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81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manojkk/Documents/Manoj/Dropbox (Weizmann Institute)/S66 revisited/"/>
    </mc:Choice>
  </mc:AlternateContent>
  <bookViews>
    <workbookView xWindow="0" yWindow="1200" windowWidth="38400" windowHeight="19460" tabRatio="500" activeTab="2"/>
  </bookViews>
  <sheets>
    <sheet name="Summary-New" sheetId="39" r:id="rId1"/>
    <sheet name="Reference" sheetId="36" r:id="rId2"/>
    <sheet name="Table S1" sheetId="44" r:id="rId3"/>
    <sheet name="MP2-F12" sheetId="20" r:id="rId4"/>
    <sheet name="CCSD-MP2 " sheetId="10" r:id="rId5"/>
    <sheet name="(T) " sheetId="11" r:id="rId6"/>
    <sheet name="HLC" sheetId="15" r:id="rId7"/>
    <sheet name="F12b_VDZ-F12" sheetId="8" r:id="rId8"/>
    <sheet name="F12b_VTZ-F12" sheetId="7" r:id="rId9"/>
    <sheet name="F12b_VQZ-F12" sheetId="16" r:id="rId10"/>
    <sheet name="F12c_VDZ-F12 " sheetId="9" r:id="rId11"/>
    <sheet name="F12c_VTZ-F12 CCSD " sheetId="12" r:id="rId12"/>
    <sheet name="F12c_VQZ-F12 CCSD " sheetId="43" r:id="rId13"/>
    <sheet name="F12c_aVDZ-F12" sheetId="31" r:id="rId14"/>
    <sheet name="F12c_aVTZ-F12 CCSD" sheetId="35" r:id="rId15"/>
    <sheet name="BEGDB" sheetId="5" r:id="rId16"/>
    <sheet name="CCSD(T)-haVnZ" sheetId="19" r:id="rId17"/>
    <sheet name="CCSD(T)-sano-VnZ" sheetId="40" r:id="rId18"/>
    <sheet name="MP2-F12_VQZ-F12" sheetId="21" r:id="rId19"/>
    <sheet name="MP2-F12_V5Z-F12_aVQZ-CABS" sheetId="41" r:id="rId20"/>
    <sheet name="MP2-F12_V5Z-F12-awCV5Z-CABS" sheetId="22" r:id="rId21"/>
    <sheet name="MP2-F12_aVQZ-F12" sheetId="34" r:id="rId22"/>
  </sheets>
  <definedNames>
    <definedName name="solver_adj" localSheetId="6" hidden="1">HLC!#REF!</definedName>
    <definedName name="solver_cvg" localSheetId="6" hidden="1">0.0001</definedName>
    <definedName name="solver_drv" localSheetId="6" hidden="1">1</definedName>
    <definedName name="solver_eng" localSheetId="6" hidden="1">1</definedName>
    <definedName name="solver_itr" localSheetId="6" hidden="1">2147483647</definedName>
    <definedName name="solver_lin" localSheetId="6" hidden="1">2</definedName>
    <definedName name="solver_mip" localSheetId="6" hidden="1">2147483647</definedName>
    <definedName name="solver_mni" localSheetId="6" hidden="1">30</definedName>
    <definedName name="solver_mrt" localSheetId="6" hidden="1">0.075</definedName>
    <definedName name="solver_msl" localSheetId="6" hidden="1">2</definedName>
    <definedName name="solver_neg" localSheetId="6" hidden="1">1</definedName>
    <definedName name="solver_nod" localSheetId="6" hidden="1">2147483647</definedName>
    <definedName name="solver_num" localSheetId="6" hidden="1">0</definedName>
    <definedName name="solver_opt" localSheetId="6" hidden="1">HLC!$DM$12</definedName>
    <definedName name="solver_pre" localSheetId="6" hidden="1">0.000001</definedName>
    <definedName name="solver_rbv" localSheetId="6" hidden="1">1</definedName>
    <definedName name="solver_rlx" localSheetId="6" hidden="1">2</definedName>
    <definedName name="solver_rsd" localSheetId="6" hidden="1">0</definedName>
    <definedName name="solver_scl" localSheetId="6" hidden="1">1</definedName>
    <definedName name="solver_sho" localSheetId="6" hidden="1">2</definedName>
    <definedName name="solver_ssz" localSheetId="6" hidden="1">100</definedName>
    <definedName name="solver_tim" localSheetId="6" hidden="1">2147483647</definedName>
    <definedName name="solver_tol" localSheetId="6" hidden="1">0.01</definedName>
    <definedName name="solver_typ" localSheetId="6" hidden="1">2</definedName>
    <definedName name="solver_val" localSheetId="6" hidden="1">0</definedName>
    <definedName name="solver_ver" localSheetId="6" hidden="1">2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13" i="44" l="1"/>
  <c r="L14" i="44"/>
  <c r="AH11" i="44"/>
  <c r="AL11" i="44"/>
  <c r="M11" i="44"/>
  <c r="AH12" i="44"/>
  <c r="AL12" i="44"/>
  <c r="M12" i="44"/>
  <c r="AH13" i="44"/>
  <c r="AL13" i="44"/>
  <c r="M13" i="44"/>
  <c r="AH14" i="44"/>
  <c r="AL14" i="44"/>
  <c r="M14" i="44"/>
  <c r="AH15" i="44"/>
  <c r="AL15" i="44"/>
  <c r="M15" i="44"/>
  <c r="AH16" i="44"/>
  <c r="AL16" i="44"/>
  <c r="M16" i="44"/>
  <c r="AH17" i="44"/>
  <c r="AL17" i="44"/>
  <c r="M17" i="44"/>
  <c r="AH18" i="44"/>
  <c r="AL18" i="44"/>
  <c r="M18" i="44"/>
  <c r="AH19" i="44"/>
  <c r="AL19" i="44"/>
  <c r="M19" i="44"/>
  <c r="AH20" i="44"/>
  <c r="AL20" i="44"/>
  <c r="M20" i="44"/>
  <c r="AH21" i="44"/>
  <c r="AL21" i="44"/>
  <c r="M21" i="44"/>
  <c r="AH22" i="44"/>
  <c r="AL22" i="44"/>
  <c r="M22" i="44"/>
  <c r="AH23" i="44"/>
  <c r="AL23" i="44"/>
  <c r="M23" i="44"/>
  <c r="AH24" i="44"/>
  <c r="AL24" i="44"/>
  <c r="M24" i="44"/>
  <c r="AH25" i="44"/>
  <c r="AL25" i="44"/>
  <c r="M25" i="44"/>
  <c r="AH26" i="44"/>
  <c r="AL26" i="44"/>
  <c r="M26" i="44"/>
  <c r="AH27" i="44"/>
  <c r="AL27" i="44"/>
  <c r="M27" i="44"/>
  <c r="AH28" i="44"/>
  <c r="AL28" i="44"/>
  <c r="M28" i="44"/>
  <c r="AH29" i="44"/>
  <c r="AL29" i="44"/>
  <c r="M29" i="44"/>
  <c r="AH30" i="44"/>
  <c r="AL30" i="44"/>
  <c r="M30" i="44"/>
  <c r="AH31" i="44"/>
  <c r="AL31" i="44"/>
  <c r="M31" i="44"/>
  <c r="AH32" i="44"/>
  <c r="AL32" i="44"/>
  <c r="M32" i="44"/>
  <c r="AH33" i="44"/>
  <c r="AL33" i="44"/>
  <c r="M33" i="44"/>
  <c r="AH34" i="44"/>
  <c r="AL34" i="44"/>
  <c r="M34" i="44"/>
  <c r="AH35" i="44"/>
  <c r="AL35" i="44"/>
  <c r="M35" i="44"/>
  <c r="AH36" i="44"/>
  <c r="AL36" i="44"/>
  <c r="M36" i="44"/>
  <c r="AH37" i="44"/>
  <c r="AL37" i="44"/>
  <c r="M37" i="44"/>
  <c r="AH38" i="44"/>
  <c r="AL38" i="44"/>
  <c r="M38" i="44"/>
  <c r="AH39" i="44"/>
  <c r="AL39" i="44"/>
  <c r="M39" i="44"/>
  <c r="AH40" i="44"/>
  <c r="AL40" i="44"/>
  <c r="M40" i="44"/>
  <c r="AH41" i="44"/>
  <c r="AL41" i="44"/>
  <c r="M41" i="44"/>
  <c r="AH42" i="44"/>
  <c r="AL42" i="44"/>
  <c r="M42" i="44"/>
  <c r="AH43" i="44"/>
  <c r="AL43" i="44"/>
  <c r="M43" i="44"/>
  <c r="AH44" i="44"/>
  <c r="AL44" i="44"/>
  <c r="M44" i="44"/>
  <c r="AH45" i="44"/>
  <c r="AL45" i="44"/>
  <c r="M45" i="44"/>
  <c r="AH46" i="44"/>
  <c r="AL46" i="44"/>
  <c r="M46" i="44"/>
  <c r="AH47" i="44"/>
  <c r="AL47" i="44"/>
  <c r="M47" i="44"/>
  <c r="AH48" i="44"/>
  <c r="AL48" i="44"/>
  <c r="M48" i="44"/>
  <c r="AH49" i="44"/>
  <c r="AL49" i="44"/>
  <c r="M49" i="44"/>
  <c r="AH50" i="44"/>
  <c r="AL50" i="44"/>
  <c r="M50" i="44"/>
  <c r="AH51" i="44"/>
  <c r="AL51" i="44"/>
  <c r="M51" i="44"/>
  <c r="AH52" i="44"/>
  <c r="AL52" i="44"/>
  <c r="M52" i="44"/>
  <c r="AH53" i="44"/>
  <c r="AL53" i="44"/>
  <c r="M53" i="44"/>
  <c r="AH54" i="44"/>
  <c r="AL54" i="44"/>
  <c r="M54" i="44"/>
  <c r="AH55" i="44"/>
  <c r="AL55" i="44"/>
  <c r="M55" i="44"/>
  <c r="AH56" i="44"/>
  <c r="AL56" i="44"/>
  <c r="M56" i="44"/>
  <c r="AH57" i="44"/>
  <c r="AL57" i="44"/>
  <c r="M57" i="44"/>
  <c r="AH58" i="44"/>
  <c r="AL58" i="44"/>
  <c r="M58" i="44"/>
  <c r="AH59" i="44"/>
  <c r="AL59" i="44"/>
  <c r="M59" i="44"/>
  <c r="AH60" i="44"/>
  <c r="AL60" i="44"/>
  <c r="M60" i="44"/>
  <c r="AH61" i="44"/>
  <c r="AL61" i="44"/>
  <c r="M61" i="44"/>
  <c r="AH62" i="44"/>
  <c r="AL62" i="44"/>
  <c r="M62" i="44"/>
  <c r="AH63" i="44"/>
  <c r="AL63" i="44"/>
  <c r="M63" i="44"/>
  <c r="AH64" i="44"/>
  <c r="AL64" i="44"/>
  <c r="M64" i="44"/>
  <c r="AH65" i="44"/>
  <c r="AL65" i="44"/>
  <c r="M65" i="44"/>
  <c r="AH66" i="44"/>
  <c r="AL66" i="44"/>
  <c r="M66" i="44"/>
  <c r="AH67" i="44"/>
  <c r="AL67" i="44"/>
  <c r="M67" i="44"/>
  <c r="AH68" i="44"/>
  <c r="AL68" i="44"/>
  <c r="M68" i="44"/>
  <c r="AH69" i="44"/>
  <c r="AL69" i="44"/>
  <c r="M69" i="44"/>
  <c r="AH70" i="44"/>
  <c r="AL70" i="44"/>
  <c r="M70" i="44"/>
  <c r="AH71" i="44"/>
  <c r="AL71" i="44"/>
  <c r="M71" i="44"/>
  <c r="AH72" i="44"/>
  <c r="AL72" i="44"/>
  <c r="M72" i="44"/>
  <c r="AH73" i="44"/>
  <c r="AL73" i="44"/>
  <c r="M73" i="44"/>
  <c r="AH74" i="44"/>
  <c r="AL74" i="44"/>
  <c r="M74" i="44"/>
  <c r="AH75" i="44"/>
  <c r="AL75" i="44"/>
  <c r="M75" i="44"/>
  <c r="AH76" i="44"/>
  <c r="AL76" i="44"/>
  <c r="M76" i="44"/>
  <c r="Y11" i="44"/>
  <c r="J11" i="44"/>
  <c r="Y12" i="44"/>
  <c r="J12" i="44"/>
  <c r="Y13" i="44"/>
  <c r="J13" i="44"/>
  <c r="Y14" i="44"/>
  <c r="J14" i="44"/>
  <c r="Y15" i="44"/>
  <c r="J15" i="44"/>
  <c r="Y16" i="44"/>
  <c r="J16" i="44"/>
  <c r="Y17" i="44"/>
  <c r="J17" i="44"/>
  <c r="Y18" i="44"/>
  <c r="J18" i="44"/>
  <c r="Y19" i="44"/>
  <c r="J19" i="44"/>
  <c r="Y20" i="44"/>
  <c r="J20" i="44"/>
  <c r="Y21" i="44"/>
  <c r="J21" i="44"/>
  <c r="Y22" i="44"/>
  <c r="J22" i="44"/>
  <c r="Y23" i="44"/>
  <c r="J23" i="44"/>
  <c r="Y24" i="44"/>
  <c r="J24" i="44"/>
  <c r="Y25" i="44"/>
  <c r="J25" i="44"/>
  <c r="Y26" i="44"/>
  <c r="J26" i="44"/>
  <c r="Y28" i="44"/>
  <c r="J28" i="44"/>
  <c r="Y29" i="44"/>
  <c r="J29" i="44"/>
  <c r="Y30" i="44"/>
  <c r="J30" i="44"/>
  <c r="Y31" i="44"/>
  <c r="J31" i="44"/>
  <c r="Y32" i="44"/>
  <c r="J32" i="44"/>
  <c r="Y33" i="44"/>
  <c r="J33" i="44"/>
  <c r="Y34" i="44"/>
  <c r="J34" i="44"/>
  <c r="Y35" i="44"/>
  <c r="J35" i="44"/>
  <c r="Y37" i="44"/>
  <c r="J37" i="44"/>
  <c r="Y38" i="44"/>
  <c r="J38" i="44"/>
  <c r="BP39" i="44"/>
  <c r="Y39" i="44"/>
  <c r="J39" i="44"/>
  <c r="Y40" i="44"/>
  <c r="J40" i="44"/>
  <c r="Y41" i="44"/>
  <c r="J41" i="44"/>
  <c r="Y42" i="44"/>
  <c r="J42" i="44"/>
  <c r="Y43" i="44"/>
  <c r="J43" i="44"/>
  <c r="Y44" i="44"/>
  <c r="J44" i="44"/>
  <c r="Y45" i="44"/>
  <c r="J45" i="44"/>
  <c r="Y46" i="44"/>
  <c r="J46" i="44"/>
  <c r="Y47" i="44"/>
  <c r="J47" i="44"/>
  <c r="Y48" i="44"/>
  <c r="J48" i="44"/>
  <c r="Y49" i="44"/>
  <c r="J49" i="44"/>
  <c r="Y50" i="44"/>
  <c r="J50" i="44"/>
  <c r="Y51" i="44"/>
  <c r="J51" i="44"/>
  <c r="Y52" i="44"/>
  <c r="J52" i="44"/>
  <c r="Y53" i="44"/>
  <c r="J53" i="44"/>
  <c r="Y54" i="44"/>
  <c r="J54" i="44"/>
  <c r="Y55" i="44"/>
  <c r="J55" i="44"/>
  <c r="Y56" i="44"/>
  <c r="J56" i="44"/>
  <c r="Y57" i="44"/>
  <c r="J57" i="44"/>
  <c r="Y58" i="44"/>
  <c r="J58" i="44"/>
  <c r="Y59" i="44"/>
  <c r="J59" i="44"/>
  <c r="Y60" i="44"/>
  <c r="J60" i="44"/>
  <c r="Y61" i="44"/>
  <c r="J61" i="44"/>
  <c r="Y62" i="44"/>
  <c r="J62" i="44"/>
  <c r="Y63" i="44"/>
  <c r="J63" i="44"/>
  <c r="Y64" i="44"/>
  <c r="J64" i="44"/>
  <c r="Y65" i="44"/>
  <c r="J65" i="44"/>
  <c r="Y66" i="44"/>
  <c r="J66" i="44"/>
  <c r="Y67" i="44"/>
  <c r="J67" i="44"/>
  <c r="Y68" i="44"/>
  <c r="J68" i="44"/>
  <c r="Y69" i="44"/>
  <c r="J69" i="44"/>
  <c r="Y70" i="44"/>
  <c r="J70" i="44"/>
  <c r="Y71" i="44"/>
  <c r="J71" i="44"/>
  <c r="Y72" i="44"/>
  <c r="J72" i="44"/>
  <c r="Y73" i="44"/>
  <c r="J73" i="44"/>
  <c r="Y74" i="44"/>
  <c r="J74" i="44"/>
  <c r="Y75" i="44"/>
  <c r="J75" i="44"/>
  <c r="Y76" i="44"/>
  <c r="J76" i="44"/>
  <c r="M6" i="44"/>
  <c r="AJ14" i="44"/>
  <c r="H14" i="44"/>
  <c r="AJ11" i="44"/>
  <c r="H11" i="44"/>
  <c r="AJ12" i="44"/>
  <c r="H12" i="44"/>
  <c r="AJ13" i="44"/>
  <c r="H13" i="44"/>
  <c r="AJ15" i="44"/>
  <c r="H15" i="44"/>
  <c r="AJ16" i="44"/>
  <c r="H16" i="44"/>
  <c r="AJ17" i="44"/>
  <c r="H17" i="44"/>
  <c r="AJ18" i="44"/>
  <c r="H18" i="44"/>
  <c r="AJ19" i="44"/>
  <c r="H19" i="44"/>
  <c r="AJ20" i="44"/>
  <c r="H20" i="44"/>
  <c r="AJ21" i="44"/>
  <c r="H21" i="44"/>
  <c r="AJ22" i="44"/>
  <c r="H22" i="44"/>
  <c r="AJ23" i="44"/>
  <c r="H23" i="44"/>
  <c r="AJ24" i="44"/>
  <c r="H24" i="44"/>
  <c r="AJ25" i="44"/>
  <c r="H25" i="44"/>
  <c r="AJ26" i="44"/>
  <c r="H26" i="44"/>
  <c r="AJ27" i="44"/>
  <c r="H27" i="44"/>
  <c r="AJ28" i="44"/>
  <c r="H28" i="44"/>
  <c r="AJ29" i="44"/>
  <c r="H29" i="44"/>
  <c r="AJ30" i="44"/>
  <c r="H30" i="44"/>
  <c r="AJ31" i="44"/>
  <c r="H31" i="44"/>
  <c r="AJ32" i="44"/>
  <c r="H32" i="44"/>
  <c r="AJ33" i="44"/>
  <c r="H33" i="44"/>
  <c r="AJ34" i="44"/>
  <c r="H34" i="44"/>
  <c r="AJ35" i="44"/>
  <c r="H35" i="44"/>
  <c r="AJ36" i="44"/>
  <c r="H36" i="44"/>
  <c r="AJ37" i="44"/>
  <c r="H37" i="44"/>
  <c r="AJ38" i="44"/>
  <c r="H38" i="44"/>
  <c r="AJ39" i="44"/>
  <c r="H39" i="44"/>
  <c r="AJ40" i="44"/>
  <c r="H40" i="44"/>
  <c r="AJ41" i="44"/>
  <c r="H41" i="44"/>
  <c r="AJ42" i="44"/>
  <c r="H42" i="44"/>
  <c r="AJ43" i="44"/>
  <c r="H43" i="44"/>
  <c r="AJ44" i="44"/>
  <c r="H44" i="44"/>
  <c r="AJ45" i="44"/>
  <c r="H45" i="44"/>
  <c r="AJ46" i="44"/>
  <c r="H46" i="44"/>
  <c r="AJ47" i="44"/>
  <c r="H47" i="44"/>
  <c r="AJ48" i="44"/>
  <c r="H48" i="44"/>
  <c r="AJ49" i="44"/>
  <c r="H49" i="44"/>
  <c r="AJ50" i="44"/>
  <c r="H50" i="44"/>
  <c r="AJ51" i="44"/>
  <c r="H51" i="44"/>
  <c r="AJ52" i="44"/>
  <c r="H52" i="44"/>
  <c r="AJ53" i="44"/>
  <c r="H53" i="44"/>
  <c r="AJ54" i="44"/>
  <c r="H54" i="44"/>
  <c r="AJ55" i="44"/>
  <c r="H55" i="44"/>
  <c r="AJ56" i="44"/>
  <c r="H56" i="44"/>
  <c r="AJ57" i="44"/>
  <c r="H57" i="44"/>
  <c r="AJ58" i="44"/>
  <c r="H58" i="44"/>
  <c r="AJ59" i="44"/>
  <c r="H59" i="44"/>
  <c r="AJ60" i="44"/>
  <c r="H60" i="44"/>
  <c r="AJ61" i="44"/>
  <c r="H61" i="44"/>
  <c r="AJ62" i="44"/>
  <c r="H62" i="44"/>
  <c r="AJ63" i="44"/>
  <c r="H63" i="44"/>
  <c r="AJ64" i="44"/>
  <c r="H64" i="44"/>
  <c r="AJ65" i="44"/>
  <c r="H65" i="44"/>
  <c r="AJ66" i="44"/>
  <c r="H66" i="44"/>
  <c r="AJ67" i="44"/>
  <c r="H67" i="44"/>
  <c r="AJ68" i="44"/>
  <c r="H68" i="44"/>
  <c r="AJ69" i="44"/>
  <c r="H69" i="44"/>
  <c r="AJ70" i="44"/>
  <c r="H70" i="44"/>
  <c r="AJ71" i="44"/>
  <c r="H71" i="44"/>
  <c r="AJ72" i="44"/>
  <c r="H72" i="44"/>
  <c r="AJ73" i="44"/>
  <c r="H73" i="44"/>
  <c r="AJ74" i="44"/>
  <c r="H74" i="44"/>
  <c r="AJ75" i="44"/>
  <c r="H75" i="44"/>
  <c r="AJ76" i="44"/>
  <c r="H76" i="44"/>
  <c r="H6" i="44"/>
  <c r="X11" i="44"/>
  <c r="I11" i="44"/>
  <c r="X12" i="44"/>
  <c r="I12" i="44"/>
  <c r="X13" i="44"/>
  <c r="I13" i="44"/>
  <c r="X14" i="44"/>
  <c r="I14" i="44"/>
  <c r="X15" i="44"/>
  <c r="I15" i="44"/>
  <c r="X16" i="44"/>
  <c r="I16" i="44"/>
  <c r="X17" i="44"/>
  <c r="I17" i="44"/>
  <c r="X18" i="44"/>
  <c r="I18" i="44"/>
  <c r="X19" i="44"/>
  <c r="I19" i="44"/>
  <c r="X20" i="44"/>
  <c r="I20" i="44"/>
  <c r="X21" i="44"/>
  <c r="I21" i="44"/>
  <c r="X22" i="44"/>
  <c r="I22" i="44"/>
  <c r="X23" i="44"/>
  <c r="I23" i="44"/>
  <c r="X24" i="44"/>
  <c r="I24" i="44"/>
  <c r="X25" i="44"/>
  <c r="I25" i="44"/>
  <c r="X26" i="44"/>
  <c r="I26" i="44"/>
  <c r="X28" i="44"/>
  <c r="I28" i="44"/>
  <c r="X29" i="44"/>
  <c r="I29" i="44"/>
  <c r="X30" i="44"/>
  <c r="I30" i="44"/>
  <c r="X31" i="44"/>
  <c r="I31" i="44"/>
  <c r="X32" i="44"/>
  <c r="I32" i="44"/>
  <c r="X33" i="44"/>
  <c r="I33" i="44"/>
  <c r="X34" i="44"/>
  <c r="I34" i="44"/>
  <c r="X35" i="44"/>
  <c r="I35" i="44"/>
  <c r="X37" i="44"/>
  <c r="I37" i="44"/>
  <c r="X38" i="44"/>
  <c r="I38" i="44"/>
  <c r="X39" i="44"/>
  <c r="I39" i="44"/>
  <c r="X40" i="44"/>
  <c r="I40" i="44"/>
  <c r="X41" i="44"/>
  <c r="I41" i="44"/>
  <c r="X42" i="44"/>
  <c r="I42" i="44"/>
  <c r="X43" i="44"/>
  <c r="I43" i="44"/>
  <c r="X44" i="44"/>
  <c r="I44" i="44"/>
  <c r="X45" i="44"/>
  <c r="I45" i="44"/>
  <c r="X46" i="44"/>
  <c r="I46" i="44"/>
  <c r="X47" i="44"/>
  <c r="I47" i="44"/>
  <c r="X48" i="44"/>
  <c r="I48" i="44"/>
  <c r="X49" i="44"/>
  <c r="I49" i="44"/>
  <c r="X50" i="44"/>
  <c r="I50" i="44"/>
  <c r="X51" i="44"/>
  <c r="I51" i="44"/>
  <c r="X52" i="44"/>
  <c r="I52" i="44"/>
  <c r="X53" i="44"/>
  <c r="I53" i="44"/>
  <c r="X54" i="44"/>
  <c r="I54" i="44"/>
  <c r="X55" i="44"/>
  <c r="I55" i="44"/>
  <c r="X56" i="44"/>
  <c r="I56" i="44"/>
  <c r="X57" i="44"/>
  <c r="I57" i="44"/>
  <c r="X58" i="44"/>
  <c r="I58" i="44"/>
  <c r="X59" i="44"/>
  <c r="I59" i="44"/>
  <c r="X60" i="44"/>
  <c r="I60" i="44"/>
  <c r="X61" i="44"/>
  <c r="I61" i="44"/>
  <c r="X62" i="44"/>
  <c r="I62" i="44"/>
  <c r="X63" i="44"/>
  <c r="I63" i="44"/>
  <c r="X64" i="44"/>
  <c r="I64" i="44"/>
  <c r="X65" i="44"/>
  <c r="I65" i="44"/>
  <c r="X66" i="44"/>
  <c r="I66" i="44"/>
  <c r="X67" i="44"/>
  <c r="I67" i="44"/>
  <c r="X68" i="44"/>
  <c r="I68" i="44"/>
  <c r="X69" i="44"/>
  <c r="I69" i="44"/>
  <c r="X70" i="44"/>
  <c r="I70" i="44"/>
  <c r="X71" i="44"/>
  <c r="I71" i="44"/>
  <c r="X72" i="44"/>
  <c r="I72" i="44"/>
  <c r="X73" i="44"/>
  <c r="I73" i="44"/>
  <c r="X74" i="44"/>
  <c r="I74" i="44"/>
  <c r="X75" i="44"/>
  <c r="I75" i="44"/>
  <c r="X76" i="44"/>
  <c r="I76" i="44"/>
  <c r="I6" i="44"/>
  <c r="Z11" i="44"/>
  <c r="K11" i="44"/>
  <c r="Z12" i="44"/>
  <c r="K12" i="44"/>
  <c r="Z13" i="44"/>
  <c r="Z14" i="44"/>
  <c r="K14" i="44"/>
  <c r="Z15" i="44"/>
  <c r="K15" i="44"/>
  <c r="Z16" i="44"/>
  <c r="K16" i="44"/>
  <c r="Z17" i="44"/>
  <c r="K17" i="44"/>
  <c r="Z18" i="44"/>
  <c r="K18" i="44"/>
  <c r="Z19" i="44"/>
  <c r="K19" i="44"/>
  <c r="Z20" i="44"/>
  <c r="K20" i="44"/>
  <c r="Z21" i="44"/>
  <c r="K21" i="44"/>
  <c r="Z22" i="44"/>
  <c r="K22" i="44"/>
  <c r="Z23" i="44"/>
  <c r="K23" i="44"/>
  <c r="Z24" i="44"/>
  <c r="K24" i="44"/>
  <c r="Z25" i="44"/>
  <c r="K25" i="44"/>
  <c r="Z26" i="44"/>
  <c r="K26" i="44"/>
  <c r="Z28" i="44"/>
  <c r="K28" i="44"/>
  <c r="Z29" i="44"/>
  <c r="K29" i="44"/>
  <c r="Z30" i="44"/>
  <c r="K30" i="44"/>
  <c r="Z31" i="44"/>
  <c r="K31" i="44"/>
  <c r="Z32" i="44"/>
  <c r="K32" i="44"/>
  <c r="Z33" i="44"/>
  <c r="K33" i="44"/>
  <c r="Z34" i="44"/>
  <c r="K34" i="44"/>
  <c r="Z35" i="44"/>
  <c r="K35" i="44"/>
  <c r="Z37" i="44"/>
  <c r="K37" i="44"/>
  <c r="Z38" i="44"/>
  <c r="K38" i="44"/>
  <c r="Z39" i="44"/>
  <c r="K39" i="44"/>
  <c r="Z40" i="44"/>
  <c r="K40" i="44"/>
  <c r="Z41" i="44"/>
  <c r="K41" i="44"/>
  <c r="Z42" i="44"/>
  <c r="K42" i="44"/>
  <c r="Z43" i="44"/>
  <c r="K43" i="44"/>
  <c r="Z44" i="44"/>
  <c r="K44" i="44"/>
  <c r="Z45" i="44"/>
  <c r="K45" i="44"/>
  <c r="Z46" i="44"/>
  <c r="K46" i="44"/>
  <c r="Z47" i="44"/>
  <c r="K47" i="44"/>
  <c r="Z48" i="44"/>
  <c r="K48" i="44"/>
  <c r="Z49" i="44"/>
  <c r="K49" i="44"/>
  <c r="Z50" i="44"/>
  <c r="K50" i="44"/>
  <c r="Z51" i="44"/>
  <c r="K51" i="44"/>
  <c r="Z52" i="44"/>
  <c r="K52" i="44"/>
  <c r="Z53" i="44"/>
  <c r="K53" i="44"/>
  <c r="Z54" i="44"/>
  <c r="K54" i="44"/>
  <c r="Z55" i="44"/>
  <c r="K55" i="44"/>
  <c r="Z56" i="44"/>
  <c r="K56" i="44"/>
  <c r="Z57" i="44"/>
  <c r="K57" i="44"/>
  <c r="Z58" i="44"/>
  <c r="K58" i="44"/>
  <c r="Z59" i="44"/>
  <c r="K59" i="44"/>
  <c r="Z60" i="44"/>
  <c r="K60" i="44"/>
  <c r="Z61" i="44"/>
  <c r="K61" i="44"/>
  <c r="Z62" i="44"/>
  <c r="K62" i="44"/>
  <c r="Z63" i="44"/>
  <c r="K63" i="44"/>
  <c r="Z64" i="44"/>
  <c r="K64" i="44"/>
  <c r="Z65" i="44"/>
  <c r="K65" i="44"/>
  <c r="Z66" i="44"/>
  <c r="K66" i="44"/>
  <c r="Z67" i="44"/>
  <c r="K67" i="44"/>
  <c r="Z68" i="44"/>
  <c r="K68" i="44"/>
  <c r="Z69" i="44"/>
  <c r="K69" i="44"/>
  <c r="Z70" i="44"/>
  <c r="K70" i="44"/>
  <c r="Z71" i="44"/>
  <c r="K71" i="44"/>
  <c r="Z72" i="44"/>
  <c r="K72" i="44"/>
  <c r="Z73" i="44"/>
  <c r="K73" i="44"/>
  <c r="Z74" i="44"/>
  <c r="K74" i="44"/>
  <c r="Z75" i="44"/>
  <c r="K75" i="44"/>
  <c r="Z76" i="44"/>
  <c r="K76" i="44"/>
  <c r="K6" i="44"/>
  <c r="AE62" i="44"/>
  <c r="AF62" i="44"/>
  <c r="AE63" i="44"/>
  <c r="AF63" i="44"/>
  <c r="AE64" i="44"/>
  <c r="AF64" i="44"/>
  <c r="AE65" i="44"/>
  <c r="AF65" i="44"/>
  <c r="AE66" i="44"/>
  <c r="AF66" i="44"/>
  <c r="AE67" i="44"/>
  <c r="AF67" i="44"/>
  <c r="AE68" i="44"/>
  <c r="AF68" i="44"/>
  <c r="AE69" i="44"/>
  <c r="AF69" i="44"/>
  <c r="AE70" i="44"/>
  <c r="AF70" i="44"/>
  <c r="AE71" i="44"/>
  <c r="AF71" i="44"/>
  <c r="AE72" i="44"/>
  <c r="AF72" i="44"/>
  <c r="AE73" i="44"/>
  <c r="AF73" i="44"/>
  <c r="AE74" i="44"/>
  <c r="AF74" i="44"/>
  <c r="AE75" i="44"/>
  <c r="AF75" i="44"/>
  <c r="AE76" i="44"/>
  <c r="AF76" i="44"/>
  <c r="AE30" i="44"/>
  <c r="AF30" i="44"/>
  <c r="AE31" i="44"/>
  <c r="AF31" i="44"/>
  <c r="AE32" i="44"/>
  <c r="AF32" i="44"/>
  <c r="AE33" i="44"/>
  <c r="AF33" i="44"/>
  <c r="AE34" i="44"/>
  <c r="AF34" i="44"/>
  <c r="AE35" i="44"/>
  <c r="AF35" i="44"/>
  <c r="AE36" i="44"/>
  <c r="AF36" i="44"/>
  <c r="AE37" i="44"/>
  <c r="AF37" i="44"/>
  <c r="AE38" i="44"/>
  <c r="AF38" i="44"/>
  <c r="AE39" i="44"/>
  <c r="AF39" i="44"/>
  <c r="AE40" i="44"/>
  <c r="AF40" i="44"/>
  <c r="AE41" i="44"/>
  <c r="AF41" i="44"/>
  <c r="AE42" i="44"/>
  <c r="AF42" i="44"/>
  <c r="AE43" i="44"/>
  <c r="AF43" i="44"/>
  <c r="AE44" i="44"/>
  <c r="AF44" i="44"/>
  <c r="AE45" i="44"/>
  <c r="AF45" i="44"/>
  <c r="AE46" i="44"/>
  <c r="AF46" i="44"/>
  <c r="AE47" i="44"/>
  <c r="AF47" i="44"/>
  <c r="AE48" i="44"/>
  <c r="AF48" i="44"/>
  <c r="AE49" i="44"/>
  <c r="AF49" i="44"/>
  <c r="AE50" i="44"/>
  <c r="AF50" i="44"/>
  <c r="AE51" i="44"/>
  <c r="AF51" i="44"/>
  <c r="AE52" i="44"/>
  <c r="AF52" i="44"/>
  <c r="AE53" i="44"/>
  <c r="AF53" i="44"/>
  <c r="AE54" i="44"/>
  <c r="AF54" i="44"/>
  <c r="AE55" i="44"/>
  <c r="AF55" i="44"/>
  <c r="AE56" i="44"/>
  <c r="AF56" i="44"/>
  <c r="AE57" i="44"/>
  <c r="AF57" i="44"/>
  <c r="AE58" i="44"/>
  <c r="AF58" i="44"/>
  <c r="AE59" i="44"/>
  <c r="AF59" i="44"/>
  <c r="AE60" i="44"/>
  <c r="AF60" i="44"/>
  <c r="AE61" i="44"/>
  <c r="AF61" i="44"/>
  <c r="AE16" i="44"/>
  <c r="AF16" i="44"/>
  <c r="AE17" i="44"/>
  <c r="AF17" i="44"/>
  <c r="AE18" i="44"/>
  <c r="AF18" i="44"/>
  <c r="AE19" i="44"/>
  <c r="AF19" i="44"/>
  <c r="AE20" i="44"/>
  <c r="AF20" i="44"/>
  <c r="AE21" i="44"/>
  <c r="AF21" i="44"/>
  <c r="AE22" i="44"/>
  <c r="AF22" i="44"/>
  <c r="AE23" i="44"/>
  <c r="AF23" i="44"/>
  <c r="AE24" i="44"/>
  <c r="AF24" i="44"/>
  <c r="AE25" i="44"/>
  <c r="AF25" i="44"/>
  <c r="AE26" i="44"/>
  <c r="AF26" i="44"/>
  <c r="AE27" i="44"/>
  <c r="AF27" i="44"/>
  <c r="AE28" i="44"/>
  <c r="AF28" i="44"/>
  <c r="AE29" i="44"/>
  <c r="AF29" i="44"/>
  <c r="AE12" i="44"/>
  <c r="AF12" i="44"/>
  <c r="AE13" i="44"/>
  <c r="AF13" i="44"/>
  <c r="AE14" i="44"/>
  <c r="AF14" i="44"/>
  <c r="AE15" i="44"/>
  <c r="AF15" i="44"/>
  <c r="AF11" i="44"/>
  <c r="AE11" i="44"/>
  <c r="AD32" i="44"/>
  <c r="AD33" i="44"/>
  <c r="AD34" i="44"/>
  <c r="AD35" i="44"/>
  <c r="AD36" i="44"/>
  <c r="AD37" i="44"/>
  <c r="AD38" i="44"/>
  <c r="AD39" i="44"/>
  <c r="AD40" i="44"/>
  <c r="AD41" i="44"/>
  <c r="AD42" i="44"/>
  <c r="AD43" i="44"/>
  <c r="AD44" i="44"/>
  <c r="AD45" i="44"/>
  <c r="AD46" i="44"/>
  <c r="AD47" i="44"/>
  <c r="AD48" i="44"/>
  <c r="AD49" i="44"/>
  <c r="AD50" i="44"/>
  <c r="AD51" i="44"/>
  <c r="AD52" i="44"/>
  <c r="AD53" i="44"/>
  <c r="AD54" i="44"/>
  <c r="AD55" i="44"/>
  <c r="AD56" i="44"/>
  <c r="AD57" i="44"/>
  <c r="AD58" i="44"/>
  <c r="AD59" i="44"/>
  <c r="AD60" i="44"/>
  <c r="AD61" i="44"/>
  <c r="AD62" i="44"/>
  <c r="AD63" i="44"/>
  <c r="AD64" i="44"/>
  <c r="AD65" i="44"/>
  <c r="AD66" i="44"/>
  <c r="AD67" i="44"/>
  <c r="AD68" i="44"/>
  <c r="AD69" i="44"/>
  <c r="AD70" i="44"/>
  <c r="AD71" i="44"/>
  <c r="AD72" i="44"/>
  <c r="AD73" i="44"/>
  <c r="AD74" i="44"/>
  <c r="AD75" i="44"/>
  <c r="AD76" i="44"/>
  <c r="AD12" i="44"/>
  <c r="AD13" i="44"/>
  <c r="AD14" i="44"/>
  <c r="AD15" i="44"/>
  <c r="AD16" i="44"/>
  <c r="AD17" i="44"/>
  <c r="AD18" i="44"/>
  <c r="AD19" i="44"/>
  <c r="AD20" i="44"/>
  <c r="AD21" i="44"/>
  <c r="AD22" i="44"/>
  <c r="AD23" i="44"/>
  <c r="AD24" i="44"/>
  <c r="AD25" i="44"/>
  <c r="AD26" i="44"/>
  <c r="AD27" i="44"/>
  <c r="AD28" i="44"/>
  <c r="AD29" i="44"/>
  <c r="AD30" i="44"/>
  <c r="AD31" i="44"/>
  <c r="AD11" i="44"/>
  <c r="BQ78" i="44"/>
  <c r="BP78" i="44"/>
  <c r="BO78" i="44"/>
  <c r="V76" i="44"/>
  <c r="R76" i="44"/>
  <c r="Q76" i="44"/>
  <c r="AA76" i="44"/>
  <c r="W76" i="44"/>
  <c r="U76" i="44"/>
  <c r="S76" i="44"/>
  <c r="T76" i="44"/>
  <c r="F76" i="44"/>
  <c r="E76" i="44"/>
  <c r="D76" i="44"/>
  <c r="L76" i="44"/>
  <c r="G76" i="44"/>
  <c r="C76" i="44"/>
  <c r="B76" i="44"/>
  <c r="V75" i="44"/>
  <c r="R75" i="44"/>
  <c r="Q75" i="44"/>
  <c r="AA75" i="44"/>
  <c r="W75" i="44"/>
  <c r="U75" i="44"/>
  <c r="S75" i="44"/>
  <c r="T75" i="44"/>
  <c r="F75" i="44"/>
  <c r="E75" i="44"/>
  <c r="D75" i="44"/>
  <c r="L75" i="44"/>
  <c r="G75" i="44"/>
  <c r="C75" i="44"/>
  <c r="B75" i="44"/>
  <c r="V74" i="44"/>
  <c r="R74" i="44"/>
  <c r="Q74" i="44"/>
  <c r="AA74" i="44"/>
  <c r="W74" i="44"/>
  <c r="U74" i="44"/>
  <c r="S74" i="44"/>
  <c r="T74" i="44"/>
  <c r="F74" i="44"/>
  <c r="E74" i="44"/>
  <c r="D74" i="44"/>
  <c r="L74" i="44"/>
  <c r="G74" i="44"/>
  <c r="C74" i="44"/>
  <c r="B74" i="44"/>
  <c r="V73" i="44"/>
  <c r="R73" i="44"/>
  <c r="Q73" i="44"/>
  <c r="AA73" i="44"/>
  <c r="W73" i="44"/>
  <c r="U73" i="44"/>
  <c r="S73" i="44"/>
  <c r="T73" i="44"/>
  <c r="F73" i="44"/>
  <c r="E73" i="44"/>
  <c r="D73" i="44"/>
  <c r="L73" i="44"/>
  <c r="G73" i="44"/>
  <c r="C73" i="44"/>
  <c r="B73" i="44"/>
  <c r="V72" i="44"/>
  <c r="R72" i="44"/>
  <c r="Q72" i="44"/>
  <c r="AA72" i="44"/>
  <c r="W72" i="44"/>
  <c r="U72" i="44"/>
  <c r="S72" i="44"/>
  <c r="T72" i="44"/>
  <c r="F72" i="44"/>
  <c r="E72" i="44"/>
  <c r="D72" i="44"/>
  <c r="L72" i="44"/>
  <c r="G72" i="44"/>
  <c r="C72" i="44"/>
  <c r="B72" i="44"/>
  <c r="V71" i="44"/>
  <c r="R71" i="44"/>
  <c r="Q71" i="44"/>
  <c r="AA71" i="44"/>
  <c r="W71" i="44"/>
  <c r="U71" i="44"/>
  <c r="S71" i="44"/>
  <c r="T71" i="44"/>
  <c r="F71" i="44"/>
  <c r="E71" i="44"/>
  <c r="D71" i="44"/>
  <c r="L71" i="44"/>
  <c r="G71" i="44"/>
  <c r="C71" i="44"/>
  <c r="B71" i="44"/>
  <c r="V70" i="44"/>
  <c r="R70" i="44"/>
  <c r="Q70" i="44"/>
  <c r="AA70" i="44"/>
  <c r="W70" i="44"/>
  <c r="U70" i="44"/>
  <c r="S70" i="44"/>
  <c r="T70" i="44"/>
  <c r="F70" i="44"/>
  <c r="E70" i="44"/>
  <c r="D70" i="44"/>
  <c r="L70" i="44"/>
  <c r="G70" i="44"/>
  <c r="C70" i="44"/>
  <c r="B70" i="44"/>
  <c r="V69" i="44"/>
  <c r="R69" i="44"/>
  <c r="Q69" i="44"/>
  <c r="AA69" i="44"/>
  <c r="W69" i="44"/>
  <c r="U69" i="44"/>
  <c r="S69" i="44"/>
  <c r="T69" i="44"/>
  <c r="F69" i="44"/>
  <c r="E69" i="44"/>
  <c r="D69" i="44"/>
  <c r="L69" i="44"/>
  <c r="G69" i="44"/>
  <c r="C69" i="44"/>
  <c r="B69" i="44"/>
  <c r="BH68" i="44"/>
  <c r="BE68" i="44"/>
  <c r="V68" i="44"/>
  <c r="R68" i="44"/>
  <c r="Q68" i="44"/>
  <c r="AA68" i="44"/>
  <c r="W68" i="44"/>
  <c r="U68" i="44"/>
  <c r="S68" i="44"/>
  <c r="T68" i="44"/>
  <c r="F68" i="44"/>
  <c r="E68" i="44"/>
  <c r="D68" i="44"/>
  <c r="L68" i="44"/>
  <c r="G68" i="44"/>
  <c r="C68" i="44"/>
  <c r="B68" i="44"/>
  <c r="V67" i="44"/>
  <c r="R67" i="44"/>
  <c r="Q67" i="44"/>
  <c r="AA67" i="44"/>
  <c r="W67" i="44"/>
  <c r="U67" i="44"/>
  <c r="S67" i="44"/>
  <c r="T67" i="44"/>
  <c r="F67" i="44"/>
  <c r="E67" i="44"/>
  <c r="D67" i="44"/>
  <c r="L67" i="44"/>
  <c r="G67" i="44"/>
  <c r="C67" i="44"/>
  <c r="B67" i="44"/>
  <c r="V66" i="44"/>
  <c r="R66" i="44"/>
  <c r="Q66" i="44"/>
  <c r="AA66" i="44"/>
  <c r="W66" i="44"/>
  <c r="U66" i="44"/>
  <c r="S66" i="44"/>
  <c r="T66" i="44"/>
  <c r="F66" i="44"/>
  <c r="E66" i="44"/>
  <c r="D66" i="44"/>
  <c r="L66" i="44"/>
  <c r="G66" i="44"/>
  <c r="C66" i="44"/>
  <c r="B66" i="44"/>
  <c r="V65" i="44"/>
  <c r="R65" i="44"/>
  <c r="Q65" i="44"/>
  <c r="AA65" i="44"/>
  <c r="W65" i="44"/>
  <c r="U65" i="44"/>
  <c r="S65" i="44"/>
  <c r="T65" i="44"/>
  <c r="F65" i="44"/>
  <c r="E65" i="44"/>
  <c r="D65" i="44"/>
  <c r="L65" i="44"/>
  <c r="G65" i="44"/>
  <c r="C65" i="44"/>
  <c r="B65" i="44"/>
  <c r="V64" i="44"/>
  <c r="R64" i="44"/>
  <c r="Q64" i="44"/>
  <c r="AA64" i="44"/>
  <c r="W64" i="44"/>
  <c r="U64" i="44"/>
  <c r="S64" i="44"/>
  <c r="T64" i="44"/>
  <c r="F64" i="44"/>
  <c r="E64" i="44"/>
  <c r="D64" i="44"/>
  <c r="L64" i="44"/>
  <c r="G64" i="44"/>
  <c r="C64" i="44"/>
  <c r="B64" i="44"/>
  <c r="V63" i="44"/>
  <c r="R63" i="44"/>
  <c r="Q63" i="44"/>
  <c r="AA63" i="44"/>
  <c r="W63" i="44"/>
  <c r="U63" i="44"/>
  <c r="S63" i="44"/>
  <c r="T63" i="44"/>
  <c r="F63" i="44"/>
  <c r="E63" i="44"/>
  <c r="D63" i="44"/>
  <c r="L63" i="44"/>
  <c r="G63" i="44"/>
  <c r="C63" i="44"/>
  <c r="B63" i="44"/>
  <c r="V62" i="44"/>
  <c r="R62" i="44"/>
  <c r="Q62" i="44"/>
  <c r="AA62" i="44"/>
  <c r="W62" i="44"/>
  <c r="U62" i="44"/>
  <c r="S62" i="44"/>
  <c r="T62" i="44"/>
  <c r="F62" i="44"/>
  <c r="E62" i="44"/>
  <c r="D62" i="44"/>
  <c r="L62" i="44"/>
  <c r="G62" i="44"/>
  <c r="C62" i="44"/>
  <c r="B62" i="44"/>
  <c r="V61" i="44"/>
  <c r="R61" i="44"/>
  <c r="Q61" i="44"/>
  <c r="AA61" i="44"/>
  <c r="W61" i="44"/>
  <c r="U61" i="44"/>
  <c r="S61" i="44"/>
  <c r="T61" i="44"/>
  <c r="F61" i="44"/>
  <c r="E61" i="44"/>
  <c r="D61" i="44"/>
  <c r="L61" i="44"/>
  <c r="G61" i="44"/>
  <c r="C61" i="44"/>
  <c r="B61" i="44"/>
  <c r="V60" i="44"/>
  <c r="R60" i="44"/>
  <c r="Q60" i="44"/>
  <c r="AA60" i="44"/>
  <c r="W60" i="44"/>
  <c r="U60" i="44"/>
  <c r="S60" i="44"/>
  <c r="T60" i="44"/>
  <c r="F60" i="44"/>
  <c r="E60" i="44"/>
  <c r="D60" i="44"/>
  <c r="L60" i="44"/>
  <c r="G60" i="44"/>
  <c r="C60" i="44"/>
  <c r="B60" i="44"/>
  <c r="V59" i="44"/>
  <c r="R59" i="44"/>
  <c r="Q59" i="44"/>
  <c r="AA59" i="44"/>
  <c r="W59" i="44"/>
  <c r="U59" i="44"/>
  <c r="S59" i="44"/>
  <c r="T59" i="44"/>
  <c r="F59" i="44"/>
  <c r="E59" i="44"/>
  <c r="D59" i="44"/>
  <c r="L59" i="44"/>
  <c r="G59" i="44"/>
  <c r="C59" i="44"/>
  <c r="B59" i="44"/>
  <c r="V58" i="44"/>
  <c r="R58" i="44"/>
  <c r="Q58" i="44"/>
  <c r="AA58" i="44"/>
  <c r="W58" i="44"/>
  <c r="U58" i="44"/>
  <c r="S58" i="44"/>
  <c r="T58" i="44"/>
  <c r="F58" i="44"/>
  <c r="E58" i="44"/>
  <c r="D58" i="44"/>
  <c r="L58" i="44"/>
  <c r="G58" i="44"/>
  <c r="C58" i="44"/>
  <c r="B58" i="44"/>
  <c r="V57" i="44"/>
  <c r="R57" i="44"/>
  <c r="Q57" i="44"/>
  <c r="AA57" i="44"/>
  <c r="W57" i="44"/>
  <c r="U57" i="44"/>
  <c r="S57" i="44"/>
  <c r="T57" i="44"/>
  <c r="F57" i="44"/>
  <c r="E57" i="44"/>
  <c r="D57" i="44"/>
  <c r="L57" i="44"/>
  <c r="G57" i="44"/>
  <c r="C57" i="44"/>
  <c r="B57" i="44"/>
  <c r="V56" i="44"/>
  <c r="R56" i="44"/>
  <c r="Q56" i="44"/>
  <c r="AA56" i="44"/>
  <c r="W56" i="44"/>
  <c r="U56" i="44"/>
  <c r="S56" i="44"/>
  <c r="T56" i="44"/>
  <c r="F56" i="44"/>
  <c r="E56" i="44"/>
  <c r="D56" i="44"/>
  <c r="L56" i="44"/>
  <c r="G56" i="44"/>
  <c r="C56" i="44"/>
  <c r="B56" i="44"/>
  <c r="V55" i="44"/>
  <c r="R55" i="44"/>
  <c r="Q55" i="44"/>
  <c r="AA55" i="44"/>
  <c r="W55" i="44"/>
  <c r="U55" i="44"/>
  <c r="S55" i="44"/>
  <c r="T55" i="44"/>
  <c r="F55" i="44"/>
  <c r="E55" i="44"/>
  <c r="D55" i="44"/>
  <c r="L55" i="44"/>
  <c r="G55" i="44"/>
  <c r="C55" i="44"/>
  <c r="B55" i="44"/>
  <c r="V54" i="44"/>
  <c r="R54" i="44"/>
  <c r="Q54" i="44"/>
  <c r="AA54" i="44"/>
  <c r="W54" i="44"/>
  <c r="U54" i="44"/>
  <c r="S54" i="44"/>
  <c r="T54" i="44"/>
  <c r="F54" i="44"/>
  <c r="E54" i="44"/>
  <c r="D54" i="44"/>
  <c r="L54" i="44"/>
  <c r="G54" i="44"/>
  <c r="C54" i="44"/>
  <c r="B54" i="44"/>
  <c r="BH53" i="44"/>
  <c r="BE53" i="44"/>
  <c r="V53" i="44"/>
  <c r="R53" i="44"/>
  <c r="Q53" i="44"/>
  <c r="AA53" i="44"/>
  <c r="W53" i="44"/>
  <c r="U53" i="44"/>
  <c r="S53" i="44"/>
  <c r="T53" i="44"/>
  <c r="F53" i="44"/>
  <c r="E53" i="44"/>
  <c r="D53" i="44"/>
  <c r="L53" i="44"/>
  <c r="G53" i="44"/>
  <c r="C53" i="44"/>
  <c r="B53" i="44"/>
  <c r="V52" i="44"/>
  <c r="R52" i="44"/>
  <c r="Q52" i="44"/>
  <c r="AA52" i="44"/>
  <c r="W52" i="44"/>
  <c r="U52" i="44"/>
  <c r="S52" i="44"/>
  <c r="T52" i="44"/>
  <c r="F52" i="44"/>
  <c r="E52" i="44"/>
  <c r="D52" i="44"/>
  <c r="L52" i="44"/>
  <c r="G52" i="44"/>
  <c r="C52" i="44"/>
  <c r="B52" i="44"/>
  <c r="BH51" i="44"/>
  <c r="BE51" i="44"/>
  <c r="V51" i="44"/>
  <c r="R51" i="44"/>
  <c r="Q51" i="44"/>
  <c r="AA51" i="44"/>
  <c r="W51" i="44"/>
  <c r="U51" i="44"/>
  <c r="S51" i="44"/>
  <c r="T51" i="44"/>
  <c r="F51" i="44"/>
  <c r="E51" i="44"/>
  <c r="D51" i="44"/>
  <c r="L51" i="44"/>
  <c r="G51" i="44"/>
  <c r="C51" i="44"/>
  <c r="B51" i="44"/>
  <c r="V50" i="44"/>
  <c r="R50" i="44"/>
  <c r="Q50" i="44"/>
  <c r="AA50" i="44"/>
  <c r="W50" i="44"/>
  <c r="U50" i="44"/>
  <c r="S50" i="44"/>
  <c r="T50" i="44"/>
  <c r="F50" i="44"/>
  <c r="E50" i="44"/>
  <c r="D50" i="44"/>
  <c r="L50" i="44"/>
  <c r="G50" i="44"/>
  <c r="C50" i="44"/>
  <c r="B50" i="44"/>
  <c r="V49" i="44"/>
  <c r="R49" i="44"/>
  <c r="Q49" i="44"/>
  <c r="AA49" i="44"/>
  <c r="W49" i="44"/>
  <c r="U49" i="44"/>
  <c r="S49" i="44"/>
  <c r="T49" i="44"/>
  <c r="F49" i="44"/>
  <c r="E49" i="44"/>
  <c r="D49" i="44"/>
  <c r="L49" i="44"/>
  <c r="G49" i="44"/>
  <c r="C49" i="44"/>
  <c r="B49" i="44"/>
  <c r="V48" i="44"/>
  <c r="R48" i="44"/>
  <c r="Q48" i="44"/>
  <c r="AA48" i="44"/>
  <c r="W48" i="44"/>
  <c r="U48" i="44"/>
  <c r="S48" i="44"/>
  <c r="T48" i="44"/>
  <c r="F48" i="44"/>
  <c r="E48" i="44"/>
  <c r="D48" i="44"/>
  <c r="L48" i="44"/>
  <c r="G48" i="44"/>
  <c r="C48" i="44"/>
  <c r="B48" i="44"/>
  <c r="V47" i="44"/>
  <c r="R47" i="44"/>
  <c r="Q47" i="44"/>
  <c r="AA47" i="44"/>
  <c r="W47" i="44"/>
  <c r="U47" i="44"/>
  <c r="S47" i="44"/>
  <c r="T47" i="44"/>
  <c r="F47" i="44"/>
  <c r="E47" i="44"/>
  <c r="D47" i="44"/>
  <c r="L47" i="44"/>
  <c r="G47" i="44"/>
  <c r="C47" i="44"/>
  <c r="B47" i="44"/>
  <c r="BH46" i="44"/>
  <c r="BE46" i="44"/>
  <c r="V46" i="44"/>
  <c r="R46" i="44"/>
  <c r="Q46" i="44"/>
  <c r="AA46" i="44"/>
  <c r="W46" i="44"/>
  <c r="U46" i="44"/>
  <c r="S46" i="44"/>
  <c r="T46" i="44"/>
  <c r="F46" i="44"/>
  <c r="E46" i="44"/>
  <c r="D46" i="44"/>
  <c r="L46" i="44"/>
  <c r="G46" i="44"/>
  <c r="C46" i="44"/>
  <c r="B46" i="44"/>
  <c r="V45" i="44"/>
  <c r="R45" i="44"/>
  <c r="Q45" i="44"/>
  <c r="AA45" i="44"/>
  <c r="W45" i="44"/>
  <c r="U45" i="44"/>
  <c r="S45" i="44"/>
  <c r="T45" i="44"/>
  <c r="F45" i="44"/>
  <c r="E45" i="44"/>
  <c r="D45" i="44"/>
  <c r="L45" i="44"/>
  <c r="G45" i="44"/>
  <c r="C45" i="44"/>
  <c r="B45" i="44"/>
  <c r="V44" i="44"/>
  <c r="R44" i="44"/>
  <c r="Q44" i="44"/>
  <c r="AA44" i="44"/>
  <c r="W44" i="44"/>
  <c r="U44" i="44"/>
  <c r="S44" i="44"/>
  <c r="T44" i="44"/>
  <c r="F44" i="44"/>
  <c r="E44" i="44"/>
  <c r="D44" i="44"/>
  <c r="L44" i="44"/>
  <c r="G44" i="44"/>
  <c r="C44" i="44"/>
  <c r="B44" i="44"/>
  <c r="V43" i="44"/>
  <c r="R43" i="44"/>
  <c r="Q43" i="44"/>
  <c r="AA43" i="44"/>
  <c r="W43" i="44"/>
  <c r="U43" i="44"/>
  <c r="S43" i="44"/>
  <c r="T43" i="44"/>
  <c r="F43" i="44"/>
  <c r="E43" i="44"/>
  <c r="D43" i="44"/>
  <c r="L43" i="44"/>
  <c r="G43" i="44"/>
  <c r="C43" i="44"/>
  <c r="B43" i="44"/>
  <c r="V42" i="44"/>
  <c r="R42" i="44"/>
  <c r="Q42" i="44"/>
  <c r="AA42" i="44"/>
  <c r="W42" i="44"/>
  <c r="U42" i="44"/>
  <c r="S42" i="44"/>
  <c r="T42" i="44"/>
  <c r="F42" i="44"/>
  <c r="E42" i="44"/>
  <c r="D42" i="44"/>
  <c r="L42" i="44"/>
  <c r="G42" i="44"/>
  <c r="C42" i="44"/>
  <c r="B42" i="44"/>
  <c r="V41" i="44"/>
  <c r="R41" i="44"/>
  <c r="Q41" i="44"/>
  <c r="AA41" i="44"/>
  <c r="W41" i="44"/>
  <c r="U41" i="44"/>
  <c r="S41" i="44"/>
  <c r="T41" i="44"/>
  <c r="F41" i="44"/>
  <c r="E41" i="44"/>
  <c r="D41" i="44"/>
  <c r="L41" i="44"/>
  <c r="G41" i="44"/>
  <c r="C41" i="44"/>
  <c r="B41" i="44"/>
  <c r="V40" i="44"/>
  <c r="R40" i="44"/>
  <c r="Q40" i="44"/>
  <c r="AA40" i="44"/>
  <c r="W40" i="44"/>
  <c r="U40" i="44"/>
  <c r="S40" i="44"/>
  <c r="T40" i="44"/>
  <c r="F40" i="44"/>
  <c r="E40" i="44"/>
  <c r="D40" i="44"/>
  <c r="L40" i="44"/>
  <c r="G40" i="44"/>
  <c r="C40" i="44"/>
  <c r="B40" i="44"/>
  <c r="BH39" i="44"/>
  <c r="BG39" i="44"/>
  <c r="BE39" i="44"/>
  <c r="BD39" i="44"/>
  <c r="V39" i="44"/>
  <c r="R39" i="44"/>
  <c r="Q39" i="44"/>
  <c r="AA39" i="44"/>
  <c r="W39" i="44"/>
  <c r="U39" i="44"/>
  <c r="S39" i="44"/>
  <c r="T39" i="44"/>
  <c r="F39" i="44"/>
  <c r="E39" i="44"/>
  <c r="D39" i="44"/>
  <c r="L39" i="44"/>
  <c r="G39" i="44"/>
  <c r="C39" i="44"/>
  <c r="B39" i="44"/>
  <c r="BH38" i="44"/>
  <c r="BE38" i="44"/>
  <c r="V38" i="44"/>
  <c r="R38" i="44"/>
  <c r="Q38" i="44"/>
  <c r="AA38" i="44"/>
  <c r="W38" i="44"/>
  <c r="U38" i="44"/>
  <c r="S38" i="44"/>
  <c r="T38" i="44"/>
  <c r="F38" i="44"/>
  <c r="E38" i="44"/>
  <c r="D38" i="44"/>
  <c r="L38" i="44"/>
  <c r="G38" i="44"/>
  <c r="C38" i="44"/>
  <c r="B38" i="44"/>
  <c r="V37" i="44"/>
  <c r="R37" i="44"/>
  <c r="Q37" i="44"/>
  <c r="AA37" i="44"/>
  <c r="W37" i="44"/>
  <c r="U37" i="44"/>
  <c r="S37" i="44"/>
  <c r="T37" i="44"/>
  <c r="F37" i="44"/>
  <c r="E37" i="44"/>
  <c r="D37" i="44"/>
  <c r="L37" i="44"/>
  <c r="G37" i="44"/>
  <c r="C37" i="44"/>
  <c r="B37" i="44"/>
  <c r="BH36" i="44"/>
  <c r="BE36" i="44"/>
  <c r="V36" i="44"/>
  <c r="R36" i="44"/>
  <c r="Q36" i="44"/>
  <c r="AA36" i="44"/>
  <c r="W36" i="44"/>
  <c r="U36" i="44"/>
  <c r="L36" i="44"/>
  <c r="G36" i="44"/>
  <c r="F36" i="44"/>
  <c r="E36" i="44"/>
  <c r="D36" i="44"/>
  <c r="B36" i="44"/>
  <c r="V35" i="44"/>
  <c r="R35" i="44"/>
  <c r="Q35" i="44"/>
  <c r="AA35" i="44"/>
  <c r="W35" i="44"/>
  <c r="U35" i="44"/>
  <c r="S35" i="44"/>
  <c r="T35" i="44"/>
  <c r="F35" i="44"/>
  <c r="E35" i="44"/>
  <c r="D35" i="44"/>
  <c r="L35" i="44"/>
  <c r="G35" i="44"/>
  <c r="C35" i="44"/>
  <c r="B35" i="44"/>
  <c r="V34" i="44"/>
  <c r="R34" i="44"/>
  <c r="Q34" i="44"/>
  <c r="AA34" i="44"/>
  <c r="W34" i="44"/>
  <c r="U34" i="44"/>
  <c r="S34" i="44"/>
  <c r="T34" i="44"/>
  <c r="F34" i="44"/>
  <c r="E34" i="44"/>
  <c r="D34" i="44"/>
  <c r="L34" i="44"/>
  <c r="G34" i="44"/>
  <c r="C34" i="44"/>
  <c r="B34" i="44"/>
  <c r="V33" i="44"/>
  <c r="R33" i="44"/>
  <c r="Q33" i="44"/>
  <c r="AA33" i="44"/>
  <c r="W33" i="44"/>
  <c r="U33" i="44"/>
  <c r="S33" i="44"/>
  <c r="T33" i="44"/>
  <c r="F33" i="44"/>
  <c r="E33" i="44"/>
  <c r="D33" i="44"/>
  <c r="L33" i="44"/>
  <c r="G33" i="44"/>
  <c r="C33" i="44"/>
  <c r="B33" i="44"/>
  <c r="V32" i="44"/>
  <c r="R32" i="44"/>
  <c r="Q32" i="44"/>
  <c r="AA32" i="44"/>
  <c r="W32" i="44"/>
  <c r="U32" i="44"/>
  <c r="S32" i="44"/>
  <c r="T32" i="44"/>
  <c r="F32" i="44"/>
  <c r="E32" i="44"/>
  <c r="D32" i="44"/>
  <c r="L32" i="44"/>
  <c r="G32" i="44"/>
  <c r="C32" i="44"/>
  <c r="B32" i="44"/>
  <c r="V31" i="44"/>
  <c r="R31" i="44"/>
  <c r="Q31" i="44"/>
  <c r="AA31" i="44"/>
  <c r="W31" i="44"/>
  <c r="U31" i="44"/>
  <c r="S31" i="44"/>
  <c r="T31" i="44"/>
  <c r="F31" i="44"/>
  <c r="E31" i="44"/>
  <c r="D31" i="44"/>
  <c r="L31" i="44"/>
  <c r="G31" i="44"/>
  <c r="C31" i="44"/>
  <c r="B31" i="44"/>
  <c r="V30" i="44"/>
  <c r="R30" i="44"/>
  <c r="Q30" i="44"/>
  <c r="AA30" i="44"/>
  <c r="W30" i="44"/>
  <c r="U30" i="44"/>
  <c r="S30" i="44"/>
  <c r="T30" i="44"/>
  <c r="F30" i="44"/>
  <c r="E30" i="44"/>
  <c r="D30" i="44"/>
  <c r="L30" i="44"/>
  <c r="G30" i="44"/>
  <c r="C30" i="44"/>
  <c r="B30" i="44"/>
  <c r="V29" i="44"/>
  <c r="R29" i="44"/>
  <c r="Q29" i="44"/>
  <c r="AA29" i="44"/>
  <c r="W29" i="44"/>
  <c r="U29" i="44"/>
  <c r="S29" i="44"/>
  <c r="T29" i="44"/>
  <c r="F29" i="44"/>
  <c r="E29" i="44"/>
  <c r="D29" i="44"/>
  <c r="L29" i="44"/>
  <c r="G29" i="44"/>
  <c r="C29" i="44"/>
  <c r="B29" i="44"/>
  <c r="V28" i="44"/>
  <c r="R28" i="44"/>
  <c r="Q28" i="44"/>
  <c r="AA28" i="44"/>
  <c r="W28" i="44"/>
  <c r="U28" i="44"/>
  <c r="S28" i="44"/>
  <c r="T28" i="44"/>
  <c r="F28" i="44"/>
  <c r="E28" i="44"/>
  <c r="D28" i="44"/>
  <c r="L28" i="44"/>
  <c r="G28" i="44"/>
  <c r="C28" i="44"/>
  <c r="B28" i="44"/>
  <c r="V27" i="44"/>
  <c r="R27" i="44"/>
  <c r="Q27" i="44"/>
  <c r="AA27" i="44"/>
  <c r="W27" i="44"/>
  <c r="U27" i="44"/>
  <c r="L27" i="44"/>
  <c r="G27" i="44"/>
  <c r="F27" i="44"/>
  <c r="E27" i="44"/>
  <c r="D27" i="44"/>
  <c r="B27" i="44"/>
  <c r="V26" i="44"/>
  <c r="R26" i="44"/>
  <c r="Q26" i="44"/>
  <c r="AA26" i="44"/>
  <c r="W26" i="44"/>
  <c r="U26" i="44"/>
  <c r="S26" i="44"/>
  <c r="T26" i="44"/>
  <c r="F26" i="44"/>
  <c r="E26" i="44"/>
  <c r="D26" i="44"/>
  <c r="L26" i="44"/>
  <c r="G26" i="44"/>
  <c r="C26" i="44"/>
  <c r="B26" i="44"/>
  <c r="V25" i="44"/>
  <c r="R25" i="44"/>
  <c r="Q25" i="44"/>
  <c r="AA25" i="44"/>
  <c r="W25" i="44"/>
  <c r="U25" i="44"/>
  <c r="S25" i="44"/>
  <c r="T25" i="44"/>
  <c r="F25" i="44"/>
  <c r="E25" i="44"/>
  <c r="D25" i="44"/>
  <c r="L25" i="44"/>
  <c r="G25" i="44"/>
  <c r="C25" i="44"/>
  <c r="B25" i="44"/>
  <c r="V24" i="44"/>
  <c r="R24" i="44"/>
  <c r="Q24" i="44"/>
  <c r="AA24" i="44"/>
  <c r="W24" i="44"/>
  <c r="U24" i="44"/>
  <c r="S24" i="44"/>
  <c r="T24" i="44"/>
  <c r="F24" i="44"/>
  <c r="E24" i="44"/>
  <c r="D24" i="44"/>
  <c r="L24" i="44"/>
  <c r="G24" i="44"/>
  <c r="C24" i="44"/>
  <c r="B24" i="44"/>
  <c r="V23" i="44"/>
  <c r="R23" i="44"/>
  <c r="Q23" i="44"/>
  <c r="AA23" i="44"/>
  <c r="W23" i="44"/>
  <c r="U23" i="44"/>
  <c r="S23" i="44"/>
  <c r="T23" i="44"/>
  <c r="F23" i="44"/>
  <c r="E23" i="44"/>
  <c r="D23" i="44"/>
  <c r="L23" i="44"/>
  <c r="G23" i="44"/>
  <c r="C23" i="44"/>
  <c r="B23" i="44"/>
  <c r="V22" i="44"/>
  <c r="R22" i="44"/>
  <c r="Q22" i="44"/>
  <c r="AA22" i="44"/>
  <c r="W22" i="44"/>
  <c r="U22" i="44"/>
  <c r="S22" i="44"/>
  <c r="T22" i="44"/>
  <c r="F22" i="44"/>
  <c r="E22" i="44"/>
  <c r="D22" i="44"/>
  <c r="L22" i="44"/>
  <c r="G22" i="44"/>
  <c r="C22" i="44"/>
  <c r="B22" i="44"/>
  <c r="V21" i="44"/>
  <c r="R21" i="44"/>
  <c r="Q21" i="44"/>
  <c r="AA21" i="44"/>
  <c r="W21" i="44"/>
  <c r="U21" i="44"/>
  <c r="S21" i="44"/>
  <c r="T21" i="44"/>
  <c r="F21" i="44"/>
  <c r="E21" i="44"/>
  <c r="D21" i="44"/>
  <c r="L21" i="44"/>
  <c r="G21" i="44"/>
  <c r="C21" i="44"/>
  <c r="B21" i="44"/>
  <c r="V20" i="44"/>
  <c r="R20" i="44"/>
  <c r="Q20" i="44"/>
  <c r="AA20" i="44"/>
  <c r="W20" i="44"/>
  <c r="U20" i="44"/>
  <c r="S20" i="44"/>
  <c r="T20" i="44"/>
  <c r="F20" i="44"/>
  <c r="E20" i="44"/>
  <c r="D20" i="44"/>
  <c r="L20" i="44"/>
  <c r="G20" i="44"/>
  <c r="C20" i="44"/>
  <c r="B20" i="44"/>
  <c r="V19" i="44"/>
  <c r="R19" i="44"/>
  <c r="Q19" i="44"/>
  <c r="AA19" i="44"/>
  <c r="W19" i="44"/>
  <c r="U19" i="44"/>
  <c r="S19" i="44"/>
  <c r="T19" i="44"/>
  <c r="F19" i="44"/>
  <c r="E19" i="44"/>
  <c r="D19" i="44"/>
  <c r="L19" i="44"/>
  <c r="G19" i="44"/>
  <c r="C19" i="44"/>
  <c r="B19" i="44"/>
  <c r="V18" i="44"/>
  <c r="R18" i="44"/>
  <c r="Q18" i="44"/>
  <c r="AA18" i="44"/>
  <c r="W18" i="44"/>
  <c r="U18" i="44"/>
  <c r="S18" i="44"/>
  <c r="T18" i="44"/>
  <c r="F18" i="44"/>
  <c r="E18" i="44"/>
  <c r="D18" i="44"/>
  <c r="L18" i="44"/>
  <c r="G18" i="44"/>
  <c r="C18" i="44"/>
  <c r="B18" i="44"/>
  <c r="V17" i="44"/>
  <c r="R17" i="44"/>
  <c r="Q17" i="44"/>
  <c r="AA17" i="44"/>
  <c r="W17" i="44"/>
  <c r="U17" i="44"/>
  <c r="S17" i="44"/>
  <c r="T17" i="44"/>
  <c r="F17" i="44"/>
  <c r="E17" i="44"/>
  <c r="D17" i="44"/>
  <c r="L17" i="44"/>
  <c r="G17" i="44"/>
  <c r="C17" i="44"/>
  <c r="B17" i="44"/>
  <c r="V16" i="44"/>
  <c r="R16" i="44"/>
  <c r="Q16" i="44"/>
  <c r="AA16" i="44"/>
  <c r="W16" i="44"/>
  <c r="U16" i="44"/>
  <c r="S16" i="44"/>
  <c r="T16" i="44"/>
  <c r="F16" i="44"/>
  <c r="E16" i="44"/>
  <c r="D16" i="44"/>
  <c r="L16" i="44"/>
  <c r="G16" i="44"/>
  <c r="C16" i="44"/>
  <c r="B16" i="44"/>
  <c r="V15" i="44"/>
  <c r="R15" i="44"/>
  <c r="Q15" i="44"/>
  <c r="AA15" i="44"/>
  <c r="W15" i="44"/>
  <c r="U15" i="44"/>
  <c r="S15" i="44"/>
  <c r="T15" i="44"/>
  <c r="F15" i="44"/>
  <c r="E15" i="44"/>
  <c r="D15" i="44"/>
  <c r="L15" i="44"/>
  <c r="G15" i="44"/>
  <c r="C15" i="44"/>
  <c r="B15" i="44"/>
  <c r="V14" i="44"/>
  <c r="R14" i="44"/>
  <c r="Q14" i="44"/>
  <c r="AA14" i="44"/>
  <c r="W14" i="44"/>
  <c r="U14" i="44"/>
  <c r="S14" i="44"/>
  <c r="T14" i="44"/>
  <c r="F14" i="44"/>
  <c r="E14" i="44"/>
  <c r="D14" i="44"/>
  <c r="G14" i="44"/>
  <c r="C14" i="44"/>
  <c r="B14" i="44"/>
  <c r="V13" i="44"/>
  <c r="R13" i="44"/>
  <c r="Q13" i="44"/>
  <c r="AA13" i="44"/>
  <c r="W13" i="44"/>
  <c r="U13" i="44"/>
  <c r="S13" i="44"/>
  <c r="T13" i="44"/>
  <c r="F13" i="44"/>
  <c r="E13" i="44"/>
  <c r="D13" i="44"/>
  <c r="L13" i="44"/>
  <c r="G13" i="44"/>
  <c r="C13" i="44"/>
  <c r="B13" i="44"/>
  <c r="V12" i="44"/>
  <c r="R12" i="44"/>
  <c r="Q12" i="44"/>
  <c r="W12" i="44"/>
  <c r="U12" i="44"/>
  <c r="S12" i="44"/>
  <c r="T12" i="44"/>
  <c r="F12" i="44"/>
  <c r="E12" i="44"/>
  <c r="D12" i="44"/>
  <c r="L12" i="44"/>
  <c r="G12" i="44"/>
  <c r="C12" i="44"/>
  <c r="B12" i="44"/>
  <c r="V11" i="44"/>
  <c r="R11" i="44"/>
  <c r="Q11" i="44"/>
  <c r="AA11" i="44"/>
  <c r="W11" i="44"/>
  <c r="U11" i="44"/>
  <c r="S11" i="44"/>
  <c r="T11" i="44"/>
  <c r="F11" i="44"/>
  <c r="E11" i="44"/>
  <c r="D11" i="44"/>
  <c r="L11" i="44"/>
  <c r="G11" i="44"/>
  <c r="C11" i="44"/>
  <c r="B11" i="44"/>
  <c r="O12" i="36"/>
  <c r="P11" i="36"/>
  <c r="CO20" i="15"/>
  <c r="BH6" i="20"/>
  <c r="O15" i="35"/>
  <c r="N14" i="31"/>
  <c r="AZ15" i="31"/>
  <c r="AO12" i="9"/>
  <c r="AN8" i="8"/>
  <c r="AN12" i="8"/>
  <c r="AD12" i="8"/>
  <c r="H14" i="8"/>
  <c r="H13" i="8"/>
  <c r="O33" i="35"/>
  <c r="C14" i="8"/>
  <c r="E11" i="43"/>
  <c r="I11" i="43"/>
  <c r="M11" i="43"/>
  <c r="D11" i="43"/>
  <c r="H11" i="43"/>
  <c r="L11" i="43"/>
  <c r="H12" i="10"/>
  <c r="E11" i="36"/>
  <c r="E12" i="43"/>
  <c r="I12" i="43"/>
  <c r="M12" i="43"/>
  <c r="D12" i="43"/>
  <c r="H12" i="43"/>
  <c r="L12" i="43"/>
  <c r="H13" i="10"/>
  <c r="E12" i="36"/>
  <c r="E13" i="43"/>
  <c r="I13" i="43"/>
  <c r="M13" i="43"/>
  <c r="D13" i="43"/>
  <c r="H13" i="43"/>
  <c r="L13" i="43"/>
  <c r="H14" i="10"/>
  <c r="E13" i="36"/>
  <c r="K6" i="36"/>
  <c r="L6" i="36"/>
  <c r="E72" i="15"/>
  <c r="F65" i="36"/>
  <c r="E73" i="15"/>
  <c r="F66" i="36"/>
  <c r="E74" i="15"/>
  <c r="F67" i="36"/>
  <c r="E75" i="15"/>
  <c r="F68" i="36"/>
  <c r="E76" i="15"/>
  <c r="F69" i="36"/>
  <c r="E77" i="15"/>
  <c r="F70" i="36"/>
  <c r="E78" i="15"/>
  <c r="F71" i="36"/>
  <c r="E79" i="15"/>
  <c r="F72" i="36"/>
  <c r="E80" i="15"/>
  <c r="F73" i="36"/>
  <c r="E81" i="15"/>
  <c r="F74" i="36"/>
  <c r="E82" i="15"/>
  <c r="F75" i="36"/>
  <c r="E83" i="15"/>
  <c r="F76" i="36"/>
  <c r="E53" i="15"/>
  <c r="F46" i="36"/>
  <c r="E54" i="15"/>
  <c r="F47" i="36"/>
  <c r="E55" i="15"/>
  <c r="F48" i="36"/>
  <c r="E56" i="15"/>
  <c r="F49" i="36"/>
  <c r="E57" i="15"/>
  <c r="F50" i="36"/>
  <c r="E58" i="15"/>
  <c r="F51" i="36"/>
  <c r="E59" i="15"/>
  <c r="F52" i="36"/>
  <c r="E60" i="15"/>
  <c r="F53" i="36"/>
  <c r="E61" i="15"/>
  <c r="F54" i="36"/>
  <c r="E62" i="15"/>
  <c r="F55" i="36"/>
  <c r="E63" i="15"/>
  <c r="F56" i="36"/>
  <c r="E64" i="15"/>
  <c r="F57" i="36"/>
  <c r="E65" i="15"/>
  <c r="F58" i="36"/>
  <c r="E66" i="15"/>
  <c r="F59" i="36"/>
  <c r="E67" i="15"/>
  <c r="F60" i="36"/>
  <c r="E68" i="15"/>
  <c r="F61" i="36"/>
  <c r="E69" i="15"/>
  <c r="F62" i="36"/>
  <c r="E70" i="15"/>
  <c r="F63" i="36"/>
  <c r="E71" i="15"/>
  <c r="F64" i="36"/>
  <c r="E36" i="15"/>
  <c r="F29" i="36"/>
  <c r="E37" i="15"/>
  <c r="F30" i="36"/>
  <c r="E38" i="15"/>
  <c r="F31" i="36"/>
  <c r="E39" i="15"/>
  <c r="F32" i="36"/>
  <c r="E40" i="15"/>
  <c r="F33" i="36"/>
  <c r="E41" i="15"/>
  <c r="F34" i="36"/>
  <c r="E42" i="15"/>
  <c r="F35" i="36"/>
  <c r="E43" i="15"/>
  <c r="F36" i="36"/>
  <c r="E44" i="15"/>
  <c r="F37" i="36"/>
  <c r="E45" i="15"/>
  <c r="F38" i="36"/>
  <c r="E46" i="15"/>
  <c r="F39" i="36"/>
  <c r="E47" i="15"/>
  <c r="F40" i="36"/>
  <c r="E48" i="15"/>
  <c r="F41" i="36"/>
  <c r="E49" i="15"/>
  <c r="F42" i="36"/>
  <c r="E50" i="15"/>
  <c r="F43" i="36"/>
  <c r="E51" i="15"/>
  <c r="F44" i="36"/>
  <c r="E52" i="15"/>
  <c r="F45" i="36"/>
  <c r="E19" i="15"/>
  <c r="F12" i="36"/>
  <c r="E20" i="15"/>
  <c r="F13" i="36"/>
  <c r="E21" i="15"/>
  <c r="F14" i="36"/>
  <c r="E22" i="15"/>
  <c r="F15" i="36"/>
  <c r="E23" i="15"/>
  <c r="F16" i="36"/>
  <c r="E24" i="15"/>
  <c r="F17" i="36"/>
  <c r="E25" i="15"/>
  <c r="F18" i="36"/>
  <c r="E26" i="15"/>
  <c r="F19" i="36"/>
  <c r="E27" i="15"/>
  <c r="F20" i="36"/>
  <c r="E28" i="15"/>
  <c r="F21" i="36"/>
  <c r="E29" i="15"/>
  <c r="F22" i="36"/>
  <c r="E30" i="15"/>
  <c r="F23" i="36"/>
  <c r="E31" i="15"/>
  <c r="F24" i="36"/>
  <c r="E32" i="15"/>
  <c r="F25" i="36"/>
  <c r="E33" i="15"/>
  <c r="F26" i="36"/>
  <c r="E34" i="15"/>
  <c r="F27" i="36"/>
  <c r="E35" i="15"/>
  <c r="F28" i="36"/>
  <c r="AG9" i="11"/>
  <c r="BT18" i="15"/>
  <c r="H11" i="36"/>
  <c r="E18" i="15"/>
  <c r="F11" i="36"/>
  <c r="O11" i="36"/>
  <c r="BT19" i="15"/>
  <c r="H12" i="36"/>
  <c r="BT20" i="15"/>
  <c r="H13" i="36"/>
  <c r="O13" i="36"/>
  <c r="BT21" i="15"/>
  <c r="H14" i="36"/>
  <c r="O14" i="36"/>
  <c r="BT22" i="15"/>
  <c r="H15" i="36"/>
  <c r="O15" i="36"/>
  <c r="BT23" i="15"/>
  <c r="H16" i="36"/>
  <c r="O16" i="36"/>
  <c r="BT24" i="15"/>
  <c r="H17" i="36"/>
  <c r="O17" i="36"/>
  <c r="BT25" i="15"/>
  <c r="H18" i="36"/>
  <c r="O18" i="36"/>
  <c r="BT26" i="15"/>
  <c r="H19" i="36"/>
  <c r="O19" i="36"/>
  <c r="BT27" i="15"/>
  <c r="H20" i="36"/>
  <c r="O20" i="36"/>
  <c r="BT28" i="15"/>
  <c r="H21" i="36"/>
  <c r="O21" i="36"/>
  <c r="BT29" i="15"/>
  <c r="H22" i="36"/>
  <c r="O22" i="36"/>
  <c r="BT30" i="15"/>
  <c r="H23" i="36"/>
  <c r="O23" i="36"/>
  <c r="BT31" i="15"/>
  <c r="H24" i="36"/>
  <c r="O24" i="36"/>
  <c r="BT32" i="15"/>
  <c r="H25" i="36"/>
  <c r="O25" i="36"/>
  <c r="BT33" i="15"/>
  <c r="H26" i="36"/>
  <c r="O26" i="36"/>
  <c r="BT34" i="15"/>
  <c r="H27" i="36"/>
  <c r="O27" i="36"/>
  <c r="BT35" i="15"/>
  <c r="H28" i="36"/>
  <c r="O28" i="36"/>
  <c r="BT36" i="15"/>
  <c r="H29" i="36"/>
  <c r="O29" i="36"/>
  <c r="BT37" i="15"/>
  <c r="H30" i="36"/>
  <c r="O30" i="36"/>
  <c r="BT38" i="15"/>
  <c r="H31" i="36"/>
  <c r="O31" i="36"/>
  <c r="BT39" i="15"/>
  <c r="H32" i="36"/>
  <c r="O32" i="36"/>
  <c r="BT40" i="15"/>
  <c r="H33" i="36"/>
  <c r="O33" i="36"/>
  <c r="BT41" i="15"/>
  <c r="H34" i="36"/>
  <c r="O34" i="36"/>
  <c r="BT42" i="15"/>
  <c r="H35" i="36"/>
  <c r="O35" i="36"/>
  <c r="BT43" i="15"/>
  <c r="H36" i="36"/>
  <c r="O36" i="36"/>
  <c r="BT44" i="15"/>
  <c r="H37" i="36"/>
  <c r="O37" i="36"/>
  <c r="BT45" i="15"/>
  <c r="H38" i="36"/>
  <c r="O38" i="36"/>
  <c r="BT46" i="15"/>
  <c r="H39" i="36"/>
  <c r="O39" i="36"/>
  <c r="BT47" i="15"/>
  <c r="H40" i="36"/>
  <c r="O40" i="36"/>
  <c r="BT48" i="15"/>
  <c r="H41" i="36"/>
  <c r="O41" i="36"/>
  <c r="BT49" i="15"/>
  <c r="H42" i="36"/>
  <c r="O42" i="36"/>
  <c r="BT50" i="15"/>
  <c r="H43" i="36"/>
  <c r="O43" i="36"/>
  <c r="BT51" i="15"/>
  <c r="H44" i="36"/>
  <c r="O44" i="36"/>
  <c r="BT52" i="15"/>
  <c r="H45" i="36"/>
  <c r="O45" i="36"/>
  <c r="BT53" i="15"/>
  <c r="H46" i="36"/>
  <c r="O46" i="36"/>
  <c r="BT54" i="15"/>
  <c r="H47" i="36"/>
  <c r="O47" i="36"/>
  <c r="BT55" i="15"/>
  <c r="H48" i="36"/>
  <c r="O48" i="36"/>
  <c r="BT56" i="15"/>
  <c r="H49" i="36"/>
  <c r="O49" i="36"/>
  <c r="BT57" i="15"/>
  <c r="H50" i="36"/>
  <c r="O50" i="36"/>
  <c r="BT58" i="15"/>
  <c r="H51" i="36"/>
  <c r="O51" i="36"/>
  <c r="BT59" i="15"/>
  <c r="H52" i="36"/>
  <c r="O52" i="36"/>
  <c r="BT60" i="15"/>
  <c r="H53" i="36"/>
  <c r="O53" i="36"/>
  <c r="BT61" i="15"/>
  <c r="H54" i="36"/>
  <c r="O54" i="36"/>
  <c r="BT62" i="15"/>
  <c r="H55" i="36"/>
  <c r="O55" i="36"/>
  <c r="BT63" i="15"/>
  <c r="H56" i="36"/>
  <c r="O56" i="36"/>
  <c r="BT64" i="15"/>
  <c r="H57" i="36"/>
  <c r="O57" i="36"/>
  <c r="BT65" i="15"/>
  <c r="H58" i="36"/>
  <c r="O58" i="36"/>
  <c r="BT66" i="15"/>
  <c r="H59" i="36"/>
  <c r="O59" i="36"/>
  <c r="BT67" i="15"/>
  <c r="H60" i="36"/>
  <c r="O60" i="36"/>
  <c r="BT68" i="15"/>
  <c r="H61" i="36"/>
  <c r="O61" i="36"/>
  <c r="BT69" i="15"/>
  <c r="H62" i="36"/>
  <c r="O62" i="36"/>
  <c r="BT70" i="15"/>
  <c r="H63" i="36"/>
  <c r="O63" i="36"/>
  <c r="BT71" i="15"/>
  <c r="H64" i="36"/>
  <c r="O64" i="36"/>
  <c r="BT72" i="15"/>
  <c r="H65" i="36"/>
  <c r="O65" i="36"/>
  <c r="BT73" i="15"/>
  <c r="H66" i="36"/>
  <c r="O66" i="36"/>
  <c r="BT74" i="15"/>
  <c r="H67" i="36"/>
  <c r="O67" i="36"/>
  <c r="BT75" i="15"/>
  <c r="H68" i="36"/>
  <c r="O68" i="36"/>
  <c r="BT76" i="15"/>
  <c r="H69" i="36"/>
  <c r="O69" i="36"/>
  <c r="BT77" i="15"/>
  <c r="H70" i="36"/>
  <c r="O70" i="36"/>
  <c r="BT78" i="15"/>
  <c r="H71" i="36"/>
  <c r="O71" i="36"/>
  <c r="BT79" i="15"/>
  <c r="H72" i="36"/>
  <c r="O72" i="36"/>
  <c r="BT80" i="15"/>
  <c r="H73" i="36"/>
  <c r="O73" i="36"/>
  <c r="BT81" i="15"/>
  <c r="H74" i="36"/>
  <c r="O74" i="36"/>
  <c r="BT82" i="15"/>
  <c r="H75" i="36"/>
  <c r="O75" i="36"/>
  <c r="BT83" i="15"/>
  <c r="H76" i="36"/>
  <c r="O76" i="36"/>
  <c r="O6" i="36"/>
  <c r="CJ18" i="15"/>
  <c r="I11" i="36"/>
  <c r="CJ19" i="15"/>
  <c r="I12" i="36"/>
  <c r="P12" i="36"/>
  <c r="CJ20" i="15"/>
  <c r="I13" i="36"/>
  <c r="P13" i="36"/>
  <c r="CJ21" i="15"/>
  <c r="I14" i="36"/>
  <c r="P14" i="36"/>
  <c r="CJ22" i="15"/>
  <c r="I15" i="36"/>
  <c r="P15" i="36"/>
  <c r="CJ23" i="15"/>
  <c r="I16" i="36"/>
  <c r="P16" i="36"/>
  <c r="CJ24" i="15"/>
  <c r="I17" i="36"/>
  <c r="P17" i="36"/>
  <c r="CJ25" i="15"/>
  <c r="I18" i="36"/>
  <c r="P18" i="36"/>
  <c r="CJ26" i="15"/>
  <c r="I19" i="36"/>
  <c r="P19" i="36"/>
  <c r="CJ27" i="15"/>
  <c r="I20" i="36"/>
  <c r="P20" i="36"/>
  <c r="CJ28" i="15"/>
  <c r="I21" i="36"/>
  <c r="P21" i="36"/>
  <c r="CJ29" i="15"/>
  <c r="I22" i="36"/>
  <c r="P22" i="36"/>
  <c r="CJ30" i="15"/>
  <c r="I23" i="36"/>
  <c r="P23" i="36"/>
  <c r="CJ31" i="15"/>
  <c r="I24" i="36"/>
  <c r="P24" i="36"/>
  <c r="CJ32" i="15"/>
  <c r="I25" i="36"/>
  <c r="P25" i="36"/>
  <c r="CJ33" i="15"/>
  <c r="I26" i="36"/>
  <c r="P26" i="36"/>
  <c r="CJ34" i="15"/>
  <c r="I27" i="36"/>
  <c r="P27" i="36"/>
  <c r="CJ35" i="15"/>
  <c r="I28" i="36"/>
  <c r="P28" i="36"/>
  <c r="CJ36" i="15"/>
  <c r="I29" i="36"/>
  <c r="P29" i="36"/>
  <c r="CJ37" i="15"/>
  <c r="I30" i="36"/>
  <c r="P30" i="36"/>
  <c r="CJ38" i="15"/>
  <c r="I31" i="36"/>
  <c r="P31" i="36"/>
  <c r="CJ39" i="15"/>
  <c r="I32" i="36"/>
  <c r="P32" i="36"/>
  <c r="CJ40" i="15"/>
  <c r="I33" i="36"/>
  <c r="P33" i="36"/>
  <c r="CJ41" i="15"/>
  <c r="I34" i="36"/>
  <c r="P34" i="36"/>
  <c r="CJ42" i="15"/>
  <c r="I35" i="36"/>
  <c r="P35" i="36"/>
  <c r="CJ43" i="15"/>
  <c r="I36" i="36"/>
  <c r="P36" i="36"/>
  <c r="CJ44" i="15"/>
  <c r="I37" i="36"/>
  <c r="P37" i="36"/>
  <c r="CJ45" i="15"/>
  <c r="I38" i="36"/>
  <c r="P38" i="36"/>
  <c r="CJ46" i="15"/>
  <c r="I39" i="36"/>
  <c r="P39" i="36"/>
  <c r="CJ47" i="15"/>
  <c r="I40" i="36"/>
  <c r="P40" i="36"/>
  <c r="CJ48" i="15"/>
  <c r="I41" i="36"/>
  <c r="P41" i="36"/>
  <c r="CJ49" i="15"/>
  <c r="I42" i="36"/>
  <c r="P42" i="36"/>
  <c r="CJ50" i="15"/>
  <c r="I43" i="36"/>
  <c r="P43" i="36"/>
  <c r="CJ51" i="15"/>
  <c r="I44" i="36"/>
  <c r="P44" i="36"/>
  <c r="CJ52" i="15"/>
  <c r="I45" i="36"/>
  <c r="P45" i="36"/>
  <c r="CJ53" i="15"/>
  <c r="I46" i="36"/>
  <c r="P46" i="36"/>
  <c r="CJ54" i="15"/>
  <c r="I47" i="36"/>
  <c r="P47" i="36"/>
  <c r="CJ55" i="15"/>
  <c r="I48" i="36"/>
  <c r="P48" i="36"/>
  <c r="CJ56" i="15"/>
  <c r="I49" i="36"/>
  <c r="P49" i="36"/>
  <c r="CJ57" i="15"/>
  <c r="I50" i="36"/>
  <c r="P50" i="36"/>
  <c r="CJ58" i="15"/>
  <c r="I51" i="36"/>
  <c r="P51" i="36"/>
  <c r="CJ59" i="15"/>
  <c r="I52" i="36"/>
  <c r="P52" i="36"/>
  <c r="CJ60" i="15"/>
  <c r="I53" i="36"/>
  <c r="P53" i="36"/>
  <c r="CJ61" i="15"/>
  <c r="I54" i="36"/>
  <c r="P54" i="36"/>
  <c r="CJ62" i="15"/>
  <c r="I55" i="36"/>
  <c r="P55" i="36"/>
  <c r="CJ63" i="15"/>
  <c r="I56" i="36"/>
  <c r="P56" i="36"/>
  <c r="CJ64" i="15"/>
  <c r="I57" i="36"/>
  <c r="P57" i="36"/>
  <c r="CJ65" i="15"/>
  <c r="I58" i="36"/>
  <c r="P58" i="36"/>
  <c r="CJ66" i="15"/>
  <c r="I59" i="36"/>
  <c r="P59" i="36"/>
  <c r="CJ67" i="15"/>
  <c r="I60" i="36"/>
  <c r="P60" i="36"/>
  <c r="CJ68" i="15"/>
  <c r="I61" i="36"/>
  <c r="P61" i="36"/>
  <c r="CJ69" i="15"/>
  <c r="I62" i="36"/>
  <c r="P62" i="36"/>
  <c r="CJ70" i="15"/>
  <c r="I63" i="36"/>
  <c r="P63" i="36"/>
  <c r="CJ71" i="15"/>
  <c r="I64" i="36"/>
  <c r="P64" i="36"/>
  <c r="CJ72" i="15"/>
  <c r="I65" i="36"/>
  <c r="P65" i="36"/>
  <c r="CJ73" i="15"/>
  <c r="I66" i="36"/>
  <c r="P66" i="36"/>
  <c r="CJ74" i="15"/>
  <c r="I67" i="36"/>
  <c r="P67" i="36"/>
  <c r="CJ75" i="15"/>
  <c r="I68" i="36"/>
  <c r="P68" i="36"/>
  <c r="CJ76" i="15"/>
  <c r="I69" i="36"/>
  <c r="P69" i="36"/>
  <c r="CJ77" i="15"/>
  <c r="I70" i="36"/>
  <c r="P70" i="36"/>
  <c r="CJ78" i="15"/>
  <c r="I71" i="36"/>
  <c r="P71" i="36"/>
  <c r="CJ79" i="15"/>
  <c r="I72" i="36"/>
  <c r="P72" i="36"/>
  <c r="CJ80" i="15"/>
  <c r="I73" i="36"/>
  <c r="P73" i="36"/>
  <c r="CJ81" i="15"/>
  <c r="I74" i="36"/>
  <c r="P74" i="36"/>
  <c r="CJ82" i="15"/>
  <c r="I75" i="36"/>
  <c r="P75" i="36"/>
  <c r="CJ83" i="15"/>
  <c r="I76" i="36"/>
  <c r="P76" i="36"/>
  <c r="P6" i="36"/>
  <c r="BJ18" i="15"/>
  <c r="J11" i="36"/>
  <c r="Q11" i="36"/>
  <c r="BJ19" i="15"/>
  <c r="J12" i="36"/>
  <c r="Q12" i="36"/>
  <c r="BJ20" i="15"/>
  <c r="J13" i="36"/>
  <c r="Q13" i="36"/>
  <c r="BJ21" i="15"/>
  <c r="J14" i="36"/>
  <c r="Q14" i="36"/>
  <c r="BJ22" i="15"/>
  <c r="J15" i="36"/>
  <c r="Q15" i="36"/>
  <c r="BJ23" i="15"/>
  <c r="J16" i="36"/>
  <c r="Q16" i="36"/>
  <c r="BJ24" i="15"/>
  <c r="J17" i="36"/>
  <c r="Q17" i="36"/>
  <c r="BJ25" i="15"/>
  <c r="J18" i="36"/>
  <c r="Q18" i="36"/>
  <c r="BJ26" i="15"/>
  <c r="J19" i="36"/>
  <c r="Q19" i="36"/>
  <c r="BJ27" i="15"/>
  <c r="J20" i="36"/>
  <c r="Q20" i="36"/>
  <c r="BJ28" i="15"/>
  <c r="J21" i="36"/>
  <c r="Q21" i="36"/>
  <c r="BJ29" i="15"/>
  <c r="J22" i="36"/>
  <c r="Q22" i="36"/>
  <c r="BJ30" i="15"/>
  <c r="J23" i="36"/>
  <c r="Q23" i="36"/>
  <c r="BJ31" i="15"/>
  <c r="J24" i="36"/>
  <c r="Q24" i="36"/>
  <c r="BJ32" i="15"/>
  <c r="J25" i="36"/>
  <c r="Q25" i="36"/>
  <c r="BJ33" i="15"/>
  <c r="J26" i="36"/>
  <c r="Q26" i="36"/>
  <c r="BJ34" i="15"/>
  <c r="J27" i="36"/>
  <c r="Q27" i="36"/>
  <c r="BJ35" i="15"/>
  <c r="J28" i="36"/>
  <c r="Q28" i="36"/>
  <c r="BJ36" i="15"/>
  <c r="J29" i="36"/>
  <c r="Q29" i="36"/>
  <c r="BJ37" i="15"/>
  <c r="J30" i="36"/>
  <c r="Q30" i="36"/>
  <c r="BJ38" i="15"/>
  <c r="J31" i="36"/>
  <c r="Q31" i="36"/>
  <c r="BJ39" i="15"/>
  <c r="J32" i="36"/>
  <c r="Q32" i="36"/>
  <c r="BJ40" i="15"/>
  <c r="J33" i="36"/>
  <c r="Q33" i="36"/>
  <c r="BJ41" i="15"/>
  <c r="J34" i="36"/>
  <c r="Q34" i="36"/>
  <c r="BJ42" i="15"/>
  <c r="J35" i="36"/>
  <c r="Q35" i="36"/>
  <c r="BJ43" i="15"/>
  <c r="J36" i="36"/>
  <c r="Q36" i="36"/>
  <c r="BJ44" i="15"/>
  <c r="J37" i="36"/>
  <c r="Q37" i="36"/>
  <c r="BJ45" i="15"/>
  <c r="J38" i="36"/>
  <c r="Q38" i="36"/>
  <c r="BJ46" i="15"/>
  <c r="J39" i="36"/>
  <c r="Q39" i="36"/>
  <c r="BJ47" i="15"/>
  <c r="J40" i="36"/>
  <c r="Q40" i="36"/>
  <c r="BJ48" i="15"/>
  <c r="J41" i="36"/>
  <c r="Q41" i="36"/>
  <c r="BJ49" i="15"/>
  <c r="J42" i="36"/>
  <c r="Q42" i="36"/>
  <c r="BJ50" i="15"/>
  <c r="J43" i="36"/>
  <c r="Q43" i="36"/>
  <c r="BJ51" i="15"/>
  <c r="J44" i="36"/>
  <c r="Q44" i="36"/>
  <c r="BJ52" i="15"/>
  <c r="J45" i="36"/>
  <c r="Q45" i="36"/>
  <c r="BJ53" i="15"/>
  <c r="J46" i="36"/>
  <c r="Q46" i="36"/>
  <c r="BJ54" i="15"/>
  <c r="J47" i="36"/>
  <c r="Q47" i="36"/>
  <c r="BJ55" i="15"/>
  <c r="J48" i="36"/>
  <c r="Q48" i="36"/>
  <c r="BJ56" i="15"/>
  <c r="J49" i="36"/>
  <c r="Q49" i="36"/>
  <c r="BJ57" i="15"/>
  <c r="J50" i="36"/>
  <c r="Q50" i="36"/>
  <c r="BJ58" i="15"/>
  <c r="J51" i="36"/>
  <c r="Q51" i="36"/>
  <c r="BJ59" i="15"/>
  <c r="J52" i="36"/>
  <c r="Q52" i="36"/>
  <c r="BJ60" i="15"/>
  <c r="J53" i="36"/>
  <c r="Q53" i="36"/>
  <c r="BJ61" i="15"/>
  <c r="J54" i="36"/>
  <c r="Q54" i="36"/>
  <c r="BJ62" i="15"/>
  <c r="J55" i="36"/>
  <c r="Q55" i="36"/>
  <c r="BJ63" i="15"/>
  <c r="J56" i="36"/>
  <c r="Q56" i="36"/>
  <c r="BJ64" i="15"/>
  <c r="J57" i="36"/>
  <c r="Q57" i="36"/>
  <c r="BJ65" i="15"/>
  <c r="J58" i="36"/>
  <c r="Q58" i="36"/>
  <c r="BJ66" i="15"/>
  <c r="J59" i="36"/>
  <c r="Q59" i="36"/>
  <c r="BJ67" i="15"/>
  <c r="J60" i="36"/>
  <c r="Q60" i="36"/>
  <c r="BJ68" i="15"/>
  <c r="J61" i="36"/>
  <c r="Q61" i="36"/>
  <c r="BJ69" i="15"/>
  <c r="J62" i="36"/>
  <c r="Q62" i="36"/>
  <c r="BJ70" i="15"/>
  <c r="J63" i="36"/>
  <c r="Q63" i="36"/>
  <c r="BJ71" i="15"/>
  <c r="J64" i="36"/>
  <c r="Q64" i="36"/>
  <c r="BJ72" i="15"/>
  <c r="J65" i="36"/>
  <c r="Q65" i="36"/>
  <c r="BJ73" i="15"/>
  <c r="J66" i="36"/>
  <c r="Q66" i="36"/>
  <c r="BJ74" i="15"/>
  <c r="J67" i="36"/>
  <c r="Q67" i="36"/>
  <c r="BJ75" i="15"/>
  <c r="J68" i="36"/>
  <c r="Q68" i="36"/>
  <c r="BJ76" i="15"/>
  <c r="J69" i="36"/>
  <c r="Q69" i="36"/>
  <c r="BJ77" i="15"/>
  <c r="J70" i="36"/>
  <c r="Q70" i="36"/>
  <c r="BJ78" i="15"/>
  <c r="J71" i="36"/>
  <c r="Q71" i="36"/>
  <c r="BJ79" i="15"/>
  <c r="J72" i="36"/>
  <c r="Q72" i="36"/>
  <c r="BJ80" i="15"/>
  <c r="J73" i="36"/>
  <c r="Q73" i="36"/>
  <c r="BJ81" i="15"/>
  <c r="J74" i="36"/>
  <c r="Q74" i="36"/>
  <c r="BJ82" i="15"/>
  <c r="J75" i="36"/>
  <c r="Q75" i="36"/>
  <c r="BJ83" i="15"/>
  <c r="J76" i="36"/>
  <c r="Q76" i="36"/>
  <c r="Q6" i="36"/>
  <c r="R11" i="36"/>
  <c r="R12" i="36"/>
  <c r="R13" i="36"/>
  <c r="R14" i="36"/>
  <c r="R15" i="36"/>
  <c r="R16" i="36"/>
  <c r="R17" i="36"/>
  <c r="R18" i="36"/>
  <c r="R19" i="36"/>
  <c r="R20" i="36"/>
  <c r="R21" i="36"/>
  <c r="R22" i="36"/>
  <c r="R23" i="36"/>
  <c r="R24" i="36"/>
  <c r="R25" i="36"/>
  <c r="R26" i="36"/>
  <c r="R27" i="36"/>
  <c r="R28" i="36"/>
  <c r="R29" i="36"/>
  <c r="R30" i="36"/>
  <c r="R31" i="36"/>
  <c r="R32" i="36"/>
  <c r="R33" i="36"/>
  <c r="R34" i="36"/>
  <c r="R35" i="36"/>
  <c r="R36" i="36"/>
  <c r="R37" i="36"/>
  <c r="R38" i="36"/>
  <c r="R39" i="36"/>
  <c r="R40" i="36"/>
  <c r="R41" i="36"/>
  <c r="R42" i="36"/>
  <c r="R43" i="36"/>
  <c r="R44" i="36"/>
  <c r="R45" i="36"/>
  <c r="R46" i="36"/>
  <c r="R47" i="36"/>
  <c r="R48" i="36"/>
  <c r="R49" i="36"/>
  <c r="R50" i="36"/>
  <c r="R51" i="36"/>
  <c r="R52" i="36"/>
  <c r="R53" i="36"/>
  <c r="R54" i="36"/>
  <c r="R55" i="36"/>
  <c r="R56" i="36"/>
  <c r="R57" i="36"/>
  <c r="R58" i="36"/>
  <c r="R59" i="36"/>
  <c r="R60" i="36"/>
  <c r="R61" i="36"/>
  <c r="R62" i="36"/>
  <c r="R63" i="36"/>
  <c r="R64" i="36"/>
  <c r="R65" i="36"/>
  <c r="R66" i="36"/>
  <c r="R67" i="36"/>
  <c r="R68" i="36"/>
  <c r="R69" i="36"/>
  <c r="R70" i="36"/>
  <c r="R71" i="36"/>
  <c r="R72" i="36"/>
  <c r="R73" i="36"/>
  <c r="R74" i="36"/>
  <c r="R75" i="36"/>
  <c r="R76" i="36"/>
  <c r="R6" i="36"/>
  <c r="S11" i="36"/>
  <c r="S12" i="36"/>
  <c r="S13" i="36"/>
  <c r="S14" i="36"/>
  <c r="S15" i="36"/>
  <c r="S16" i="36"/>
  <c r="S17" i="36"/>
  <c r="S18" i="36"/>
  <c r="S19" i="36"/>
  <c r="S20" i="36"/>
  <c r="S21" i="36"/>
  <c r="S22" i="36"/>
  <c r="S23" i="36"/>
  <c r="S24" i="36"/>
  <c r="S25" i="36"/>
  <c r="S26" i="36"/>
  <c r="S27" i="36"/>
  <c r="S28" i="36"/>
  <c r="S29" i="36"/>
  <c r="S30" i="36"/>
  <c r="S31" i="36"/>
  <c r="S32" i="36"/>
  <c r="S33" i="36"/>
  <c r="S34" i="36"/>
  <c r="S35" i="36"/>
  <c r="S36" i="36"/>
  <c r="S37" i="36"/>
  <c r="S38" i="36"/>
  <c r="S39" i="36"/>
  <c r="S40" i="36"/>
  <c r="S41" i="36"/>
  <c r="S42" i="36"/>
  <c r="S43" i="36"/>
  <c r="S44" i="36"/>
  <c r="S45" i="36"/>
  <c r="S46" i="36"/>
  <c r="S47" i="36"/>
  <c r="S48" i="36"/>
  <c r="S49" i="36"/>
  <c r="S50" i="36"/>
  <c r="S51" i="36"/>
  <c r="S52" i="36"/>
  <c r="S53" i="36"/>
  <c r="S54" i="36"/>
  <c r="S55" i="36"/>
  <c r="S56" i="36"/>
  <c r="S57" i="36"/>
  <c r="S58" i="36"/>
  <c r="S59" i="36"/>
  <c r="S60" i="36"/>
  <c r="S61" i="36"/>
  <c r="S62" i="36"/>
  <c r="S63" i="36"/>
  <c r="S64" i="36"/>
  <c r="S65" i="36"/>
  <c r="S66" i="36"/>
  <c r="S67" i="36"/>
  <c r="S68" i="36"/>
  <c r="S69" i="36"/>
  <c r="S70" i="36"/>
  <c r="S71" i="36"/>
  <c r="S72" i="36"/>
  <c r="S73" i="36"/>
  <c r="S74" i="36"/>
  <c r="S75" i="36"/>
  <c r="S76" i="36"/>
  <c r="S6" i="36"/>
  <c r="O7" i="36"/>
  <c r="P7" i="36"/>
  <c r="Q7" i="36"/>
  <c r="R7" i="36"/>
  <c r="S7" i="36"/>
  <c r="G18" i="15"/>
  <c r="G11" i="36"/>
  <c r="N11" i="36"/>
  <c r="G19" i="15"/>
  <c r="G12" i="36"/>
  <c r="N12" i="36"/>
  <c r="G20" i="15"/>
  <c r="G13" i="36"/>
  <c r="N13" i="36"/>
  <c r="G21" i="15"/>
  <c r="G14" i="36"/>
  <c r="N14" i="36"/>
  <c r="G22" i="15"/>
  <c r="G15" i="36"/>
  <c r="N15" i="36"/>
  <c r="G23" i="15"/>
  <c r="G16" i="36"/>
  <c r="N16" i="36"/>
  <c r="G24" i="15"/>
  <c r="G17" i="36"/>
  <c r="N17" i="36"/>
  <c r="G25" i="15"/>
  <c r="G18" i="36"/>
  <c r="N18" i="36"/>
  <c r="G26" i="15"/>
  <c r="G19" i="36"/>
  <c r="N19" i="36"/>
  <c r="G27" i="15"/>
  <c r="G20" i="36"/>
  <c r="N20" i="36"/>
  <c r="G28" i="15"/>
  <c r="G21" i="36"/>
  <c r="N21" i="36"/>
  <c r="G29" i="15"/>
  <c r="G22" i="36"/>
  <c r="N22" i="36"/>
  <c r="G30" i="15"/>
  <c r="G23" i="36"/>
  <c r="N23" i="36"/>
  <c r="G31" i="15"/>
  <c r="G24" i="36"/>
  <c r="N24" i="36"/>
  <c r="G32" i="15"/>
  <c r="G25" i="36"/>
  <c r="N25" i="36"/>
  <c r="G33" i="15"/>
  <c r="G26" i="36"/>
  <c r="N26" i="36"/>
  <c r="G34" i="15"/>
  <c r="G27" i="36"/>
  <c r="N27" i="36"/>
  <c r="G35" i="15"/>
  <c r="G28" i="36"/>
  <c r="N28" i="36"/>
  <c r="G36" i="15"/>
  <c r="G29" i="36"/>
  <c r="N29" i="36"/>
  <c r="G37" i="15"/>
  <c r="G30" i="36"/>
  <c r="N30" i="36"/>
  <c r="G38" i="15"/>
  <c r="G31" i="36"/>
  <c r="N31" i="36"/>
  <c r="G39" i="15"/>
  <c r="G32" i="36"/>
  <c r="N32" i="36"/>
  <c r="G40" i="15"/>
  <c r="G33" i="36"/>
  <c r="N33" i="36"/>
  <c r="G41" i="15"/>
  <c r="G34" i="36"/>
  <c r="N34" i="36"/>
  <c r="G42" i="15"/>
  <c r="G35" i="36"/>
  <c r="N35" i="36"/>
  <c r="G43" i="15"/>
  <c r="G36" i="36"/>
  <c r="N36" i="36"/>
  <c r="G44" i="15"/>
  <c r="G37" i="36"/>
  <c r="N37" i="36"/>
  <c r="G45" i="15"/>
  <c r="G38" i="36"/>
  <c r="N38" i="36"/>
  <c r="G46" i="15"/>
  <c r="G39" i="36"/>
  <c r="N39" i="36"/>
  <c r="G47" i="15"/>
  <c r="G40" i="36"/>
  <c r="N40" i="36"/>
  <c r="G48" i="15"/>
  <c r="G41" i="36"/>
  <c r="N41" i="36"/>
  <c r="G49" i="15"/>
  <c r="G42" i="36"/>
  <c r="N42" i="36"/>
  <c r="G50" i="15"/>
  <c r="G43" i="36"/>
  <c r="N43" i="36"/>
  <c r="G51" i="15"/>
  <c r="G44" i="36"/>
  <c r="N44" i="36"/>
  <c r="G52" i="15"/>
  <c r="G45" i="36"/>
  <c r="N45" i="36"/>
  <c r="G53" i="15"/>
  <c r="G46" i="36"/>
  <c r="N46" i="36"/>
  <c r="G54" i="15"/>
  <c r="G47" i="36"/>
  <c r="N47" i="36"/>
  <c r="G55" i="15"/>
  <c r="G48" i="36"/>
  <c r="N48" i="36"/>
  <c r="G56" i="15"/>
  <c r="G49" i="36"/>
  <c r="N49" i="36"/>
  <c r="G57" i="15"/>
  <c r="G50" i="36"/>
  <c r="N50" i="36"/>
  <c r="G58" i="15"/>
  <c r="G51" i="36"/>
  <c r="N51" i="36"/>
  <c r="G59" i="15"/>
  <c r="G52" i="36"/>
  <c r="N52" i="36"/>
  <c r="G60" i="15"/>
  <c r="G53" i="36"/>
  <c r="N53" i="36"/>
  <c r="G61" i="15"/>
  <c r="G54" i="36"/>
  <c r="N54" i="36"/>
  <c r="G62" i="15"/>
  <c r="G55" i="36"/>
  <c r="N55" i="36"/>
  <c r="G63" i="15"/>
  <c r="G56" i="36"/>
  <c r="N56" i="36"/>
  <c r="G64" i="15"/>
  <c r="G57" i="36"/>
  <c r="N57" i="36"/>
  <c r="G65" i="15"/>
  <c r="G58" i="36"/>
  <c r="N58" i="36"/>
  <c r="G66" i="15"/>
  <c r="G59" i="36"/>
  <c r="N59" i="36"/>
  <c r="G67" i="15"/>
  <c r="G60" i="36"/>
  <c r="N60" i="36"/>
  <c r="G68" i="15"/>
  <c r="G61" i="36"/>
  <c r="N61" i="36"/>
  <c r="G69" i="15"/>
  <c r="G62" i="36"/>
  <c r="N62" i="36"/>
  <c r="G70" i="15"/>
  <c r="G63" i="36"/>
  <c r="N63" i="36"/>
  <c r="G71" i="15"/>
  <c r="G64" i="36"/>
  <c r="N64" i="36"/>
  <c r="G72" i="15"/>
  <c r="G65" i="36"/>
  <c r="N65" i="36"/>
  <c r="G73" i="15"/>
  <c r="G66" i="36"/>
  <c r="N66" i="36"/>
  <c r="G74" i="15"/>
  <c r="G67" i="36"/>
  <c r="N67" i="36"/>
  <c r="G75" i="15"/>
  <c r="G68" i="36"/>
  <c r="N68" i="36"/>
  <c r="G76" i="15"/>
  <c r="G69" i="36"/>
  <c r="N69" i="36"/>
  <c r="G77" i="15"/>
  <c r="G70" i="36"/>
  <c r="N70" i="36"/>
  <c r="G78" i="15"/>
  <c r="G71" i="36"/>
  <c r="N71" i="36"/>
  <c r="G79" i="15"/>
  <c r="G72" i="36"/>
  <c r="N72" i="36"/>
  <c r="G80" i="15"/>
  <c r="G73" i="36"/>
  <c r="N73" i="36"/>
  <c r="G81" i="15"/>
  <c r="G74" i="36"/>
  <c r="N74" i="36"/>
  <c r="G82" i="15"/>
  <c r="G75" i="36"/>
  <c r="N75" i="36"/>
  <c r="G83" i="15"/>
  <c r="G76" i="36"/>
  <c r="N76" i="36"/>
  <c r="N6" i="36"/>
  <c r="N7" i="36"/>
  <c r="M76" i="36"/>
  <c r="M75" i="36"/>
  <c r="M74" i="36"/>
  <c r="M73" i="36"/>
  <c r="M72" i="36"/>
  <c r="M71" i="36"/>
  <c r="M70" i="36"/>
  <c r="M69" i="36"/>
  <c r="M68" i="36"/>
  <c r="M67" i="36"/>
  <c r="M66" i="36"/>
  <c r="M65" i="36"/>
  <c r="M64" i="36"/>
  <c r="M63" i="36"/>
  <c r="M62" i="36"/>
  <c r="M61" i="36"/>
  <c r="M60" i="36"/>
  <c r="M59" i="36"/>
  <c r="M58" i="36"/>
  <c r="M57" i="36"/>
  <c r="M56" i="36"/>
  <c r="M55" i="36"/>
  <c r="M54" i="36"/>
  <c r="M53" i="36"/>
  <c r="M52" i="36"/>
  <c r="M51" i="36"/>
  <c r="M50" i="36"/>
  <c r="M49" i="36"/>
  <c r="M48" i="36"/>
  <c r="M47" i="36"/>
  <c r="M46" i="36"/>
  <c r="M45" i="36"/>
  <c r="M44" i="36"/>
  <c r="M43" i="36"/>
  <c r="M42" i="36"/>
  <c r="M41" i="36"/>
  <c r="M40" i="36"/>
  <c r="M39" i="36"/>
  <c r="M38" i="36"/>
  <c r="M37" i="36"/>
  <c r="M36" i="36"/>
  <c r="M35" i="36"/>
  <c r="M34" i="36"/>
  <c r="M33" i="36"/>
  <c r="M32" i="36"/>
  <c r="M31" i="36"/>
  <c r="M30" i="36"/>
  <c r="M29" i="36"/>
  <c r="M28" i="36"/>
  <c r="M27" i="36"/>
  <c r="M26" i="36"/>
  <c r="M25" i="36"/>
  <c r="M24" i="36"/>
  <c r="M23" i="36"/>
  <c r="M22" i="36"/>
  <c r="M21" i="36"/>
  <c r="M20" i="36"/>
  <c r="M19" i="36"/>
  <c r="M18" i="36"/>
  <c r="M17" i="36"/>
  <c r="M16" i="36"/>
  <c r="M15" i="36"/>
  <c r="M14" i="36"/>
  <c r="M13" i="36"/>
  <c r="M12" i="36"/>
  <c r="M11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11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12" i="36"/>
  <c r="K13" i="36"/>
  <c r="K14" i="36"/>
  <c r="K15" i="36"/>
  <c r="K16" i="36"/>
  <c r="K17" i="36"/>
  <c r="K18" i="36"/>
  <c r="K19" i="36"/>
  <c r="K20" i="36"/>
  <c r="K21" i="36"/>
  <c r="K11" i="36"/>
  <c r="F18" i="15"/>
  <c r="F19" i="15"/>
  <c r="F20" i="15"/>
  <c r="E15" i="43"/>
  <c r="I15" i="43"/>
  <c r="M15" i="43"/>
  <c r="D15" i="43"/>
  <c r="H15" i="43"/>
  <c r="L15" i="43"/>
  <c r="H16" i="10"/>
  <c r="F22" i="15"/>
  <c r="E16" i="43"/>
  <c r="I16" i="43"/>
  <c r="M16" i="43"/>
  <c r="D16" i="43"/>
  <c r="H16" i="43"/>
  <c r="L16" i="43"/>
  <c r="H17" i="10"/>
  <c r="F23" i="15"/>
  <c r="E18" i="43"/>
  <c r="I18" i="43"/>
  <c r="M18" i="43"/>
  <c r="D18" i="43"/>
  <c r="H18" i="43"/>
  <c r="L18" i="43"/>
  <c r="H19" i="10"/>
  <c r="F25" i="15"/>
  <c r="E19" i="43"/>
  <c r="I19" i="43"/>
  <c r="M19" i="43"/>
  <c r="D19" i="43"/>
  <c r="H19" i="43"/>
  <c r="L19" i="43"/>
  <c r="H20" i="10"/>
  <c r="F26" i="15"/>
  <c r="E20" i="43"/>
  <c r="I20" i="43"/>
  <c r="M20" i="43"/>
  <c r="D20" i="43"/>
  <c r="H20" i="43"/>
  <c r="L20" i="43"/>
  <c r="H21" i="10"/>
  <c r="F27" i="15"/>
  <c r="E22" i="43"/>
  <c r="I22" i="43"/>
  <c r="M22" i="43"/>
  <c r="D22" i="43"/>
  <c r="H22" i="43"/>
  <c r="L22" i="43"/>
  <c r="H23" i="10"/>
  <c r="F29" i="15"/>
  <c r="E29" i="43"/>
  <c r="I29" i="43"/>
  <c r="M29" i="43"/>
  <c r="D29" i="43"/>
  <c r="H29" i="43"/>
  <c r="L29" i="43"/>
  <c r="H30" i="10"/>
  <c r="F36" i="15"/>
  <c r="E30" i="43"/>
  <c r="I30" i="43"/>
  <c r="M30" i="43"/>
  <c r="D30" i="43"/>
  <c r="H30" i="43"/>
  <c r="L30" i="43"/>
  <c r="H31" i="10"/>
  <c r="F37" i="15"/>
  <c r="E31" i="43"/>
  <c r="I31" i="43"/>
  <c r="M31" i="43"/>
  <c r="D31" i="43"/>
  <c r="H31" i="43"/>
  <c r="L31" i="43"/>
  <c r="H32" i="10"/>
  <c r="F38" i="15"/>
  <c r="E40" i="43"/>
  <c r="I40" i="43"/>
  <c r="M40" i="43"/>
  <c r="D40" i="43"/>
  <c r="H40" i="43"/>
  <c r="L40" i="43"/>
  <c r="H41" i="10"/>
  <c r="F47" i="15"/>
  <c r="E43" i="43"/>
  <c r="I43" i="43"/>
  <c r="M43" i="43"/>
  <c r="D43" i="43"/>
  <c r="H43" i="43"/>
  <c r="L43" i="43"/>
  <c r="H44" i="10"/>
  <c r="F50" i="15"/>
  <c r="E60" i="43"/>
  <c r="I60" i="43"/>
  <c r="M60" i="43"/>
  <c r="D60" i="43"/>
  <c r="H60" i="43"/>
  <c r="L60" i="43"/>
  <c r="H61" i="10"/>
  <c r="F67" i="15"/>
  <c r="E61" i="43"/>
  <c r="I61" i="43"/>
  <c r="M61" i="43"/>
  <c r="D61" i="43"/>
  <c r="H61" i="43"/>
  <c r="L61" i="43"/>
  <c r="H62" i="10"/>
  <c r="F68" i="15"/>
  <c r="E69" i="43"/>
  <c r="I69" i="43"/>
  <c r="M69" i="43"/>
  <c r="D69" i="43"/>
  <c r="H69" i="43"/>
  <c r="L69" i="43"/>
  <c r="H70" i="10"/>
  <c r="F76" i="15"/>
  <c r="E70" i="43"/>
  <c r="I70" i="43"/>
  <c r="M70" i="43"/>
  <c r="D70" i="43"/>
  <c r="H70" i="43"/>
  <c r="L70" i="43"/>
  <c r="H71" i="10"/>
  <c r="F77" i="15"/>
  <c r="G11" i="15"/>
  <c r="G12" i="10"/>
  <c r="G13" i="10"/>
  <c r="G14" i="10"/>
  <c r="G16" i="10"/>
  <c r="G17" i="10"/>
  <c r="G19" i="10"/>
  <c r="G20" i="10"/>
  <c r="G21" i="10"/>
  <c r="G23" i="10"/>
  <c r="G30" i="10"/>
  <c r="G31" i="10"/>
  <c r="G32" i="10"/>
  <c r="G41" i="10"/>
  <c r="G44" i="10"/>
  <c r="G61" i="10"/>
  <c r="G62" i="10"/>
  <c r="G70" i="10"/>
  <c r="G71" i="10"/>
  <c r="G6" i="10"/>
  <c r="F71" i="10"/>
  <c r="F70" i="10"/>
  <c r="E39" i="39"/>
  <c r="F39" i="39"/>
  <c r="F12" i="10"/>
  <c r="F13" i="10"/>
  <c r="F14" i="10"/>
  <c r="F16" i="10"/>
  <c r="F17" i="10"/>
  <c r="F19" i="10"/>
  <c r="F20" i="10"/>
  <c r="F21" i="10"/>
  <c r="F23" i="10"/>
  <c r="F30" i="10"/>
  <c r="F31" i="10"/>
  <c r="F32" i="10"/>
  <c r="F41" i="10"/>
  <c r="F44" i="10"/>
  <c r="F61" i="10"/>
  <c r="F62" i="10"/>
  <c r="F6" i="10"/>
  <c r="D39" i="39"/>
  <c r="R5" i="10"/>
  <c r="G4" i="10"/>
  <c r="H4" i="10"/>
  <c r="I4" i="10"/>
  <c r="J4" i="10"/>
  <c r="K4" i="10"/>
  <c r="L4" i="10"/>
  <c r="M4" i="10"/>
  <c r="N4" i="10"/>
  <c r="O4" i="10"/>
  <c r="P4" i="10"/>
  <c r="Q4" i="10"/>
  <c r="R4" i="10"/>
  <c r="S4" i="10"/>
  <c r="T4" i="10"/>
  <c r="Y4" i="10"/>
  <c r="Z4" i="10"/>
  <c r="AA4" i="10"/>
  <c r="AC4" i="10"/>
  <c r="AD4" i="10"/>
  <c r="AE4" i="10"/>
  <c r="AF4" i="10"/>
  <c r="AG4" i="10"/>
  <c r="AH4" i="10"/>
  <c r="AI4" i="10"/>
  <c r="AJ4" i="10"/>
  <c r="AK4" i="10"/>
  <c r="AL4" i="10"/>
  <c r="AM4" i="10"/>
  <c r="AN4" i="10"/>
  <c r="AP4" i="10"/>
  <c r="AQ4" i="10"/>
  <c r="AR4" i="10"/>
  <c r="AS4" i="10"/>
  <c r="AT4" i="10"/>
  <c r="AU4" i="10"/>
  <c r="AV4" i="10"/>
  <c r="AW4" i="10"/>
  <c r="AX4" i="10"/>
  <c r="AZ4" i="10"/>
  <c r="H5" i="10"/>
  <c r="I5" i="10"/>
  <c r="J5" i="10"/>
  <c r="K5" i="10"/>
  <c r="L5" i="10"/>
  <c r="M5" i="10"/>
  <c r="N5" i="10"/>
  <c r="O5" i="10"/>
  <c r="P5" i="10"/>
  <c r="Q5" i="10"/>
  <c r="S5" i="10"/>
  <c r="T5" i="10"/>
  <c r="Y5" i="10"/>
  <c r="Z5" i="10"/>
  <c r="AA5" i="10"/>
  <c r="AC5" i="10"/>
  <c r="AD5" i="10"/>
  <c r="AE5" i="10"/>
  <c r="AF5" i="10"/>
  <c r="AG5" i="10"/>
  <c r="AH5" i="10"/>
  <c r="AI5" i="10"/>
  <c r="AJ5" i="10"/>
  <c r="AK5" i="10"/>
  <c r="AL5" i="10"/>
  <c r="AM5" i="10"/>
  <c r="AN5" i="10"/>
  <c r="AP5" i="10"/>
  <c r="AQ5" i="10"/>
  <c r="AR5" i="10"/>
  <c r="AS5" i="10"/>
  <c r="AT5" i="10"/>
  <c r="AU5" i="10"/>
  <c r="AV5" i="10"/>
  <c r="AW5" i="10"/>
  <c r="AX5" i="10"/>
  <c r="AZ5" i="10"/>
  <c r="I6" i="10"/>
  <c r="J6" i="10"/>
  <c r="K6" i="10"/>
  <c r="L6" i="10"/>
  <c r="M6" i="10"/>
  <c r="N6" i="10"/>
  <c r="O6" i="10"/>
  <c r="P6" i="10"/>
  <c r="Q6" i="10"/>
  <c r="R6" i="10"/>
  <c r="S6" i="10"/>
  <c r="T6" i="10"/>
  <c r="Y6" i="10"/>
  <c r="Z6" i="10"/>
  <c r="AA6" i="10"/>
  <c r="AC6" i="10"/>
  <c r="AD6" i="10"/>
  <c r="AE6" i="10"/>
  <c r="AF6" i="10"/>
  <c r="AG6" i="10"/>
  <c r="AH6" i="10"/>
  <c r="AI6" i="10"/>
  <c r="AJ6" i="10"/>
  <c r="AK6" i="10"/>
  <c r="AL6" i="10"/>
  <c r="AM6" i="10"/>
  <c r="AN6" i="10"/>
  <c r="AP6" i="10"/>
  <c r="AQ6" i="10"/>
  <c r="AR6" i="10"/>
  <c r="AS6" i="10"/>
  <c r="AT6" i="10"/>
  <c r="AU6" i="10"/>
  <c r="AV6" i="10"/>
  <c r="AW6" i="10"/>
  <c r="AX6" i="10"/>
  <c r="AZ6" i="10"/>
  <c r="C4" i="10"/>
  <c r="D4" i="10"/>
  <c r="E4" i="10"/>
  <c r="C5" i="10"/>
  <c r="D5" i="10"/>
  <c r="E5" i="10"/>
  <c r="C6" i="10"/>
  <c r="D6" i="10"/>
  <c r="E6" i="10"/>
  <c r="F5" i="10"/>
  <c r="C12" i="10"/>
  <c r="C13" i="10"/>
  <c r="C14" i="10"/>
  <c r="C16" i="10"/>
  <c r="C17" i="10"/>
  <c r="C19" i="10"/>
  <c r="C20" i="10"/>
  <c r="C21" i="10"/>
  <c r="C23" i="10"/>
  <c r="C30" i="10"/>
  <c r="C31" i="10"/>
  <c r="C32" i="10"/>
  <c r="C41" i="10"/>
  <c r="C44" i="10"/>
  <c r="C61" i="10"/>
  <c r="C62" i="10"/>
  <c r="C70" i="10"/>
  <c r="C71" i="10"/>
  <c r="D12" i="10"/>
  <c r="D13" i="10"/>
  <c r="D14" i="10"/>
  <c r="D16" i="10"/>
  <c r="D17" i="10"/>
  <c r="D19" i="10"/>
  <c r="D20" i="10"/>
  <c r="D21" i="10"/>
  <c r="D23" i="10"/>
  <c r="D30" i="10"/>
  <c r="D31" i="10"/>
  <c r="D32" i="10"/>
  <c r="D41" i="10"/>
  <c r="D44" i="10"/>
  <c r="D61" i="10"/>
  <c r="D62" i="10"/>
  <c r="D70" i="10"/>
  <c r="D71" i="10"/>
  <c r="E12" i="10"/>
  <c r="E13" i="10"/>
  <c r="E14" i="10"/>
  <c r="E16" i="10"/>
  <c r="E17" i="10"/>
  <c r="E19" i="10"/>
  <c r="E20" i="10"/>
  <c r="E21" i="10"/>
  <c r="E23" i="10"/>
  <c r="E30" i="10"/>
  <c r="E31" i="10"/>
  <c r="E32" i="10"/>
  <c r="E41" i="10"/>
  <c r="E44" i="10"/>
  <c r="E61" i="10"/>
  <c r="E62" i="10"/>
  <c r="E70" i="10"/>
  <c r="E71" i="10"/>
  <c r="G70" i="43"/>
  <c r="C70" i="43"/>
  <c r="K70" i="43"/>
  <c r="G69" i="43"/>
  <c r="C69" i="43"/>
  <c r="K69" i="43"/>
  <c r="G61" i="43"/>
  <c r="C61" i="43"/>
  <c r="K61" i="43"/>
  <c r="G60" i="43"/>
  <c r="C60" i="43"/>
  <c r="K60" i="43"/>
  <c r="G43" i="43"/>
  <c r="C43" i="43"/>
  <c r="K43" i="43"/>
  <c r="G40" i="43"/>
  <c r="C40" i="43"/>
  <c r="K40" i="43"/>
  <c r="G31" i="43"/>
  <c r="C31" i="43"/>
  <c r="K31" i="43"/>
  <c r="G30" i="43"/>
  <c r="C30" i="43"/>
  <c r="K30" i="43"/>
  <c r="G29" i="43"/>
  <c r="C29" i="43"/>
  <c r="K29" i="43"/>
  <c r="G22" i="43"/>
  <c r="C22" i="43"/>
  <c r="K22" i="43"/>
  <c r="G20" i="43"/>
  <c r="C20" i="43"/>
  <c r="K20" i="43"/>
  <c r="G19" i="43"/>
  <c r="C19" i="43"/>
  <c r="K19" i="43"/>
  <c r="G18" i="43"/>
  <c r="C18" i="43"/>
  <c r="K18" i="43"/>
  <c r="G16" i="43"/>
  <c r="C16" i="43"/>
  <c r="K16" i="43"/>
  <c r="G15" i="43"/>
  <c r="C15" i="43"/>
  <c r="K15" i="43"/>
  <c r="G13" i="43"/>
  <c r="C13" i="43"/>
  <c r="K13" i="43"/>
  <c r="G12" i="43"/>
  <c r="C12" i="43"/>
  <c r="K12" i="43"/>
  <c r="G11" i="43"/>
  <c r="C11" i="43"/>
  <c r="K11" i="43"/>
  <c r="BX19" i="15"/>
  <c r="CC19" i="15"/>
  <c r="CC18" i="15"/>
  <c r="CC20" i="15"/>
  <c r="CC21" i="15"/>
  <c r="CC22" i="15"/>
  <c r="CC23" i="15"/>
  <c r="CC24" i="15"/>
  <c r="CC25" i="15"/>
  <c r="CC26" i="15"/>
  <c r="CC27" i="15"/>
  <c r="CC28" i="15"/>
  <c r="CC29" i="15"/>
  <c r="CC30" i="15"/>
  <c r="CC31" i="15"/>
  <c r="CC32" i="15"/>
  <c r="CC33" i="15"/>
  <c r="CC34" i="15"/>
  <c r="CC35" i="15"/>
  <c r="CC36" i="15"/>
  <c r="CC37" i="15"/>
  <c r="CC38" i="15"/>
  <c r="CC39" i="15"/>
  <c r="CC40" i="15"/>
  <c r="CC41" i="15"/>
  <c r="CC42" i="15"/>
  <c r="CC43" i="15"/>
  <c r="CC44" i="15"/>
  <c r="CC45" i="15"/>
  <c r="CC46" i="15"/>
  <c r="CC47" i="15"/>
  <c r="CC48" i="15"/>
  <c r="CC49" i="15"/>
  <c r="CC50" i="15"/>
  <c r="CC51" i="15"/>
  <c r="CC52" i="15"/>
  <c r="CC53" i="15"/>
  <c r="CC54" i="15"/>
  <c r="CC55" i="15"/>
  <c r="CC56" i="15"/>
  <c r="CC57" i="15"/>
  <c r="CC58" i="15"/>
  <c r="CC59" i="15"/>
  <c r="CC60" i="15"/>
  <c r="CC61" i="15"/>
  <c r="CC62" i="15"/>
  <c r="CC63" i="15"/>
  <c r="CC64" i="15"/>
  <c r="CC65" i="15"/>
  <c r="CC66" i="15"/>
  <c r="CC67" i="15"/>
  <c r="CC68" i="15"/>
  <c r="CC69" i="15"/>
  <c r="CC70" i="15"/>
  <c r="CC71" i="15"/>
  <c r="CC72" i="15"/>
  <c r="CC73" i="15"/>
  <c r="CC74" i="15"/>
  <c r="CC75" i="15"/>
  <c r="CC76" i="15"/>
  <c r="CC77" i="15"/>
  <c r="CC78" i="15"/>
  <c r="CC79" i="15"/>
  <c r="CC80" i="15"/>
  <c r="CC81" i="15"/>
  <c r="CC82" i="15"/>
  <c r="CC83" i="15"/>
  <c r="E21" i="11"/>
  <c r="D21" i="11"/>
  <c r="G21" i="11"/>
  <c r="J21" i="11"/>
  <c r="I21" i="11"/>
  <c r="L21" i="11"/>
  <c r="Q21" i="11"/>
  <c r="E22" i="11"/>
  <c r="D22" i="11"/>
  <c r="G22" i="11"/>
  <c r="J22" i="11"/>
  <c r="I22" i="11"/>
  <c r="L22" i="11"/>
  <c r="Q22" i="11"/>
  <c r="E23" i="11"/>
  <c r="D23" i="11"/>
  <c r="G23" i="11"/>
  <c r="J23" i="11"/>
  <c r="I23" i="11"/>
  <c r="L23" i="11"/>
  <c r="Q23" i="11"/>
  <c r="E25" i="11"/>
  <c r="D25" i="11"/>
  <c r="G25" i="11"/>
  <c r="J25" i="11"/>
  <c r="I25" i="11"/>
  <c r="L25" i="11"/>
  <c r="Q25" i="11"/>
  <c r="E26" i="11"/>
  <c r="D26" i="11"/>
  <c r="G26" i="11"/>
  <c r="J26" i="11"/>
  <c r="I26" i="11"/>
  <c r="L26" i="11"/>
  <c r="Q26" i="11"/>
  <c r="E28" i="11"/>
  <c r="D28" i="11"/>
  <c r="G28" i="11"/>
  <c r="J28" i="11"/>
  <c r="I28" i="11"/>
  <c r="L28" i="11"/>
  <c r="Q28" i="11"/>
  <c r="E29" i="11"/>
  <c r="D29" i="11"/>
  <c r="G29" i="11"/>
  <c r="J29" i="11"/>
  <c r="I29" i="11"/>
  <c r="L29" i="11"/>
  <c r="Q29" i="11"/>
  <c r="E30" i="11"/>
  <c r="D30" i="11"/>
  <c r="G30" i="11"/>
  <c r="J30" i="11"/>
  <c r="I30" i="11"/>
  <c r="L30" i="11"/>
  <c r="Q30" i="11"/>
  <c r="E32" i="11"/>
  <c r="D32" i="11"/>
  <c r="G32" i="11"/>
  <c r="J32" i="11"/>
  <c r="I32" i="11"/>
  <c r="L32" i="11"/>
  <c r="Q32" i="11"/>
  <c r="E39" i="11"/>
  <c r="D39" i="11"/>
  <c r="G39" i="11"/>
  <c r="J39" i="11"/>
  <c r="I39" i="11"/>
  <c r="L39" i="11"/>
  <c r="Q39" i="11"/>
  <c r="E40" i="11"/>
  <c r="D40" i="11"/>
  <c r="G40" i="11"/>
  <c r="J40" i="11"/>
  <c r="I40" i="11"/>
  <c r="L40" i="11"/>
  <c r="Q40" i="11"/>
  <c r="E41" i="11"/>
  <c r="D41" i="11"/>
  <c r="G41" i="11"/>
  <c r="J41" i="11"/>
  <c r="I41" i="11"/>
  <c r="L41" i="11"/>
  <c r="Q41" i="11"/>
  <c r="E50" i="11"/>
  <c r="D50" i="11"/>
  <c r="G50" i="11"/>
  <c r="J50" i="11"/>
  <c r="I50" i="11"/>
  <c r="L50" i="11"/>
  <c r="Q50" i="11"/>
  <c r="E53" i="11"/>
  <c r="D53" i="11"/>
  <c r="G53" i="11"/>
  <c r="J53" i="11"/>
  <c r="I53" i="11"/>
  <c r="L53" i="11"/>
  <c r="Q53" i="11"/>
  <c r="E70" i="11"/>
  <c r="D70" i="11"/>
  <c r="G70" i="11"/>
  <c r="J70" i="11"/>
  <c r="I70" i="11"/>
  <c r="L70" i="11"/>
  <c r="Q70" i="11"/>
  <c r="E71" i="11"/>
  <c r="D71" i="11"/>
  <c r="G71" i="11"/>
  <c r="J71" i="11"/>
  <c r="I71" i="11"/>
  <c r="L71" i="11"/>
  <c r="Q71" i="11"/>
  <c r="E79" i="11"/>
  <c r="D79" i="11"/>
  <c r="G79" i="11"/>
  <c r="J79" i="11"/>
  <c r="I79" i="11"/>
  <c r="L79" i="11"/>
  <c r="Q79" i="11"/>
  <c r="E80" i="11"/>
  <c r="D80" i="11"/>
  <c r="G80" i="11"/>
  <c r="J80" i="11"/>
  <c r="I80" i="11"/>
  <c r="L80" i="11"/>
  <c r="Q80" i="11"/>
  <c r="CC11" i="15"/>
  <c r="H117" i="39"/>
  <c r="BX18" i="15"/>
  <c r="BX20" i="15"/>
  <c r="BX21" i="15"/>
  <c r="BX22" i="15"/>
  <c r="BX23" i="15"/>
  <c r="BX24" i="15"/>
  <c r="BX25" i="15"/>
  <c r="BX26" i="15"/>
  <c r="BX27" i="15"/>
  <c r="BX28" i="15"/>
  <c r="BX29" i="15"/>
  <c r="BX30" i="15"/>
  <c r="BX31" i="15"/>
  <c r="BX32" i="15"/>
  <c r="BX33" i="15"/>
  <c r="BX34" i="15"/>
  <c r="BX35" i="15"/>
  <c r="BX36" i="15"/>
  <c r="BX37" i="15"/>
  <c r="BX38" i="15"/>
  <c r="BX39" i="15"/>
  <c r="BX40" i="15"/>
  <c r="BX41" i="15"/>
  <c r="BX42" i="15"/>
  <c r="BX43" i="15"/>
  <c r="BX44" i="15"/>
  <c r="BX45" i="15"/>
  <c r="BX46" i="15"/>
  <c r="BX47" i="15"/>
  <c r="BX48" i="15"/>
  <c r="BX49" i="15"/>
  <c r="BX50" i="15"/>
  <c r="BX51" i="15"/>
  <c r="BX52" i="15"/>
  <c r="BX53" i="15"/>
  <c r="BX54" i="15"/>
  <c r="BX55" i="15"/>
  <c r="BX56" i="15"/>
  <c r="BX57" i="15"/>
  <c r="BX58" i="15"/>
  <c r="BX59" i="15"/>
  <c r="BX60" i="15"/>
  <c r="BX61" i="15"/>
  <c r="BX62" i="15"/>
  <c r="BX63" i="15"/>
  <c r="BX64" i="15"/>
  <c r="BX65" i="15"/>
  <c r="BX66" i="15"/>
  <c r="BX67" i="15"/>
  <c r="BX68" i="15"/>
  <c r="BX69" i="15"/>
  <c r="BX70" i="15"/>
  <c r="BX71" i="15"/>
  <c r="BX72" i="15"/>
  <c r="BX73" i="15"/>
  <c r="BX74" i="15"/>
  <c r="BX75" i="15"/>
  <c r="BX76" i="15"/>
  <c r="BX77" i="15"/>
  <c r="BX78" i="15"/>
  <c r="BX79" i="15"/>
  <c r="BX80" i="15"/>
  <c r="BX81" i="15"/>
  <c r="BX82" i="15"/>
  <c r="BX83" i="15"/>
  <c r="BX11" i="15"/>
  <c r="C117" i="39"/>
  <c r="Z18" i="15"/>
  <c r="Z19" i="15"/>
  <c r="Z20" i="15"/>
  <c r="Z22" i="15"/>
  <c r="Z23" i="15"/>
  <c r="Z25" i="15"/>
  <c r="Z26" i="15"/>
  <c r="Z27" i="15"/>
  <c r="Z29" i="15"/>
  <c r="Z36" i="15"/>
  <c r="Z37" i="15"/>
  <c r="Z38" i="15"/>
  <c r="Z47" i="15"/>
  <c r="Z50" i="15"/>
  <c r="Z67" i="15"/>
  <c r="Z68" i="15"/>
  <c r="Z76" i="15"/>
  <c r="Z77" i="15"/>
  <c r="Z11" i="15"/>
  <c r="Q113" i="39"/>
  <c r="Y18" i="15"/>
  <c r="Y19" i="15"/>
  <c r="Y20" i="15"/>
  <c r="Y22" i="15"/>
  <c r="Y23" i="15"/>
  <c r="Y25" i="15"/>
  <c r="Y26" i="15"/>
  <c r="Y27" i="15"/>
  <c r="Y29" i="15"/>
  <c r="Y36" i="15"/>
  <c r="Y37" i="15"/>
  <c r="Y38" i="15"/>
  <c r="Y47" i="15"/>
  <c r="Y50" i="15"/>
  <c r="Y67" i="15"/>
  <c r="Y68" i="15"/>
  <c r="Y76" i="15"/>
  <c r="Y77" i="15"/>
  <c r="Y11" i="15"/>
  <c r="P113" i="39"/>
  <c r="X18" i="15"/>
  <c r="X19" i="15"/>
  <c r="X20" i="15"/>
  <c r="X22" i="15"/>
  <c r="X23" i="15"/>
  <c r="X25" i="15"/>
  <c r="X26" i="15"/>
  <c r="X27" i="15"/>
  <c r="X29" i="15"/>
  <c r="X36" i="15"/>
  <c r="X37" i="15"/>
  <c r="X38" i="15"/>
  <c r="X47" i="15"/>
  <c r="X50" i="15"/>
  <c r="X67" i="15"/>
  <c r="X68" i="15"/>
  <c r="X76" i="15"/>
  <c r="X77" i="15"/>
  <c r="X11" i="15"/>
  <c r="O113" i="39"/>
  <c r="W18" i="15"/>
  <c r="W19" i="15"/>
  <c r="W20" i="15"/>
  <c r="W22" i="15"/>
  <c r="W23" i="15"/>
  <c r="W25" i="15"/>
  <c r="W26" i="15"/>
  <c r="W27" i="15"/>
  <c r="W29" i="15"/>
  <c r="W36" i="15"/>
  <c r="W37" i="15"/>
  <c r="W38" i="15"/>
  <c r="W47" i="15"/>
  <c r="W50" i="15"/>
  <c r="W67" i="15"/>
  <c r="W68" i="15"/>
  <c r="W76" i="15"/>
  <c r="W77" i="15"/>
  <c r="W11" i="15"/>
  <c r="N113" i="39"/>
  <c r="V18" i="15"/>
  <c r="V19" i="15"/>
  <c r="V20" i="15"/>
  <c r="V22" i="15"/>
  <c r="V23" i="15"/>
  <c r="V25" i="15"/>
  <c r="V26" i="15"/>
  <c r="V27" i="15"/>
  <c r="V29" i="15"/>
  <c r="V36" i="15"/>
  <c r="V37" i="15"/>
  <c r="V38" i="15"/>
  <c r="V47" i="15"/>
  <c r="V50" i="15"/>
  <c r="V67" i="15"/>
  <c r="V68" i="15"/>
  <c r="V76" i="15"/>
  <c r="V77" i="15"/>
  <c r="V11" i="15"/>
  <c r="M113" i="39"/>
  <c r="U18" i="15"/>
  <c r="U19" i="15"/>
  <c r="U20" i="15"/>
  <c r="U22" i="15"/>
  <c r="U23" i="15"/>
  <c r="U25" i="15"/>
  <c r="U26" i="15"/>
  <c r="U27" i="15"/>
  <c r="U29" i="15"/>
  <c r="U36" i="15"/>
  <c r="U37" i="15"/>
  <c r="U38" i="15"/>
  <c r="U47" i="15"/>
  <c r="U50" i="15"/>
  <c r="U67" i="15"/>
  <c r="U68" i="15"/>
  <c r="U76" i="15"/>
  <c r="U77" i="15"/>
  <c r="U11" i="15"/>
  <c r="L113" i="39"/>
  <c r="T18" i="15"/>
  <c r="T19" i="15"/>
  <c r="T20" i="15"/>
  <c r="T22" i="15"/>
  <c r="T23" i="15"/>
  <c r="T25" i="15"/>
  <c r="T26" i="15"/>
  <c r="T27" i="15"/>
  <c r="T29" i="15"/>
  <c r="T36" i="15"/>
  <c r="T37" i="15"/>
  <c r="T38" i="15"/>
  <c r="T47" i="15"/>
  <c r="T50" i="15"/>
  <c r="T67" i="15"/>
  <c r="T68" i="15"/>
  <c r="T76" i="15"/>
  <c r="T77" i="15"/>
  <c r="T11" i="15"/>
  <c r="K113" i="39"/>
  <c r="S18" i="15"/>
  <c r="S19" i="15"/>
  <c r="S20" i="15"/>
  <c r="S22" i="15"/>
  <c r="S23" i="15"/>
  <c r="S25" i="15"/>
  <c r="S26" i="15"/>
  <c r="S27" i="15"/>
  <c r="S29" i="15"/>
  <c r="S36" i="15"/>
  <c r="S37" i="15"/>
  <c r="S38" i="15"/>
  <c r="S47" i="15"/>
  <c r="S50" i="15"/>
  <c r="S67" i="15"/>
  <c r="S68" i="15"/>
  <c r="S76" i="15"/>
  <c r="S77" i="15"/>
  <c r="S11" i="15"/>
  <c r="J113" i="39"/>
  <c r="R18" i="15"/>
  <c r="R19" i="15"/>
  <c r="R20" i="15"/>
  <c r="R22" i="15"/>
  <c r="R23" i="15"/>
  <c r="R25" i="15"/>
  <c r="R26" i="15"/>
  <c r="R27" i="15"/>
  <c r="R29" i="15"/>
  <c r="R36" i="15"/>
  <c r="R37" i="15"/>
  <c r="R38" i="15"/>
  <c r="R47" i="15"/>
  <c r="R50" i="15"/>
  <c r="R67" i="15"/>
  <c r="R68" i="15"/>
  <c r="R76" i="15"/>
  <c r="R77" i="15"/>
  <c r="R11" i="15"/>
  <c r="I113" i="39"/>
  <c r="Q18" i="15"/>
  <c r="Q19" i="15"/>
  <c r="Q20" i="15"/>
  <c r="Q22" i="15"/>
  <c r="Q23" i="15"/>
  <c r="Q25" i="15"/>
  <c r="Q26" i="15"/>
  <c r="Q27" i="15"/>
  <c r="Q29" i="15"/>
  <c r="Q36" i="15"/>
  <c r="Q37" i="15"/>
  <c r="Q38" i="15"/>
  <c r="Q47" i="15"/>
  <c r="Q50" i="15"/>
  <c r="Q67" i="15"/>
  <c r="Q68" i="15"/>
  <c r="Q76" i="15"/>
  <c r="Q77" i="15"/>
  <c r="Q11" i="15"/>
  <c r="H113" i="39"/>
  <c r="P18" i="15"/>
  <c r="P19" i="15"/>
  <c r="P20" i="15"/>
  <c r="P22" i="15"/>
  <c r="P23" i="15"/>
  <c r="P25" i="15"/>
  <c r="P26" i="15"/>
  <c r="P27" i="15"/>
  <c r="P29" i="15"/>
  <c r="P36" i="15"/>
  <c r="P37" i="15"/>
  <c r="P38" i="15"/>
  <c r="P47" i="15"/>
  <c r="P50" i="15"/>
  <c r="P67" i="15"/>
  <c r="P68" i="15"/>
  <c r="P76" i="15"/>
  <c r="P77" i="15"/>
  <c r="P11" i="15"/>
  <c r="G113" i="39"/>
  <c r="O18" i="15"/>
  <c r="O19" i="15"/>
  <c r="O20" i="15"/>
  <c r="O22" i="15"/>
  <c r="O23" i="15"/>
  <c r="O25" i="15"/>
  <c r="O26" i="15"/>
  <c r="O27" i="15"/>
  <c r="O29" i="15"/>
  <c r="O36" i="15"/>
  <c r="O37" i="15"/>
  <c r="O38" i="15"/>
  <c r="O47" i="15"/>
  <c r="O50" i="15"/>
  <c r="O67" i="15"/>
  <c r="O68" i="15"/>
  <c r="O76" i="15"/>
  <c r="O77" i="15"/>
  <c r="O11" i="15"/>
  <c r="F113" i="39"/>
  <c r="N18" i="15"/>
  <c r="N19" i="15"/>
  <c r="N20" i="15"/>
  <c r="N22" i="15"/>
  <c r="N23" i="15"/>
  <c r="N25" i="15"/>
  <c r="N26" i="15"/>
  <c r="N27" i="15"/>
  <c r="N29" i="15"/>
  <c r="N36" i="15"/>
  <c r="N37" i="15"/>
  <c r="N38" i="15"/>
  <c r="N47" i="15"/>
  <c r="N50" i="15"/>
  <c r="N67" i="15"/>
  <c r="N68" i="15"/>
  <c r="N76" i="15"/>
  <c r="N77" i="15"/>
  <c r="N11" i="15"/>
  <c r="E113" i="39"/>
  <c r="M18" i="15"/>
  <c r="M19" i="15"/>
  <c r="M20" i="15"/>
  <c r="M22" i="15"/>
  <c r="M23" i="15"/>
  <c r="M25" i="15"/>
  <c r="M26" i="15"/>
  <c r="M27" i="15"/>
  <c r="M29" i="15"/>
  <c r="M36" i="15"/>
  <c r="M37" i="15"/>
  <c r="M38" i="15"/>
  <c r="M47" i="15"/>
  <c r="M50" i="15"/>
  <c r="M67" i="15"/>
  <c r="M68" i="15"/>
  <c r="M76" i="15"/>
  <c r="M77" i="15"/>
  <c r="M11" i="15"/>
  <c r="D113" i="39"/>
  <c r="L18" i="15"/>
  <c r="L19" i="15"/>
  <c r="L20" i="15"/>
  <c r="L22" i="15"/>
  <c r="L23" i="15"/>
  <c r="L25" i="15"/>
  <c r="L26" i="15"/>
  <c r="L27" i="15"/>
  <c r="L29" i="15"/>
  <c r="L36" i="15"/>
  <c r="L37" i="15"/>
  <c r="L38" i="15"/>
  <c r="L47" i="15"/>
  <c r="L50" i="15"/>
  <c r="L67" i="15"/>
  <c r="L68" i="15"/>
  <c r="L76" i="15"/>
  <c r="L77" i="15"/>
  <c r="L11" i="15"/>
  <c r="C113" i="39"/>
  <c r="C81" i="11"/>
  <c r="H81" i="11"/>
  <c r="M81" i="11"/>
  <c r="C82" i="11"/>
  <c r="H82" i="11"/>
  <c r="M82" i="11"/>
  <c r="C83" i="11"/>
  <c r="H83" i="11"/>
  <c r="M83" i="11"/>
  <c r="C84" i="11"/>
  <c r="H84" i="11"/>
  <c r="M84" i="11"/>
  <c r="C85" i="11"/>
  <c r="H85" i="11"/>
  <c r="M85" i="11"/>
  <c r="C86" i="11"/>
  <c r="H86" i="11"/>
  <c r="M86" i="11"/>
  <c r="C56" i="11"/>
  <c r="H56" i="11"/>
  <c r="M56" i="11"/>
  <c r="C57" i="11"/>
  <c r="H57" i="11"/>
  <c r="M57" i="11"/>
  <c r="C58" i="11"/>
  <c r="H58" i="11"/>
  <c r="M58" i="11"/>
  <c r="C59" i="11"/>
  <c r="H59" i="11"/>
  <c r="M59" i="11"/>
  <c r="C60" i="11"/>
  <c r="H60" i="11"/>
  <c r="M60" i="11"/>
  <c r="C61" i="11"/>
  <c r="H61" i="11"/>
  <c r="M61" i="11"/>
  <c r="C62" i="11"/>
  <c r="H62" i="11"/>
  <c r="M62" i="11"/>
  <c r="C63" i="11"/>
  <c r="H63" i="11"/>
  <c r="M63" i="11"/>
  <c r="C64" i="11"/>
  <c r="H64" i="11"/>
  <c r="M64" i="11"/>
  <c r="C65" i="11"/>
  <c r="H65" i="11"/>
  <c r="M65" i="11"/>
  <c r="C66" i="11"/>
  <c r="H66" i="11"/>
  <c r="M66" i="11"/>
  <c r="C67" i="11"/>
  <c r="H67" i="11"/>
  <c r="M67" i="11"/>
  <c r="C68" i="11"/>
  <c r="H68" i="11"/>
  <c r="M68" i="11"/>
  <c r="C69" i="11"/>
  <c r="H69" i="11"/>
  <c r="M69" i="11"/>
  <c r="C70" i="11"/>
  <c r="H70" i="11"/>
  <c r="M70" i="11"/>
  <c r="C71" i="11"/>
  <c r="H71" i="11"/>
  <c r="M71" i="11"/>
  <c r="C72" i="11"/>
  <c r="H72" i="11"/>
  <c r="M72" i="11"/>
  <c r="C73" i="11"/>
  <c r="H73" i="11"/>
  <c r="M73" i="11"/>
  <c r="C74" i="11"/>
  <c r="H74" i="11"/>
  <c r="M74" i="11"/>
  <c r="C75" i="11"/>
  <c r="H75" i="11"/>
  <c r="M75" i="11"/>
  <c r="C76" i="11"/>
  <c r="H76" i="11"/>
  <c r="M76" i="11"/>
  <c r="C77" i="11"/>
  <c r="H77" i="11"/>
  <c r="M77" i="11"/>
  <c r="C78" i="11"/>
  <c r="H78" i="11"/>
  <c r="M78" i="11"/>
  <c r="C79" i="11"/>
  <c r="H79" i="11"/>
  <c r="M79" i="11"/>
  <c r="C80" i="11"/>
  <c r="H80" i="11"/>
  <c r="M80" i="11"/>
  <c r="C34" i="11"/>
  <c r="H34" i="11"/>
  <c r="M34" i="11"/>
  <c r="C35" i="11"/>
  <c r="H35" i="11"/>
  <c r="M35" i="11"/>
  <c r="C36" i="11"/>
  <c r="H36" i="11"/>
  <c r="M36" i="11"/>
  <c r="C37" i="11"/>
  <c r="H37" i="11"/>
  <c r="M37" i="11"/>
  <c r="C38" i="11"/>
  <c r="H38" i="11"/>
  <c r="M38" i="11"/>
  <c r="C39" i="11"/>
  <c r="H39" i="11"/>
  <c r="M39" i="11"/>
  <c r="C40" i="11"/>
  <c r="H40" i="11"/>
  <c r="M40" i="11"/>
  <c r="C41" i="11"/>
  <c r="H41" i="11"/>
  <c r="M41" i="11"/>
  <c r="C42" i="11"/>
  <c r="H42" i="11"/>
  <c r="M42" i="11"/>
  <c r="C43" i="11"/>
  <c r="H43" i="11"/>
  <c r="M43" i="11"/>
  <c r="C44" i="11"/>
  <c r="H44" i="11"/>
  <c r="M44" i="11"/>
  <c r="C45" i="11"/>
  <c r="H45" i="11"/>
  <c r="M45" i="11"/>
  <c r="C46" i="11"/>
  <c r="H46" i="11"/>
  <c r="M46" i="11"/>
  <c r="C47" i="11"/>
  <c r="H47" i="11"/>
  <c r="M47" i="11"/>
  <c r="C48" i="11"/>
  <c r="H48" i="11"/>
  <c r="M48" i="11"/>
  <c r="C49" i="11"/>
  <c r="H49" i="11"/>
  <c r="M49" i="11"/>
  <c r="C50" i="11"/>
  <c r="H50" i="11"/>
  <c r="M50" i="11"/>
  <c r="C51" i="11"/>
  <c r="H51" i="11"/>
  <c r="M51" i="11"/>
  <c r="C52" i="11"/>
  <c r="H52" i="11"/>
  <c r="M52" i="11"/>
  <c r="C53" i="11"/>
  <c r="H53" i="11"/>
  <c r="M53" i="11"/>
  <c r="C54" i="11"/>
  <c r="H54" i="11"/>
  <c r="M54" i="11"/>
  <c r="C55" i="11"/>
  <c r="H55" i="11"/>
  <c r="M55" i="11"/>
  <c r="C22" i="11"/>
  <c r="H22" i="11"/>
  <c r="M22" i="11"/>
  <c r="C23" i="11"/>
  <c r="H23" i="11"/>
  <c r="M23" i="11"/>
  <c r="C24" i="11"/>
  <c r="H24" i="11"/>
  <c r="M24" i="11"/>
  <c r="C25" i="11"/>
  <c r="H25" i="11"/>
  <c r="M25" i="11"/>
  <c r="C26" i="11"/>
  <c r="H26" i="11"/>
  <c r="M26" i="11"/>
  <c r="C27" i="11"/>
  <c r="H27" i="11"/>
  <c r="M27" i="11"/>
  <c r="C28" i="11"/>
  <c r="H28" i="11"/>
  <c r="M28" i="11"/>
  <c r="C29" i="11"/>
  <c r="H29" i="11"/>
  <c r="M29" i="11"/>
  <c r="C30" i="11"/>
  <c r="H30" i="11"/>
  <c r="M30" i="11"/>
  <c r="C31" i="11"/>
  <c r="H31" i="11"/>
  <c r="M31" i="11"/>
  <c r="C32" i="11"/>
  <c r="H32" i="11"/>
  <c r="M32" i="11"/>
  <c r="C33" i="11"/>
  <c r="H33" i="11"/>
  <c r="M33" i="11"/>
  <c r="C21" i="11"/>
  <c r="H21" i="11"/>
  <c r="M21" i="11"/>
  <c r="I77" i="11"/>
  <c r="K77" i="11"/>
  <c r="I78" i="11"/>
  <c r="K78" i="11"/>
  <c r="K79" i="11"/>
  <c r="K80" i="11"/>
  <c r="I81" i="11"/>
  <c r="K81" i="11"/>
  <c r="I82" i="11"/>
  <c r="K82" i="11"/>
  <c r="I83" i="11"/>
  <c r="K83" i="11"/>
  <c r="I84" i="11"/>
  <c r="K84" i="11"/>
  <c r="I85" i="11"/>
  <c r="K85" i="11"/>
  <c r="I86" i="11"/>
  <c r="K86" i="11"/>
  <c r="I67" i="11"/>
  <c r="K67" i="11"/>
  <c r="I68" i="11"/>
  <c r="K68" i="11"/>
  <c r="I69" i="11"/>
  <c r="K69" i="11"/>
  <c r="K70" i="11"/>
  <c r="K71" i="11"/>
  <c r="I72" i="11"/>
  <c r="K72" i="11"/>
  <c r="I73" i="11"/>
  <c r="K73" i="11"/>
  <c r="I74" i="11"/>
  <c r="K74" i="11"/>
  <c r="I75" i="11"/>
  <c r="K75" i="11"/>
  <c r="I76" i="11"/>
  <c r="K76" i="11"/>
  <c r="I54" i="11"/>
  <c r="K54" i="11"/>
  <c r="I55" i="11"/>
  <c r="K55" i="11"/>
  <c r="I56" i="11"/>
  <c r="K56" i="11"/>
  <c r="I57" i="11"/>
  <c r="K57" i="11"/>
  <c r="I58" i="11"/>
  <c r="K58" i="11"/>
  <c r="I59" i="11"/>
  <c r="K59" i="11"/>
  <c r="I60" i="11"/>
  <c r="K60" i="11"/>
  <c r="I61" i="11"/>
  <c r="K61" i="11"/>
  <c r="I62" i="11"/>
  <c r="K62" i="11"/>
  <c r="I63" i="11"/>
  <c r="K63" i="11"/>
  <c r="I64" i="11"/>
  <c r="K64" i="11"/>
  <c r="I65" i="11"/>
  <c r="K65" i="11"/>
  <c r="I66" i="11"/>
  <c r="K66" i="11"/>
  <c r="K39" i="11"/>
  <c r="K40" i="11"/>
  <c r="K41" i="11"/>
  <c r="I42" i="11"/>
  <c r="K42" i="11"/>
  <c r="I43" i="11"/>
  <c r="K43" i="11"/>
  <c r="I44" i="11"/>
  <c r="K44" i="11"/>
  <c r="I45" i="11"/>
  <c r="K45" i="11"/>
  <c r="I46" i="11"/>
  <c r="K46" i="11"/>
  <c r="I47" i="11"/>
  <c r="K47" i="11"/>
  <c r="I48" i="11"/>
  <c r="K48" i="11"/>
  <c r="I49" i="11"/>
  <c r="K49" i="11"/>
  <c r="K50" i="11"/>
  <c r="I51" i="11"/>
  <c r="K51" i="11"/>
  <c r="I52" i="11"/>
  <c r="K52" i="11"/>
  <c r="K53" i="11"/>
  <c r="K22" i="11"/>
  <c r="K23" i="11"/>
  <c r="I24" i="11"/>
  <c r="K24" i="11"/>
  <c r="K25" i="11"/>
  <c r="K26" i="11"/>
  <c r="I27" i="11"/>
  <c r="K27" i="11"/>
  <c r="K28" i="11"/>
  <c r="K29" i="11"/>
  <c r="K30" i="11"/>
  <c r="I31" i="11"/>
  <c r="K31" i="11"/>
  <c r="K32" i="11"/>
  <c r="I33" i="11"/>
  <c r="K33" i="11"/>
  <c r="I34" i="11"/>
  <c r="K34" i="11"/>
  <c r="I35" i="11"/>
  <c r="K35" i="11"/>
  <c r="I36" i="11"/>
  <c r="K36" i="11"/>
  <c r="I37" i="11"/>
  <c r="K37" i="11"/>
  <c r="I38" i="11"/>
  <c r="K38" i="11"/>
  <c r="K21" i="11"/>
  <c r="D75" i="11"/>
  <c r="N75" i="11"/>
  <c r="D76" i="11"/>
  <c r="N76" i="11"/>
  <c r="D77" i="11"/>
  <c r="N77" i="11"/>
  <c r="D78" i="11"/>
  <c r="N78" i="11"/>
  <c r="N79" i="11"/>
  <c r="N80" i="11"/>
  <c r="D81" i="11"/>
  <c r="N81" i="11"/>
  <c r="D82" i="11"/>
  <c r="N82" i="11"/>
  <c r="D83" i="11"/>
  <c r="N83" i="11"/>
  <c r="D84" i="11"/>
  <c r="N84" i="11"/>
  <c r="D85" i="11"/>
  <c r="N85" i="11"/>
  <c r="D86" i="11"/>
  <c r="N86" i="11"/>
  <c r="D66" i="11"/>
  <c r="N66" i="11"/>
  <c r="D67" i="11"/>
  <c r="N67" i="11"/>
  <c r="D68" i="11"/>
  <c r="N68" i="11"/>
  <c r="D69" i="11"/>
  <c r="N69" i="11"/>
  <c r="N70" i="11"/>
  <c r="N71" i="11"/>
  <c r="D72" i="11"/>
  <c r="N72" i="11"/>
  <c r="D73" i="11"/>
  <c r="N73" i="11"/>
  <c r="D74" i="11"/>
  <c r="N74" i="11"/>
  <c r="D56" i="11"/>
  <c r="N56" i="11"/>
  <c r="D57" i="11"/>
  <c r="N57" i="11"/>
  <c r="D58" i="11"/>
  <c r="N58" i="11"/>
  <c r="D59" i="11"/>
  <c r="N59" i="11"/>
  <c r="D60" i="11"/>
  <c r="N60" i="11"/>
  <c r="D61" i="11"/>
  <c r="N61" i="11"/>
  <c r="D62" i="11"/>
  <c r="N62" i="11"/>
  <c r="D63" i="11"/>
  <c r="N63" i="11"/>
  <c r="D64" i="11"/>
  <c r="N64" i="11"/>
  <c r="D65" i="11"/>
  <c r="N65" i="11"/>
  <c r="D45" i="11"/>
  <c r="N45" i="11"/>
  <c r="D46" i="11"/>
  <c r="N46" i="11"/>
  <c r="D47" i="11"/>
  <c r="N47" i="11"/>
  <c r="D48" i="11"/>
  <c r="N48" i="11"/>
  <c r="D49" i="11"/>
  <c r="N49" i="11"/>
  <c r="N50" i="11"/>
  <c r="D51" i="11"/>
  <c r="N51" i="11"/>
  <c r="D52" i="11"/>
  <c r="N52" i="11"/>
  <c r="N53" i="11"/>
  <c r="D54" i="11"/>
  <c r="N54" i="11"/>
  <c r="D55" i="11"/>
  <c r="N55" i="11"/>
  <c r="D36" i="11"/>
  <c r="N36" i="11"/>
  <c r="D37" i="11"/>
  <c r="N37" i="11"/>
  <c r="D38" i="11"/>
  <c r="N38" i="11"/>
  <c r="N39" i="11"/>
  <c r="N40" i="11"/>
  <c r="N41" i="11"/>
  <c r="D42" i="11"/>
  <c r="N42" i="11"/>
  <c r="D43" i="11"/>
  <c r="N43" i="11"/>
  <c r="D44" i="11"/>
  <c r="N44" i="11"/>
  <c r="D34" i="11"/>
  <c r="N34" i="11"/>
  <c r="N22" i="11"/>
  <c r="N23" i="11"/>
  <c r="D24" i="11"/>
  <c r="N24" i="11"/>
  <c r="N25" i="11"/>
  <c r="N26" i="11"/>
  <c r="D27" i="11"/>
  <c r="N27" i="11"/>
  <c r="N28" i="11"/>
  <c r="N29" i="11"/>
  <c r="N30" i="11"/>
  <c r="D31" i="11"/>
  <c r="N31" i="11"/>
  <c r="N32" i="11"/>
  <c r="D33" i="11"/>
  <c r="N33" i="11"/>
  <c r="D35" i="11"/>
  <c r="N35" i="11"/>
  <c r="AI71" i="10"/>
  <c r="AJ71" i="10"/>
  <c r="AK71" i="10"/>
  <c r="AI70" i="10"/>
  <c r="AJ70" i="10"/>
  <c r="AK70" i="10"/>
  <c r="AI62" i="10"/>
  <c r="AJ62" i="10"/>
  <c r="AK62" i="10"/>
  <c r="AI61" i="10"/>
  <c r="AJ61" i="10"/>
  <c r="AK61" i="10"/>
  <c r="AI44" i="10"/>
  <c r="AJ44" i="10"/>
  <c r="AK44" i="10"/>
  <c r="AI41" i="10"/>
  <c r="AJ41" i="10"/>
  <c r="AK41" i="10"/>
  <c r="AI32" i="10"/>
  <c r="AJ32" i="10"/>
  <c r="AK32" i="10"/>
  <c r="AI31" i="10"/>
  <c r="AJ31" i="10"/>
  <c r="AK31" i="10"/>
  <c r="AI30" i="10"/>
  <c r="AJ30" i="10"/>
  <c r="AK30" i="10"/>
  <c r="AI23" i="10"/>
  <c r="AJ23" i="10"/>
  <c r="AK23" i="10"/>
  <c r="AI21" i="10"/>
  <c r="AJ21" i="10"/>
  <c r="AK21" i="10"/>
  <c r="AI20" i="10"/>
  <c r="AJ20" i="10"/>
  <c r="AK20" i="10"/>
  <c r="AI19" i="10"/>
  <c r="AJ19" i="10"/>
  <c r="AK19" i="10"/>
  <c r="AI17" i="10"/>
  <c r="AJ17" i="10"/>
  <c r="AK17" i="10"/>
  <c r="AI16" i="10"/>
  <c r="AJ16" i="10"/>
  <c r="AK16" i="10"/>
  <c r="AI14" i="10"/>
  <c r="AJ14" i="10"/>
  <c r="AK14" i="10"/>
  <c r="AI13" i="10"/>
  <c r="AJ13" i="10"/>
  <c r="AK13" i="10"/>
  <c r="AC50" i="10"/>
  <c r="AD50" i="10"/>
  <c r="AE50" i="10"/>
  <c r="AF50" i="10"/>
  <c r="AG50" i="10"/>
  <c r="AH50" i="10"/>
  <c r="AC51" i="10"/>
  <c r="AD51" i="10"/>
  <c r="AE51" i="10"/>
  <c r="AF51" i="10"/>
  <c r="AG51" i="10"/>
  <c r="AH51" i="10"/>
  <c r="AC52" i="10"/>
  <c r="AD52" i="10"/>
  <c r="AE52" i="10"/>
  <c r="AF52" i="10"/>
  <c r="AG52" i="10"/>
  <c r="AH52" i="10"/>
  <c r="AC53" i="10"/>
  <c r="AD53" i="10"/>
  <c r="AE53" i="10"/>
  <c r="AF53" i="10"/>
  <c r="AG53" i="10"/>
  <c r="AH53" i="10"/>
  <c r="AC54" i="10"/>
  <c r="AD54" i="10"/>
  <c r="AE54" i="10"/>
  <c r="AF54" i="10"/>
  <c r="AG54" i="10"/>
  <c r="AH54" i="10"/>
  <c r="AC55" i="10"/>
  <c r="AD55" i="10"/>
  <c r="AE55" i="10"/>
  <c r="AF55" i="10"/>
  <c r="AG55" i="10"/>
  <c r="AH55" i="10"/>
  <c r="AC56" i="10"/>
  <c r="AD56" i="10"/>
  <c r="AE56" i="10"/>
  <c r="AF56" i="10"/>
  <c r="AG56" i="10"/>
  <c r="AH56" i="10"/>
  <c r="AC57" i="10"/>
  <c r="AD57" i="10"/>
  <c r="AE57" i="10"/>
  <c r="AF57" i="10"/>
  <c r="AG57" i="10"/>
  <c r="AH57" i="10"/>
  <c r="AC58" i="10"/>
  <c r="AD58" i="10"/>
  <c r="AE58" i="10"/>
  <c r="AF58" i="10"/>
  <c r="AG58" i="10"/>
  <c r="AH58" i="10"/>
  <c r="AC59" i="10"/>
  <c r="AD59" i="10"/>
  <c r="AE59" i="10"/>
  <c r="AF59" i="10"/>
  <c r="AG59" i="10"/>
  <c r="AH59" i="10"/>
  <c r="AC60" i="10"/>
  <c r="AD60" i="10"/>
  <c r="AE60" i="10"/>
  <c r="AF60" i="10"/>
  <c r="AG60" i="10"/>
  <c r="AH60" i="10"/>
  <c r="AC61" i="10"/>
  <c r="AD61" i="10"/>
  <c r="AE61" i="10"/>
  <c r="AF61" i="10"/>
  <c r="AG61" i="10"/>
  <c r="AH61" i="10"/>
  <c r="AC62" i="10"/>
  <c r="AD62" i="10"/>
  <c r="AE62" i="10"/>
  <c r="AF62" i="10"/>
  <c r="AG62" i="10"/>
  <c r="AH62" i="10"/>
  <c r="AC63" i="10"/>
  <c r="AD63" i="10"/>
  <c r="AE63" i="10"/>
  <c r="AF63" i="10"/>
  <c r="AG63" i="10"/>
  <c r="AH63" i="10"/>
  <c r="AC64" i="10"/>
  <c r="AD64" i="10"/>
  <c r="AE64" i="10"/>
  <c r="AF64" i="10"/>
  <c r="AG64" i="10"/>
  <c r="AH64" i="10"/>
  <c r="AC65" i="10"/>
  <c r="AD65" i="10"/>
  <c r="AE65" i="10"/>
  <c r="AF65" i="10"/>
  <c r="AG65" i="10"/>
  <c r="AH65" i="10"/>
  <c r="AC66" i="10"/>
  <c r="AD66" i="10"/>
  <c r="AE66" i="10"/>
  <c r="AF66" i="10"/>
  <c r="AG66" i="10"/>
  <c r="AH66" i="10"/>
  <c r="AC67" i="10"/>
  <c r="AD67" i="10"/>
  <c r="AE67" i="10"/>
  <c r="AF67" i="10"/>
  <c r="AG67" i="10"/>
  <c r="AH67" i="10"/>
  <c r="AC68" i="10"/>
  <c r="AD68" i="10"/>
  <c r="AE68" i="10"/>
  <c r="AF68" i="10"/>
  <c r="AG68" i="10"/>
  <c r="AH68" i="10"/>
  <c r="AC69" i="10"/>
  <c r="AD69" i="10"/>
  <c r="AE69" i="10"/>
  <c r="AF69" i="10"/>
  <c r="AG69" i="10"/>
  <c r="AH69" i="10"/>
  <c r="AC70" i="10"/>
  <c r="AD70" i="10"/>
  <c r="AE70" i="10"/>
  <c r="AF70" i="10"/>
  <c r="AG70" i="10"/>
  <c r="AH70" i="10"/>
  <c r="AC71" i="10"/>
  <c r="AD71" i="10"/>
  <c r="AE71" i="10"/>
  <c r="AF71" i="10"/>
  <c r="AG71" i="10"/>
  <c r="AH71" i="10"/>
  <c r="AC72" i="10"/>
  <c r="AD72" i="10"/>
  <c r="AE72" i="10"/>
  <c r="AF72" i="10"/>
  <c r="AG72" i="10"/>
  <c r="AH72" i="10"/>
  <c r="AC73" i="10"/>
  <c r="AD73" i="10"/>
  <c r="AE73" i="10"/>
  <c r="AF73" i="10"/>
  <c r="AG73" i="10"/>
  <c r="AH73" i="10"/>
  <c r="AC74" i="10"/>
  <c r="AD74" i="10"/>
  <c r="AE74" i="10"/>
  <c r="AF74" i="10"/>
  <c r="AG74" i="10"/>
  <c r="AH74" i="10"/>
  <c r="AC75" i="10"/>
  <c r="AD75" i="10"/>
  <c r="AE75" i="10"/>
  <c r="AF75" i="10"/>
  <c r="AG75" i="10"/>
  <c r="AH75" i="10"/>
  <c r="AC76" i="10"/>
  <c r="AD76" i="10"/>
  <c r="AE76" i="10"/>
  <c r="AF76" i="10"/>
  <c r="AG76" i="10"/>
  <c r="AH76" i="10"/>
  <c r="AC77" i="10"/>
  <c r="AD77" i="10"/>
  <c r="AE77" i="10"/>
  <c r="AF77" i="10"/>
  <c r="AG77" i="10"/>
  <c r="AH77" i="10"/>
  <c r="AC33" i="10"/>
  <c r="AD33" i="10"/>
  <c r="AE33" i="10"/>
  <c r="AF33" i="10"/>
  <c r="AG33" i="10"/>
  <c r="AH33" i="10"/>
  <c r="AC34" i="10"/>
  <c r="AD34" i="10"/>
  <c r="AE34" i="10"/>
  <c r="AF34" i="10"/>
  <c r="AG34" i="10"/>
  <c r="AH34" i="10"/>
  <c r="AC35" i="10"/>
  <c r="AD35" i="10"/>
  <c r="AE35" i="10"/>
  <c r="AF35" i="10"/>
  <c r="AG35" i="10"/>
  <c r="AH35" i="10"/>
  <c r="AC36" i="10"/>
  <c r="AD36" i="10"/>
  <c r="AE36" i="10"/>
  <c r="AF36" i="10"/>
  <c r="AG36" i="10"/>
  <c r="AH36" i="10"/>
  <c r="AC37" i="10"/>
  <c r="AD37" i="10"/>
  <c r="AE37" i="10"/>
  <c r="AF37" i="10"/>
  <c r="AG37" i="10"/>
  <c r="AH37" i="10"/>
  <c r="AC38" i="10"/>
  <c r="AD38" i="10"/>
  <c r="AE38" i="10"/>
  <c r="AF38" i="10"/>
  <c r="AG38" i="10"/>
  <c r="AH38" i="10"/>
  <c r="AC39" i="10"/>
  <c r="AD39" i="10"/>
  <c r="AE39" i="10"/>
  <c r="AF39" i="10"/>
  <c r="AG39" i="10"/>
  <c r="AH39" i="10"/>
  <c r="AC40" i="10"/>
  <c r="AD40" i="10"/>
  <c r="AE40" i="10"/>
  <c r="AF40" i="10"/>
  <c r="AG40" i="10"/>
  <c r="AH40" i="10"/>
  <c r="AC41" i="10"/>
  <c r="AD41" i="10"/>
  <c r="AE41" i="10"/>
  <c r="AF41" i="10"/>
  <c r="AG41" i="10"/>
  <c r="AH41" i="10"/>
  <c r="AC42" i="10"/>
  <c r="AD42" i="10"/>
  <c r="AE42" i="10"/>
  <c r="AF42" i="10"/>
  <c r="AG42" i="10"/>
  <c r="AH42" i="10"/>
  <c r="AC43" i="10"/>
  <c r="AD43" i="10"/>
  <c r="AE43" i="10"/>
  <c r="AF43" i="10"/>
  <c r="AG43" i="10"/>
  <c r="AH43" i="10"/>
  <c r="AC44" i="10"/>
  <c r="AD44" i="10"/>
  <c r="AE44" i="10"/>
  <c r="AF44" i="10"/>
  <c r="AG44" i="10"/>
  <c r="AH44" i="10"/>
  <c r="AC45" i="10"/>
  <c r="AD45" i="10"/>
  <c r="AE45" i="10"/>
  <c r="AF45" i="10"/>
  <c r="AG45" i="10"/>
  <c r="AH45" i="10"/>
  <c r="AC46" i="10"/>
  <c r="AD46" i="10"/>
  <c r="AE46" i="10"/>
  <c r="AF46" i="10"/>
  <c r="AG46" i="10"/>
  <c r="AH46" i="10"/>
  <c r="AC47" i="10"/>
  <c r="AD47" i="10"/>
  <c r="AE47" i="10"/>
  <c r="AF47" i="10"/>
  <c r="AG47" i="10"/>
  <c r="AH47" i="10"/>
  <c r="AC48" i="10"/>
  <c r="AD48" i="10"/>
  <c r="AE48" i="10"/>
  <c r="AF48" i="10"/>
  <c r="AG48" i="10"/>
  <c r="AH48" i="10"/>
  <c r="AC49" i="10"/>
  <c r="AD49" i="10"/>
  <c r="AE49" i="10"/>
  <c r="AF49" i="10"/>
  <c r="AG49" i="10"/>
  <c r="AH49" i="10"/>
  <c r="AC25" i="10"/>
  <c r="AD25" i="10"/>
  <c r="AE25" i="10"/>
  <c r="AF25" i="10"/>
  <c r="AG25" i="10"/>
  <c r="AH25" i="10"/>
  <c r="AC26" i="10"/>
  <c r="AD26" i="10"/>
  <c r="AE26" i="10"/>
  <c r="AF26" i="10"/>
  <c r="AG26" i="10"/>
  <c r="AH26" i="10"/>
  <c r="AC27" i="10"/>
  <c r="AD27" i="10"/>
  <c r="AE27" i="10"/>
  <c r="AF27" i="10"/>
  <c r="AG27" i="10"/>
  <c r="AH27" i="10"/>
  <c r="AC28" i="10"/>
  <c r="AD28" i="10"/>
  <c r="AE28" i="10"/>
  <c r="AF28" i="10"/>
  <c r="AG28" i="10"/>
  <c r="AH28" i="10"/>
  <c r="AC29" i="10"/>
  <c r="AD29" i="10"/>
  <c r="AE29" i="10"/>
  <c r="AF29" i="10"/>
  <c r="AG29" i="10"/>
  <c r="AH29" i="10"/>
  <c r="AC30" i="10"/>
  <c r="AD30" i="10"/>
  <c r="AE30" i="10"/>
  <c r="AF30" i="10"/>
  <c r="AG30" i="10"/>
  <c r="AH30" i="10"/>
  <c r="AC31" i="10"/>
  <c r="AD31" i="10"/>
  <c r="AE31" i="10"/>
  <c r="AF31" i="10"/>
  <c r="AG31" i="10"/>
  <c r="AH31" i="10"/>
  <c r="AC32" i="10"/>
  <c r="AD32" i="10"/>
  <c r="AE32" i="10"/>
  <c r="AF32" i="10"/>
  <c r="AG32" i="10"/>
  <c r="AH32" i="10"/>
  <c r="AC24" i="10"/>
  <c r="AD24" i="10"/>
  <c r="AE24" i="10"/>
  <c r="AF24" i="10"/>
  <c r="AG24" i="10"/>
  <c r="AH24" i="10"/>
  <c r="AC23" i="10"/>
  <c r="AD23" i="10"/>
  <c r="AE23" i="10"/>
  <c r="AF23" i="10"/>
  <c r="AG23" i="10"/>
  <c r="AH23" i="10"/>
  <c r="AC22" i="10"/>
  <c r="AD22" i="10"/>
  <c r="AE22" i="10"/>
  <c r="AF22" i="10"/>
  <c r="AG22" i="10"/>
  <c r="AH22" i="10"/>
  <c r="AC21" i="10"/>
  <c r="AD21" i="10"/>
  <c r="AE21" i="10"/>
  <c r="AF21" i="10"/>
  <c r="AG21" i="10"/>
  <c r="AH21" i="10"/>
  <c r="AC13" i="10"/>
  <c r="AD13" i="10"/>
  <c r="AE13" i="10"/>
  <c r="AF13" i="10"/>
  <c r="AG13" i="10"/>
  <c r="AH13" i="10"/>
  <c r="AC14" i="10"/>
  <c r="AD14" i="10"/>
  <c r="AE14" i="10"/>
  <c r="AF14" i="10"/>
  <c r="AG14" i="10"/>
  <c r="AH14" i="10"/>
  <c r="AC15" i="10"/>
  <c r="AD15" i="10"/>
  <c r="AE15" i="10"/>
  <c r="AF15" i="10"/>
  <c r="AG15" i="10"/>
  <c r="AH15" i="10"/>
  <c r="AC16" i="10"/>
  <c r="AD16" i="10"/>
  <c r="AE16" i="10"/>
  <c r="AF16" i="10"/>
  <c r="AG16" i="10"/>
  <c r="AH16" i="10"/>
  <c r="AC17" i="10"/>
  <c r="AD17" i="10"/>
  <c r="AE17" i="10"/>
  <c r="AF17" i="10"/>
  <c r="AG17" i="10"/>
  <c r="AH17" i="10"/>
  <c r="AC18" i="10"/>
  <c r="AD18" i="10"/>
  <c r="AE18" i="10"/>
  <c r="AF18" i="10"/>
  <c r="AG18" i="10"/>
  <c r="AH18" i="10"/>
  <c r="AC19" i="10"/>
  <c r="AD19" i="10"/>
  <c r="AE19" i="10"/>
  <c r="AF19" i="10"/>
  <c r="AG19" i="10"/>
  <c r="AH19" i="10"/>
  <c r="AC20" i="10"/>
  <c r="AD20" i="10"/>
  <c r="AE20" i="10"/>
  <c r="AF20" i="10"/>
  <c r="AG20" i="10"/>
  <c r="AH20" i="10"/>
  <c r="AJ12" i="10"/>
  <c r="AI12" i="10"/>
  <c r="AG12" i="10"/>
  <c r="AF12" i="10"/>
  <c r="AD12" i="10"/>
  <c r="AC12" i="10"/>
  <c r="D54" i="19"/>
  <c r="D55" i="19"/>
  <c r="D56" i="19"/>
  <c r="D57" i="19"/>
  <c r="D58" i="19"/>
  <c r="D59" i="19"/>
  <c r="D60" i="19"/>
  <c r="D61" i="19"/>
  <c r="D62" i="19"/>
  <c r="D63" i="19"/>
  <c r="D64" i="19"/>
  <c r="D65" i="19"/>
  <c r="D66" i="19"/>
  <c r="D67" i="19"/>
  <c r="D68" i="19"/>
  <c r="D69" i="19"/>
  <c r="D70" i="19"/>
  <c r="D71" i="19"/>
  <c r="D72" i="19"/>
  <c r="D73" i="19"/>
  <c r="D74" i="19"/>
  <c r="D75" i="19"/>
  <c r="D76" i="19"/>
  <c r="D77" i="19"/>
  <c r="D35" i="19"/>
  <c r="D36" i="19"/>
  <c r="D37" i="19"/>
  <c r="D38" i="19"/>
  <c r="D39" i="19"/>
  <c r="D40" i="19"/>
  <c r="D41" i="19"/>
  <c r="D42" i="19"/>
  <c r="D43" i="19"/>
  <c r="D44" i="19"/>
  <c r="D45" i="19"/>
  <c r="D46" i="19"/>
  <c r="D47" i="19"/>
  <c r="D48" i="19"/>
  <c r="D49" i="19"/>
  <c r="D50" i="19"/>
  <c r="D51" i="19"/>
  <c r="D52" i="19"/>
  <c r="D53" i="19"/>
  <c r="D13" i="19"/>
  <c r="D14" i="19"/>
  <c r="D15" i="19"/>
  <c r="D16" i="19"/>
  <c r="D17" i="19"/>
  <c r="D18" i="19"/>
  <c r="D19" i="19"/>
  <c r="D20" i="19"/>
  <c r="D21" i="19"/>
  <c r="D22" i="19"/>
  <c r="D23" i="19"/>
  <c r="D24" i="19"/>
  <c r="D25" i="19"/>
  <c r="D26" i="19"/>
  <c r="D27" i="19"/>
  <c r="D28" i="19"/>
  <c r="D29" i="19"/>
  <c r="D30" i="19"/>
  <c r="D31" i="19"/>
  <c r="D32" i="19"/>
  <c r="D33" i="19"/>
  <c r="D34" i="19"/>
  <c r="M12" i="19"/>
  <c r="D12" i="19"/>
  <c r="K73" i="19"/>
  <c r="L73" i="19"/>
  <c r="M73" i="19"/>
  <c r="N73" i="19"/>
  <c r="K74" i="19"/>
  <c r="L74" i="19"/>
  <c r="M74" i="19"/>
  <c r="N74" i="19"/>
  <c r="K75" i="19"/>
  <c r="L75" i="19"/>
  <c r="M75" i="19"/>
  <c r="N75" i="19"/>
  <c r="K76" i="19"/>
  <c r="L76" i="19"/>
  <c r="M76" i="19"/>
  <c r="N76" i="19"/>
  <c r="K77" i="19"/>
  <c r="L77" i="19"/>
  <c r="M77" i="19"/>
  <c r="N77" i="19"/>
  <c r="K56" i="19"/>
  <c r="L56" i="19"/>
  <c r="M56" i="19"/>
  <c r="N56" i="19"/>
  <c r="K57" i="19"/>
  <c r="L57" i="19"/>
  <c r="M57" i="19"/>
  <c r="N57" i="19"/>
  <c r="K58" i="19"/>
  <c r="L58" i="19"/>
  <c r="M58" i="19"/>
  <c r="N58" i="19"/>
  <c r="K59" i="19"/>
  <c r="L59" i="19"/>
  <c r="M59" i="19"/>
  <c r="N59" i="19"/>
  <c r="K60" i="19"/>
  <c r="L60" i="19"/>
  <c r="M60" i="19"/>
  <c r="N60" i="19"/>
  <c r="K61" i="19"/>
  <c r="L61" i="19"/>
  <c r="M61" i="19"/>
  <c r="N61" i="19"/>
  <c r="K62" i="19"/>
  <c r="L62" i="19"/>
  <c r="M62" i="19"/>
  <c r="N62" i="19"/>
  <c r="K63" i="19"/>
  <c r="L63" i="19"/>
  <c r="M63" i="19"/>
  <c r="N63" i="19"/>
  <c r="K64" i="19"/>
  <c r="L64" i="19"/>
  <c r="M64" i="19"/>
  <c r="N64" i="19"/>
  <c r="K65" i="19"/>
  <c r="L65" i="19"/>
  <c r="M65" i="19"/>
  <c r="N65" i="19"/>
  <c r="K66" i="19"/>
  <c r="L66" i="19"/>
  <c r="M66" i="19"/>
  <c r="N66" i="19"/>
  <c r="K67" i="19"/>
  <c r="L67" i="19"/>
  <c r="M67" i="19"/>
  <c r="N67" i="19"/>
  <c r="K68" i="19"/>
  <c r="L68" i="19"/>
  <c r="M68" i="19"/>
  <c r="N68" i="19"/>
  <c r="K69" i="19"/>
  <c r="L69" i="19"/>
  <c r="M69" i="19"/>
  <c r="N69" i="19"/>
  <c r="K70" i="19"/>
  <c r="L70" i="19"/>
  <c r="M70" i="19"/>
  <c r="N70" i="19"/>
  <c r="K71" i="19"/>
  <c r="L71" i="19"/>
  <c r="M71" i="19"/>
  <c r="N71" i="19"/>
  <c r="K72" i="19"/>
  <c r="L72" i="19"/>
  <c r="M72" i="19"/>
  <c r="N72" i="19"/>
  <c r="K31" i="19"/>
  <c r="L31" i="19"/>
  <c r="M31" i="19"/>
  <c r="N31" i="19"/>
  <c r="K32" i="19"/>
  <c r="L32" i="19"/>
  <c r="M32" i="19"/>
  <c r="N32" i="19"/>
  <c r="K33" i="19"/>
  <c r="L33" i="19"/>
  <c r="M33" i="19"/>
  <c r="N33" i="19"/>
  <c r="K34" i="19"/>
  <c r="L34" i="19"/>
  <c r="M34" i="19"/>
  <c r="N34" i="19"/>
  <c r="K35" i="19"/>
  <c r="L35" i="19"/>
  <c r="M35" i="19"/>
  <c r="N35" i="19"/>
  <c r="K36" i="19"/>
  <c r="L36" i="19"/>
  <c r="M36" i="19"/>
  <c r="N36" i="19"/>
  <c r="K37" i="19"/>
  <c r="L37" i="19"/>
  <c r="M37" i="19"/>
  <c r="N37" i="19"/>
  <c r="K38" i="19"/>
  <c r="L38" i="19"/>
  <c r="M38" i="19"/>
  <c r="N38" i="19"/>
  <c r="K39" i="19"/>
  <c r="L39" i="19"/>
  <c r="M39" i="19"/>
  <c r="N39" i="19"/>
  <c r="K40" i="19"/>
  <c r="L40" i="19"/>
  <c r="M40" i="19"/>
  <c r="N40" i="19"/>
  <c r="K41" i="19"/>
  <c r="L41" i="19"/>
  <c r="M41" i="19"/>
  <c r="N41" i="19"/>
  <c r="K42" i="19"/>
  <c r="L42" i="19"/>
  <c r="M42" i="19"/>
  <c r="N42" i="19"/>
  <c r="K43" i="19"/>
  <c r="L43" i="19"/>
  <c r="M43" i="19"/>
  <c r="N43" i="19"/>
  <c r="K44" i="19"/>
  <c r="L44" i="19"/>
  <c r="M44" i="19"/>
  <c r="N44" i="19"/>
  <c r="K45" i="19"/>
  <c r="L45" i="19"/>
  <c r="M45" i="19"/>
  <c r="N45" i="19"/>
  <c r="K46" i="19"/>
  <c r="L46" i="19"/>
  <c r="M46" i="19"/>
  <c r="N46" i="19"/>
  <c r="K47" i="19"/>
  <c r="L47" i="19"/>
  <c r="M47" i="19"/>
  <c r="N47" i="19"/>
  <c r="K48" i="19"/>
  <c r="L48" i="19"/>
  <c r="M48" i="19"/>
  <c r="N48" i="19"/>
  <c r="K49" i="19"/>
  <c r="L49" i="19"/>
  <c r="M49" i="19"/>
  <c r="N49" i="19"/>
  <c r="K50" i="19"/>
  <c r="L50" i="19"/>
  <c r="M50" i="19"/>
  <c r="N50" i="19"/>
  <c r="K51" i="19"/>
  <c r="L51" i="19"/>
  <c r="M51" i="19"/>
  <c r="N51" i="19"/>
  <c r="K52" i="19"/>
  <c r="L52" i="19"/>
  <c r="M52" i="19"/>
  <c r="N52" i="19"/>
  <c r="K53" i="19"/>
  <c r="L53" i="19"/>
  <c r="M53" i="19"/>
  <c r="N53" i="19"/>
  <c r="K54" i="19"/>
  <c r="L54" i="19"/>
  <c r="M54" i="19"/>
  <c r="N54" i="19"/>
  <c r="K55" i="19"/>
  <c r="L55" i="19"/>
  <c r="M55" i="19"/>
  <c r="N55" i="19"/>
  <c r="K13" i="19"/>
  <c r="L13" i="19"/>
  <c r="M13" i="19"/>
  <c r="N13" i="19"/>
  <c r="K14" i="19"/>
  <c r="L14" i="19"/>
  <c r="M14" i="19"/>
  <c r="N14" i="19"/>
  <c r="K15" i="19"/>
  <c r="L15" i="19"/>
  <c r="M15" i="19"/>
  <c r="N15" i="19"/>
  <c r="K16" i="19"/>
  <c r="L16" i="19"/>
  <c r="M16" i="19"/>
  <c r="N16" i="19"/>
  <c r="K17" i="19"/>
  <c r="L17" i="19"/>
  <c r="M17" i="19"/>
  <c r="N17" i="19"/>
  <c r="K18" i="19"/>
  <c r="L18" i="19"/>
  <c r="M18" i="19"/>
  <c r="N18" i="19"/>
  <c r="K19" i="19"/>
  <c r="L19" i="19"/>
  <c r="M19" i="19"/>
  <c r="N19" i="19"/>
  <c r="K20" i="19"/>
  <c r="L20" i="19"/>
  <c r="M20" i="19"/>
  <c r="N20" i="19"/>
  <c r="K21" i="19"/>
  <c r="L21" i="19"/>
  <c r="M21" i="19"/>
  <c r="N21" i="19"/>
  <c r="K22" i="19"/>
  <c r="L22" i="19"/>
  <c r="M22" i="19"/>
  <c r="N22" i="19"/>
  <c r="K23" i="19"/>
  <c r="L23" i="19"/>
  <c r="M23" i="19"/>
  <c r="N23" i="19"/>
  <c r="K24" i="19"/>
  <c r="L24" i="19"/>
  <c r="M24" i="19"/>
  <c r="N24" i="19"/>
  <c r="K25" i="19"/>
  <c r="L25" i="19"/>
  <c r="M25" i="19"/>
  <c r="N25" i="19"/>
  <c r="K26" i="19"/>
  <c r="L26" i="19"/>
  <c r="M26" i="19"/>
  <c r="N26" i="19"/>
  <c r="K27" i="19"/>
  <c r="L27" i="19"/>
  <c r="M27" i="19"/>
  <c r="N27" i="19"/>
  <c r="K28" i="19"/>
  <c r="L28" i="19"/>
  <c r="M28" i="19"/>
  <c r="N28" i="19"/>
  <c r="K29" i="19"/>
  <c r="L29" i="19"/>
  <c r="M29" i="19"/>
  <c r="N29" i="19"/>
  <c r="K30" i="19"/>
  <c r="L30" i="19"/>
  <c r="M30" i="19"/>
  <c r="N30" i="19"/>
  <c r="N12" i="19"/>
  <c r="L12" i="19"/>
  <c r="K12" i="19"/>
  <c r="AV12" i="10"/>
  <c r="AV13" i="10"/>
  <c r="AV14" i="10"/>
  <c r="AV16" i="10"/>
  <c r="AV17" i="10"/>
  <c r="AV19" i="10"/>
  <c r="AV20" i="10"/>
  <c r="AV21" i="10"/>
  <c r="AV23" i="10"/>
  <c r="AV30" i="10"/>
  <c r="AV31" i="10"/>
  <c r="AV32" i="10"/>
  <c r="AV41" i="10"/>
  <c r="AV44" i="10"/>
  <c r="AV61" i="10"/>
  <c r="AV62" i="10"/>
  <c r="AV70" i="10"/>
  <c r="AV71" i="10"/>
  <c r="D49" i="39"/>
  <c r="AW12" i="10"/>
  <c r="AW13" i="10"/>
  <c r="AW14" i="10"/>
  <c r="AW16" i="10"/>
  <c r="AW17" i="10"/>
  <c r="AW19" i="10"/>
  <c r="AW20" i="10"/>
  <c r="AW21" i="10"/>
  <c r="AW23" i="10"/>
  <c r="AW30" i="10"/>
  <c r="AW31" i="10"/>
  <c r="AW32" i="10"/>
  <c r="AW41" i="10"/>
  <c r="AW44" i="10"/>
  <c r="AW61" i="10"/>
  <c r="AW62" i="10"/>
  <c r="AW70" i="10"/>
  <c r="AW71" i="10"/>
  <c r="E49" i="39"/>
  <c r="AX12" i="10"/>
  <c r="AX13" i="10"/>
  <c r="AX14" i="10"/>
  <c r="AX16" i="10"/>
  <c r="AX17" i="10"/>
  <c r="AX19" i="10"/>
  <c r="AX20" i="10"/>
  <c r="AX21" i="10"/>
  <c r="AX23" i="10"/>
  <c r="AX30" i="10"/>
  <c r="AX31" i="10"/>
  <c r="AX32" i="10"/>
  <c r="AX41" i="10"/>
  <c r="AX44" i="10"/>
  <c r="AX61" i="10"/>
  <c r="AX62" i="10"/>
  <c r="AX70" i="10"/>
  <c r="AX71" i="10"/>
  <c r="F49" i="39"/>
  <c r="AP58" i="10"/>
  <c r="AQ58" i="10"/>
  <c r="AR58" i="10"/>
  <c r="AS58" i="10"/>
  <c r="AT58" i="10"/>
  <c r="AU58" i="10"/>
  <c r="AP59" i="10"/>
  <c r="AQ59" i="10"/>
  <c r="AR59" i="10"/>
  <c r="AS59" i="10"/>
  <c r="AT59" i="10"/>
  <c r="AU59" i="10"/>
  <c r="AP60" i="10"/>
  <c r="AQ60" i="10"/>
  <c r="AR60" i="10"/>
  <c r="AS60" i="10"/>
  <c r="AT60" i="10"/>
  <c r="AU60" i="10"/>
  <c r="AP61" i="10"/>
  <c r="AQ61" i="10"/>
  <c r="AR61" i="10"/>
  <c r="AS61" i="10"/>
  <c r="AT61" i="10"/>
  <c r="AU61" i="10"/>
  <c r="AP62" i="10"/>
  <c r="AQ62" i="10"/>
  <c r="AR62" i="10"/>
  <c r="AS62" i="10"/>
  <c r="AT62" i="10"/>
  <c r="AU62" i="10"/>
  <c r="AP63" i="10"/>
  <c r="AQ63" i="10"/>
  <c r="AR63" i="10"/>
  <c r="AS63" i="10"/>
  <c r="AT63" i="10"/>
  <c r="AU63" i="10"/>
  <c r="AP64" i="10"/>
  <c r="AQ64" i="10"/>
  <c r="AR64" i="10"/>
  <c r="AS64" i="10"/>
  <c r="AT64" i="10"/>
  <c r="AU64" i="10"/>
  <c r="AP65" i="10"/>
  <c r="AQ65" i="10"/>
  <c r="AR65" i="10"/>
  <c r="AS65" i="10"/>
  <c r="AT65" i="10"/>
  <c r="AU65" i="10"/>
  <c r="AP66" i="10"/>
  <c r="AQ66" i="10"/>
  <c r="AR66" i="10"/>
  <c r="AS66" i="10"/>
  <c r="AT66" i="10"/>
  <c r="AU66" i="10"/>
  <c r="AP67" i="10"/>
  <c r="AQ67" i="10"/>
  <c r="AR67" i="10"/>
  <c r="AS67" i="10"/>
  <c r="AT67" i="10"/>
  <c r="AU67" i="10"/>
  <c r="AP68" i="10"/>
  <c r="AQ68" i="10"/>
  <c r="AR68" i="10"/>
  <c r="AS68" i="10"/>
  <c r="AT68" i="10"/>
  <c r="AU68" i="10"/>
  <c r="AP69" i="10"/>
  <c r="AQ69" i="10"/>
  <c r="AR69" i="10"/>
  <c r="AS69" i="10"/>
  <c r="AT69" i="10"/>
  <c r="AU69" i="10"/>
  <c r="AP70" i="10"/>
  <c r="AQ70" i="10"/>
  <c r="AR70" i="10"/>
  <c r="AS70" i="10"/>
  <c r="AT70" i="10"/>
  <c r="AU70" i="10"/>
  <c r="AP71" i="10"/>
  <c r="AQ71" i="10"/>
  <c r="AR71" i="10"/>
  <c r="AS71" i="10"/>
  <c r="AT71" i="10"/>
  <c r="AU71" i="10"/>
  <c r="AP72" i="10"/>
  <c r="AQ72" i="10"/>
  <c r="AR72" i="10"/>
  <c r="AS72" i="10"/>
  <c r="AT72" i="10"/>
  <c r="AU72" i="10"/>
  <c r="AP73" i="10"/>
  <c r="AQ73" i="10"/>
  <c r="AR73" i="10"/>
  <c r="AS73" i="10"/>
  <c r="AT73" i="10"/>
  <c r="AU73" i="10"/>
  <c r="AP74" i="10"/>
  <c r="AQ74" i="10"/>
  <c r="AR74" i="10"/>
  <c r="AS74" i="10"/>
  <c r="AT74" i="10"/>
  <c r="AU74" i="10"/>
  <c r="AP75" i="10"/>
  <c r="AQ75" i="10"/>
  <c r="AR75" i="10"/>
  <c r="AS75" i="10"/>
  <c r="AT75" i="10"/>
  <c r="AU75" i="10"/>
  <c r="AP76" i="10"/>
  <c r="AQ76" i="10"/>
  <c r="AR76" i="10"/>
  <c r="AS76" i="10"/>
  <c r="AT76" i="10"/>
  <c r="AU76" i="10"/>
  <c r="AP77" i="10"/>
  <c r="AQ77" i="10"/>
  <c r="AR77" i="10"/>
  <c r="AS77" i="10"/>
  <c r="AT77" i="10"/>
  <c r="AU77" i="10"/>
  <c r="AP44" i="10"/>
  <c r="AQ44" i="10"/>
  <c r="AR44" i="10"/>
  <c r="AS44" i="10"/>
  <c r="AT44" i="10"/>
  <c r="AU44" i="10"/>
  <c r="AP45" i="10"/>
  <c r="AQ45" i="10"/>
  <c r="AR45" i="10"/>
  <c r="AS45" i="10"/>
  <c r="AT45" i="10"/>
  <c r="AU45" i="10"/>
  <c r="AP46" i="10"/>
  <c r="AQ46" i="10"/>
  <c r="AR46" i="10"/>
  <c r="AS46" i="10"/>
  <c r="AT46" i="10"/>
  <c r="AU46" i="10"/>
  <c r="AP47" i="10"/>
  <c r="AQ47" i="10"/>
  <c r="AR47" i="10"/>
  <c r="AS47" i="10"/>
  <c r="AT47" i="10"/>
  <c r="AU47" i="10"/>
  <c r="AP48" i="10"/>
  <c r="AQ48" i="10"/>
  <c r="AR48" i="10"/>
  <c r="AS48" i="10"/>
  <c r="AT48" i="10"/>
  <c r="AU48" i="10"/>
  <c r="AP49" i="10"/>
  <c r="AQ49" i="10"/>
  <c r="AR49" i="10"/>
  <c r="AS49" i="10"/>
  <c r="AT49" i="10"/>
  <c r="AU49" i="10"/>
  <c r="AP50" i="10"/>
  <c r="AQ50" i="10"/>
  <c r="AR50" i="10"/>
  <c r="AS50" i="10"/>
  <c r="AT50" i="10"/>
  <c r="AU50" i="10"/>
  <c r="AP51" i="10"/>
  <c r="AQ51" i="10"/>
  <c r="AR51" i="10"/>
  <c r="AS51" i="10"/>
  <c r="AT51" i="10"/>
  <c r="AU51" i="10"/>
  <c r="AP52" i="10"/>
  <c r="AQ52" i="10"/>
  <c r="AR52" i="10"/>
  <c r="AS52" i="10"/>
  <c r="AT52" i="10"/>
  <c r="AU52" i="10"/>
  <c r="AP53" i="10"/>
  <c r="AQ53" i="10"/>
  <c r="AR53" i="10"/>
  <c r="AS53" i="10"/>
  <c r="AT53" i="10"/>
  <c r="AU53" i="10"/>
  <c r="AP54" i="10"/>
  <c r="AQ54" i="10"/>
  <c r="AR54" i="10"/>
  <c r="AS54" i="10"/>
  <c r="AT54" i="10"/>
  <c r="AU54" i="10"/>
  <c r="AP55" i="10"/>
  <c r="AQ55" i="10"/>
  <c r="AR55" i="10"/>
  <c r="AS55" i="10"/>
  <c r="AT55" i="10"/>
  <c r="AU55" i="10"/>
  <c r="AP56" i="10"/>
  <c r="AQ56" i="10"/>
  <c r="AR56" i="10"/>
  <c r="AS56" i="10"/>
  <c r="AT56" i="10"/>
  <c r="AU56" i="10"/>
  <c r="AP57" i="10"/>
  <c r="AQ57" i="10"/>
  <c r="AR57" i="10"/>
  <c r="AS57" i="10"/>
  <c r="AT57" i="10"/>
  <c r="AU57" i="10"/>
  <c r="AP26" i="10"/>
  <c r="AQ26" i="10"/>
  <c r="AR26" i="10"/>
  <c r="AS26" i="10"/>
  <c r="AT26" i="10"/>
  <c r="AU26" i="10"/>
  <c r="AP27" i="10"/>
  <c r="AQ27" i="10"/>
  <c r="AR27" i="10"/>
  <c r="AS27" i="10"/>
  <c r="AT27" i="10"/>
  <c r="AU27" i="10"/>
  <c r="AP28" i="10"/>
  <c r="AQ28" i="10"/>
  <c r="AR28" i="10"/>
  <c r="AS28" i="10"/>
  <c r="AT28" i="10"/>
  <c r="AU28" i="10"/>
  <c r="AP29" i="10"/>
  <c r="AQ29" i="10"/>
  <c r="AR29" i="10"/>
  <c r="AS29" i="10"/>
  <c r="AT29" i="10"/>
  <c r="AU29" i="10"/>
  <c r="AP30" i="10"/>
  <c r="AQ30" i="10"/>
  <c r="AR30" i="10"/>
  <c r="AS30" i="10"/>
  <c r="AT30" i="10"/>
  <c r="AU30" i="10"/>
  <c r="AP31" i="10"/>
  <c r="AQ31" i="10"/>
  <c r="AR31" i="10"/>
  <c r="AS31" i="10"/>
  <c r="AT31" i="10"/>
  <c r="AU31" i="10"/>
  <c r="AP32" i="10"/>
  <c r="AQ32" i="10"/>
  <c r="AR32" i="10"/>
  <c r="AS32" i="10"/>
  <c r="AT32" i="10"/>
  <c r="AU32" i="10"/>
  <c r="AP33" i="10"/>
  <c r="AQ33" i="10"/>
  <c r="AR33" i="10"/>
  <c r="AS33" i="10"/>
  <c r="AT33" i="10"/>
  <c r="AU33" i="10"/>
  <c r="AP34" i="10"/>
  <c r="AQ34" i="10"/>
  <c r="AR34" i="10"/>
  <c r="AS34" i="10"/>
  <c r="AT34" i="10"/>
  <c r="AU34" i="10"/>
  <c r="AP35" i="10"/>
  <c r="AQ35" i="10"/>
  <c r="AR35" i="10"/>
  <c r="AS35" i="10"/>
  <c r="AT35" i="10"/>
  <c r="AU35" i="10"/>
  <c r="AP36" i="10"/>
  <c r="AQ36" i="10"/>
  <c r="AR36" i="10"/>
  <c r="AS36" i="10"/>
  <c r="AT36" i="10"/>
  <c r="AU36" i="10"/>
  <c r="AP37" i="10"/>
  <c r="AQ37" i="10"/>
  <c r="AR37" i="10"/>
  <c r="AS37" i="10"/>
  <c r="AT37" i="10"/>
  <c r="AU37" i="10"/>
  <c r="AP38" i="10"/>
  <c r="AQ38" i="10"/>
  <c r="AR38" i="10"/>
  <c r="AS38" i="10"/>
  <c r="AT38" i="10"/>
  <c r="AU38" i="10"/>
  <c r="AP39" i="10"/>
  <c r="AQ39" i="10"/>
  <c r="AR39" i="10"/>
  <c r="AS39" i="10"/>
  <c r="AT39" i="10"/>
  <c r="AU39" i="10"/>
  <c r="AP40" i="10"/>
  <c r="AQ40" i="10"/>
  <c r="AR40" i="10"/>
  <c r="AS40" i="10"/>
  <c r="AT40" i="10"/>
  <c r="AU40" i="10"/>
  <c r="AP41" i="10"/>
  <c r="AQ41" i="10"/>
  <c r="AR41" i="10"/>
  <c r="AS41" i="10"/>
  <c r="AT41" i="10"/>
  <c r="AU41" i="10"/>
  <c r="AP42" i="10"/>
  <c r="AQ42" i="10"/>
  <c r="AR42" i="10"/>
  <c r="AS42" i="10"/>
  <c r="AT42" i="10"/>
  <c r="AU42" i="10"/>
  <c r="AP43" i="10"/>
  <c r="AQ43" i="10"/>
  <c r="AR43" i="10"/>
  <c r="AS43" i="10"/>
  <c r="AT43" i="10"/>
  <c r="AU43" i="10"/>
  <c r="AP13" i="10"/>
  <c r="AQ13" i="10"/>
  <c r="AR13" i="10"/>
  <c r="AS13" i="10"/>
  <c r="AT13" i="10"/>
  <c r="AU13" i="10"/>
  <c r="AP14" i="10"/>
  <c r="AQ14" i="10"/>
  <c r="AR14" i="10"/>
  <c r="AS14" i="10"/>
  <c r="AT14" i="10"/>
  <c r="AU14" i="10"/>
  <c r="AP15" i="10"/>
  <c r="AQ15" i="10"/>
  <c r="AR15" i="10"/>
  <c r="AS15" i="10"/>
  <c r="AT15" i="10"/>
  <c r="AU15" i="10"/>
  <c r="AP16" i="10"/>
  <c r="AQ16" i="10"/>
  <c r="AR16" i="10"/>
  <c r="AS16" i="10"/>
  <c r="AT16" i="10"/>
  <c r="AU16" i="10"/>
  <c r="AP17" i="10"/>
  <c r="AQ17" i="10"/>
  <c r="AR17" i="10"/>
  <c r="AS17" i="10"/>
  <c r="AT17" i="10"/>
  <c r="AU17" i="10"/>
  <c r="AP18" i="10"/>
  <c r="AQ18" i="10"/>
  <c r="AR18" i="10"/>
  <c r="AS18" i="10"/>
  <c r="AT18" i="10"/>
  <c r="AU18" i="10"/>
  <c r="AP19" i="10"/>
  <c r="AQ19" i="10"/>
  <c r="AR19" i="10"/>
  <c r="AS19" i="10"/>
  <c r="AT19" i="10"/>
  <c r="AU19" i="10"/>
  <c r="AP20" i="10"/>
  <c r="AQ20" i="10"/>
  <c r="AR20" i="10"/>
  <c r="AS20" i="10"/>
  <c r="AT20" i="10"/>
  <c r="AU20" i="10"/>
  <c r="AP21" i="10"/>
  <c r="AQ21" i="10"/>
  <c r="AR21" i="10"/>
  <c r="AS21" i="10"/>
  <c r="AT21" i="10"/>
  <c r="AU21" i="10"/>
  <c r="AP22" i="10"/>
  <c r="AQ22" i="10"/>
  <c r="AR22" i="10"/>
  <c r="AS22" i="10"/>
  <c r="AT22" i="10"/>
  <c r="AU22" i="10"/>
  <c r="AP23" i="10"/>
  <c r="AQ23" i="10"/>
  <c r="AR23" i="10"/>
  <c r="AS23" i="10"/>
  <c r="AT23" i="10"/>
  <c r="AU23" i="10"/>
  <c r="AP24" i="10"/>
  <c r="AQ24" i="10"/>
  <c r="AR24" i="10"/>
  <c r="AS24" i="10"/>
  <c r="AT24" i="10"/>
  <c r="AU24" i="10"/>
  <c r="AP25" i="10"/>
  <c r="AQ25" i="10"/>
  <c r="AR25" i="10"/>
  <c r="AS25" i="10"/>
  <c r="AT25" i="10"/>
  <c r="AU25" i="10"/>
  <c r="AS12" i="10"/>
  <c r="AT12" i="10"/>
  <c r="AU12" i="10"/>
  <c r="AP12" i="10"/>
  <c r="AQ12" i="10"/>
  <c r="AR12" i="10"/>
  <c r="BK11" i="20"/>
  <c r="AP62" i="20"/>
  <c r="AQ62" i="20"/>
  <c r="AR62" i="20"/>
  <c r="AI72" i="20"/>
  <c r="AJ72" i="20"/>
  <c r="AK72" i="20"/>
  <c r="AI73" i="20"/>
  <c r="AJ73" i="20"/>
  <c r="AK73" i="20"/>
  <c r="AI74" i="20"/>
  <c r="AJ74" i="20"/>
  <c r="AK74" i="20"/>
  <c r="AI75" i="20"/>
  <c r="AJ75" i="20"/>
  <c r="AK75" i="20"/>
  <c r="AI76" i="20"/>
  <c r="AJ76" i="20"/>
  <c r="AK76" i="20"/>
  <c r="AI77" i="20"/>
  <c r="AJ77" i="20"/>
  <c r="AK77" i="20"/>
  <c r="AI78" i="20"/>
  <c r="AJ78" i="20"/>
  <c r="AK78" i="20"/>
  <c r="AI79" i="20"/>
  <c r="AJ79" i="20"/>
  <c r="AK79" i="20"/>
  <c r="AI80" i="20"/>
  <c r="AJ80" i="20"/>
  <c r="AK80" i="20"/>
  <c r="AI81" i="20"/>
  <c r="AJ81" i="20"/>
  <c r="AK81" i="20"/>
  <c r="AI66" i="20"/>
  <c r="AJ66" i="20"/>
  <c r="AK66" i="20"/>
  <c r="AI67" i="20"/>
  <c r="AJ67" i="20"/>
  <c r="AK67" i="20"/>
  <c r="AI68" i="20"/>
  <c r="AJ68" i="20"/>
  <c r="AK68" i="20"/>
  <c r="AI69" i="20"/>
  <c r="AJ69" i="20"/>
  <c r="AK69" i="20"/>
  <c r="AI70" i="20"/>
  <c r="AJ70" i="20"/>
  <c r="AK70" i="20"/>
  <c r="AI71" i="20"/>
  <c r="AJ71" i="20"/>
  <c r="AK71" i="20"/>
  <c r="AI50" i="20"/>
  <c r="AJ50" i="20"/>
  <c r="AK50" i="20"/>
  <c r="AI51" i="20"/>
  <c r="AJ51" i="20"/>
  <c r="AK51" i="20"/>
  <c r="AI52" i="20"/>
  <c r="AJ52" i="20"/>
  <c r="AK52" i="20"/>
  <c r="AI53" i="20"/>
  <c r="AJ53" i="20"/>
  <c r="AK53" i="20"/>
  <c r="AI54" i="20"/>
  <c r="AJ54" i="20"/>
  <c r="AK54" i="20"/>
  <c r="AI55" i="20"/>
  <c r="AJ55" i="20"/>
  <c r="AK55" i="20"/>
  <c r="AI56" i="20"/>
  <c r="AJ56" i="20"/>
  <c r="AK56" i="20"/>
  <c r="AI57" i="20"/>
  <c r="AJ57" i="20"/>
  <c r="AK57" i="20"/>
  <c r="AI58" i="20"/>
  <c r="AJ58" i="20"/>
  <c r="AK58" i="20"/>
  <c r="AI59" i="20"/>
  <c r="AJ59" i="20"/>
  <c r="AK59" i="20"/>
  <c r="AI60" i="20"/>
  <c r="AJ60" i="20"/>
  <c r="AK60" i="20"/>
  <c r="AI61" i="20"/>
  <c r="AJ61" i="20"/>
  <c r="AK61" i="20"/>
  <c r="AI62" i="20"/>
  <c r="AJ62" i="20"/>
  <c r="AK62" i="20"/>
  <c r="AI63" i="20"/>
  <c r="AJ63" i="20"/>
  <c r="AK63" i="20"/>
  <c r="AI64" i="20"/>
  <c r="AJ64" i="20"/>
  <c r="AK64" i="20"/>
  <c r="AI65" i="20"/>
  <c r="AJ65" i="20"/>
  <c r="AK65" i="20"/>
  <c r="AI30" i="20"/>
  <c r="AJ30" i="20"/>
  <c r="AK30" i="20"/>
  <c r="AI31" i="20"/>
  <c r="AJ31" i="20"/>
  <c r="AK31" i="20"/>
  <c r="AI32" i="20"/>
  <c r="AJ32" i="20"/>
  <c r="AK32" i="20"/>
  <c r="AI33" i="20"/>
  <c r="AJ33" i="20"/>
  <c r="AK33" i="20"/>
  <c r="AI34" i="20"/>
  <c r="AJ34" i="20"/>
  <c r="AK34" i="20"/>
  <c r="AI35" i="20"/>
  <c r="AJ35" i="20"/>
  <c r="AK35" i="20"/>
  <c r="AI36" i="20"/>
  <c r="AJ36" i="20"/>
  <c r="AK36" i="20"/>
  <c r="AI37" i="20"/>
  <c r="AJ37" i="20"/>
  <c r="AK37" i="20"/>
  <c r="AI38" i="20"/>
  <c r="AJ38" i="20"/>
  <c r="AK38" i="20"/>
  <c r="AI39" i="20"/>
  <c r="AJ39" i="20"/>
  <c r="AK39" i="20"/>
  <c r="AI40" i="20"/>
  <c r="AJ40" i="20"/>
  <c r="AK40" i="20"/>
  <c r="AI41" i="20"/>
  <c r="AJ41" i="20"/>
  <c r="AK41" i="20"/>
  <c r="AI42" i="20"/>
  <c r="AJ42" i="20"/>
  <c r="AK42" i="20"/>
  <c r="AI43" i="20"/>
  <c r="AJ43" i="20"/>
  <c r="AK43" i="20"/>
  <c r="AI44" i="20"/>
  <c r="AJ44" i="20"/>
  <c r="AK44" i="20"/>
  <c r="AI45" i="20"/>
  <c r="AJ45" i="20"/>
  <c r="AK45" i="20"/>
  <c r="AI46" i="20"/>
  <c r="AJ46" i="20"/>
  <c r="AK46" i="20"/>
  <c r="AI47" i="20"/>
  <c r="AJ47" i="20"/>
  <c r="AK47" i="20"/>
  <c r="AI48" i="20"/>
  <c r="AJ48" i="20"/>
  <c r="AK48" i="20"/>
  <c r="AI49" i="20"/>
  <c r="AJ49" i="20"/>
  <c r="AK49" i="20"/>
  <c r="AI17" i="20"/>
  <c r="AJ17" i="20"/>
  <c r="AK17" i="20"/>
  <c r="AI18" i="20"/>
  <c r="AJ18" i="20"/>
  <c r="AK18" i="20"/>
  <c r="AI19" i="20"/>
  <c r="AJ19" i="20"/>
  <c r="AK19" i="20"/>
  <c r="AI20" i="20"/>
  <c r="AJ20" i="20"/>
  <c r="AK20" i="20"/>
  <c r="AI21" i="20"/>
  <c r="AJ21" i="20"/>
  <c r="AK21" i="20"/>
  <c r="AI22" i="20"/>
  <c r="AJ22" i="20"/>
  <c r="AK22" i="20"/>
  <c r="AI23" i="20"/>
  <c r="AJ23" i="20"/>
  <c r="AK23" i="20"/>
  <c r="AI24" i="20"/>
  <c r="AJ24" i="20"/>
  <c r="AK24" i="20"/>
  <c r="AI25" i="20"/>
  <c r="AJ25" i="20"/>
  <c r="AK25" i="20"/>
  <c r="AI26" i="20"/>
  <c r="AJ26" i="20"/>
  <c r="AK26" i="20"/>
  <c r="AI27" i="20"/>
  <c r="AJ27" i="20"/>
  <c r="AK27" i="20"/>
  <c r="AI28" i="20"/>
  <c r="AJ28" i="20"/>
  <c r="AK28" i="20"/>
  <c r="AI29" i="20"/>
  <c r="AJ29" i="20"/>
  <c r="AK29" i="20"/>
  <c r="AJ16" i="20"/>
  <c r="AK16" i="20"/>
  <c r="AI16" i="20"/>
  <c r="L73" i="20"/>
  <c r="M73" i="20"/>
  <c r="N73" i="20"/>
  <c r="L74" i="20"/>
  <c r="M74" i="20"/>
  <c r="N74" i="20"/>
  <c r="L75" i="20"/>
  <c r="M75" i="20"/>
  <c r="N75" i="20"/>
  <c r="L76" i="20"/>
  <c r="M76" i="20"/>
  <c r="N76" i="20"/>
  <c r="L77" i="20"/>
  <c r="M77" i="20"/>
  <c r="N77" i="20"/>
  <c r="L78" i="20"/>
  <c r="M78" i="20"/>
  <c r="N78" i="20"/>
  <c r="L79" i="20"/>
  <c r="M79" i="20"/>
  <c r="N79" i="20"/>
  <c r="L80" i="20"/>
  <c r="M80" i="20"/>
  <c r="N80" i="20"/>
  <c r="L81" i="20"/>
  <c r="M81" i="20"/>
  <c r="N81" i="20"/>
  <c r="L54" i="20"/>
  <c r="M54" i="20"/>
  <c r="N54" i="20"/>
  <c r="L55" i="20"/>
  <c r="M55" i="20"/>
  <c r="N55" i="20"/>
  <c r="L56" i="20"/>
  <c r="M56" i="20"/>
  <c r="N56" i="20"/>
  <c r="L57" i="20"/>
  <c r="M57" i="20"/>
  <c r="N57" i="20"/>
  <c r="L58" i="20"/>
  <c r="M58" i="20"/>
  <c r="N58" i="20"/>
  <c r="L59" i="20"/>
  <c r="M59" i="20"/>
  <c r="N59" i="20"/>
  <c r="L60" i="20"/>
  <c r="M60" i="20"/>
  <c r="N60" i="20"/>
  <c r="L61" i="20"/>
  <c r="M61" i="20"/>
  <c r="N61" i="20"/>
  <c r="L62" i="20"/>
  <c r="M62" i="20"/>
  <c r="N62" i="20"/>
  <c r="L63" i="20"/>
  <c r="M63" i="20"/>
  <c r="N63" i="20"/>
  <c r="L64" i="20"/>
  <c r="M64" i="20"/>
  <c r="N64" i="20"/>
  <c r="L65" i="20"/>
  <c r="M65" i="20"/>
  <c r="N65" i="20"/>
  <c r="L66" i="20"/>
  <c r="M66" i="20"/>
  <c r="N66" i="20"/>
  <c r="L67" i="20"/>
  <c r="M67" i="20"/>
  <c r="N67" i="20"/>
  <c r="L68" i="20"/>
  <c r="M68" i="20"/>
  <c r="N68" i="20"/>
  <c r="L69" i="20"/>
  <c r="M69" i="20"/>
  <c r="N69" i="20"/>
  <c r="L70" i="20"/>
  <c r="M70" i="20"/>
  <c r="N70" i="20"/>
  <c r="L71" i="20"/>
  <c r="M71" i="20"/>
  <c r="N71" i="20"/>
  <c r="L72" i="20"/>
  <c r="M72" i="20"/>
  <c r="N72" i="20"/>
  <c r="L35" i="20"/>
  <c r="M35" i="20"/>
  <c r="N35" i="20"/>
  <c r="L36" i="20"/>
  <c r="M36" i="20"/>
  <c r="N36" i="20"/>
  <c r="L37" i="20"/>
  <c r="M37" i="20"/>
  <c r="N37" i="20"/>
  <c r="L38" i="20"/>
  <c r="M38" i="20"/>
  <c r="N38" i="20"/>
  <c r="L39" i="20"/>
  <c r="M39" i="20"/>
  <c r="N39" i="20"/>
  <c r="L40" i="20"/>
  <c r="M40" i="20"/>
  <c r="N40" i="20"/>
  <c r="L41" i="20"/>
  <c r="M41" i="20"/>
  <c r="N41" i="20"/>
  <c r="L42" i="20"/>
  <c r="M42" i="20"/>
  <c r="N42" i="20"/>
  <c r="L43" i="20"/>
  <c r="M43" i="20"/>
  <c r="N43" i="20"/>
  <c r="L44" i="20"/>
  <c r="M44" i="20"/>
  <c r="N44" i="20"/>
  <c r="L45" i="20"/>
  <c r="M45" i="20"/>
  <c r="N45" i="20"/>
  <c r="L46" i="20"/>
  <c r="M46" i="20"/>
  <c r="N46" i="20"/>
  <c r="L47" i="20"/>
  <c r="M47" i="20"/>
  <c r="N47" i="20"/>
  <c r="L48" i="20"/>
  <c r="M48" i="20"/>
  <c r="N48" i="20"/>
  <c r="L49" i="20"/>
  <c r="M49" i="20"/>
  <c r="N49" i="20"/>
  <c r="L50" i="20"/>
  <c r="M50" i="20"/>
  <c r="N50" i="20"/>
  <c r="L51" i="20"/>
  <c r="M51" i="20"/>
  <c r="N51" i="20"/>
  <c r="L52" i="20"/>
  <c r="M52" i="20"/>
  <c r="N52" i="20"/>
  <c r="L53" i="20"/>
  <c r="M53" i="20"/>
  <c r="N53" i="20"/>
  <c r="L24" i="20"/>
  <c r="M24" i="20"/>
  <c r="N24" i="20"/>
  <c r="L25" i="20"/>
  <c r="M25" i="20"/>
  <c r="N25" i="20"/>
  <c r="L26" i="20"/>
  <c r="M26" i="20"/>
  <c r="N26" i="20"/>
  <c r="L27" i="20"/>
  <c r="M27" i="20"/>
  <c r="N27" i="20"/>
  <c r="L28" i="20"/>
  <c r="M28" i="20"/>
  <c r="N28" i="20"/>
  <c r="L29" i="20"/>
  <c r="M29" i="20"/>
  <c r="N29" i="20"/>
  <c r="L30" i="20"/>
  <c r="M30" i="20"/>
  <c r="N30" i="20"/>
  <c r="L31" i="20"/>
  <c r="M31" i="20"/>
  <c r="N31" i="20"/>
  <c r="L32" i="20"/>
  <c r="M32" i="20"/>
  <c r="N32" i="20"/>
  <c r="L33" i="20"/>
  <c r="M33" i="20"/>
  <c r="N33" i="20"/>
  <c r="L34" i="20"/>
  <c r="M34" i="20"/>
  <c r="N34" i="20"/>
  <c r="L17" i="20"/>
  <c r="M17" i="20"/>
  <c r="N17" i="20"/>
  <c r="L18" i="20"/>
  <c r="M18" i="20"/>
  <c r="N18" i="20"/>
  <c r="L19" i="20"/>
  <c r="M19" i="20"/>
  <c r="N19" i="20"/>
  <c r="L20" i="20"/>
  <c r="M20" i="20"/>
  <c r="N20" i="20"/>
  <c r="L21" i="20"/>
  <c r="M21" i="20"/>
  <c r="N21" i="20"/>
  <c r="L22" i="20"/>
  <c r="M22" i="20"/>
  <c r="N22" i="20"/>
  <c r="L23" i="20"/>
  <c r="M23" i="20"/>
  <c r="N23" i="20"/>
  <c r="M16" i="20"/>
  <c r="N16" i="20"/>
  <c r="L16" i="20"/>
  <c r="G76" i="41"/>
  <c r="H76" i="41"/>
  <c r="I76" i="41"/>
  <c r="C76" i="41"/>
  <c r="D76" i="41"/>
  <c r="E76" i="41"/>
  <c r="G75" i="41"/>
  <c r="H75" i="41"/>
  <c r="I75" i="41"/>
  <c r="C75" i="41"/>
  <c r="D75" i="41"/>
  <c r="E75" i="41"/>
  <c r="G74" i="41"/>
  <c r="H74" i="41"/>
  <c r="I74" i="41"/>
  <c r="C74" i="41"/>
  <c r="D74" i="41"/>
  <c r="E74" i="41"/>
  <c r="G73" i="41"/>
  <c r="H73" i="41"/>
  <c r="I73" i="41"/>
  <c r="C73" i="41"/>
  <c r="D73" i="41"/>
  <c r="E73" i="41"/>
  <c r="G72" i="41"/>
  <c r="H72" i="41"/>
  <c r="I72" i="41"/>
  <c r="C72" i="41"/>
  <c r="D72" i="41"/>
  <c r="E72" i="41"/>
  <c r="G71" i="41"/>
  <c r="H71" i="41"/>
  <c r="I71" i="41"/>
  <c r="C71" i="41"/>
  <c r="D71" i="41"/>
  <c r="E71" i="41"/>
  <c r="G70" i="41"/>
  <c r="H70" i="41"/>
  <c r="I70" i="41"/>
  <c r="C70" i="41"/>
  <c r="D70" i="41"/>
  <c r="E70" i="41"/>
  <c r="G69" i="41"/>
  <c r="H69" i="41"/>
  <c r="I69" i="41"/>
  <c r="C69" i="41"/>
  <c r="D69" i="41"/>
  <c r="E69" i="41"/>
  <c r="G68" i="41"/>
  <c r="H68" i="41"/>
  <c r="I68" i="41"/>
  <c r="C68" i="41"/>
  <c r="D68" i="41"/>
  <c r="E68" i="41"/>
  <c r="G67" i="41"/>
  <c r="H67" i="41"/>
  <c r="I67" i="41"/>
  <c r="C67" i="41"/>
  <c r="D67" i="41"/>
  <c r="E67" i="41"/>
  <c r="G66" i="41"/>
  <c r="H66" i="41"/>
  <c r="I66" i="41"/>
  <c r="C66" i="41"/>
  <c r="D66" i="41"/>
  <c r="E66" i="41"/>
  <c r="G65" i="41"/>
  <c r="H65" i="41"/>
  <c r="I65" i="41"/>
  <c r="C65" i="41"/>
  <c r="D65" i="41"/>
  <c r="E65" i="41"/>
  <c r="G64" i="41"/>
  <c r="H64" i="41"/>
  <c r="I64" i="41"/>
  <c r="C64" i="41"/>
  <c r="D64" i="41"/>
  <c r="E64" i="41"/>
  <c r="G63" i="41"/>
  <c r="H63" i="41"/>
  <c r="I63" i="41"/>
  <c r="C63" i="41"/>
  <c r="D63" i="41"/>
  <c r="E63" i="41"/>
  <c r="G62" i="41"/>
  <c r="H62" i="41"/>
  <c r="I62" i="41"/>
  <c r="C62" i="41"/>
  <c r="D62" i="41"/>
  <c r="E62" i="41"/>
  <c r="G61" i="41"/>
  <c r="H61" i="41"/>
  <c r="I61" i="41"/>
  <c r="C61" i="41"/>
  <c r="D61" i="41"/>
  <c r="E61" i="41"/>
  <c r="G60" i="41"/>
  <c r="H60" i="41"/>
  <c r="I60" i="41"/>
  <c r="C60" i="41"/>
  <c r="D60" i="41"/>
  <c r="E60" i="41"/>
  <c r="G59" i="41"/>
  <c r="H59" i="41"/>
  <c r="I59" i="41"/>
  <c r="C59" i="41"/>
  <c r="D59" i="41"/>
  <c r="E59" i="41"/>
  <c r="G58" i="41"/>
  <c r="H58" i="41"/>
  <c r="I58" i="41"/>
  <c r="C58" i="41"/>
  <c r="D58" i="41"/>
  <c r="E58" i="41"/>
  <c r="G57" i="41"/>
  <c r="H57" i="41"/>
  <c r="I57" i="41"/>
  <c r="C57" i="41"/>
  <c r="D57" i="41"/>
  <c r="E57" i="41"/>
  <c r="G56" i="41"/>
  <c r="H56" i="41"/>
  <c r="I56" i="41"/>
  <c r="C56" i="41"/>
  <c r="D56" i="41"/>
  <c r="E56" i="41"/>
  <c r="G55" i="41"/>
  <c r="H55" i="41"/>
  <c r="I55" i="41"/>
  <c r="C55" i="41"/>
  <c r="D55" i="41"/>
  <c r="E55" i="41"/>
  <c r="G54" i="41"/>
  <c r="H54" i="41"/>
  <c r="I54" i="41"/>
  <c r="C54" i="41"/>
  <c r="D54" i="41"/>
  <c r="E54" i="41"/>
  <c r="G53" i="41"/>
  <c r="H53" i="41"/>
  <c r="I53" i="41"/>
  <c r="C53" i="41"/>
  <c r="D53" i="41"/>
  <c r="E53" i="41"/>
  <c r="G52" i="41"/>
  <c r="H52" i="41"/>
  <c r="I52" i="41"/>
  <c r="C52" i="41"/>
  <c r="D52" i="41"/>
  <c r="E52" i="41"/>
  <c r="G51" i="41"/>
  <c r="H51" i="41"/>
  <c r="I51" i="41"/>
  <c r="C51" i="41"/>
  <c r="D51" i="41"/>
  <c r="E51" i="41"/>
  <c r="G50" i="41"/>
  <c r="H50" i="41"/>
  <c r="I50" i="41"/>
  <c r="C50" i="41"/>
  <c r="D50" i="41"/>
  <c r="E50" i="41"/>
  <c r="G49" i="41"/>
  <c r="H49" i="41"/>
  <c r="I49" i="41"/>
  <c r="C49" i="41"/>
  <c r="D49" i="41"/>
  <c r="E49" i="41"/>
  <c r="G48" i="41"/>
  <c r="H48" i="41"/>
  <c r="I48" i="41"/>
  <c r="C48" i="41"/>
  <c r="D48" i="41"/>
  <c r="E48" i="41"/>
  <c r="G47" i="41"/>
  <c r="H47" i="41"/>
  <c r="I47" i="41"/>
  <c r="C47" i="41"/>
  <c r="D47" i="41"/>
  <c r="E47" i="41"/>
  <c r="G46" i="41"/>
  <c r="H46" i="41"/>
  <c r="I46" i="41"/>
  <c r="C46" i="41"/>
  <c r="D46" i="41"/>
  <c r="E46" i="41"/>
  <c r="G45" i="41"/>
  <c r="H45" i="41"/>
  <c r="I45" i="41"/>
  <c r="C45" i="41"/>
  <c r="D45" i="41"/>
  <c r="E45" i="41"/>
  <c r="G44" i="41"/>
  <c r="H44" i="41"/>
  <c r="I44" i="41"/>
  <c r="C44" i="41"/>
  <c r="D44" i="41"/>
  <c r="E44" i="41"/>
  <c r="G43" i="41"/>
  <c r="H43" i="41"/>
  <c r="I43" i="41"/>
  <c r="C43" i="41"/>
  <c r="D43" i="41"/>
  <c r="E43" i="41"/>
  <c r="G42" i="41"/>
  <c r="H42" i="41"/>
  <c r="I42" i="41"/>
  <c r="C42" i="41"/>
  <c r="D42" i="41"/>
  <c r="E42" i="41"/>
  <c r="G41" i="41"/>
  <c r="H41" i="41"/>
  <c r="I41" i="41"/>
  <c r="C41" i="41"/>
  <c r="D41" i="41"/>
  <c r="E41" i="41"/>
  <c r="G40" i="41"/>
  <c r="H40" i="41"/>
  <c r="I40" i="41"/>
  <c r="C40" i="41"/>
  <c r="D40" i="41"/>
  <c r="E40" i="41"/>
  <c r="G39" i="41"/>
  <c r="H39" i="41"/>
  <c r="I39" i="41"/>
  <c r="C39" i="41"/>
  <c r="D39" i="41"/>
  <c r="E39" i="41"/>
  <c r="G38" i="41"/>
  <c r="H38" i="41"/>
  <c r="I38" i="41"/>
  <c r="C38" i="41"/>
  <c r="D38" i="41"/>
  <c r="E38" i="41"/>
  <c r="G37" i="41"/>
  <c r="H37" i="41"/>
  <c r="I37" i="41"/>
  <c r="C37" i="41"/>
  <c r="D37" i="41"/>
  <c r="E37" i="41"/>
  <c r="G36" i="41"/>
  <c r="H36" i="41"/>
  <c r="I36" i="41"/>
  <c r="C36" i="41"/>
  <c r="D36" i="41"/>
  <c r="E36" i="41"/>
  <c r="G35" i="41"/>
  <c r="H35" i="41"/>
  <c r="I35" i="41"/>
  <c r="C35" i="41"/>
  <c r="D35" i="41"/>
  <c r="E35" i="41"/>
  <c r="G34" i="41"/>
  <c r="H34" i="41"/>
  <c r="I34" i="41"/>
  <c r="C34" i="41"/>
  <c r="D34" i="41"/>
  <c r="E34" i="41"/>
  <c r="G33" i="41"/>
  <c r="H33" i="41"/>
  <c r="I33" i="41"/>
  <c r="C33" i="41"/>
  <c r="D33" i="41"/>
  <c r="E33" i="41"/>
  <c r="G32" i="41"/>
  <c r="H32" i="41"/>
  <c r="I32" i="41"/>
  <c r="C32" i="41"/>
  <c r="D32" i="41"/>
  <c r="E32" i="41"/>
  <c r="G31" i="41"/>
  <c r="H31" i="41"/>
  <c r="I31" i="41"/>
  <c r="C31" i="41"/>
  <c r="D31" i="41"/>
  <c r="E31" i="41"/>
  <c r="G30" i="41"/>
  <c r="H30" i="41"/>
  <c r="I30" i="41"/>
  <c r="C30" i="41"/>
  <c r="D30" i="41"/>
  <c r="E30" i="41"/>
  <c r="G29" i="41"/>
  <c r="H29" i="41"/>
  <c r="I29" i="41"/>
  <c r="C29" i="41"/>
  <c r="D29" i="41"/>
  <c r="E29" i="41"/>
  <c r="G28" i="41"/>
  <c r="H28" i="41"/>
  <c r="I28" i="41"/>
  <c r="C28" i="41"/>
  <c r="D28" i="41"/>
  <c r="E28" i="41"/>
  <c r="G27" i="41"/>
  <c r="H27" i="41"/>
  <c r="I27" i="41"/>
  <c r="C27" i="41"/>
  <c r="D27" i="41"/>
  <c r="E27" i="41"/>
  <c r="G26" i="41"/>
  <c r="H26" i="41"/>
  <c r="I26" i="41"/>
  <c r="C26" i="41"/>
  <c r="D26" i="41"/>
  <c r="E26" i="41"/>
  <c r="G25" i="41"/>
  <c r="H25" i="41"/>
  <c r="I25" i="41"/>
  <c r="C25" i="41"/>
  <c r="D25" i="41"/>
  <c r="E25" i="41"/>
  <c r="G24" i="41"/>
  <c r="H24" i="41"/>
  <c r="I24" i="41"/>
  <c r="C24" i="41"/>
  <c r="D24" i="41"/>
  <c r="E24" i="41"/>
  <c r="G23" i="41"/>
  <c r="H23" i="41"/>
  <c r="I23" i="41"/>
  <c r="C23" i="41"/>
  <c r="D23" i="41"/>
  <c r="E23" i="41"/>
  <c r="G22" i="41"/>
  <c r="H22" i="41"/>
  <c r="I22" i="41"/>
  <c r="C22" i="41"/>
  <c r="D22" i="41"/>
  <c r="E22" i="41"/>
  <c r="G21" i="41"/>
  <c r="H21" i="41"/>
  <c r="I21" i="41"/>
  <c r="C21" i="41"/>
  <c r="D21" i="41"/>
  <c r="E21" i="41"/>
  <c r="G20" i="41"/>
  <c r="H20" i="41"/>
  <c r="I20" i="41"/>
  <c r="C20" i="41"/>
  <c r="D20" i="41"/>
  <c r="E20" i="41"/>
  <c r="G19" i="41"/>
  <c r="H19" i="41"/>
  <c r="I19" i="41"/>
  <c r="C19" i="41"/>
  <c r="D19" i="41"/>
  <c r="E19" i="41"/>
  <c r="G18" i="41"/>
  <c r="H18" i="41"/>
  <c r="I18" i="41"/>
  <c r="C18" i="41"/>
  <c r="D18" i="41"/>
  <c r="E18" i="41"/>
  <c r="G17" i="41"/>
  <c r="H17" i="41"/>
  <c r="I17" i="41"/>
  <c r="C17" i="41"/>
  <c r="D17" i="41"/>
  <c r="E17" i="41"/>
  <c r="G16" i="41"/>
  <c r="H16" i="41"/>
  <c r="I16" i="41"/>
  <c r="C16" i="41"/>
  <c r="D16" i="41"/>
  <c r="E16" i="41"/>
  <c r="G15" i="41"/>
  <c r="H15" i="41"/>
  <c r="I15" i="41"/>
  <c r="C15" i="41"/>
  <c r="D15" i="41"/>
  <c r="E15" i="41"/>
  <c r="G14" i="41"/>
  <c r="H14" i="41"/>
  <c r="I14" i="41"/>
  <c r="C14" i="41"/>
  <c r="D14" i="41"/>
  <c r="E14" i="41"/>
  <c r="G13" i="41"/>
  <c r="H13" i="41"/>
  <c r="I13" i="41"/>
  <c r="C13" i="41"/>
  <c r="D13" i="41"/>
  <c r="E13" i="41"/>
  <c r="G12" i="41"/>
  <c r="H12" i="41"/>
  <c r="I12" i="41"/>
  <c r="C12" i="41"/>
  <c r="D12" i="41"/>
  <c r="E12" i="41"/>
  <c r="G11" i="41"/>
  <c r="H11" i="41"/>
  <c r="I11" i="41"/>
  <c r="C11" i="41"/>
  <c r="D11" i="41"/>
  <c r="E11" i="41"/>
  <c r="AM17" i="20"/>
  <c r="C66" i="35"/>
  <c r="AW71" i="20"/>
  <c r="B66" i="35"/>
  <c r="R71" i="20"/>
  <c r="BD71" i="20"/>
  <c r="G66" i="35"/>
  <c r="AX71" i="20"/>
  <c r="F66" i="35"/>
  <c r="S71" i="20"/>
  <c r="BE71" i="20"/>
  <c r="BF71" i="20"/>
  <c r="BG71" i="20"/>
  <c r="BH71" i="20"/>
  <c r="BI71" i="20"/>
  <c r="C67" i="35"/>
  <c r="AW72" i="20"/>
  <c r="B67" i="35"/>
  <c r="R72" i="20"/>
  <c r="BD72" i="20"/>
  <c r="G67" i="35"/>
  <c r="AX72" i="20"/>
  <c r="F67" i="35"/>
  <c r="S72" i="20"/>
  <c r="BE72" i="20"/>
  <c r="BF72" i="20"/>
  <c r="BG72" i="20"/>
  <c r="BH72" i="20"/>
  <c r="BI72" i="20"/>
  <c r="C68" i="35"/>
  <c r="AW73" i="20"/>
  <c r="B68" i="35"/>
  <c r="R73" i="20"/>
  <c r="BD73" i="20"/>
  <c r="G68" i="35"/>
  <c r="AX73" i="20"/>
  <c r="F68" i="35"/>
  <c r="S73" i="20"/>
  <c r="BE73" i="20"/>
  <c r="BF73" i="20"/>
  <c r="BG73" i="20"/>
  <c r="BH73" i="20"/>
  <c r="BI73" i="20"/>
  <c r="C69" i="35"/>
  <c r="AW74" i="20"/>
  <c r="B69" i="35"/>
  <c r="R74" i="20"/>
  <c r="BD74" i="20"/>
  <c r="G69" i="35"/>
  <c r="AX74" i="20"/>
  <c r="F69" i="35"/>
  <c r="S74" i="20"/>
  <c r="BE74" i="20"/>
  <c r="BF74" i="20"/>
  <c r="BG74" i="20"/>
  <c r="BH74" i="20"/>
  <c r="BI74" i="20"/>
  <c r="C70" i="35"/>
  <c r="AW75" i="20"/>
  <c r="B70" i="35"/>
  <c r="R75" i="20"/>
  <c r="BD75" i="20"/>
  <c r="G70" i="35"/>
  <c r="AX75" i="20"/>
  <c r="F70" i="35"/>
  <c r="S75" i="20"/>
  <c r="BE75" i="20"/>
  <c r="BF75" i="20"/>
  <c r="BG75" i="20"/>
  <c r="BH75" i="20"/>
  <c r="BI75" i="20"/>
  <c r="C71" i="35"/>
  <c r="AW76" i="20"/>
  <c r="B71" i="35"/>
  <c r="R76" i="20"/>
  <c r="BD76" i="20"/>
  <c r="G71" i="35"/>
  <c r="AX76" i="20"/>
  <c r="F71" i="35"/>
  <c r="S76" i="20"/>
  <c r="BE76" i="20"/>
  <c r="BF76" i="20"/>
  <c r="BG76" i="20"/>
  <c r="BH76" i="20"/>
  <c r="BI76" i="20"/>
  <c r="C72" i="35"/>
  <c r="AW77" i="20"/>
  <c r="B72" i="35"/>
  <c r="R77" i="20"/>
  <c r="BD77" i="20"/>
  <c r="G72" i="35"/>
  <c r="AX77" i="20"/>
  <c r="F72" i="35"/>
  <c r="S77" i="20"/>
  <c r="BE77" i="20"/>
  <c r="BF77" i="20"/>
  <c r="BG77" i="20"/>
  <c r="BH77" i="20"/>
  <c r="BI77" i="20"/>
  <c r="C73" i="35"/>
  <c r="AW78" i="20"/>
  <c r="B73" i="35"/>
  <c r="R78" i="20"/>
  <c r="BD78" i="20"/>
  <c r="G73" i="35"/>
  <c r="AX78" i="20"/>
  <c r="F73" i="35"/>
  <c r="S78" i="20"/>
  <c r="BE78" i="20"/>
  <c r="BF78" i="20"/>
  <c r="BG78" i="20"/>
  <c r="BH78" i="20"/>
  <c r="BI78" i="20"/>
  <c r="C74" i="35"/>
  <c r="AW79" i="20"/>
  <c r="B74" i="35"/>
  <c r="R79" i="20"/>
  <c r="BD79" i="20"/>
  <c r="G74" i="35"/>
  <c r="AX79" i="20"/>
  <c r="F74" i="35"/>
  <c r="S79" i="20"/>
  <c r="BE79" i="20"/>
  <c r="BF79" i="20"/>
  <c r="BG79" i="20"/>
  <c r="BH79" i="20"/>
  <c r="BI79" i="20"/>
  <c r="C75" i="35"/>
  <c r="AW80" i="20"/>
  <c r="B75" i="35"/>
  <c r="R80" i="20"/>
  <c r="BD80" i="20"/>
  <c r="G75" i="35"/>
  <c r="AX80" i="20"/>
  <c r="F75" i="35"/>
  <c r="S80" i="20"/>
  <c r="BE80" i="20"/>
  <c r="BF80" i="20"/>
  <c r="BG80" i="20"/>
  <c r="BH80" i="20"/>
  <c r="BI80" i="20"/>
  <c r="C76" i="35"/>
  <c r="AW81" i="20"/>
  <c r="B76" i="35"/>
  <c r="R81" i="20"/>
  <c r="BD81" i="20"/>
  <c r="G76" i="35"/>
  <c r="AX81" i="20"/>
  <c r="F76" i="35"/>
  <c r="S81" i="20"/>
  <c r="BE81" i="20"/>
  <c r="BF81" i="20"/>
  <c r="BG81" i="20"/>
  <c r="BH81" i="20"/>
  <c r="BI81" i="20"/>
  <c r="C48" i="35"/>
  <c r="AW53" i="20"/>
  <c r="B48" i="35"/>
  <c r="R53" i="20"/>
  <c r="BD53" i="20"/>
  <c r="G48" i="35"/>
  <c r="AX53" i="20"/>
  <c r="F48" i="35"/>
  <c r="S53" i="20"/>
  <c r="BE53" i="20"/>
  <c r="BF53" i="20"/>
  <c r="BG53" i="20"/>
  <c r="BH53" i="20"/>
  <c r="BI53" i="20"/>
  <c r="C49" i="35"/>
  <c r="AW54" i="20"/>
  <c r="B49" i="35"/>
  <c r="R54" i="20"/>
  <c r="BD54" i="20"/>
  <c r="G49" i="35"/>
  <c r="AX54" i="20"/>
  <c r="F49" i="35"/>
  <c r="S54" i="20"/>
  <c r="BE54" i="20"/>
  <c r="BF54" i="20"/>
  <c r="BG54" i="20"/>
  <c r="BH54" i="20"/>
  <c r="BI54" i="20"/>
  <c r="C50" i="35"/>
  <c r="AW55" i="20"/>
  <c r="B50" i="35"/>
  <c r="R55" i="20"/>
  <c r="BD55" i="20"/>
  <c r="G50" i="35"/>
  <c r="AX55" i="20"/>
  <c r="F50" i="35"/>
  <c r="S55" i="20"/>
  <c r="BE55" i="20"/>
  <c r="BF55" i="20"/>
  <c r="BG55" i="20"/>
  <c r="BH55" i="20"/>
  <c r="BI55" i="20"/>
  <c r="C51" i="35"/>
  <c r="AW56" i="20"/>
  <c r="B51" i="35"/>
  <c r="R56" i="20"/>
  <c r="BD56" i="20"/>
  <c r="G51" i="35"/>
  <c r="AX56" i="20"/>
  <c r="F51" i="35"/>
  <c r="S56" i="20"/>
  <c r="BE56" i="20"/>
  <c r="BF56" i="20"/>
  <c r="BG56" i="20"/>
  <c r="BH56" i="20"/>
  <c r="BI56" i="20"/>
  <c r="C52" i="35"/>
  <c r="AW57" i="20"/>
  <c r="B52" i="35"/>
  <c r="R57" i="20"/>
  <c r="BD57" i="20"/>
  <c r="G52" i="35"/>
  <c r="AX57" i="20"/>
  <c r="F52" i="35"/>
  <c r="S57" i="20"/>
  <c r="BE57" i="20"/>
  <c r="BF57" i="20"/>
  <c r="BG57" i="20"/>
  <c r="BH57" i="20"/>
  <c r="BI57" i="20"/>
  <c r="C53" i="35"/>
  <c r="AW58" i="20"/>
  <c r="B53" i="35"/>
  <c r="R58" i="20"/>
  <c r="BD58" i="20"/>
  <c r="G53" i="35"/>
  <c r="AX58" i="20"/>
  <c r="F53" i="35"/>
  <c r="S58" i="20"/>
  <c r="BE58" i="20"/>
  <c r="BF58" i="20"/>
  <c r="BG58" i="20"/>
  <c r="BH58" i="20"/>
  <c r="BI58" i="20"/>
  <c r="C54" i="35"/>
  <c r="AW59" i="20"/>
  <c r="B54" i="35"/>
  <c r="R59" i="20"/>
  <c r="BD59" i="20"/>
  <c r="G54" i="35"/>
  <c r="AX59" i="20"/>
  <c r="F54" i="35"/>
  <c r="S59" i="20"/>
  <c r="BE59" i="20"/>
  <c r="BF59" i="20"/>
  <c r="BG59" i="20"/>
  <c r="BH59" i="20"/>
  <c r="BI59" i="20"/>
  <c r="C55" i="35"/>
  <c r="AW60" i="20"/>
  <c r="B55" i="35"/>
  <c r="R60" i="20"/>
  <c r="BD60" i="20"/>
  <c r="G55" i="35"/>
  <c r="AX60" i="20"/>
  <c r="F55" i="35"/>
  <c r="S60" i="20"/>
  <c r="BE60" i="20"/>
  <c r="BF60" i="20"/>
  <c r="BG60" i="20"/>
  <c r="BH60" i="20"/>
  <c r="BI60" i="20"/>
  <c r="C56" i="35"/>
  <c r="AW61" i="20"/>
  <c r="B56" i="35"/>
  <c r="R61" i="20"/>
  <c r="BD61" i="20"/>
  <c r="G56" i="35"/>
  <c r="AX61" i="20"/>
  <c r="F56" i="35"/>
  <c r="S61" i="20"/>
  <c r="BE61" i="20"/>
  <c r="BF61" i="20"/>
  <c r="BG61" i="20"/>
  <c r="BH61" i="20"/>
  <c r="BI61" i="20"/>
  <c r="C57" i="35"/>
  <c r="AW62" i="20"/>
  <c r="B57" i="35"/>
  <c r="R62" i="20"/>
  <c r="BD62" i="20"/>
  <c r="G57" i="35"/>
  <c r="AX62" i="20"/>
  <c r="F57" i="35"/>
  <c r="S62" i="20"/>
  <c r="BE62" i="20"/>
  <c r="BF62" i="20"/>
  <c r="BG62" i="20"/>
  <c r="BH62" i="20"/>
  <c r="BI62" i="20"/>
  <c r="C58" i="35"/>
  <c r="AW63" i="20"/>
  <c r="B58" i="35"/>
  <c r="R63" i="20"/>
  <c r="BD63" i="20"/>
  <c r="G58" i="35"/>
  <c r="AX63" i="20"/>
  <c r="F58" i="35"/>
  <c r="S63" i="20"/>
  <c r="BE63" i="20"/>
  <c r="BF63" i="20"/>
  <c r="BG63" i="20"/>
  <c r="BH63" i="20"/>
  <c r="BI63" i="20"/>
  <c r="C59" i="35"/>
  <c r="AW64" i="20"/>
  <c r="B59" i="35"/>
  <c r="R64" i="20"/>
  <c r="BD64" i="20"/>
  <c r="G59" i="35"/>
  <c r="AX64" i="20"/>
  <c r="F59" i="35"/>
  <c r="S64" i="20"/>
  <c r="BE64" i="20"/>
  <c r="BF64" i="20"/>
  <c r="BG64" i="20"/>
  <c r="BH64" i="20"/>
  <c r="BI64" i="20"/>
  <c r="C60" i="35"/>
  <c r="AW65" i="20"/>
  <c r="B60" i="35"/>
  <c r="R65" i="20"/>
  <c r="BD65" i="20"/>
  <c r="G60" i="35"/>
  <c r="AX65" i="20"/>
  <c r="F60" i="35"/>
  <c r="S65" i="20"/>
  <c r="BE65" i="20"/>
  <c r="BF65" i="20"/>
  <c r="BG65" i="20"/>
  <c r="BH65" i="20"/>
  <c r="BI65" i="20"/>
  <c r="C61" i="35"/>
  <c r="AW66" i="20"/>
  <c r="B61" i="35"/>
  <c r="R66" i="20"/>
  <c r="BD66" i="20"/>
  <c r="G61" i="35"/>
  <c r="AX66" i="20"/>
  <c r="F61" i="35"/>
  <c r="S66" i="20"/>
  <c r="BE66" i="20"/>
  <c r="BF66" i="20"/>
  <c r="BG66" i="20"/>
  <c r="BH66" i="20"/>
  <c r="BI66" i="20"/>
  <c r="C62" i="35"/>
  <c r="AW67" i="20"/>
  <c r="B62" i="35"/>
  <c r="R67" i="20"/>
  <c r="BD67" i="20"/>
  <c r="G62" i="35"/>
  <c r="AX67" i="20"/>
  <c r="F62" i="35"/>
  <c r="S67" i="20"/>
  <c r="BE67" i="20"/>
  <c r="BF67" i="20"/>
  <c r="BG67" i="20"/>
  <c r="BH67" i="20"/>
  <c r="BI67" i="20"/>
  <c r="C63" i="35"/>
  <c r="AW68" i="20"/>
  <c r="B63" i="35"/>
  <c r="R68" i="20"/>
  <c r="BD68" i="20"/>
  <c r="G63" i="35"/>
  <c r="AX68" i="20"/>
  <c r="F63" i="35"/>
  <c r="S68" i="20"/>
  <c r="BE68" i="20"/>
  <c r="BF68" i="20"/>
  <c r="BG68" i="20"/>
  <c r="BH68" i="20"/>
  <c r="BI68" i="20"/>
  <c r="C64" i="35"/>
  <c r="AW69" i="20"/>
  <c r="B64" i="35"/>
  <c r="R69" i="20"/>
  <c r="BD69" i="20"/>
  <c r="G64" i="35"/>
  <c r="AX69" i="20"/>
  <c r="F64" i="35"/>
  <c r="S69" i="20"/>
  <c r="BE69" i="20"/>
  <c r="BF69" i="20"/>
  <c r="BG69" i="20"/>
  <c r="BH69" i="20"/>
  <c r="BI69" i="20"/>
  <c r="C65" i="35"/>
  <c r="AW70" i="20"/>
  <c r="B65" i="35"/>
  <c r="R70" i="20"/>
  <c r="BD70" i="20"/>
  <c r="G65" i="35"/>
  <c r="AX70" i="20"/>
  <c r="F65" i="35"/>
  <c r="S70" i="20"/>
  <c r="BE70" i="20"/>
  <c r="BF70" i="20"/>
  <c r="BG70" i="20"/>
  <c r="BH70" i="20"/>
  <c r="BI70" i="20"/>
  <c r="C27" i="35"/>
  <c r="AW32" i="20"/>
  <c r="B27" i="35"/>
  <c r="R32" i="20"/>
  <c r="BD32" i="20"/>
  <c r="G27" i="35"/>
  <c r="AX32" i="20"/>
  <c r="F27" i="35"/>
  <c r="S32" i="20"/>
  <c r="BE32" i="20"/>
  <c r="BF32" i="20"/>
  <c r="BG32" i="20"/>
  <c r="BH32" i="20"/>
  <c r="BI32" i="20"/>
  <c r="C28" i="35"/>
  <c r="AW33" i="20"/>
  <c r="B28" i="35"/>
  <c r="R33" i="20"/>
  <c r="BD33" i="20"/>
  <c r="G28" i="35"/>
  <c r="AX33" i="20"/>
  <c r="F28" i="35"/>
  <c r="S33" i="20"/>
  <c r="BE33" i="20"/>
  <c r="BF33" i="20"/>
  <c r="BG33" i="20"/>
  <c r="BH33" i="20"/>
  <c r="BI33" i="20"/>
  <c r="C29" i="35"/>
  <c r="AW34" i="20"/>
  <c r="B29" i="35"/>
  <c r="R34" i="20"/>
  <c r="BD34" i="20"/>
  <c r="G29" i="35"/>
  <c r="AX34" i="20"/>
  <c r="F29" i="35"/>
  <c r="S34" i="20"/>
  <c r="BE34" i="20"/>
  <c r="BF34" i="20"/>
  <c r="BG34" i="20"/>
  <c r="BH34" i="20"/>
  <c r="BI34" i="20"/>
  <c r="C30" i="35"/>
  <c r="AW35" i="20"/>
  <c r="B30" i="35"/>
  <c r="R35" i="20"/>
  <c r="BD35" i="20"/>
  <c r="G30" i="35"/>
  <c r="AX35" i="20"/>
  <c r="F30" i="35"/>
  <c r="S35" i="20"/>
  <c r="BE35" i="20"/>
  <c r="BF35" i="20"/>
  <c r="BG35" i="20"/>
  <c r="BH35" i="20"/>
  <c r="BI35" i="20"/>
  <c r="C31" i="35"/>
  <c r="AW36" i="20"/>
  <c r="B31" i="35"/>
  <c r="R36" i="20"/>
  <c r="BD36" i="20"/>
  <c r="G31" i="35"/>
  <c r="AX36" i="20"/>
  <c r="F31" i="35"/>
  <c r="S36" i="20"/>
  <c r="BE36" i="20"/>
  <c r="BF36" i="20"/>
  <c r="BG36" i="20"/>
  <c r="BH36" i="20"/>
  <c r="BI36" i="20"/>
  <c r="C32" i="35"/>
  <c r="AW37" i="20"/>
  <c r="B32" i="35"/>
  <c r="R37" i="20"/>
  <c r="BD37" i="20"/>
  <c r="G32" i="35"/>
  <c r="AX37" i="20"/>
  <c r="F32" i="35"/>
  <c r="S37" i="20"/>
  <c r="BE37" i="20"/>
  <c r="BF37" i="20"/>
  <c r="BG37" i="20"/>
  <c r="BH37" i="20"/>
  <c r="BI37" i="20"/>
  <c r="C33" i="35"/>
  <c r="AW38" i="20"/>
  <c r="B33" i="35"/>
  <c r="R38" i="20"/>
  <c r="BD38" i="20"/>
  <c r="G33" i="35"/>
  <c r="AX38" i="20"/>
  <c r="F33" i="35"/>
  <c r="S38" i="20"/>
  <c r="BE38" i="20"/>
  <c r="BF38" i="20"/>
  <c r="BG38" i="20"/>
  <c r="BH38" i="20"/>
  <c r="BI38" i="20"/>
  <c r="C34" i="35"/>
  <c r="AW39" i="20"/>
  <c r="B34" i="35"/>
  <c r="R39" i="20"/>
  <c r="BD39" i="20"/>
  <c r="G34" i="35"/>
  <c r="AX39" i="20"/>
  <c r="F34" i="35"/>
  <c r="S39" i="20"/>
  <c r="BE39" i="20"/>
  <c r="BF39" i="20"/>
  <c r="BG39" i="20"/>
  <c r="BH39" i="20"/>
  <c r="BI39" i="20"/>
  <c r="C35" i="35"/>
  <c r="AW40" i="20"/>
  <c r="B35" i="35"/>
  <c r="R40" i="20"/>
  <c r="BD40" i="20"/>
  <c r="G35" i="35"/>
  <c r="AX40" i="20"/>
  <c r="F35" i="35"/>
  <c r="S40" i="20"/>
  <c r="BE40" i="20"/>
  <c r="BF40" i="20"/>
  <c r="BG40" i="20"/>
  <c r="BH40" i="20"/>
  <c r="BI40" i="20"/>
  <c r="C36" i="35"/>
  <c r="AW41" i="20"/>
  <c r="B36" i="35"/>
  <c r="R41" i="20"/>
  <c r="BD41" i="20"/>
  <c r="G36" i="35"/>
  <c r="AX41" i="20"/>
  <c r="F36" i="35"/>
  <c r="S41" i="20"/>
  <c r="BE41" i="20"/>
  <c r="BF41" i="20"/>
  <c r="BG41" i="20"/>
  <c r="BH41" i="20"/>
  <c r="BI41" i="20"/>
  <c r="C37" i="35"/>
  <c r="AW42" i="20"/>
  <c r="B37" i="35"/>
  <c r="R42" i="20"/>
  <c r="BD42" i="20"/>
  <c r="G37" i="35"/>
  <c r="AX42" i="20"/>
  <c r="F37" i="35"/>
  <c r="S42" i="20"/>
  <c r="BE42" i="20"/>
  <c r="BF42" i="20"/>
  <c r="BG42" i="20"/>
  <c r="BH42" i="20"/>
  <c r="BI42" i="20"/>
  <c r="C38" i="35"/>
  <c r="AW43" i="20"/>
  <c r="B38" i="35"/>
  <c r="R43" i="20"/>
  <c r="BD43" i="20"/>
  <c r="G38" i="35"/>
  <c r="AX43" i="20"/>
  <c r="F38" i="35"/>
  <c r="S43" i="20"/>
  <c r="BE43" i="20"/>
  <c r="BF43" i="20"/>
  <c r="BG43" i="20"/>
  <c r="BH43" i="20"/>
  <c r="BI43" i="20"/>
  <c r="C39" i="35"/>
  <c r="AW44" i="20"/>
  <c r="B39" i="35"/>
  <c r="R44" i="20"/>
  <c r="BD44" i="20"/>
  <c r="G39" i="35"/>
  <c r="AX44" i="20"/>
  <c r="F39" i="35"/>
  <c r="S44" i="20"/>
  <c r="BE44" i="20"/>
  <c r="BF44" i="20"/>
  <c r="BG44" i="20"/>
  <c r="BH44" i="20"/>
  <c r="BI44" i="20"/>
  <c r="C40" i="35"/>
  <c r="AW45" i="20"/>
  <c r="B40" i="35"/>
  <c r="R45" i="20"/>
  <c r="BD45" i="20"/>
  <c r="G40" i="35"/>
  <c r="AX45" i="20"/>
  <c r="F40" i="35"/>
  <c r="S45" i="20"/>
  <c r="BE45" i="20"/>
  <c r="BF45" i="20"/>
  <c r="BG45" i="20"/>
  <c r="BH45" i="20"/>
  <c r="BI45" i="20"/>
  <c r="C41" i="35"/>
  <c r="AW46" i="20"/>
  <c r="B41" i="35"/>
  <c r="R46" i="20"/>
  <c r="BD46" i="20"/>
  <c r="G41" i="35"/>
  <c r="AX46" i="20"/>
  <c r="F41" i="35"/>
  <c r="S46" i="20"/>
  <c r="BE46" i="20"/>
  <c r="BF46" i="20"/>
  <c r="BG46" i="20"/>
  <c r="BH46" i="20"/>
  <c r="BI46" i="20"/>
  <c r="C42" i="35"/>
  <c r="AW47" i="20"/>
  <c r="B42" i="35"/>
  <c r="R47" i="20"/>
  <c r="BD47" i="20"/>
  <c r="G42" i="35"/>
  <c r="AX47" i="20"/>
  <c r="F42" i="35"/>
  <c r="S47" i="20"/>
  <c r="BE47" i="20"/>
  <c r="BF47" i="20"/>
  <c r="BG47" i="20"/>
  <c r="BH47" i="20"/>
  <c r="BI47" i="20"/>
  <c r="C43" i="35"/>
  <c r="AW48" i="20"/>
  <c r="B43" i="35"/>
  <c r="R48" i="20"/>
  <c r="BD48" i="20"/>
  <c r="G43" i="35"/>
  <c r="AX48" i="20"/>
  <c r="F43" i="35"/>
  <c r="S48" i="20"/>
  <c r="BE48" i="20"/>
  <c r="BF48" i="20"/>
  <c r="BG48" i="20"/>
  <c r="BH48" i="20"/>
  <c r="BI48" i="20"/>
  <c r="C44" i="35"/>
  <c r="AW49" i="20"/>
  <c r="B44" i="35"/>
  <c r="R49" i="20"/>
  <c r="BD49" i="20"/>
  <c r="G44" i="35"/>
  <c r="AX49" i="20"/>
  <c r="F44" i="35"/>
  <c r="S49" i="20"/>
  <c r="BE49" i="20"/>
  <c r="BF49" i="20"/>
  <c r="BG49" i="20"/>
  <c r="BH49" i="20"/>
  <c r="BI49" i="20"/>
  <c r="C45" i="35"/>
  <c r="AW50" i="20"/>
  <c r="B45" i="35"/>
  <c r="R50" i="20"/>
  <c r="BD50" i="20"/>
  <c r="G45" i="35"/>
  <c r="AX50" i="20"/>
  <c r="F45" i="35"/>
  <c r="S50" i="20"/>
  <c r="BE50" i="20"/>
  <c r="BF50" i="20"/>
  <c r="BG50" i="20"/>
  <c r="BH50" i="20"/>
  <c r="BI50" i="20"/>
  <c r="C46" i="35"/>
  <c r="AW51" i="20"/>
  <c r="B46" i="35"/>
  <c r="R51" i="20"/>
  <c r="BD51" i="20"/>
  <c r="G46" i="35"/>
  <c r="AX51" i="20"/>
  <c r="F46" i="35"/>
  <c r="S51" i="20"/>
  <c r="BE51" i="20"/>
  <c r="BF51" i="20"/>
  <c r="BG51" i="20"/>
  <c r="BH51" i="20"/>
  <c r="BI51" i="20"/>
  <c r="C47" i="35"/>
  <c r="AW52" i="20"/>
  <c r="B47" i="35"/>
  <c r="R52" i="20"/>
  <c r="BD52" i="20"/>
  <c r="G47" i="35"/>
  <c r="AX52" i="20"/>
  <c r="F47" i="35"/>
  <c r="S52" i="20"/>
  <c r="BE52" i="20"/>
  <c r="BF52" i="20"/>
  <c r="BG52" i="20"/>
  <c r="BH52" i="20"/>
  <c r="BI52" i="20"/>
  <c r="C12" i="35"/>
  <c r="AW17" i="20"/>
  <c r="B12" i="35"/>
  <c r="R17" i="20"/>
  <c r="BD17" i="20"/>
  <c r="G12" i="35"/>
  <c r="AX17" i="20"/>
  <c r="F12" i="35"/>
  <c r="S17" i="20"/>
  <c r="BE17" i="20"/>
  <c r="BF17" i="20"/>
  <c r="BG17" i="20"/>
  <c r="BH17" i="20"/>
  <c r="BI17" i="20"/>
  <c r="C13" i="35"/>
  <c r="AW18" i="20"/>
  <c r="B13" i="35"/>
  <c r="R18" i="20"/>
  <c r="BD18" i="20"/>
  <c r="G13" i="35"/>
  <c r="AX18" i="20"/>
  <c r="F13" i="35"/>
  <c r="S18" i="20"/>
  <c r="BE18" i="20"/>
  <c r="BF18" i="20"/>
  <c r="BG18" i="20"/>
  <c r="BH18" i="20"/>
  <c r="BI18" i="20"/>
  <c r="C14" i="35"/>
  <c r="AW19" i="20"/>
  <c r="B14" i="35"/>
  <c r="R19" i="20"/>
  <c r="BD19" i="20"/>
  <c r="G14" i="35"/>
  <c r="AX19" i="20"/>
  <c r="F14" i="35"/>
  <c r="S19" i="20"/>
  <c r="BE19" i="20"/>
  <c r="BF19" i="20"/>
  <c r="BG19" i="20"/>
  <c r="BH19" i="20"/>
  <c r="BI19" i="20"/>
  <c r="C15" i="35"/>
  <c r="AW20" i="20"/>
  <c r="B15" i="35"/>
  <c r="R20" i="20"/>
  <c r="BD20" i="20"/>
  <c r="G15" i="35"/>
  <c r="AX20" i="20"/>
  <c r="F15" i="35"/>
  <c r="S20" i="20"/>
  <c r="BE20" i="20"/>
  <c r="BF20" i="20"/>
  <c r="BG20" i="20"/>
  <c r="BH20" i="20"/>
  <c r="BI20" i="20"/>
  <c r="C16" i="35"/>
  <c r="AW21" i="20"/>
  <c r="B16" i="35"/>
  <c r="R21" i="20"/>
  <c r="BD21" i="20"/>
  <c r="G16" i="35"/>
  <c r="AX21" i="20"/>
  <c r="F16" i="35"/>
  <c r="S21" i="20"/>
  <c r="BE21" i="20"/>
  <c r="BF21" i="20"/>
  <c r="BG21" i="20"/>
  <c r="BH21" i="20"/>
  <c r="BI21" i="20"/>
  <c r="C17" i="35"/>
  <c r="AW22" i="20"/>
  <c r="B17" i="35"/>
  <c r="R22" i="20"/>
  <c r="BD22" i="20"/>
  <c r="G17" i="35"/>
  <c r="AX22" i="20"/>
  <c r="F17" i="35"/>
  <c r="S22" i="20"/>
  <c r="BE22" i="20"/>
  <c r="BF22" i="20"/>
  <c r="BG22" i="20"/>
  <c r="BH22" i="20"/>
  <c r="BI22" i="20"/>
  <c r="C18" i="35"/>
  <c r="AW23" i="20"/>
  <c r="B18" i="35"/>
  <c r="R23" i="20"/>
  <c r="BD23" i="20"/>
  <c r="G18" i="35"/>
  <c r="AX23" i="20"/>
  <c r="F18" i="35"/>
  <c r="S23" i="20"/>
  <c r="BE23" i="20"/>
  <c r="BF23" i="20"/>
  <c r="BG23" i="20"/>
  <c r="BH23" i="20"/>
  <c r="BI23" i="20"/>
  <c r="C19" i="35"/>
  <c r="AW24" i="20"/>
  <c r="B19" i="35"/>
  <c r="R24" i="20"/>
  <c r="BD24" i="20"/>
  <c r="G19" i="35"/>
  <c r="AX24" i="20"/>
  <c r="F19" i="35"/>
  <c r="S24" i="20"/>
  <c r="BE24" i="20"/>
  <c r="BF24" i="20"/>
  <c r="BG24" i="20"/>
  <c r="BH24" i="20"/>
  <c r="BI24" i="20"/>
  <c r="C20" i="35"/>
  <c r="AW25" i="20"/>
  <c r="B20" i="35"/>
  <c r="R25" i="20"/>
  <c r="BD25" i="20"/>
  <c r="G20" i="35"/>
  <c r="AX25" i="20"/>
  <c r="F20" i="35"/>
  <c r="S25" i="20"/>
  <c r="BE25" i="20"/>
  <c r="BF25" i="20"/>
  <c r="BG25" i="20"/>
  <c r="BH25" i="20"/>
  <c r="BI25" i="20"/>
  <c r="C21" i="35"/>
  <c r="AW26" i="20"/>
  <c r="B21" i="35"/>
  <c r="R26" i="20"/>
  <c r="BD26" i="20"/>
  <c r="G21" i="35"/>
  <c r="AX26" i="20"/>
  <c r="F21" i="35"/>
  <c r="S26" i="20"/>
  <c r="BE26" i="20"/>
  <c r="BF26" i="20"/>
  <c r="BG26" i="20"/>
  <c r="BH26" i="20"/>
  <c r="BI26" i="20"/>
  <c r="C22" i="35"/>
  <c r="AW27" i="20"/>
  <c r="B22" i="35"/>
  <c r="R27" i="20"/>
  <c r="BD27" i="20"/>
  <c r="G22" i="35"/>
  <c r="AX27" i="20"/>
  <c r="F22" i="35"/>
  <c r="S27" i="20"/>
  <c r="BE27" i="20"/>
  <c r="BF27" i="20"/>
  <c r="BG27" i="20"/>
  <c r="BH27" i="20"/>
  <c r="BI27" i="20"/>
  <c r="C23" i="35"/>
  <c r="AW28" i="20"/>
  <c r="B23" i="35"/>
  <c r="R28" i="20"/>
  <c r="BD28" i="20"/>
  <c r="G23" i="35"/>
  <c r="AX28" i="20"/>
  <c r="F23" i="35"/>
  <c r="S28" i="20"/>
  <c r="BE28" i="20"/>
  <c r="BF28" i="20"/>
  <c r="BG28" i="20"/>
  <c r="BH28" i="20"/>
  <c r="BI28" i="20"/>
  <c r="C24" i="35"/>
  <c r="AW29" i="20"/>
  <c r="B24" i="35"/>
  <c r="R29" i="20"/>
  <c r="BD29" i="20"/>
  <c r="G24" i="35"/>
  <c r="AX29" i="20"/>
  <c r="F24" i="35"/>
  <c r="S29" i="20"/>
  <c r="BE29" i="20"/>
  <c r="BF29" i="20"/>
  <c r="BG29" i="20"/>
  <c r="BH29" i="20"/>
  <c r="BI29" i="20"/>
  <c r="C25" i="35"/>
  <c r="AW30" i="20"/>
  <c r="B25" i="35"/>
  <c r="R30" i="20"/>
  <c r="BD30" i="20"/>
  <c r="G25" i="35"/>
  <c r="AX30" i="20"/>
  <c r="F25" i="35"/>
  <c r="S30" i="20"/>
  <c r="BE30" i="20"/>
  <c r="BF30" i="20"/>
  <c r="BG30" i="20"/>
  <c r="BH30" i="20"/>
  <c r="BI30" i="20"/>
  <c r="C26" i="35"/>
  <c r="AW31" i="20"/>
  <c r="B26" i="35"/>
  <c r="R31" i="20"/>
  <c r="BD31" i="20"/>
  <c r="G26" i="35"/>
  <c r="AX31" i="20"/>
  <c r="F26" i="35"/>
  <c r="S31" i="20"/>
  <c r="BE31" i="20"/>
  <c r="BF31" i="20"/>
  <c r="BG31" i="20"/>
  <c r="BH31" i="20"/>
  <c r="BI31" i="20"/>
  <c r="AP16" i="20"/>
  <c r="AP17" i="20"/>
  <c r="AP18" i="20"/>
  <c r="AP19" i="20"/>
  <c r="AP20" i="20"/>
  <c r="AP21" i="20"/>
  <c r="AP22" i="20"/>
  <c r="AP23" i="20"/>
  <c r="AP24" i="20"/>
  <c r="AP25" i="20"/>
  <c r="AP26" i="20"/>
  <c r="AP27" i="20"/>
  <c r="AP28" i="20"/>
  <c r="AP29" i="20"/>
  <c r="AP30" i="20"/>
  <c r="AP31" i="20"/>
  <c r="AP32" i="20"/>
  <c r="AP33" i="20"/>
  <c r="AP34" i="20"/>
  <c r="AP35" i="20"/>
  <c r="AP36" i="20"/>
  <c r="AP37" i="20"/>
  <c r="AP38" i="20"/>
  <c r="AP39" i="20"/>
  <c r="AP40" i="20"/>
  <c r="AP41" i="20"/>
  <c r="AP42" i="20"/>
  <c r="AP43" i="20"/>
  <c r="AP44" i="20"/>
  <c r="AP45" i="20"/>
  <c r="AP46" i="20"/>
  <c r="AP47" i="20"/>
  <c r="AP48" i="20"/>
  <c r="AP49" i="20"/>
  <c r="AP50" i="20"/>
  <c r="AP51" i="20"/>
  <c r="AP52" i="20"/>
  <c r="AP53" i="20"/>
  <c r="AP54" i="20"/>
  <c r="AP55" i="20"/>
  <c r="AP56" i="20"/>
  <c r="AP57" i="20"/>
  <c r="AP58" i="20"/>
  <c r="AP59" i="20"/>
  <c r="AP60" i="20"/>
  <c r="AP61" i="20"/>
  <c r="AP63" i="20"/>
  <c r="AP64" i="20"/>
  <c r="AP65" i="20"/>
  <c r="AP66" i="20"/>
  <c r="AP67" i="20"/>
  <c r="AP68" i="20"/>
  <c r="AP69" i="20"/>
  <c r="AP70" i="20"/>
  <c r="AP71" i="20"/>
  <c r="AP72" i="20"/>
  <c r="AP73" i="20"/>
  <c r="AP74" i="20"/>
  <c r="AP75" i="20"/>
  <c r="AP76" i="20"/>
  <c r="AP77" i="20"/>
  <c r="AP78" i="20"/>
  <c r="AP79" i="20"/>
  <c r="AP80" i="20"/>
  <c r="AP81" i="20"/>
  <c r="C11" i="35"/>
  <c r="AW16" i="20"/>
  <c r="B11" i="35"/>
  <c r="R16" i="20"/>
  <c r="BD16" i="20"/>
  <c r="BD9" i="20"/>
  <c r="G11" i="35"/>
  <c r="AX16" i="20"/>
  <c r="F11" i="35"/>
  <c r="S16" i="20"/>
  <c r="BE16" i="20"/>
  <c r="BE9" i="20"/>
  <c r="BF16" i="20"/>
  <c r="BF9" i="20"/>
  <c r="BG16" i="20"/>
  <c r="BG9" i="20"/>
  <c r="BH16" i="20"/>
  <c r="BH9" i="20"/>
  <c r="BI16" i="20"/>
  <c r="BI9" i="20"/>
  <c r="AQ16" i="20"/>
  <c r="AQ17" i="20"/>
  <c r="AQ18" i="20"/>
  <c r="AQ19" i="20"/>
  <c r="AQ20" i="20"/>
  <c r="AQ21" i="20"/>
  <c r="AQ22" i="20"/>
  <c r="AQ23" i="20"/>
  <c r="AQ24" i="20"/>
  <c r="AQ25" i="20"/>
  <c r="AQ26" i="20"/>
  <c r="AQ27" i="20"/>
  <c r="AQ28" i="20"/>
  <c r="AQ29" i="20"/>
  <c r="AQ30" i="20"/>
  <c r="AQ31" i="20"/>
  <c r="AQ32" i="20"/>
  <c r="AQ33" i="20"/>
  <c r="AQ34" i="20"/>
  <c r="AQ35" i="20"/>
  <c r="AQ36" i="20"/>
  <c r="AQ37" i="20"/>
  <c r="AQ38" i="20"/>
  <c r="AQ39" i="20"/>
  <c r="AQ40" i="20"/>
  <c r="AQ41" i="20"/>
  <c r="AQ42" i="20"/>
  <c r="AQ43" i="20"/>
  <c r="AQ44" i="20"/>
  <c r="AQ45" i="20"/>
  <c r="AQ46" i="20"/>
  <c r="AQ47" i="20"/>
  <c r="AQ48" i="20"/>
  <c r="AQ49" i="20"/>
  <c r="AQ50" i="20"/>
  <c r="AQ51" i="20"/>
  <c r="AQ52" i="20"/>
  <c r="AQ53" i="20"/>
  <c r="AQ54" i="20"/>
  <c r="AQ55" i="20"/>
  <c r="AQ56" i="20"/>
  <c r="AQ57" i="20"/>
  <c r="AQ58" i="20"/>
  <c r="AQ59" i="20"/>
  <c r="AQ60" i="20"/>
  <c r="AQ61" i="20"/>
  <c r="AQ63" i="20"/>
  <c r="AQ64" i="20"/>
  <c r="AQ65" i="20"/>
  <c r="AQ66" i="20"/>
  <c r="AQ67" i="20"/>
  <c r="AQ68" i="20"/>
  <c r="AQ69" i="20"/>
  <c r="AQ70" i="20"/>
  <c r="AQ71" i="20"/>
  <c r="AQ72" i="20"/>
  <c r="AQ73" i="20"/>
  <c r="AQ74" i="20"/>
  <c r="AQ75" i="20"/>
  <c r="AQ76" i="20"/>
  <c r="AQ77" i="20"/>
  <c r="AQ78" i="20"/>
  <c r="AQ79" i="20"/>
  <c r="AQ80" i="20"/>
  <c r="AQ81" i="20"/>
  <c r="BD10" i="20"/>
  <c r="BE10" i="20"/>
  <c r="BF10" i="20"/>
  <c r="BG10" i="20"/>
  <c r="BH10" i="20"/>
  <c r="BI10" i="20"/>
  <c r="AR16" i="20"/>
  <c r="AR17" i="20"/>
  <c r="AR18" i="20"/>
  <c r="AR19" i="20"/>
  <c r="AR20" i="20"/>
  <c r="AR21" i="20"/>
  <c r="AR22" i="20"/>
  <c r="AR23" i="20"/>
  <c r="AR24" i="20"/>
  <c r="AR25" i="20"/>
  <c r="AR26" i="20"/>
  <c r="AR27" i="20"/>
  <c r="AR28" i="20"/>
  <c r="AR29" i="20"/>
  <c r="AR30" i="20"/>
  <c r="AR31" i="20"/>
  <c r="AR32" i="20"/>
  <c r="AR33" i="20"/>
  <c r="AR34" i="20"/>
  <c r="AR35" i="20"/>
  <c r="AR36" i="20"/>
  <c r="AR37" i="20"/>
  <c r="AR38" i="20"/>
  <c r="AR39" i="20"/>
  <c r="AR40" i="20"/>
  <c r="AR41" i="20"/>
  <c r="AR42" i="20"/>
  <c r="AR43" i="20"/>
  <c r="AR44" i="20"/>
  <c r="AR45" i="20"/>
  <c r="AR46" i="20"/>
  <c r="AR47" i="20"/>
  <c r="AR48" i="20"/>
  <c r="AR49" i="20"/>
  <c r="AR50" i="20"/>
  <c r="AR51" i="20"/>
  <c r="AR52" i="20"/>
  <c r="AR53" i="20"/>
  <c r="AR54" i="20"/>
  <c r="AR55" i="20"/>
  <c r="AR56" i="20"/>
  <c r="AR57" i="20"/>
  <c r="AR58" i="20"/>
  <c r="AR59" i="20"/>
  <c r="AR60" i="20"/>
  <c r="AR61" i="20"/>
  <c r="AR63" i="20"/>
  <c r="AR64" i="20"/>
  <c r="AR65" i="20"/>
  <c r="AR66" i="20"/>
  <c r="AR67" i="20"/>
  <c r="AR68" i="20"/>
  <c r="AR69" i="20"/>
  <c r="AR70" i="20"/>
  <c r="AR71" i="20"/>
  <c r="AR72" i="20"/>
  <c r="AR73" i="20"/>
  <c r="AR74" i="20"/>
  <c r="AR75" i="20"/>
  <c r="AR76" i="20"/>
  <c r="AR77" i="20"/>
  <c r="AR78" i="20"/>
  <c r="AR79" i="20"/>
  <c r="AR80" i="20"/>
  <c r="AR81" i="20"/>
  <c r="C68" i="39"/>
  <c r="AC31" i="19"/>
  <c r="AB31" i="19"/>
  <c r="AC32" i="19"/>
  <c r="AB32" i="19"/>
  <c r="AC62" i="19"/>
  <c r="AB62" i="19"/>
  <c r="AC70" i="19"/>
  <c r="AB70" i="19"/>
  <c r="AC71" i="19"/>
  <c r="AB71" i="19"/>
  <c r="U21" i="11"/>
  <c r="T21" i="11"/>
  <c r="AF21" i="11"/>
  <c r="U22" i="11"/>
  <c r="T22" i="11"/>
  <c r="AF22" i="11"/>
  <c r="U23" i="11"/>
  <c r="T23" i="11"/>
  <c r="AF23" i="11"/>
  <c r="U25" i="11"/>
  <c r="T25" i="11"/>
  <c r="AF25" i="11"/>
  <c r="U26" i="11"/>
  <c r="T26" i="11"/>
  <c r="AF26" i="11"/>
  <c r="U28" i="11"/>
  <c r="T28" i="11"/>
  <c r="AF28" i="11"/>
  <c r="U29" i="11"/>
  <c r="T29" i="11"/>
  <c r="AF29" i="11"/>
  <c r="U30" i="11"/>
  <c r="T30" i="11"/>
  <c r="AF30" i="11"/>
  <c r="U32" i="11"/>
  <c r="T32" i="11"/>
  <c r="AF32" i="11"/>
  <c r="U39" i="11"/>
  <c r="T39" i="11"/>
  <c r="AF39" i="11"/>
  <c r="U40" i="11"/>
  <c r="T40" i="11"/>
  <c r="AF40" i="11"/>
  <c r="U41" i="11"/>
  <c r="T41" i="11"/>
  <c r="AF41" i="11"/>
  <c r="U50" i="11"/>
  <c r="T50" i="11"/>
  <c r="AF50" i="11"/>
  <c r="U53" i="11"/>
  <c r="T53" i="11"/>
  <c r="AF53" i="11"/>
  <c r="U70" i="11"/>
  <c r="T70" i="11"/>
  <c r="AF70" i="11"/>
  <c r="U71" i="11"/>
  <c r="T71" i="11"/>
  <c r="AF71" i="11"/>
  <c r="U79" i="11"/>
  <c r="T79" i="11"/>
  <c r="AF79" i="11"/>
  <c r="U80" i="11"/>
  <c r="T80" i="11"/>
  <c r="AF80" i="11"/>
  <c r="AF12" i="11"/>
  <c r="D68" i="39"/>
  <c r="X21" i="11"/>
  <c r="W21" i="11"/>
  <c r="AG21" i="11"/>
  <c r="X22" i="11"/>
  <c r="W22" i="11"/>
  <c r="AG22" i="11"/>
  <c r="X23" i="11"/>
  <c r="W23" i="11"/>
  <c r="AG23" i="11"/>
  <c r="X25" i="11"/>
  <c r="W25" i="11"/>
  <c r="AG25" i="11"/>
  <c r="X26" i="11"/>
  <c r="W26" i="11"/>
  <c r="AG26" i="11"/>
  <c r="X28" i="11"/>
  <c r="W28" i="11"/>
  <c r="AG28" i="11"/>
  <c r="X29" i="11"/>
  <c r="W29" i="11"/>
  <c r="AG29" i="11"/>
  <c r="X30" i="11"/>
  <c r="W30" i="11"/>
  <c r="AG30" i="11"/>
  <c r="X32" i="11"/>
  <c r="W32" i="11"/>
  <c r="AG32" i="11"/>
  <c r="X39" i="11"/>
  <c r="W39" i="11"/>
  <c r="AG39" i="11"/>
  <c r="X40" i="11"/>
  <c r="W40" i="11"/>
  <c r="AG40" i="11"/>
  <c r="X41" i="11"/>
  <c r="W41" i="11"/>
  <c r="AG41" i="11"/>
  <c r="X50" i="11"/>
  <c r="W50" i="11"/>
  <c r="AG50" i="11"/>
  <c r="X53" i="11"/>
  <c r="W53" i="11"/>
  <c r="AG53" i="11"/>
  <c r="X70" i="11"/>
  <c r="W70" i="11"/>
  <c r="AG70" i="11"/>
  <c r="X71" i="11"/>
  <c r="W71" i="11"/>
  <c r="AG71" i="11"/>
  <c r="X79" i="11"/>
  <c r="W79" i="11"/>
  <c r="AG79" i="11"/>
  <c r="X80" i="11"/>
  <c r="W80" i="11"/>
  <c r="AG80" i="11"/>
  <c r="AG12" i="11"/>
  <c r="E68" i="39"/>
  <c r="AA21" i="11"/>
  <c r="Z21" i="11"/>
  <c r="AH21" i="11"/>
  <c r="AA22" i="11"/>
  <c r="Z22" i="11"/>
  <c r="AH22" i="11"/>
  <c r="AA23" i="11"/>
  <c r="Z23" i="11"/>
  <c r="AH23" i="11"/>
  <c r="AA25" i="11"/>
  <c r="Z25" i="11"/>
  <c r="AH25" i="11"/>
  <c r="AA26" i="11"/>
  <c r="Z26" i="11"/>
  <c r="AH26" i="11"/>
  <c r="AA28" i="11"/>
  <c r="Z28" i="11"/>
  <c r="AH28" i="11"/>
  <c r="AA29" i="11"/>
  <c r="Z29" i="11"/>
  <c r="AH29" i="11"/>
  <c r="AA30" i="11"/>
  <c r="Z30" i="11"/>
  <c r="AH30" i="11"/>
  <c r="AA32" i="11"/>
  <c r="Z32" i="11"/>
  <c r="AH32" i="11"/>
  <c r="AA39" i="11"/>
  <c r="Z39" i="11"/>
  <c r="AH39" i="11"/>
  <c r="AA40" i="11"/>
  <c r="Z40" i="11"/>
  <c r="AH40" i="11"/>
  <c r="AA41" i="11"/>
  <c r="Z41" i="11"/>
  <c r="AH41" i="11"/>
  <c r="AA50" i="11"/>
  <c r="Z50" i="11"/>
  <c r="AH50" i="11"/>
  <c r="AA53" i="11"/>
  <c r="Z53" i="11"/>
  <c r="AH53" i="11"/>
  <c r="AA70" i="11"/>
  <c r="Z70" i="11"/>
  <c r="AH70" i="11"/>
  <c r="AA71" i="11"/>
  <c r="Z71" i="11"/>
  <c r="AH71" i="11"/>
  <c r="AA79" i="11"/>
  <c r="Z79" i="11"/>
  <c r="AH79" i="11"/>
  <c r="AA80" i="11"/>
  <c r="Z80" i="11"/>
  <c r="AH80" i="11"/>
  <c r="AH12" i="11"/>
  <c r="F68" i="39"/>
  <c r="C69" i="39"/>
  <c r="C71" i="39"/>
  <c r="C70" i="39"/>
  <c r="T24" i="11"/>
  <c r="T27" i="11"/>
  <c r="T31" i="11"/>
  <c r="T33" i="11"/>
  <c r="T34" i="11"/>
  <c r="T35" i="11"/>
  <c r="T36" i="11"/>
  <c r="T37" i="11"/>
  <c r="T38" i="11"/>
  <c r="T42" i="11"/>
  <c r="T43" i="11"/>
  <c r="T44" i="11"/>
  <c r="T45" i="11"/>
  <c r="T46" i="11"/>
  <c r="T47" i="11"/>
  <c r="T48" i="11"/>
  <c r="T49" i="11"/>
  <c r="T51" i="11"/>
  <c r="T52" i="11"/>
  <c r="T54" i="11"/>
  <c r="T55" i="11"/>
  <c r="T56" i="11"/>
  <c r="T57" i="11"/>
  <c r="T58" i="11"/>
  <c r="T59" i="11"/>
  <c r="T60" i="11"/>
  <c r="T61" i="11"/>
  <c r="T62" i="11"/>
  <c r="T63" i="11"/>
  <c r="T64" i="11"/>
  <c r="T65" i="11"/>
  <c r="T66" i="11"/>
  <c r="T67" i="11"/>
  <c r="T68" i="11"/>
  <c r="T69" i="11"/>
  <c r="T72" i="11"/>
  <c r="T73" i="11"/>
  <c r="T74" i="11"/>
  <c r="T75" i="11"/>
  <c r="T76" i="11"/>
  <c r="T77" i="11"/>
  <c r="T78" i="11"/>
  <c r="T81" i="11"/>
  <c r="T82" i="11"/>
  <c r="T83" i="11"/>
  <c r="T84" i="11"/>
  <c r="T85" i="11"/>
  <c r="T86" i="11"/>
  <c r="T12" i="11"/>
  <c r="D71" i="39"/>
  <c r="U12" i="11"/>
  <c r="D70" i="39"/>
  <c r="W24" i="11"/>
  <c r="W27" i="11"/>
  <c r="W31" i="11"/>
  <c r="W33" i="11"/>
  <c r="W34" i="11"/>
  <c r="W35" i="11"/>
  <c r="W36" i="11"/>
  <c r="W37" i="11"/>
  <c r="W38" i="11"/>
  <c r="W42" i="11"/>
  <c r="W43" i="11"/>
  <c r="W44" i="11"/>
  <c r="W45" i="11"/>
  <c r="W46" i="11"/>
  <c r="W47" i="11"/>
  <c r="W48" i="11"/>
  <c r="W49" i="11"/>
  <c r="W51" i="11"/>
  <c r="W52" i="11"/>
  <c r="W54" i="11"/>
  <c r="W55" i="11"/>
  <c r="W56" i="11"/>
  <c r="W57" i="11"/>
  <c r="W58" i="11"/>
  <c r="W59" i="11"/>
  <c r="W60" i="11"/>
  <c r="W61" i="11"/>
  <c r="W62" i="11"/>
  <c r="W63" i="11"/>
  <c r="W64" i="11"/>
  <c r="W65" i="11"/>
  <c r="W66" i="11"/>
  <c r="W67" i="11"/>
  <c r="W68" i="11"/>
  <c r="W69" i="11"/>
  <c r="W72" i="11"/>
  <c r="W73" i="11"/>
  <c r="W74" i="11"/>
  <c r="W75" i="11"/>
  <c r="W76" i="11"/>
  <c r="W77" i="11"/>
  <c r="W78" i="11"/>
  <c r="W81" i="11"/>
  <c r="W82" i="11"/>
  <c r="W83" i="11"/>
  <c r="W84" i="11"/>
  <c r="W85" i="11"/>
  <c r="W86" i="11"/>
  <c r="W12" i="11"/>
  <c r="E71" i="39"/>
  <c r="X12" i="11"/>
  <c r="E70" i="39"/>
  <c r="Z24" i="11"/>
  <c r="Z27" i="11"/>
  <c r="Z31" i="11"/>
  <c r="Z33" i="11"/>
  <c r="Z34" i="11"/>
  <c r="Z35" i="11"/>
  <c r="Z36" i="11"/>
  <c r="Z37" i="11"/>
  <c r="Z38" i="11"/>
  <c r="Z42" i="11"/>
  <c r="Z43" i="11"/>
  <c r="Z44" i="11"/>
  <c r="Z45" i="11"/>
  <c r="Z46" i="11"/>
  <c r="Z47" i="11"/>
  <c r="Z48" i="11"/>
  <c r="Z49" i="11"/>
  <c r="Z51" i="11"/>
  <c r="Z52" i="11"/>
  <c r="Z54" i="11"/>
  <c r="Z55" i="11"/>
  <c r="Z56" i="11"/>
  <c r="Z57" i="11"/>
  <c r="Z58" i="11"/>
  <c r="Z59" i="11"/>
  <c r="Z60" i="11"/>
  <c r="Z61" i="11"/>
  <c r="Z62" i="11"/>
  <c r="Z63" i="11"/>
  <c r="Z64" i="11"/>
  <c r="Z65" i="11"/>
  <c r="Z66" i="11"/>
  <c r="Z67" i="11"/>
  <c r="Z68" i="11"/>
  <c r="Z69" i="11"/>
  <c r="Z72" i="11"/>
  <c r="Z73" i="11"/>
  <c r="Z74" i="11"/>
  <c r="Z75" i="11"/>
  <c r="Z76" i="11"/>
  <c r="Z77" i="11"/>
  <c r="Z78" i="11"/>
  <c r="Z81" i="11"/>
  <c r="Z82" i="11"/>
  <c r="Z83" i="11"/>
  <c r="Z84" i="11"/>
  <c r="Z85" i="11"/>
  <c r="Z86" i="11"/>
  <c r="Z12" i="11"/>
  <c r="F71" i="39"/>
  <c r="AA12" i="11"/>
  <c r="F70" i="39"/>
  <c r="C72" i="39"/>
  <c r="S71" i="11"/>
  <c r="AC71" i="11"/>
  <c r="V71" i="11"/>
  <c r="AD71" i="11"/>
  <c r="Y71" i="11"/>
  <c r="AE71" i="11"/>
  <c r="S72" i="11"/>
  <c r="AC72" i="11"/>
  <c r="V72" i="11"/>
  <c r="AD72" i="11"/>
  <c r="Y72" i="11"/>
  <c r="AE72" i="11"/>
  <c r="S73" i="11"/>
  <c r="AC73" i="11"/>
  <c r="V73" i="11"/>
  <c r="AD73" i="11"/>
  <c r="Y73" i="11"/>
  <c r="AE73" i="11"/>
  <c r="S74" i="11"/>
  <c r="AC74" i="11"/>
  <c r="V74" i="11"/>
  <c r="AD74" i="11"/>
  <c r="Y74" i="11"/>
  <c r="AE74" i="11"/>
  <c r="S75" i="11"/>
  <c r="AC75" i="11"/>
  <c r="V75" i="11"/>
  <c r="AD75" i="11"/>
  <c r="Y75" i="11"/>
  <c r="AE75" i="11"/>
  <c r="S76" i="11"/>
  <c r="AC76" i="11"/>
  <c r="V76" i="11"/>
  <c r="AD76" i="11"/>
  <c r="Y76" i="11"/>
  <c r="AE76" i="11"/>
  <c r="S77" i="11"/>
  <c r="AC77" i="11"/>
  <c r="V77" i="11"/>
  <c r="AD77" i="11"/>
  <c r="Y77" i="11"/>
  <c r="AE77" i="11"/>
  <c r="S78" i="11"/>
  <c r="AC78" i="11"/>
  <c r="V78" i="11"/>
  <c r="AD78" i="11"/>
  <c r="Y78" i="11"/>
  <c r="AE78" i="11"/>
  <c r="S79" i="11"/>
  <c r="AC79" i="11"/>
  <c r="V79" i="11"/>
  <c r="AD79" i="11"/>
  <c r="Y79" i="11"/>
  <c r="AE79" i="11"/>
  <c r="S80" i="11"/>
  <c r="AC80" i="11"/>
  <c r="V80" i="11"/>
  <c r="AD80" i="11"/>
  <c r="Y80" i="11"/>
  <c r="AE80" i="11"/>
  <c r="S81" i="11"/>
  <c r="AC81" i="11"/>
  <c r="V81" i="11"/>
  <c r="AD81" i="11"/>
  <c r="Y81" i="11"/>
  <c r="AE81" i="11"/>
  <c r="S82" i="11"/>
  <c r="AC82" i="11"/>
  <c r="V82" i="11"/>
  <c r="AD82" i="11"/>
  <c r="Y82" i="11"/>
  <c r="AE82" i="11"/>
  <c r="S83" i="11"/>
  <c r="AC83" i="11"/>
  <c r="V83" i="11"/>
  <c r="AD83" i="11"/>
  <c r="Y83" i="11"/>
  <c r="AE83" i="11"/>
  <c r="S84" i="11"/>
  <c r="AC84" i="11"/>
  <c r="V84" i="11"/>
  <c r="AD84" i="11"/>
  <c r="Y84" i="11"/>
  <c r="AE84" i="11"/>
  <c r="S85" i="11"/>
  <c r="AC85" i="11"/>
  <c r="V85" i="11"/>
  <c r="AD85" i="11"/>
  <c r="Y85" i="11"/>
  <c r="AE85" i="11"/>
  <c r="S86" i="11"/>
  <c r="AC86" i="11"/>
  <c r="V86" i="11"/>
  <c r="AD86" i="11"/>
  <c r="Y86" i="11"/>
  <c r="AE86" i="11"/>
  <c r="S42" i="11"/>
  <c r="AC42" i="11"/>
  <c r="V42" i="11"/>
  <c r="AD42" i="11"/>
  <c r="Y42" i="11"/>
  <c r="AE42" i="11"/>
  <c r="S43" i="11"/>
  <c r="AC43" i="11"/>
  <c r="V43" i="11"/>
  <c r="AD43" i="11"/>
  <c r="Y43" i="11"/>
  <c r="AE43" i="11"/>
  <c r="S44" i="11"/>
  <c r="AC44" i="11"/>
  <c r="V44" i="11"/>
  <c r="AD44" i="11"/>
  <c r="Y44" i="11"/>
  <c r="AE44" i="11"/>
  <c r="S45" i="11"/>
  <c r="AC45" i="11"/>
  <c r="V45" i="11"/>
  <c r="AD45" i="11"/>
  <c r="Y45" i="11"/>
  <c r="AE45" i="11"/>
  <c r="S46" i="11"/>
  <c r="AC46" i="11"/>
  <c r="V46" i="11"/>
  <c r="AD46" i="11"/>
  <c r="Y46" i="11"/>
  <c r="AE46" i="11"/>
  <c r="S47" i="11"/>
  <c r="AC47" i="11"/>
  <c r="V47" i="11"/>
  <c r="AD47" i="11"/>
  <c r="Y47" i="11"/>
  <c r="AE47" i="11"/>
  <c r="S48" i="11"/>
  <c r="AC48" i="11"/>
  <c r="V48" i="11"/>
  <c r="AD48" i="11"/>
  <c r="Y48" i="11"/>
  <c r="AE48" i="11"/>
  <c r="S49" i="11"/>
  <c r="AC49" i="11"/>
  <c r="V49" i="11"/>
  <c r="AD49" i="11"/>
  <c r="Y49" i="11"/>
  <c r="AE49" i="11"/>
  <c r="S50" i="11"/>
  <c r="AC50" i="11"/>
  <c r="V50" i="11"/>
  <c r="AD50" i="11"/>
  <c r="Y50" i="11"/>
  <c r="AE50" i="11"/>
  <c r="S51" i="11"/>
  <c r="AC51" i="11"/>
  <c r="V51" i="11"/>
  <c r="AD51" i="11"/>
  <c r="Y51" i="11"/>
  <c r="AE51" i="11"/>
  <c r="S52" i="11"/>
  <c r="AC52" i="11"/>
  <c r="V52" i="11"/>
  <c r="AD52" i="11"/>
  <c r="Y52" i="11"/>
  <c r="AE52" i="11"/>
  <c r="S53" i="11"/>
  <c r="AC53" i="11"/>
  <c r="V53" i="11"/>
  <c r="AD53" i="11"/>
  <c r="Y53" i="11"/>
  <c r="AE53" i="11"/>
  <c r="S54" i="11"/>
  <c r="AC54" i="11"/>
  <c r="V54" i="11"/>
  <c r="AD54" i="11"/>
  <c r="Y54" i="11"/>
  <c r="AE54" i="11"/>
  <c r="S55" i="11"/>
  <c r="AC55" i="11"/>
  <c r="V55" i="11"/>
  <c r="AD55" i="11"/>
  <c r="Y55" i="11"/>
  <c r="AE55" i="11"/>
  <c r="S56" i="11"/>
  <c r="AC56" i="11"/>
  <c r="V56" i="11"/>
  <c r="AD56" i="11"/>
  <c r="Y56" i="11"/>
  <c r="AE56" i="11"/>
  <c r="S57" i="11"/>
  <c r="AC57" i="11"/>
  <c r="V57" i="11"/>
  <c r="AD57" i="11"/>
  <c r="Y57" i="11"/>
  <c r="AE57" i="11"/>
  <c r="S58" i="11"/>
  <c r="AC58" i="11"/>
  <c r="V58" i="11"/>
  <c r="AD58" i="11"/>
  <c r="Y58" i="11"/>
  <c r="AE58" i="11"/>
  <c r="S59" i="11"/>
  <c r="AC59" i="11"/>
  <c r="V59" i="11"/>
  <c r="AD59" i="11"/>
  <c r="Y59" i="11"/>
  <c r="AE59" i="11"/>
  <c r="S60" i="11"/>
  <c r="AC60" i="11"/>
  <c r="V60" i="11"/>
  <c r="AD60" i="11"/>
  <c r="Y60" i="11"/>
  <c r="AE60" i="11"/>
  <c r="S61" i="11"/>
  <c r="AC61" i="11"/>
  <c r="V61" i="11"/>
  <c r="AD61" i="11"/>
  <c r="Y61" i="11"/>
  <c r="AE61" i="11"/>
  <c r="S62" i="11"/>
  <c r="AC62" i="11"/>
  <c r="V62" i="11"/>
  <c r="AD62" i="11"/>
  <c r="Y62" i="11"/>
  <c r="AE62" i="11"/>
  <c r="S63" i="11"/>
  <c r="AC63" i="11"/>
  <c r="V63" i="11"/>
  <c r="AD63" i="11"/>
  <c r="Y63" i="11"/>
  <c r="AE63" i="11"/>
  <c r="S64" i="11"/>
  <c r="AC64" i="11"/>
  <c r="V64" i="11"/>
  <c r="AD64" i="11"/>
  <c r="Y64" i="11"/>
  <c r="AE64" i="11"/>
  <c r="S65" i="11"/>
  <c r="AC65" i="11"/>
  <c r="V65" i="11"/>
  <c r="AD65" i="11"/>
  <c r="Y65" i="11"/>
  <c r="AE65" i="11"/>
  <c r="S66" i="11"/>
  <c r="AC66" i="11"/>
  <c r="V66" i="11"/>
  <c r="AD66" i="11"/>
  <c r="Y66" i="11"/>
  <c r="AE66" i="11"/>
  <c r="S67" i="11"/>
  <c r="AC67" i="11"/>
  <c r="V67" i="11"/>
  <c r="AD67" i="11"/>
  <c r="Y67" i="11"/>
  <c r="AE67" i="11"/>
  <c r="S68" i="11"/>
  <c r="AC68" i="11"/>
  <c r="V68" i="11"/>
  <c r="AD68" i="11"/>
  <c r="Y68" i="11"/>
  <c r="AE68" i="11"/>
  <c r="S69" i="11"/>
  <c r="AC69" i="11"/>
  <c r="V69" i="11"/>
  <c r="AD69" i="11"/>
  <c r="Y69" i="11"/>
  <c r="AE69" i="11"/>
  <c r="S70" i="11"/>
  <c r="AC70" i="11"/>
  <c r="V70" i="11"/>
  <c r="AD70" i="11"/>
  <c r="Y70" i="11"/>
  <c r="AE70" i="11"/>
  <c r="S22" i="11"/>
  <c r="AC22" i="11"/>
  <c r="V22" i="11"/>
  <c r="AD22" i="11"/>
  <c r="Y22" i="11"/>
  <c r="AE22" i="11"/>
  <c r="S23" i="11"/>
  <c r="AC23" i="11"/>
  <c r="V23" i="11"/>
  <c r="AD23" i="11"/>
  <c r="Y23" i="11"/>
  <c r="AE23" i="11"/>
  <c r="S24" i="11"/>
  <c r="AC24" i="11"/>
  <c r="V24" i="11"/>
  <c r="AD24" i="11"/>
  <c r="Y24" i="11"/>
  <c r="AE24" i="11"/>
  <c r="S25" i="11"/>
  <c r="AC25" i="11"/>
  <c r="V25" i="11"/>
  <c r="AD25" i="11"/>
  <c r="Y25" i="11"/>
  <c r="AE25" i="11"/>
  <c r="S26" i="11"/>
  <c r="AC26" i="11"/>
  <c r="V26" i="11"/>
  <c r="AD26" i="11"/>
  <c r="Y26" i="11"/>
  <c r="AE26" i="11"/>
  <c r="S27" i="11"/>
  <c r="AC27" i="11"/>
  <c r="V27" i="11"/>
  <c r="AD27" i="11"/>
  <c r="Y27" i="11"/>
  <c r="AE27" i="11"/>
  <c r="S28" i="11"/>
  <c r="AC28" i="11"/>
  <c r="V28" i="11"/>
  <c r="AD28" i="11"/>
  <c r="Y28" i="11"/>
  <c r="AE28" i="11"/>
  <c r="S29" i="11"/>
  <c r="AC29" i="11"/>
  <c r="V29" i="11"/>
  <c r="AD29" i="11"/>
  <c r="Y29" i="11"/>
  <c r="AE29" i="11"/>
  <c r="S30" i="11"/>
  <c r="AC30" i="11"/>
  <c r="V30" i="11"/>
  <c r="AD30" i="11"/>
  <c r="Y30" i="11"/>
  <c r="AE30" i="11"/>
  <c r="S31" i="11"/>
  <c r="AC31" i="11"/>
  <c r="V31" i="11"/>
  <c r="AD31" i="11"/>
  <c r="Y31" i="11"/>
  <c r="AE31" i="11"/>
  <c r="S32" i="11"/>
  <c r="AC32" i="11"/>
  <c r="V32" i="11"/>
  <c r="AD32" i="11"/>
  <c r="Y32" i="11"/>
  <c r="AE32" i="11"/>
  <c r="S33" i="11"/>
  <c r="AC33" i="11"/>
  <c r="V33" i="11"/>
  <c r="AD33" i="11"/>
  <c r="Y33" i="11"/>
  <c r="AE33" i="11"/>
  <c r="S34" i="11"/>
  <c r="AC34" i="11"/>
  <c r="V34" i="11"/>
  <c r="AD34" i="11"/>
  <c r="Y34" i="11"/>
  <c r="AE34" i="11"/>
  <c r="S35" i="11"/>
  <c r="AC35" i="11"/>
  <c r="V35" i="11"/>
  <c r="AD35" i="11"/>
  <c r="Y35" i="11"/>
  <c r="AE35" i="11"/>
  <c r="S36" i="11"/>
  <c r="AC36" i="11"/>
  <c r="V36" i="11"/>
  <c r="AD36" i="11"/>
  <c r="Y36" i="11"/>
  <c r="AE36" i="11"/>
  <c r="S37" i="11"/>
  <c r="AC37" i="11"/>
  <c r="V37" i="11"/>
  <c r="AD37" i="11"/>
  <c r="Y37" i="11"/>
  <c r="AE37" i="11"/>
  <c r="S38" i="11"/>
  <c r="AC38" i="11"/>
  <c r="V38" i="11"/>
  <c r="AD38" i="11"/>
  <c r="Y38" i="11"/>
  <c r="AE38" i="11"/>
  <c r="S39" i="11"/>
  <c r="AC39" i="11"/>
  <c r="V39" i="11"/>
  <c r="AD39" i="11"/>
  <c r="Y39" i="11"/>
  <c r="AE39" i="11"/>
  <c r="S40" i="11"/>
  <c r="AC40" i="11"/>
  <c r="V40" i="11"/>
  <c r="AD40" i="11"/>
  <c r="Y40" i="11"/>
  <c r="AE40" i="11"/>
  <c r="S41" i="11"/>
  <c r="AC41" i="11"/>
  <c r="V41" i="11"/>
  <c r="AD41" i="11"/>
  <c r="Y41" i="11"/>
  <c r="AE41" i="11"/>
  <c r="S21" i="11"/>
  <c r="V21" i="11"/>
  <c r="Y21" i="11"/>
  <c r="AE21" i="11"/>
  <c r="AD21" i="11"/>
  <c r="AC21" i="11"/>
  <c r="H13" i="40"/>
  <c r="I13" i="40"/>
  <c r="J13" i="40"/>
  <c r="K13" i="40"/>
  <c r="H14" i="40"/>
  <c r="I14" i="40"/>
  <c r="J14" i="40"/>
  <c r="K14" i="40"/>
  <c r="H15" i="40"/>
  <c r="I15" i="40"/>
  <c r="J15" i="40"/>
  <c r="K15" i="40"/>
  <c r="H16" i="40"/>
  <c r="I16" i="40"/>
  <c r="J16" i="40"/>
  <c r="K16" i="40"/>
  <c r="H17" i="40"/>
  <c r="I17" i="40"/>
  <c r="J17" i="40"/>
  <c r="K17" i="40"/>
  <c r="H18" i="40"/>
  <c r="I18" i="40"/>
  <c r="J18" i="40"/>
  <c r="K18" i="40"/>
  <c r="H19" i="40"/>
  <c r="I19" i="40"/>
  <c r="J19" i="40"/>
  <c r="K19" i="40"/>
  <c r="H20" i="40"/>
  <c r="I20" i="40"/>
  <c r="J20" i="40"/>
  <c r="K20" i="40"/>
  <c r="H21" i="40"/>
  <c r="I21" i="40"/>
  <c r="J21" i="40"/>
  <c r="K21" i="40"/>
  <c r="H22" i="40"/>
  <c r="I22" i="40"/>
  <c r="J22" i="40"/>
  <c r="K22" i="40"/>
  <c r="H23" i="40"/>
  <c r="I23" i="40"/>
  <c r="J23" i="40"/>
  <c r="K23" i="40"/>
  <c r="H24" i="40"/>
  <c r="I24" i="40"/>
  <c r="J24" i="40"/>
  <c r="K24" i="40"/>
  <c r="H25" i="40"/>
  <c r="I25" i="40"/>
  <c r="J25" i="40"/>
  <c r="K25" i="40"/>
  <c r="H26" i="40"/>
  <c r="I26" i="40"/>
  <c r="J26" i="40"/>
  <c r="K26" i="40"/>
  <c r="H27" i="40"/>
  <c r="I27" i="40"/>
  <c r="J27" i="40"/>
  <c r="K27" i="40"/>
  <c r="H28" i="40"/>
  <c r="I28" i="40"/>
  <c r="J28" i="40"/>
  <c r="K28" i="40"/>
  <c r="H29" i="40"/>
  <c r="I29" i="40"/>
  <c r="J29" i="40"/>
  <c r="K29" i="40"/>
  <c r="H30" i="40"/>
  <c r="I30" i="40"/>
  <c r="J30" i="40"/>
  <c r="K30" i="40"/>
  <c r="H31" i="40"/>
  <c r="I31" i="40"/>
  <c r="J31" i="40"/>
  <c r="K31" i="40"/>
  <c r="H32" i="40"/>
  <c r="I32" i="40"/>
  <c r="J32" i="40"/>
  <c r="K32" i="40"/>
  <c r="H33" i="40"/>
  <c r="I33" i="40"/>
  <c r="J33" i="40"/>
  <c r="K33" i="40"/>
  <c r="H34" i="40"/>
  <c r="I34" i="40"/>
  <c r="J34" i="40"/>
  <c r="K34" i="40"/>
  <c r="H35" i="40"/>
  <c r="I35" i="40"/>
  <c r="J35" i="40"/>
  <c r="K35" i="40"/>
  <c r="H36" i="40"/>
  <c r="I36" i="40"/>
  <c r="J36" i="40"/>
  <c r="K36" i="40"/>
  <c r="H37" i="40"/>
  <c r="I37" i="40"/>
  <c r="J37" i="40"/>
  <c r="K37" i="40"/>
  <c r="H38" i="40"/>
  <c r="I38" i="40"/>
  <c r="J38" i="40"/>
  <c r="K38" i="40"/>
  <c r="H39" i="40"/>
  <c r="I39" i="40"/>
  <c r="J39" i="40"/>
  <c r="K39" i="40"/>
  <c r="H40" i="40"/>
  <c r="I40" i="40"/>
  <c r="J40" i="40"/>
  <c r="K40" i="40"/>
  <c r="H41" i="40"/>
  <c r="I41" i="40"/>
  <c r="J41" i="40"/>
  <c r="K41" i="40"/>
  <c r="H42" i="40"/>
  <c r="I42" i="40"/>
  <c r="J42" i="40"/>
  <c r="K42" i="40"/>
  <c r="H43" i="40"/>
  <c r="I43" i="40"/>
  <c r="J43" i="40"/>
  <c r="K43" i="40"/>
  <c r="H44" i="40"/>
  <c r="I44" i="40"/>
  <c r="J44" i="40"/>
  <c r="K44" i="40"/>
  <c r="H45" i="40"/>
  <c r="I45" i="40"/>
  <c r="J45" i="40"/>
  <c r="K45" i="40"/>
  <c r="H46" i="40"/>
  <c r="I46" i="40"/>
  <c r="J46" i="40"/>
  <c r="K46" i="40"/>
  <c r="H47" i="40"/>
  <c r="I47" i="40"/>
  <c r="J47" i="40"/>
  <c r="K47" i="40"/>
  <c r="H48" i="40"/>
  <c r="I48" i="40"/>
  <c r="J48" i="40"/>
  <c r="K48" i="40"/>
  <c r="H49" i="40"/>
  <c r="I49" i="40"/>
  <c r="J49" i="40"/>
  <c r="K49" i="40"/>
  <c r="H50" i="40"/>
  <c r="I50" i="40"/>
  <c r="J50" i="40"/>
  <c r="K50" i="40"/>
  <c r="H51" i="40"/>
  <c r="I51" i="40"/>
  <c r="J51" i="40"/>
  <c r="K51" i="40"/>
  <c r="H52" i="40"/>
  <c r="I52" i="40"/>
  <c r="J52" i="40"/>
  <c r="K52" i="40"/>
  <c r="H53" i="40"/>
  <c r="I53" i="40"/>
  <c r="J53" i="40"/>
  <c r="K53" i="40"/>
  <c r="H54" i="40"/>
  <c r="I54" i="40"/>
  <c r="J54" i="40"/>
  <c r="K54" i="40"/>
  <c r="H55" i="40"/>
  <c r="I55" i="40"/>
  <c r="J55" i="40"/>
  <c r="K55" i="40"/>
  <c r="H56" i="40"/>
  <c r="I56" i="40"/>
  <c r="J56" i="40"/>
  <c r="K56" i="40"/>
  <c r="H57" i="40"/>
  <c r="I57" i="40"/>
  <c r="J57" i="40"/>
  <c r="K57" i="40"/>
  <c r="H58" i="40"/>
  <c r="I58" i="40"/>
  <c r="J58" i="40"/>
  <c r="K58" i="40"/>
  <c r="H59" i="40"/>
  <c r="I59" i="40"/>
  <c r="J59" i="40"/>
  <c r="K59" i="40"/>
  <c r="H60" i="40"/>
  <c r="I60" i="40"/>
  <c r="J60" i="40"/>
  <c r="K60" i="40"/>
  <c r="H61" i="40"/>
  <c r="I61" i="40"/>
  <c r="J61" i="40"/>
  <c r="K61" i="40"/>
  <c r="H62" i="40"/>
  <c r="I62" i="40"/>
  <c r="J62" i="40"/>
  <c r="K62" i="40"/>
  <c r="H63" i="40"/>
  <c r="I63" i="40"/>
  <c r="J63" i="40"/>
  <c r="K63" i="40"/>
  <c r="H64" i="40"/>
  <c r="I64" i="40"/>
  <c r="J64" i="40"/>
  <c r="K64" i="40"/>
  <c r="H65" i="40"/>
  <c r="I65" i="40"/>
  <c r="J65" i="40"/>
  <c r="K65" i="40"/>
  <c r="H66" i="40"/>
  <c r="I66" i="40"/>
  <c r="J66" i="40"/>
  <c r="K66" i="40"/>
  <c r="H67" i="40"/>
  <c r="I67" i="40"/>
  <c r="J67" i="40"/>
  <c r="K67" i="40"/>
  <c r="H68" i="40"/>
  <c r="I68" i="40"/>
  <c r="J68" i="40"/>
  <c r="K68" i="40"/>
  <c r="H69" i="40"/>
  <c r="I69" i="40"/>
  <c r="J69" i="40"/>
  <c r="K69" i="40"/>
  <c r="H70" i="40"/>
  <c r="I70" i="40"/>
  <c r="J70" i="40"/>
  <c r="K70" i="40"/>
  <c r="H71" i="40"/>
  <c r="I71" i="40"/>
  <c r="J71" i="40"/>
  <c r="K71" i="40"/>
  <c r="H72" i="40"/>
  <c r="I72" i="40"/>
  <c r="J72" i="40"/>
  <c r="K72" i="40"/>
  <c r="H73" i="40"/>
  <c r="I73" i="40"/>
  <c r="J73" i="40"/>
  <c r="K73" i="40"/>
  <c r="H74" i="40"/>
  <c r="I74" i="40"/>
  <c r="J74" i="40"/>
  <c r="K74" i="40"/>
  <c r="H75" i="40"/>
  <c r="I75" i="40"/>
  <c r="J75" i="40"/>
  <c r="K75" i="40"/>
  <c r="H76" i="40"/>
  <c r="I76" i="40"/>
  <c r="J76" i="40"/>
  <c r="K76" i="40"/>
  <c r="H77" i="40"/>
  <c r="I77" i="40"/>
  <c r="J77" i="40"/>
  <c r="K77" i="40"/>
  <c r="J12" i="40"/>
  <c r="I12" i="40"/>
  <c r="K12" i="40"/>
  <c r="H12" i="40"/>
  <c r="U77" i="40"/>
  <c r="T77" i="40"/>
  <c r="S77" i="40"/>
  <c r="R77" i="40"/>
  <c r="P77" i="40"/>
  <c r="O77" i="40"/>
  <c r="N77" i="40"/>
  <c r="M77" i="40"/>
  <c r="F77" i="40"/>
  <c r="E77" i="40"/>
  <c r="D77" i="40"/>
  <c r="C77" i="40"/>
  <c r="U76" i="40"/>
  <c r="T76" i="40"/>
  <c r="S76" i="40"/>
  <c r="R76" i="40"/>
  <c r="P76" i="40"/>
  <c r="O76" i="40"/>
  <c r="N76" i="40"/>
  <c r="M76" i="40"/>
  <c r="F76" i="40"/>
  <c r="E76" i="40"/>
  <c r="D76" i="40"/>
  <c r="C76" i="40"/>
  <c r="U75" i="40"/>
  <c r="T75" i="40"/>
  <c r="S75" i="40"/>
  <c r="R75" i="40"/>
  <c r="P75" i="40"/>
  <c r="O75" i="40"/>
  <c r="N75" i="40"/>
  <c r="M75" i="40"/>
  <c r="F75" i="40"/>
  <c r="E75" i="40"/>
  <c r="D75" i="40"/>
  <c r="C75" i="40"/>
  <c r="U74" i="40"/>
  <c r="T74" i="40"/>
  <c r="S74" i="40"/>
  <c r="R74" i="40"/>
  <c r="P74" i="40"/>
  <c r="O74" i="40"/>
  <c r="N74" i="40"/>
  <c r="M74" i="40"/>
  <c r="F74" i="40"/>
  <c r="E74" i="40"/>
  <c r="D74" i="40"/>
  <c r="C74" i="40"/>
  <c r="U73" i="40"/>
  <c r="T73" i="40"/>
  <c r="S73" i="40"/>
  <c r="R73" i="40"/>
  <c r="P73" i="40"/>
  <c r="O73" i="40"/>
  <c r="N73" i="40"/>
  <c r="M73" i="40"/>
  <c r="F73" i="40"/>
  <c r="E73" i="40"/>
  <c r="D73" i="40"/>
  <c r="C73" i="40"/>
  <c r="U72" i="40"/>
  <c r="T72" i="40"/>
  <c r="S72" i="40"/>
  <c r="R72" i="40"/>
  <c r="P72" i="40"/>
  <c r="O72" i="40"/>
  <c r="N72" i="40"/>
  <c r="M72" i="40"/>
  <c r="F72" i="40"/>
  <c r="E72" i="40"/>
  <c r="D72" i="40"/>
  <c r="C72" i="40"/>
  <c r="AE71" i="40"/>
  <c r="AD71" i="40"/>
  <c r="AC71" i="40"/>
  <c r="AB71" i="40"/>
  <c r="Z71" i="40"/>
  <c r="Y71" i="40"/>
  <c r="X71" i="40"/>
  <c r="W71" i="40"/>
  <c r="U71" i="40"/>
  <c r="T71" i="40"/>
  <c r="S71" i="40"/>
  <c r="R71" i="40"/>
  <c r="P71" i="40"/>
  <c r="O71" i="40"/>
  <c r="N71" i="40"/>
  <c r="M71" i="40"/>
  <c r="F71" i="40"/>
  <c r="E71" i="40"/>
  <c r="D71" i="40"/>
  <c r="C71" i="40"/>
  <c r="AE70" i="40"/>
  <c r="AD70" i="40"/>
  <c r="AC70" i="40"/>
  <c r="AB70" i="40"/>
  <c r="Z70" i="40"/>
  <c r="Y70" i="40"/>
  <c r="X70" i="40"/>
  <c r="W70" i="40"/>
  <c r="U70" i="40"/>
  <c r="T70" i="40"/>
  <c r="S70" i="40"/>
  <c r="R70" i="40"/>
  <c r="P70" i="40"/>
  <c r="O70" i="40"/>
  <c r="N70" i="40"/>
  <c r="M70" i="40"/>
  <c r="F70" i="40"/>
  <c r="E70" i="40"/>
  <c r="D70" i="40"/>
  <c r="C70" i="40"/>
  <c r="U69" i="40"/>
  <c r="T69" i="40"/>
  <c r="S69" i="40"/>
  <c r="R69" i="40"/>
  <c r="P69" i="40"/>
  <c r="O69" i="40"/>
  <c r="N69" i="40"/>
  <c r="M69" i="40"/>
  <c r="F69" i="40"/>
  <c r="E69" i="40"/>
  <c r="D69" i="40"/>
  <c r="C69" i="40"/>
  <c r="U68" i="40"/>
  <c r="T68" i="40"/>
  <c r="S68" i="40"/>
  <c r="R68" i="40"/>
  <c r="P68" i="40"/>
  <c r="O68" i="40"/>
  <c r="N68" i="40"/>
  <c r="M68" i="40"/>
  <c r="F68" i="40"/>
  <c r="E68" i="40"/>
  <c r="D68" i="40"/>
  <c r="C68" i="40"/>
  <c r="U67" i="40"/>
  <c r="T67" i="40"/>
  <c r="S67" i="40"/>
  <c r="R67" i="40"/>
  <c r="P67" i="40"/>
  <c r="O67" i="40"/>
  <c r="N67" i="40"/>
  <c r="M67" i="40"/>
  <c r="F67" i="40"/>
  <c r="E67" i="40"/>
  <c r="D67" i="40"/>
  <c r="C67" i="40"/>
  <c r="U66" i="40"/>
  <c r="T66" i="40"/>
  <c r="S66" i="40"/>
  <c r="R66" i="40"/>
  <c r="P66" i="40"/>
  <c r="O66" i="40"/>
  <c r="N66" i="40"/>
  <c r="M66" i="40"/>
  <c r="F66" i="40"/>
  <c r="E66" i="40"/>
  <c r="D66" i="40"/>
  <c r="C66" i="40"/>
  <c r="U65" i="40"/>
  <c r="T65" i="40"/>
  <c r="S65" i="40"/>
  <c r="R65" i="40"/>
  <c r="P65" i="40"/>
  <c r="O65" i="40"/>
  <c r="N65" i="40"/>
  <c r="M65" i="40"/>
  <c r="F65" i="40"/>
  <c r="E65" i="40"/>
  <c r="D65" i="40"/>
  <c r="C65" i="40"/>
  <c r="U64" i="40"/>
  <c r="T64" i="40"/>
  <c r="S64" i="40"/>
  <c r="R64" i="40"/>
  <c r="P64" i="40"/>
  <c r="O64" i="40"/>
  <c r="N64" i="40"/>
  <c r="M64" i="40"/>
  <c r="F64" i="40"/>
  <c r="E64" i="40"/>
  <c r="D64" i="40"/>
  <c r="C64" i="40"/>
  <c r="U63" i="40"/>
  <c r="T63" i="40"/>
  <c r="S63" i="40"/>
  <c r="R63" i="40"/>
  <c r="P63" i="40"/>
  <c r="O63" i="40"/>
  <c r="N63" i="40"/>
  <c r="M63" i="40"/>
  <c r="F63" i="40"/>
  <c r="E63" i="40"/>
  <c r="D63" i="40"/>
  <c r="C63" i="40"/>
  <c r="AE62" i="40"/>
  <c r="AD62" i="40"/>
  <c r="AC62" i="40"/>
  <c r="AB62" i="40"/>
  <c r="Z62" i="40"/>
  <c r="Y62" i="40"/>
  <c r="X62" i="40"/>
  <c r="W62" i="40"/>
  <c r="U62" i="40"/>
  <c r="T62" i="40"/>
  <c r="S62" i="40"/>
  <c r="R62" i="40"/>
  <c r="P62" i="40"/>
  <c r="O62" i="40"/>
  <c r="N62" i="40"/>
  <c r="M62" i="40"/>
  <c r="F62" i="40"/>
  <c r="E62" i="40"/>
  <c r="D62" i="40"/>
  <c r="C62" i="40"/>
  <c r="AE61" i="40"/>
  <c r="AD61" i="40"/>
  <c r="AC61" i="40"/>
  <c r="AB61" i="40"/>
  <c r="Z61" i="40"/>
  <c r="Y61" i="40"/>
  <c r="X61" i="40"/>
  <c r="W61" i="40"/>
  <c r="U61" i="40"/>
  <c r="T61" i="40"/>
  <c r="S61" i="40"/>
  <c r="R61" i="40"/>
  <c r="P61" i="40"/>
  <c r="O61" i="40"/>
  <c r="N61" i="40"/>
  <c r="M61" i="40"/>
  <c r="F61" i="40"/>
  <c r="E61" i="40"/>
  <c r="D61" i="40"/>
  <c r="C61" i="40"/>
  <c r="U60" i="40"/>
  <c r="T60" i="40"/>
  <c r="S60" i="40"/>
  <c r="R60" i="40"/>
  <c r="P60" i="40"/>
  <c r="O60" i="40"/>
  <c r="N60" i="40"/>
  <c r="M60" i="40"/>
  <c r="F60" i="40"/>
  <c r="E60" i="40"/>
  <c r="D60" i="40"/>
  <c r="C60" i="40"/>
  <c r="U59" i="40"/>
  <c r="T59" i="40"/>
  <c r="S59" i="40"/>
  <c r="R59" i="40"/>
  <c r="P59" i="40"/>
  <c r="O59" i="40"/>
  <c r="N59" i="40"/>
  <c r="M59" i="40"/>
  <c r="F59" i="40"/>
  <c r="E59" i="40"/>
  <c r="D59" i="40"/>
  <c r="C59" i="40"/>
  <c r="U58" i="40"/>
  <c r="T58" i="40"/>
  <c r="S58" i="40"/>
  <c r="R58" i="40"/>
  <c r="P58" i="40"/>
  <c r="O58" i="40"/>
  <c r="N58" i="40"/>
  <c r="M58" i="40"/>
  <c r="F58" i="40"/>
  <c r="E58" i="40"/>
  <c r="D58" i="40"/>
  <c r="C58" i="40"/>
  <c r="U57" i="40"/>
  <c r="T57" i="40"/>
  <c r="S57" i="40"/>
  <c r="R57" i="40"/>
  <c r="P57" i="40"/>
  <c r="O57" i="40"/>
  <c r="N57" i="40"/>
  <c r="M57" i="40"/>
  <c r="F57" i="40"/>
  <c r="E57" i="40"/>
  <c r="D57" i="40"/>
  <c r="C57" i="40"/>
  <c r="U56" i="40"/>
  <c r="T56" i="40"/>
  <c r="S56" i="40"/>
  <c r="R56" i="40"/>
  <c r="P56" i="40"/>
  <c r="O56" i="40"/>
  <c r="N56" i="40"/>
  <c r="M56" i="40"/>
  <c r="F56" i="40"/>
  <c r="E56" i="40"/>
  <c r="D56" i="40"/>
  <c r="C56" i="40"/>
  <c r="U55" i="40"/>
  <c r="T55" i="40"/>
  <c r="S55" i="40"/>
  <c r="R55" i="40"/>
  <c r="P55" i="40"/>
  <c r="O55" i="40"/>
  <c r="N55" i="40"/>
  <c r="M55" i="40"/>
  <c r="F55" i="40"/>
  <c r="E55" i="40"/>
  <c r="D55" i="40"/>
  <c r="C55" i="40"/>
  <c r="U54" i="40"/>
  <c r="T54" i="40"/>
  <c r="S54" i="40"/>
  <c r="R54" i="40"/>
  <c r="P54" i="40"/>
  <c r="O54" i="40"/>
  <c r="N54" i="40"/>
  <c r="M54" i="40"/>
  <c r="F54" i="40"/>
  <c r="E54" i="40"/>
  <c r="D54" i="40"/>
  <c r="C54" i="40"/>
  <c r="U53" i="40"/>
  <c r="T53" i="40"/>
  <c r="S53" i="40"/>
  <c r="R53" i="40"/>
  <c r="P53" i="40"/>
  <c r="O53" i="40"/>
  <c r="N53" i="40"/>
  <c r="M53" i="40"/>
  <c r="F53" i="40"/>
  <c r="E53" i="40"/>
  <c r="D53" i="40"/>
  <c r="C53" i="40"/>
  <c r="U52" i="40"/>
  <c r="T52" i="40"/>
  <c r="S52" i="40"/>
  <c r="R52" i="40"/>
  <c r="P52" i="40"/>
  <c r="O52" i="40"/>
  <c r="N52" i="40"/>
  <c r="M52" i="40"/>
  <c r="F52" i="40"/>
  <c r="E52" i="40"/>
  <c r="D52" i="40"/>
  <c r="C52" i="40"/>
  <c r="U51" i="40"/>
  <c r="T51" i="40"/>
  <c r="S51" i="40"/>
  <c r="R51" i="40"/>
  <c r="P51" i="40"/>
  <c r="O51" i="40"/>
  <c r="N51" i="40"/>
  <c r="M51" i="40"/>
  <c r="F51" i="40"/>
  <c r="E51" i="40"/>
  <c r="D51" i="40"/>
  <c r="C51" i="40"/>
  <c r="U50" i="40"/>
  <c r="T50" i="40"/>
  <c r="S50" i="40"/>
  <c r="R50" i="40"/>
  <c r="P50" i="40"/>
  <c r="O50" i="40"/>
  <c r="N50" i="40"/>
  <c r="M50" i="40"/>
  <c r="F50" i="40"/>
  <c r="E50" i="40"/>
  <c r="D50" i="40"/>
  <c r="C50" i="40"/>
  <c r="U49" i="40"/>
  <c r="T49" i="40"/>
  <c r="S49" i="40"/>
  <c r="R49" i="40"/>
  <c r="P49" i="40"/>
  <c r="O49" i="40"/>
  <c r="N49" i="40"/>
  <c r="M49" i="40"/>
  <c r="F49" i="40"/>
  <c r="E49" i="40"/>
  <c r="D49" i="40"/>
  <c r="C49" i="40"/>
  <c r="U48" i="40"/>
  <c r="T48" i="40"/>
  <c r="S48" i="40"/>
  <c r="R48" i="40"/>
  <c r="P48" i="40"/>
  <c r="O48" i="40"/>
  <c r="N48" i="40"/>
  <c r="M48" i="40"/>
  <c r="F48" i="40"/>
  <c r="E48" i="40"/>
  <c r="D48" i="40"/>
  <c r="C48" i="40"/>
  <c r="U47" i="40"/>
  <c r="T47" i="40"/>
  <c r="S47" i="40"/>
  <c r="R47" i="40"/>
  <c r="P47" i="40"/>
  <c r="O47" i="40"/>
  <c r="N47" i="40"/>
  <c r="M47" i="40"/>
  <c r="F47" i="40"/>
  <c r="E47" i="40"/>
  <c r="D47" i="40"/>
  <c r="C47" i="40"/>
  <c r="U46" i="40"/>
  <c r="T46" i="40"/>
  <c r="S46" i="40"/>
  <c r="R46" i="40"/>
  <c r="P46" i="40"/>
  <c r="O46" i="40"/>
  <c r="N46" i="40"/>
  <c r="M46" i="40"/>
  <c r="F46" i="40"/>
  <c r="E46" i="40"/>
  <c r="D46" i="40"/>
  <c r="C46" i="40"/>
  <c r="U45" i="40"/>
  <c r="T45" i="40"/>
  <c r="S45" i="40"/>
  <c r="R45" i="40"/>
  <c r="P45" i="40"/>
  <c r="O45" i="40"/>
  <c r="N45" i="40"/>
  <c r="M45" i="40"/>
  <c r="F45" i="40"/>
  <c r="E45" i="40"/>
  <c r="D45" i="40"/>
  <c r="C45" i="40"/>
  <c r="AE44" i="40"/>
  <c r="AD44" i="40"/>
  <c r="AC44" i="40"/>
  <c r="AB44" i="40"/>
  <c r="Z44" i="40"/>
  <c r="Y44" i="40"/>
  <c r="X44" i="40"/>
  <c r="W44" i="40"/>
  <c r="U44" i="40"/>
  <c r="T44" i="40"/>
  <c r="S44" i="40"/>
  <c r="R44" i="40"/>
  <c r="P44" i="40"/>
  <c r="O44" i="40"/>
  <c r="N44" i="40"/>
  <c r="M44" i="40"/>
  <c r="F44" i="40"/>
  <c r="E44" i="40"/>
  <c r="D44" i="40"/>
  <c r="C44" i="40"/>
  <c r="U43" i="40"/>
  <c r="T43" i="40"/>
  <c r="S43" i="40"/>
  <c r="R43" i="40"/>
  <c r="P43" i="40"/>
  <c r="O43" i="40"/>
  <c r="N43" i="40"/>
  <c r="M43" i="40"/>
  <c r="F43" i="40"/>
  <c r="E43" i="40"/>
  <c r="D43" i="40"/>
  <c r="C43" i="40"/>
  <c r="U42" i="40"/>
  <c r="T42" i="40"/>
  <c r="S42" i="40"/>
  <c r="R42" i="40"/>
  <c r="P42" i="40"/>
  <c r="O42" i="40"/>
  <c r="N42" i="40"/>
  <c r="M42" i="40"/>
  <c r="F42" i="40"/>
  <c r="E42" i="40"/>
  <c r="D42" i="40"/>
  <c r="C42" i="40"/>
  <c r="AE41" i="40"/>
  <c r="AD41" i="40"/>
  <c r="AC41" i="40"/>
  <c r="AB41" i="40"/>
  <c r="Z41" i="40"/>
  <c r="Y41" i="40"/>
  <c r="X41" i="40"/>
  <c r="W41" i="40"/>
  <c r="U41" i="40"/>
  <c r="T41" i="40"/>
  <c r="S41" i="40"/>
  <c r="R41" i="40"/>
  <c r="P41" i="40"/>
  <c r="O41" i="40"/>
  <c r="N41" i="40"/>
  <c r="M41" i="40"/>
  <c r="F41" i="40"/>
  <c r="E41" i="40"/>
  <c r="D41" i="40"/>
  <c r="C41" i="40"/>
  <c r="U40" i="40"/>
  <c r="T40" i="40"/>
  <c r="S40" i="40"/>
  <c r="R40" i="40"/>
  <c r="P40" i="40"/>
  <c r="O40" i="40"/>
  <c r="N40" i="40"/>
  <c r="M40" i="40"/>
  <c r="F40" i="40"/>
  <c r="E40" i="40"/>
  <c r="D40" i="40"/>
  <c r="C40" i="40"/>
  <c r="U39" i="40"/>
  <c r="T39" i="40"/>
  <c r="S39" i="40"/>
  <c r="R39" i="40"/>
  <c r="P39" i="40"/>
  <c r="O39" i="40"/>
  <c r="N39" i="40"/>
  <c r="M39" i="40"/>
  <c r="F39" i="40"/>
  <c r="E39" i="40"/>
  <c r="D39" i="40"/>
  <c r="C39" i="40"/>
  <c r="U38" i="40"/>
  <c r="T38" i="40"/>
  <c r="S38" i="40"/>
  <c r="R38" i="40"/>
  <c r="P38" i="40"/>
  <c r="O38" i="40"/>
  <c r="N38" i="40"/>
  <c r="M38" i="40"/>
  <c r="F38" i="40"/>
  <c r="E38" i="40"/>
  <c r="D38" i="40"/>
  <c r="C38" i="40"/>
  <c r="U37" i="40"/>
  <c r="T37" i="40"/>
  <c r="S37" i="40"/>
  <c r="R37" i="40"/>
  <c r="P37" i="40"/>
  <c r="O37" i="40"/>
  <c r="N37" i="40"/>
  <c r="M37" i="40"/>
  <c r="F37" i="40"/>
  <c r="E37" i="40"/>
  <c r="D37" i="40"/>
  <c r="C37" i="40"/>
  <c r="AE36" i="40"/>
  <c r="Z36" i="40"/>
  <c r="U36" i="40"/>
  <c r="T36" i="40"/>
  <c r="S36" i="40"/>
  <c r="R36" i="40"/>
  <c r="P36" i="40"/>
  <c r="O36" i="40"/>
  <c r="N36" i="40"/>
  <c r="M36" i="40"/>
  <c r="F36" i="40"/>
  <c r="E36" i="40"/>
  <c r="D36" i="40"/>
  <c r="C36" i="40"/>
  <c r="U35" i="40"/>
  <c r="T35" i="40"/>
  <c r="S35" i="40"/>
  <c r="R35" i="40"/>
  <c r="P35" i="40"/>
  <c r="O35" i="40"/>
  <c r="N35" i="40"/>
  <c r="M35" i="40"/>
  <c r="F35" i="40"/>
  <c r="E35" i="40"/>
  <c r="D35" i="40"/>
  <c r="C35" i="40"/>
  <c r="U34" i="40"/>
  <c r="T34" i="40"/>
  <c r="S34" i="40"/>
  <c r="R34" i="40"/>
  <c r="P34" i="40"/>
  <c r="O34" i="40"/>
  <c r="N34" i="40"/>
  <c r="M34" i="40"/>
  <c r="F34" i="40"/>
  <c r="E34" i="40"/>
  <c r="D34" i="40"/>
  <c r="C34" i="40"/>
  <c r="U33" i="40"/>
  <c r="T33" i="40"/>
  <c r="S33" i="40"/>
  <c r="R33" i="40"/>
  <c r="P33" i="40"/>
  <c r="O33" i="40"/>
  <c r="N33" i="40"/>
  <c r="M33" i="40"/>
  <c r="F33" i="40"/>
  <c r="E33" i="40"/>
  <c r="D33" i="40"/>
  <c r="C33" i="40"/>
  <c r="AE32" i="40"/>
  <c r="AD32" i="40"/>
  <c r="AC32" i="40"/>
  <c r="AB32" i="40"/>
  <c r="Z32" i="40"/>
  <c r="Y32" i="40"/>
  <c r="X32" i="40"/>
  <c r="W32" i="40"/>
  <c r="U32" i="40"/>
  <c r="T32" i="40"/>
  <c r="S32" i="40"/>
  <c r="R32" i="40"/>
  <c r="P32" i="40"/>
  <c r="O32" i="40"/>
  <c r="N32" i="40"/>
  <c r="M32" i="40"/>
  <c r="F32" i="40"/>
  <c r="E32" i="40"/>
  <c r="D32" i="40"/>
  <c r="C32" i="40"/>
  <c r="AE31" i="40"/>
  <c r="AD31" i="40"/>
  <c r="AC31" i="40"/>
  <c r="AB31" i="40"/>
  <c r="Z31" i="40"/>
  <c r="Y31" i="40"/>
  <c r="X31" i="40"/>
  <c r="W31" i="40"/>
  <c r="U31" i="40"/>
  <c r="T31" i="40"/>
  <c r="S31" i="40"/>
  <c r="R31" i="40"/>
  <c r="P31" i="40"/>
  <c r="O31" i="40"/>
  <c r="N31" i="40"/>
  <c r="M31" i="40"/>
  <c r="F31" i="40"/>
  <c r="E31" i="40"/>
  <c r="D31" i="40"/>
  <c r="C31" i="40"/>
  <c r="AE30" i="40"/>
  <c r="AD30" i="40"/>
  <c r="AC30" i="40"/>
  <c r="AB30" i="40"/>
  <c r="Z30" i="40"/>
  <c r="Y30" i="40"/>
  <c r="X30" i="40"/>
  <c r="W30" i="40"/>
  <c r="U30" i="40"/>
  <c r="T30" i="40"/>
  <c r="S30" i="40"/>
  <c r="R30" i="40"/>
  <c r="P30" i="40"/>
  <c r="O30" i="40"/>
  <c r="N30" i="40"/>
  <c r="M30" i="40"/>
  <c r="F30" i="40"/>
  <c r="E30" i="40"/>
  <c r="D30" i="40"/>
  <c r="C30" i="40"/>
  <c r="U29" i="40"/>
  <c r="T29" i="40"/>
  <c r="S29" i="40"/>
  <c r="R29" i="40"/>
  <c r="P29" i="40"/>
  <c r="O29" i="40"/>
  <c r="N29" i="40"/>
  <c r="M29" i="40"/>
  <c r="F29" i="40"/>
  <c r="E29" i="40"/>
  <c r="D29" i="40"/>
  <c r="C29" i="40"/>
  <c r="U28" i="40"/>
  <c r="T28" i="40"/>
  <c r="S28" i="40"/>
  <c r="R28" i="40"/>
  <c r="P28" i="40"/>
  <c r="O28" i="40"/>
  <c r="N28" i="40"/>
  <c r="M28" i="40"/>
  <c r="F28" i="40"/>
  <c r="E28" i="40"/>
  <c r="D28" i="40"/>
  <c r="C28" i="40"/>
  <c r="U27" i="40"/>
  <c r="T27" i="40"/>
  <c r="S27" i="40"/>
  <c r="R27" i="40"/>
  <c r="P27" i="40"/>
  <c r="O27" i="40"/>
  <c r="N27" i="40"/>
  <c r="M27" i="40"/>
  <c r="F27" i="40"/>
  <c r="E27" i="40"/>
  <c r="D27" i="40"/>
  <c r="C27" i="40"/>
  <c r="U26" i="40"/>
  <c r="T26" i="40"/>
  <c r="S26" i="40"/>
  <c r="R26" i="40"/>
  <c r="P26" i="40"/>
  <c r="O26" i="40"/>
  <c r="N26" i="40"/>
  <c r="M26" i="40"/>
  <c r="F26" i="40"/>
  <c r="E26" i="40"/>
  <c r="D26" i="40"/>
  <c r="C26" i="40"/>
  <c r="U25" i="40"/>
  <c r="T25" i="40"/>
  <c r="S25" i="40"/>
  <c r="R25" i="40"/>
  <c r="P25" i="40"/>
  <c r="O25" i="40"/>
  <c r="N25" i="40"/>
  <c r="M25" i="40"/>
  <c r="F25" i="40"/>
  <c r="E25" i="40"/>
  <c r="D25" i="40"/>
  <c r="C25" i="40"/>
  <c r="U24" i="40"/>
  <c r="T24" i="40"/>
  <c r="S24" i="40"/>
  <c r="R24" i="40"/>
  <c r="P24" i="40"/>
  <c r="O24" i="40"/>
  <c r="N24" i="40"/>
  <c r="M24" i="40"/>
  <c r="F24" i="40"/>
  <c r="E24" i="40"/>
  <c r="D24" i="40"/>
  <c r="C24" i="40"/>
  <c r="AE23" i="40"/>
  <c r="AD23" i="40"/>
  <c r="AC23" i="40"/>
  <c r="AB23" i="40"/>
  <c r="Z23" i="40"/>
  <c r="Y23" i="40"/>
  <c r="X23" i="40"/>
  <c r="W23" i="40"/>
  <c r="U23" i="40"/>
  <c r="T23" i="40"/>
  <c r="S23" i="40"/>
  <c r="R23" i="40"/>
  <c r="P23" i="40"/>
  <c r="O23" i="40"/>
  <c r="N23" i="40"/>
  <c r="M23" i="40"/>
  <c r="F23" i="40"/>
  <c r="E23" i="40"/>
  <c r="D23" i="40"/>
  <c r="C23" i="40"/>
  <c r="U22" i="40"/>
  <c r="T22" i="40"/>
  <c r="S22" i="40"/>
  <c r="R22" i="40"/>
  <c r="P22" i="40"/>
  <c r="O22" i="40"/>
  <c r="N22" i="40"/>
  <c r="M22" i="40"/>
  <c r="F22" i="40"/>
  <c r="E22" i="40"/>
  <c r="D22" i="40"/>
  <c r="C22" i="40"/>
  <c r="AE21" i="40"/>
  <c r="AD21" i="40"/>
  <c r="AC21" i="40"/>
  <c r="AB21" i="40"/>
  <c r="Z21" i="40"/>
  <c r="Y21" i="40"/>
  <c r="X21" i="40"/>
  <c r="W21" i="40"/>
  <c r="U21" i="40"/>
  <c r="T21" i="40"/>
  <c r="S21" i="40"/>
  <c r="R21" i="40"/>
  <c r="P21" i="40"/>
  <c r="O21" i="40"/>
  <c r="N21" i="40"/>
  <c r="M21" i="40"/>
  <c r="F21" i="40"/>
  <c r="E21" i="40"/>
  <c r="D21" i="40"/>
  <c r="C21" i="40"/>
  <c r="AE20" i="40"/>
  <c r="AD20" i="40"/>
  <c r="AC20" i="40"/>
  <c r="AB20" i="40"/>
  <c r="Z20" i="40"/>
  <c r="Y20" i="40"/>
  <c r="X20" i="40"/>
  <c r="W20" i="40"/>
  <c r="U20" i="40"/>
  <c r="T20" i="40"/>
  <c r="S20" i="40"/>
  <c r="R20" i="40"/>
  <c r="P20" i="40"/>
  <c r="O20" i="40"/>
  <c r="N20" i="40"/>
  <c r="M20" i="40"/>
  <c r="F20" i="40"/>
  <c r="E20" i="40"/>
  <c r="D20" i="40"/>
  <c r="C20" i="40"/>
  <c r="AE19" i="40"/>
  <c r="AD19" i="40"/>
  <c r="AC19" i="40"/>
  <c r="AB19" i="40"/>
  <c r="Z19" i="40"/>
  <c r="Y19" i="40"/>
  <c r="X19" i="40"/>
  <c r="W19" i="40"/>
  <c r="U19" i="40"/>
  <c r="T19" i="40"/>
  <c r="S19" i="40"/>
  <c r="R19" i="40"/>
  <c r="P19" i="40"/>
  <c r="O19" i="40"/>
  <c r="N19" i="40"/>
  <c r="M19" i="40"/>
  <c r="F19" i="40"/>
  <c r="E19" i="40"/>
  <c r="D19" i="40"/>
  <c r="C19" i="40"/>
  <c r="U18" i="40"/>
  <c r="T18" i="40"/>
  <c r="S18" i="40"/>
  <c r="R18" i="40"/>
  <c r="P18" i="40"/>
  <c r="O18" i="40"/>
  <c r="N18" i="40"/>
  <c r="M18" i="40"/>
  <c r="F18" i="40"/>
  <c r="E18" i="40"/>
  <c r="D18" i="40"/>
  <c r="C18" i="40"/>
  <c r="AE17" i="40"/>
  <c r="AD17" i="40"/>
  <c r="AC17" i="40"/>
  <c r="AB17" i="40"/>
  <c r="Z17" i="40"/>
  <c r="Y17" i="40"/>
  <c r="X17" i="40"/>
  <c r="W17" i="40"/>
  <c r="U17" i="40"/>
  <c r="T17" i="40"/>
  <c r="S17" i="40"/>
  <c r="R17" i="40"/>
  <c r="P17" i="40"/>
  <c r="O17" i="40"/>
  <c r="N17" i="40"/>
  <c r="M17" i="40"/>
  <c r="F17" i="40"/>
  <c r="E17" i="40"/>
  <c r="D17" i="40"/>
  <c r="C17" i="40"/>
  <c r="AE16" i="40"/>
  <c r="AD16" i="40"/>
  <c r="AC16" i="40"/>
  <c r="AB16" i="40"/>
  <c r="Z16" i="40"/>
  <c r="Y16" i="40"/>
  <c r="X16" i="40"/>
  <c r="W16" i="40"/>
  <c r="U16" i="40"/>
  <c r="T16" i="40"/>
  <c r="S16" i="40"/>
  <c r="R16" i="40"/>
  <c r="P16" i="40"/>
  <c r="O16" i="40"/>
  <c r="N16" i="40"/>
  <c r="M16" i="40"/>
  <c r="F16" i="40"/>
  <c r="E16" i="40"/>
  <c r="D16" i="40"/>
  <c r="C16" i="40"/>
  <c r="U15" i="40"/>
  <c r="T15" i="40"/>
  <c r="S15" i="40"/>
  <c r="R15" i="40"/>
  <c r="P15" i="40"/>
  <c r="O15" i="40"/>
  <c r="N15" i="40"/>
  <c r="M15" i="40"/>
  <c r="F15" i="40"/>
  <c r="E15" i="40"/>
  <c r="D15" i="40"/>
  <c r="C15" i="40"/>
  <c r="AE14" i="40"/>
  <c r="AD14" i="40"/>
  <c r="AC14" i="40"/>
  <c r="AB14" i="40"/>
  <c r="Z14" i="40"/>
  <c r="Y14" i="40"/>
  <c r="X14" i="40"/>
  <c r="W14" i="40"/>
  <c r="U14" i="40"/>
  <c r="T14" i="40"/>
  <c r="S14" i="40"/>
  <c r="R14" i="40"/>
  <c r="P14" i="40"/>
  <c r="O14" i="40"/>
  <c r="N14" i="40"/>
  <c r="M14" i="40"/>
  <c r="F14" i="40"/>
  <c r="E14" i="40"/>
  <c r="D14" i="40"/>
  <c r="C14" i="40"/>
  <c r="AE13" i="40"/>
  <c r="AD13" i="40"/>
  <c r="AC13" i="40"/>
  <c r="AB13" i="40"/>
  <c r="Z13" i="40"/>
  <c r="Y13" i="40"/>
  <c r="X13" i="40"/>
  <c r="W13" i="40"/>
  <c r="U13" i="40"/>
  <c r="T13" i="40"/>
  <c r="S13" i="40"/>
  <c r="R13" i="40"/>
  <c r="P13" i="40"/>
  <c r="O13" i="40"/>
  <c r="N13" i="40"/>
  <c r="M13" i="40"/>
  <c r="F13" i="40"/>
  <c r="E13" i="40"/>
  <c r="D13" i="40"/>
  <c r="C13" i="40"/>
  <c r="AE12" i="40"/>
  <c r="AD12" i="40"/>
  <c r="AC12" i="40"/>
  <c r="AB12" i="40"/>
  <c r="Z12" i="40"/>
  <c r="Y12" i="40"/>
  <c r="X12" i="40"/>
  <c r="W12" i="40"/>
  <c r="U12" i="40"/>
  <c r="T12" i="40"/>
  <c r="S12" i="40"/>
  <c r="R12" i="40"/>
  <c r="P12" i="40"/>
  <c r="O12" i="40"/>
  <c r="N12" i="40"/>
  <c r="M12" i="40"/>
  <c r="F12" i="40"/>
  <c r="E12" i="40"/>
  <c r="D12" i="40"/>
  <c r="C12" i="40"/>
  <c r="AM12" i="10"/>
  <c r="U57" i="19"/>
  <c r="V57" i="19"/>
  <c r="W57" i="19"/>
  <c r="X57" i="19"/>
  <c r="U58" i="19"/>
  <c r="V58" i="19"/>
  <c r="W58" i="19"/>
  <c r="X58" i="19"/>
  <c r="U59" i="19"/>
  <c r="V59" i="19"/>
  <c r="W59" i="19"/>
  <c r="X59" i="19"/>
  <c r="U60" i="19"/>
  <c r="V60" i="19"/>
  <c r="W60" i="19"/>
  <c r="X60" i="19"/>
  <c r="U61" i="19"/>
  <c r="V61" i="19"/>
  <c r="W61" i="19"/>
  <c r="X61" i="19"/>
  <c r="U62" i="19"/>
  <c r="V62" i="19"/>
  <c r="W62" i="19"/>
  <c r="X62" i="19"/>
  <c r="U63" i="19"/>
  <c r="V63" i="19"/>
  <c r="W63" i="19"/>
  <c r="X63" i="19"/>
  <c r="U64" i="19"/>
  <c r="V64" i="19"/>
  <c r="W64" i="19"/>
  <c r="X64" i="19"/>
  <c r="U65" i="19"/>
  <c r="V65" i="19"/>
  <c r="W65" i="19"/>
  <c r="X65" i="19"/>
  <c r="U66" i="19"/>
  <c r="V66" i="19"/>
  <c r="W66" i="19"/>
  <c r="X66" i="19"/>
  <c r="U67" i="19"/>
  <c r="V67" i="19"/>
  <c r="W67" i="19"/>
  <c r="X67" i="19"/>
  <c r="U68" i="19"/>
  <c r="V68" i="19"/>
  <c r="W68" i="19"/>
  <c r="X68" i="19"/>
  <c r="U69" i="19"/>
  <c r="V69" i="19"/>
  <c r="W69" i="19"/>
  <c r="X69" i="19"/>
  <c r="U70" i="19"/>
  <c r="V70" i="19"/>
  <c r="W70" i="19"/>
  <c r="X70" i="19"/>
  <c r="U71" i="19"/>
  <c r="V71" i="19"/>
  <c r="W71" i="19"/>
  <c r="X71" i="19"/>
  <c r="U72" i="19"/>
  <c r="V72" i="19"/>
  <c r="W72" i="19"/>
  <c r="X72" i="19"/>
  <c r="U73" i="19"/>
  <c r="V73" i="19"/>
  <c r="W73" i="19"/>
  <c r="X73" i="19"/>
  <c r="U74" i="19"/>
  <c r="V74" i="19"/>
  <c r="W74" i="19"/>
  <c r="X74" i="19"/>
  <c r="U75" i="19"/>
  <c r="V75" i="19"/>
  <c r="W75" i="19"/>
  <c r="X75" i="19"/>
  <c r="U76" i="19"/>
  <c r="V76" i="19"/>
  <c r="W76" i="19"/>
  <c r="X76" i="19"/>
  <c r="U77" i="19"/>
  <c r="V77" i="19"/>
  <c r="W77" i="19"/>
  <c r="X77" i="19"/>
  <c r="U37" i="19"/>
  <c r="V37" i="19"/>
  <c r="W37" i="19"/>
  <c r="X37" i="19"/>
  <c r="U38" i="19"/>
  <c r="V38" i="19"/>
  <c r="W38" i="19"/>
  <c r="X38" i="19"/>
  <c r="U39" i="19"/>
  <c r="V39" i="19"/>
  <c r="W39" i="19"/>
  <c r="X39" i="19"/>
  <c r="U40" i="19"/>
  <c r="V40" i="19"/>
  <c r="W40" i="19"/>
  <c r="X40" i="19"/>
  <c r="U41" i="19"/>
  <c r="V41" i="19"/>
  <c r="W41" i="19"/>
  <c r="X41" i="19"/>
  <c r="U42" i="19"/>
  <c r="V42" i="19"/>
  <c r="W42" i="19"/>
  <c r="X42" i="19"/>
  <c r="U43" i="19"/>
  <c r="V43" i="19"/>
  <c r="W43" i="19"/>
  <c r="X43" i="19"/>
  <c r="U44" i="19"/>
  <c r="V44" i="19"/>
  <c r="W44" i="19"/>
  <c r="X44" i="19"/>
  <c r="U45" i="19"/>
  <c r="V45" i="19"/>
  <c r="W45" i="19"/>
  <c r="X45" i="19"/>
  <c r="U46" i="19"/>
  <c r="V46" i="19"/>
  <c r="W46" i="19"/>
  <c r="X46" i="19"/>
  <c r="U47" i="19"/>
  <c r="V47" i="19"/>
  <c r="W47" i="19"/>
  <c r="X47" i="19"/>
  <c r="U48" i="19"/>
  <c r="V48" i="19"/>
  <c r="W48" i="19"/>
  <c r="X48" i="19"/>
  <c r="U49" i="19"/>
  <c r="V49" i="19"/>
  <c r="W49" i="19"/>
  <c r="X49" i="19"/>
  <c r="U50" i="19"/>
  <c r="V50" i="19"/>
  <c r="W50" i="19"/>
  <c r="X50" i="19"/>
  <c r="U51" i="19"/>
  <c r="V51" i="19"/>
  <c r="W51" i="19"/>
  <c r="X51" i="19"/>
  <c r="U52" i="19"/>
  <c r="V52" i="19"/>
  <c r="W52" i="19"/>
  <c r="X52" i="19"/>
  <c r="U53" i="19"/>
  <c r="V53" i="19"/>
  <c r="W53" i="19"/>
  <c r="X53" i="19"/>
  <c r="U54" i="19"/>
  <c r="V54" i="19"/>
  <c r="W54" i="19"/>
  <c r="X54" i="19"/>
  <c r="U55" i="19"/>
  <c r="V55" i="19"/>
  <c r="W55" i="19"/>
  <c r="X55" i="19"/>
  <c r="U56" i="19"/>
  <c r="V56" i="19"/>
  <c r="W56" i="19"/>
  <c r="X56" i="19"/>
  <c r="U25" i="19"/>
  <c r="V25" i="19"/>
  <c r="W25" i="19"/>
  <c r="X25" i="19"/>
  <c r="U26" i="19"/>
  <c r="V26" i="19"/>
  <c r="W26" i="19"/>
  <c r="X26" i="19"/>
  <c r="U27" i="19"/>
  <c r="V27" i="19"/>
  <c r="W27" i="19"/>
  <c r="X27" i="19"/>
  <c r="U28" i="19"/>
  <c r="V28" i="19"/>
  <c r="W28" i="19"/>
  <c r="X28" i="19"/>
  <c r="U29" i="19"/>
  <c r="V29" i="19"/>
  <c r="W29" i="19"/>
  <c r="X29" i="19"/>
  <c r="U30" i="19"/>
  <c r="V30" i="19"/>
  <c r="W30" i="19"/>
  <c r="X30" i="19"/>
  <c r="U31" i="19"/>
  <c r="V31" i="19"/>
  <c r="W31" i="19"/>
  <c r="X31" i="19"/>
  <c r="U32" i="19"/>
  <c r="V32" i="19"/>
  <c r="W32" i="19"/>
  <c r="X32" i="19"/>
  <c r="U33" i="19"/>
  <c r="V33" i="19"/>
  <c r="W33" i="19"/>
  <c r="X33" i="19"/>
  <c r="U34" i="19"/>
  <c r="V34" i="19"/>
  <c r="W34" i="19"/>
  <c r="X34" i="19"/>
  <c r="U35" i="19"/>
  <c r="V35" i="19"/>
  <c r="W35" i="19"/>
  <c r="X35" i="19"/>
  <c r="U36" i="19"/>
  <c r="V36" i="19"/>
  <c r="W36" i="19"/>
  <c r="X36" i="19"/>
  <c r="U22" i="19"/>
  <c r="V22" i="19"/>
  <c r="W22" i="19"/>
  <c r="X22" i="19"/>
  <c r="U23" i="19"/>
  <c r="V23" i="19"/>
  <c r="W23" i="19"/>
  <c r="X23" i="19"/>
  <c r="U24" i="19"/>
  <c r="V24" i="19"/>
  <c r="W24" i="19"/>
  <c r="X24" i="19"/>
  <c r="U21" i="19"/>
  <c r="V21" i="19"/>
  <c r="W21" i="19"/>
  <c r="X21" i="19"/>
  <c r="I12" i="19"/>
  <c r="F21" i="11"/>
  <c r="P21" i="11"/>
  <c r="X12" i="19"/>
  <c r="W12" i="19"/>
  <c r="X13" i="19"/>
  <c r="W13" i="19"/>
  <c r="X14" i="19"/>
  <c r="W14" i="19"/>
  <c r="X16" i="19"/>
  <c r="W16" i="19"/>
  <c r="X17" i="19"/>
  <c r="W17" i="19"/>
  <c r="X19" i="19"/>
  <c r="W19" i="19"/>
  <c r="X20" i="19"/>
  <c r="W20" i="19"/>
  <c r="AO21" i="11"/>
  <c r="AO22" i="11"/>
  <c r="AO23" i="11"/>
  <c r="AO25" i="11"/>
  <c r="AO26" i="11"/>
  <c r="AO28" i="11"/>
  <c r="AO29" i="11"/>
  <c r="AO30" i="11"/>
  <c r="AO32" i="11"/>
  <c r="AO39" i="11"/>
  <c r="AO40" i="11"/>
  <c r="AO41" i="11"/>
  <c r="AO53" i="11"/>
  <c r="AO70" i="11"/>
  <c r="AO71" i="11"/>
  <c r="AO79" i="11"/>
  <c r="AO80" i="11"/>
  <c r="AM13" i="10"/>
  <c r="I13" i="19"/>
  <c r="F22" i="11"/>
  <c r="P22" i="11"/>
  <c r="AM14" i="10"/>
  <c r="I14" i="19"/>
  <c r="F23" i="11"/>
  <c r="P23" i="11"/>
  <c r="AM15" i="10"/>
  <c r="I15" i="19"/>
  <c r="F24" i="11"/>
  <c r="P24" i="11"/>
  <c r="AM16" i="10"/>
  <c r="I16" i="19"/>
  <c r="F25" i="11"/>
  <c r="P25" i="11"/>
  <c r="AM17" i="10"/>
  <c r="I17" i="19"/>
  <c r="F26" i="11"/>
  <c r="P26" i="11"/>
  <c r="AM18" i="10"/>
  <c r="I18" i="19"/>
  <c r="F27" i="11"/>
  <c r="P27" i="11"/>
  <c r="AM19" i="10"/>
  <c r="I19" i="19"/>
  <c r="F28" i="11"/>
  <c r="P28" i="11"/>
  <c r="AM20" i="10"/>
  <c r="I20" i="19"/>
  <c r="F29" i="11"/>
  <c r="P29" i="11"/>
  <c r="AM21" i="10"/>
  <c r="I21" i="19"/>
  <c r="F30" i="11"/>
  <c r="P30" i="11"/>
  <c r="AM22" i="10"/>
  <c r="I22" i="19"/>
  <c r="F31" i="11"/>
  <c r="P31" i="11"/>
  <c r="AM23" i="10"/>
  <c r="I23" i="19"/>
  <c r="F32" i="11"/>
  <c r="P32" i="11"/>
  <c r="AM24" i="10"/>
  <c r="I24" i="19"/>
  <c r="F33" i="11"/>
  <c r="P33" i="11"/>
  <c r="AM25" i="10"/>
  <c r="I25" i="19"/>
  <c r="F34" i="11"/>
  <c r="P34" i="11"/>
  <c r="AM26" i="10"/>
  <c r="I26" i="19"/>
  <c r="F35" i="11"/>
  <c r="P35" i="11"/>
  <c r="AM27" i="10"/>
  <c r="I27" i="19"/>
  <c r="F36" i="11"/>
  <c r="P36" i="11"/>
  <c r="AM28" i="10"/>
  <c r="F37" i="11"/>
  <c r="P37" i="11"/>
  <c r="AM29" i="10"/>
  <c r="I29" i="19"/>
  <c r="H29" i="19"/>
  <c r="F38" i="11"/>
  <c r="P38" i="11"/>
  <c r="AM30" i="10"/>
  <c r="I30" i="19"/>
  <c r="H30" i="19"/>
  <c r="F39" i="11"/>
  <c r="P39" i="11"/>
  <c r="AM31" i="10"/>
  <c r="I31" i="19"/>
  <c r="H31" i="19"/>
  <c r="F40" i="11"/>
  <c r="P40" i="11"/>
  <c r="AM32" i="10"/>
  <c r="I32" i="19"/>
  <c r="H32" i="19"/>
  <c r="F41" i="11"/>
  <c r="P41" i="11"/>
  <c r="AM33" i="10"/>
  <c r="I33" i="19"/>
  <c r="H33" i="19"/>
  <c r="F42" i="11"/>
  <c r="P42" i="11"/>
  <c r="AM34" i="10"/>
  <c r="I34" i="19"/>
  <c r="H34" i="19"/>
  <c r="F43" i="11"/>
  <c r="P43" i="11"/>
  <c r="AM35" i="10"/>
  <c r="I35" i="19"/>
  <c r="H35" i="19"/>
  <c r="F44" i="11"/>
  <c r="P44" i="11"/>
  <c r="AM36" i="10"/>
  <c r="I36" i="19"/>
  <c r="H36" i="19"/>
  <c r="F45" i="11"/>
  <c r="P45" i="11"/>
  <c r="AM37" i="10"/>
  <c r="F46" i="11"/>
  <c r="P46" i="11"/>
  <c r="AM38" i="10"/>
  <c r="F47" i="11"/>
  <c r="P47" i="11"/>
  <c r="AM39" i="10"/>
  <c r="F48" i="11"/>
  <c r="P48" i="11"/>
  <c r="AM40" i="10"/>
  <c r="F49" i="11"/>
  <c r="P49" i="11"/>
  <c r="AM41" i="10"/>
  <c r="F50" i="11"/>
  <c r="P50" i="11"/>
  <c r="AM42" i="10"/>
  <c r="F51" i="11"/>
  <c r="P51" i="11"/>
  <c r="AM43" i="10"/>
  <c r="F52" i="11"/>
  <c r="P52" i="11"/>
  <c r="AM44" i="10"/>
  <c r="F53" i="11"/>
  <c r="P53" i="11"/>
  <c r="AM45" i="10"/>
  <c r="F54" i="11"/>
  <c r="P54" i="11"/>
  <c r="AM46" i="10"/>
  <c r="F55" i="11"/>
  <c r="P55" i="11"/>
  <c r="AM47" i="10"/>
  <c r="F56" i="11"/>
  <c r="P56" i="11"/>
  <c r="AM48" i="10"/>
  <c r="F57" i="11"/>
  <c r="P57" i="11"/>
  <c r="AM49" i="10"/>
  <c r="F58" i="11"/>
  <c r="P58" i="11"/>
  <c r="AM50" i="10"/>
  <c r="F59" i="11"/>
  <c r="P59" i="11"/>
  <c r="AM51" i="10"/>
  <c r="F60" i="11"/>
  <c r="P60" i="11"/>
  <c r="AM52" i="10"/>
  <c r="F61" i="11"/>
  <c r="P61" i="11"/>
  <c r="AM53" i="10"/>
  <c r="F62" i="11"/>
  <c r="P62" i="11"/>
  <c r="AM54" i="10"/>
  <c r="F63" i="11"/>
  <c r="P63" i="11"/>
  <c r="AM55" i="10"/>
  <c r="F64" i="11"/>
  <c r="P64" i="11"/>
  <c r="AM56" i="10"/>
  <c r="F65" i="11"/>
  <c r="P65" i="11"/>
  <c r="AM57" i="10"/>
  <c r="F66" i="11"/>
  <c r="P66" i="11"/>
  <c r="AM58" i="10"/>
  <c r="F67" i="11"/>
  <c r="P67" i="11"/>
  <c r="AM59" i="10"/>
  <c r="F68" i="11"/>
  <c r="P68" i="11"/>
  <c r="AM60" i="10"/>
  <c r="F69" i="11"/>
  <c r="P69" i="11"/>
  <c r="AM61" i="10"/>
  <c r="F70" i="11"/>
  <c r="P70" i="11"/>
  <c r="AM62" i="10"/>
  <c r="F71" i="11"/>
  <c r="P71" i="11"/>
  <c r="AM63" i="10"/>
  <c r="F72" i="11"/>
  <c r="P72" i="11"/>
  <c r="AM64" i="10"/>
  <c r="F73" i="11"/>
  <c r="P73" i="11"/>
  <c r="AM65" i="10"/>
  <c r="F74" i="11"/>
  <c r="P74" i="11"/>
  <c r="AM66" i="10"/>
  <c r="F75" i="11"/>
  <c r="P75" i="11"/>
  <c r="AM67" i="10"/>
  <c r="F76" i="11"/>
  <c r="P76" i="11"/>
  <c r="AM68" i="10"/>
  <c r="F77" i="11"/>
  <c r="P77" i="11"/>
  <c r="AM69" i="10"/>
  <c r="F78" i="11"/>
  <c r="P78" i="11"/>
  <c r="AM70" i="10"/>
  <c r="F79" i="11"/>
  <c r="P79" i="11"/>
  <c r="AM71" i="10"/>
  <c r="F80" i="11"/>
  <c r="P80" i="11"/>
  <c r="AM72" i="10"/>
  <c r="F81" i="11"/>
  <c r="P81" i="11"/>
  <c r="AM73" i="10"/>
  <c r="F82" i="11"/>
  <c r="P82" i="11"/>
  <c r="AM74" i="10"/>
  <c r="F83" i="11"/>
  <c r="P83" i="11"/>
  <c r="AM75" i="10"/>
  <c r="F84" i="11"/>
  <c r="P84" i="11"/>
  <c r="AM76" i="10"/>
  <c r="F85" i="11"/>
  <c r="P85" i="11"/>
  <c r="AM77" i="10"/>
  <c r="F86" i="11"/>
  <c r="P86" i="11"/>
  <c r="AO11" i="11"/>
  <c r="AO12" i="11"/>
  <c r="AM21" i="11"/>
  <c r="AM22" i="11"/>
  <c r="AM23" i="11"/>
  <c r="AM25" i="11"/>
  <c r="AM26" i="11"/>
  <c r="AM28" i="11"/>
  <c r="AM29" i="11"/>
  <c r="AM30" i="11"/>
  <c r="AM32" i="11"/>
  <c r="AM39" i="11"/>
  <c r="AM40" i="11"/>
  <c r="AM41" i="11"/>
  <c r="AM53" i="11"/>
  <c r="AM70" i="11"/>
  <c r="AM71" i="11"/>
  <c r="AM79" i="11"/>
  <c r="AM80" i="11"/>
  <c r="AM12" i="11"/>
  <c r="C90" i="39"/>
  <c r="AN21" i="11"/>
  <c r="AN22" i="11"/>
  <c r="AN23" i="11"/>
  <c r="AN25" i="11"/>
  <c r="AN26" i="11"/>
  <c r="AN28" i="11"/>
  <c r="AN29" i="11"/>
  <c r="AN30" i="11"/>
  <c r="AN32" i="11"/>
  <c r="AN39" i="11"/>
  <c r="AN40" i="11"/>
  <c r="AN41" i="11"/>
  <c r="AN53" i="11"/>
  <c r="AN70" i="11"/>
  <c r="AN71" i="11"/>
  <c r="AN79" i="11"/>
  <c r="AN80" i="11"/>
  <c r="AN12" i="11"/>
  <c r="D90" i="39"/>
  <c r="E90" i="39"/>
  <c r="AP21" i="11"/>
  <c r="AP22" i="11"/>
  <c r="AP23" i="11"/>
  <c r="AP25" i="11"/>
  <c r="AP26" i="11"/>
  <c r="AP28" i="11"/>
  <c r="AP29" i="11"/>
  <c r="AP30" i="11"/>
  <c r="AP32" i="11"/>
  <c r="AP39" i="11"/>
  <c r="AP40" i="11"/>
  <c r="AP41" i="11"/>
  <c r="AP53" i="11"/>
  <c r="AP70" i="11"/>
  <c r="AP71" i="11"/>
  <c r="AP79" i="11"/>
  <c r="AP80" i="11"/>
  <c r="AP12" i="11"/>
  <c r="F90" i="39"/>
  <c r="AQ21" i="11"/>
  <c r="AQ22" i="11"/>
  <c r="AQ23" i="11"/>
  <c r="AQ25" i="11"/>
  <c r="AQ26" i="11"/>
  <c r="AQ28" i="11"/>
  <c r="AQ29" i="11"/>
  <c r="AQ30" i="11"/>
  <c r="AQ32" i="11"/>
  <c r="AQ39" i="11"/>
  <c r="AQ40" i="11"/>
  <c r="AQ41" i="11"/>
  <c r="AQ53" i="11"/>
  <c r="AQ70" i="11"/>
  <c r="AQ71" i="11"/>
  <c r="AQ79" i="11"/>
  <c r="AQ80" i="11"/>
  <c r="AQ12" i="11"/>
  <c r="G90" i="39"/>
  <c r="AR21" i="11"/>
  <c r="AR22" i="11"/>
  <c r="AR23" i="11"/>
  <c r="AR25" i="11"/>
  <c r="AR26" i="11"/>
  <c r="AR28" i="11"/>
  <c r="AR29" i="11"/>
  <c r="AR30" i="11"/>
  <c r="AR32" i="11"/>
  <c r="AR39" i="11"/>
  <c r="AR40" i="11"/>
  <c r="AR41" i="11"/>
  <c r="AR53" i="11"/>
  <c r="AR70" i="11"/>
  <c r="AR71" i="11"/>
  <c r="AR79" i="11"/>
  <c r="AR80" i="11"/>
  <c r="AR12" i="11"/>
  <c r="H90" i="39"/>
  <c r="AS21" i="11"/>
  <c r="AS22" i="11"/>
  <c r="AS23" i="11"/>
  <c r="AS25" i="11"/>
  <c r="AS26" i="11"/>
  <c r="AS28" i="11"/>
  <c r="AS29" i="11"/>
  <c r="AS30" i="11"/>
  <c r="AS32" i="11"/>
  <c r="AS39" i="11"/>
  <c r="AS40" i="11"/>
  <c r="AS41" i="11"/>
  <c r="AS53" i="11"/>
  <c r="AS70" i="11"/>
  <c r="AS71" i="11"/>
  <c r="AS79" i="11"/>
  <c r="AS80" i="11"/>
  <c r="AS12" i="11"/>
  <c r="I90" i="39"/>
  <c r="AT21" i="11"/>
  <c r="AT22" i="11"/>
  <c r="AT23" i="11"/>
  <c r="AT25" i="11"/>
  <c r="AT26" i="11"/>
  <c r="AT28" i="11"/>
  <c r="AT29" i="11"/>
  <c r="AT30" i="11"/>
  <c r="AT32" i="11"/>
  <c r="AT39" i="11"/>
  <c r="AT40" i="11"/>
  <c r="AT41" i="11"/>
  <c r="AT53" i="11"/>
  <c r="AT70" i="11"/>
  <c r="AT71" i="11"/>
  <c r="AT79" i="11"/>
  <c r="AT80" i="11"/>
  <c r="AT12" i="11"/>
  <c r="J90" i="39"/>
  <c r="AU21" i="11"/>
  <c r="AU22" i="11"/>
  <c r="AU23" i="11"/>
  <c r="AU25" i="11"/>
  <c r="AU26" i="11"/>
  <c r="AU28" i="11"/>
  <c r="AU29" i="11"/>
  <c r="AU30" i="11"/>
  <c r="AU32" i="11"/>
  <c r="AU39" i="11"/>
  <c r="AU40" i="11"/>
  <c r="AU41" i="11"/>
  <c r="AU53" i="11"/>
  <c r="AU70" i="11"/>
  <c r="AU71" i="11"/>
  <c r="AU79" i="11"/>
  <c r="AU80" i="11"/>
  <c r="AU12" i="11"/>
  <c r="K90" i="39"/>
  <c r="AV21" i="11"/>
  <c r="AV22" i="11"/>
  <c r="AV23" i="11"/>
  <c r="AV25" i="11"/>
  <c r="AV26" i="11"/>
  <c r="AV28" i="11"/>
  <c r="AV29" i="11"/>
  <c r="AV30" i="11"/>
  <c r="AV32" i="11"/>
  <c r="AV39" i="11"/>
  <c r="AV40" i="11"/>
  <c r="AV41" i="11"/>
  <c r="AV53" i="11"/>
  <c r="AV70" i="11"/>
  <c r="AV71" i="11"/>
  <c r="AV79" i="11"/>
  <c r="AV80" i="11"/>
  <c r="AV12" i="11"/>
  <c r="L90" i="39"/>
  <c r="AW21" i="11"/>
  <c r="AW22" i="11"/>
  <c r="AW23" i="11"/>
  <c r="AW25" i="11"/>
  <c r="AW26" i="11"/>
  <c r="AW28" i="11"/>
  <c r="AW29" i="11"/>
  <c r="AW30" i="11"/>
  <c r="AW32" i="11"/>
  <c r="AW39" i="11"/>
  <c r="AW40" i="11"/>
  <c r="AW41" i="11"/>
  <c r="AW53" i="11"/>
  <c r="AW70" i="11"/>
  <c r="AW71" i="11"/>
  <c r="AW79" i="11"/>
  <c r="AW80" i="11"/>
  <c r="AW12" i="11"/>
  <c r="M90" i="39"/>
  <c r="AX21" i="11"/>
  <c r="AX22" i="11"/>
  <c r="AX23" i="11"/>
  <c r="AX25" i="11"/>
  <c r="AX26" i="11"/>
  <c r="AX28" i="11"/>
  <c r="AX29" i="11"/>
  <c r="AX30" i="11"/>
  <c r="AX32" i="11"/>
  <c r="AX39" i="11"/>
  <c r="AX40" i="11"/>
  <c r="AX41" i="11"/>
  <c r="AX53" i="11"/>
  <c r="AX70" i="11"/>
  <c r="AX71" i="11"/>
  <c r="AX79" i="11"/>
  <c r="AX80" i="11"/>
  <c r="AX12" i="11"/>
  <c r="N90" i="39"/>
  <c r="AY21" i="11"/>
  <c r="AY22" i="11"/>
  <c r="AY23" i="11"/>
  <c r="AY25" i="11"/>
  <c r="AY26" i="11"/>
  <c r="AY28" i="11"/>
  <c r="AY29" i="11"/>
  <c r="AY30" i="11"/>
  <c r="AY32" i="11"/>
  <c r="AY39" i="11"/>
  <c r="AY40" i="11"/>
  <c r="AY41" i="11"/>
  <c r="AY53" i="11"/>
  <c r="AY70" i="11"/>
  <c r="AY71" i="11"/>
  <c r="AY79" i="11"/>
  <c r="AY80" i="11"/>
  <c r="AY12" i="11"/>
  <c r="O90" i="39"/>
  <c r="AZ21" i="11"/>
  <c r="AZ22" i="11"/>
  <c r="AZ23" i="11"/>
  <c r="AZ25" i="11"/>
  <c r="AZ26" i="11"/>
  <c r="AZ28" i="11"/>
  <c r="AZ29" i="11"/>
  <c r="AZ30" i="11"/>
  <c r="AZ32" i="11"/>
  <c r="AZ39" i="11"/>
  <c r="AZ40" i="11"/>
  <c r="AZ41" i="11"/>
  <c r="AZ53" i="11"/>
  <c r="AZ70" i="11"/>
  <c r="AZ71" i="11"/>
  <c r="AZ79" i="11"/>
  <c r="AZ80" i="11"/>
  <c r="AZ12" i="11"/>
  <c r="P90" i="39"/>
  <c r="BA21" i="11"/>
  <c r="BA22" i="11"/>
  <c r="BA23" i="11"/>
  <c r="BA25" i="11"/>
  <c r="BA26" i="11"/>
  <c r="BA28" i="11"/>
  <c r="BA29" i="11"/>
  <c r="BA30" i="11"/>
  <c r="BA32" i="11"/>
  <c r="BA39" i="11"/>
  <c r="BA40" i="11"/>
  <c r="BA41" i="11"/>
  <c r="BA53" i="11"/>
  <c r="BA70" i="11"/>
  <c r="BA71" i="11"/>
  <c r="BA79" i="11"/>
  <c r="BA80" i="11"/>
  <c r="BA12" i="11"/>
  <c r="Q90" i="39"/>
  <c r="Q88" i="39"/>
  <c r="P88" i="39"/>
  <c r="O88" i="39"/>
  <c r="N88" i="39"/>
  <c r="M88" i="39"/>
  <c r="L88" i="39"/>
  <c r="K88" i="39"/>
  <c r="J88" i="39"/>
  <c r="I88" i="39"/>
  <c r="H88" i="39"/>
  <c r="G88" i="39"/>
  <c r="F88" i="39"/>
  <c r="E88" i="39"/>
  <c r="D88" i="39"/>
  <c r="C88" i="39"/>
  <c r="Q87" i="39"/>
  <c r="P87" i="39"/>
  <c r="O87" i="39"/>
  <c r="N87" i="39"/>
  <c r="M87" i="39"/>
  <c r="L87" i="39"/>
  <c r="K87" i="39"/>
  <c r="J87" i="39"/>
  <c r="I87" i="39"/>
  <c r="H87" i="39"/>
  <c r="G87" i="39"/>
  <c r="F87" i="39"/>
  <c r="E87" i="39"/>
  <c r="D87" i="39"/>
  <c r="C87" i="39"/>
  <c r="C11" i="11"/>
  <c r="G67" i="39"/>
  <c r="N21" i="11"/>
  <c r="X15" i="19"/>
  <c r="W15" i="19"/>
  <c r="X18" i="19"/>
  <c r="W18" i="19"/>
  <c r="N11" i="11"/>
  <c r="I66" i="39"/>
  <c r="I11" i="11"/>
  <c r="H66" i="39"/>
  <c r="D11" i="11"/>
  <c r="G66" i="39"/>
  <c r="O21" i="11"/>
  <c r="O22" i="11"/>
  <c r="O23" i="11"/>
  <c r="O25" i="11"/>
  <c r="O26" i="11"/>
  <c r="O28" i="11"/>
  <c r="O29" i="11"/>
  <c r="O30" i="11"/>
  <c r="O32" i="11"/>
  <c r="O39" i="11"/>
  <c r="O40" i="11"/>
  <c r="O41" i="11"/>
  <c r="O50" i="11"/>
  <c r="O53" i="11"/>
  <c r="O70" i="11"/>
  <c r="O71" i="11"/>
  <c r="O79" i="11"/>
  <c r="O80" i="11"/>
  <c r="O11" i="11"/>
  <c r="J11" i="11"/>
  <c r="E11" i="11"/>
  <c r="K11" i="11"/>
  <c r="H64" i="39"/>
  <c r="F11" i="11"/>
  <c r="G64" i="39"/>
  <c r="Q11" i="11"/>
  <c r="L11" i="11"/>
  <c r="G11" i="11"/>
  <c r="C12" i="11"/>
  <c r="D67" i="39"/>
  <c r="N12" i="11"/>
  <c r="F66" i="39"/>
  <c r="I12" i="11"/>
  <c r="E66" i="39"/>
  <c r="D12" i="11"/>
  <c r="D66" i="39"/>
  <c r="O12" i="11"/>
  <c r="F65" i="39"/>
  <c r="J12" i="11"/>
  <c r="E65" i="39"/>
  <c r="E12" i="11"/>
  <c r="D65" i="39"/>
  <c r="P12" i="11"/>
  <c r="F64" i="39"/>
  <c r="K12" i="11"/>
  <c r="E64" i="39"/>
  <c r="F12" i="11"/>
  <c r="D64" i="39"/>
  <c r="L12" i="11"/>
  <c r="E63" i="39"/>
  <c r="G12" i="11"/>
  <c r="D63" i="39"/>
  <c r="C67" i="39"/>
  <c r="C66" i="39"/>
  <c r="C65" i="39"/>
  <c r="C64" i="39"/>
  <c r="C63" i="39"/>
  <c r="I41" i="39"/>
  <c r="E46" i="39"/>
  <c r="AK12" i="10"/>
  <c r="AA31" i="19"/>
  <c r="AA32" i="19"/>
  <c r="AA62" i="19"/>
  <c r="AA70" i="19"/>
  <c r="AA71" i="19"/>
  <c r="F46" i="39"/>
  <c r="E43" i="39"/>
  <c r="D46" i="39"/>
  <c r="E45" i="39"/>
  <c r="E44" i="39"/>
  <c r="E35" i="39"/>
  <c r="F35" i="39"/>
  <c r="D35" i="39"/>
  <c r="F12" i="39"/>
  <c r="AG16" i="20"/>
  <c r="J16" i="20"/>
  <c r="AF16" i="20"/>
  <c r="I16" i="20"/>
  <c r="AG17" i="20"/>
  <c r="J17" i="20"/>
  <c r="AF17" i="20"/>
  <c r="I17" i="20"/>
  <c r="AG18" i="20"/>
  <c r="J18" i="20"/>
  <c r="AF18" i="20"/>
  <c r="I18" i="20"/>
  <c r="AG19" i="20"/>
  <c r="J19" i="20"/>
  <c r="AF19" i="20"/>
  <c r="I19" i="20"/>
  <c r="AG20" i="20"/>
  <c r="J20" i="20"/>
  <c r="AF20" i="20"/>
  <c r="I20" i="20"/>
  <c r="AG21" i="20"/>
  <c r="J21" i="20"/>
  <c r="AF21" i="20"/>
  <c r="I21" i="20"/>
  <c r="AG22" i="20"/>
  <c r="J22" i="20"/>
  <c r="AF22" i="20"/>
  <c r="I22" i="20"/>
  <c r="AG23" i="20"/>
  <c r="J23" i="20"/>
  <c r="AF23" i="20"/>
  <c r="I23" i="20"/>
  <c r="AG24" i="20"/>
  <c r="J24" i="20"/>
  <c r="AF24" i="20"/>
  <c r="I24" i="20"/>
  <c r="AG25" i="20"/>
  <c r="J25" i="20"/>
  <c r="AF25" i="20"/>
  <c r="I25" i="20"/>
  <c r="AG26" i="20"/>
  <c r="J26" i="20"/>
  <c r="AF26" i="20"/>
  <c r="I26" i="20"/>
  <c r="AG27" i="20"/>
  <c r="J27" i="20"/>
  <c r="AF27" i="20"/>
  <c r="I27" i="20"/>
  <c r="AG28" i="20"/>
  <c r="J28" i="20"/>
  <c r="AF28" i="20"/>
  <c r="I28" i="20"/>
  <c r="AG29" i="20"/>
  <c r="J29" i="20"/>
  <c r="AF29" i="20"/>
  <c r="I29" i="20"/>
  <c r="AG30" i="20"/>
  <c r="J30" i="20"/>
  <c r="AF30" i="20"/>
  <c r="I30" i="20"/>
  <c r="AG31" i="20"/>
  <c r="J31" i="20"/>
  <c r="AF31" i="20"/>
  <c r="I31" i="20"/>
  <c r="AG32" i="20"/>
  <c r="J32" i="20"/>
  <c r="AF32" i="20"/>
  <c r="I32" i="20"/>
  <c r="AG33" i="20"/>
  <c r="J33" i="20"/>
  <c r="AF33" i="20"/>
  <c r="I33" i="20"/>
  <c r="AG34" i="20"/>
  <c r="J34" i="20"/>
  <c r="AF34" i="20"/>
  <c r="I34" i="20"/>
  <c r="AG35" i="20"/>
  <c r="J35" i="20"/>
  <c r="AF35" i="20"/>
  <c r="I35" i="20"/>
  <c r="AG36" i="20"/>
  <c r="J36" i="20"/>
  <c r="AF36" i="20"/>
  <c r="I36" i="20"/>
  <c r="AG37" i="20"/>
  <c r="J37" i="20"/>
  <c r="AF37" i="20"/>
  <c r="I37" i="20"/>
  <c r="AG38" i="20"/>
  <c r="J38" i="20"/>
  <c r="AF38" i="20"/>
  <c r="I38" i="20"/>
  <c r="AG39" i="20"/>
  <c r="J39" i="20"/>
  <c r="AF39" i="20"/>
  <c r="I39" i="20"/>
  <c r="AG40" i="20"/>
  <c r="J40" i="20"/>
  <c r="AF40" i="20"/>
  <c r="I40" i="20"/>
  <c r="AG41" i="20"/>
  <c r="J41" i="20"/>
  <c r="AF41" i="20"/>
  <c r="I41" i="20"/>
  <c r="AG42" i="20"/>
  <c r="J42" i="20"/>
  <c r="AF42" i="20"/>
  <c r="I42" i="20"/>
  <c r="AG43" i="20"/>
  <c r="J43" i="20"/>
  <c r="AF43" i="20"/>
  <c r="I43" i="20"/>
  <c r="AG44" i="20"/>
  <c r="J44" i="20"/>
  <c r="AF44" i="20"/>
  <c r="I44" i="20"/>
  <c r="AG45" i="20"/>
  <c r="J45" i="20"/>
  <c r="AF45" i="20"/>
  <c r="I45" i="20"/>
  <c r="AG46" i="20"/>
  <c r="J46" i="20"/>
  <c r="AF46" i="20"/>
  <c r="I46" i="20"/>
  <c r="AG47" i="20"/>
  <c r="J47" i="20"/>
  <c r="AF47" i="20"/>
  <c r="I47" i="20"/>
  <c r="AG48" i="20"/>
  <c r="J48" i="20"/>
  <c r="AF48" i="20"/>
  <c r="I48" i="20"/>
  <c r="AG49" i="20"/>
  <c r="J49" i="20"/>
  <c r="AF49" i="20"/>
  <c r="I49" i="20"/>
  <c r="AG50" i="20"/>
  <c r="J50" i="20"/>
  <c r="AF50" i="20"/>
  <c r="I50" i="20"/>
  <c r="AG51" i="20"/>
  <c r="J51" i="20"/>
  <c r="AF51" i="20"/>
  <c r="I51" i="20"/>
  <c r="AG52" i="20"/>
  <c r="J52" i="20"/>
  <c r="AF52" i="20"/>
  <c r="I52" i="20"/>
  <c r="AG53" i="20"/>
  <c r="J53" i="20"/>
  <c r="AF53" i="20"/>
  <c r="I53" i="20"/>
  <c r="AG54" i="20"/>
  <c r="J54" i="20"/>
  <c r="AF54" i="20"/>
  <c r="I54" i="20"/>
  <c r="AG55" i="20"/>
  <c r="J55" i="20"/>
  <c r="AF55" i="20"/>
  <c r="I55" i="20"/>
  <c r="AG56" i="20"/>
  <c r="J56" i="20"/>
  <c r="AF56" i="20"/>
  <c r="I56" i="20"/>
  <c r="AG57" i="20"/>
  <c r="J57" i="20"/>
  <c r="AF57" i="20"/>
  <c r="I57" i="20"/>
  <c r="AG58" i="20"/>
  <c r="J58" i="20"/>
  <c r="AF58" i="20"/>
  <c r="I58" i="20"/>
  <c r="AG59" i="20"/>
  <c r="J59" i="20"/>
  <c r="AF59" i="20"/>
  <c r="I59" i="20"/>
  <c r="AG60" i="20"/>
  <c r="J60" i="20"/>
  <c r="AF60" i="20"/>
  <c r="I60" i="20"/>
  <c r="AG61" i="20"/>
  <c r="J61" i="20"/>
  <c r="AF61" i="20"/>
  <c r="I61" i="20"/>
  <c r="AG63" i="20"/>
  <c r="J63" i="20"/>
  <c r="AF63" i="20"/>
  <c r="I63" i="20"/>
  <c r="AG64" i="20"/>
  <c r="J64" i="20"/>
  <c r="AF64" i="20"/>
  <c r="I64" i="20"/>
  <c r="AG65" i="20"/>
  <c r="J65" i="20"/>
  <c r="AF65" i="20"/>
  <c r="I65" i="20"/>
  <c r="AG66" i="20"/>
  <c r="J66" i="20"/>
  <c r="AF66" i="20"/>
  <c r="I66" i="20"/>
  <c r="AG67" i="20"/>
  <c r="J67" i="20"/>
  <c r="AF67" i="20"/>
  <c r="I67" i="20"/>
  <c r="AG68" i="20"/>
  <c r="J68" i="20"/>
  <c r="AF68" i="20"/>
  <c r="I68" i="20"/>
  <c r="AG69" i="20"/>
  <c r="J69" i="20"/>
  <c r="AF69" i="20"/>
  <c r="I69" i="20"/>
  <c r="AG70" i="20"/>
  <c r="J70" i="20"/>
  <c r="AF70" i="20"/>
  <c r="I70" i="20"/>
  <c r="AG71" i="20"/>
  <c r="J71" i="20"/>
  <c r="AF71" i="20"/>
  <c r="I71" i="20"/>
  <c r="AG72" i="20"/>
  <c r="J72" i="20"/>
  <c r="AF72" i="20"/>
  <c r="I72" i="20"/>
  <c r="AG73" i="20"/>
  <c r="J73" i="20"/>
  <c r="AF73" i="20"/>
  <c r="I73" i="20"/>
  <c r="AG74" i="20"/>
  <c r="J74" i="20"/>
  <c r="AF74" i="20"/>
  <c r="I74" i="20"/>
  <c r="AG75" i="20"/>
  <c r="J75" i="20"/>
  <c r="AF75" i="20"/>
  <c r="I75" i="20"/>
  <c r="AG76" i="20"/>
  <c r="J76" i="20"/>
  <c r="AF76" i="20"/>
  <c r="I76" i="20"/>
  <c r="AG77" i="20"/>
  <c r="J77" i="20"/>
  <c r="AF77" i="20"/>
  <c r="I77" i="20"/>
  <c r="AG78" i="20"/>
  <c r="J78" i="20"/>
  <c r="AF78" i="20"/>
  <c r="I78" i="20"/>
  <c r="AG79" i="20"/>
  <c r="J79" i="20"/>
  <c r="AF79" i="20"/>
  <c r="I79" i="20"/>
  <c r="AG80" i="20"/>
  <c r="J80" i="20"/>
  <c r="AF80" i="20"/>
  <c r="I80" i="20"/>
  <c r="AG81" i="20"/>
  <c r="J81" i="20"/>
  <c r="AF81" i="20"/>
  <c r="I81" i="20"/>
  <c r="AK11" i="20"/>
  <c r="F10" i="39"/>
  <c r="AQ11" i="20"/>
  <c r="E12" i="39"/>
  <c r="AJ11" i="20"/>
  <c r="E10" i="39"/>
  <c r="AG62" i="20"/>
  <c r="AG11" i="20"/>
  <c r="E9" i="39"/>
  <c r="AP11" i="20"/>
  <c r="D12" i="39"/>
  <c r="AI11" i="20"/>
  <c r="D10" i="39"/>
  <c r="AF62" i="20"/>
  <c r="AF11" i="20"/>
  <c r="D9" i="39"/>
  <c r="C15" i="39"/>
  <c r="C14" i="39"/>
  <c r="C13" i="39"/>
  <c r="K64" i="35"/>
  <c r="AY69" i="20"/>
  <c r="K65" i="35"/>
  <c r="AY70" i="20"/>
  <c r="K66" i="35"/>
  <c r="AY71" i="20"/>
  <c r="K67" i="35"/>
  <c r="AY72" i="20"/>
  <c r="K68" i="35"/>
  <c r="AY73" i="20"/>
  <c r="K69" i="35"/>
  <c r="AY74" i="20"/>
  <c r="K70" i="35"/>
  <c r="AY75" i="20"/>
  <c r="K71" i="35"/>
  <c r="AY76" i="20"/>
  <c r="K72" i="35"/>
  <c r="AY77" i="20"/>
  <c r="K73" i="35"/>
  <c r="AY78" i="20"/>
  <c r="K74" i="35"/>
  <c r="AY79" i="20"/>
  <c r="K75" i="35"/>
  <c r="AY80" i="20"/>
  <c r="K76" i="35"/>
  <c r="AY81" i="20"/>
  <c r="K49" i="35"/>
  <c r="AY54" i="20"/>
  <c r="K50" i="35"/>
  <c r="AY55" i="20"/>
  <c r="K51" i="35"/>
  <c r="AY56" i="20"/>
  <c r="K52" i="35"/>
  <c r="AY57" i="20"/>
  <c r="K53" i="35"/>
  <c r="AY58" i="20"/>
  <c r="K54" i="35"/>
  <c r="AY59" i="20"/>
  <c r="K55" i="35"/>
  <c r="AY60" i="20"/>
  <c r="K56" i="35"/>
  <c r="AY61" i="20"/>
  <c r="K57" i="35"/>
  <c r="AY62" i="20"/>
  <c r="K58" i="35"/>
  <c r="AY63" i="20"/>
  <c r="K59" i="35"/>
  <c r="AY64" i="20"/>
  <c r="K60" i="35"/>
  <c r="AY65" i="20"/>
  <c r="K61" i="35"/>
  <c r="AY66" i="20"/>
  <c r="K62" i="35"/>
  <c r="AY67" i="20"/>
  <c r="K63" i="35"/>
  <c r="AY68" i="20"/>
  <c r="K31" i="35"/>
  <c r="AY36" i="20"/>
  <c r="K32" i="35"/>
  <c r="AY37" i="20"/>
  <c r="K33" i="35"/>
  <c r="AY38" i="20"/>
  <c r="K34" i="35"/>
  <c r="AY39" i="20"/>
  <c r="K35" i="35"/>
  <c r="AY40" i="20"/>
  <c r="K36" i="35"/>
  <c r="AY41" i="20"/>
  <c r="K37" i="35"/>
  <c r="AY42" i="20"/>
  <c r="K38" i="35"/>
  <c r="AY43" i="20"/>
  <c r="K39" i="35"/>
  <c r="AY44" i="20"/>
  <c r="K40" i="35"/>
  <c r="AY45" i="20"/>
  <c r="K41" i="35"/>
  <c r="AY46" i="20"/>
  <c r="K42" i="35"/>
  <c r="AY47" i="20"/>
  <c r="K43" i="35"/>
  <c r="AY48" i="20"/>
  <c r="K44" i="35"/>
  <c r="AY49" i="20"/>
  <c r="K45" i="35"/>
  <c r="AY50" i="20"/>
  <c r="K46" i="35"/>
  <c r="AY51" i="20"/>
  <c r="K47" i="35"/>
  <c r="AY52" i="20"/>
  <c r="K48" i="35"/>
  <c r="AY53" i="20"/>
  <c r="K19" i="35"/>
  <c r="AY24" i="20"/>
  <c r="K20" i="35"/>
  <c r="AY25" i="20"/>
  <c r="K21" i="35"/>
  <c r="AY26" i="20"/>
  <c r="K22" i="35"/>
  <c r="AY27" i="20"/>
  <c r="K23" i="35"/>
  <c r="AY28" i="20"/>
  <c r="K24" i="35"/>
  <c r="AY29" i="20"/>
  <c r="K25" i="35"/>
  <c r="AY30" i="20"/>
  <c r="K26" i="35"/>
  <c r="AY31" i="20"/>
  <c r="K27" i="35"/>
  <c r="AY32" i="20"/>
  <c r="K28" i="35"/>
  <c r="AY33" i="20"/>
  <c r="K29" i="35"/>
  <c r="AY34" i="20"/>
  <c r="K30" i="35"/>
  <c r="AY35" i="20"/>
  <c r="K14" i="35"/>
  <c r="AY19" i="20"/>
  <c r="K15" i="35"/>
  <c r="AY20" i="20"/>
  <c r="K16" i="35"/>
  <c r="AY21" i="20"/>
  <c r="K17" i="35"/>
  <c r="AY22" i="20"/>
  <c r="K18" i="35"/>
  <c r="AY23" i="20"/>
  <c r="K12" i="35"/>
  <c r="AY17" i="20"/>
  <c r="K13" i="35"/>
  <c r="AY18" i="20"/>
  <c r="K11" i="35"/>
  <c r="AY16" i="20"/>
  <c r="J53" i="35"/>
  <c r="T58" i="20"/>
  <c r="J54" i="35"/>
  <c r="T59" i="20"/>
  <c r="J55" i="35"/>
  <c r="T60" i="20"/>
  <c r="J56" i="35"/>
  <c r="T61" i="20"/>
  <c r="J57" i="35"/>
  <c r="T62" i="20"/>
  <c r="J58" i="35"/>
  <c r="T63" i="20"/>
  <c r="J59" i="35"/>
  <c r="T64" i="20"/>
  <c r="J60" i="35"/>
  <c r="T65" i="20"/>
  <c r="J61" i="35"/>
  <c r="T66" i="20"/>
  <c r="J62" i="35"/>
  <c r="T67" i="20"/>
  <c r="J63" i="35"/>
  <c r="T68" i="20"/>
  <c r="J64" i="35"/>
  <c r="T69" i="20"/>
  <c r="J65" i="35"/>
  <c r="T70" i="20"/>
  <c r="J66" i="35"/>
  <c r="T71" i="20"/>
  <c r="J67" i="35"/>
  <c r="T72" i="20"/>
  <c r="J68" i="35"/>
  <c r="T73" i="20"/>
  <c r="J69" i="35"/>
  <c r="T74" i="20"/>
  <c r="J70" i="35"/>
  <c r="T75" i="20"/>
  <c r="J71" i="35"/>
  <c r="T76" i="20"/>
  <c r="J72" i="35"/>
  <c r="T77" i="20"/>
  <c r="J73" i="35"/>
  <c r="T78" i="20"/>
  <c r="J74" i="35"/>
  <c r="T79" i="20"/>
  <c r="J75" i="35"/>
  <c r="T80" i="20"/>
  <c r="J76" i="35"/>
  <c r="T81" i="20"/>
  <c r="J45" i="35"/>
  <c r="T50" i="20"/>
  <c r="J46" i="35"/>
  <c r="T51" i="20"/>
  <c r="J47" i="35"/>
  <c r="T52" i="20"/>
  <c r="J48" i="35"/>
  <c r="T53" i="20"/>
  <c r="J49" i="35"/>
  <c r="T54" i="20"/>
  <c r="J50" i="35"/>
  <c r="T55" i="20"/>
  <c r="J51" i="35"/>
  <c r="T56" i="20"/>
  <c r="J52" i="35"/>
  <c r="T57" i="20"/>
  <c r="J38" i="35"/>
  <c r="T43" i="20"/>
  <c r="J39" i="35"/>
  <c r="T44" i="20"/>
  <c r="J40" i="35"/>
  <c r="T45" i="20"/>
  <c r="J41" i="35"/>
  <c r="T46" i="20"/>
  <c r="J42" i="35"/>
  <c r="T47" i="20"/>
  <c r="J43" i="35"/>
  <c r="T48" i="20"/>
  <c r="J44" i="35"/>
  <c r="T49" i="20"/>
  <c r="J30" i="35"/>
  <c r="T35" i="20"/>
  <c r="J31" i="35"/>
  <c r="T36" i="20"/>
  <c r="J32" i="35"/>
  <c r="T37" i="20"/>
  <c r="J33" i="35"/>
  <c r="T38" i="20"/>
  <c r="J34" i="35"/>
  <c r="T39" i="20"/>
  <c r="J35" i="35"/>
  <c r="T40" i="20"/>
  <c r="J36" i="35"/>
  <c r="T41" i="20"/>
  <c r="J37" i="35"/>
  <c r="T42" i="20"/>
  <c r="J25" i="35"/>
  <c r="T30" i="20"/>
  <c r="J26" i="35"/>
  <c r="T31" i="20"/>
  <c r="J27" i="35"/>
  <c r="T32" i="20"/>
  <c r="J28" i="35"/>
  <c r="T33" i="20"/>
  <c r="J29" i="35"/>
  <c r="T34" i="20"/>
  <c r="J12" i="35"/>
  <c r="T17" i="20"/>
  <c r="J13" i="35"/>
  <c r="T18" i="20"/>
  <c r="J14" i="35"/>
  <c r="T19" i="20"/>
  <c r="J15" i="35"/>
  <c r="T20" i="20"/>
  <c r="J16" i="35"/>
  <c r="T21" i="20"/>
  <c r="J17" i="35"/>
  <c r="T22" i="20"/>
  <c r="J18" i="35"/>
  <c r="T23" i="20"/>
  <c r="J19" i="35"/>
  <c r="T24" i="20"/>
  <c r="J20" i="35"/>
  <c r="T25" i="20"/>
  <c r="J21" i="35"/>
  <c r="T26" i="20"/>
  <c r="J22" i="35"/>
  <c r="T27" i="20"/>
  <c r="J23" i="35"/>
  <c r="T28" i="20"/>
  <c r="J24" i="35"/>
  <c r="T29" i="20"/>
  <c r="J11" i="35"/>
  <c r="T16" i="20"/>
  <c r="O50" i="20"/>
  <c r="P50" i="20"/>
  <c r="Q50" i="20"/>
  <c r="O51" i="20"/>
  <c r="P51" i="20"/>
  <c r="Q51" i="20"/>
  <c r="O52" i="20"/>
  <c r="P52" i="20"/>
  <c r="Q52" i="20"/>
  <c r="O53" i="20"/>
  <c r="P53" i="20"/>
  <c r="Q53" i="20"/>
  <c r="O54" i="20"/>
  <c r="P54" i="20"/>
  <c r="Q54" i="20"/>
  <c r="O55" i="20"/>
  <c r="P55" i="20"/>
  <c r="Q55" i="20"/>
  <c r="O56" i="20"/>
  <c r="P56" i="20"/>
  <c r="Q56" i="20"/>
  <c r="O57" i="20"/>
  <c r="P57" i="20"/>
  <c r="Q57" i="20"/>
  <c r="O58" i="20"/>
  <c r="P58" i="20"/>
  <c r="Q58" i="20"/>
  <c r="O59" i="20"/>
  <c r="P59" i="20"/>
  <c r="Q59" i="20"/>
  <c r="O60" i="20"/>
  <c r="P60" i="20"/>
  <c r="Q60" i="20"/>
  <c r="O61" i="20"/>
  <c r="P61" i="20"/>
  <c r="Q61" i="20"/>
  <c r="O62" i="20"/>
  <c r="P62" i="20"/>
  <c r="Q62" i="20"/>
  <c r="O63" i="20"/>
  <c r="P63" i="20"/>
  <c r="Q63" i="20"/>
  <c r="O64" i="20"/>
  <c r="P64" i="20"/>
  <c r="Q64" i="20"/>
  <c r="O65" i="20"/>
  <c r="P65" i="20"/>
  <c r="Q65" i="20"/>
  <c r="O66" i="20"/>
  <c r="P66" i="20"/>
  <c r="Q66" i="20"/>
  <c r="O67" i="20"/>
  <c r="P67" i="20"/>
  <c r="Q67" i="20"/>
  <c r="O68" i="20"/>
  <c r="P68" i="20"/>
  <c r="Q68" i="20"/>
  <c r="O69" i="20"/>
  <c r="P69" i="20"/>
  <c r="Q69" i="20"/>
  <c r="O70" i="20"/>
  <c r="P70" i="20"/>
  <c r="Q70" i="20"/>
  <c r="O71" i="20"/>
  <c r="P71" i="20"/>
  <c r="Q71" i="20"/>
  <c r="O72" i="20"/>
  <c r="P72" i="20"/>
  <c r="Q72" i="20"/>
  <c r="O73" i="20"/>
  <c r="P73" i="20"/>
  <c r="Q73" i="20"/>
  <c r="O74" i="20"/>
  <c r="P74" i="20"/>
  <c r="Q74" i="20"/>
  <c r="O75" i="20"/>
  <c r="P75" i="20"/>
  <c r="Q75" i="20"/>
  <c r="O76" i="20"/>
  <c r="P76" i="20"/>
  <c r="Q76" i="20"/>
  <c r="O77" i="20"/>
  <c r="P77" i="20"/>
  <c r="Q77" i="20"/>
  <c r="O78" i="20"/>
  <c r="P78" i="20"/>
  <c r="Q78" i="20"/>
  <c r="O79" i="20"/>
  <c r="P79" i="20"/>
  <c r="Q79" i="20"/>
  <c r="O80" i="20"/>
  <c r="P80" i="20"/>
  <c r="Q80" i="20"/>
  <c r="O81" i="20"/>
  <c r="P81" i="20"/>
  <c r="Q81" i="20"/>
  <c r="O32" i="20"/>
  <c r="P32" i="20"/>
  <c r="Q32" i="20"/>
  <c r="O33" i="20"/>
  <c r="P33" i="20"/>
  <c r="Q33" i="20"/>
  <c r="O34" i="20"/>
  <c r="P34" i="20"/>
  <c r="Q34" i="20"/>
  <c r="O35" i="20"/>
  <c r="P35" i="20"/>
  <c r="Q35" i="20"/>
  <c r="O36" i="20"/>
  <c r="P36" i="20"/>
  <c r="Q36" i="20"/>
  <c r="O37" i="20"/>
  <c r="P37" i="20"/>
  <c r="Q37" i="20"/>
  <c r="O38" i="20"/>
  <c r="P38" i="20"/>
  <c r="Q38" i="20"/>
  <c r="O39" i="20"/>
  <c r="P39" i="20"/>
  <c r="Q39" i="20"/>
  <c r="O40" i="20"/>
  <c r="P40" i="20"/>
  <c r="Q40" i="20"/>
  <c r="O41" i="20"/>
  <c r="P41" i="20"/>
  <c r="Q41" i="20"/>
  <c r="O42" i="20"/>
  <c r="P42" i="20"/>
  <c r="Q42" i="20"/>
  <c r="O43" i="20"/>
  <c r="P43" i="20"/>
  <c r="Q43" i="20"/>
  <c r="O44" i="20"/>
  <c r="P44" i="20"/>
  <c r="Q44" i="20"/>
  <c r="O45" i="20"/>
  <c r="P45" i="20"/>
  <c r="Q45" i="20"/>
  <c r="O46" i="20"/>
  <c r="P46" i="20"/>
  <c r="Q46" i="20"/>
  <c r="O47" i="20"/>
  <c r="P47" i="20"/>
  <c r="Q47" i="20"/>
  <c r="O48" i="20"/>
  <c r="P48" i="20"/>
  <c r="Q48" i="20"/>
  <c r="O49" i="20"/>
  <c r="P49" i="20"/>
  <c r="Q49" i="20"/>
  <c r="O17" i="20"/>
  <c r="P17" i="20"/>
  <c r="Q17" i="20"/>
  <c r="O18" i="20"/>
  <c r="P18" i="20"/>
  <c r="Q18" i="20"/>
  <c r="O19" i="20"/>
  <c r="P19" i="20"/>
  <c r="Q19" i="20"/>
  <c r="O20" i="20"/>
  <c r="P20" i="20"/>
  <c r="Q20" i="20"/>
  <c r="O21" i="20"/>
  <c r="P21" i="20"/>
  <c r="Q21" i="20"/>
  <c r="O22" i="20"/>
  <c r="P22" i="20"/>
  <c r="Q22" i="20"/>
  <c r="O23" i="20"/>
  <c r="P23" i="20"/>
  <c r="Q23" i="20"/>
  <c r="O24" i="20"/>
  <c r="P24" i="20"/>
  <c r="Q24" i="20"/>
  <c r="O25" i="20"/>
  <c r="P25" i="20"/>
  <c r="Q25" i="20"/>
  <c r="O26" i="20"/>
  <c r="P26" i="20"/>
  <c r="Q26" i="20"/>
  <c r="O27" i="20"/>
  <c r="P27" i="20"/>
  <c r="Q27" i="20"/>
  <c r="O28" i="20"/>
  <c r="P28" i="20"/>
  <c r="Q28" i="20"/>
  <c r="O29" i="20"/>
  <c r="P29" i="20"/>
  <c r="Q29" i="20"/>
  <c r="O30" i="20"/>
  <c r="P30" i="20"/>
  <c r="Q30" i="20"/>
  <c r="O31" i="20"/>
  <c r="P31" i="20"/>
  <c r="Q31" i="20"/>
  <c r="Q16" i="20"/>
  <c r="P16" i="20"/>
  <c r="O16" i="20"/>
  <c r="AT66" i="20"/>
  <c r="AU66" i="20"/>
  <c r="AV66" i="20"/>
  <c r="AT67" i="20"/>
  <c r="AU67" i="20"/>
  <c r="AV67" i="20"/>
  <c r="AT68" i="20"/>
  <c r="AU68" i="20"/>
  <c r="AV68" i="20"/>
  <c r="AT69" i="20"/>
  <c r="AU69" i="20"/>
  <c r="AV69" i="20"/>
  <c r="AT70" i="20"/>
  <c r="AU70" i="20"/>
  <c r="AV70" i="20"/>
  <c r="AT71" i="20"/>
  <c r="AU71" i="20"/>
  <c r="AV71" i="20"/>
  <c r="AT72" i="20"/>
  <c r="AU72" i="20"/>
  <c r="AV72" i="20"/>
  <c r="AT73" i="20"/>
  <c r="AU73" i="20"/>
  <c r="AV73" i="20"/>
  <c r="AT74" i="20"/>
  <c r="AU74" i="20"/>
  <c r="AV74" i="20"/>
  <c r="AT75" i="20"/>
  <c r="AU75" i="20"/>
  <c r="AV75" i="20"/>
  <c r="AT76" i="20"/>
  <c r="AU76" i="20"/>
  <c r="AV76" i="20"/>
  <c r="AT77" i="20"/>
  <c r="AU77" i="20"/>
  <c r="AV77" i="20"/>
  <c r="AT78" i="20"/>
  <c r="AU78" i="20"/>
  <c r="AV78" i="20"/>
  <c r="AT79" i="20"/>
  <c r="AU79" i="20"/>
  <c r="AV79" i="20"/>
  <c r="AT80" i="20"/>
  <c r="AU80" i="20"/>
  <c r="AV80" i="20"/>
  <c r="AT81" i="20"/>
  <c r="AU81" i="20"/>
  <c r="AV81" i="20"/>
  <c r="AT40" i="20"/>
  <c r="AU40" i="20"/>
  <c r="AV40" i="20"/>
  <c r="AT41" i="20"/>
  <c r="AU41" i="20"/>
  <c r="AV41" i="20"/>
  <c r="AT42" i="20"/>
  <c r="AU42" i="20"/>
  <c r="AV42" i="20"/>
  <c r="AT43" i="20"/>
  <c r="AU43" i="20"/>
  <c r="AV43" i="20"/>
  <c r="AT44" i="20"/>
  <c r="AU44" i="20"/>
  <c r="AV44" i="20"/>
  <c r="AT45" i="20"/>
  <c r="AU45" i="20"/>
  <c r="AV45" i="20"/>
  <c r="AT46" i="20"/>
  <c r="AU46" i="20"/>
  <c r="AV46" i="20"/>
  <c r="AT47" i="20"/>
  <c r="AU47" i="20"/>
  <c r="AV47" i="20"/>
  <c r="AT48" i="20"/>
  <c r="AU48" i="20"/>
  <c r="AV48" i="20"/>
  <c r="AT49" i="20"/>
  <c r="AU49" i="20"/>
  <c r="AV49" i="20"/>
  <c r="AT50" i="20"/>
  <c r="AU50" i="20"/>
  <c r="AV50" i="20"/>
  <c r="AT51" i="20"/>
  <c r="AU51" i="20"/>
  <c r="AV51" i="20"/>
  <c r="AT52" i="20"/>
  <c r="AU52" i="20"/>
  <c r="AV52" i="20"/>
  <c r="AT53" i="20"/>
  <c r="AU53" i="20"/>
  <c r="AV53" i="20"/>
  <c r="AT54" i="20"/>
  <c r="AU54" i="20"/>
  <c r="AV54" i="20"/>
  <c r="AT55" i="20"/>
  <c r="AU55" i="20"/>
  <c r="AV55" i="20"/>
  <c r="AT56" i="20"/>
  <c r="AU56" i="20"/>
  <c r="AV56" i="20"/>
  <c r="AT57" i="20"/>
  <c r="AU57" i="20"/>
  <c r="AV57" i="20"/>
  <c r="AT58" i="20"/>
  <c r="AU58" i="20"/>
  <c r="AV58" i="20"/>
  <c r="AT59" i="20"/>
  <c r="AU59" i="20"/>
  <c r="AV59" i="20"/>
  <c r="AT60" i="20"/>
  <c r="AU60" i="20"/>
  <c r="AV60" i="20"/>
  <c r="AT61" i="20"/>
  <c r="AU61" i="20"/>
  <c r="AV61" i="20"/>
  <c r="AT62" i="20"/>
  <c r="AU62" i="20"/>
  <c r="AV62" i="20"/>
  <c r="AT63" i="20"/>
  <c r="AU63" i="20"/>
  <c r="AV63" i="20"/>
  <c r="AT64" i="20"/>
  <c r="AU64" i="20"/>
  <c r="AV64" i="20"/>
  <c r="AT65" i="20"/>
  <c r="AU65" i="20"/>
  <c r="AV65" i="20"/>
  <c r="AT17" i="20"/>
  <c r="AU17" i="20"/>
  <c r="AV17" i="20"/>
  <c r="AT18" i="20"/>
  <c r="AU18" i="20"/>
  <c r="AV18" i="20"/>
  <c r="AT19" i="20"/>
  <c r="AU19" i="20"/>
  <c r="AV19" i="20"/>
  <c r="AT20" i="20"/>
  <c r="AU20" i="20"/>
  <c r="AV20" i="20"/>
  <c r="AT21" i="20"/>
  <c r="AU21" i="20"/>
  <c r="AV21" i="20"/>
  <c r="AT22" i="20"/>
  <c r="AU22" i="20"/>
  <c r="AV22" i="20"/>
  <c r="AT23" i="20"/>
  <c r="AU23" i="20"/>
  <c r="AV23" i="20"/>
  <c r="AT24" i="20"/>
  <c r="AU24" i="20"/>
  <c r="AV24" i="20"/>
  <c r="AT25" i="20"/>
  <c r="AU25" i="20"/>
  <c r="AV25" i="20"/>
  <c r="AT26" i="20"/>
  <c r="AU26" i="20"/>
  <c r="AV26" i="20"/>
  <c r="AT27" i="20"/>
  <c r="AU27" i="20"/>
  <c r="AV27" i="20"/>
  <c r="AT28" i="20"/>
  <c r="AU28" i="20"/>
  <c r="AV28" i="20"/>
  <c r="AT29" i="20"/>
  <c r="AU29" i="20"/>
  <c r="AV29" i="20"/>
  <c r="AT30" i="20"/>
  <c r="AU30" i="20"/>
  <c r="AV30" i="20"/>
  <c r="AT31" i="20"/>
  <c r="AU31" i="20"/>
  <c r="AV31" i="20"/>
  <c r="AT32" i="20"/>
  <c r="AU32" i="20"/>
  <c r="AV32" i="20"/>
  <c r="AT33" i="20"/>
  <c r="AU33" i="20"/>
  <c r="AV33" i="20"/>
  <c r="AT34" i="20"/>
  <c r="AU34" i="20"/>
  <c r="AV34" i="20"/>
  <c r="AT35" i="20"/>
  <c r="AU35" i="20"/>
  <c r="AV35" i="20"/>
  <c r="AT36" i="20"/>
  <c r="AU36" i="20"/>
  <c r="AV36" i="20"/>
  <c r="AT37" i="20"/>
  <c r="AU37" i="20"/>
  <c r="AV37" i="20"/>
  <c r="AT38" i="20"/>
  <c r="AU38" i="20"/>
  <c r="AV38" i="20"/>
  <c r="AT39" i="20"/>
  <c r="AU39" i="20"/>
  <c r="AV39" i="20"/>
  <c r="AV16" i="20"/>
  <c r="AU16" i="20"/>
  <c r="AT16" i="20"/>
  <c r="C11" i="31"/>
  <c r="AD81" i="20"/>
  <c r="G81" i="20"/>
  <c r="AN81" i="20"/>
  <c r="N77" i="10"/>
  <c r="AD80" i="20"/>
  <c r="G80" i="20"/>
  <c r="AN80" i="20"/>
  <c r="N76" i="10"/>
  <c r="AD79" i="20"/>
  <c r="G79" i="20"/>
  <c r="AN79" i="20"/>
  <c r="N75" i="10"/>
  <c r="AD78" i="20"/>
  <c r="G78" i="20"/>
  <c r="AN78" i="20"/>
  <c r="N74" i="10"/>
  <c r="AD77" i="20"/>
  <c r="G77" i="20"/>
  <c r="AN77" i="20"/>
  <c r="N73" i="10"/>
  <c r="AD76" i="20"/>
  <c r="G76" i="20"/>
  <c r="AN76" i="20"/>
  <c r="N72" i="10"/>
  <c r="AD75" i="20"/>
  <c r="G75" i="20"/>
  <c r="AN75" i="20"/>
  <c r="N71" i="10"/>
  <c r="AD74" i="20"/>
  <c r="G74" i="20"/>
  <c r="AN74" i="20"/>
  <c r="N70" i="10"/>
  <c r="AD73" i="20"/>
  <c r="G73" i="20"/>
  <c r="AN73" i="20"/>
  <c r="N69" i="10"/>
  <c r="AD72" i="20"/>
  <c r="G72" i="20"/>
  <c r="AN72" i="20"/>
  <c r="N68" i="10"/>
  <c r="AD71" i="20"/>
  <c r="G71" i="20"/>
  <c r="AN71" i="20"/>
  <c r="N67" i="10"/>
  <c r="AD70" i="20"/>
  <c r="G70" i="20"/>
  <c r="AN70" i="20"/>
  <c r="N66" i="10"/>
  <c r="AD69" i="20"/>
  <c r="G69" i="20"/>
  <c r="AN69" i="20"/>
  <c r="N65" i="10"/>
  <c r="AD68" i="20"/>
  <c r="G68" i="20"/>
  <c r="AN68" i="20"/>
  <c r="N64" i="10"/>
  <c r="AD67" i="20"/>
  <c r="G67" i="20"/>
  <c r="AN67" i="20"/>
  <c r="N63" i="10"/>
  <c r="AD66" i="20"/>
  <c r="G66" i="20"/>
  <c r="AN66" i="20"/>
  <c r="N62" i="10"/>
  <c r="AD65" i="20"/>
  <c r="G65" i="20"/>
  <c r="AN65" i="20"/>
  <c r="N61" i="10"/>
  <c r="AD64" i="20"/>
  <c r="G64" i="20"/>
  <c r="AN64" i="20"/>
  <c r="N60" i="10"/>
  <c r="AD63" i="20"/>
  <c r="G63" i="20"/>
  <c r="AN63" i="20"/>
  <c r="N59" i="10"/>
  <c r="J62" i="20"/>
  <c r="AD62" i="20"/>
  <c r="G62" i="20"/>
  <c r="AN62" i="20"/>
  <c r="N58" i="10"/>
  <c r="AD61" i="20"/>
  <c r="G61" i="20"/>
  <c r="AN61" i="20"/>
  <c r="N57" i="10"/>
  <c r="AD60" i="20"/>
  <c r="G60" i="20"/>
  <c r="AN60" i="20"/>
  <c r="N56" i="10"/>
  <c r="AD59" i="20"/>
  <c r="G59" i="20"/>
  <c r="AN59" i="20"/>
  <c r="N55" i="10"/>
  <c r="AD58" i="20"/>
  <c r="G58" i="20"/>
  <c r="AN58" i="20"/>
  <c r="N54" i="10"/>
  <c r="AD57" i="20"/>
  <c r="G57" i="20"/>
  <c r="AN57" i="20"/>
  <c r="N53" i="10"/>
  <c r="AD56" i="20"/>
  <c r="G56" i="20"/>
  <c r="AN56" i="20"/>
  <c r="N52" i="10"/>
  <c r="AD55" i="20"/>
  <c r="G55" i="20"/>
  <c r="AN55" i="20"/>
  <c r="N51" i="10"/>
  <c r="AD54" i="20"/>
  <c r="G54" i="20"/>
  <c r="AN54" i="20"/>
  <c r="N50" i="10"/>
  <c r="AD53" i="20"/>
  <c r="G53" i="20"/>
  <c r="AN53" i="20"/>
  <c r="N49" i="10"/>
  <c r="AD52" i="20"/>
  <c r="G52" i="20"/>
  <c r="AN52" i="20"/>
  <c r="N48" i="10"/>
  <c r="AD51" i="20"/>
  <c r="G51" i="20"/>
  <c r="AN51" i="20"/>
  <c r="N47" i="10"/>
  <c r="AD50" i="20"/>
  <c r="G50" i="20"/>
  <c r="AN50" i="20"/>
  <c r="N46" i="10"/>
  <c r="AD49" i="20"/>
  <c r="G49" i="20"/>
  <c r="AN49" i="20"/>
  <c r="N45" i="10"/>
  <c r="AD48" i="20"/>
  <c r="G48" i="20"/>
  <c r="AN48" i="20"/>
  <c r="N44" i="10"/>
  <c r="AD47" i="20"/>
  <c r="G47" i="20"/>
  <c r="AN47" i="20"/>
  <c r="N43" i="10"/>
  <c r="AD46" i="20"/>
  <c r="G46" i="20"/>
  <c r="AN46" i="20"/>
  <c r="N42" i="10"/>
  <c r="AD45" i="20"/>
  <c r="G45" i="20"/>
  <c r="AN45" i="20"/>
  <c r="N41" i="10"/>
  <c r="AD44" i="20"/>
  <c r="G44" i="20"/>
  <c r="AN44" i="20"/>
  <c r="N40" i="10"/>
  <c r="AD43" i="20"/>
  <c r="G43" i="20"/>
  <c r="AN43" i="20"/>
  <c r="N39" i="10"/>
  <c r="AD42" i="20"/>
  <c r="G42" i="20"/>
  <c r="AN42" i="20"/>
  <c r="N38" i="10"/>
  <c r="AD41" i="20"/>
  <c r="G41" i="20"/>
  <c r="AN41" i="20"/>
  <c r="N37" i="10"/>
  <c r="AD40" i="20"/>
  <c r="G40" i="20"/>
  <c r="AN40" i="20"/>
  <c r="N36" i="10"/>
  <c r="AD39" i="20"/>
  <c r="G39" i="20"/>
  <c r="AN39" i="20"/>
  <c r="N35" i="10"/>
  <c r="AD38" i="20"/>
  <c r="G38" i="20"/>
  <c r="AN38" i="20"/>
  <c r="N34" i="10"/>
  <c r="AD37" i="20"/>
  <c r="G37" i="20"/>
  <c r="AN37" i="20"/>
  <c r="N33" i="10"/>
  <c r="AD36" i="20"/>
  <c r="G36" i="20"/>
  <c r="AN36" i="20"/>
  <c r="N32" i="10"/>
  <c r="AD35" i="20"/>
  <c r="G35" i="20"/>
  <c r="AN35" i="20"/>
  <c r="N31" i="10"/>
  <c r="AD34" i="20"/>
  <c r="G34" i="20"/>
  <c r="AN34" i="20"/>
  <c r="N30" i="10"/>
  <c r="AD33" i="20"/>
  <c r="G33" i="20"/>
  <c r="AN33" i="20"/>
  <c r="N29" i="10"/>
  <c r="AD32" i="20"/>
  <c r="G32" i="20"/>
  <c r="AN32" i="20"/>
  <c r="N28" i="10"/>
  <c r="AD31" i="20"/>
  <c r="G31" i="20"/>
  <c r="AN31" i="20"/>
  <c r="N27" i="10"/>
  <c r="AD30" i="20"/>
  <c r="G30" i="20"/>
  <c r="AN30" i="20"/>
  <c r="N26" i="10"/>
  <c r="AD29" i="20"/>
  <c r="G29" i="20"/>
  <c r="AN29" i="20"/>
  <c r="N25" i="10"/>
  <c r="AD28" i="20"/>
  <c r="G28" i="20"/>
  <c r="AN28" i="20"/>
  <c r="N24" i="10"/>
  <c r="AD27" i="20"/>
  <c r="G27" i="20"/>
  <c r="AN27" i="20"/>
  <c r="N23" i="10"/>
  <c r="AD26" i="20"/>
  <c r="G26" i="20"/>
  <c r="AN26" i="20"/>
  <c r="N22" i="10"/>
  <c r="AD25" i="20"/>
  <c r="G25" i="20"/>
  <c r="AN25" i="20"/>
  <c r="N21" i="10"/>
  <c r="AD24" i="20"/>
  <c r="G24" i="20"/>
  <c r="AN24" i="20"/>
  <c r="N20" i="10"/>
  <c r="AD23" i="20"/>
  <c r="G23" i="20"/>
  <c r="AN23" i="20"/>
  <c r="N19" i="10"/>
  <c r="AD22" i="20"/>
  <c r="G22" i="20"/>
  <c r="AN22" i="20"/>
  <c r="N18" i="10"/>
  <c r="AD21" i="20"/>
  <c r="G21" i="20"/>
  <c r="AN21" i="20"/>
  <c r="N17" i="10"/>
  <c r="AD20" i="20"/>
  <c r="G20" i="20"/>
  <c r="AN20" i="20"/>
  <c r="N16" i="10"/>
  <c r="AD19" i="20"/>
  <c r="G19" i="20"/>
  <c r="AN19" i="20"/>
  <c r="N15" i="10"/>
  <c r="AD18" i="20"/>
  <c r="G18" i="20"/>
  <c r="AN18" i="20"/>
  <c r="N14" i="10"/>
  <c r="AD17" i="20"/>
  <c r="G17" i="20"/>
  <c r="AN17" i="20"/>
  <c r="N13" i="10"/>
  <c r="AD16" i="20"/>
  <c r="G16" i="20"/>
  <c r="AN16" i="20"/>
  <c r="N12" i="10"/>
  <c r="G19" i="34"/>
  <c r="H19" i="34"/>
  <c r="I19" i="34"/>
  <c r="BB24" i="20"/>
  <c r="D19" i="35"/>
  <c r="H19" i="35"/>
  <c r="L19" i="35"/>
  <c r="X20" i="10"/>
  <c r="S20" i="19"/>
  <c r="R20" i="19"/>
  <c r="H20" i="19"/>
  <c r="G20" i="34"/>
  <c r="H20" i="34"/>
  <c r="I20" i="34"/>
  <c r="BB25" i="20"/>
  <c r="D20" i="35"/>
  <c r="H20" i="35"/>
  <c r="L20" i="35"/>
  <c r="X21" i="10"/>
  <c r="S21" i="19"/>
  <c r="R21" i="19"/>
  <c r="H21" i="19"/>
  <c r="G21" i="34"/>
  <c r="H21" i="34"/>
  <c r="I21" i="34"/>
  <c r="BB26" i="20"/>
  <c r="D21" i="35"/>
  <c r="H21" i="35"/>
  <c r="L21" i="35"/>
  <c r="X22" i="10"/>
  <c r="S22" i="19"/>
  <c r="R22" i="19"/>
  <c r="H22" i="19"/>
  <c r="G22" i="34"/>
  <c r="H22" i="34"/>
  <c r="I22" i="34"/>
  <c r="BB27" i="20"/>
  <c r="D22" i="35"/>
  <c r="H22" i="35"/>
  <c r="L22" i="35"/>
  <c r="X23" i="10"/>
  <c r="S23" i="19"/>
  <c r="R23" i="19"/>
  <c r="H23" i="19"/>
  <c r="G23" i="34"/>
  <c r="H23" i="34"/>
  <c r="I23" i="34"/>
  <c r="BB28" i="20"/>
  <c r="D23" i="35"/>
  <c r="H23" i="35"/>
  <c r="L23" i="35"/>
  <c r="X24" i="10"/>
  <c r="S24" i="19"/>
  <c r="R24" i="19"/>
  <c r="H24" i="19"/>
  <c r="G24" i="34"/>
  <c r="H24" i="34"/>
  <c r="I24" i="34"/>
  <c r="BB29" i="20"/>
  <c r="D24" i="35"/>
  <c r="H24" i="35"/>
  <c r="L24" i="35"/>
  <c r="X25" i="10"/>
  <c r="S25" i="19"/>
  <c r="R25" i="19"/>
  <c r="H25" i="19"/>
  <c r="G25" i="34"/>
  <c r="H25" i="34"/>
  <c r="I25" i="34"/>
  <c r="BB30" i="20"/>
  <c r="D25" i="35"/>
  <c r="H25" i="35"/>
  <c r="L25" i="35"/>
  <c r="X26" i="10"/>
  <c r="S26" i="19"/>
  <c r="R26" i="19"/>
  <c r="H26" i="19"/>
  <c r="G26" i="34"/>
  <c r="H26" i="34"/>
  <c r="I26" i="34"/>
  <c r="BB31" i="20"/>
  <c r="D26" i="35"/>
  <c r="H26" i="35"/>
  <c r="L26" i="35"/>
  <c r="X27" i="10"/>
  <c r="S27" i="19"/>
  <c r="R27" i="19"/>
  <c r="H27" i="19"/>
  <c r="G27" i="34"/>
  <c r="H27" i="34"/>
  <c r="I27" i="34"/>
  <c r="BB32" i="20"/>
  <c r="D27" i="35"/>
  <c r="H27" i="35"/>
  <c r="L27" i="35"/>
  <c r="X28" i="10"/>
  <c r="S28" i="19"/>
  <c r="R28" i="19"/>
  <c r="I28" i="19"/>
  <c r="H28" i="19"/>
  <c r="G28" i="34"/>
  <c r="H28" i="34"/>
  <c r="I28" i="34"/>
  <c r="BB33" i="20"/>
  <c r="D28" i="35"/>
  <c r="H28" i="35"/>
  <c r="L28" i="35"/>
  <c r="X29" i="10"/>
  <c r="S29" i="19"/>
  <c r="R29" i="19"/>
  <c r="G29" i="34"/>
  <c r="H29" i="34"/>
  <c r="I29" i="34"/>
  <c r="BB34" i="20"/>
  <c r="D29" i="35"/>
  <c r="H29" i="35"/>
  <c r="L29" i="35"/>
  <c r="X30" i="10"/>
  <c r="S30" i="19"/>
  <c r="R30" i="19"/>
  <c r="G30" i="34"/>
  <c r="H30" i="34"/>
  <c r="I30" i="34"/>
  <c r="BB35" i="20"/>
  <c r="D30" i="35"/>
  <c r="H30" i="35"/>
  <c r="L30" i="35"/>
  <c r="X31" i="10"/>
  <c r="S31" i="19"/>
  <c r="R31" i="19"/>
  <c r="G31" i="34"/>
  <c r="H31" i="34"/>
  <c r="I31" i="34"/>
  <c r="BB36" i="20"/>
  <c r="D31" i="35"/>
  <c r="H31" i="35"/>
  <c r="L31" i="35"/>
  <c r="X32" i="10"/>
  <c r="S32" i="19"/>
  <c r="R32" i="19"/>
  <c r="G32" i="34"/>
  <c r="H32" i="34"/>
  <c r="I32" i="34"/>
  <c r="BB37" i="20"/>
  <c r="D32" i="35"/>
  <c r="H32" i="35"/>
  <c r="L32" i="35"/>
  <c r="X33" i="10"/>
  <c r="S33" i="19"/>
  <c r="R33" i="19"/>
  <c r="G33" i="34"/>
  <c r="H33" i="34"/>
  <c r="I33" i="34"/>
  <c r="BB38" i="20"/>
  <c r="D33" i="35"/>
  <c r="H33" i="35"/>
  <c r="L33" i="35"/>
  <c r="X34" i="10"/>
  <c r="S34" i="19"/>
  <c r="R34" i="19"/>
  <c r="G34" i="34"/>
  <c r="H34" i="34"/>
  <c r="I34" i="34"/>
  <c r="BB39" i="20"/>
  <c r="D34" i="35"/>
  <c r="H34" i="35"/>
  <c r="L34" i="35"/>
  <c r="X35" i="10"/>
  <c r="S35" i="19"/>
  <c r="R35" i="19"/>
  <c r="G35" i="34"/>
  <c r="H35" i="34"/>
  <c r="I35" i="34"/>
  <c r="BB40" i="20"/>
  <c r="D35" i="35"/>
  <c r="H35" i="35"/>
  <c r="L35" i="35"/>
  <c r="X36" i="10"/>
  <c r="S36" i="19"/>
  <c r="R36" i="19"/>
  <c r="G36" i="34"/>
  <c r="H36" i="34"/>
  <c r="I36" i="34"/>
  <c r="BB41" i="20"/>
  <c r="D36" i="35"/>
  <c r="H36" i="35"/>
  <c r="L36" i="35"/>
  <c r="X37" i="10"/>
  <c r="S37" i="19"/>
  <c r="R37" i="19"/>
  <c r="I37" i="19"/>
  <c r="H37" i="19"/>
  <c r="G37" i="34"/>
  <c r="H37" i="34"/>
  <c r="I37" i="34"/>
  <c r="BB42" i="20"/>
  <c r="D37" i="35"/>
  <c r="H37" i="35"/>
  <c r="L37" i="35"/>
  <c r="X38" i="10"/>
  <c r="S38" i="19"/>
  <c r="R38" i="19"/>
  <c r="I38" i="19"/>
  <c r="H38" i="19"/>
  <c r="G38" i="34"/>
  <c r="H38" i="34"/>
  <c r="I38" i="34"/>
  <c r="BB43" i="20"/>
  <c r="D38" i="35"/>
  <c r="H38" i="35"/>
  <c r="L38" i="35"/>
  <c r="X39" i="10"/>
  <c r="S39" i="19"/>
  <c r="R39" i="19"/>
  <c r="I39" i="19"/>
  <c r="H39" i="19"/>
  <c r="G39" i="34"/>
  <c r="H39" i="34"/>
  <c r="I39" i="34"/>
  <c r="BB44" i="20"/>
  <c r="D39" i="35"/>
  <c r="H39" i="35"/>
  <c r="L39" i="35"/>
  <c r="X40" i="10"/>
  <c r="S40" i="19"/>
  <c r="R40" i="19"/>
  <c r="I40" i="19"/>
  <c r="H40" i="19"/>
  <c r="G40" i="34"/>
  <c r="H40" i="34"/>
  <c r="I40" i="34"/>
  <c r="BB45" i="20"/>
  <c r="D40" i="35"/>
  <c r="H40" i="35"/>
  <c r="L40" i="35"/>
  <c r="X41" i="10"/>
  <c r="S41" i="19"/>
  <c r="R41" i="19"/>
  <c r="I41" i="19"/>
  <c r="H41" i="19"/>
  <c r="G41" i="34"/>
  <c r="H41" i="34"/>
  <c r="I41" i="34"/>
  <c r="BB46" i="20"/>
  <c r="D41" i="35"/>
  <c r="H41" i="35"/>
  <c r="L41" i="35"/>
  <c r="X42" i="10"/>
  <c r="S42" i="19"/>
  <c r="R42" i="19"/>
  <c r="I42" i="19"/>
  <c r="H42" i="19"/>
  <c r="G42" i="34"/>
  <c r="H42" i="34"/>
  <c r="I42" i="34"/>
  <c r="BB47" i="20"/>
  <c r="D42" i="35"/>
  <c r="H42" i="35"/>
  <c r="L42" i="35"/>
  <c r="X43" i="10"/>
  <c r="S43" i="19"/>
  <c r="R43" i="19"/>
  <c r="I43" i="19"/>
  <c r="H43" i="19"/>
  <c r="G43" i="34"/>
  <c r="H43" i="34"/>
  <c r="I43" i="34"/>
  <c r="BB48" i="20"/>
  <c r="D43" i="35"/>
  <c r="H43" i="35"/>
  <c r="L43" i="35"/>
  <c r="X44" i="10"/>
  <c r="S44" i="19"/>
  <c r="R44" i="19"/>
  <c r="I44" i="19"/>
  <c r="H44" i="19"/>
  <c r="G44" i="34"/>
  <c r="H44" i="34"/>
  <c r="I44" i="34"/>
  <c r="BB49" i="20"/>
  <c r="D44" i="35"/>
  <c r="H44" i="35"/>
  <c r="L44" i="35"/>
  <c r="X45" i="10"/>
  <c r="S45" i="19"/>
  <c r="R45" i="19"/>
  <c r="I45" i="19"/>
  <c r="H45" i="19"/>
  <c r="G45" i="34"/>
  <c r="H45" i="34"/>
  <c r="I45" i="34"/>
  <c r="BB50" i="20"/>
  <c r="D45" i="35"/>
  <c r="H45" i="35"/>
  <c r="L45" i="35"/>
  <c r="X46" i="10"/>
  <c r="S46" i="19"/>
  <c r="R46" i="19"/>
  <c r="I46" i="19"/>
  <c r="H46" i="19"/>
  <c r="G46" i="34"/>
  <c r="H46" i="34"/>
  <c r="I46" i="34"/>
  <c r="BB51" i="20"/>
  <c r="D46" i="35"/>
  <c r="H46" i="35"/>
  <c r="L46" i="35"/>
  <c r="X47" i="10"/>
  <c r="S47" i="19"/>
  <c r="R47" i="19"/>
  <c r="I47" i="19"/>
  <c r="H47" i="19"/>
  <c r="G47" i="34"/>
  <c r="H47" i="34"/>
  <c r="I47" i="34"/>
  <c r="BB52" i="20"/>
  <c r="D47" i="35"/>
  <c r="H47" i="35"/>
  <c r="L47" i="35"/>
  <c r="X48" i="10"/>
  <c r="S48" i="19"/>
  <c r="R48" i="19"/>
  <c r="I48" i="19"/>
  <c r="H48" i="19"/>
  <c r="G48" i="34"/>
  <c r="H48" i="34"/>
  <c r="I48" i="34"/>
  <c r="BB53" i="20"/>
  <c r="D48" i="35"/>
  <c r="H48" i="35"/>
  <c r="L48" i="35"/>
  <c r="X49" i="10"/>
  <c r="S49" i="19"/>
  <c r="R49" i="19"/>
  <c r="I49" i="19"/>
  <c r="H49" i="19"/>
  <c r="G49" i="34"/>
  <c r="H49" i="34"/>
  <c r="I49" i="34"/>
  <c r="BB54" i="20"/>
  <c r="D49" i="35"/>
  <c r="H49" i="35"/>
  <c r="L49" i="35"/>
  <c r="X50" i="10"/>
  <c r="S50" i="19"/>
  <c r="R50" i="19"/>
  <c r="I50" i="19"/>
  <c r="H50" i="19"/>
  <c r="G50" i="34"/>
  <c r="H50" i="34"/>
  <c r="I50" i="34"/>
  <c r="BB55" i="20"/>
  <c r="D50" i="35"/>
  <c r="H50" i="35"/>
  <c r="L50" i="35"/>
  <c r="X51" i="10"/>
  <c r="S51" i="19"/>
  <c r="R51" i="19"/>
  <c r="I51" i="19"/>
  <c r="H51" i="19"/>
  <c r="G51" i="34"/>
  <c r="H51" i="34"/>
  <c r="I51" i="34"/>
  <c r="BB56" i="20"/>
  <c r="D51" i="35"/>
  <c r="H51" i="35"/>
  <c r="L51" i="35"/>
  <c r="X52" i="10"/>
  <c r="S52" i="19"/>
  <c r="R52" i="19"/>
  <c r="I52" i="19"/>
  <c r="H52" i="19"/>
  <c r="G52" i="34"/>
  <c r="H52" i="34"/>
  <c r="I52" i="34"/>
  <c r="BB57" i="20"/>
  <c r="D52" i="35"/>
  <c r="H52" i="35"/>
  <c r="L52" i="35"/>
  <c r="X53" i="10"/>
  <c r="S53" i="19"/>
  <c r="R53" i="19"/>
  <c r="I53" i="19"/>
  <c r="H53" i="19"/>
  <c r="G53" i="34"/>
  <c r="H53" i="34"/>
  <c r="I53" i="34"/>
  <c r="BB58" i="20"/>
  <c r="D53" i="35"/>
  <c r="H53" i="35"/>
  <c r="L53" i="35"/>
  <c r="X54" i="10"/>
  <c r="S54" i="19"/>
  <c r="R54" i="19"/>
  <c r="I54" i="19"/>
  <c r="H54" i="19"/>
  <c r="G54" i="34"/>
  <c r="H54" i="34"/>
  <c r="I54" i="34"/>
  <c r="BB59" i="20"/>
  <c r="D54" i="35"/>
  <c r="H54" i="35"/>
  <c r="L54" i="35"/>
  <c r="X55" i="10"/>
  <c r="S55" i="19"/>
  <c r="R55" i="19"/>
  <c r="I55" i="19"/>
  <c r="H55" i="19"/>
  <c r="G55" i="34"/>
  <c r="H55" i="34"/>
  <c r="I55" i="34"/>
  <c r="BB60" i="20"/>
  <c r="D55" i="35"/>
  <c r="H55" i="35"/>
  <c r="L55" i="35"/>
  <c r="X56" i="10"/>
  <c r="S56" i="19"/>
  <c r="R56" i="19"/>
  <c r="I56" i="19"/>
  <c r="H56" i="19"/>
  <c r="G56" i="34"/>
  <c r="H56" i="34"/>
  <c r="I56" i="34"/>
  <c r="BB61" i="20"/>
  <c r="D56" i="35"/>
  <c r="H56" i="35"/>
  <c r="L56" i="35"/>
  <c r="X57" i="10"/>
  <c r="S57" i="19"/>
  <c r="R57" i="19"/>
  <c r="I57" i="19"/>
  <c r="H57" i="19"/>
  <c r="G57" i="34"/>
  <c r="H57" i="34"/>
  <c r="I57" i="34"/>
  <c r="BB62" i="20"/>
  <c r="D57" i="35"/>
  <c r="H57" i="35"/>
  <c r="L57" i="35"/>
  <c r="X58" i="10"/>
  <c r="S58" i="19"/>
  <c r="R58" i="19"/>
  <c r="I58" i="19"/>
  <c r="H58" i="19"/>
  <c r="G58" i="34"/>
  <c r="H58" i="34"/>
  <c r="I58" i="34"/>
  <c r="BB63" i="20"/>
  <c r="D58" i="35"/>
  <c r="H58" i="35"/>
  <c r="L58" i="35"/>
  <c r="X59" i="10"/>
  <c r="S59" i="19"/>
  <c r="R59" i="19"/>
  <c r="I59" i="19"/>
  <c r="H59" i="19"/>
  <c r="G59" i="34"/>
  <c r="H59" i="34"/>
  <c r="I59" i="34"/>
  <c r="BB64" i="20"/>
  <c r="D59" i="35"/>
  <c r="H59" i="35"/>
  <c r="L59" i="35"/>
  <c r="X60" i="10"/>
  <c r="S60" i="19"/>
  <c r="R60" i="19"/>
  <c r="I60" i="19"/>
  <c r="H60" i="19"/>
  <c r="G60" i="34"/>
  <c r="H60" i="34"/>
  <c r="I60" i="34"/>
  <c r="BB65" i="20"/>
  <c r="D60" i="35"/>
  <c r="H60" i="35"/>
  <c r="L60" i="35"/>
  <c r="X61" i="10"/>
  <c r="S61" i="19"/>
  <c r="R61" i="19"/>
  <c r="I61" i="19"/>
  <c r="H61" i="19"/>
  <c r="G61" i="34"/>
  <c r="H61" i="34"/>
  <c r="I61" i="34"/>
  <c r="BB66" i="20"/>
  <c r="D61" i="35"/>
  <c r="H61" i="35"/>
  <c r="L61" i="35"/>
  <c r="X62" i="10"/>
  <c r="S62" i="19"/>
  <c r="R62" i="19"/>
  <c r="I62" i="19"/>
  <c r="H62" i="19"/>
  <c r="G62" i="34"/>
  <c r="H62" i="34"/>
  <c r="I62" i="34"/>
  <c r="BB67" i="20"/>
  <c r="D62" i="35"/>
  <c r="H62" i="35"/>
  <c r="L62" i="35"/>
  <c r="X63" i="10"/>
  <c r="S63" i="19"/>
  <c r="R63" i="19"/>
  <c r="I63" i="19"/>
  <c r="H63" i="19"/>
  <c r="G63" i="34"/>
  <c r="H63" i="34"/>
  <c r="I63" i="34"/>
  <c r="BB68" i="20"/>
  <c r="D63" i="35"/>
  <c r="H63" i="35"/>
  <c r="L63" i="35"/>
  <c r="X64" i="10"/>
  <c r="S64" i="19"/>
  <c r="R64" i="19"/>
  <c r="I64" i="19"/>
  <c r="H64" i="19"/>
  <c r="G64" i="34"/>
  <c r="H64" i="34"/>
  <c r="I64" i="34"/>
  <c r="BB69" i="20"/>
  <c r="D64" i="35"/>
  <c r="H64" i="35"/>
  <c r="L64" i="35"/>
  <c r="X65" i="10"/>
  <c r="S65" i="19"/>
  <c r="R65" i="19"/>
  <c r="I65" i="19"/>
  <c r="H65" i="19"/>
  <c r="G65" i="34"/>
  <c r="H65" i="34"/>
  <c r="I65" i="34"/>
  <c r="BB70" i="20"/>
  <c r="D65" i="35"/>
  <c r="H65" i="35"/>
  <c r="L65" i="35"/>
  <c r="X66" i="10"/>
  <c r="S66" i="19"/>
  <c r="R66" i="19"/>
  <c r="I66" i="19"/>
  <c r="H66" i="19"/>
  <c r="G66" i="34"/>
  <c r="H66" i="34"/>
  <c r="I66" i="34"/>
  <c r="BB71" i="20"/>
  <c r="D66" i="35"/>
  <c r="H66" i="35"/>
  <c r="L66" i="35"/>
  <c r="X67" i="10"/>
  <c r="S67" i="19"/>
  <c r="R67" i="19"/>
  <c r="I67" i="19"/>
  <c r="H67" i="19"/>
  <c r="G67" i="34"/>
  <c r="H67" i="34"/>
  <c r="I67" i="34"/>
  <c r="BB72" i="20"/>
  <c r="D67" i="35"/>
  <c r="H67" i="35"/>
  <c r="L67" i="35"/>
  <c r="X68" i="10"/>
  <c r="S68" i="19"/>
  <c r="R68" i="19"/>
  <c r="I68" i="19"/>
  <c r="H68" i="19"/>
  <c r="G68" i="34"/>
  <c r="H68" i="34"/>
  <c r="I68" i="34"/>
  <c r="BB73" i="20"/>
  <c r="D68" i="35"/>
  <c r="H68" i="35"/>
  <c r="L68" i="35"/>
  <c r="X69" i="10"/>
  <c r="S69" i="19"/>
  <c r="R69" i="19"/>
  <c r="I69" i="19"/>
  <c r="H69" i="19"/>
  <c r="G69" i="34"/>
  <c r="H69" i="34"/>
  <c r="I69" i="34"/>
  <c r="BB74" i="20"/>
  <c r="D69" i="35"/>
  <c r="H69" i="35"/>
  <c r="L69" i="35"/>
  <c r="X70" i="10"/>
  <c r="S70" i="19"/>
  <c r="R70" i="19"/>
  <c r="I70" i="19"/>
  <c r="H70" i="19"/>
  <c r="G70" i="34"/>
  <c r="H70" i="34"/>
  <c r="I70" i="34"/>
  <c r="BB75" i="20"/>
  <c r="D70" i="35"/>
  <c r="H70" i="35"/>
  <c r="L70" i="35"/>
  <c r="X71" i="10"/>
  <c r="S71" i="19"/>
  <c r="R71" i="19"/>
  <c r="I71" i="19"/>
  <c r="H71" i="19"/>
  <c r="G71" i="34"/>
  <c r="H71" i="34"/>
  <c r="I71" i="34"/>
  <c r="BB76" i="20"/>
  <c r="D71" i="35"/>
  <c r="H71" i="35"/>
  <c r="L71" i="35"/>
  <c r="X72" i="10"/>
  <c r="S72" i="19"/>
  <c r="R72" i="19"/>
  <c r="I72" i="19"/>
  <c r="H72" i="19"/>
  <c r="G72" i="34"/>
  <c r="H72" i="34"/>
  <c r="I72" i="34"/>
  <c r="BB77" i="20"/>
  <c r="D72" i="35"/>
  <c r="H72" i="35"/>
  <c r="L72" i="35"/>
  <c r="X73" i="10"/>
  <c r="S73" i="19"/>
  <c r="R73" i="19"/>
  <c r="I73" i="19"/>
  <c r="H73" i="19"/>
  <c r="G73" i="34"/>
  <c r="H73" i="34"/>
  <c r="I73" i="34"/>
  <c r="BB78" i="20"/>
  <c r="D73" i="35"/>
  <c r="H73" i="35"/>
  <c r="L73" i="35"/>
  <c r="X74" i="10"/>
  <c r="S74" i="19"/>
  <c r="R74" i="19"/>
  <c r="I74" i="19"/>
  <c r="H74" i="19"/>
  <c r="G74" i="34"/>
  <c r="H74" i="34"/>
  <c r="I74" i="34"/>
  <c r="BB79" i="20"/>
  <c r="D74" i="35"/>
  <c r="H74" i="35"/>
  <c r="L74" i="35"/>
  <c r="X75" i="10"/>
  <c r="S75" i="19"/>
  <c r="R75" i="19"/>
  <c r="I75" i="19"/>
  <c r="H75" i="19"/>
  <c r="G75" i="34"/>
  <c r="H75" i="34"/>
  <c r="I75" i="34"/>
  <c r="BB80" i="20"/>
  <c r="D75" i="35"/>
  <c r="H75" i="35"/>
  <c r="L75" i="35"/>
  <c r="X76" i="10"/>
  <c r="S76" i="19"/>
  <c r="R76" i="19"/>
  <c r="I76" i="19"/>
  <c r="H76" i="19"/>
  <c r="G76" i="34"/>
  <c r="H76" i="34"/>
  <c r="I76" i="34"/>
  <c r="BB81" i="20"/>
  <c r="D76" i="35"/>
  <c r="H76" i="35"/>
  <c r="L76" i="35"/>
  <c r="X77" i="10"/>
  <c r="S77" i="19"/>
  <c r="R77" i="19"/>
  <c r="I77" i="19"/>
  <c r="H77" i="19"/>
  <c r="G11" i="34"/>
  <c r="H11" i="34"/>
  <c r="I11" i="34"/>
  <c r="BB16" i="20"/>
  <c r="D11" i="35"/>
  <c r="H11" i="35"/>
  <c r="L11" i="35"/>
  <c r="X12" i="10"/>
  <c r="S12" i="19"/>
  <c r="R12" i="19"/>
  <c r="H12" i="19"/>
  <c r="G12" i="34"/>
  <c r="H12" i="34"/>
  <c r="I12" i="34"/>
  <c r="BB17" i="20"/>
  <c r="D12" i="35"/>
  <c r="H12" i="35"/>
  <c r="L12" i="35"/>
  <c r="X13" i="10"/>
  <c r="S13" i="19"/>
  <c r="R13" i="19"/>
  <c r="H13" i="19"/>
  <c r="G13" i="34"/>
  <c r="H13" i="34"/>
  <c r="I13" i="34"/>
  <c r="BB18" i="20"/>
  <c r="D13" i="35"/>
  <c r="H13" i="35"/>
  <c r="L13" i="35"/>
  <c r="X14" i="10"/>
  <c r="S14" i="19"/>
  <c r="R14" i="19"/>
  <c r="H14" i="19"/>
  <c r="G14" i="34"/>
  <c r="H14" i="34"/>
  <c r="I14" i="34"/>
  <c r="BB19" i="20"/>
  <c r="D14" i="35"/>
  <c r="H14" i="35"/>
  <c r="L14" i="35"/>
  <c r="X15" i="10"/>
  <c r="S15" i="19"/>
  <c r="R15" i="19"/>
  <c r="H15" i="19"/>
  <c r="G15" i="34"/>
  <c r="H15" i="34"/>
  <c r="I15" i="34"/>
  <c r="BB20" i="20"/>
  <c r="D15" i="35"/>
  <c r="H15" i="35"/>
  <c r="L15" i="35"/>
  <c r="X16" i="10"/>
  <c r="S16" i="19"/>
  <c r="R16" i="19"/>
  <c r="H16" i="19"/>
  <c r="G16" i="34"/>
  <c r="H16" i="34"/>
  <c r="I16" i="34"/>
  <c r="BB21" i="20"/>
  <c r="D16" i="35"/>
  <c r="H16" i="35"/>
  <c r="L16" i="35"/>
  <c r="X17" i="10"/>
  <c r="S17" i="19"/>
  <c r="R17" i="19"/>
  <c r="H17" i="19"/>
  <c r="G17" i="34"/>
  <c r="H17" i="34"/>
  <c r="I17" i="34"/>
  <c r="BB22" i="20"/>
  <c r="D17" i="35"/>
  <c r="H17" i="35"/>
  <c r="L17" i="35"/>
  <c r="X18" i="10"/>
  <c r="S18" i="19"/>
  <c r="R18" i="19"/>
  <c r="H18" i="19"/>
  <c r="G18" i="34"/>
  <c r="H18" i="34"/>
  <c r="I18" i="34"/>
  <c r="BB23" i="20"/>
  <c r="D18" i="35"/>
  <c r="H18" i="35"/>
  <c r="L18" i="35"/>
  <c r="X19" i="10"/>
  <c r="S19" i="19"/>
  <c r="R19" i="19"/>
  <c r="H19" i="19"/>
  <c r="E11" i="16"/>
  <c r="D11" i="16"/>
  <c r="E12" i="16"/>
  <c r="D12" i="16"/>
  <c r="E13" i="16"/>
  <c r="D13" i="16"/>
  <c r="E15" i="16"/>
  <c r="D15" i="16"/>
  <c r="E16" i="16"/>
  <c r="D16" i="16"/>
  <c r="E18" i="16"/>
  <c r="D18" i="16"/>
  <c r="E19" i="16"/>
  <c r="D19" i="16"/>
  <c r="E20" i="16"/>
  <c r="D20" i="16"/>
  <c r="E22" i="16"/>
  <c r="D22" i="16"/>
  <c r="E29" i="16"/>
  <c r="D29" i="16"/>
  <c r="E30" i="16"/>
  <c r="D30" i="16"/>
  <c r="E31" i="16"/>
  <c r="D31" i="16"/>
  <c r="E40" i="16"/>
  <c r="D40" i="16"/>
  <c r="E43" i="16"/>
  <c r="D43" i="16"/>
  <c r="E60" i="16"/>
  <c r="D60" i="16"/>
  <c r="E61" i="16"/>
  <c r="D61" i="16"/>
  <c r="E69" i="16"/>
  <c r="D69" i="16"/>
  <c r="E70" i="16"/>
  <c r="D70" i="16"/>
  <c r="N11" i="16"/>
  <c r="M11" i="16"/>
  <c r="N12" i="16"/>
  <c r="M12" i="16"/>
  <c r="N13" i="16"/>
  <c r="M13" i="16"/>
  <c r="N15" i="16"/>
  <c r="M15" i="16"/>
  <c r="N16" i="16"/>
  <c r="M16" i="16"/>
  <c r="N18" i="16"/>
  <c r="M18" i="16"/>
  <c r="N19" i="16"/>
  <c r="M19" i="16"/>
  <c r="N20" i="16"/>
  <c r="M20" i="16"/>
  <c r="N22" i="16"/>
  <c r="M22" i="16"/>
  <c r="N29" i="16"/>
  <c r="M29" i="16"/>
  <c r="N30" i="16"/>
  <c r="M30" i="16"/>
  <c r="N31" i="16"/>
  <c r="M31" i="16"/>
  <c r="N40" i="16"/>
  <c r="M40" i="16"/>
  <c r="N43" i="16"/>
  <c r="M43" i="16"/>
  <c r="N60" i="16"/>
  <c r="M60" i="16"/>
  <c r="N61" i="16"/>
  <c r="M61" i="16"/>
  <c r="N69" i="16"/>
  <c r="M69" i="16"/>
  <c r="N70" i="16"/>
  <c r="M70" i="16"/>
  <c r="W11" i="16"/>
  <c r="V11" i="16"/>
  <c r="W12" i="16"/>
  <c r="V12" i="16"/>
  <c r="W13" i="16"/>
  <c r="V13" i="16"/>
  <c r="W15" i="16"/>
  <c r="V15" i="16"/>
  <c r="W16" i="16"/>
  <c r="V16" i="16"/>
  <c r="W18" i="16"/>
  <c r="V18" i="16"/>
  <c r="W19" i="16"/>
  <c r="V19" i="16"/>
  <c r="W20" i="16"/>
  <c r="V20" i="16"/>
  <c r="W22" i="16"/>
  <c r="V22" i="16"/>
  <c r="W29" i="16"/>
  <c r="V29" i="16"/>
  <c r="W30" i="16"/>
  <c r="V30" i="16"/>
  <c r="W31" i="16"/>
  <c r="V31" i="16"/>
  <c r="W40" i="16"/>
  <c r="V40" i="16"/>
  <c r="W43" i="16"/>
  <c r="V43" i="16"/>
  <c r="W60" i="16"/>
  <c r="V60" i="16"/>
  <c r="W61" i="16"/>
  <c r="V61" i="16"/>
  <c r="W69" i="16"/>
  <c r="V69" i="16"/>
  <c r="W70" i="16"/>
  <c r="V70" i="16"/>
  <c r="AB12" i="19"/>
  <c r="AA12" i="19"/>
  <c r="AB13" i="19"/>
  <c r="AA13" i="19"/>
  <c r="AB14" i="19"/>
  <c r="AA14" i="19"/>
  <c r="AB16" i="19"/>
  <c r="AA16" i="19"/>
  <c r="AB17" i="19"/>
  <c r="AA17" i="19"/>
  <c r="AB19" i="19"/>
  <c r="AA19" i="19"/>
  <c r="AB20" i="19"/>
  <c r="AA20" i="19"/>
  <c r="AB21" i="19"/>
  <c r="AA21" i="19"/>
  <c r="AB23" i="19"/>
  <c r="AA23" i="19"/>
  <c r="AB30" i="19"/>
  <c r="AA30" i="19"/>
  <c r="AB41" i="19"/>
  <c r="AA41" i="19"/>
  <c r="AB44" i="19"/>
  <c r="AA44" i="19"/>
  <c r="AB61" i="19"/>
  <c r="AA61" i="19"/>
  <c r="AG12" i="19"/>
  <c r="AF12" i="19"/>
  <c r="AG13" i="19"/>
  <c r="AF13" i="19"/>
  <c r="AG14" i="19"/>
  <c r="AF14" i="19"/>
  <c r="AG16" i="19"/>
  <c r="AF16" i="19"/>
  <c r="AG17" i="19"/>
  <c r="AF17" i="19"/>
  <c r="AG19" i="19"/>
  <c r="AF19" i="19"/>
  <c r="AG20" i="19"/>
  <c r="AF20" i="19"/>
  <c r="AG21" i="19"/>
  <c r="AF21" i="19"/>
  <c r="AG23" i="19"/>
  <c r="AF23" i="19"/>
  <c r="AG30" i="19"/>
  <c r="AF30" i="19"/>
  <c r="AG31" i="19"/>
  <c r="AF31" i="19"/>
  <c r="AG32" i="19"/>
  <c r="AF32" i="19"/>
  <c r="AG41" i="19"/>
  <c r="AF41" i="19"/>
  <c r="AG44" i="19"/>
  <c r="AF44" i="19"/>
  <c r="AG61" i="19"/>
  <c r="AF61" i="19"/>
  <c r="AG62" i="19"/>
  <c r="AF62" i="19"/>
  <c r="AG70" i="19"/>
  <c r="AF70" i="19"/>
  <c r="AG71" i="19"/>
  <c r="AF71" i="19"/>
  <c r="E12" i="31"/>
  <c r="C12" i="31"/>
  <c r="N12" i="31"/>
  <c r="L12" i="31"/>
  <c r="BG12" i="31"/>
  <c r="BN12" i="31"/>
  <c r="AZ12" i="31"/>
  <c r="F12" i="31"/>
  <c r="BY19" i="15"/>
  <c r="BU12" i="31"/>
  <c r="CB12" i="31"/>
  <c r="O12" i="31"/>
  <c r="CD19" i="15"/>
  <c r="D12" i="31"/>
  <c r="G12" i="31"/>
  <c r="BZ19" i="15"/>
  <c r="M12" i="31"/>
  <c r="P12" i="31"/>
  <c r="CE19" i="15"/>
  <c r="H12" i="31"/>
  <c r="CA19" i="15"/>
  <c r="Q12" i="31"/>
  <c r="CF19" i="15"/>
  <c r="I12" i="31"/>
  <c r="CB19" i="15"/>
  <c r="R12" i="31"/>
  <c r="CG19" i="15"/>
  <c r="E13" i="31"/>
  <c r="C13" i="31"/>
  <c r="N13" i="31"/>
  <c r="L13" i="31"/>
  <c r="BG13" i="31"/>
  <c r="BN13" i="31"/>
  <c r="AZ13" i="31"/>
  <c r="F13" i="31"/>
  <c r="BY20" i="15"/>
  <c r="BU13" i="31"/>
  <c r="CB13" i="31"/>
  <c r="O13" i="31"/>
  <c r="CD20" i="15"/>
  <c r="D13" i="31"/>
  <c r="G13" i="31"/>
  <c r="BZ20" i="15"/>
  <c r="M13" i="31"/>
  <c r="P13" i="31"/>
  <c r="CE20" i="15"/>
  <c r="H13" i="31"/>
  <c r="CA20" i="15"/>
  <c r="Q13" i="31"/>
  <c r="CF20" i="15"/>
  <c r="I13" i="31"/>
  <c r="CB20" i="15"/>
  <c r="R13" i="31"/>
  <c r="CG20" i="15"/>
  <c r="E14" i="31"/>
  <c r="C14" i="31"/>
  <c r="L14" i="31"/>
  <c r="BG14" i="31"/>
  <c r="BN14" i="31"/>
  <c r="AZ14" i="31"/>
  <c r="F14" i="31"/>
  <c r="BY21" i="15"/>
  <c r="BU14" i="31"/>
  <c r="CB14" i="31"/>
  <c r="O14" i="31"/>
  <c r="CD21" i="15"/>
  <c r="D14" i="31"/>
  <c r="G14" i="31"/>
  <c r="BZ21" i="15"/>
  <c r="M14" i="31"/>
  <c r="P14" i="31"/>
  <c r="CE21" i="15"/>
  <c r="H14" i="31"/>
  <c r="CA21" i="15"/>
  <c r="Q14" i="31"/>
  <c r="CF21" i="15"/>
  <c r="I14" i="31"/>
  <c r="CB21" i="15"/>
  <c r="R14" i="31"/>
  <c r="CG21" i="15"/>
  <c r="E15" i="31"/>
  <c r="C15" i="31"/>
  <c r="N15" i="31"/>
  <c r="L15" i="31"/>
  <c r="BG15" i="31"/>
  <c r="BN15" i="31"/>
  <c r="F15" i="31"/>
  <c r="BY22" i="15"/>
  <c r="BU15" i="31"/>
  <c r="CB15" i="31"/>
  <c r="O15" i="31"/>
  <c r="CD22" i="15"/>
  <c r="D15" i="31"/>
  <c r="G15" i="31"/>
  <c r="BZ22" i="15"/>
  <c r="M15" i="31"/>
  <c r="P15" i="31"/>
  <c r="CE22" i="15"/>
  <c r="H15" i="31"/>
  <c r="CA22" i="15"/>
  <c r="Q15" i="31"/>
  <c r="CF22" i="15"/>
  <c r="I15" i="31"/>
  <c r="CB22" i="15"/>
  <c r="R15" i="31"/>
  <c r="CG22" i="15"/>
  <c r="E16" i="31"/>
  <c r="C16" i="31"/>
  <c r="N16" i="31"/>
  <c r="L16" i="31"/>
  <c r="BG16" i="31"/>
  <c r="BN16" i="31"/>
  <c r="AZ16" i="31"/>
  <c r="F16" i="31"/>
  <c r="BY23" i="15"/>
  <c r="BU16" i="31"/>
  <c r="CB16" i="31"/>
  <c r="O16" i="31"/>
  <c r="CD23" i="15"/>
  <c r="D16" i="31"/>
  <c r="G16" i="31"/>
  <c r="BZ23" i="15"/>
  <c r="M16" i="31"/>
  <c r="P16" i="31"/>
  <c r="CE23" i="15"/>
  <c r="H16" i="31"/>
  <c r="CA23" i="15"/>
  <c r="Q16" i="31"/>
  <c r="CF23" i="15"/>
  <c r="I16" i="31"/>
  <c r="CB23" i="15"/>
  <c r="R16" i="31"/>
  <c r="CG23" i="15"/>
  <c r="E17" i="31"/>
  <c r="C17" i="31"/>
  <c r="N17" i="31"/>
  <c r="L17" i="31"/>
  <c r="BG17" i="31"/>
  <c r="BN17" i="31"/>
  <c r="AZ17" i="31"/>
  <c r="F17" i="31"/>
  <c r="BY24" i="15"/>
  <c r="BU17" i="31"/>
  <c r="CB17" i="31"/>
  <c r="O17" i="31"/>
  <c r="CD24" i="15"/>
  <c r="D17" i="31"/>
  <c r="G17" i="31"/>
  <c r="BZ24" i="15"/>
  <c r="M17" i="31"/>
  <c r="P17" i="31"/>
  <c r="CE24" i="15"/>
  <c r="H17" i="31"/>
  <c r="CA24" i="15"/>
  <c r="Q17" i="31"/>
  <c r="CF24" i="15"/>
  <c r="I17" i="31"/>
  <c r="CB24" i="15"/>
  <c r="R17" i="31"/>
  <c r="CG24" i="15"/>
  <c r="E18" i="31"/>
  <c r="C18" i="31"/>
  <c r="N18" i="31"/>
  <c r="L18" i="31"/>
  <c r="BG18" i="31"/>
  <c r="BN18" i="31"/>
  <c r="AZ18" i="31"/>
  <c r="F18" i="31"/>
  <c r="BY25" i="15"/>
  <c r="BU18" i="31"/>
  <c r="CB18" i="31"/>
  <c r="O18" i="31"/>
  <c r="CD25" i="15"/>
  <c r="D18" i="31"/>
  <c r="G18" i="31"/>
  <c r="BZ25" i="15"/>
  <c r="M18" i="31"/>
  <c r="P18" i="31"/>
  <c r="CE25" i="15"/>
  <c r="H18" i="31"/>
  <c r="CA25" i="15"/>
  <c r="Q18" i="31"/>
  <c r="CF25" i="15"/>
  <c r="I18" i="31"/>
  <c r="CB25" i="15"/>
  <c r="R18" i="31"/>
  <c r="CG25" i="15"/>
  <c r="E19" i="31"/>
  <c r="C19" i="31"/>
  <c r="N19" i="31"/>
  <c r="L19" i="31"/>
  <c r="BG19" i="31"/>
  <c r="BN19" i="31"/>
  <c r="AZ19" i="31"/>
  <c r="F19" i="31"/>
  <c r="BY26" i="15"/>
  <c r="BU19" i="31"/>
  <c r="CB19" i="31"/>
  <c r="O19" i="31"/>
  <c r="CD26" i="15"/>
  <c r="D19" i="31"/>
  <c r="G19" i="31"/>
  <c r="BZ26" i="15"/>
  <c r="M19" i="31"/>
  <c r="P19" i="31"/>
  <c r="CE26" i="15"/>
  <c r="H19" i="31"/>
  <c r="CA26" i="15"/>
  <c r="Q19" i="31"/>
  <c r="CF26" i="15"/>
  <c r="I19" i="31"/>
  <c r="CB26" i="15"/>
  <c r="R19" i="31"/>
  <c r="CG26" i="15"/>
  <c r="E20" i="31"/>
  <c r="C20" i="31"/>
  <c r="N20" i="31"/>
  <c r="L20" i="31"/>
  <c r="BG20" i="31"/>
  <c r="BN20" i="31"/>
  <c r="AZ20" i="31"/>
  <c r="F20" i="31"/>
  <c r="BY27" i="15"/>
  <c r="BU20" i="31"/>
  <c r="CB20" i="31"/>
  <c r="O20" i="31"/>
  <c r="CD27" i="15"/>
  <c r="D20" i="31"/>
  <c r="G20" i="31"/>
  <c r="BZ27" i="15"/>
  <c r="M20" i="31"/>
  <c r="P20" i="31"/>
  <c r="CE27" i="15"/>
  <c r="H20" i="31"/>
  <c r="CA27" i="15"/>
  <c r="Q20" i="31"/>
  <c r="CF27" i="15"/>
  <c r="I20" i="31"/>
  <c r="CB27" i="15"/>
  <c r="R20" i="31"/>
  <c r="CG27" i="15"/>
  <c r="E21" i="31"/>
  <c r="C21" i="31"/>
  <c r="N21" i="31"/>
  <c r="L21" i="31"/>
  <c r="BG21" i="31"/>
  <c r="BN21" i="31"/>
  <c r="AZ21" i="31"/>
  <c r="F21" i="31"/>
  <c r="BY28" i="15"/>
  <c r="BU21" i="31"/>
  <c r="CB21" i="31"/>
  <c r="O21" i="31"/>
  <c r="CD28" i="15"/>
  <c r="D21" i="31"/>
  <c r="G21" i="31"/>
  <c r="BZ28" i="15"/>
  <c r="M21" i="31"/>
  <c r="P21" i="31"/>
  <c r="CE28" i="15"/>
  <c r="H21" i="31"/>
  <c r="CA28" i="15"/>
  <c r="Q21" i="31"/>
  <c r="CF28" i="15"/>
  <c r="I21" i="31"/>
  <c r="CB28" i="15"/>
  <c r="R21" i="31"/>
  <c r="CG28" i="15"/>
  <c r="E22" i="31"/>
  <c r="C22" i="31"/>
  <c r="N22" i="31"/>
  <c r="L22" i="31"/>
  <c r="BG22" i="31"/>
  <c r="BN22" i="31"/>
  <c r="AZ22" i="31"/>
  <c r="F22" i="31"/>
  <c r="BY29" i="15"/>
  <c r="BU22" i="31"/>
  <c r="CB22" i="31"/>
  <c r="O22" i="31"/>
  <c r="CD29" i="15"/>
  <c r="D22" i="31"/>
  <c r="G22" i="31"/>
  <c r="BZ29" i="15"/>
  <c r="M22" i="31"/>
  <c r="P22" i="31"/>
  <c r="CE29" i="15"/>
  <c r="H22" i="31"/>
  <c r="CA29" i="15"/>
  <c r="Q22" i="31"/>
  <c r="CF29" i="15"/>
  <c r="I22" i="31"/>
  <c r="CB29" i="15"/>
  <c r="R22" i="31"/>
  <c r="CG29" i="15"/>
  <c r="E23" i="31"/>
  <c r="C23" i="31"/>
  <c r="N23" i="31"/>
  <c r="L23" i="31"/>
  <c r="BG23" i="31"/>
  <c r="BN23" i="31"/>
  <c r="AZ23" i="31"/>
  <c r="F23" i="31"/>
  <c r="BY30" i="15"/>
  <c r="BU23" i="31"/>
  <c r="CB23" i="31"/>
  <c r="O23" i="31"/>
  <c r="CD30" i="15"/>
  <c r="D23" i="31"/>
  <c r="G23" i="31"/>
  <c r="BZ30" i="15"/>
  <c r="M23" i="31"/>
  <c r="P23" i="31"/>
  <c r="CE30" i="15"/>
  <c r="H23" i="31"/>
  <c r="CA30" i="15"/>
  <c r="Q23" i="31"/>
  <c r="CF30" i="15"/>
  <c r="I23" i="31"/>
  <c r="CB30" i="15"/>
  <c r="R23" i="31"/>
  <c r="CG30" i="15"/>
  <c r="E24" i="31"/>
  <c r="C24" i="31"/>
  <c r="N24" i="31"/>
  <c r="L24" i="31"/>
  <c r="BG24" i="31"/>
  <c r="BN24" i="31"/>
  <c r="AZ24" i="31"/>
  <c r="F24" i="31"/>
  <c r="BY31" i="15"/>
  <c r="BU24" i="31"/>
  <c r="CB24" i="31"/>
  <c r="O24" i="31"/>
  <c r="CD31" i="15"/>
  <c r="D24" i="31"/>
  <c r="G24" i="31"/>
  <c r="BZ31" i="15"/>
  <c r="M24" i="31"/>
  <c r="P24" i="31"/>
  <c r="CE31" i="15"/>
  <c r="H24" i="31"/>
  <c r="CA31" i="15"/>
  <c r="Q24" i="31"/>
  <c r="CF31" i="15"/>
  <c r="I24" i="31"/>
  <c r="CB31" i="15"/>
  <c r="R24" i="31"/>
  <c r="CG31" i="15"/>
  <c r="E25" i="31"/>
  <c r="C25" i="31"/>
  <c r="N25" i="31"/>
  <c r="L25" i="31"/>
  <c r="BG25" i="31"/>
  <c r="BN25" i="31"/>
  <c r="AZ25" i="31"/>
  <c r="F25" i="31"/>
  <c r="BY32" i="15"/>
  <c r="BU25" i="31"/>
  <c r="CB25" i="31"/>
  <c r="O25" i="31"/>
  <c r="CD32" i="15"/>
  <c r="D25" i="31"/>
  <c r="G25" i="31"/>
  <c r="BZ32" i="15"/>
  <c r="M25" i="31"/>
  <c r="P25" i="31"/>
  <c r="CE32" i="15"/>
  <c r="H25" i="31"/>
  <c r="CA32" i="15"/>
  <c r="Q25" i="31"/>
  <c r="CF32" i="15"/>
  <c r="I25" i="31"/>
  <c r="CB32" i="15"/>
  <c r="R25" i="31"/>
  <c r="CG32" i="15"/>
  <c r="E26" i="31"/>
  <c r="C26" i="31"/>
  <c r="N26" i="31"/>
  <c r="L26" i="31"/>
  <c r="BG26" i="31"/>
  <c r="BN26" i="31"/>
  <c r="AZ26" i="31"/>
  <c r="F26" i="31"/>
  <c r="BY33" i="15"/>
  <c r="BU26" i="31"/>
  <c r="CB26" i="31"/>
  <c r="O26" i="31"/>
  <c r="CD33" i="15"/>
  <c r="D26" i="31"/>
  <c r="G26" i="31"/>
  <c r="BZ33" i="15"/>
  <c r="M26" i="31"/>
  <c r="P26" i="31"/>
  <c r="CE33" i="15"/>
  <c r="H26" i="31"/>
  <c r="CA33" i="15"/>
  <c r="Q26" i="31"/>
  <c r="CF33" i="15"/>
  <c r="I26" i="31"/>
  <c r="CB33" i="15"/>
  <c r="R26" i="31"/>
  <c r="CG33" i="15"/>
  <c r="E27" i="31"/>
  <c r="C27" i="31"/>
  <c r="N27" i="31"/>
  <c r="L27" i="31"/>
  <c r="BG27" i="31"/>
  <c r="BN27" i="31"/>
  <c r="AZ27" i="31"/>
  <c r="F27" i="31"/>
  <c r="BY34" i="15"/>
  <c r="BU27" i="31"/>
  <c r="CB27" i="31"/>
  <c r="O27" i="31"/>
  <c r="CD34" i="15"/>
  <c r="D27" i="31"/>
  <c r="G27" i="31"/>
  <c r="BZ34" i="15"/>
  <c r="M27" i="31"/>
  <c r="P27" i="31"/>
  <c r="CE34" i="15"/>
  <c r="H27" i="31"/>
  <c r="CA34" i="15"/>
  <c r="Q27" i="31"/>
  <c r="CF34" i="15"/>
  <c r="I27" i="31"/>
  <c r="CB34" i="15"/>
  <c r="R27" i="31"/>
  <c r="CG34" i="15"/>
  <c r="E28" i="31"/>
  <c r="C28" i="31"/>
  <c r="N28" i="31"/>
  <c r="L28" i="31"/>
  <c r="BG28" i="31"/>
  <c r="BN28" i="31"/>
  <c r="AZ28" i="31"/>
  <c r="F28" i="31"/>
  <c r="BY35" i="15"/>
  <c r="BU28" i="31"/>
  <c r="CB28" i="31"/>
  <c r="O28" i="31"/>
  <c r="CD35" i="15"/>
  <c r="D28" i="31"/>
  <c r="G28" i="31"/>
  <c r="BZ35" i="15"/>
  <c r="M28" i="31"/>
  <c r="P28" i="31"/>
  <c r="CE35" i="15"/>
  <c r="H28" i="31"/>
  <c r="CA35" i="15"/>
  <c r="Q28" i="31"/>
  <c r="CF35" i="15"/>
  <c r="I28" i="31"/>
  <c r="CB35" i="15"/>
  <c r="R28" i="31"/>
  <c r="CG35" i="15"/>
  <c r="E29" i="31"/>
  <c r="C29" i="31"/>
  <c r="N29" i="31"/>
  <c r="L29" i="31"/>
  <c r="BG29" i="31"/>
  <c r="BN29" i="31"/>
  <c r="AZ29" i="31"/>
  <c r="F29" i="31"/>
  <c r="BY36" i="15"/>
  <c r="BU29" i="31"/>
  <c r="CB29" i="31"/>
  <c r="O29" i="31"/>
  <c r="CD36" i="15"/>
  <c r="D29" i="31"/>
  <c r="G29" i="31"/>
  <c r="BZ36" i="15"/>
  <c r="M29" i="31"/>
  <c r="P29" i="31"/>
  <c r="CE36" i="15"/>
  <c r="H29" i="31"/>
  <c r="CA36" i="15"/>
  <c r="Q29" i="31"/>
  <c r="CF36" i="15"/>
  <c r="I29" i="31"/>
  <c r="CB36" i="15"/>
  <c r="R29" i="31"/>
  <c r="CG36" i="15"/>
  <c r="E30" i="31"/>
  <c r="C30" i="31"/>
  <c r="N30" i="31"/>
  <c r="L30" i="31"/>
  <c r="BG30" i="31"/>
  <c r="BN30" i="31"/>
  <c r="AZ30" i="31"/>
  <c r="F30" i="31"/>
  <c r="BY37" i="15"/>
  <c r="BU30" i="31"/>
  <c r="CB30" i="31"/>
  <c r="O30" i="31"/>
  <c r="CD37" i="15"/>
  <c r="D30" i="31"/>
  <c r="G30" i="31"/>
  <c r="BZ37" i="15"/>
  <c r="M30" i="31"/>
  <c r="P30" i="31"/>
  <c r="CE37" i="15"/>
  <c r="H30" i="31"/>
  <c r="CA37" i="15"/>
  <c r="Q30" i="31"/>
  <c r="CF37" i="15"/>
  <c r="I30" i="31"/>
  <c r="CB37" i="15"/>
  <c r="R30" i="31"/>
  <c r="CG37" i="15"/>
  <c r="E31" i="31"/>
  <c r="C31" i="31"/>
  <c r="N31" i="31"/>
  <c r="L31" i="31"/>
  <c r="BG31" i="31"/>
  <c r="BN31" i="31"/>
  <c r="AZ31" i="31"/>
  <c r="F31" i="31"/>
  <c r="BY38" i="15"/>
  <c r="BU31" i="31"/>
  <c r="CB31" i="31"/>
  <c r="O31" i="31"/>
  <c r="CD38" i="15"/>
  <c r="D31" i="31"/>
  <c r="G31" i="31"/>
  <c r="BZ38" i="15"/>
  <c r="M31" i="31"/>
  <c r="P31" i="31"/>
  <c r="CE38" i="15"/>
  <c r="H31" i="31"/>
  <c r="CA38" i="15"/>
  <c r="Q31" i="31"/>
  <c r="CF38" i="15"/>
  <c r="I31" i="31"/>
  <c r="CB38" i="15"/>
  <c r="R31" i="31"/>
  <c r="CG38" i="15"/>
  <c r="E32" i="31"/>
  <c r="C32" i="31"/>
  <c r="N32" i="31"/>
  <c r="L32" i="31"/>
  <c r="BG32" i="31"/>
  <c r="BN32" i="31"/>
  <c r="AZ32" i="31"/>
  <c r="F32" i="31"/>
  <c r="BY39" i="15"/>
  <c r="BU32" i="31"/>
  <c r="CB32" i="31"/>
  <c r="O32" i="31"/>
  <c r="CD39" i="15"/>
  <c r="D32" i="31"/>
  <c r="G32" i="31"/>
  <c r="BZ39" i="15"/>
  <c r="M32" i="31"/>
  <c r="P32" i="31"/>
  <c r="CE39" i="15"/>
  <c r="H32" i="31"/>
  <c r="CA39" i="15"/>
  <c r="Q32" i="31"/>
  <c r="CF39" i="15"/>
  <c r="I32" i="31"/>
  <c r="CB39" i="15"/>
  <c r="R32" i="31"/>
  <c r="CG39" i="15"/>
  <c r="E33" i="31"/>
  <c r="C33" i="31"/>
  <c r="N33" i="31"/>
  <c r="L33" i="31"/>
  <c r="BG33" i="31"/>
  <c r="BN33" i="31"/>
  <c r="AZ33" i="31"/>
  <c r="F33" i="31"/>
  <c r="BY40" i="15"/>
  <c r="BU33" i="31"/>
  <c r="CB33" i="31"/>
  <c r="O33" i="31"/>
  <c r="CD40" i="15"/>
  <c r="D33" i="31"/>
  <c r="G33" i="31"/>
  <c r="BZ40" i="15"/>
  <c r="M33" i="31"/>
  <c r="P33" i="31"/>
  <c r="CE40" i="15"/>
  <c r="H33" i="31"/>
  <c r="CA40" i="15"/>
  <c r="Q33" i="31"/>
  <c r="CF40" i="15"/>
  <c r="I33" i="31"/>
  <c r="CB40" i="15"/>
  <c r="R33" i="31"/>
  <c r="CG40" i="15"/>
  <c r="E34" i="31"/>
  <c r="C34" i="31"/>
  <c r="N34" i="31"/>
  <c r="L34" i="31"/>
  <c r="BG34" i="31"/>
  <c r="BN34" i="31"/>
  <c r="AZ34" i="31"/>
  <c r="F34" i="31"/>
  <c r="BY41" i="15"/>
  <c r="BU34" i="31"/>
  <c r="CB34" i="31"/>
  <c r="O34" i="31"/>
  <c r="CD41" i="15"/>
  <c r="D34" i="31"/>
  <c r="G34" i="31"/>
  <c r="BZ41" i="15"/>
  <c r="M34" i="31"/>
  <c r="P34" i="31"/>
  <c r="CE41" i="15"/>
  <c r="H34" i="31"/>
  <c r="CA41" i="15"/>
  <c r="Q34" i="31"/>
  <c r="CF41" i="15"/>
  <c r="I34" i="31"/>
  <c r="CB41" i="15"/>
  <c r="R34" i="31"/>
  <c r="CG41" i="15"/>
  <c r="E35" i="31"/>
  <c r="C35" i="31"/>
  <c r="N35" i="31"/>
  <c r="L35" i="31"/>
  <c r="BG35" i="31"/>
  <c r="BN35" i="31"/>
  <c r="AZ35" i="31"/>
  <c r="F35" i="31"/>
  <c r="BY42" i="15"/>
  <c r="BU35" i="31"/>
  <c r="CB35" i="31"/>
  <c r="O35" i="31"/>
  <c r="CD42" i="15"/>
  <c r="D35" i="31"/>
  <c r="G35" i="31"/>
  <c r="BZ42" i="15"/>
  <c r="M35" i="31"/>
  <c r="P35" i="31"/>
  <c r="CE42" i="15"/>
  <c r="H35" i="31"/>
  <c r="CA42" i="15"/>
  <c r="Q35" i="31"/>
  <c r="CF42" i="15"/>
  <c r="I35" i="31"/>
  <c r="CB42" i="15"/>
  <c r="R35" i="31"/>
  <c r="CG42" i="15"/>
  <c r="E36" i="31"/>
  <c r="C36" i="31"/>
  <c r="N36" i="31"/>
  <c r="L36" i="31"/>
  <c r="BG36" i="31"/>
  <c r="BN36" i="31"/>
  <c r="AZ36" i="31"/>
  <c r="F36" i="31"/>
  <c r="BY43" i="15"/>
  <c r="BU36" i="31"/>
  <c r="CB36" i="31"/>
  <c r="O36" i="31"/>
  <c r="CD43" i="15"/>
  <c r="D36" i="31"/>
  <c r="G36" i="31"/>
  <c r="BZ43" i="15"/>
  <c r="M36" i="31"/>
  <c r="P36" i="31"/>
  <c r="CE43" i="15"/>
  <c r="H36" i="31"/>
  <c r="CA43" i="15"/>
  <c r="Q36" i="31"/>
  <c r="CF43" i="15"/>
  <c r="I36" i="31"/>
  <c r="CB43" i="15"/>
  <c r="R36" i="31"/>
  <c r="CG43" i="15"/>
  <c r="E37" i="31"/>
  <c r="C37" i="31"/>
  <c r="N37" i="31"/>
  <c r="L37" i="31"/>
  <c r="BG37" i="31"/>
  <c r="BN37" i="31"/>
  <c r="AZ37" i="31"/>
  <c r="F37" i="31"/>
  <c r="BY44" i="15"/>
  <c r="BU37" i="31"/>
  <c r="CB37" i="31"/>
  <c r="O37" i="31"/>
  <c r="CD44" i="15"/>
  <c r="D37" i="31"/>
  <c r="G37" i="31"/>
  <c r="BZ44" i="15"/>
  <c r="M37" i="31"/>
  <c r="P37" i="31"/>
  <c r="CE44" i="15"/>
  <c r="H37" i="31"/>
  <c r="CA44" i="15"/>
  <c r="Q37" i="31"/>
  <c r="CF44" i="15"/>
  <c r="I37" i="31"/>
  <c r="CB44" i="15"/>
  <c r="R37" i="31"/>
  <c r="CG44" i="15"/>
  <c r="E38" i="31"/>
  <c r="C38" i="31"/>
  <c r="N38" i="31"/>
  <c r="L38" i="31"/>
  <c r="BG38" i="31"/>
  <c r="BN38" i="31"/>
  <c r="AZ38" i="31"/>
  <c r="F38" i="31"/>
  <c r="BY45" i="15"/>
  <c r="BU38" i="31"/>
  <c r="CB38" i="31"/>
  <c r="O38" i="31"/>
  <c r="CD45" i="15"/>
  <c r="D38" i="31"/>
  <c r="G38" i="31"/>
  <c r="BZ45" i="15"/>
  <c r="M38" i="31"/>
  <c r="P38" i="31"/>
  <c r="CE45" i="15"/>
  <c r="H38" i="31"/>
  <c r="CA45" i="15"/>
  <c r="Q38" i="31"/>
  <c r="CF45" i="15"/>
  <c r="I38" i="31"/>
  <c r="CB45" i="15"/>
  <c r="R38" i="31"/>
  <c r="CG45" i="15"/>
  <c r="E39" i="31"/>
  <c r="C39" i="31"/>
  <c r="N39" i="31"/>
  <c r="L39" i="31"/>
  <c r="BG39" i="31"/>
  <c r="BN39" i="31"/>
  <c r="AZ39" i="31"/>
  <c r="F39" i="31"/>
  <c r="BY46" i="15"/>
  <c r="BU39" i="31"/>
  <c r="CB39" i="31"/>
  <c r="O39" i="31"/>
  <c r="CD46" i="15"/>
  <c r="D39" i="31"/>
  <c r="G39" i="31"/>
  <c r="BZ46" i="15"/>
  <c r="M39" i="31"/>
  <c r="P39" i="31"/>
  <c r="CE46" i="15"/>
  <c r="H39" i="31"/>
  <c r="CA46" i="15"/>
  <c r="Q39" i="31"/>
  <c r="CF46" i="15"/>
  <c r="I39" i="31"/>
  <c r="CB46" i="15"/>
  <c r="R39" i="31"/>
  <c r="CG46" i="15"/>
  <c r="E40" i="31"/>
  <c r="C40" i="31"/>
  <c r="N40" i="31"/>
  <c r="L40" i="31"/>
  <c r="BG40" i="31"/>
  <c r="BN40" i="31"/>
  <c r="AZ40" i="31"/>
  <c r="F40" i="31"/>
  <c r="BY47" i="15"/>
  <c r="BU40" i="31"/>
  <c r="CB40" i="31"/>
  <c r="O40" i="31"/>
  <c r="CD47" i="15"/>
  <c r="D40" i="31"/>
  <c r="G40" i="31"/>
  <c r="BZ47" i="15"/>
  <c r="M40" i="31"/>
  <c r="P40" i="31"/>
  <c r="CE47" i="15"/>
  <c r="H40" i="31"/>
  <c r="CA47" i="15"/>
  <c r="Q40" i="31"/>
  <c r="CF47" i="15"/>
  <c r="I40" i="31"/>
  <c r="CB47" i="15"/>
  <c r="R40" i="31"/>
  <c r="CG47" i="15"/>
  <c r="E41" i="31"/>
  <c r="C41" i="31"/>
  <c r="N41" i="31"/>
  <c r="L41" i="31"/>
  <c r="BG41" i="31"/>
  <c r="BN41" i="31"/>
  <c r="AZ41" i="31"/>
  <c r="F41" i="31"/>
  <c r="BY48" i="15"/>
  <c r="BU41" i="31"/>
  <c r="CB41" i="31"/>
  <c r="O41" i="31"/>
  <c r="CD48" i="15"/>
  <c r="D41" i="31"/>
  <c r="G41" i="31"/>
  <c r="BZ48" i="15"/>
  <c r="M41" i="31"/>
  <c r="P41" i="31"/>
  <c r="CE48" i="15"/>
  <c r="H41" i="31"/>
  <c r="CA48" i="15"/>
  <c r="Q41" i="31"/>
  <c r="CF48" i="15"/>
  <c r="I41" i="31"/>
  <c r="CB48" i="15"/>
  <c r="R41" i="31"/>
  <c r="CG48" i="15"/>
  <c r="E42" i="31"/>
  <c r="C42" i="31"/>
  <c r="N42" i="31"/>
  <c r="L42" i="31"/>
  <c r="BG42" i="31"/>
  <c r="BN42" i="31"/>
  <c r="AZ42" i="31"/>
  <c r="F42" i="31"/>
  <c r="BY49" i="15"/>
  <c r="BU42" i="31"/>
  <c r="CB42" i="31"/>
  <c r="O42" i="31"/>
  <c r="CD49" i="15"/>
  <c r="D42" i="31"/>
  <c r="G42" i="31"/>
  <c r="BZ49" i="15"/>
  <c r="M42" i="31"/>
  <c r="P42" i="31"/>
  <c r="CE49" i="15"/>
  <c r="H42" i="31"/>
  <c r="CA49" i="15"/>
  <c r="Q42" i="31"/>
  <c r="CF49" i="15"/>
  <c r="I42" i="31"/>
  <c r="CB49" i="15"/>
  <c r="R42" i="31"/>
  <c r="CG49" i="15"/>
  <c r="E43" i="31"/>
  <c r="C43" i="31"/>
  <c r="N43" i="31"/>
  <c r="L43" i="31"/>
  <c r="BG43" i="31"/>
  <c r="BN43" i="31"/>
  <c r="AZ43" i="31"/>
  <c r="F43" i="31"/>
  <c r="BY50" i="15"/>
  <c r="BU43" i="31"/>
  <c r="CB43" i="31"/>
  <c r="O43" i="31"/>
  <c r="CD50" i="15"/>
  <c r="D43" i="31"/>
  <c r="G43" i="31"/>
  <c r="BZ50" i="15"/>
  <c r="M43" i="31"/>
  <c r="P43" i="31"/>
  <c r="CE50" i="15"/>
  <c r="H43" i="31"/>
  <c r="CA50" i="15"/>
  <c r="Q43" i="31"/>
  <c r="CF50" i="15"/>
  <c r="I43" i="31"/>
  <c r="CB50" i="15"/>
  <c r="R43" i="31"/>
  <c r="CG50" i="15"/>
  <c r="E44" i="31"/>
  <c r="C44" i="31"/>
  <c r="N44" i="31"/>
  <c r="L44" i="31"/>
  <c r="BG44" i="31"/>
  <c r="BN44" i="31"/>
  <c r="AZ44" i="31"/>
  <c r="F44" i="31"/>
  <c r="BY51" i="15"/>
  <c r="BU44" i="31"/>
  <c r="CB44" i="31"/>
  <c r="O44" i="31"/>
  <c r="CD51" i="15"/>
  <c r="D44" i="31"/>
  <c r="G44" i="31"/>
  <c r="BZ51" i="15"/>
  <c r="M44" i="31"/>
  <c r="P44" i="31"/>
  <c r="CE51" i="15"/>
  <c r="H44" i="31"/>
  <c r="CA51" i="15"/>
  <c r="Q44" i="31"/>
  <c r="CF51" i="15"/>
  <c r="I44" i="31"/>
  <c r="CB51" i="15"/>
  <c r="R44" i="31"/>
  <c r="CG51" i="15"/>
  <c r="E45" i="31"/>
  <c r="C45" i="31"/>
  <c r="N45" i="31"/>
  <c r="L45" i="31"/>
  <c r="BG45" i="31"/>
  <c r="BN45" i="31"/>
  <c r="AZ45" i="31"/>
  <c r="F45" i="31"/>
  <c r="BY52" i="15"/>
  <c r="BU45" i="31"/>
  <c r="CB45" i="31"/>
  <c r="O45" i="31"/>
  <c r="CD52" i="15"/>
  <c r="D45" i="31"/>
  <c r="G45" i="31"/>
  <c r="BZ52" i="15"/>
  <c r="M45" i="31"/>
  <c r="P45" i="31"/>
  <c r="CE52" i="15"/>
  <c r="H45" i="31"/>
  <c r="CA52" i="15"/>
  <c r="Q45" i="31"/>
  <c r="CF52" i="15"/>
  <c r="I45" i="31"/>
  <c r="CB52" i="15"/>
  <c r="R45" i="31"/>
  <c r="CG52" i="15"/>
  <c r="E46" i="31"/>
  <c r="C46" i="31"/>
  <c r="N46" i="31"/>
  <c r="L46" i="31"/>
  <c r="BG46" i="31"/>
  <c r="BN46" i="31"/>
  <c r="AZ46" i="31"/>
  <c r="F46" i="31"/>
  <c r="BY53" i="15"/>
  <c r="BU46" i="31"/>
  <c r="CB46" i="31"/>
  <c r="O46" i="31"/>
  <c r="CD53" i="15"/>
  <c r="D46" i="31"/>
  <c r="G46" i="31"/>
  <c r="BZ53" i="15"/>
  <c r="M46" i="31"/>
  <c r="P46" i="31"/>
  <c r="CE53" i="15"/>
  <c r="H46" i="31"/>
  <c r="CA53" i="15"/>
  <c r="Q46" i="31"/>
  <c r="CF53" i="15"/>
  <c r="I46" i="31"/>
  <c r="CB53" i="15"/>
  <c r="R46" i="31"/>
  <c r="CG53" i="15"/>
  <c r="E47" i="31"/>
  <c r="C47" i="31"/>
  <c r="N47" i="31"/>
  <c r="L47" i="31"/>
  <c r="BG47" i="31"/>
  <c r="BN47" i="31"/>
  <c r="AZ47" i="31"/>
  <c r="F47" i="31"/>
  <c r="BY54" i="15"/>
  <c r="BU47" i="31"/>
  <c r="CB47" i="31"/>
  <c r="O47" i="31"/>
  <c r="CD54" i="15"/>
  <c r="D47" i="31"/>
  <c r="G47" i="31"/>
  <c r="BZ54" i="15"/>
  <c r="M47" i="31"/>
  <c r="P47" i="31"/>
  <c r="CE54" i="15"/>
  <c r="H47" i="31"/>
  <c r="CA54" i="15"/>
  <c r="Q47" i="31"/>
  <c r="CF54" i="15"/>
  <c r="I47" i="31"/>
  <c r="CB54" i="15"/>
  <c r="R47" i="31"/>
  <c r="CG54" i="15"/>
  <c r="E48" i="31"/>
  <c r="C48" i="31"/>
  <c r="N48" i="31"/>
  <c r="L48" i="31"/>
  <c r="BG48" i="31"/>
  <c r="BN48" i="31"/>
  <c r="AZ48" i="31"/>
  <c r="F48" i="31"/>
  <c r="BY55" i="15"/>
  <c r="BU48" i="31"/>
  <c r="CB48" i="31"/>
  <c r="O48" i="31"/>
  <c r="CD55" i="15"/>
  <c r="D48" i="31"/>
  <c r="G48" i="31"/>
  <c r="BZ55" i="15"/>
  <c r="M48" i="31"/>
  <c r="P48" i="31"/>
  <c r="CE55" i="15"/>
  <c r="H48" i="31"/>
  <c r="CA55" i="15"/>
  <c r="Q48" i="31"/>
  <c r="CF55" i="15"/>
  <c r="I48" i="31"/>
  <c r="CB55" i="15"/>
  <c r="R48" i="31"/>
  <c r="CG55" i="15"/>
  <c r="E49" i="31"/>
  <c r="C49" i="31"/>
  <c r="N49" i="31"/>
  <c r="L49" i="31"/>
  <c r="BG49" i="31"/>
  <c r="BN49" i="31"/>
  <c r="AZ49" i="31"/>
  <c r="F49" i="31"/>
  <c r="BY56" i="15"/>
  <c r="BU49" i="31"/>
  <c r="CB49" i="31"/>
  <c r="O49" i="31"/>
  <c r="CD56" i="15"/>
  <c r="D49" i="31"/>
  <c r="G49" i="31"/>
  <c r="BZ56" i="15"/>
  <c r="M49" i="31"/>
  <c r="P49" i="31"/>
  <c r="CE56" i="15"/>
  <c r="H49" i="31"/>
  <c r="CA56" i="15"/>
  <c r="Q49" i="31"/>
  <c r="CF56" i="15"/>
  <c r="I49" i="31"/>
  <c r="CB56" i="15"/>
  <c r="R49" i="31"/>
  <c r="CG56" i="15"/>
  <c r="E50" i="31"/>
  <c r="C50" i="31"/>
  <c r="N50" i="31"/>
  <c r="L50" i="31"/>
  <c r="BG50" i="31"/>
  <c r="BN50" i="31"/>
  <c r="AZ50" i="31"/>
  <c r="F50" i="31"/>
  <c r="BY57" i="15"/>
  <c r="BU50" i="31"/>
  <c r="CB50" i="31"/>
  <c r="O50" i="31"/>
  <c r="CD57" i="15"/>
  <c r="D50" i="31"/>
  <c r="G50" i="31"/>
  <c r="BZ57" i="15"/>
  <c r="M50" i="31"/>
  <c r="P50" i="31"/>
  <c r="CE57" i="15"/>
  <c r="H50" i="31"/>
  <c r="CA57" i="15"/>
  <c r="Q50" i="31"/>
  <c r="CF57" i="15"/>
  <c r="I50" i="31"/>
  <c r="CB57" i="15"/>
  <c r="R50" i="31"/>
  <c r="CG57" i="15"/>
  <c r="E51" i="31"/>
  <c r="C51" i="31"/>
  <c r="N51" i="31"/>
  <c r="L51" i="31"/>
  <c r="BG51" i="31"/>
  <c r="BN51" i="31"/>
  <c r="AZ51" i="31"/>
  <c r="F51" i="31"/>
  <c r="BY58" i="15"/>
  <c r="BU51" i="31"/>
  <c r="CB51" i="31"/>
  <c r="O51" i="31"/>
  <c r="CD58" i="15"/>
  <c r="D51" i="31"/>
  <c r="G51" i="31"/>
  <c r="BZ58" i="15"/>
  <c r="M51" i="31"/>
  <c r="P51" i="31"/>
  <c r="CE58" i="15"/>
  <c r="H51" i="31"/>
  <c r="CA58" i="15"/>
  <c r="Q51" i="31"/>
  <c r="CF58" i="15"/>
  <c r="I51" i="31"/>
  <c r="CB58" i="15"/>
  <c r="R51" i="31"/>
  <c r="CG58" i="15"/>
  <c r="E52" i="31"/>
  <c r="C52" i="31"/>
  <c r="N52" i="31"/>
  <c r="L52" i="31"/>
  <c r="BG52" i="31"/>
  <c r="BN52" i="31"/>
  <c r="AZ52" i="31"/>
  <c r="F52" i="31"/>
  <c r="BY59" i="15"/>
  <c r="BU52" i="31"/>
  <c r="CB52" i="31"/>
  <c r="O52" i="31"/>
  <c r="CD59" i="15"/>
  <c r="D52" i="31"/>
  <c r="G52" i="31"/>
  <c r="BZ59" i="15"/>
  <c r="M52" i="31"/>
  <c r="P52" i="31"/>
  <c r="CE59" i="15"/>
  <c r="H52" i="31"/>
  <c r="CA59" i="15"/>
  <c r="Q52" i="31"/>
  <c r="CF59" i="15"/>
  <c r="I52" i="31"/>
  <c r="CB59" i="15"/>
  <c r="R52" i="31"/>
  <c r="CG59" i="15"/>
  <c r="E53" i="31"/>
  <c r="C53" i="31"/>
  <c r="N53" i="31"/>
  <c r="L53" i="31"/>
  <c r="BG53" i="31"/>
  <c r="BN53" i="31"/>
  <c r="AZ53" i="31"/>
  <c r="F53" i="31"/>
  <c r="BY60" i="15"/>
  <c r="BU53" i="31"/>
  <c r="CB53" i="31"/>
  <c r="O53" i="31"/>
  <c r="CD60" i="15"/>
  <c r="D53" i="31"/>
  <c r="G53" i="31"/>
  <c r="BZ60" i="15"/>
  <c r="M53" i="31"/>
  <c r="P53" i="31"/>
  <c r="CE60" i="15"/>
  <c r="H53" i="31"/>
  <c r="CA60" i="15"/>
  <c r="Q53" i="31"/>
  <c r="CF60" i="15"/>
  <c r="I53" i="31"/>
  <c r="CB60" i="15"/>
  <c r="R53" i="31"/>
  <c r="CG60" i="15"/>
  <c r="E54" i="31"/>
  <c r="C54" i="31"/>
  <c r="N54" i="31"/>
  <c r="L54" i="31"/>
  <c r="BG54" i="31"/>
  <c r="BN54" i="31"/>
  <c r="AZ54" i="31"/>
  <c r="F54" i="31"/>
  <c r="BY61" i="15"/>
  <c r="BU54" i="31"/>
  <c r="CB54" i="31"/>
  <c r="O54" i="31"/>
  <c r="CD61" i="15"/>
  <c r="D54" i="31"/>
  <c r="G54" i="31"/>
  <c r="BZ61" i="15"/>
  <c r="M54" i="31"/>
  <c r="P54" i="31"/>
  <c r="CE61" i="15"/>
  <c r="H54" i="31"/>
  <c r="CA61" i="15"/>
  <c r="Q54" i="31"/>
  <c r="CF61" i="15"/>
  <c r="I54" i="31"/>
  <c r="CB61" i="15"/>
  <c r="R54" i="31"/>
  <c r="CG61" i="15"/>
  <c r="E55" i="31"/>
  <c r="C55" i="31"/>
  <c r="N55" i="31"/>
  <c r="L55" i="31"/>
  <c r="BG55" i="31"/>
  <c r="BN55" i="31"/>
  <c r="AZ55" i="31"/>
  <c r="F55" i="31"/>
  <c r="BY62" i="15"/>
  <c r="BU55" i="31"/>
  <c r="CB55" i="31"/>
  <c r="O55" i="31"/>
  <c r="CD62" i="15"/>
  <c r="D55" i="31"/>
  <c r="G55" i="31"/>
  <c r="BZ62" i="15"/>
  <c r="M55" i="31"/>
  <c r="P55" i="31"/>
  <c r="CE62" i="15"/>
  <c r="H55" i="31"/>
  <c r="CA62" i="15"/>
  <c r="Q55" i="31"/>
  <c r="CF62" i="15"/>
  <c r="I55" i="31"/>
  <c r="CB62" i="15"/>
  <c r="R55" i="31"/>
  <c r="CG62" i="15"/>
  <c r="E56" i="31"/>
  <c r="C56" i="31"/>
  <c r="N56" i="31"/>
  <c r="L56" i="31"/>
  <c r="BG56" i="31"/>
  <c r="BN56" i="31"/>
  <c r="AZ56" i="31"/>
  <c r="F56" i="31"/>
  <c r="BY63" i="15"/>
  <c r="BU56" i="31"/>
  <c r="CB56" i="31"/>
  <c r="O56" i="31"/>
  <c r="CD63" i="15"/>
  <c r="D56" i="31"/>
  <c r="G56" i="31"/>
  <c r="BZ63" i="15"/>
  <c r="M56" i="31"/>
  <c r="P56" i="31"/>
  <c r="CE63" i="15"/>
  <c r="H56" i="31"/>
  <c r="CA63" i="15"/>
  <c r="Q56" i="31"/>
  <c r="CF63" i="15"/>
  <c r="I56" i="31"/>
  <c r="CB63" i="15"/>
  <c r="R56" i="31"/>
  <c r="CG63" i="15"/>
  <c r="E57" i="31"/>
  <c r="C57" i="31"/>
  <c r="N57" i="31"/>
  <c r="L57" i="31"/>
  <c r="BG57" i="31"/>
  <c r="BN57" i="31"/>
  <c r="AZ57" i="31"/>
  <c r="F57" i="31"/>
  <c r="BY64" i="15"/>
  <c r="BU57" i="31"/>
  <c r="CB57" i="31"/>
  <c r="O57" i="31"/>
  <c r="CD64" i="15"/>
  <c r="D57" i="31"/>
  <c r="G57" i="31"/>
  <c r="BZ64" i="15"/>
  <c r="M57" i="31"/>
  <c r="P57" i="31"/>
  <c r="CE64" i="15"/>
  <c r="H57" i="31"/>
  <c r="CA64" i="15"/>
  <c r="Q57" i="31"/>
  <c r="CF64" i="15"/>
  <c r="I57" i="31"/>
  <c r="CB64" i="15"/>
  <c r="R57" i="31"/>
  <c r="CG64" i="15"/>
  <c r="E58" i="31"/>
  <c r="C58" i="31"/>
  <c r="N58" i="31"/>
  <c r="L58" i="31"/>
  <c r="BG58" i="31"/>
  <c r="BN58" i="31"/>
  <c r="AZ58" i="31"/>
  <c r="F58" i="31"/>
  <c r="BY65" i="15"/>
  <c r="BU58" i="31"/>
  <c r="CB58" i="31"/>
  <c r="O58" i="31"/>
  <c r="CD65" i="15"/>
  <c r="D58" i="31"/>
  <c r="G58" i="31"/>
  <c r="BZ65" i="15"/>
  <c r="M58" i="31"/>
  <c r="P58" i="31"/>
  <c r="CE65" i="15"/>
  <c r="H58" i="31"/>
  <c r="CA65" i="15"/>
  <c r="Q58" i="31"/>
  <c r="CF65" i="15"/>
  <c r="I58" i="31"/>
  <c r="CB65" i="15"/>
  <c r="R58" i="31"/>
  <c r="CG65" i="15"/>
  <c r="E59" i="31"/>
  <c r="C59" i="31"/>
  <c r="N59" i="31"/>
  <c r="L59" i="31"/>
  <c r="BG59" i="31"/>
  <c r="BN59" i="31"/>
  <c r="AZ59" i="31"/>
  <c r="F59" i="31"/>
  <c r="BY66" i="15"/>
  <c r="BU59" i="31"/>
  <c r="CB59" i="31"/>
  <c r="O59" i="31"/>
  <c r="CD66" i="15"/>
  <c r="D59" i="31"/>
  <c r="G59" i="31"/>
  <c r="BZ66" i="15"/>
  <c r="M59" i="31"/>
  <c r="P59" i="31"/>
  <c r="CE66" i="15"/>
  <c r="H59" i="31"/>
  <c r="CA66" i="15"/>
  <c r="Q59" i="31"/>
  <c r="CF66" i="15"/>
  <c r="I59" i="31"/>
  <c r="CB66" i="15"/>
  <c r="R59" i="31"/>
  <c r="CG66" i="15"/>
  <c r="E60" i="31"/>
  <c r="C60" i="31"/>
  <c r="N60" i="31"/>
  <c r="L60" i="31"/>
  <c r="BG60" i="31"/>
  <c r="BN60" i="31"/>
  <c r="AZ60" i="31"/>
  <c r="F60" i="31"/>
  <c r="BY67" i="15"/>
  <c r="BU60" i="31"/>
  <c r="CB60" i="31"/>
  <c r="O60" i="31"/>
  <c r="CD67" i="15"/>
  <c r="D60" i="31"/>
  <c r="G60" i="31"/>
  <c r="BZ67" i="15"/>
  <c r="M60" i="31"/>
  <c r="P60" i="31"/>
  <c r="CE67" i="15"/>
  <c r="H60" i="31"/>
  <c r="CA67" i="15"/>
  <c r="Q60" i="31"/>
  <c r="CF67" i="15"/>
  <c r="I60" i="31"/>
  <c r="CB67" i="15"/>
  <c r="R60" i="31"/>
  <c r="CG67" i="15"/>
  <c r="E61" i="31"/>
  <c r="C61" i="31"/>
  <c r="N61" i="31"/>
  <c r="L61" i="31"/>
  <c r="BG61" i="31"/>
  <c r="BN61" i="31"/>
  <c r="AZ61" i="31"/>
  <c r="F61" i="31"/>
  <c r="BY68" i="15"/>
  <c r="BU61" i="31"/>
  <c r="CB61" i="31"/>
  <c r="O61" i="31"/>
  <c r="CD68" i="15"/>
  <c r="D61" i="31"/>
  <c r="G61" i="31"/>
  <c r="BZ68" i="15"/>
  <c r="M61" i="31"/>
  <c r="P61" i="31"/>
  <c r="CE68" i="15"/>
  <c r="H61" i="31"/>
  <c r="CA68" i="15"/>
  <c r="Q61" i="31"/>
  <c r="CF68" i="15"/>
  <c r="I61" i="31"/>
  <c r="CB68" i="15"/>
  <c r="R61" i="31"/>
  <c r="CG68" i="15"/>
  <c r="E62" i="31"/>
  <c r="C62" i="31"/>
  <c r="N62" i="31"/>
  <c r="L62" i="31"/>
  <c r="BG62" i="31"/>
  <c r="BN62" i="31"/>
  <c r="AZ62" i="31"/>
  <c r="F62" i="31"/>
  <c r="BY69" i="15"/>
  <c r="BU62" i="31"/>
  <c r="CB62" i="31"/>
  <c r="O62" i="31"/>
  <c r="CD69" i="15"/>
  <c r="D62" i="31"/>
  <c r="G62" i="31"/>
  <c r="BZ69" i="15"/>
  <c r="M62" i="31"/>
  <c r="P62" i="31"/>
  <c r="CE69" i="15"/>
  <c r="H62" i="31"/>
  <c r="CA69" i="15"/>
  <c r="Q62" i="31"/>
  <c r="CF69" i="15"/>
  <c r="I62" i="31"/>
  <c r="CB69" i="15"/>
  <c r="R62" i="31"/>
  <c r="CG69" i="15"/>
  <c r="E63" i="31"/>
  <c r="C63" i="31"/>
  <c r="N63" i="31"/>
  <c r="L63" i="31"/>
  <c r="BG63" i="31"/>
  <c r="BN63" i="31"/>
  <c r="AZ63" i="31"/>
  <c r="F63" i="31"/>
  <c r="BY70" i="15"/>
  <c r="BU63" i="31"/>
  <c r="CB63" i="31"/>
  <c r="O63" i="31"/>
  <c r="CD70" i="15"/>
  <c r="D63" i="31"/>
  <c r="G63" i="31"/>
  <c r="BZ70" i="15"/>
  <c r="M63" i="31"/>
  <c r="P63" i="31"/>
  <c r="CE70" i="15"/>
  <c r="H63" i="31"/>
  <c r="CA70" i="15"/>
  <c r="Q63" i="31"/>
  <c r="CF70" i="15"/>
  <c r="I63" i="31"/>
  <c r="CB70" i="15"/>
  <c r="R63" i="31"/>
  <c r="CG70" i="15"/>
  <c r="E64" i="31"/>
  <c r="C64" i="31"/>
  <c r="N64" i="31"/>
  <c r="L64" i="31"/>
  <c r="BG64" i="31"/>
  <c r="BN64" i="31"/>
  <c r="AZ64" i="31"/>
  <c r="F64" i="31"/>
  <c r="BY71" i="15"/>
  <c r="BU64" i="31"/>
  <c r="CB64" i="31"/>
  <c r="O64" i="31"/>
  <c r="CD71" i="15"/>
  <c r="D64" i="31"/>
  <c r="G64" i="31"/>
  <c r="BZ71" i="15"/>
  <c r="M64" i="31"/>
  <c r="P64" i="31"/>
  <c r="CE71" i="15"/>
  <c r="H64" i="31"/>
  <c r="CA71" i="15"/>
  <c r="Q64" i="31"/>
  <c r="CF71" i="15"/>
  <c r="I64" i="31"/>
  <c r="CB71" i="15"/>
  <c r="R64" i="31"/>
  <c r="CG71" i="15"/>
  <c r="E65" i="31"/>
  <c r="C65" i="31"/>
  <c r="N65" i="31"/>
  <c r="L65" i="31"/>
  <c r="BG65" i="31"/>
  <c r="BN65" i="31"/>
  <c r="AZ65" i="31"/>
  <c r="F65" i="31"/>
  <c r="BY72" i="15"/>
  <c r="BU65" i="31"/>
  <c r="CB65" i="31"/>
  <c r="O65" i="31"/>
  <c r="CD72" i="15"/>
  <c r="D65" i="31"/>
  <c r="G65" i="31"/>
  <c r="BZ72" i="15"/>
  <c r="M65" i="31"/>
  <c r="P65" i="31"/>
  <c r="CE72" i="15"/>
  <c r="H65" i="31"/>
  <c r="CA72" i="15"/>
  <c r="Q65" i="31"/>
  <c r="CF72" i="15"/>
  <c r="I65" i="31"/>
  <c r="CB72" i="15"/>
  <c r="R65" i="31"/>
  <c r="CG72" i="15"/>
  <c r="E66" i="31"/>
  <c r="C66" i="31"/>
  <c r="N66" i="31"/>
  <c r="L66" i="31"/>
  <c r="BG66" i="31"/>
  <c r="BN66" i="31"/>
  <c r="AZ66" i="31"/>
  <c r="F66" i="31"/>
  <c r="BY73" i="15"/>
  <c r="BU66" i="31"/>
  <c r="CB66" i="31"/>
  <c r="O66" i="31"/>
  <c r="CD73" i="15"/>
  <c r="D66" i="31"/>
  <c r="G66" i="31"/>
  <c r="BZ73" i="15"/>
  <c r="M66" i="31"/>
  <c r="P66" i="31"/>
  <c r="CE73" i="15"/>
  <c r="H66" i="31"/>
  <c r="CA73" i="15"/>
  <c r="Q66" i="31"/>
  <c r="CF73" i="15"/>
  <c r="I66" i="31"/>
  <c r="CB73" i="15"/>
  <c r="R66" i="31"/>
  <c r="CG73" i="15"/>
  <c r="E67" i="31"/>
  <c r="C67" i="31"/>
  <c r="N67" i="31"/>
  <c r="L67" i="31"/>
  <c r="BG67" i="31"/>
  <c r="BN67" i="31"/>
  <c r="AZ67" i="31"/>
  <c r="F67" i="31"/>
  <c r="BY74" i="15"/>
  <c r="BU67" i="31"/>
  <c r="CB67" i="31"/>
  <c r="O67" i="31"/>
  <c r="CD74" i="15"/>
  <c r="D67" i="31"/>
  <c r="G67" i="31"/>
  <c r="BZ74" i="15"/>
  <c r="M67" i="31"/>
  <c r="P67" i="31"/>
  <c r="CE74" i="15"/>
  <c r="H67" i="31"/>
  <c r="CA74" i="15"/>
  <c r="Q67" i="31"/>
  <c r="CF74" i="15"/>
  <c r="I67" i="31"/>
  <c r="CB74" i="15"/>
  <c r="R67" i="31"/>
  <c r="CG74" i="15"/>
  <c r="E68" i="31"/>
  <c r="C68" i="31"/>
  <c r="N68" i="31"/>
  <c r="L68" i="31"/>
  <c r="BG68" i="31"/>
  <c r="BN68" i="31"/>
  <c r="AZ68" i="31"/>
  <c r="F68" i="31"/>
  <c r="BY75" i="15"/>
  <c r="BU68" i="31"/>
  <c r="CB68" i="31"/>
  <c r="O68" i="31"/>
  <c r="CD75" i="15"/>
  <c r="D68" i="31"/>
  <c r="G68" i="31"/>
  <c r="BZ75" i="15"/>
  <c r="M68" i="31"/>
  <c r="P68" i="31"/>
  <c r="CE75" i="15"/>
  <c r="H68" i="31"/>
  <c r="CA75" i="15"/>
  <c r="Q68" i="31"/>
  <c r="CF75" i="15"/>
  <c r="I68" i="31"/>
  <c r="CB75" i="15"/>
  <c r="R68" i="31"/>
  <c r="CG75" i="15"/>
  <c r="E69" i="31"/>
  <c r="C69" i="31"/>
  <c r="N69" i="31"/>
  <c r="L69" i="31"/>
  <c r="BG69" i="31"/>
  <c r="BN69" i="31"/>
  <c r="AZ69" i="31"/>
  <c r="F69" i="31"/>
  <c r="BY76" i="15"/>
  <c r="BU69" i="31"/>
  <c r="CB69" i="31"/>
  <c r="O69" i="31"/>
  <c r="CD76" i="15"/>
  <c r="D69" i="31"/>
  <c r="G69" i="31"/>
  <c r="BZ76" i="15"/>
  <c r="M69" i="31"/>
  <c r="P69" i="31"/>
  <c r="CE76" i="15"/>
  <c r="H69" i="31"/>
  <c r="CA76" i="15"/>
  <c r="Q69" i="31"/>
  <c r="CF76" i="15"/>
  <c r="I69" i="31"/>
  <c r="CB76" i="15"/>
  <c r="R69" i="31"/>
  <c r="CG76" i="15"/>
  <c r="E70" i="31"/>
  <c r="C70" i="31"/>
  <c r="N70" i="31"/>
  <c r="L70" i="31"/>
  <c r="BG70" i="31"/>
  <c r="BN70" i="31"/>
  <c r="AZ70" i="31"/>
  <c r="F70" i="31"/>
  <c r="BY77" i="15"/>
  <c r="BU70" i="31"/>
  <c r="CB70" i="31"/>
  <c r="O70" i="31"/>
  <c r="CD77" i="15"/>
  <c r="D70" i="31"/>
  <c r="G70" i="31"/>
  <c r="BZ77" i="15"/>
  <c r="M70" i="31"/>
  <c r="P70" i="31"/>
  <c r="CE77" i="15"/>
  <c r="H70" i="31"/>
  <c r="CA77" i="15"/>
  <c r="Q70" i="31"/>
  <c r="CF77" i="15"/>
  <c r="I70" i="31"/>
  <c r="CB77" i="15"/>
  <c r="R70" i="31"/>
  <c r="CG77" i="15"/>
  <c r="E71" i="31"/>
  <c r="C71" i="31"/>
  <c r="N71" i="31"/>
  <c r="L71" i="31"/>
  <c r="BG71" i="31"/>
  <c r="BN71" i="31"/>
  <c r="AZ71" i="31"/>
  <c r="F71" i="31"/>
  <c r="BY78" i="15"/>
  <c r="BU71" i="31"/>
  <c r="CB71" i="31"/>
  <c r="O71" i="31"/>
  <c r="CD78" i="15"/>
  <c r="D71" i="31"/>
  <c r="G71" i="31"/>
  <c r="BZ78" i="15"/>
  <c r="M71" i="31"/>
  <c r="P71" i="31"/>
  <c r="CE78" i="15"/>
  <c r="H71" i="31"/>
  <c r="CA78" i="15"/>
  <c r="Q71" i="31"/>
  <c r="CF78" i="15"/>
  <c r="I71" i="31"/>
  <c r="CB78" i="15"/>
  <c r="R71" i="31"/>
  <c r="CG78" i="15"/>
  <c r="E72" i="31"/>
  <c r="C72" i="31"/>
  <c r="N72" i="31"/>
  <c r="L72" i="31"/>
  <c r="BG72" i="31"/>
  <c r="BN72" i="31"/>
  <c r="AZ72" i="31"/>
  <c r="F72" i="31"/>
  <c r="BY79" i="15"/>
  <c r="BU72" i="31"/>
  <c r="CB72" i="31"/>
  <c r="O72" i="31"/>
  <c r="CD79" i="15"/>
  <c r="D72" i="31"/>
  <c r="G72" i="31"/>
  <c r="BZ79" i="15"/>
  <c r="M72" i="31"/>
  <c r="P72" i="31"/>
  <c r="CE79" i="15"/>
  <c r="H72" i="31"/>
  <c r="CA79" i="15"/>
  <c r="Q72" i="31"/>
  <c r="CF79" i="15"/>
  <c r="I72" i="31"/>
  <c r="CB79" i="15"/>
  <c r="R72" i="31"/>
  <c r="CG79" i="15"/>
  <c r="E73" i="31"/>
  <c r="C73" i="31"/>
  <c r="N73" i="31"/>
  <c r="L73" i="31"/>
  <c r="BG73" i="31"/>
  <c r="BN73" i="31"/>
  <c r="AZ73" i="31"/>
  <c r="F73" i="31"/>
  <c r="BY80" i="15"/>
  <c r="BU73" i="31"/>
  <c r="CB73" i="31"/>
  <c r="O73" i="31"/>
  <c r="CD80" i="15"/>
  <c r="D73" i="31"/>
  <c r="G73" i="31"/>
  <c r="BZ80" i="15"/>
  <c r="M73" i="31"/>
  <c r="P73" i="31"/>
  <c r="CE80" i="15"/>
  <c r="H73" i="31"/>
  <c r="CA80" i="15"/>
  <c r="Q73" i="31"/>
  <c r="CF80" i="15"/>
  <c r="I73" i="31"/>
  <c r="CB80" i="15"/>
  <c r="R73" i="31"/>
  <c r="CG80" i="15"/>
  <c r="E74" i="31"/>
  <c r="C74" i="31"/>
  <c r="N74" i="31"/>
  <c r="L74" i="31"/>
  <c r="BG74" i="31"/>
  <c r="BN74" i="31"/>
  <c r="AZ74" i="31"/>
  <c r="F74" i="31"/>
  <c r="BY81" i="15"/>
  <c r="BU74" i="31"/>
  <c r="CB74" i="31"/>
  <c r="O74" i="31"/>
  <c r="CD81" i="15"/>
  <c r="D74" i="31"/>
  <c r="G74" i="31"/>
  <c r="BZ81" i="15"/>
  <c r="M74" i="31"/>
  <c r="P74" i="31"/>
  <c r="CE81" i="15"/>
  <c r="H74" i="31"/>
  <c r="CA81" i="15"/>
  <c r="Q74" i="31"/>
  <c r="CF81" i="15"/>
  <c r="I74" i="31"/>
  <c r="CB81" i="15"/>
  <c r="R74" i="31"/>
  <c r="CG81" i="15"/>
  <c r="E75" i="31"/>
  <c r="C75" i="31"/>
  <c r="N75" i="31"/>
  <c r="L75" i="31"/>
  <c r="BG75" i="31"/>
  <c r="BN75" i="31"/>
  <c r="AZ75" i="31"/>
  <c r="F75" i="31"/>
  <c r="BY82" i="15"/>
  <c r="BU75" i="31"/>
  <c r="CB75" i="31"/>
  <c r="O75" i="31"/>
  <c r="CD82" i="15"/>
  <c r="D75" i="31"/>
  <c r="G75" i="31"/>
  <c r="BZ82" i="15"/>
  <c r="M75" i="31"/>
  <c r="P75" i="31"/>
  <c r="CE82" i="15"/>
  <c r="H75" i="31"/>
  <c r="CA82" i="15"/>
  <c r="Q75" i="31"/>
  <c r="CF82" i="15"/>
  <c r="I75" i="31"/>
  <c r="CB82" i="15"/>
  <c r="R75" i="31"/>
  <c r="CG82" i="15"/>
  <c r="E76" i="31"/>
  <c r="C76" i="31"/>
  <c r="N76" i="31"/>
  <c r="L76" i="31"/>
  <c r="BG76" i="31"/>
  <c r="BN76" i="31"/>
  <c r="AZ76" i="31"/>
  <c r="F76" i="31"/>
  <c r="BY83" i="15"/>
  <c r="BU76" i="31"/>
  <c r="CB76" i="31"/>
  <c r="O76" i="31"/>
  <c r="CD83" i="15"/>
  <c r="D76" i="31"/>
  <c r="G76" i="31"/>
  <c r="BZ83" i="15"/>
  <c r="M76" i="31"/>
  <c r="P76" i="31"/>
  <c r="CE83" i="15"/>
  <c r="H76" i="31"/>
  <c r="CA83" i="15"/>
  <c r="Q76" i="31"/>
  <c r="CF83" i="15"/>
  <c r="I76" i="31"/>
  <c r="CB83" i="15"/>
  <c r="R76" i="31"/>
  <c r="CG83" i="15"/>
  <c r="BG11" i="31"/>
  <c r="BN11" i="31"/>
  <c r="AZ11" i="31"/>
  <c r="F11" i="31"/>
  <c r="D11" i="31"/>
  <c r="I11" i="31"/>
  <c r="CB18" i="15"/>
  <c r="BU11" i="31"/>
  <c r="CB11" i="31"/>
  <c r="O11" i="31"/>
  <c r="M11" i="31"/>
  <c r="R11" i="31"/>
  <c r="L11" i="31"/>
  <c r="CG18" i="15"/>
  <c r="BY18" i="15"/>
  <c r="CD18" i="15"/>
  <c r="AC12" i="19"/>
  <c r="AH12" i="19"/>
  <c r="AC13" i="19"/>
  <c r="AH13" i="19"/>
  <c r="AC14" i="19"/>
  <c r="AH14" i="19"/>
  <c r="AC16" i="19"/>
  <c r="AH16" i="19"/>
  <c r="AC17" i="19"/>
  <c r="AH17" i="19"/>
  <c r="AC19" i="19"/>
  <c r="AH19" i="19"/>
  <c r="AC20" i="19"/>
  <c r="AH20" i="19"/>
  <c r="AC21" i="19"/>
  <c r="AH21" i="19"/>
  <c r="AC23" i="19"/>
  <c r="AH23" i="19"/>
  <c r="AC30" i="19"/>
  <c r="AH30" i="19"/>
  <c r="AH31" i="19"/>
  <c r="AH32" i="19"/>
  <c r="AC41" i="19"/>
  <c r="AH41" i="19"/>
  <c r="AC44" i="19"/>
  <c r="AH44" i="19"/>
  <c r="AC61" i="19"/>
  <c r="AH61" i="19"/>
  <c r="AH62" i="19"/>
  <c r="AH70" i="19"/>
  <c r="AH71" i="19"/>
  <c r="G11" i="31"/>
  <c r="BZ18" i="15"/>
  <c r="P11" i="31"/>
  <c r="CE18" i="15"/>
  <c r="H11" i="31"/>
  <c r="CA18" i="15"/>
  <c r="Q11" i="31"/>
  <c r="CF18" i="15"/>
  <c r="E11" i="31"/>
  <c r="N11" i="31"/>
  <c r="E12" i="7"/>
  <c r="C12" i="7"/>
  <c r="AB19" i="15"/>
  <c r="N12" i="7"/>
  <c r="L12" i="7"/>
  <c r="AG19" i="15"/>
  <c r="E13" i="7"/>
  <c r="C13" i="7"/>
  <c r="AB20" i="15"/>
  <c r="N13" i="7"/>
  <c r="L13" i="7"/>
  <c r="AG20" i="15"/>
  <c r="E14" i="7"/>
  <c r="C14" i="7"/>
  <c r="AB21" i="15"/>
  <c r="N14" i="7"/>
  <c r="L14" i="7"/>
  <c r="AG21" i="15"/>
  <c r="E15" i="7"/>
  <c r="C15" i="7"/>
  <c r="AB22" i="15"/>
  <c r="N15" i="7"/>
  <c r="L15" i="7"/>
  <c r="AG22" i="15"/>
  <c r="E16" i="7"/>
  <c r="C16" i="7"/>
  <c r="AB23" i="15"/>
  <c r="N16" i="7"/>
  <c r="L16" i="7"/>
  <c r="AG23" i="15"/>
  <c r="E17" i="7"/>
  <c r="C17" i="7"/>
  <c r="AB24" i="15"/>
  <c r="N17" i="7"/>
  <c r="L17" i="7"/>
  <c r="AG24" i="15"/>
  <c r="E18" i="7"/>
  <c r="C18" i="7"/>
  <c r="AB25" i="15"/>
  <c r="N18" i="7"/>
  <c r="L18" i="7"/>
  <c r="AG25" i="15"/>
  <c r="E19" i="7"/>
  <c r="C19" i="7"/>
  <c r="AB26" i="15"/>
  <c r="N19" i="7"/>
  <c r="L19" i="7"/>
  <c r="AG26" i="15"/>
  <c r="E20" i="7"/>
  <c r="C20" i="7"/>
  <c r="AB27" i="15"/>
  <c r="N20" i="7"/>
  <c r="L20" i="7"/>
  <c r="AG27" i="15"/>
  <c r="E21" i="7"/>
  <c r="C21" i="7"/>
  <c r="AB28" i="15"/>
  <c r="N21" i="7"/>
  <c r="L21" i="7"/>
  <c r="AG28" i="15"/>
  <c r="E22" i="7"/>
  <c r="C22" i="7"/>
  <c r="AB29" i="15"/>
  <c r="N22" i="7"/>
  <c r="L22" i="7"/>
  <c r="AG29" i="15"/>
  <c r="E23" i="7"/>
  <c r="C23" i="7"/>
  <c r="AB30" i="15"/>
  <c r="N23" i="7"/>
  <c r="L23" i="7"/>
  <c r="AG30" i="15"/>
  <c r="E24" i="7"/>
  <c r="C24" i="7"/>
  <c r="AB31" i="15"/>
  <c r="N24" i="7"/>
  <c r="L24" i="7"/>
  <c r="AG31" i="15"/>
  <c r="E25" i="7"/>
  <c r="C25" i="7"/>
  <c r="AB32" i="15"/>
  <c r="N25" i="7"/>
  <c r="L25" i="7"/>
  <c r="AG32" i="15"/>
  <c r="E26" i="7"/>
  <c r="C26" i="7"/>
  <c r="AB33" i="15"/>
  <c r="N26" i="7"/>
  <c r="L26" i="7"/>
  <c r="AG33" i="15"/>
  <c r="E27" i="7"/>
  <c r="C27" i="7"/>
  <c r="AB34" i="15"/>
  <c r="N27" i="7"/>
  <c r="L27" i="7"/>
  <c r="AG34" i="15"/>
  <c r="E28" i="7"/>
  <c r="C28" i="7"/>
  <c r="AB35" i="15"/>
  <c r="N28" i="7"/>
  <c r="L28" i="7"/>
  <c r="AG35" i="15"/>
  <c r="E29" i="7"/>
  <c r="C29" i="7"/>
  <c r="AB36" i="15"/>
  <c r="N29" i="7"/>
  <c r="L29" i="7"/>
  <c r="AG36" i="15"/>
  <c r="E30" i="7"/>
  <c r="C30" i="7"/>
  <c r="AB37" i="15"/>
  <c r="N30" i="7"/>
  <c r="L30" i="7"/>
  <c r="AG37" i="15"/>
  <c r="E31" i="7"/>
  <c r="C31" i="7"/>
  <c r="AB38" i="15"/>
  <c r="N31" i="7"/>
  <c r="L31" i="7"/>
  <c r="AG38" i="15"/>
  <c r="E32" i="7"/>
  <c r="C32" i="7"/>
  <c r="AB39" i="15"/>
  <c r="N32" i="7"/>
  <c r="L32" i="7"/>
  <c r="AG39" i="15"/>
  <c r="E33" i="7"/>
  <c r="C33" i="7"/>
  <c r="AB40" i="15"/>
  <c r="N33" i="7"/>
  <c r="L33" i="7"/>
  <c r="AG40" i="15"/>
  <c r="E34" i="7"/>
  <c r="C34" i="7"/>
  <c r="AB41" i="15"/>
  <c r="N34" i="7"/>
  <c r="L34" i="7"/>
  <c r="AG41" i="15"/>
  <c r="E35" i="7"/>
  <c r="C35" i="7"/>
  <c r="AB42" i="15"/>
  <c r="N35" i="7"/>
  <c r="L35" i="7"/>
  <c r="AG42" i="15"/>
  <c r="E36" i="7"/>
  <c r="C36" i="7"/>
  <c r="AB43" i="15"/>
  <c r="N36" i="7"/>
  <c r="L36" i="7"/>
  <c r="AG43" i="15"/>
  <c r="E37" i="7"/>
  <c r="C37" i="7"/>
  <c r="AB44" i="15"/>
  <c r="N37" i="7"/>
  <c r="L37" i="7"/>
  <c r="AG44" i="15"/>
  <c r="E38" i="7"/>
  <c r="C38" i="7"/>
  <c r="AB45" i="15"/>
  <c r="N38" i="7"/>
  <c r="L38" i="7"/>
  <c r="AG45" i="15"/>
  <c r="E39" i="7"/>
  <c r="C39" i="7"/>
  <c r="AB46" i="15"/>
  <c r="N39" i="7"/>
  <c r="L39" i="7"/>
  <c r="AG46" i="15"/>
  <c r="E40" i="7"/>
  <c r="C40" i="7"/>
  <c r="AB47" i="15"/>
  <c r="N40" i="7"/>
  <c r="L40" i="7"/>
  <c r="AG47" i="15"/>
  <c r="E41" i="7"/>
  <c r="C41" i="7"/>
  <c r="AB48" i="15"/>
  <c r="N41" i="7"/>
  <c r="L41" i="7"/>
  <c r="AG48" i="15"/>
  <c r="E42" i="7"/>
  <c r="C42" i="7"/>
  <c r="AB49" i="15"/>
  <c r="N42" i="7"/>
  <c r="L42" i="7"/>
  <c r="AG49" i="15"/>
  <c r="E43" i="7"/>
  <c r="C43" i="7"/>
  <c r="AB50" i="15"/>
  <c r="N43" i="7"/>
  <c r="L43" i="7"/>
  <c r="AG50" i="15"/>
  <c r="E44" i="7"/>
  <c r="C44" i="7"/>
  <c r="AB51" i="15"/>
  <c r="N44" i="7"/>
  <c r="L44" i="7"/>
  <c r="AG51" i="15"/>
  <c r="E45" i="7"/>
  <c r="C45" i="7"/>
  <c r="AB52" i="15"/>
  <c r="N45" i="7"/>
  <c r="L45" i="7"/>
  <c r="AG52" i="15"/>
  <c r="E46" i="7"/>
  <c r="C46" i="7"/>
  <c r="AB53" i="15"/>
  <c r="N46" i="7"/>
  <c r="L46" i="7"/>
  <c r="AG53" i="15"/>
  <c r="E47" i="7"/>
  <c r="C47" i="7"/>
  <c r="AB54" i="15"/>
  <c r="N47" i="7"/>
  <c r="L47" i="7"/>
  <c r="AG54" i="15"/>
  <c r="E48" i="7"/>
  <c r="C48" i="7"/>
  <c r="AB55" i="15"/>
  <c r="N48" i="7"/>
  <c r="L48" i="7"/>
  <c r="AG55" i="15"/>
  <c r="E49" i="7"/>
  <c r="C49" i="7"/>
  <c r="AB56" i="15"/>
  <c r="N49" i="7"/>
  <c r="L49" i="7"/>
  <c r="AG56" i="15"/>
  <c r="E50" i="7"/>
  <c r="C50" i="7"/>
  <c r="AB57" i="15"/>
  <c r="N50" i="7"/>
  <c r="L50" i="7"/>
  <c r="AG57" i="15"/>
  <c r="E51" i="7"/>
  <c r="C51" i="7"/>
  <c r="AB58" i="15"/>
  <c r="N51" i="7"/>
  <c r="L51" i="7"/>
  <c r="AG58" i="15"/>
  <c r="E52" i="7"/>
  <c r="C52" i="7"/>
  <c r="AB59" i="15"/>
  <c r="N52" i="7"/>
  <c r="L52" i="7"/>
  <c r="AG59" i="15"/>
  <c r="E53" i="7"/>
  <c r="C53" i="7"/>
  <c r="AB60" i="15"/>
  <c r="N53" i="7"/>
  <c r="L53" i="7"/>
  <c r="AG60" i="15"/>
  <c r="E54" i="7"/>
  <c r="C54" i="7"/>
  <c r="AB61" i="15"/>
  <c r="N54" i="7"/>
  <c r="L54" i="7"/>
  <c r="AG61" i="15"/>
  <c r="E55" i="7"/>
  <c r="C55" i="7"/>
  <c r="AB62" i="15"/>
  <c r="N55" i="7"/>
  <c r="L55" i="7"/>
  <c r="AG62" i="15"/>
  <c r="E56" i="7"/>
  <c r="C56" i="7"/>
  <c r="AB63" i="15"/>
  <c r="N56" i="7"/>
  <c r="L56" i="7"/>
  <c r="AG63" i="15"/>
  <c r="E57" i="7"/>
  <c r="C57" i="7"/>
  <c r="AB64" i="15"/>
  <c r="N57" i="7"/>
  <c r="L57" i="7"/>
  <c r="AG64" i="15"/>
  <c r="E58" i="7"/>
  <c r="C58" i="7"/>
  <c r="AB65" i="15"/>
  <c r="N58" i="7"/>
  <c r="L58" i="7"/>
  <c r="AG65" i="15"/>
  <c r="E59" i="7"/>
  <c r="C59" i="7"/>
  <c r="AB66" i="15"/>
  <c r="N59" i="7"/>
  <c r="L59" i="7"/>
  <c r="AG66" i="15"/>
  <c r="E60" i="7"/>
  <c r="C60" i="7"/>
  <c r="AB67" i="15"/>
  <c r="N60" i="7"/>
  <c r="L60" i="7"/>
  <c r="AG67" i="15"/>
  <c r="E61" i="7"/>
  <c r="C61" i="7"/>
  <c r="AB68" i="15"/>
  <c r="N61" i="7"/>
  <c r="L61" i="7"/>
  <c r="AG68" i="15"/>
  <c r="E62" i="7"/>
  <c r="C62" i="7"/>
  <c r="AB69" i="15"/>
  <c r="N62" i="7"/>
  <c r="L62" i="7"/>
  <c r="AG69" i="15"/>
  <c r="E63" i="7"/>
  <c r="C63" i="7"/>
  <c r="AB70" i="15"/>
  <c r="N63" i="7"/>
  <c r="L63" i="7"/>
  <c r="AG70" i="15"/>
  <c r="E64" i="7"/>
  <c r="C64" i="7"/>
  <c r="AB71" i="15"/>
  <c r="N64" i="7"/>
  <c r="L64" i="7"/>
  <c r="AG71" i="15"/>
  <c r="E65" i="7"/>
  <c r="C65" i="7"/>
  <c r="AB72" i="15"/>
  <c r="N65" i="7"/>
  <c r="L65" i="7"/>
  <c r="AG72" i="15"/>
  <c r="E66" i="7"/>
  <c r="C66" i="7"/>
  <c r="AB73" i="15"/>
  <c r="N66" i="7"/>
  <c r="L66" i="7"/>
  <c r="AG73" i="15"/>
  <c r="E67" i="7"/>
  <c r="C67" i="7"/>
  <c r="AB74" i="15"/>
  <c r="N67" i="7"/>
  <c r="L67" i="7"/>
  <c r="AG74" i="15"/>
  <c r="E68" i="7"/>
  <c r="C68" i="7"/>
  <c r="AB75" i="15"/>
  <c r="N68" i="7"/>
  <c r="L68" i="7"/>
  <c r="AG75" i="15"/>
  <c r="E69" i="7"/>
  <c r="C69" i="7"/>
  <c r="AB76" i="15"/>
  <c r="N69" i="7"/>
  <c r="L69" i="7"/>
  <c r="AG76" i="15"/>
  <c r="E70" i="7"/>
  <c r="C70" i="7"/>
  <c r="AB77" i="15"/>
  <c r="N70" i="7"/>
  <c r="L70" i="7"/>
  <c r="AG77" i="15"/>
  <c r="E71" i="7"/>
  <c r="C71" i="7"/>
  <c r="AB78" i="15"/>
  <c r="N71" i="7"/>
  <c r="L71" i="7"/>
  <c r="AG78" i="15"/>
  <c r="E72" i="7"/>
  <c r="C72" i="7"/>
  <c r="AB79" i="15"/>
  <c r="N72" i="7"/>
  <c r="L72" i="7"/>
  <c r="AG79" i="15"/>
  <c r="E73" i="7"/>
  <c r="C73" i="7"/>
  <c r="AB80" i="15"/>
  <c r="N73" i="7"/>
  <c r="L73" i="7"/>
  <c r="AG80" i="15"/>
  <c r="E74" i="7"/>
  <c r="C74" i="7"/>
  <c r="AB81" i="15"/>
  <c r="N74" i="7"/>
  <c r="L74" i="7"/>
  <c r="AG81" i="15"/>
  <c r="E75" i="7"/>
  <c r="C75" i="7"/>
  <c r="AB82" i="15"/>
  <c r="N75" i="7"/>
  <c r="L75" i="7"/>
  <c r="AG82" i="15"/>
  <c r="E76" i="7"/>
  <c r="C76" i="7"/>
  <c r="AB83" i="15"/>
  <c r="N76" i="7"/>
  <c r="L76" i="7"/>
  <c r="AG83" i="15"/>
  <c r="E11" i="7"/>
  <c r="C11" i="7"/>
  <c r="AB18" i="15"/>
  <c r="N11" i="7"/>
  <c r="L11" i="7"/>
  <c r="AG18" i="15"/>
  <c r="W12" i="31"/>
  <c r="V12" i="31"/>
  <c r="DI22" i="11"/>
  <c r="X12" i="31"/>
  <c r="DJ22" i="11"/>
  <c r="Y12" i="31"/>
  <c r="DK22" i="11"/>
  <c r="Z12" i="31"/>
  <c r="DL22" i="11"/>
  <c r="AA12" i="31"/>
  <c r="DM22" i="11"/>
  <c r="W13" i="31"/>
  <c r="V13" i="31"/>
  <c r="DI23" i="11"/>
  <c r="X13" i="31"/>
  <c r="DJ23" i="11"/>
  <c r="Y13" i="31"/>
  <c r="DK23" i="11"/>
  <c r="Z13" i="31"/>
  <c r="DL23" i="11"/>
  <c r="AA13" i="31"/>
  <c r="DM23" i="11"/>
  <c r="W14" i="31"/>
  <c r="V14" i="31"/>
  <c r="DI24" i="11"/>
  <c r="X14" i="31"/>
  <c r="DJ24" i="11"/>
  <c r="Y14" i="31"/>
  <c r="DK24" i="11"/>
  <c r="Z14" i="31"/>
  <c r="DL24" i="11"/>
  <c r="AA14" i="31"/>
  <c r="DM24" i="11"/>
  <c r="W15" i="31"/>
  <c r="V15" i="31"/>
  <c r="DI25" i="11"/>
  <c r="X15" i="31"/>
  <c r="DJ25" i="11"/>
  <c r="Y15" i="31"/>
  <c r="DK25" i="11"/>
  <c r="Z15" i="31"/>
  <c r="DL25" i="11"/>
  <c r="AA15" i="31"/>
  <c r="DM25" i="11"/>
  <c r="W16" i="31"/>
  <c r="V16" i="31"/>
  <c r="DI26" i="11"/>
  <c r="X16" i="31"/>
  <c r="DJ26" i="11"/>
  <c r="Y16" i="31"/>
  <c r="DK26" i="11"/>
  <c r="Z16" i="31"/>
  <c r="DL26" i="11"/>
  <c r="AA16" i="31"/>
  <c r="DM26" i="11"/>
  <c r="W17" i="31"/>
  <c r="V17" i="31"/>
  <c r="DI27" i="11"/>
  <c r="X17" i="31"/>
  <c r="DJ27" i="11"/>
  <c r="Y17" i="31"/>
  <c r="DK27" i="11"/>
  <c r="Z17" i="31"/>
  <c r="DL27" i="11"/>
  <c r="AA17" i="31"/>
  <c r="DM27" i="11"/>
  <c r="W18" i="31"/>
  <c r="V18" i="31"/>
  <c r="DI28" i="11"/>
  <c r="X18" i="31"/>
  <c r="DJ28" i="11"/>
  <c r="Y18" i="31"/>
  <c r="DK28" i="11"/>
  <c r="Z18" i="31"/>
  <c r="DL28" i="11"/>
  <c r="AA18" i="31"/>
  <c r="DM28" i="11"/>
  <c r="W19" i="31"/>
  <c r="V19" i="31"/>
  <c r="DI29" i="11"/>
  <c r="X19" i="31"/>
  <c r="DJ29" i="11"/>
  <c r="Y19" i="31"/>
  <c r="DK29" i="11"/>
  <c r="Z19" i="31"/>
  <c r="DL29" i="11"/>
  <c r="AA19" i="31"/>
  <c r="DM29" i="11"/>
  <c r="W20" i="31"/>
  <c r="V20" i="31"/>
  <c r="DI30" i="11"/>
  <c r="X20" i="31"/>
  <c r="DJ30" i="11"/>
  <c r="Y20" i="31"/>
  <c r="DK30" i="11"/>
  <c r="Z20" i="31"/>
  <c r="DL30" i="11"/>
  <c r="AA20" i="31"/>
  <c r="DM30" i="11"/>
  <c r="W21" i="31"/>
  <c r="V21" i="31"/>
  <c r="DI31" i="11"/>
  <c r="X21" i="31"/>
  <c r="DJ31" i="11"/>
  <c r="Y21" i="31"/>
  <c r="DK31" i="11"/>
  <c r="Z21" i="31"/>
  <c r="DL31" i="11"/>
  <c r="AA21" i="31"/>
  <c r="DM31" i="11"/>
  <c r="W22" i="31"/>
  <c r="V22" i="31"/>
  <c r="DI32" i="11"/>
  <c r="X22" i="31"/>
  <c r="DJ32" i="11"/>
  <c r="Y22" i="31"/>
  <c r="DK32" i="11"/>
  <c r="Z22" i="31"/>
  <c r="DL32" i="11"/>
  <c r="AA22" i="31"/>
  <c r="DM32" i="11"/>
  <c r="W23" i="31"/>
  <c r="V23" i="31"/>
  <c r="DI33" i="11"/>
  <c r="X23" i="31"/>
  <c r="DJ33" i="11"/>
  <c r="Y23" i="31"/>
  <c r="DK33" i="11"/>
  <c r="Z23" i="31"/>
  <c r="DL33" i="11"/>
  <c r="AA23" i="31"/>
  <c r="DM33" i="11"/>
  <c r="W24" i="31"/>
  <c r="V24" i="31"/>
  <c r="DI34" i="11"/>
  <c r="X24" i="31"/>
  <c r="DJ34" i="11"/>
  <c r="Y24" i="31"/>
  <c r="DK34" i="11"/>
  <c r="Z24" i="31"/>
  <c r="DL34" i="11"/>
  <c r="AA24" i="31"/>
  <c r="DM34" i="11"/>
  <c r="W25" i="31"/>
  <c r="V25" i="31"/>
  <c r="DI35" i="11"/>
  <c r="X25" i="31"/>
  <c r="DJ35" i="11"/>
  <c r="Y25" i="31"/>
  <c r="DK35" i="11"/>
  <c r="Z25" i="31"/>
  <c r="DL35" i="11"/>
  <c r="AA25" i="31"/>
  <c r="DM35" i="11"/>
  <c r="W26" i="31"/>
  <c r="V26" i="31"/>
  <c r="DI36" i="11"/>
  <c r="X26" i="31"/>
  <c r="DJ36" i="11"/>
  <c r="Y26" i="31"/>
  <c r="DK36" i="11"/>
  <c r="Z26" i="31"/>
  <c r="DL36" i="11"/>
  <c r="AA26" i="31"/>
  <c r="DM36" i="11"/>
  <c r="W27" i="31"/>
  <c r="V27" i="31"/>
  <c r="DI37" i="11"/>
  <c r="X27" i="31"/>
  <c r="DJ37" i="11"/>
  <c r="Y27" i="31"/>
  <c r="DK37" i="11"/>
  <c r="Z27" i="31"/>
  <c r="DL37" i="11"/>
  <c r="AA27" i="31"/>
  <c r="DM37" i="11"/>
  <c r="W28" i="31"/>
  <c r="V28" i="31"/>
  <c r="DI38" i="11"/>
  <c r="X28" i="31"/>
  <c r="DJ38" i="11"/>
  <c r="Y28" i="31"/>
  <c r="DK38" i="11"/>
  <c r="Z28" i="31"/>
  <c r="DL38" i="11"/>
  <c r="AA28" i="31"/>
  <c r="DM38" i="11"/>
  <c r="W29" i="31"/>
  <c r="V29" i="31"/>
  <c r="DI39" i="11"/>
  <c r="X29" i="31"/>
  <c r="DJ39" i="11"/>
  <c r="Y29" i="31"/>
  <c r="DK39" i="11"/>
  <c r="Z29" i="31"/>
  <c r="DL39" i="11"/>
  <c r="AA29" i="31"/>
  <c r="DM39" i="11"/>
  <c r="W30" i="31"/>
  <c r="V30" i="31"/>
  <c r="DI40" i="11"/>
  <c r="X30" i="31"/>
  <c r="DJ40" i="11"/>
  <c r="Y30" i="31"/>
  <c r="DK40" i="11"/>
  <c r="Z30" i="31"/>
  <c r="DL40" i="11"/>
  <c r="AA30" i="31"/>
  <c r="DM40" i="11"/>
  <c r="W31" i="31"/>
  <c r="V31" i="31"/>
  <c r="DI41" i="11"/>
  <c r="X31" i="31"/>
  <c r="DJ41" i="11"/>
  <c r="Y31" i="31"/>
  <c r="DK41" i="11"/>
  <c r="Z31" i="31"/>
  <c r="DL41" i="11"/>
  <c r="AA31" i="31"/>
  <c r="DM41" i="11"/>
  <c r="W32" i="31"/>
  <c r="V32" i="31"/>
  <c r="DI42" i="11"/>
  <c r="X32" i="31"/>
  <c r="DJ42" i="11"/>
  <c r="Y32" i="31"/>
  <c r="DK42" i="11"/>
  <c r="Z32" i="31"/>
  <c r="DL42" i="11"/>
  <c r="AA32" i="31"/>
  <c r="DM42" i="11"/>
  <c r="W33" i="31"/>
  <c r="V33" i="31"/>
  <c r="DI43" i="11"/>
  <c r="X33" i="31"/>
  <c r="DJ43" i="11"/>
  <c r="Y33" i="31"/>
  <c r="DK43" i="11"/>
  <c r="Z33" i="31"/>
  <c r="DL43" i="11"/>
  <c r="AA33" i="31"/>
  <c r="DM43" i="11"/>
  <c r="W34" i="31"/>
  <c r="V34" i="31"/>
  <c r="DI44" i="11"/>
  <c r="X34" i="31"/>
  <c r="DJ44" i="11"/>
  <c r="Y34" i="31"/>
  <c r="DK44" i="11"/>
  <c r="Z34" i="31"/>
  <c r="DL44" i="11"/>
  <c r="AA34" i="31"/>
  <c r="DM44" i="11"/>
  <c r="W35" i="31"/>
  <c r="V35" i="31"/>
  <c r="DI45" i="11"/>
  <c r="X35" i="31"/>
  <c r="DJ45" i="11"/>
  <c r="Y35" i="31"/>
  <c r="DK45" i="11"/>
  <c r="Z35" i="31"/>
  <c r="DL45" i="11"/>
  <c r="AA35" i="31"/>
  <c r="DM45" i="11"/>
  <c r="W36" i="31"/>
  <c r="V36" i="31"/>
  <c r="DI46" i="11"/>
  <c r="X36" i="31"/>
  <c r="DJ46" i="11"/>
  <c r="Y36" i="31"/>
  <c r="DK46" i="11"/>
  <c r="Z36" i="31"/>
  <c r="DL46" i="11"/>
  <c r="AA36" i="31"/>
  <c r="DM46" i="11"/>
  <c r="W37" i="31"/>
  <c r="V37" i="31"/>
  <c r="DI47" i="11"/>
  <c r="X37" i="31"/>
  <c r="DJ47" i="11"/>
  <c r="Y37" i="31"/>
  <c r="DK47" i="11"/>
  <c r="Z37" i="31"/>
  <c r="DL47" i="11"/>
  <c r="AA37" i="31"/>
  <c r="DM47" i="11"/>
  <c r="W38" i="31"/>
  <c r="V38" i="31"/>
  <c r="DI48" i="11"/>
  <c r="X38" i="31"/>
  <c r="DJ48" i="11"/>
  <c r="Y38" i="31"/>
  <c r="DK48" i="11"/>
  <c r="Z38" i="31"/>
  <c r="DL48" i="11"/>
  <c r="AA38" i="31"/>
  <c r="DM48" i="11"/>
  <c r="W39" i="31"/>
  <c r="V39" i="31"/>
  <c r="DI49" i="11"/>
  <c r="X39" i="31"/>
  <c r="DJ49" i="11"/>
  <c r="Y39" i="31"/>
  <c r="DK49" i="11"/>
  <c r="Z39" i="31"/>
  <c r="DL49" i="11"/>
  <c r="AA39" i="31"/>
  <c r="DM49" i="11"/>
  <c r="W40" i="31"/>
  <c r="V40" i="31"/>
  <c r="DI50" i="11"/>
  <c r="X40" i="31"/>
  <c r="DJ50" i="11"/>
  <c r="Y40" i="31"/>
  <c r="DK50" i="11"/>
  <c r="Z40" i="31"/>
  <c r="DL50" i="11"/>
  <c r="AA40" i="31"/>
  <c r="DM50" i="11"/>
  <c r="W41" i="31"/>
  <c r="V41" i="31"/>
  <c r="DI51" i="11"/>
  <c r="X41" i="31"/>
  <c r="DJ51" i="11"/>
  <c r="Y41" i="31"/>
  <c r="DK51" i="11"/>
  <c r="Z41" i="31"/>
  <c r="DL51" i="11"/>
  <c r="AA41" i="31"/>
  <c r="DM51" i="11"/>
  <c r="W42" i="31"/>
  <c r="V42" i="31"/>
  <c r="DI52" i="11"/>
  <c r="X42" i="31"/>
  <c r="DJ52" i="11"/>
  <c r="Y42" i="31"/>
  <c r="DK52" i="11"/>
  <c r="Z42" i="31"/>
  <c r="DL52" i="11"/>
  <c r="AA42" i="31"/>
  <c r="DM52" i="11"/>
  <c r="W43" i="31"/>
  <c r="V43" i="31"/>
  <c r="DI53" i="11"/>
  <c r="X43" i="31"/>
  <c r="DJ53" i="11"/>
  <c r="Y43" i="31"/>
  <c r="DK53" i="11"/>
  <c r="Z43" i="31"/>
  <c r="DL53" i="11"/>
  <c r="AA43" i="31"/>
  <c r="DM53" i="11"/>
  <c r="W44" i="31"/>
  <c r="V44" i="31"/>
  <c r="DI54" i="11"/>
  <c r="X44" i="31"/>
  <c r="DJ54" i="11"/>
  <c r="Y44" i="31"/>
  <c r="DK54" i="11"/>
  <c r="Z44" i="31"/>
  <c r="DL54" i="11"/>
  <c r="AA44" i="31"/>
  <c r="DM54" i="11"/>
  <c r="W45" i="31"/>
  <c r="V45" i="31"/>
  <c r="DI55" i="11"/>
  <c r="X45" i="31"/>
  <c r="DJ55" i="11"/>
  <c r="Y45" i="31"/>
  <c r="DK55" i="11"/>
  <c r="Z45" i="31"/>
  <c r="DL55" i="11"/>
  <c r="AA45" i="31"/>
  <c r="DM55" i="11"/>
  <c r="W46" i="31"/>
  <c r="V46" i="31"/>
  <c r="DI56" i="11"/>
  <c r="X46" i="31"/>
  <c r="DJ56" i="11"/>
  <c r="Y46" i="31"/>
  <c r="DK56" i="11"/>
  <c r="Z46" i="31"/>
  <c r="DL56" i="11"/>
  <c r="AA46" i="31"/>
  <c r="DM56" i="11"/>
  <c r="W47" i="31"/>
  <c r="V47" i="31"/>
  <c r="DI57" i="11"/>
  <c r="X47" i="31"/>
  <c r="DJ57" i="11"/>
  <c r="Y47" i="31"/>
  <c r="DK57" i="11"/>
  <c r="Z47" i="31"/>
  <c r="DL57" i="11"/>
  <c r="AA47" i="31"/>
  <c r="DM57" i="11"/>
  <c r="W48" i="31"/>
  <c r="V48" i="31"/>
  <c r="DI58" i="11"/>
  <c r="X48" i="31"/>
  <c r="DJ58" i="11"/>
  <c r="Y48" i="31"/>
  <c r="DK58" i="11"/>
  <c r="Z48" i="31"/>
  <c r="DL58" i="11"/>
  <c r="AA48" i="31"/>
  <c r="DM58" i="11"/>
  <c r="W49" i="31"/>
  <c r="V49" i="31"/>
  <c r="DI59" i="11"/>
  <c r="X49" i="31"/>
  <c r="DJ59" i="11"/>
  <c r="Y49" i="31"/>
  <c r="DK59" i="11"/>
  <c r="Z49" i="31"/>
  <c r="DL59" i="11"/>
  <c r="AA49" i="31"/>
  <c r="DM59" i="11"/>
  <c r="W50" i="31"/>
  <c r="V50" i="31"/>
  <c r="DI60" i="11"/>
  <c r="X50" i="31"/>
  <c r="DJ60" i="11"/>
  <c r="Y50" i="31"/>
  <c r="DK60" i="11"/>
  <c r="Z50" i="31"/>
  <c r="DL60" i="11"/>
  <c r="AA50" i="31"/>
  <c r="DM60" i="11"/>
  <c r="W51" i="31"/>
  <c r="V51" i="31"/>
  <c r="DI61" i="11"/>
  <c r="X51" i="31"/>
  <c r="DJ61" i="11"/>
  <c r="Y51" i="31"/>
  <c r="DK61" i="11"/>
  <c r="Z51" i="31"/>
  <c r="DL61" i="11"/>
  <c r="AA51" i="31"/>
  <c r="DM61" i="11"/>
  <c r="W52" i="31"/>
  <c r="V52" i="31"/>
  <c r="DI62" i="11"/>
  <c r="X52" i="31"/>
  <c r="DJ62" i="11"/>
  <c r="Y52" i="31"/>
  <c r="DK62" i="11"/>
  <c r="Z52" i="31"/>
  <c r="DL62" i="11"/>
  <c r="AA52" i="31"/>
  <c r="DM62" i="11"/>
  <c r="W53" i="31"/>
  <c r="V53" i="31"/>
  <c r="DI63" i="11"/>
  <c r="X53" i="31"/>
  <c r="DJ63" i="11"/>
  <c r="Y53" i="31"/>
  <c r="DK63" i="11"/>
  <c r="Z53" i="31"/>
  <c r="DL63" i="11"/>
  <c r="AA53" i="31"/>
  <c r="DM63" i="11"/>
  <c r="W54" i="31"/>
  <c r="V54" i="31"/>
  <c r="DI64" i="11"/>
  <c r="X54" i="31"/>
  <c r="DJ64" i="11"/>
  <c r="Y54" i="31"/>
  <c r="DK64" i="11"/>
  <c r="Z54" i="31"/>
  <c r="DL64" i="11"/>
  <c r="AA54" i="31"/>
  <c r="DM64" i="11"/>
  <c r="W55" i="31"/>
  <c r="V55" i="31"/>
  <c r="DI65" i="11"/>
  <c r="X55" i="31"/>
  <c r="DJ65" i="11"/>
  <c r="Y55" i="31"/>
  <c r="DK65" i="11"/>
  <c r="Z55" i="31"/>
  <c r="DL65" i="11"/>
  <c r="AA55" i="31"/>
  <c r="DM65" i="11"/>
  <c r="W56" i="31"/>
  <c r="V56" i="31"/>
  <c r="DI66" i="11"/>
  <c r="X56" i="31"/>
  <c r="DJ66" i="11"/>
  <c r="Y56" i="31"/>
  <c r="DK66" i="11"/>
  <c r="Z56" i="31"/>
  <c r="DL66" i="11"/>
  <c r="AA56" i="31"/>
  <c r="DM66" i="11"/>
  <c r="W57" i="31"/>
  <c r="V57" i="31"/>
  <c r="DI67" i="11"/>
  <c r="X57" i="31"/>
  <c r="DJ67" i="11"/>
  <c r="Y57" i="31"/>
  <c r="DK67" i="11"/>
  <c r="Z57" i="31"/>
  <c r="DL67" i="11"/>
  <c r="AA57" i="31"/>
  <c r="DM67" i="11"/>
  <c r="W58" i="31"/>
  <c r="V58" i="31"/>
  <c r="DI68" i="11"/>
  <c r="X58" i="31"/>
  <c r="DJ68" i="11"/>
  <c r="Y58" i="31"/>
  <c r="DK68" i="11"/>
  <c r="Z58" i="31"/>
  <c r="DL68" i="11"/>
  <c r="AA58" i="31"/>
  <c r="DM68" i="11"/>
  <c r="W59" i="31"/>
  <c r="V59" i="31"/>
  <c r="DI69" i="11"/>
  <c r="X59" i="31"/>
  <c r="DJ69" i="11"/>
  <c r="Y59" i="31"/>
  <c r="DK69" i="11"/>
  <c r="Z59" i="31"/>
  <c r="DL69" i="11"/>
  <c r="AA59" i="31"/>
  <c r="DM69" i="11"/>
  <c r="W60" i="31"/>
  <c r="V60" i="31"/>
  <c r="DI70" i="11"/>
  <c r="X60" i="31"/>
  <c r="DJ70" i="11"/>
  <c r="Y60" i="31"/>
  <c r="DK70" i="11"/>
  <c r="Z60" i="31"/>
  <c r="DL70" i="11"/>
  <c r="AA60" i="31"/>
  <c r="DM70" i="11"/>
  <c r="W61" i="31"/>
  <c r="V61" i="31"/>
  <c r="DI71" i="11"/>
  <c r="X61" i="31"/>
  <c r="DJ71" i="11"/>
  <c r="Y61" i="31"/>
  <c r="DK71" i="11"/>
  <c r="Z61" i="31"/>
  <c r="DL71" i="11"/>
  <c r="AA61" i="31"/>
  <c r="DM71" i="11"/>
  <c r="W62" i="31"/>
  <c r="V62" i="31"/>
  <c r="DI72" i="11"/>
  <c r="X62" i="31"/>
  <c r="DJ72" i="11"/>
  <c r="Y62" i="31"/>
  <c r="DK72" i="11"/>
  <c r="Z62" i="31"/>
  <c r="DL72" i="11"/>
  <c r="AA62" i="31"/>
  <c r="DM72" i="11"/>
  <c r="W63" i="31"/>
  <c r="V63" i="31"/>
  <c r="DI73" i="11"/>
  <c r="X63" i="31"/>
  <c r="DJ73" i="11"/>
  <c r="Y63" i="31"/>
  <c r="DK73" i="11"/>
  <c r="Z63" i="31"/>
  <c r="DL73" i="11"/>
  <c r="AA63" i="31"/>
  <c r="DM73" i="11"/>
  <c r="W64" i="31"/>
  <c r="V64" i="31"/>
  <c r="DI74" i="11"/>
  <c r="X64" i="31"/>
  <c r="DJ74" i="11"/>
  <c r="Y64" i="31"/>
  <c r="DK74" i="11"/>
  <c r="Z64" i="31"/>
  <c r="DL74" i="11"/>
  <c r="AA64" i="31"/>
  <c r="DM74" i="11"/>
  <c r="W65" i="31"/>
  <c r="V65" i="31"/>
  <c r="DI75" i="11"/>
  <c r="X65" i="31"/>
  <c r="DJ75" i="11"/>
  <c r="Y65" i="31"/>
  <c r="DK75" i="11"/>
  <c r="Z65" i="31"/>
  <c r="DL75" i="11"/>
  <c r="AA65" i="31"/>
  <c r="DM75" i="11"/>
  <c r="W66" i="31"/>
  <c r="V66" i="31"/>
  <c r="DI76" i="11"/>
  <c r="X66" i="31"/>
  <c r="DJ76" i="11"/>
  <c r="Y66" i="31"/>
  <c r="DK76" i="11"/>
  <c r="Z66" i="31"/>
  <c r="DL76" i="11"/>
  <c r="AA66" i="31"/>
  <c r="DM76" i="11"/>
  <c r="W67" i="31"/>
  <c r="V67" i="31"/>
  <c r="DI77" i="11"/>
  <c r="X67" i="31"/>
  <c r="DJ77" i="11"/>
  <c r="Y67" i="31"/>
  <c r="DK77" i="11"/>
  <c r="Z67" i="31"/>
  <c r="DL77" i="11"/>
  <c r="AA67" i="31"/>
  <c r="DM77" i="11"/>
  <c r="W68" i="31"/>
  <c r="V68" i="31"/>
  <c r="DI78" i="11"/>
  <c r="X68" i="31"/>
  <c r="DJ78" i="11"/>
  <c r="Y68" i="31"/>
  <c r="DK78" i="11"/>
  <c r="Z68" i="31"/>
  <c r="DL78" i="11"/>
  <c r="AA68" i="31"/>
  <c r="DM78" i="11"/>
  <c r="W69" i="31"/>
  <c r="V69" i="31"/>
  <c r="DI79" i="11"/>
  <c r="X69" i="31"/>
  <c r="DJ79" i="11"/>
  <c r="Y69" i="31"/>
  <c r="DK79" i="11"/>
  <c r="Z69" i="31"/>
  <c r="DL79" i="11"/>
  <c r="AA69" i="31"/>
  <c r="DM79" i="11"/>
  <c r="W70" i="31"/>
  <c r="V70" i="31"/>
  <c r="DI80" i="11"/>
  <c r="X70" i="31"/>
  <c r="DJ80" i="11"/>
  <c r="Y70" i="31"/>
  <c r="DK80" i="11"/>
  <c r="Z70" i="31"/>
  <c r="DL80" i="11"/>
  <c r="AA70" i="31"/>
  <c r="DM80" i="11"/>
  <c r="W71" i="31"/>
  <c r="V71" i="31"/>
  <c r="DI81" i="11"/>
  <c r="X71" i="31"/>
  <c r="DJ81" i="11"/>
  <c r="Y71" i="31"/>
  <c r="DK81" i="11"/>
  <c r="Z71" i="31"/>
  <c r="DL81" i="11"/>
  <c r="AA71" i="31"/>
  <c r="DM81" i="11"/>
  <c r="W72" i="31"/>
  <c r="V72" i="31"/>
  <c r="DI82" i="11"/>
  <c r="X72" i="31"/>
  <c r="DJ82" i="11"/>
  <c r="Y72" i="31"/>
  <c r="DK82" i="11"/>
  <c r="Z72" i="31"/>
  <c r="DL82" i="11"/>
  <c r="AA72" i="31"/>
  <c r="DM82" i="11"/>
  <c r="W73" i="31"/>
  <c r="V73" i="31"/>
  <c r="DI83" i="11"/>
  <c r="X73" i="31"/>
  <c r="DJ83" i="11"/>
  <c r="Y73" i="31"/>
  <c r="DK83" i="11"/>
  <c r="Z73" i="31"/>
  <c r="DL83" i="11"/>
  <c r="AA73" i="31"/>
  <c r="DM83" i="11"/>
  <c r="W74" i="31"/>
  <c r="V74" i="31"/>
  <c r="DI84" i="11"/>
  <c r="X74" i="31"/>
  <c r="DJ84" i="11"/>
  <c r="Y74" i="31"/>
  <c r="DK84" i="11"/>
  <c r="Z74" i="31"/>
  <c r="DL84" i="11"/>
  <c r="AA74" i="31"/>
  <c r="DM84" i="11"/>
  <c r="W75" i="31"/>
  <c r="V75" i="31"/>
  <c r="DI85" i="11"/>
  <c r="X75" i="31"/>
  <c r="DJ85" i="11"/>
  <c r="Y75" i="31"/>
  <c r="DK85" i="11"/>
  <c r="Z75" i="31"/>
  <c r="DL85" i="11"/>
  <c r="AA75" i="31"/>
  <c r="DM85" i="11"/>
  <c r="W76" i="31"/>
  <c r="V76" i="31"/>
  <c r="DI86" i="11"/>
  <c r="X76" i="31"/>
  <c r="DJ86" i="11"/>
  <c r="Y76" i="31"/>
  <c r="DK86" i="11"/>
  <c r="Z76" i="31"/>
  <c r="DL86" i="11"/>
  <c r="AA76" i="31"/>
  <c r="DM86" i="11"/>
  <c r="X11" i="31"/>
  <c r="V11" i="31"/>
  <c r="DJ21" i="11"/>
  <c r="Y11" i="31"/>
  <c r="DK21" i="11"/>
  <c r="Z11" i="31"/>
  <c r="DL21" i="11"/>
  <c r="AA11" i="31"/>
  <c r="DM21" i="11"/>
  <c r="W11" i="31"/>
  <c r="DI21" i="11"/>
  <c r="DD22" i="11"/>
  <c r="DE22" i="11"/>
  <c r="DF22" i="11"/>
  <c r="DG22" i="11"/>
  <c r="DH22" i="11"/>
  <c r="DD23" i="11"/>
  <c r="DE23" i="11"/>
  <c r="DF23" i="11"/>
  <c r="DG23" i="11"/>
  <c r="DH23" i="11"/>
  <c r="DD24" i="11"/>
  <c r="DE24" i="11"/>
  <c r="DF24" i="11"/>
  <c r="DG24" i="11"/>
  <c r="DH24" i="11"/>
  <c r="DD25" i="11"/>
  <c r="DE25" i="11"/>
  <c r="DF25" i="11"/>
  <c r="DG25" i="11"/>
  <c r="DH25" i="11"/>
  <c r="DD26" i="11"/>
  <c r="DE26" i="11"/>
  <c r="DF26" i="11"/>
  <c r="DG26" i="11"/>
  <c r="DH26" i="11"/>
  <c r="DD27" i="11"/>
  <c r="DE27" i="11"/>
  <c r="DF27" i="11"/>
  <c r="DG27" i="11"/>
  <c r="DH27" i="11"/>
  <c r="DD28" i="11"/>
  <c r="DE28" i="11"/>
  <c r="DF28" i="11"/>
  <c r="DG28" i="11"/>
  <c r="DH28" i="11"/>
  <c r="DD29" i="11"/>
  <c r="DE29" i="11"/>
  <c r="DF29" i="11"/>
  <c r="DG29" i="11"/>
  <c r="DH29" i="11"/>
  <c r="DD30" i="11"/>
  <c r="DE30" i="11"/>
  <c r="DF30" i="11"/>
  <c r="DG30" i="11"/>
  <c r="DH30" i="11"/>
  <c r="DD31" i="11"/>
  <c r="DE31" i="11"/>
  <c r="DF31" i="11"/>
  <c r="DG31" i="11"/>
  <c r="DH31" i="11"/>
  <c r="DD32" i="11"/>
  <c r="DE32" i="11"/>
  <c r="DF32" i="11"/>
  <c r="DG32" i="11"/>
  <c r="DH32" i="11"/>
  <c r="DD33" i="11"/>
  <c r="DE33" i="11"/>
  <c r="DF33" i="11"/>
  <c r="DG33" i="11"/>
  <c r="DH33" i="11"/>
  <c r="DD34" i="11"/>
  <c r="DE34" i="11"/>
  <c r="DF34" i="11"/>
  <c r="DG34" i="11"/>
  <c r="DH34" i="11"/>
  <c r="DD35" i="11"/>
  <c r="DE35" i="11"/>
  <c r="DF35" i="11"/>
  <c r="DG35" i="11"/>
  <c r="DH35" i="11"/>
  <c r="DD36" i="11"/>
  <c r="DE36" i="11"/>
  <c r="DF36" i="11"/>
  <c r="DG36" i="11"/>
  <c r="DH36" i="11"/>
  <c r="DD37" i="11"/>
  <c r="DE37" i="11"/>
  <c r="DF37" i="11"/>
  <c r="DG37" i="11"/>
  <c r="DH37" i="11"/>
  <c r="DD38" i="11"/>
  <c r="DE38" i="11"/>
  <c r="DF38" i="11"/>
  <c r="DG38" i="11"/>
  <c r="DH38" i="11"/>
  <c r="DD39" i="11"/>
  <c r="DE39" i="11"/>
  <c r="DF39" i="11"/>
  <c r="DG39" i="11"/>
  <c r="DH39" i="11"/>
  <c r="DD40" i="11"/>
  <c r="DE40" i="11"/>
  <c r="DF40" i="11"/>
  <c r="DG40" i="11"/>
  <c r="DH40" i="11"/>
  <c r="DD41" i="11"/>
  <c r="DE41" i="11"/>
  <c r="DF41" i="11"/>
  <c r="DG41" i="11"/>
  <c r="DH41" i="11"/>
  <c r="DD42" i="11"/>
  <c r="DE42" i="11"/>
  <c r="DF42" i="11"/>
  <c r="DG42" i="11"/>
  <c r="DH42" i="11"/>
  <c r="DD43" i="11"/>
  <c r="DE43" i="11"/>
  <c r="DF43" i="11"/>
  <c r="DG43" i="11"/>
  <c r="DH43" i="11"/>
  <c r="DD44" i="11"/>
  <c r="DE44" i="11"/>
  <c r="DF44" i="11"/>
  <c r="DG44" i="11"/>
  <c r="DH44" i="11"/>
  <c r="DD45" i="11"/>
  <c r="DE45" i="11"/>
  <c r="DF45" i="11"/>
  <c r="DG45" i="11"/>
  <c r="DH45" i="11"/>
  <c r="DD46" i="11"/>
  <c r="DE46" i="11"/>
  <c r="DF46" i="11"/>
  <c r="DG46" i="11"/>
  <c r="DH46" i="11"/>
  <c r="DD47" i="11"/>
  <c r="DE47" i="11"/>
  <c r="DF47" i="11"/>
  <c r="DG47" i="11"/>
  <c r="DH47" i="11"/>
  <c r="DD48" i="11"/>
  <c r="DE48" i="11"/>
  <c r="DF48" i="11"/>
  <c r="DG48" i="11"/>
  <c r="DH48" i="11"/>
  <c r="DD49" i="11"/>
  <c r="DE49" i="11"/>
  <c r="DF49" i="11"/>
  <c r="DG49" i="11"/>
  <c r="DH49" i="11"/>
  <c r="DD50" i="11"/>
  <c r="DE50" i="11"/>
  <c r="DF50" i="11"/>
  <c r="DG50" i="11"/>
  <c r="DH50" i="11"/>
  <c r="DD51" i="11"/>
  <c r="DE51" i="11"/>
  <c r="DF51" i="11"/>
  <c r="DG51" i="11"/>
  <c r="DH51" i="11"/>
  <c r="DD52" i="11"/>
  <c r="DE52" i="11"/>
  <c r="DF52" i="11"/>
  <c r="DG52" i="11"/>
  <c r="DH52" i="11"/>
  <c r="DD53" i="11"/>
  <c r="DE53" i="11"/>
  <c r="DF53" i="11"/>
  <c r="DG53" i="11"/>
  <c r="DH53" i="11"/>
  <c r="DD54" i="11"/>
  <c r="DE54" i="11"/>
  <c r="DF54" i="11"/>
  <c r="DG54" i="11"/>
  <c r="DH54" i="11"/>
  <c r="DD55" i="11"/>
  <c r="DE55" i="11"/>
  <c r="DF55" i="11"/>
  <c r="DG55" i="11"/>
  <c r="DH55" i="11"/>
  <c r="DD56" i="11"/>
  <c r="DE56" i="11"/>
  <c r="DF56" i="11"/>
  <c r="DG56" i="11"/>
  <c r="DH56" i="11"/>
  <c r="DD57" i="11"/>
  <c r="DE57" i="11"/>
  <c r="DF57" i="11"/>
  <c r="DG57" i="11"/>
  <c r="DH57" i="11"/>
  <c r="DD58" i="11"/>
  <c r="DE58" i="11"/>
  <c r="DF58" i="11"/>
  <c r="DG58" i="11"/>
  <c r="DH58" i="11"/>
  <c r="DD59" i="11"/>
  <c r="DE59" i="11"/>
  <c r="DF59" i="11"/>
  <c r="DG59" i="11"/>
  <c r="DH59" i="11"/>
  <c r="DD60" i="11"/>
  <c r="DE60" i="11"/>
  <c r="DF60" i="11"/>
  <c r="DG60" i="11"/>
  <c r="DH60" i="11"/>
  <c r="DD61" i="11"/>
  <c r="DE61" i="11"/>
  <c r="DF61" i="11"/>
  <c r="DG61" i="11"/>
  <c r="DH61" i="11"/>
  <c r="DD62" i="11"/>
  <c r="DE62" i="11"/>
  <c r="DF62" i="11"/>
  <c r="DG62" i="11"/>
  <c r="DH62" i="11"/>
  <c r="DD63" i="11"/>
  <c r="DE63" i="11"/>
  <c r="DF63" i="11"/>
  <c r="DG63" i="11"/>
  <c r="DH63" i="11"/>
  <c r="DD64" i="11"/>
  <c r="DE64" i="11"/>
  <c r="DF64" i="11"/>
  <c r="DG64" i="11"/>
  <c r="DH64" i="11"/>
  <c r="DD65" i="11"/>
  <c r="DE65" i="11"/>
  <c r="DF65" i="11"/>
  <c r="DG65" i="11"/>
  <c r="DH65" i="11"/>
  <c r="DD66" i="11"/>
  <c r="DE66" i="11"/>
  <c r="DF66" i="11"/>
  <c r="DG66" i="11"/>
  <c r="DH66" i="11"/>
  <c r="DD67" i="11"/>
  <c r="DE67" i="11"/>
  <c r="DF67" i="11"/>
  <c r="DG67" i="11"/>
  <c r="DH67" i="11"/>
  <c r="DD68" i="11"/>
  <c r="DE68" i="11"/>
  <c r="DF68" i="11"/>
  <c r="DG68" i="11"/>
  <c r="DH68" i="11"/>
  <c r="DD69" i="11"/>
  <c r="DE69" i="11"/>
  <c r="DF69" i="11"/>
  <c r="DG69" i="11"/>
  <c r="DH69" i="11"/>
  <c r="DD70" i="11"/>
  <c r="DE70" i="11"/>
  <c r="DF70" i="11"/>
  <c r="DG70" i="11"/>
  <c r="DH70" i="11"/>
  <c r="DD71" i="11"/>
  <c r="DE71" i="11"/>
  <c r="DF71" i="11"/>
  <c r="DG71" i="11"/>
  <c r="DH71" i="11"/>
  <c r="DD72" i="11"/>
  <c r="DE72" i="11"/>
  <c r="DF72" i="11"/>
  <c r="DG72" i="11"/>
  <c r="DH72" i="11"/>
  <c r="DD73" i="11"/>
  <c r="DE73" i="11"/>
  <c r="DF73" i="11"/>
  <c r="DG73" i="11"/>
  <c r="DH73" i="11"/>
  <c r="DD74" i="11"/>
  <c r="DE74" i="11"/>
  <c r="DF74" i="11"/>
  <c r="DG74" i="11"/>
  <c r="DH74" i="11"/>
  <c r="DD75" i="11"/>
  <c r="DE75" i="11"/>
  <c r="DF75" i="11"/>
  <c r="DG75" i="11"/>
  <c r="DH75" i="11"/>
  <c r="DD76" i="11"/>
  <c r="DE76" i="11"/>
  <c r="DF76" i="11"/>
  <c r="DG76" i="11"/>
  <c r="DH76" i="11"/>
  <c r="DD77" i="11"/>
  <c r="DE77" i="11"/>
  <c r="DF77" i="11"/>
  <c r="DG77" i="11"/>
  <c r="DH77" i="11"/>
  <c r="DD78" i="11"/>
  <c r="DE78" i="11"/>
  <c r="DF78" i="11"/>
  <c r="DG78" i="11"/>
  <c r="DH78" i="11"/>
  <c r="DD79" i="11"/>
  <c r="DE79" i="11"/>
  <c r="DF79" i="11"/>
  <c r="DG79" i="11"/>
  <c r="DH79" i="11"/>
  <c r="DD80" i="11"/>
  <c r="DE80" i="11"/>
  <c r="DF80" i="11"/>
  <c r="DG80" i="11"/>
  <c r="DH80" i="11"/>
  <c r="DD81" i="11"/>
  <c r="DE81" i="11"/>
  <c r="DF81" i="11"/>
  <c r="DG81" i="11"/>
  <c r="DH81" i="11"/>
  <c r="DD82" i="11"/>
  <c r="DE82" i="11"/>
  <c r="DF82" i="11"/>
  <c r="DG82" i="11"/>
  <c r="DH82" i="11"/>
  <c r="DD83" i="11"/>
  <c r="DE83" i="11"/>
  <c r="DF83" i="11"/>
  <c r="DG83" i="11"/>
  <c r="DH83" i="11"/>
  <c r="DD84" i="11"/>
  <c r="DE84" i="11"/>
  <c r="DF84" i="11"/>
  <c r="DG84" i="11"/>
  <c r="DH84" i="11"/>
  <c r="DD85" i="11"/>
  <c r="DE85" i="11"/>
  <c r="DF85" i="11"/>
  <c r="DG85" i="11"/>
  <c r="DH85" i="11"/>
  <c r="DD86" i="11"/>
  <c r="DE86" i="11"/>
  <c r="DF86" i="11"/>
  <c r="DG86" i="11"/>
  <c r="DH86" i="11"/>
  <c r="DE21" i="11"/>
  <c r="DF21" i="11"/>
  <c r="DG21" i="11"/>
  <c r="DH21" i="11"/>
  <c r="DD21" i="11"/>
  <c r="CY22" i="11"/>
  <c r="CZ22" i="11"/>
  <c r="DA22" i="11"/>
  <c r="DB22" i="11"/>
  <c r="DC22" i="11"/>
  <c r="CY23" i="11"/>
  <c r="CZ23" i="11"/>
  <c r="DA23" i="11"/>
  <c r="DB23" i="11"/>
  <c r="DC23" i="11"/>
  <c r="CY24" i="11"/>
  <c r="CZ24" i="11"/>
  <c r="DA24" i="11"/>
  <c r="DB24" i="11"/>
  <c r="DC24" i="11"/>
  <c r="CY25" i="11"/>
  <c r="CZ25" i="11"/>
  <c r="DA25" i="11"/>
  <c r="DB25" i="11"/>
  <c r="DC25" i="11"/>
  <c r="CY26" i="11"/>
  <c r="CZ26" i="11"/>
  <c r="DA26" i="11"/>
  <c r="DB26" i="11"/>
  <c r="DC26" i="11"/>
  <c r="CY27" i="11"/>
  <c r="CZ27" i="11"/>
  <c r="DA27" i="11"/>
  <c r="DB27" i="11"/>
  <c r="DC27" i="11"/>
  <c r="CY28" i="11"/>
  <c r="CZ28" i="11"/>
  <c r="DA28" i="11"/>
  <c r="DB28" i="11"/>
  <c r="DC28" i="11"/>
  <c r="CY29" i="11"/>
  <c r="CZ29" i="11"/>
  <c r="DA29" i="11"/>
  <c r="DB29" i="11"/>
  <c r="DC29" i="11"/>
  <c r="CY30" i="11"/>
  <c r="CZ30" i="11"/>
  <c r="DA30" i="11"/>
  <c r="DB30" i="11"/>
  <c r="DC30" i="11"/>
  <c r="CY31" i="11"/>
  <c r="CZ31" i="11"/>
  <c r="DA31" i="11"/>
  <c r="DB31" i="11"/>
  <c r="DC31" i="11"/>
  <c r="CY32" i="11"/>
  <c r="CZ32" i="11"/>
  <c r="DA32" i="11"/>
  <c r="DB32" i="11"/>
  <c r="DC32" i="11"/>
  <c r="CY33" i="11"/>
  <c r="CZ33" i="11"/>
  <c r="DA33" i="11"/>
  <c r="DB33" i="11"/>
  <c r="DC33" i="11"/>
  <c r="CY34" i="11"/>
  <c r="CZ34" i="11"/>
  <c r="DA34" i="11"/>
  <c r="DB34" i="11"/>
  <c r="DC34" i="11"/>
  <c r="CY35" i="11"/>
  <c r="CZ35" i="11"/>
  <c r="DA35" i="11"/>
  <c r="DB35" i="11"/>
  <c r="DC35" i="11"/>
  <c r="CY36" i="11"/>
  <c r="CZ36" i="11"/>
  <c r="DA36" i="11"/>
  <c r="DB36" i="11"/>
  <c r="DC36" i="11"/>
  <c r="CY37" i="11"/>
  <c r="CZ37" i="11"/>
  <c r="DA37" i="11"/>
  <c r="DB37" i="11"/>
  <c r="DC37" i="11"/>
  <c r="CY38" i="11"/>
  <c r="CZ38" i="11"/>
  <c r="DA38" i="11"/>
  <c r="DB38" i="11"/>
  <c r="DC38" i="11"/>
  <c r="CY39" i="11"/>
  <c r="CZ39" i="11"/>
  <c r="DA39" i="11"/>
  <c r="DB39" i="11"/>
  <c r="DC39" i="11"/>
  <c r="CY40" i="11"/>
  <c r="CZ40" i="11"/>
  <c r="DA40" i="11"/>
  <c r="DB40" i="11"/>
  <c r="DC40" i="11"/>
  <c r="CY41" i="11"/>
  <c r="CZ41" i="11"/>
  <c r="DA41" i="11"/>
  <c r="DB41" i="11"/>
  <c r="DC41" i="11"/>
  <c r="CY42" i="11"/>
  <c r="CZ42" i="11"/>
  <c r="DA42" i="11"/>
  <c r="DB42" i="11"/>
  <c r="DC42" i="11"/>
  <c r="CY43" i="11"/>
  <c r="CZ43" i="11"/>
  <c r="DA43" i="11"/>
  <c r="DB43" i="11"/>
  <c r="DC43" i="11"/>
  <c r="CY44" i="11"/>
  <c r="CZ44" i="11"/>
  <c r="DA44" i="11"/>
  <c r="DB44" i="11"/>
  <c r="DC44" i="11"/>
  <c r="CY45" i="11"/>
  <c r="CZ45" i="11"/>
  <c r="DA45" i="11"/>
  <c r="DB45" i="11"/>
  <c r="DC45" i="11"/>
  <c r="CY46" i="11"/>
  <c r="CZ46" i="11"/>
  <c r="DA46" i="11"/>
  <c r="DB46" i="11"/>
  <c r="DC46" i="11"/>
  <c r="CY47" i="11"/>
  <c r="CZ47" i="11"/>
  <c r="DA47" i="11"/>
  <c r="DB47" i="11"/>
  <c r="DC47" i="11"/>
  <c r="CY48" i="11"/>
  <c r="CZ48" i="11"/>
  <c r="DA48" i="11"/>
  <c r="DB48" i="11"/>
  <c r="DC48" i="11"/>
  <c r="CY49" i="11"/>
  <c r="CZ49" i="11"/>
  <c r="DA49" i="11"/>
  <c r="DB49" i="11"/>
  <c r="DC49" i="11"/>
  <c r="CY50" i="11"/>
  <c r="CZ50" i="11"/>
  <c r="DA50" i="11"/>
  <c r="DB50" i="11"/>
  <c r="DC50" i="11"/>
  <c r="CY51" i="11"/>
  <c r="CZ51" i="11"/>
  <c r="DA51" i="11"/>
  <c r="DB51" i="11"/>
  <c r="DC51" i="11"/>
  <c r="CY52" i="11"/>
  <c r="CZ52" i="11"/>
  <c r="DA52" i="11"/>
  <c r="DB52" i="11"/>
  <c r="DC52" i="11"/>
  <c r="CY53" i="11"/>
  <c r="CZ53" i="11"/>
  <c r="DA53" i="11"/>
  <c r="DB53" i="11"/>
  <c r="DC53" i="11"/>
  <c r="CY54" i="11"/>
  <c r="CZ54" i="11"/>
  <c r="DA54" i="11"/>
  <c r="DB54" i="11"/>
  <c r="DC54" i="11"/>
  <c r="CY55" i="11"/>
  <c r="CZ55" i="11"/>
  <c r="DA55" i="11"/>
  <c r="DB55" i="11"/>
  <c r="DC55" i="11"/>
  <c r="CY56" i="11"/>
  <c r="CZ56" i="11"/>
  <c r="DA56" i="11"/>
  <c r="DB56" i="11"/>
  <c r="DC56" i="11"/>
  <c r="CY57" i="11"/>
  <c r="CZ57" i="11"/>
  <c r="DA57" i="11"/>
  <c r="DB57" i="11"/>
  <c r="DC57" i="11"/>
  <c r="CY58" i="11"/>
  <c r="CZ58" i="11"/>
  <c r="DA58" i="11"/>
  <c r="DB58" i="11"/>
  <c r="DC58" i="11"/>
  <c r="CY59" i="11"/>
  <c r="CZ59" i="11"/>
  <c r="DA59" i="11"/>
  <c r="DB59" i="11"/>
  <c r="DC59" i="11"/>
  <c r="CY60" i="11"/>
  <c r="CZ60" i="11"/>
  <c r="DA60" i="11"/>
  <c r="DB60" i="11"/>
  <c r="DC60" i="11"/>
  <c r="CY61" i="11"/>
  <c r="CZ61" i="11"/>
  <c r="DA61" i="11"/>
  <c r="DB61" i="11"/>
  <c r="DC61" i="11"/>
  <c r="CY62" i="11"/>
  <c r="CZ62" i="11"/>
  <c r="DA62" i="11"/>
  <c r="DB62" i="11"/>
  <c r="DC62" i="11"/>
  <c r="CY63" i="11"/>
  <c r="CZ63" i="11"/>
  <c r="DA63" i="11"/>
  <c r="DB63" i="11"/>
  <c r="DC63" i="11"/>
  <c r="CY64" i="11"/>
  <c r="CZ64" i="11"/>
  <c r="DA64" i="11"/>
  <c r="DB64" i="11"/>
  <c r="DC64" i="11"/>
  <c r="CY65" i="11"/>
  <c r="CZ65" i="11"/>
  <c r="DA65" i="11"/>
  <c r="DB65" i="11"/>
  <c r="DC65" i="11"/>
  <c r="CY66" i="11"/>
  <c r="CZ66" i="11"/>
  <c r="DA66" i="11"/>
  <c r="DB66" i="11"/>
  <c r="DC66" i="11"/>
  <c r="CY67" i="11"/>
  <c r="CZ67" i="11"/>
  <c r="DA67" i="11"/>
  <c r="DB67" i="11"/>
  <c r="DC67" i="11"/>
  <c r="CY68" i="11"/>
  <c r="CZ68" i="11"/>
  <c r="DA68" i="11"/>
  <c r="DB68" i="11"/>
  <c r="DC68" i="11"/>
  <c r="CY69" i="11"/>
  <c r="CZ69" i="11"/>
  <c r="DA69" i="11"/>
  <c r="DB69" i="11"/>
  <c r="DC69" i="11"/>
  <c r="CY70" i="11"/>
  <c r="CZ70" i="11"/>
  <c r="DA70" i="11"/>
  <c r="DB70" i="11"/>
  <c r="DC70" i="11"/>
  <c r="CY71" i="11"/>
  <c r="CZ71" i="11"/>
  <c r="DA71" i="11"/>
  <c r="DB71" i="11"/>
  <c r="DC71" i="11"/>
  <c r="CY72" i="11"/>
  <c r="CZ72" i="11"/>
  <c r="DA72" i="11"/>
  <c r="DB72" i="11"/>
  <c r="DC72" i="11"/>
  <c r="CY73" i="11"/>
  <c r="CZ73" i="11"/>
  <c r="DA73" i="11"/>
  <c r="DB73" i="11"/>
  <c r="DC73" i="11"/>
  <c r="CY74" i="11"/>
  <c r="CZ74" i="11"/>
  <c r="DA74" i="11"/>
  <c r="DB74" i="11"/>
  <c r="DC74" i="11"/>
  <c r="CY75" i="11"/>
  <c r="CZ75" i="11"/>
  <c r="DA75" i="11"/>
  <c r="DB75" i="11"/>
  <c r="DC75" i="11"/>
  <c r="CY76" i="11"/>
  <c r="CZ76" i="11"/>
  <c r="DA76" i="11"/>
  <c r="DB76" i="11"/>
  <c r="DC76" i="11"/>
  <c r="CY77" i="11"/>
  <c r="CZ77" i="11"/>
  <c r="DA77" i="11"/>
  <c r="DB77" i="11"/>
  <c r="DC77" i="11"/>
  <c r="CY78" i="11"/>
  <c r="CZ78" i="11"/>
  <c r="DA78" i="11"/>
  <c r="DB78" i="11"/>
  <c r="DC78" i="11"/>
  <c r="CY79" i="11"/>
  <c r="CZ79" i="11"/>
  <c r="DA79" i="11"/>
  <c r="DB79" i="11"/>
  <c r="DC79" i="11"/>
  <c r="CY80" i="11"/>
  <c r="CZ80" i="11"/>
  <c r="DA80" i="11"/>
  <c r="DB80" i="11"/>
  <c r="DC80" i="11"/>
  <c r="CY81" i="11"/>
  <c r="CZ81" i="11"/>
  <c r="DA81" i="11"/>
  <c r="DB81" i="11"/>
  <c r="DC81" i="11"/>
  <c r="CY82" i="11"/>
  <c r="CZ82" i="11"/>
  <c r="DA82" i="11"/>
  <c r="DB82" i="11"/>
  <c r="DC82" i="11"/>
  <c r="CY83" i="11"/>
  <c r="CZ83" i="11"/>
  <c r="DA83" i="11"/>
  <c r="DB83" i="11"/>
  <c r="DC83" i="11"/>
  <c r="CY84" i="11"/>
  <c r="CZ84" i="11"/>
  <c r="DA84" i="11"/>
  <c r="DB84" i="11"/>
  <c r="DC84" i="11"/>
  <c r="CY85" i="11"/>
  <c r="CZ85" i="11"/>
  <c r="DA85" i="11"/>
  <c r="DB85" i="11"/>
  <c r="DC85" i="11"/>
  <c r="CY86" i="11"/>
  <c r="CZ86" i="11"/>
  <c r="DA86" i="11"/>
  <c r="DB86" i="11"/>
  <c r="DC86" i="11"/>
  <c r="DA21" i="11"/>
  <c r="DB21" i="11"/>
  <c r="DC21" i="11"/>
  <c r="CZ21" i="11"/>
  <c r="CY21" i="11"/>
  <c r="DD67" i="15"/>
  <c r="DD68" i="15"/>
  <c r="DD76" i="15"/>
  <c r="DD77" i="15"/>
  <c r="DD47" i="15"/>
  <c r="DD50" i="15"/>
  <c r="DD19" i="15"/>
  <c r="DD20" i="15"/>
  <c r="DD22" i="15"/>
  <c r="DD23" i="15"/>
  <c r="DD25" i="15"/>
  <c r="DD26" i="15"/>
  <c r="DD27" i="15"/>
  <c r="DD29" i="15"/>
  <c r="DD36" i="15"/>
  <c r="DD37" i="15"/>
  <c r="DD38" i="15"/>
  <c r="DD18" i="15"/>
  <c r="BX11" i="7"/>
  <c r="CF11" i="7"/>
  <c r="AZ11" i="7"/>
  <c r="O11" i="7"/>
  <c r="M11" i="7"/>
  <c r="P11" i="7"/>
  <c r="AI18" i="15"/>
  <c r="DC18" i="15"/>
  <c r="BX12" i="7"/>
  <c r="CF12" i="7"/>
  <c r="AZ12" i="7"/>
  <c r="O12" i="7"/>
  <c r="M12" i="7"/>
  <c r="P12" i="7"/>
  <c r="AI19" i="15"/>
  <c r="DC19" i="15"/>
  <c r="BX13" i="7"/>
  <c r="CF13" i="7"/>
  <c r="AZ13" i="7"/>
  <c r="O13" i="7"/>
  <c r="M13" i="7"/>
  <c r="P13" i="7"/>
  <c r="AI20" i="15"/>
  <c r="DC20" i="15"/>
  <c r="BX14" i="7"/>
  <c r="CF14" i="7"/>
  <c r="AZ14" i="7"/>
  <c r="O14" i="7"/>
  <c r="M14" i="7"/>
  <c r="P14" i="7"/>
  <c r="AI21" i="15"/>
  <c r="DC21" i="15"/>
  <c r="BX15" i="7"/>
  <c r="CF15" i="7"/>
  <c r="AZ15" i="7"/>
  <c r="O15" i="7"/>
  <c r="M15" i="7"/>
  <c r="P15" i="7"/>
  <c r="AI22" i="15"/>
  <c r="DC22" i="15"/>
  <c r="BX16" i="7"/>
  <c r="CF16" i="7"/>
  <c r="AZ16" i="7"/>
  <c r="O16" i="7"/>
  <c r="M16" i="7"/>
  <c r="P16" i="7"/>
  <c r="AI23" i="15"/>
  <c r="DC23" i="15"/>
  <c r="BX17" i="7"/>
  <c r="CF17" i="7"/>
  <c r="AZ17" i="7"/>
  <c r="O17" i="7"/>
  <c r="M17" i="7"/>
  <c r="P17" i="7"/>
  <c r="AI24" i="15"/>
  <c r="DC24" i="15"/>
  <c r="BX18" i="7"/>
  <c r="CF18" i="7"/>
  <c r="AZ18" i="7"/>
  <c r="O18" i="7"/>
  <c r="M18" i="7"/>
  <c r="P18" i="7"/>
  <c r="AI25" i="15"/>
  <c r="DC25" i="15"/>
  <c r="BX19" i="7"/>
  <c r="CF19" i="7"/>
  <c r="AZ19" i="7"/>
  <c r="O19" i="7"/>
  <c r="M19" i="7"/>
  <c r="P19" i="7"/>
  <c r="AI26" i="15"/>
  <c r="DC26" i="15"/>
  <c r="BX20" i="7"/>
  <c r="CF20" i="7"/>
  <c r="AZ20" i="7"/>
  <c r="O20" i="7"/>
  <c r="M20" i="7"/>
  <c r="P20" i="7"/>
  <c r="AI27" i="15"/>
  <c r="DC27" i="15"/>
  <c r="BX21" i="7"/>
  <c r="CF21" i="7"/>
  <c r="AZ21" i="7"/>
  <c r="O21" i="7"/>
  <c r="M21" i="7"/>
  <c r="P21" i="7"/>
  <c r="AI28" i="15"/>
  <c r="DC28" i="15"/>
  <c r="BX22" i="7"/>
  <c r="CF22" i="7"/>
  <c r="AZ22" i="7"/>
  <c r="O22" i="7"/>
  <c r="M22" i="7"/>
  <c r="P22" i="7"/>
  <c r="AI29" i="15"/>
  <c r="DC29" i="15"/>
  <c r="BX23" i="7"/>
  <c r="CF23" i="7"/>
  <c r="AZ23" i="7"/>
  <c r="O23" i="7"/>
  <c r="M23" i="7"/>
  <c r="P23" i="7"/>
  <c r="AI30" i="15"/>
  <c r="DC30" i="15"/>
  <c r="BX24" i="7"/>
  <c r="CF24" i="7"/>
  <c r="AZ24" i="7"/>
  <c r="O24" i="7"/>
  <c r="M24" i="7"/>
  <c r="P24" i="7"/>
  <c r="AI31" i="15"/>
  <c r="DC31" i="15"/>
  <c r="BX25" i="7"/>
  <c r="CF25" i="7"/>
  <c r="AZ25" i="7"/>
  <c r="O25" i="7"/>
  <c r="M25" i="7"/>
  <c r="P25" i="7"/>
  <c r="AI32" i="15"/>
  <c r="DC32" i="15"/>
  <c r="BX26" i="7"/>
  <c r="CF26" i="7"/>
  <c r="AZ26" i="7"/>
  <c r="O26" i="7"/>
  <c r="M26" i="7"/>
  <c r="P26" i="7"/>
  <c r="AI33" i="15"/>
  <c r="DC33" i="15"/>
  <c r="BX27" i="7"/>
  <c r="CF27" i="7"/>
  <c r="AZ27" i="7"/>
  <c r="O27" i="7"/>
  <c r="M27" i="7"/>
  <c r="P27" i="7"/>
  <c r="AI34" i="15"/>
  <c r="DC34" i="15"/>
  <c r="BX28" i="7"/>
  <c r="CF28" i="7"/>
  <c r="AZ28" i="7"/>
  <c r="O28" i="7"/>
  <c r="M28" i="7"/>
  <c r="P28" i="7"/>
  <c r="AI35" i="15"/>
  <c r="DC35" i="15"/>
  <c r="BX29" i="7"/>
  <c r="CF29" i="7"/>
  <c r="AZ29" i="7"/>
  <c r="O29" i="7"/>
  <c r="M29" i="7"/>
  <c r="P29" i="7"/>
  <c r="AI36" i="15"/>
  <c r="DC36" i="15"/>
  <c r="BX30" i="7"/>
  <c r="CF30" i="7"/>
  <c r="AZ30" i="7"/>
  <c r="O30" i="7"/>
  <c r="M30" i="7"/>
  <c r="P30" i="7"/>
  <c r="AI37" i="15"/>
  <c r="DC37" i="15"/>
  <c r="BX31" i="7"/>
  <c r="CF31" i="7"/>
  <c r="AZ31" i="7"/>
  <c r="O31" i="7"/>
  <c r="M31" i="7"/>
  <c r="P31" i="7"/>
  <c r="AI38" i="15"/>
  <c r="DC38" i="15"/>
  <c r="BX32" i="7"/>
  <c r="CF32" i="7"/>
  <c r="AZ32" i="7"/>
  <c r="O32" i="7"/>
  <c r="M32" i="7"/>
  <c r="P32" i="7"/>
  <c r="AI39" i="15"/>
  <c r="DC39" i="15"/>
  <c r="BX33" i="7"/>
  <c r="CF33" i="7"/>
  <c r="AZ33" i="7"/>
  <c r="O33" i="7"/>
  <c r="M33" i="7"/>
  <c r="P33" i="7"/>
  <c r="AI40" i="15"/>
  <c r="DC40" i="15"/>
  <c r="BX34" i="7"/>
  <c r="CF34" i="7"/>
  <c r="AZ34" i="7"/>
  <c r="O34" i="7"/>
  <c r="M34" i="7"/>
  <c r="P34" i="7"/>
  <c r="AI41" i="15"/>
  <c r="DC41" i="15"/>
  <c r="BX35" i="7"/>
  <c r="CF35" i="7"/>
  <c r="AZ35" i="7"/>
  <c r="O35" i="7"/>
  <c r="M35" i="7"/>
  <c r="P35" i="7"/>
  <c r="AI42" i="15"/>
  <c r="DC42" i="15"/>
  <c r="BX36" i="7"/>
  <c r="CF36" i="7"/>
  <c r="AZ36" i="7"/>
  <c r="O36" i="7"/>
  <c r="M36" i="7"/>
  <c r="P36" i="7"/>
  <c r="AI43" i="15"/>
  <c r="DC43" i="15"/>
  <c r="BX37" i="7"/>
  <c r="CF37" i="7"/>
  <c r="AZ37" i="7"/>
  <c r="O37" i="7"/>
  <c r="M37" i="7"/>
  <c r="P37" i="7"/>
  <c r="AI44" i="15"/>
  <c r="DC44" i="15"/>
  <c r="BX38" i="7"/>
  <c r="CF38" i="7"/>
  <c r="AZ38" i="7"/>
  <c r="O38" i="7"/>
  <c r="M38" i="7"/>
  <c r="P38" i="7"/>
  <c r="AI45" i="15"/>
  <c r="DC45" i="15"/>
  <c r="BX39" i="7"/>
  <c r="CF39" i="7"/>
  <c r="AZ39" i="7"/>
  <c r="O39" i="7"/>
  <c r="M39" i="7"/>
  <c r="P39" i="7"/>
  <c r="AI46" i="15"/>
  <c r="DC46" i="15"/>
  <c r="BX40" i="7"/>
  <c r="CF40" i="7"/>
  <c r="AZ40" i="7"/>
  <c r="O40" i="7"/>
  <c r="M40" i="7"/>
  <c r="P40" i="7"/>
  <c r="AI47" i="15"/>
  <c r="DC47" i="15"/>
  <c r="BX41" i="7"/>
  <c r="CF41" i="7"/>
  <c r="AZ41" i="7"/>
  <c r="O41" i="7"/>
  <c r="M41" i="7"/>
  <c r="P41" i="7"/>
  <c r="AI48" i="15"/>
  <c r="DC48" i="15"/>
  <c r="BX42" i="7"/>
  <c r="CF42" i="7"/>
  <c r="AZ42" i="7"/>
  <c r="O42" i="7"/>
  <c r="M42" i="7"/>
  <c r="P42" i="7"/>
  <c r="AI49" i="15"/>
  <c r="DC49" i="15"/>
  <c r="BX43" i="7"/>
  <c r="CF43" i="7"/>
  <c r="AZ43" i="7"/>
  <c r="O43" i="7"/>
  <c r="M43" i="7"/>
  <c r="P43" i="7"/>
  <c r="AI50" i="15"/>
  <c r="DC50" i="15"/>
  <c r="BX44" i="7"/>
  <c r="CF44" i="7"/>
  <c r="AZ44" i="7"/>
  <c r="O44" i="7"/>
  <c r="M44" i="7"/>
  <c r="P44" i="7"/>
  <c r="AI51" i="15"/>
  <c r="DC51" i="15"/>
  <c r="BX45" i="7"/>
  <c r="CF45" i="7"/>
  <c r="AZ45" i="7"/>
  <c r="O45" i="7"/>
  <c r="M45" i="7"/>
  <c r="P45" i="7"/>
  <c r="AI52" i="15"/>
  <c r="DC52" i="15"/>
  <c r="BX46" i="7"/>
  <c r="CF46" i="7"/>
  <c r="AZ46" i="7"/>
  <c r="O46" i="7"/>
  <c r="M46" i="7"/>
  <c r="P46" i="7"/>
  <c r="AI53" i="15"/>
  <c r="DC53" i="15"/>
  <c r="BX47" i="7"/>
  <c r="CF47" i="7"/>
  <c r="AZ47" i="7"/>
  <c r="O47" i="7"/>
  <c r="M47" i="7"/>
  <c r="P47" i="7"/>
  <c r="AI54" i="15"/>
  <c r="DC54" i="15"/>
  <c r="BX48" i="7"/>
  <c r="CF48" i="7"/>
  <c r="AZ48" i="7"/>
  <c r="O48" i="7"/>
  <c r="M48" i="7"/>
  <c r="P48" i="7"/>
  <c r="AI55" i="15"/>
  <c r="DC55" i="15"/>
  <c r="BX49" i="7"/>
  <c r="CF49" i="7"/>
  <c r="AZ49" i="7"/>
  <c r="O49" i="7"/>
  <c r="M49" i="7"/>
  <c r="P49" i="7"/>
  <c r="AI56" i="15"/>
  <c r="DC56" i="15"/>
  <c r="BX50" i="7"/>
  <c r="CF50" i="7"/>
  <c r="AZ50" i="7"/>
  <c r="O50" i="7"/>
  <c r="M50" i="7"/>
  <c r="P50" i="7"/>
  <c r="AI57" i="15"/>
  <c r="DC57" i="15"/>
  <c r="BX51" i="7"/>
  <c r="CF51" i="7"/>
  <c r="AZ51" i="7"/>
  <c r="O51" i="7"/>
  <c r="M51" i="7"/>
  <c r="P51" i="7"/>
  <c r="AI58" i="15"/>
  <c r="DC58" i="15"/>
  <c r="BX52" i="7"/>
  <c r="CF52" i="7"/>
  <c r="AZ52" i="7"/>
  <c r="O52" i="7"/>
  <c r="M52" i="7"/>
  <c r="P52" i="7"/>
  <c r="AI59" i="15"/>
  <c r="DC59" i="15"/>
  <c r="BX53" i="7"/>
  <c r="CF53" i="7"/>
  <c r="AZ53" i="7"/>
  <c r="O53" i="7"/>
  <c r="M53" i="7"/>
  <c r="P53" i="7"/>
  <c r="AI60" i="15"/>
  <c r="DC60" i="15"/>
  <c r="BX54" i="7"/>
  <c r="CF54" i="7"/>
  <c r="AZ54" i="7"/>
  <c r="O54" i="7"/>
  <c r="M54" i="7"/>
  <c r="P54" i="7"/>
  <c r="AI61" i="15"/>
  <c r="DC61" i="15"/>
  <c r="BX55" i="7"/>
  <c r="CF55" i="7"/>
  <c r="AZ55" i="7"/>
  <c r="O55" i="7"/>
  <c r="M55" i="7"/>
  <c r="P55" i="7"/>
  <c r="AI62" i="15"/>
  <c r="DC62" i="15"/>
  <c r="BX56" i="7"/>
  <c r="CF56" i="7"/>
  <c r="AZ56" i="7"/>
  <c r="O56" i="7"/>
  <c r="M56" i="7"/>
  <c r="P56" i="7"/>
  <c r="AI63" i="15"/>
  <c r="DC63" i="15"/>
  <c r="BX57" i="7"/>
  <c r="CF57" i="7"/>
  <c r="AZ57" i="7"/>
  <c r="O57" i="7"/>
  <c r="M57" i="7"/>
  <c r="P57" i="7"/>
  <c r="AI64" i="15"/>
  <c r="DC64" i="15"/>
  <c r="BX58" i="7"/>
  <c r="CF58" i="7"/>
  <c r="AZ58" i="7"/>
  <c r="O58" i="7"/>
  <c r="M58" i="7"/>
  <c r="P58" i="7"/>
  <c r="AI65" i="15"/>
  <c r="DC65" i="15"/>
  <c r="BX59" i="7"/>
  <c r="CF59" i="7"/>
  <c r="AZ59" i="7"/>
  <c r="O59" i="7"/>
  <c r="M59" i="7"/>
  <c r="P59" i="7"/>
  <c r="AI66" i="15"/>
  <c r="DC66" i="15"/>
  <c r="BX60" i="7"/>
  <c r="CF60" i="7"/>
  <c r="AZ60" i="7"/>
  <c r="O60" i="7"/>
  <c r="M60" i="7"/>
  <c r="P60" i="7"/>
  <c r="AI67" i="15"/>
  <c r="DC67" i="15"/>
  <c r="BX61" i="7"/>
  <c r="CF61" i="7"/>
  <c r="AZ61" i="7"/>
  <c r="O61" i="7"/>
  <c r="M61" i="7"/>
  <c r="P61" i="7"/>
  <c r="AI68" i="15"/>
  <c r="DC68" i="15"/>
  <c r="BX62" i="7"/>
  <c r="CF62" i="7"/>
  <c r="AZ62" i="7"/>
  <c r="O62" i="7"/>
  <c r="M62" i="7"/>
  <c r="P62" i="7"/>
  <c r="AI69" i="15"/>
  <c r="DC69" i="15"/>
  <c r="BX63" i="7"/>
  <c r="CF63" i="7"/>
  <c r="AZ63" i="7"/>
  <c r="O63" i="7"/>
  <c r="M63" i="7"/>
  <c r="P63" i="7"/>
  <c r="AI70" i="15"/>
  <c r="DC70" i="15"/>
  <c r="BX64" i="7"/>
  <c r="CF64" i="7"/>
  <c r="AZ64" i="7"/>
  <c r="O64" i="7"/>
  <c r="M64" i="7"/>
  <c r="P64" i="7"/>
  <c r="AI71" i="15"/>
  <c r="DC71" i="15"/>
  <c r="BX65" i="7"/>
  <c r="CF65" i="7"/>
  <c r="AZ65" i="7"/>
  <c r="O65" i="7"/>
  <c r="M65" i="7"/>
  <c r="P65" i="7"/>
  <c r="AI72" i="15"/>
  <c r="DC72" i="15"/>
  <c r="BX66" i="7"/>
  <c r="CF66" i="7"/>
  <c r="AZ66" i="7"/>
  <c r="O66" i="7"/>
  <c r="M66" i="7"/>
  <c r="P66" i="7"/>
  <c r="AI73" i="15"/>
  <c r="DC73" i="15"/>
  <c r="BX67" i="7"/>
  <c r="CF67" i="7"/>
  <c r="AZ67" i="7"/>
  <c r="O67" i="7"/>
  <c r="M67" i="7"/>
  <c r="P67" i="7"/>
  <c r="AI74" i="15"/>
  <c r="DC74" i="15"/>
  <c r="BX68" i="7"/>
  <c r="CF68" i="7"/>
  <c r="AZ68" i="7"/>
  <c r="O68" i="7"/>
  <c r="M68" i="7"/>
  <c r="P68" i="7"/>
  <c r="AI75" i="15"/>
  <c r="DC75" i="15"/>
  <c r="BX69" i="7"/>
  <c r="CF69" i="7"/>
  <c r="AZ69" i="7"/>
  <c r="O69" i="7"/>
  <c r="M69" i="7"/>
  <c r="P69" i="7"/>
  <c r="AI76" i="15"/>
  <c r="DC76" i="15"/>
  <c r="BX70" i="7"/>
  <c r="CF70" i="7"/>
  <c r="AZ70" i="7"/>
  <c r="O70" i="7"/>
  <c r="M70" i="7"/>
  <c r="P70" i="7"/>
  <c r="AI77" i="15"/>
  <c r="DC77" i="15"/>
  <c r="BX71" i="7"/>
  <c r="CF71" i="7"/>
  <c r="AZ71" i="7"/>
  <c r="O71" i="7"/>
  <c r="M71" i="7"/>
  <c r="P71" i="7"/>
  <c r="AI78" i="15"/>
  <c r="DC78" i="15"/>
  <c r="BX72" i="7"/>
  <c r="CF72" i="7"/>
  <c r="AZ72" i="7"/>
  <c r="O72" i="7"/>
  <c r="M72" i="7"/>
  <c r="P72" i="7"/>
  <c r="AI79" i="15"/>
  <c r="DC79" i="15"/>
  <c r="BX73" i="7"/>
  <c r="CF73" i="7"/>
  <c r="AZ73" i="7"/>
  <c r="O73" i="7"/>
  <c r="M73" i="7"/>
  <c r="P73" i="7"/>
  <c r="AI80" i="15"/>
  <c r="DC80" i="15"/>
  <c r="BX74" i="7"/>
  <c r="CF74" i="7"/>
  <c r="AZ74" i="7"/>
  <c r="O74" i="7"/>
  <c r="M74" i="7"/>
  <c r="P74" i="7"/>
  <c r="AI81" i="15"/>
  <c r="DC81" i="15"/>
  <c r="BX75" i="7"/>
  <c r="CF75" i="7"/>
  <c r="AZ75" i="7"/>
  <c r="O75" i="7"/>
  <c r="M75" i="7"/>
  <c r="P75" i="7"/>
  <c r="AI82" i="15"/>
  <c r="DC82" i="15"/>
  <c r="BX76" i="7"/>
  <c r="CF76" i="7"/>
  <c r="AZ76" i="7"/>
  <c r="O76" i="7"/>
  <c r="M76" i="7"/>
  <c r="P76" i="7"/>
  <c r="AI83" i="15"/>
  <c r="DC83" i="15"/>
  <c r="DC16" i="15"/>
  <c r="DB18" i="15"/>
  <c r="DB19" i="15"/>
  <c r="DB20" i="15"/>
  <c r="DB21" i="15"/>
  <c r="DB22" i="15"/>
  <c r="DB23" i="15"/>
  <c r="DB24" i="15"/>
  <c r="DB25" i="15"/>
  <c r="DB26" i="15"/>
  <c r="DB27" i="15"/>
  <c r="DB28" i="15"/>
  <c r="DB29" i="15"/>
  <c r="DB30" i="15"/>
  <c r="DB31" i="15"/>
  <c r="DB32" i="15"/>
  <c r="DB33" i="15"/>
  <c r="DB34" i="15"/>
  <c r="DB35" i="15"/>
  <c r="DB36" i="15"/>
  <c r="DB37" i="15"/>
  <c r="DB38" i="15"/>
  <c r="DB39" i="15"/>
  <c r="DB40" i="15"/>
  <c r="DB41" i="15"/>
  <c r="DB42" i="15"/>
  <c r="DB43" i="15"/>
  <c r="DB44" i="15"/>
  <c r="DB45" i="15"/>
  <c r="DB46" i="15"/>
  <c r="DB47" i="15"/>
  <c r="DB48" i="15"/>
  <c r="DB49" i="15"/>
  <c r="DB50" i="15"/>
  <c r="DB51" i="15"/>
  <c r="DB52" i="15"/>
  <c r="DB53" i="15"/>
  <c r="DB54" i="15"/>
  <c r="DB55" i="15"/>
  <c r="DB56" i="15"/>
  <c r="DB57" i="15"/>
  <c r="DB58" i="15"/>
  <c r="DB59" i="15"/>
  <c r="DB60" i="15"/>
  <c r="DB61" i="15"/>
  <c r="DB62" i="15"/>
  <c r="DB63" i="15"/>
  <c r="DB64" i="15"/>
  <c r="DB65" i="15"/>
  <c r="DB66" i="15"/>
  <c r="DB67" i="15"/>
  <c r="DB68" i="15"/>
  <c r="DB69" i="15"/>
  <c r="DB70" i="15"/>
  <c r="DB71" i="15"/>
  <c r="DB72" i="15"/>
  <c r="DB73" i="15"/>
  <c r="DB74" i="15"/>
  <c r="DB75" i="15"/>
  <c r="DB76" i="15"/>
  <c r="DB77" i="15"/>
  <c r="DB78" i="15"/>
  <c r="DB79" i="15"/>
  <c r="DB80" i="15"/>
  <c r="DB81" i="15"/>
  <c r="DB82" i="15"/>
  <c r="DB83" i="15"/>
  <c r="DB16" i="15"/>
  <c r="CU19" i="15"/>
  <c r="CU20" i="15"/>
  <c r="CU21" i="15"/>
  <c r="CU22" i="15"/>
  <c r="CU23" i="15"/>
  <c r="CU24" i="15"/>
  <c r="CU25" i="15"/>
  <c r="CU26" i="15"/>
  <c r="CU27" i="15"/>
  <c r="CU28" i="15"/>
  <c r="CU29" i="15"/>
  <c r="CU30" i="15"/>
  <c r="CU31" i="15"/>
  <c r="CU32" i="15"/>
  <c r="CU33" i="15"/>
  <c r="CU34" i="15"/>
  <c r="CU35" i="15"/>
  <c r="CU36" i="15"/>
  <c r="CU37" i="15"/>
  <c r="CU38" i="15"/>
  <c r="CU39" i="15"/>
  <c r="CU40" i="15"/>
  <c r="CU41" i="15"/>
  <c r="CU42" i="15"/>
  <c r="CU43" i="15"/>
  <c r="CU44" i="15"/>
  <c r="CU45" i="15"/>
  <c r="CU46" i="15"/>
  <c r="CU47" i="15"/>
  <c r="CU48" i="15"/>
  <c r="CU49" i="15"/>
  <c r="CU50" i="15"/>
  <c r="CU51" i="15"/>
  <c r="CU52" i="15"/>
  <c r="CU53" i="15"/>
  <c r="CU54" i="15"/>
  <c r="CU55" i="15"/>
  <c r="CU56" i="15"/>
  <c r="CU57" i="15"/>
  <c r="CU58" i="15"/>
  <c r="CU59" i="15"/>
  <c r="CU60" i="15"/>
  <c r="CU61" i="15"/>
  <c r="CU62" i="15"/>
  <c r="CU63" i="15"/>
  <c r="CU64" i="15"/>
  <c r="CU65" i="15"/>
  <c r="CU66" i="15"/>
  <c r="CU67" i="15"/>
  <c r="CU68" i="15"/>
  <c r="CU69" i="15"/>
  <c r="CU70" i="15"/>
  <c r="CU71" i="15"/>
  <c r="CU72" i="15"/>
  <c r="CU73" i="15"/>
  <c r="CU74" i="15"/>
  <c r="CU75" i="15"/>
  <c r="CU76" i="15"/>
  <c r="CU77" i="15"/>
  <c r="CU78" i="15"/>
  <c r="CU79" i="15"/>
  <c r="CU80" i="15"/>
  <c r="CU81" i="15"/>
  <c r="CU82" i="15"/>
  <c r="CU83" i="15"/>
  <c r="CU18" i="15"/>
  <c r="U11" i="31"/>
  <c r="CK18" i="15"/>
  <c r="CZ18" i="15"/>
  <c r="U12" i="31"/>
  <c r="CK19" i="15"/>
  <c r="CZ19" i="15"/>
  <c r="U13" i="31"/>
  <c r="CK20" i="15"/>
  <c r="CZ20" i="15"/>
  <c r="U14" i="31"/>
  <c r="CK21" i="15"/>
  <c r="CZ21" i="15"/>
  <c r="U15" i="31"/>
  <c r="CK22" i="15"/>
  <c r="CZ22" i="15"/>
  <c r="U16" i="31"/>
  <c r="CK23" i="15"/>
  <c r="CZ23" i="15"/>
  <c r="U17" i="31"/>
  <c r="CK24" i="15"/>
  <c r="CZ24" i="15"/>
  <c r="U18" i="31"/>
  <c r="CK25" i="15"/>
  <c r="CZ25" i="15"/>
  <c r="U19" i="31"/>
  <c r="CK26" i="15"/>
  <c r="CZ26" i="15"/>
  <c r="U20" i="31"/>
  <c r="CK27" i="15"/>
  <c r="CZ27" i="15"/>
  <c r="U21" i="31"/>
  <c r="CK28" i="15"/>
  <c r="CZ28" i="15"/>
  <c r="U22" i="31"/>
  <c r="CK29" i="15"/>
  <c r="CZ29" i="15"/>
  <c r="U23" i="31"/>
  <c r="CK30" i="15"/>
  <c r="CZ30" i="15"/>
  <c r="U24" i="31"/>
  <c r="CK31" i="15"/>
  <c r="CZ31" i="15"/>
  <c r="U25" i="31"/>
  <c r="CK32" i="15"/>
  <c r="CZ32" i="15"/>
  <c r="U26" i="31"/>
  <c r="CK33" i="15"/>
  <c r="CZ33" i="15"/>
  <c r="U27" i="31"/>
  <c r="CK34" i="15"/>
  <c r="CZ34" i="15"/>
  <c r="U28" i="31"/>
  <c r="CK35" i="15"/>
  <c r="CZ35" i="15"/>
  <c r="U29" i="31"/>
  <c r="CK36" i="15"/>
  <c r="CZ36" i="15"/>
  <c r="U30" i="31"/>
  <c r="CK37" i="15"/>
  <c r="CZ37" i="15"/>
  <c r="U31" i="31"/>
  <c r="CK38" i="15"/>
  <c r="CZ38" i="15"/>
  <c r="U32" i="31"/>
  <c r="CK39" i="15"/>
  <c r="CZ39" i="15"/>
  <c r="U33" i="31"/>
  <c r="CK40" i="15"/>
  <c r="CZ40" i="15"/>
  <c r="CL18" i="15"/>
  <c r="DA18" i="15"/>
  <c r="CL19" i="15"/>
  <c r="DA19" i="15"/>
  <c r="CL20" i="15"/>
  <c r="DA20" i="15"/>
  <c r="CL21" i="15"/>
  <c r="DA21" i="15"/>
  <c r="CL22" i="15"/>
  <c r="DA22" i="15"/>
  <c r="CL23" i="15"/>
  <c r="DA23" i="15"/>
  <c r="CL24" i="15"/>
  <c r="DA24" i="15"/>
  <c r="CL25" i="15"/>
  <c r="DA25" i="15"/>
  <c r="CL26" i="15"/>
  <c r="DA26" i="15"/>
  <c r="CL27" i="15"/>
  <c r="DA27" i="15"/>
  <c r="CL28" i="15"/>
  <c r="DA28" i="15"/>
  <c r="CL29" i="15"/>
  <c r="DA29" i="15"/>
  <c r="CL30" i="15"/>
  <c r="DA30" i="15"/>
  <c r="CL31" i="15"/>
  <c r="DA31" i="15"/>
  <c r="CL32" i="15"/>
  <c r="DA32" i="15"/>
  <c r="CL33" i="15"/>
  <c r="DA33" i="15"/>
  <c r="CL34" i="15"/>
  <c r="DA34" i="15"/>
  <c r="CL35" i="15"/>
  <c r="DA35" i="15"/>
  <c r="CL36" i="15"/>
  <c r="DA36" i="15"/>
  <c r="CL37" i="15"/>
  <c r="DA37" i="15"/>
  <c r="CL38" i="15"/>
  <c r="DA38" i="15"/>
  <c r="CL39" i="15"/>
  <c r="DA39" i="15"/>
  <c r="CL40" i="15"/>
  <c r="DA40" i="15"/>
  <c r="U34" i="31"/>
  <c r="CK41" i="15"/>
  <c r="CZ41" i="15"/>
  <c r="U35" i="31"/>
  <c r="CK42" i="15"/>
  <c r="CZ42" i="15"/>
  <c r="U36" i="31"/>
  <c r="CK43" i="15"/>
  <c r="CZ43" i="15"/>
  <c r="U37" i="31"/>
  <c r="CK44" i="15"/>
  <c r="CZ44" i="15"/>
  <c r="U38" i="31"/>
  <c r="CK45" i="15"/>
  <c r="CZ45" i="15"/>
  <c r="U39" i="31"/>
  <c r="CK46" i="15"/>
  <c r="CZ46" i="15"/>
  <c r="U40" i="31"/>
  <c r="CK47" i="15"/>
  <c r="CZ47" i="15"/>
  <c r="U41" i="31"/>
  <c r="CK48" i="15"/>
  <c r="CZ48" i="15"/>
  <c r="U42" i="31"/>
  <c r="CK49" i="15"/>
  <c r="CZ49" i="15"/>
  <c r="U43" i="31"/>
  <c r="CK50" i="15"/>
  <c r="CZ50" i="15"/>
  <c r="CL41" i="15"/>
  <c r="DA41" i="15"/>
  <c r="CL42" i="15"/>
  <c r="DA42" i="15"/>
  <c r="CL43" i="15"/>
  <c r="DA43" i="15"/>
  <c r="CL44" i="15"/>
  <c r="DA44" i="15"/>
  <c r="CL45" i="15"/>
  <c r="DA45" i="15"/>
  <c r="CL46" i="15"/>
  <c r="DA46" i="15"/>
  <c r="CL47" i="15"/>
  <c r="DA47" i="15"/>
  <c r="CL48" i="15"/>
  <c r="DA48" i="15"/>
  <c r="CL49" i="15"/>
  <c r="DA49" i="15"/>
  <c r="CL50" i="15"/>
  <c r="DA50" i="15"/>
  <c r="U44" i="31"/>
  <c r="CK51" i="15"/>
  <c r="CZ51" i="15"/>
  <c r="U45" i="31"/>
  <c r="CK52" i="15"/>
  <c r="CZ52" i="15"/>
  <c r="U46" i="31"/>
  <c r="CK53" i="15"/>
  <c r="CZ53" i="15"/>
  <c r="U47" i="31"/>
  <c r="CK54" i="15"/>
  <c r="CZ54" i="15"/>
  <c r="U48" i="31"/>
  <c r="CK55" i="15"/>
  <c r="CZ55" i="15"/>
  <c r="U49" i="31"/>
  <c r="CK56" i="15"/>
  <c r="CZ56" i="15"/>
  <c r="U50" i="31"/>
  <c r="CK57" i="15"/>
  <c r="CZ57" i="15"/>
  <c r="U51" i="31"/>
  <c r="CK58" i="15"/>
  <c r="CZ58" i="15"/>
  <c r="U52" i="31"/>
  <c r="CK59" i="15"/>
  <c r="CZ59" i="15"/>
  <c r="U53" i="31"/>
  <c r="CK60" i="15"/>
  <c r="CZ60" i="15"/>
  <c r="U54" i="31"/>
  <c r="CK61" i="15"/>
  <c r="CZ61" i="15"/>
  <c r="U55" i="31"/>
  <c r="CK62" i="15"/>
  <c r="CZ62" i="15"/>
  <c r="U56" i="31"/>
  <c r="CK63" i="15"/>
  <c r="CZ63" i="15"/>
  <c r="CL51" i="15"/>
  <c r="DA51" i="15"/>
  <c r="CL52" i="15"/>
  <c r="DA52" i="15"/>
  <c r="CL53" i="15"/>
  <c r="DA53" i="15"/>
  <c r="CL54" i="15"/>
  <c r="DA54" i="15"/>
  <c r="CL55" i="15"/>
  <c r="DA55" i="15"/>
  <c r="CL56" i="15"/>
  <c r="DA56" i="15"/>
  <c r="CL57" i="15"/>
  <c r="DA57" i="15"/>
  <c r="CL58" i="15"/>
  <c r="DA58" i="15"/>
  <c r="CL59" i="15"/>
  <c r="DA59" i="15"/>
  <c r="CL60" i="15"/>
  <c r="DA60" i="15"/>
  <c r="CL61" i="15"/>
  <c r="DA61" i="15"/>
  <c r="CL62" i="15"/>
  <c r="DA62" i="15"/>
  <c r="CL63" i="15"/>
  <c r="DA63" i="15"/>
  <c r="U57" i="31"/>
  <c r="CK64" i="15"/>
  <c r="CZ64" i="15"/>
  <c r="U58" i="31"/>
  <c r="CK65" i="15"/>
  <c r="CZ65" i="15"/>
  <c r="U59" i="31"/>
  <c r="CK66" i="15"/>
  <c r="CZ66" i="15"/>
  <c r="U60" i="31"/>
  <c r="CK67" i="15"/>
  <c r="CZ67" i="15"/>
  <c r="U61" i="31"/>
  <c r="CK68" i="15"/>
  <c r="CZ68" i="15"/>
  <c r="U62" i="31"/>
  <c r="CK69" i="15"/>
  <c r="CZ69" i="15"/>
  <c r="U63" i="31"/>
  <c r="CK70" i="15"/>
  <c r="CZ70" i="15"/>
  <c r="U64" i="31"/>
  <c r="CK71" i="15"/>
  <c r="CZ71" i="15"/>
  <c r="U65" i="31"/>
  <c r="CK72" i="15"/>
  <c r="CZ72" i="15"/>
  <c r="U66" i="31"/>
  <c r="CK73" i="15"/>
  <c r="CZ73" i="15"/>
  <c r="U67" i="31"/>
  <c r="CK74" i="15"/>
  <c r="CZ74" i="15"/>
  <c r="U68" i="31"/>
  <c r="CK75" i="15"/>
  <c r="CZ75" i="15"/>
  <c r="U69" i="31"/>
  <c r="CK76" i="15"/>
  <c r="CZ76" i="15"/>
  <c r="U70" i="31"/>
  <c r="CK77" i="15"/>
  <c r="CZ77" i="15"/>
  <c r="U71" i="31"/>
  <c r="CK78" i="15"/>
  <c r="CZ78" i="15"/>
  <c r="U72" i="31"/>
  <c r="CK79" i="15"/>
  <c r="CZ79" i="15"/>
  <c r="U73" i="31"/>
  <c r="CK80" i="15"/>
  <c r="CZ80" i="15"/>
  <c r="U74" i="31"/>
  <c r="CK81" i="15"/>
  <c r="CZ81" i="15"/>
  <c r="U75" i="31"/>
  <c r="CK82" i="15"/>
  <c r="CZ82" i="15"/>
  <c r="U76" i="31"/>
  <c r="CK83" i="15"/>
  <c r="CZ83" i="15"/>
  <c r="CL64" i="15"/>
  <c r="DA64" i="15"/>
  <c r="CL65" i="15"/>
  <c r="DA65" i="15"/>
  <c r="CL66" i="15"/>
  <c r="DA66" i="15"/>
  <c r="CL67" i="15"/>
  <c r="DA67" i="15"/>
  <c r="CL68" i="15"/>
  <c r="DA68" i="15"/>
  <c r="CL69" i="15"/>
  <c r="DA69" i="15"/>
  <c r="CL70" i="15"/>
  <c r="DA70" i="15"/>
  <c r="CL71" i="15"/>
  <c r="DA71" i="15"/>
  <c r="CL72" i="15"/>
  <c r="DA72" i="15"/>
  <c r="CL73" i="15"/>
  <c r="DA73" i="15"/>
  <c r="CL74" i="15"/>
  <c r="DA74" i="15"/>
  <c r="CL75" i="15"/>
  <c r="DA75" i="15"/>
  <c r="CL76" i="15"/>
  <c r="DA76" i="15"/>
  <c r="CL77" i="15"/>
  <c r="DA77" i="15"/>
  <c r="CL78" i="15"/>
  <c r="DA78" i="15"/>
  <c r="CL79" i="15"/>
  <c r="DA79" i="15"/>
  <c r="CL80" i="15"/>
  <c r="DA80" i="15"/>
  <c r="CL81" i="15"/>
  <c r="DA81" i="15"/>
  <c r="CL82" i="15"/>
  <c r="DA82" i="15"/>
  <c r="CL83" i="15"/>
  <c r="DA83" i="15"/>
  <c r="CZ16" i="15"/>
  <c r="DA16" i="15"/>
  <c r="CY64" i="15"/>
  <c r="CY65" i="15"/>
  <c r="CY66" i="15"/>
  <c r="CY67" i="15"/>
  <c r="CY68" i="15"/>
  <c r="CY69" i="15"/>
  <c r="CY70" i="15"/>
  <c r="CY71" i="15"/>
  <c r="CY72" i="15"/>
  <c r="CY73" i="15"/>
  <c r="CY74" i="15"/>
  <c r="CY75" i="15"/>
  <c r="CY76" i="15"/>
  <c r="CY77" i="15"/>
  <c r="CY78" i="15"/>
  <c r="CY79" i="15"/>
  <c r="CY80" i="15"/>
  <c r="CY81" i="15"/>
  <c r="CY82" i="15"/>
  <c r="CY83" i="15"/>
  <c r="BH57" i="9"/>
  <c r="BP57" i="9"/>
  <c r="AZ57" i="9"/>
  <c r="F57" i="9"/>
  <c r="D57" i="9"/>
  <c r="G57" i="9"/>
  <c r="C57" i="9"/>
  <c r="CX64" i="15"/>
  <c r="BH58" i="9"/>
  <c r="BP58" i="9"/>
  <c r="AZ58" i="9"/>
  <c r="F58" i="9"/>
  <c r="D58" i="9"/>
  <c r="G58" i="9"/>
  <c r="C58" i="9"/>
  <c r="CX65" i="15"/>
  <c r="BH59" i="9"/>
  <c r="BP59" i="9"/>
  <c r="AZ59" i="9"/>
  <c r="F59" i="9"/>
  <c r="D59" i="9"/>
  <c r="G59" i="9"/>
  <c r="C59" i="9"/>
  <c r="CX66" i="15"/>
  <c r="BH60" i="9"/>
  <c r="BP60" i="9"/>
  <c r="AZ60" i="9"/>
  <c r="F60" i="9"/>
  <c r="D60" i="9"/>
  <c r="G60" i="9"/>
  <c r="C60" i="9"/>
  <c r="CX67" i="15"/>
  <c r="BH61" i="9"/>
  <c r="BP61" i="9"/>
  <c r="AZ61" i="9"/>
  <c r="F61" i="9"/>
  <c r="D61" i="9"/>
  <c r="G61" i="9"/>
  <c r="C61" i="9"/>
  <c r="CX68" i="15"/>
  <c r="BH62" i="9"/>
  <c r="BP62" i="9"/>
  <c r="AZ62" i="9"/>
  <c r="F62" i="9"/>
  <c r="D62" i="9"/>
  <c r="G62" i="9"/>
  <c r="C62" i="9"/>
  <c r="CX69" i="15"/>
  <c r="BH63" i="9"/>
  <c r="BP63" i="9"/>
  <c r="AZ63" i="9"/>
  <c r="F63" i="9"/>
  <c r="D63" i="9"/>
  <c r="G63" i="9"/>
  <c r="C63" i="9"/>
  <c r="CX70" i="15"/>
  <c r="BH64" i="9"/>
  <c r="BP64" i="9"/>
  <c r="AZ64" i="9"/>
  <c r="F64" i="9"/>
  <c r="D64" i="9"/>
  <c r="G64" i="9"/>
  <c r="C64" i="9"/>
  <c r="CX71" i="15"/>
  <c r="BH65" i="9"/>
  <c r="BP65" i="9"/>
  <c r="AZ65" i="9"/>
  <c r="F65" i="9"/>
  <c r="D65" i="9"/>
  <c r="G65" i="9"/>
  <c r="C65" i="9"/>
  <c r="CX72" i="15"/>
  <c r="BH66" i="9"/>
  <c r="BP66" i="9"/>
  <c r="AZ66" i="9"/>
  <c r="F66" i="9"/>
  <c r="D66" i="9"/>
  <c r="G66" i="9"/>
  <c r="C66" i="9"/>
  <c r="CX73" i="15"/>
  <c r="BH67" i="9"/>
  <c r="BP67" i="9"/>
  <c r="AZ67" i="9"/>
  <c r="F67" i="9"/>
  <c r="D67" i="9"/>
  <c r="G67" i="9"/>
  <c r="C67" i="9"/>
  <c r="CX74" i="15"/>
  <c r="BH68" i="9"/>
  <c r="BP68" i="9"/>
  <c r="AZ68" i="9"/>
  <c r="F68" i="9"/>
  <c r="D68" i="9"/>
  <c r="G68" i="9"/>
  <c r="C68" i="9"/>
  <c r="CX75" i="15"/>
  <c r="BH69" i="9"/>
  <c r="BP69" i="9"/>
  <c r="AZ69" i="9"/>
  <c r="F69" i="9"/>
  <c r="D69" i="9"/>
  <c r="G69" i="9"/>
  <c r="C69" i="9"/>
  <c r="CX76" i="15"/>
  <c r="BH70" i="9"/>
  <c r="BP70" i="9"/>
  <c r="AZ70" i="9"/>
  <c r="F70" i="9"/>
  <c r="D70" i="9"/>
  <c r="G70" i="9"/>
  <c r="C70" i="9"/>
  <c r="CX77" i="15"/>
  <c r="BH71" i="9"/>
  <c r="BP71" i="9"/>
  <c r="AZ71" i="9"/>
  <c r="F71" i="9"/>
  <c r="D71" i="9"/>
  <c r="G71" i="9"/>
  <c r="C71" i="9"/>
  <c r="CX78" i="15"/>
  <c r="BH72" i="9"/>
  <c r="BP72" i="9"/>
  <c r="AZ72" i="9"/>
  <c r="F72" i="9"/>
  <c r="D72" i="9"/>
  <c r="G72" i="9"/>
  <c r="C72" i="9"/>
  <c r="CX79" i="15"/>
  <c r="BH73" i="9"/>
  <c r="BP73" i="9"/>
  <c r="AZ73" i="9"/>
  <c r="F73" i="9"/>
  <c r="D73" i="9"/>
  <c r="G73" i="9"/>
  <c r="C73" i="9"/>
  <c r="CX80" i="15"/>
  <c r="BH74" i="9"/>
  <c r="BP74" i="9"/>
  <c r="AZ74" i="9"/>
  <c r="F74" i="9"/>
  <c r="D74" i="9"/>
  <c r="G74" i="9"/>
  <c r="C74" i="9"/>
  <c r="CX81" i="15"/>
  <c r="BH75" i="9"/>
  <c r="BP75" i="9"/>
  <c r="AZ75" i="9"/>
  <c r="F75" i="9"/>
  <c r="D75" i="9"/>
  <c r="G75" i="9"/>
  <c r="C75" i="9"/>
  <c r="CX82" i="15"/>
  <c r="BH76" i="9"/>
  <c r="BP76" i="9"/>
  <c r="AZ76" i="9"/>
  <c r="F76" i="9"/>
  <c r="D76" i="9"/>
  <c r="G76" i="9"/>
  <c r="C76" i="9"/>
  <c r="CX83" i="15"/>
  <c r="I64" i="15"/>
  <c r="CW64" i="15"/>
  <c r="I65" i="15"/>
  <c r="CW65" i="15"/>
  <c r="I66" i="15"/>
  <c r="CW66" i="15"/>
  <c r="I67" i="15"/>
  <c r="CW67" i="15"/>
  <c r="I68" i="15"/>
  <c r="CW68" i="15"/>
  <c r="I69" i="15"/>
  <c r="CW69" i="15"/>
  <c r="I70" i="15"/>
  <c r="CW70" i="15"/>
  <c r="I71" i="15"/>
  <c r="CW71" i="15"/>
  <c r="I72" i="15"/>
  <c r="CW72" i="15"/>
  <c r="I73" i="15"/>
  <c r="CW73" i="15"/>
  <c r="I74" i="15"/>
  <c r="CW74" i="15"/>
  <c r="I75" i="15"/>
  <c r="CW75" i="15"/>
  <c r="I76" i="15"/>
  <c r="CW76" i="15"/>
  <c r="I77" i="15"/>
  <c r="CW77" i="15"/>
  <c r="I78" i="15"/>
  <c r="CW78" i="15"/>
  <c r="I79" i="15"/>
  <c r="CW79" i="15"/>
  <c r="I80" i="15"/>
  <c r="CW80" i="15"/>
  <c r="I81" i="15"/>
  <c r="CW81" i="15"/>
  <c r="I82" i="15"/>
  <c r="CW82" i="15"/>
  <c r="I83" i="15"/>
  <c r="CW83" i="15"/>
  <c r="J64" i="15"/>
  <c r="CV64" i="15"/>
  <c r="J65" i="15"/>
  <c r="CV65" i="15"/>
  <c r="J66" i="15"/>
  <c r="CV66" i="15"/>
  <c r="J67" i="15"/>
  <c r="CV67" i="15"/>
  <c r="J68" i="15"/>
  <c r="CV68" i="15"/>
  <c r="J69" i="15"/>
  <c r="CV69" i="15"/>
  <c r="J70" i="15"/>
  <c r="CV70" i="15"/>
  <c r="J71" i="15"/>
  <c r="CV71" i="15"/>
  <c r="J72" i="15"/>
  <c r="CV72" i="15"/>
  <c r="J73" i="15"/>
  <c r="CV73" i="15"/>
  <c r="J74" i="15"/>
  <c r="CV74" i="15"/>
  <c r="J75" i="15"/>
  <c r="CV75" i="15"/>
  <c r="J76" i="15"/>
  <c r="CV76" i="15"/>
  <c r="J77" i="15"/>
  <c r="CV77" i="15"/>
  <c r="J78" i="15"/>
  <c r="CV78" i="15"/>
  <c r="J79" i="15"/>
  <c r="CV79" i="15"/>
  <c r="J80" i="15"/>
  <c r="CV80" i="15"/>
  <c r="J81" i="15"/>
  <c r="CV81" i="15"/>
  <c r="J82" i="15"/>
  <c r="CV82" i="15"/>
  <c r="J83" i="15"/>
  <c r="CV83" i="15"/>
  <c r="CY51" i="15"/>
  <c r="CY52" i="15"/>
  <c r="CY53" i="15"/>
  <c r="CY54" i="15"/>
  <c r="CY55" i="15"/>
  <c r="CY56" i="15"/>
  <c r="CY57" i="15"/>
  <c r="CY58" i="15"/>
  <c r="CY59" i="15"/>
  <c r="CY60" i="15"/>
  <c r="CY61" i="15"/>
  <c r="CY62" i="15"/>
  <c r="CY63" i="15"/>
  <c r="BH44" i="9"/>
  <c r="BP44" i="9"/>
  <c r="AZ44" i="9"/>
  <c r="F44" i="9"/>
  <c r="D44" i="9"/>
  <c r="G44" i="9"/>
  <c r="C44" i="9"/>
  <c r="CX51" i="15"/>
  <c r="BH45" i="9"/>
  <c r="BP45" i="9"/>
  <c r="AZ45" i="9"/>
  <c r="F45" i="9"/>
  <c r="D45" i="9"/>
  <c r="G45" i="9"/>
  <c r="C45" i="9"/>
  <c r="CX52" i="15"/>
  <c r="BH46" i="9"/>
  <c r="BP46" i="9"/>
  <c r="AZ46" i="9"/>
  <c r="F46" i="9"/>
  <c r="D46" i="9"/>
  <c r="G46" i="9"/>
  <c r="C46" i="9"/>
  <c r="CX53" i="15"/>
  <c r="BH47" i="9"/>
  <c r="BP47" i="9"/>
  <c r="AZ47" i="9"/>
  <c r="F47" i="9"/>
  <c r="D47" i="9"/>
  <c r="G47" i="9"/>
  <c r="C47" i="9"/>
  <c r="CX54" i="15"/>
  <c r="BH48" i="9"/>
  <c r="BP48" i="9"/>
  <c r="AZ48" i="9"/>
  <c r="F48" i="9"/>
  <c r="D48" i="9"/>
  <c r="G48" i="9"/>
  <c r="C48" i="9"/>
  <c r="CX55" i="15"/>
  <c r="BH49" i="9"/>
  <c r="BP49" i="9"/>
  <c r="AZ49" i="9"/>
  <c r="F49" i="9"/>
  <c r="D49" i="9"/>
  <c r="G49" i="9"/>
  <c r="C49" i="9"/>
  <c r="CX56" i="15"/>
  <c r="BH50" i="9"/>
  <c r="BP50" i="9"/>
  <c r="AZ50" i="9"/>
  <c r="F50" i="9"/>
  <c r="D50" i="9"/>
  <c r="G50" i="9"/>
  <c r="C50" i="9"/>
  <c r="CX57" i="15"/>
  <c r="BH51" i="9"/>
  <c r="BP51" i="9"/>
  <c r="AZ51" i="9"/>
  <c r="F51" i="9"/>
  <c r="D51" i="9"/>
  <c r="G51" i="9"/>
  <c r="C51" i="9"/>
  <c r="CX58" i="15"/>
  <c r="BH52" i="9"/>
  <c r="BP52" i="9"/>
  <c r="AZ52" i="9"/>
  <c r="F52" i="9"/>
  <c r="D52" i="9"/>
  <c r="G52" i="9"/>
  <c r="C52" i="9"/>
  <c r="CX59" i="15"/>
  <c r="BH53" i="9"/>
  <c r="BP53" i="9"/>
  <c r="AZ53" i="9"/>
  <c r="F53" i="9"/>
  <c r="D53" i="9"/>
  <c r="G53" i="9"/>
  <c r="C53" i="9"/>
  <c r="CX60" i="15"/>
  <c r="BH54" i="9"/>
  <c r="BP54" i="9"/>
  <c r="AZ54" i="9"/>
  <c r="F54" i="9"/>
  <c r="D54" i="9"/>
  <c r="G54" i="9"/>
  <c r="C54" i="9"/>
  <c r="CX61" i="15"/>
  <c r="BH55" i="9"/>
  <c r="BP55" i="9"/>
  <c r="AZ55" i="9"/>
  <c r="F55" i="9"/>
  <c r="D55" i="9"/>
  <c r="G55" i="9"/>
  <c r="C55" i="9"/>
  <c r="CX62" i="15"/>
  <c r="BH56" i="9"/>
  <c r="BP56" i="9"/>
  <c r="AZ56" i="9"/>
  <c r="F56" i="9"/>
  <c r="D56" i="9"/>
  <c r="G56" i="9"/>
  <c r="C56" i="9"/>
  <c r="CX63" i="15"/>
  <c r="I51" i="15"/>
  <c r="CW51" i="15"/>
  <c r="I52" i="15"/>
  <c r="CW52" i="15"/>
  <c r="I53" i="15"/>
  <c r="CW53" i="15"/>
  <c r="I54" i="15"/>
  <c r="CW54" i="15"/>
  <c r="I55" i="15"/>
  <c r="CW55" i="15"/>
  <c r="I56" i="15"/>
  <c r="CW56" i="15"/>
  <c r="I57" i="15"/>
  <c r="CW57" i="15"/>
  <c r="I58" i="15"/>
  <c r="CW58" i="15"/>
  <c r="I59" i="15"/>
  <c r="CW59" i="15"/>
  <c r="I60" i="15"/>
  <c r="CW60" i="15"/>
  <c r="I61" i="15"/>
  <c r="CW61" i="15"/>
  <c r="I62" i="15"/>
  <c r="CW62" i="15"/>
  <c r="I63" i="15"/>
  <c r="CW63" i="15"/>
  <c r="J51" i="15"/>
  <c r="CV51" i="15"/>
  <c r="J52" i="15"/>
  <c r="CV52" i="15"/>
  <c r="J53" i="15"/>
  <c r="CV53" i="15"/>
  <c r="J54" i="15"/>
  <c r="CV54" i="15"/>
  <c r="J55" i="15"/>
  <c r="CV55" i="15"/>
  <c r="J56" i="15"/>
  <c r="CV56" i="15"/>
  <c r="J57" i="15"/>
  <c r="CV57" i="15"/>
  <c r="J58" i="15"/>
  <c r="CV58" i="15"/>
  <c r="J59" i="15"/>
  <c r="CV59" i="15"/>
  <c r="J60" i="15"/>
  <c r="CV60" i="15"/>
  <c r="J61" i="15"/>
  <c r="CV61" i="15"/>
  <c r="J62" i="15"/>
  <c r="CV62" i="15"/>
  <c r="J63" i="15"/>
  <c r="CV63" i="15"/>
  <c r="CY41" i="15"/>
  <c r="CY42" i="15"/>
  <c r="CY43" i="15"/>
  <c r="CY44" i="15"/>
  <c r="CY45" i="15"/>
  <c r="CY46" i="15"/>
  <c r="CY47" i="15"/>
  <c r="CY48" i="15"/>
  <c r="CY49" i="15"/>
  <c r="CY50" i="15"/>
  <c r="BH34" i="9"/>
  <c r="BP34" i="9"/>
  <c r="AZ34" i="9"/>
  <c r="F34" i="9"/>
  <c r="D34" i="9"/>
  <c r="G34" i="9"/>
  <c r="C34" i="9"/>
  <c r="CX41" i="15"/>
  <c r="BH35" i="9"/>
  <c r="BP35" i="9"/>
  <c r="AZ35" i="9"/>
  <c r="F35" i="9"/>
  <c r="D35" i="9"/>
  <c r="G35" i="9"/>
  <c r="C35" i="9"/>
  <c r="CX42" i="15"/>
  <c r="BH36" i="9"/>
  <c r="BP36" i="9"/>
  <c r="AZ36" i="9"/>
  <c r="F36" i="9"/>
  <c r="D36" i="9"/>
  <c r="G36" i="9"/>
  <c r="C36" i="9"/>
  <c r="CX43" i="15"/>
  <c r="BH37" i="9"/>
  <c r="BP37" i="9"/>
  <c r="AZ37" i="9"/>
  <c r="F37" i="9"/>
  <c r="D37" i="9"/>
  <c r="G37" i="9"/>
  <c r="C37" i="9"/>
  <c r="CX44" i="15"/>
  <c r="BH38" i="9"/>
  <c r="BP38" i="9"/>
  <c r="AZ38" i="9"/>
  <c r="F38" i="9"/>
  <c r="D38" i="9"/>
  <c r="G38" i="9"/>
  <c r="C38" i="9"/>
  <c r="CX45" i="15"/>
  <c r="BH39" i="9"/>
  <c r="BP39" i="9"/>
  <c r="AZ39" i="9"/>
  <c r="F39" i="9"/>
  <c r="D39" i="9"/>
  <c r="G39" i="9"/>
  <c r="C39" i="9"/>
  <c r="CX46" i="15"/>
  <c r="BH40" i="9"/>
  <c r="BP40" i="9"/>
  <c r="AZ40" i="9"/>
  <c r="F40" i="9"/>
  <c r="D40" i="9"/>
  <c r="G40" i="9"/>
  <c r="C40" i="9"/>
  <c r="CX47" i="15"/>
  <c r="BH41" i="9"/>
  <c r="BP41" i="9"/>
  <c r="AZ41" i="9"/>
  <c r="F41" i="9"/>
  <c r="D41" i="9"/>
  <c r="G41" i="9"/>
  <c r="C41" i="9"/>
  <c r="CX48" i="15"/>
  <c r="BH42" i="9"/>
  <c r="BP42" i="9"/>
  <c r="AZ42" i="9"/>
  <c r="F42" i="9"/>
  <c r="D42" i="9"/>
  <c r="G42" i="9"/>
  <c r="C42" i="9"/>
  <c r="CX49" i="15"/>
  <c r="BH43" i="9"/>
  <c r="BP43" i="9"/>
  <c r="AZ43" i="9"/>
  <c r="F43" i="9"/>
  <c r="D43" i="9"/>
  <c r="G43" i="9"/>
  <c r="C43" i="9"/>
  <c r="CX50" i="15"/>
  <c r="I41" i="15"/>
  <c r="CW41" i="15"/>
  <c r="I42" i="15"/>
  <c r="CW42" i="15"/>
  <c r="I43" i="15"/>
  <c r="CW43" i="15"/>
  <c r="I44" i="15"/>
  <c r="CW44" i="15"/>
  <c r="I45" i="15"/>
  <c r="CW45" i="15"/>
  <c r="I46" i="15"/>
  <c r="CW46" i="15"/>
  <c r="I47" i="15"/>
  <c r="CW47" i="15"/>
  <c r="I48" i="15"/>
  <c r="CW48" i="15"/>
  <c r="I49" i="15"/>
  <c r="CW49" i="15"/>
  <c r="I50" i="15"/>
  <c r="CW50" i="15"/>
  <c r="J41" i="15"/>
  <c r="CV41" i="15"/>
  <c r="J42" i="15"/>
  <c r="CV42" i="15"/>
  <c r="J43" i="15"/>
  <c r="CV43" i="15"/>
  <c r="J44" i="15"/>
  <c r="CV44" i="15"/>
  <c r="J45" i="15"/>
  <c r="CV45" i="15"/>
  <c r="J46" i="15"/>
  <c r="CV46" i="15"/>
  <c r="J47" i="15"/>
  <c r="CV47" i="15"/>
  <c r="J48" i="15"/>
  <c r="CV48" i="15"/>
  <c r="J49" i="15"/>
  <c r="CV49" i="15"/>
  <c r="J50" i="15"/>
  <c r="CV50" i="15"/>
  <c r="CY18" i="15"/>
  <c r="CY19" i="15"/>
  <c r="CY20" i="15"/>
  <c r="CY21" i="15"/>
  <c r="CY22" i="15"/>
  <c r="CY23" i="15"/>
  <c r="CY24" i="15"/>
  <c r="CY25" i="15"/>
  <c r="CY26" i="15"/>
  <c r="CY27" i="15"/>
  <c r="CY28" i="15"/>
  <c r="CY29" i="15"/>
  <c r="CY30" i="15"/>
  <c r="CY31" i="15"/>
  <c r="CY32" i="15"/>
  <c r="CY33" i="15"/>
  <c r="CY34" i="15"/>
  <c r="CY35" i="15"/>
  <c r="CY36" i="15"/>
  <c r="CY37" i="15"/>
  <c r="CY38" i="15"/>
  <c r="CY39" i="15"/>
  <c r="CY40" i="15"/>
  <c r="BH11" i="9"/>
  <c r="BP11" i="9"/>
  <c r="AZ11" i="9"/>
  <c r="F11" i="9"/>
  <c r="D11" i="9"/>
  <c r="G11" i="9"/>
  <c r="C11" i="9"/>
  <c r="CX18" i="15"/>
  <c r="BH12" i="9"/>
  <c r="BP12" i="9"/>
  <c r="AZ12" i="9"/>
  <c r="F12" i="9"/>
  <c r="D12" i="9"/>
  <c r="G12" i="9"/>
  <c r="C12" i="9"/>
  <c r="CX19" i="15"/>
  <c r="BH13" i="9"/>
  <c r="BP13" i="9"/>
  <c r="AZ13" i="9"/>
  <c r="F13" i="9"/>
  <c r="D13" i="9"/>
  <c r="G13" i="9"/>
  <c r="C13" i="9"/>
  <c r="CX20" i="15"/>
  <c r="BH14" i="9"/>
  <c r="BP14" i="9"/>
  <c r="AZ14" i="9"/>
  <c r="F14" i="9"/>
  <c r="D14" i="9"/>
  <c r="G14" i="9"/>
  <c r="C14" i="9"/>
  <c r="CX21" i="15"/>
  <c r="BH15" i="9"/>
  <c r="BP15" i="9"/>
  <c r="AZ15" i="9"/>
  <c r="F15" i="9"/>
  <c r="D15" i="9"/>
  <c r="G15" i="9"/>
  <c r="C15" i="9"/>
  <c r="CX22" i="15"/>
  <c r="BH16" i="9"/>
  <c r="BP16" i="9"/>
  <c r="AZ16" i="9"/>
  <c r="F16" i="9"/>
  <c r="D16" i="9"/>
  <c r="G16" i="9"/>
  <c r="C16" i="9"/>
  <c r="CX23" i="15"/>
  <c r="BH17" i="9"/>
  <c r="BP17" i="9"/>
  <c r="AZ17" i="9"/>
  <c r="F17" i="9"/>
  <c r="D17" i="9"/>
  <c r="G17" i="9"/>
  <c r="C17" i="9"/>
  <c r="CX24" i="15"/>
  <c r="BH18" i="9"/>
  <c r="BP18" i="9"/>
  <c r="AZ18" i="9"/>
  <c r="F18" i="9"/>
  <c r="D18" i="9"/>
  <c r="G18" i="9"/>
  <c r="C18" i="9"/>
  <c r="CX25" i="15"/>
  <c r="BH19" i="9"/>
  <c r="BP19" i="9"/>
  <c r="AZ19" i="9"/>
  <c r="F19" i="9"/>
  <c r="D19" i="9"/>
  <c r="G19" i="9"/>
  <c r="C19" i="9"/>
  <c r="CX26" i="15"/>
  <c r="BH20" i="9"/>
  <c r="BP20" i="9"/>
  <c r="AZ20" i="9"/>
  <c r="F20" i="9"/>
  <c r="D20" i="9"/>
  <c r="G20" i="9"/>
  <c r="C20" i="9"/>
  <c r="CX27" i="15"/>
  <c r="BH21" i="9"/>
  <c r="BP21" i="9"/>
  <c r="AZ21" i="9"/>
  <c r="F21" i="9"/>
  <c r="D21" i="9"/>
  <c r="G21" i="9"/>
  <c r="C21" i="9"/>
  <c r="CX28" i="15"/>
  <c r="BH22" i="9"/>
  <c r="BP22" i="9"/>
  <c r="AZ22" i="9"/>
  <c r="F22" i="9"/>
  <c r="D22" i="9"/>
  <c r="G22" i="9"/>
  <c r="C22" i="9"/>
  <c r="CX29" i="15"/>
  <c r="BH23" i="9"/>
  <c r="BP23" i="9"/>
  <c r="AZ23" i="9"/>
  <c r="F23" i="9"/>
  <c r="D23" i="9"/>
  <c r="G23" i="9"/>
  <c r="C23" i="9"/>
  <c r="CX30" i="15"/>
  <c r="BH24" i="9"/>
  <c r="BP24" i="9"/>
  <c r="AZ24" i="9"/>
  <c r="F24" i="9"/>
  <c r="D24" i="9"/>
  <c r="G24" i="9"/>
  <c r="C24" i="9"/>
  <c r="CX31" i="15"/>
  <c r="BH25" i="9"/>
  <c r="BP25" i="9"/>
  <c r="AZ25" i="9"/>
  <c r="F25" i="9"/>
  <c r="D25" i="9"/>
  <c r="G25" i="9"/>
  <c r="C25" i="9"/>
  <c r="CX32" i="15"/>
  <c r="BH26" i="9"/>
  <c r="BP26" i="9"/>
  <c r="AZ26" i="9"/>
  <c r="F26" i="9"/>
  <c r="D26" i="9"/>
  <c r="G26" i="9"/>
  <c r="C26" i="9"/>
  <c r="CX33" i="15"/>
  <c r="BH27" i="9"/>
  <c r="BP27" i="9"/>
  <c r="AZ27" i="9"/>
  <c r="F27" i="9"/>
  <c r="D27" i="9"/>
  <c r="G27" i="9"/>
  <c r="C27" i="9"/>
  <c r="CX34" i="15"/>
  <c r="BH28" i="9"/>
  <c r="BP28" i="9"/>
  <c r="AZ28" i="9"/>
  <c r="F28" i="9"/>
  <c r="D28" i="9"/>
  <c r="G28" i="9"/>
  <c r="C28" i="9"/>
  <c r="CX35" i="15"/>
  <c r="BH29" i="9"/>
  <c r="BP29" i="9"/>
  <c r="AZ29" i="9"/>
  <c r="F29" i="9"/>
  <c r="D29" i="9"/>
  <c r="G29" i="9"/>
  <c r="C29" i="9"/>
  <c r="CX36" i="15"/>
  <c r="BH30" i="9"/>
  <c r="BP30" i="9"/>
  <c r="AZ30" i="9"/>
  <c r="F30" i="9"/>
  <c r="D30" i="9"/>
  <c r="G30" i="9"/>
  <c r="C30" i="9"/>
  <c r="CX37" i="15"/>
  <c r="BH31" i="9"/>
  <c r="BP31" i="9"/>
  <c r="AZ31" i="9"/>
  <c r="F31" i="9"/>
  <c r="D31" i="9"/>
  <c r="G31" i="9"/>
  <c r="C31" i="9"/>
  <c r="CX38" i="15"/>
  <c r="BH32" i="9"/>
  <c r="BP32" i="9"/>
  <c r="AZ32" i="9"/>
  <c r="F32" i="9"/>
  <c r="D32" i="9"/>
  <c r="G32" i="9"/>
  <c r="C32" i="9"/>
  <c r="CX39" i="15"/>
  <c r="BH33" i="9"/>
  <c r="BP33" i="9"/>
  <c r="AZ33" i="9"/>
  <c r="F33" i="9"/>
  <c r="D33" i="9"/>
  <c r="G33" i="9"/>
  <c r="C33" i="9"/>
  <c r="CX40" i="15"/>
  <c r="I18" i="15"/>
  <c r="CW18" i="15"/>
  <c r="I19" i="15"/>
  <c r="CW19" i="15"/>
  <c r="I20" i="15"/>
  <c r="CW20" i="15"/>
  <c r="I21" i="15"/>
  <c r="CW21" i="15"/>
  <c r="I22" i="15"/>
  <c r="CW22" i="15"/>
  <c r="I23" i="15"/>
  <c r="CW23" i="15"/>
  <c r="I24" i="15"/>
  <c r="CW24" i="15"/>
  <c r="I25" i="15"/>
  <c r="CW25" i="15"/>
  <c r="I26" i="15"/>
  <c r="CW26" i="15"/>
  <c r="I27" i="15"/>
  <c r="CW27" i="15"/>
  <c r="I28" i="15"/>
  <c r="CW28" i="15"/>
  <c r="I29" i="15"/>
  <c r="CW29" i="15"/>
  <c r="I30" i="15"/>
  <c r="CW30" i="15"/>
  <c r="I31" i="15"/>
  <c r="CW31" i="15"/>
  <c r="I32" i="15"/>
  <c r="CW32" i="15"/>
  <c r="I33" i="15"/>
  <c r="CW33" i="15"/>
  <c r="I34" i="15"/>
  <c r="CW34" i="15"/>
  <c r="I35" i="15"/>
  <c r="CW35" i="15"/>
  <c r="I36" i="15"/>
  <c r="CW36" i="15"/>
  <c r="I37" i="15"/>
  <c r="CW37" i="15"/>
  <c r="I38" i="15"/>
  <c r="CW38" i="15"/>
  <c r="I39" i="15"/>
  <c r="CW39" i="15"/>
  <c r="I40" i="15"/>
  <c r="CW40" i="15"/>
  <c r="J18" i="15"/>
  <c r="CV18" i="15"/>
  <c r="J19" i="15"/>
  <c r="CV19" i="15"/>
  <c r="J20" i="15"/>
  <c r="CV20" i="15"/>
  <c r="J21" i="15"/>
  <c r="CV21" i="15"/>
  <c r="J22" i="15"/>
  <c r="CV22" i="15"/>
  <c r="J23" i="15"/>
  <c r="CV23" i="15"/>
  <c r="J24" i="15"/>
  <c r="CV24" i="15"/>
  <c r="J25" i="15"/>
  <c r="CV25" i="15"/>
  <c r="J26" i="15"/>
  <c r="CV26" i="15"/>
  <c r="J27" i="15"/>
  <c r="CV27" i="15"/>
  <c r="J28" i="15"/>
  <c r="CV28" i="15"/>
  <c r="J29" i="15"/>
  <c r="CV29" i="15"/>
  <c r="J30" i="15"/>
  <c r="CV30" i="15"/>
  <c r="J31" i="15"/>
  <c r="CV31" i="15"/>
  <c r="J32" i="15"/>
  <c r="CV32" i="15"/>
  <c r="J33" i="15"/>
  <c r="CV33" i="15"/>
  <c r="J34" i="15"/>
  <c r="CV34" i="15"/>
  <c r="J35" i="15"/>
  <c r="CV35" i="15"/>
  <c r="J36" i="15"/>
  <c r="CV36" i="15"/>
  <c r="J37" i="15"/>
  <c r="CV37" i="15"/>
  <c r="J38" i="15"/>
  <c r="CV38" i="15"/>
  <c r="J39" i="15"/>
  <c r="CV39" i="15"/>
  <c r="J40" i="15"/>
  <c r="CV40" i="15"/>
  <c r="CV16" i="15"/>
  <c r="CW16" i="15"/>
  <c r="CX16" i="15"/>
  <c r="CY16" i="15"/>
  <c r="J11" i="15"/>
  <c r="J12" i="15"/>
  <c r="CS18" i="15"/>
  <c r="CS19" i="15"/>
  <c r="CS20" i="15"/>
  <c r="CS21" i="15"/>
  <c r="CS22" i="15"/>
  <c r="CS23" i="15"/>
  <c r="CS24" i="15"/>
  <c r="CS25" i="15"/>
  <c r="CS26" i="15"/>
  <c r="CS27" i="15"/>
  <c r="CS28" i="15"/>
  <c r="CS29" i="15"/>
  <c r="CS30" i="15"/>
  <c r="CS31" i="15"/>
  <c r="CS32" i="15"/>
  <c r="CS33" i="15"/>
  <c r="CS34" i="15"/>
  <c r="CS35" i="15"/>
  <c r="CS36" i="15"/>
  <c r="CS37" i="15"/>
  <c r="CS38" i="15"/>
  <c r="CS39" i="15"/>
  <c r="CS40" i="15"/>
  <c r="CS41" i="15"/>
  <c r="CS42" i="15"/>
  <c r="CS43" i="15"/>
  <c r="CS44" i="15"/>
  <c r="CS45" i="15"/>
  <c r="CS46" i="15"/>
  <c r="CS47" i="15"/>
  <c r="CS48" i="15"/>
  <c r="CS49" i="15"/>
  <c r="CS50" i="15"/>
  <c r="CS51" i="15"/>
  <c r="CS52" i="15"/>
  <c r="CS53" i="15"/>
  <c r="CS54" i="15"/>
  <c r="CS55" i="15"/>
  <c r="CS56" i="15"/>
  <c r="CS57" i="15"/>
  <c r="CS58" i="15"/>
  <c r="CS59" i="15"/>
  <c r="CS60" i="15"/>
  <c r="CS61" i="15"/>
  <c r="CS62" i="15"/>
  <c r="CS63" i="15"/>
  <c r="CS64" i="15"/>
  <c r="CS65" i="15"/>
  <c r="CS66" i="15"/>
  <c r="CS67" i="15"/>
  <c r="CS68" i="15"/>
  <c r="CS69" i="15"/>
  <c r="CS70" i="15"/>
  <c r="CS71" i="15"/>
  <c r="CS72" i="15"/>
  <c r="CS73" i="15"/>
  <c r="CS74" i="15"/>
  <c r="CS75" i="15"/>
  <c r="CS76" i="15"/>
  <c r="CS77" i="15"/>
  <c r="CS78" i="15"/>
  <c r="CS79" i="15"/>
  <c r="CS80" i="15"/>
  <c r="CS81" i="15"/>
  <c r="CS82" i="15"/>
  <c r="CS83" i="15"/>
  <c r="CS16" i="15"/>
  <c r="CR18" i="15"/>
  <c r="CR19" i="15"/>
  <c r="CR20" i="15"/>
  <c r="CR21" i="15"/>
  <c r="CR22" i="15"/>
  <c r="CR23" i="15"/>
  <c r="CR24" i="15"/>
  <c r="CR25" i="15"/>
  <c r="CR26" i="15"/>
  <c r="CR27" i="15"/>
  <c r="CR28" i="15"/>
  <c r="CR29" i="15"/>
  <c r="CR30" i="15"/>
  <c r="CR31" i="15"/>
  <c r="CR32" i="15"/>
  <c r="CR33" i="15"/>
  <c r="CR34" i="15"/>
  <c r="CR35" i="15"/>
  <c r="CR36" i="15"/>
  <c r="CR37" i="15"/>
  <c r="CR38" i="15"/>
  <c r="CR39" i="15"/>
  <c r="CR40" i="15"/>
  <c r="CR41" i="15"/>
  <c r="CR42" i="15"/>
  <c r="CR43" i="15"/>
  <c r="CR44" i="15"/>
  <c r="CR45" i="15"/>
  <c r="CR46" i="15"/>
  <c r="CR47" i="15"/>
  <c r="CR48" i="15"/>
  <c r="CR49" i="15"/>
  <c r="CR50" i="15"/>
  <c r="CR51" i="15"/>
  <c r="CR52" i="15"/>
  <c r="CR53" i="15"/>
  <c r="CR54" i="15"/>
  <c r="CR55" i="15"/>
  <c r="CR56" i="15"/>
  <c r="CR57" i="15"/>
  <c r="CR58" i="15"/>
  <c r="CR59" i="15"/>
  <c r="CR60" i="15"/>
  <c r="CR61" i="15"/>
  <c r="CR62" i="15"/>
  <c r="CR63" i="15"/>
  <c r="CR64" i="15"/>
  <c r="CR65" i="15"/>
  <c r="CR66" i="15"/>
  <c r="CR67" i="15"/>
  <c r="CR68" i="15"/>
  <c r="CR69" i="15"/>
  <c r="CR70" i="15"/>
  <c r="CR71" i="15"/>
  <c r="CR72" i="15"/>
  <c r="CR73" i="15"/>
  <c r="CR74" i="15"/>
  <c r="CR75" i="15"/>
  <c r="CR76" i="15"/>
  <c r="CR77" i="15"/>
  <c r="CR78" i="15"/>
  <c r="CR79" i="15"/>
  <c r="CR80" i="15"/>
  <c r="CR81" i="15"/>
  <c r="CR82" i="15"/>
  <c r="CR83" i="15"/>
  <c r="CR16" i="15"/>
  <c r="CO18" i="15"/>
  <c r="CO19" i="15"/>
  <c r="CO21" i="15"/>
  <c r="CO22" i="15"/>
  <c r="CO23" i="15"/>
  <c r="CO24" i="15"/>
  <c r="CO25" i="15"/>
  <c r="CO26" i="15"/>
  <c r="CO27" i="15"/>
  <c r="CO28" i="15"/>
  <c r="CO29" i="15"/>
  <c r="CO30" i="15"/>
  <c r="CO31" i="15"/>
  <c r="CO32" i="15"/>
  <c r="CO33" i="15"/>
  <c r="CO34" i="15"/>
  <c r="CO35" i="15"/>
  <c r="CO36" i="15"/>
  <c r="CO37" i="15"/>
  <c r="CO38" i="15"/>
  <c r="CO39" i="15"/>
  <c r="CO40" i="15"/>
  <c r="CO41" i="15"/>
  <c r="CO42" i="15"/>
  <c r="CO43" i="15"/>
  <c r="CO44" i="15"/>
  <c r="CO45" i="15"/>
  <c r="CO46" i="15"/>
  <c r="CO47" i="15"/>
  <c r="CO48" i="15"/>
  <c r="CO49" i="15"/>
  <c r="CO50" i="15"/>
  <c r="CO51" i="15"/>
  <c r="CO52" i="15"/>
  <c r="CO53" i="15"/>
  <c r="CO54" i="15"/>
  <c r="CO55" i="15"/>
  <c r="CO56" i="15"/>
  <c r="CO57" i="15"/>
  <c r="CO58" i="15"/>
  <c r="CO59" i="15"/>
  <c r="CO60" i="15"/>
  <c r="CO61" i="15"/>
  <c r="CO62" i="15"/>
  <c r="CO63" i="15"/>
  <c r="CO64" i="15"/>
  <c r="CO65" i="15"/>
  <c r="CO66" i="15"/>
  <c r="CO67" i="15"/>
  <c r="CO68" i="15"/>
  <c r="CO69" i="15"/>
  <c r="CO70" i="15"/>
  <c r="CO71" i="15"/>
  <c r="CO72" i="15"/>
  <c r="CO73" i="15"/>
  <c r="CO74" i="15"/>
  <c r="CO75" i="15"/>
  <c r="CO76" i="15"/>
  <c r="CO77" i="15"/>
  <c r="CO78" i="15"/>
  <c r="CO79" i="15"/>
  <c r="CO80" i="15"/>
  <c r="CO81" i="15"/>
  <c r="CO82" i="15"/>
  <c r="CO83" i="15"/>
  <c r="CO16" i="15"/>
  <c r="CQ18" i="15"/>
  <c r="CQ19" i="15"/>
  <c r="CQ20" i="15"/>
  <c r="CQ21" i="15"/>
  <c r="CQ22" i="15"/>
  <c r="CQ23" i="15"/>
  <c r="CQ24" i="15"/>
  <c r="CQ25" i="15"/>
  <c r="CQ26" i="15"/>
  <c r="CQ27" i="15"/>
  <c r="CQ28" i="15"/>
  <c r="CQ29" i="15"/>
  <c r="CQ30" i="15"/>
  <c r="CQ31" i="15"/>
  <c r="CQ32" i="15"/>
  <c r="CQ33" i="15"/>
  <c r="CQ34" i="15"/>
  <c r="CQ35" i="15"/>
  <c r="CQ36" i="15"/>
  <c r="CQ37" i="15"/>
  <c r="CQ38" i="15"/>
  <c r="CQ39" i="15"/>
  <c r="CQ40" i="15"/>
  <c r="CQ41" i="15"/>
  <c r="CQ42" i="15"/>
  <c r="CQ43" i="15"/>
  <c r="CQ44" i="15"/>
  <c r="CQ45" i="15"/>
  <c r="CQ46" i="15"/>
  <c r="CQ47" i="15"/>
  <c r="CQ48" i="15"/>
  <c r="CQ49" i="15"/>
  <c r="CQ50" i="15"/>
  <c r="CQ51" i="15"/>
  <c r="CQ52" i="15"/>
  <c r="CQ53" i="15"/>
  <c r="CQ54" i="15"/>
  <c r="CQ55" i="15"/>
  <c r="CQ56" i="15"/>
  <c r="CQ57" i="15"/>
  <c r="CQ58" i="15"/>
  <c r="CQ59" i="15"/>
  <c r="CQ60" i="15"/>
  <c r="CQ61" i="15"/>
  <c r="CQ62" i="15"/>
  <c r="CQ63" i="15"/>
  <c r="CQ64" i="15"/>
  <c r="CQ65" i="15"/>
  <c r="CQ66" i="15"/>
  <c r="CQ67" i="15"/>
  <c r="CQ68" i="15"/>
  <c r="CQ69" i="15"/>
  <c r="CQ70" i="15"/>
  <c r="CQ71" i="15"/>
  <c r="CQ72" i="15"/>
  <c r="CQ73" i="15"/>
  <c r="CQ74" i="15"/>
  <c r="CQ75" i="15"/>
  <c r="CQ76" i="15"/>
  <c r="CQ77" i="15"/>
  <c r="CQ78" i="15"/>
  <c r="CQ79" i="15"/>
  <c r="CQ80" i="15"/>
  <c r="CQ81" i="15"/>
  <c r="CQ82" i="15"/>
  <c r="CQ83" i="15"/>
  <c r="CQ16" i="15"/>
  <c r="CM19" i="15"/>
  <c r="CM20" i="15"/>
  <c r="CM21" i="15"/>
  <c r="CM22" i="15"/>
  <c r="CM23" i="15"/>
  <c r="CM24" i="15"/>
  <c r="CM25" i="15"/>
  <c r="CM26" i="15"/>
  <c r="CM27" i="15"/>
  <c r="CM28" i="15"/>
  <c r="CM29" i="15"/>
  <c r="CM30" i="15"/>
  <c r="CM31" i="15"/>
  <c r="CM32" i="15"/>
  <c r="CM33" i="15"/>
  <c r="CM34" i="15"/>
  <c r="CM35" i="15"/>
  <c r="CM36" i="15"/>
  <c r="CM37" i="15"/>
  <c r="CM38" i="15"/>
  <c r="CM39" i="15"/>
  <c r="CM40" i="15"/>
  <c r="CM41" i="15"/>
  <c r="CM42" i="15"/>
  <c r="CM43" i="15"/>
  <c r="CM44" i="15"/>
  <c r="CM45" i="15"/>
  <c r="CM46" i="15"/>
  <c r="CM47" i="15"/>
  <c r="CM48" i="15"/>
  <c r="CM49" i="15"/>
  <c r="CM50" i="15"/>
  <c r="CM51" i="15"/>
  <c r="CM52" i="15"/>
  <c r="CM53" i="15"/>
  <c r="CM54" i="15"/>
  <c r="CM55" i="15"/>
  <c r="CM56" i="15"/>
  <c r="CM57" i="15"/>
  <c r="CM58" i="15"/>
  <c r="CM59" i="15"/>
  <c r="CM60" i="15"/>
  <c r="CM61" i="15"/>
  <c r="CM62" i="15"/>
  <c r="CM63" i="15"/>
  <c r="CM64" i="15"/>
  <c r="CM65" i="15"/>
  <c r="CM66" i="15"/>
  <c r="CM67" i="15"/>
  <c r="CM68" i="15"/>
  <c r="CM69" i="15"/>
  <c r="CM70" i="15"/>
  <c r="CM71" i="15"/>
  <c r="CM72" i="15"/>
  <c r="CM73" i="15"/>
  <c r="CM74" i="15"/>
  <c r="CM75" i="15"/>
  <c r="CM76" i="15"/>
  <c r="CM77" i="15"/>
  <c r="CM78" i="15"/>
  <c r="CM79" i="15"/>
  <c r="CM80" i="15"/>
  <c r="CM81" i="15"/>
  <c r="CM82" i="15"/>
  <c r="CM83" i="15"/>
  <c r="CM18" i="15"/>
  <c r="H11" i="22"/>
  <c r="D11" i="22"/>
  <c r="H11" i="21"/>
  <c r="D11" i="21"/>
  <c r="G11" i="22"/>
  <c r="C11" i="22"/>
  <c r="G11" i="21"/>
  <c r="C11" i="21"/>
  <c r="H12" i="22"/>
  <c r="D12" i="22"/>
  <c r="H12" i="21"/>
  <c r="D12" i="21"/>
  <c r="G12" i="22"/>
  <c r="C12" i="22"/>
  <c r="G12" i="21"/>
  <c r="C12" i="21"/>
  <c r="H13" i="22"/>
  <c r="D13" i="22"/>
  <c r="H13" i="21"/>
  <c r="D13" i="21"/>
  <c r="G13" i="22"/>
  <c r="C13" i="22"/>
  <c r="G13" i="21"/>
  <c r="C13" i="21"/>
  <c r="H15" i="22"/>
  <c r="D15" i="22"/>
  <c r="H15" i="21"/>
  <c r="D15" i="21"/>
  <c r="G15" i="22"/>
  <c r="C15" i="22"/>
  <c r="G15" i="21"/>
  <c r="C15" i="21"/>
  <c r="E15" i="36"/>
  <c r="H16" i="22"/>
  <c r="D16" i="22"/>
  <c r="H16" i="21"/>
  <c r="D16" i="21"/>
  <c r="G16" i="22"/>
  <c r="C16" i="22"/>
  <c r="G16" i="21"/>
  <c r="C16" i="21"/>
  <c r="E16" i="36"/>
  <c r="H18" i="22"/>
  <c r="D18" i="22"/>
  <c r="H18" i="21"/>
  <c r="D18" i="21"/>
  <c r="G18" i="22"/>
  <c r="C18" i="22"/>
  <c r="G18" i="21"/>
  <c r="C18" i="21"/>
  <c r="E18" i="36"/>
  <c r="H19" i="22"/>
  <c r="D19" i="22"/>
  <c r="H19" i="21"/>
  <c r="D19" i="21"/>
  <c r="G19" i="22"/>
  <c r="C19" i="22"/>
  <c r="G19" i="21"/>
  <c r="C19" i="21"/>
  <c r="E19" i="36"/>
  <c r="H20" i="22"/>
  <c r="D20" i="22"/>
  <c r="H20" i="21"/>
  <c r="D20" i="21"/>
  <c r="G20" i="22"/>
  <c r="C20" i="22"/>
  <c r="G20" i="21"/>
  <c r="C20" i="21"/>
  <c r="E20" i="36"/>
  <c r="H22" i="22"/>
  <c r="D22" i="22"/>
  <c r="H22" i="21"/>
  <c r="D22" i="21"/>
  <c r="G22" i="22"/>
  <c r="C22" i="22"/>
  <c r="G22" i="21"/>
  <c r="C22" i="21"/>
  <c r="E22" i="36"/>
  <c r="H29" i="22"/>
  <c r="D29" i="22"/>
  <c r="H29" i="21"/>
  <c r="D29" i="21"/>
  <c r="G29" i="22"/>
  <c r="C29" i="22"/>
  <c r="G29" i="21"/>
  <c r="C29" i="21"/>
  <c r="E29" i="36"/>
  <c r="H30" i="22"/>
  <c r="D30" i="22"/>
  <c r="H30" i="21"/>
  <c r="D30" i="21"/>
  <c r="G30" i="22"/>
  <c r="C30" i="22"/>
  <c r="G30" i="21"/>
  <c r="C30" i="21"/>
  <c r="E30" i="36"/>
  <c r="H31" i="22"/>
  <c r="D31" i="22"/>
  <c r="H31" i="21"/>
  <c r="D31" i="21"/>
  <c r="G31" i="22"/>
  <c r="C31" i="22"/>
  <c r="G31" i="21"/>
  <c r="C31" i="21"/>
  <c r="E31" i="36"/>
  <c r="H40" i="22"/>
  <c r="D40" i="22"/>
  <c r="H40" i="21"/>
  <c r="D40" i="21"/>
  <c r="G40" i="22"/>
  <c r="C40" i="22"/>
  <c r="G40" i="21"/>
  <c r="C40" i="21"/>
  <c r="E40" i="36"/>
  <c r="H43" i="22"/>
  <c r="D43" i="22"/>
  <c r="H43" i="21"/>
  <c r="D43" i="21"/>
  <c r="G43" i="22"/>
  <c r="C43" i="22"/>
  <c r="G43" i="21"/>
  <c r="C43" i="21"/>
  <c r="E43" i="36"/>
  <c r="H60" i="22"/>
  <c r="D60" i="22"/>
  <c r="H60" i="21"/>
  <c r="D60" i="21"/>
  <c r="G60" i="22"/>
  <c r="C60" i="22"/>
  <c r="G60" i="21"/>
  <c r="C60" i="21"/>
  <c r="E60" i="36"/>
  <c r="H61" i="22"/>
  <c r="D61" i="22"/>
  <c r="H61" i="21"/>
  <c r="D61" i="21"/>
  <c r="G61" i="22"/>
  <c r="C61" i="22"/>
  <c r="G61" i="21"/>
  <c r="C61" i="21"/>
  <c r="E61" i="36"/>
  <c r="H69" i="22"/>
  <c r="D69" i="22"/>
  <c r="H69" i="21"/>
  <c r="D69" i="21"/>
  <c r="G69" i="22"/>
  <c r="C69" i="22"/>
  <c r="G69" i="21"/>
  <c r="C69" i="21"/>
  <c r="E69" i="36"/>
  <c r="H70" i="22"/>
  <c r="D70" i="22"/>
  <c r="H70" i="21"/>
  <c r="D70" i="21"/>
  <c r="G70" i="22"/>
  <c r="C70" i="22"/>
  <c r="G70" i="21"/>
  <c r="C70" i="21"/>
  <c r="E70" i="36"/>
  <c r="E6" i="36"/>
  <c r="E3" i="36"/>
  <c r="V52" i="10"/>
  <c r="W52" i="10"/>
  <c r="V53" i="10"/>
  <c r="W53" i="10"/>
  <c r="V54" i="10"/>
  <c r="W54" i="10"/>
  <c r="V55" i="10"/>
  <c r="W55" i="10"/>
  <c r="V56" i="10"/>
  <c r="W56" i="10"/>
  <c r="V57" i="10"/>
  <c r="W57" i="10"/>
  <c r="V58" i="10"/>
  <c r="W58" i="10"/>
  <c r="V59" i="10"/>
  <c r="W59" i="10"/>
  <c r="V60" i="10"/>
  <c r="W60" i="10"/>
  <c r="V61" i="10"/>
  <c r="W61" i="10"/>
  <c r="V62" i="10"/>
  <c r="W62" i="10"/>
  <c r="V63" i="10"/>
  <c r="W63" i="10"/>
  <c r="V64" i="10"/>
  <c r="W64" i="10"/>
  <c r="V65" i="10"/>
  <c r="W65" i="10"/>
  <c r="V66" i="10"/>
  <c r="W66" i="10"/>
  <c r="V67" i="10"/>
  <c r="W67" i="10"/>
  <c r="V68" i="10"/>
  <c r="W68" i="10"/>
  <c r="V69" i="10"/>
  <c r="W69" i="10"/>
  <c r="V70" i="10"/>
  <c r="W70" i="10"/>
  <c r="V71" i="10"/>
  <c r="W71" i="10"/>
  <c r="V72" i="10"/>
  <c r="W72" i="10"/>
  <c r="V73" i="10"/>
  <c r="W73" i="10"/>
  <c r="V74" i="10"/>
  <c r="W74" i="10"/>
  <c r="V75" i="10"/>
  <c r="W75" i="10"/>
  <c r="V76" i="10"/>
  <c r="W76" i="10"/>
  <c r="V77" i="10"/>
  <c r="W77" i="10"/>
  <c r="V33" i="10"/>
  <c r="W33" i="10"/>
  <c r="V34" i="10"/>
  <c r="W34" i="10"/>
  <c r="V35" i="10"/>
  <c r="W35" i="10"/>
  <c r="V36" i="10"/>
  <c r="W36" i="10"/>
  <c r="V37" i="10"/>
  <c r="W37" i="10"/>
  <c r="V38" i="10"/>
  <c r="W38" i="10"/>
  <c r="V39" i="10"/>
  <c r="W39" i="10"/>
  <c r="V40" i="10"/>
  <c r="W40" i="10"/>
  <c r="V41" i="10"/>
  <c r="W41" i="10"/>
  <c r="V42" i="10"/>
  <c r="W42" i="10"/>
  <c r="V43" i="10"/>
  <c r="W43" i="10"/>
  <c r="V44" i="10"/>
  <c r="W44" i="10"/>
  <c r="V45" i="10"/>
  <c r="W45" i="10"/>
  <c r="V46" i="10"/>
  <c r="W46" i="10"/>
  <c r="V47" i="10"/>
  <c r="W47" i="10"/>
  <c r="V48" i="10"/>
  <c r="W48" i="10"/>
  <c r="V49" i="10"/>
  <c r="W49" i="10"/>
  <c r="V50" i="10"/>
  <c r="W50" i="10"/>
  <c r="V51" i="10"/>
  <c r="W51" i="10"/>
  <c r="V15" i="10"/>
  <c r="W15" i="10"/>
  <c r="V16" i="10"/>
  <c r="W16" i="10"/>
  <c r="V17" i="10"/>
  <c r="W17" i="10"/>
  <c r="V18" i="10"/>
  <c r="W18" i="10"/>
  <c r="V19" i="10"/>
  <c r="W19" i="10"/>
  <c r="V20" i="10"/>
  <c r="W20" i="10"/>
  <c r="V21" i="10"/>
  <c r="W21" i="10"/>
  <c r="V22" i="10"/>
  <c r="W22" i="10"/>
  <c r="V23" i="10"/>
  <c r="W23" i="10"/>
  <c r="V24" i="10"/>
  <c r="W24" i="10"/>
  <c r="V25" i="10"/>
  <c r="W25" i="10"/>
  <c r="V26" i="10"/>
  <c r="W26" i="10"/>
  <c r="V27" i="10"/>
  <c r="W27" i="10"/>
  <c r="V28" i="10"/>
  <c r="W28" i="10"/>
  <c r="V29" i="10"/>
  <c r="W29" i="10"/>
  <c r="D51" i="12"/>
  <c r="C51" i="12"/>
  <c r="I52" i="10"/>
  <c r="M51" i="12"/>
  <c r="L51" i="12"/>
  <c r="J52" i="10"/>
  <c r="Q51" i="12"/>
  <c r="P51" i="12"/>
  <c r="K52" i="10"/>
  <c r="D52" i="12"/>
  <c r="C52" i="12"/>
  <c r="I53" i="10"/>
  <c r="M52" i="12"/>
  <c r="L52" i="12"/>
  <c r="J53" i="10"/>
  <c r="Q52" i="12"/>
  <c r="P52" i="12"/>
  <c r="K53" i="10"/>
  <c r="D38" i="12"/>
  <c r="C38" i="12"/>
  <c r="I39" i="10"/>
  <c r="M38" i="12"/>
  <c r="L38" i="12"/>
  <c r="J39" i="10"/>
  <c r="Q38" i="12"/>
  <c r="P38" i="12"/>
  <c r="K39" i="10"/>
  <c r="B51" i="12"/>
  <c r="K51" i="12"/>
  <c r="O51" i="12"/>
  <c r="B52" i="12"/>
  <c r="K52" i="12"/>
  <c r="O52" i="12"/>
  <c r="B38" i="12"/>
  <c r="K38" i="12"/>
  <c r="O38" i="12"/>
  <c r="D53" i="12"/>
  <c r="C53" i="12"/>
  <c r="I54" i="10"/>
  <c r="M53" i="12"/>
  <c r="L53" i="12"/>
  <c r="J54" i="10"/>
  <c r="Q53" i="12"/>
  <c r="P53" i="12"/>
  <c r="K54" i="10"/>
  <c r="D56" i="12"/>
  <c r="C56" i="12"/>
  <c r="I57" i="10"/>
  <c r="M56" i="12"/>
  <c r="L56" i="12"/>
  <c r="J57" i="10"/>
  <c r="Q56" i="12"/>
  <c r="P56" i="12"/>
  <c r="K57" i="10"/>
  <c r="B53" i="12"/>
  <c r="K53" i="12"/>
  <c r="O53" i="12"/>
  <c r="B56" i="12"/>
  <c r="K56" i="12"/>
  <c r="O56" i="12"/>
  <c r="D47" i="12"/>
  <c r="C47" i="12"/>
  <c r="I48" i="10"/>
  <c r="M47" i="12"/>
  <c r="L47" i="12"/>
  <c r="J48" i="10"/>
  <c r="Q47" i="12"/>
  <c r="P47" i="12"/>
  <c r="K48" i="10"/>
  <c r="B47" i="12"/>
  <c r="K47" i="12"/>
  <c r="O47" i="12"/>
  <c r="D46" i="12"/>
  <c r="C46" i="12"/>
  <c r="I47" i="10"/>
  <c r="M46" i="12"/>
  <c r="L46" i="12"/>
  <c r="J47" i="10"/>
  <c r="Q46" i="12"/>
  <c r="P46" i="12"/>
  <c r="K47" i="10"/>
  <c r="D27" i="12"/>
  <c r="C27" i="12"/>
  <c r="I28" i="10"/>
  <c r="M27" i="12"/>
  <c r="L27" i="12"/>
  <c r="J28" i="10"/>
  <c r="Q27" i="12"/>
  <c r="P27" i="12"/>
  <c r="K28" i="10"/>
  <c r="K46" i="12"/>
  <c r="B46" i="12"/>
  <c r="O46" i="12"/>
  <c r="K27" i="12"/>
  <c r="B27" i="12"/>
  <c r="O27" i="12"/>
  <c r="D39" i="12"/>
  <c r="C39" i="12"/>
  <c r="I40" i="10"/>
  <c r="M39" i="12"/>
  <c r="L39" i="12"/>
  <c r="J40" i="10"/>
  <c r="Q39" i="12"/>
  <c r="P39" i="12"/>
  <c r="K40" i="10"/>
  <c r="D36" i="12"/>
  <c r="C36" i="12"/>
  <c r="I37" i="10"/>
  <c r="M36" i="12"/>
  <c r="L36" i="12"/>
  <c r="J37" i="10"/>
  <c r="Q36" i="12"/>
  <c r="P36" i="12"/>
  <c r="K37" i="10"/>
  <c r="K39" i="12"/>
  <c r="B39" i="12"/>
  <c r="O39" i="12"/>
  <c r="B36" i="12"/>
  <c r="K36" i="12"/>
  <c r="O36" i="12"/>
  <c r="D73" i="12"/>
  <c r="C73" i="12"/>
  <c r="I74" i="10"/>
  <c r="M73" i="12"/>
  <c r="L73" i="12"/>
  <c r="J74" i="10"/>
  <c r="Q73" i="12"/>
  <c r="P73" i="12"/>
  <c r="K74" i="10"/>
  <c r="D50" i="12"/>
  <c r="C50" i="12"/>
  <c r="I51" i="10"/>
  <c r="M50" i="12"/>
  <c r="L50" i="12"/>
  <c r="J51" i="10"/>
  <c r="Q50" i="12"/>
  <c r="P50" i="12"/>
  <c r="K51" i="10"/>
  <c r="D44" i="12"/>
  <c r="C44" i="12"/>
  <c r="I45" i="10"/>
  <c r="M44" i="12"/>
  <c r="L44" i="12"/>
  <c r="J45" i="10"/>
  <c r="Q44" i="12"/>
  <c r="P44" i="12"/>
  <c r="K45" i="10"/>
  <c r="D45" i="12"/>
  <c r="C45" i="12"/>
  <c r="I46" i="10"/>
  <c r="M45" i="12"/>
  <c r="L45" i="12"/>
  <c r="J46" i="10"/>
  <c r="Q45" i="12"/>
  <c r="P45" i="12"/>
  <c r="K46" i="10"/>
  <c r="M43" i="12"/>
  <c r="L43" i="12"/>
  <c r="J44" i="10"/>
  <c r="D43" i="12"/>
  <c r="Q43" i="12"/>
  <c r="C43" i="12"/>
  <c r="P43" i="12"/>
  <c r="K44" i="10"/>
  <c r="K73" i="12"/>
  <c r="B73" i="12"/>
  <c r="O73" i="12"/>
  <c r="K50" i="12"/>
  <c r="B50" i="12"/>
  <c r="O50" i="12"/>
  <c r="K43" i="12"/>
  <c r="B43" i="12"/>
  <c r="O43" i="12"/>
  <c r="K44" i="12"/>
  <c r="B44" i="12"/>
  <c r="O44" i="12"/>
  <c r="K45" i="12"/>
  <c r="B45" i="12"/>
  <c r="O45" i="12"/>
  <c r="DO13" i="10"/>
  <c r="D12" i="12"/>
  <c r="C12" i="12"/>
  <c r="I13" i="10"/>
  <c r="D12" i="7"/>
  <c r="L13" i="10"/>
  <c r="DP13" i="10"/>
  <c r="M12" i="12"/>
  <c r="L12" i="12"/>
  <c r="J13" i="10"/>
  <c r="M13" i="10"/>
  <c r="DQ13" i="10"/>
  <c r="DO14" i="10"/>
  <c r="D13" i="12"/>
  <c r="C13" i="12"/>
  <c r="I14" i="10"/>
  <c r="D13" i="7"/>
  <c r="L14" i="10"/>
  <c r="DP14" i="10"/>
  <c r="M13" i="12"/>
  <c r="L13" i="12"/>
  <c r="J14" i="10"/>
  <c r="M14" i="10"/>
  <c r="DQ14" i="10"/>
  <c r="DO15" i="10"/>
  <c r="D14" i="12"/>
  <c r="C14" i="12"/>
  <c r="I15" i="10"/>
  <c r="D14" i="7"/>
  <c r="L15" i="10"/>
  <c r="DP15" i="10"/>
  <c r="M14" i="12"/>
  <c r="L14" i="12"/>
  <c r="J15" i="10"/>
  <c r="M15" i="10"/>
  <c r="DQ15" i="10"/>
  <c r="DO16" i="10"/>
  <c r="D15" i="12"/>
  <c r="C15" i="12"/>
  <c r="I16" i="10"/>
  <c r="D15" i="7"/>
  <c r="L16" i="10"/>
  <c r="DP16" i="10"/>
  <c r="M15" i="12"/>
  <c r="L15" i="12"/>
  <c r="J16" i="10"/>
  <c r="M16" i="10"/>
  <c r="DQ16" i="10"/>
  <c r="DO17" i="10"/>
  <c r="D16" i="12"/>
  <c r="C16" i="12"/>
  <c r="I17" i="10"/>
  <c r="D16" i="7"/>
  <c r="L17" i="10"/>
  <c r="DP17" i="10"/>
  <c r="M16" i="12"/>
  <c r="L16" i="12"/>
  <c r="J17" i="10"/>
  <c r="M17" i="10"/>
  <c r="DQ17" i="10"/>
  <c r="DO18" i="10"/>
  <c r="D17" i="12"/>
  <c r="C17" i="12"/>
  <c r="I18" i="10"/>
  <c r="D17" i="7"/>
  <c r="L18" i="10"/>
  <c r="DP18" i="10"/>
  <c r="M17" i="12"/>
  <c r="L17" i="12"/>
  <c r="J18" i="10"/>
  <c r="M18" i="10"/>
  <c r="DQ18" i="10"/>
  <c r="DO19" i="10"/>
  <c r="D18" i="12"/>
  <c r="C18" i="12"/>
  <c r="I19" i="10"/>
  <c r="D18" i="7"/>
  <c r="L19" i="10"/>
  <c r="DP19" i="10"/>
  <c r="M18" i="12"/>
  <c r="L18" i="12"/>
  <c r="J19" i="10"/>
  <c r="M19" i="10"/>
  <c r="DQ19" i="10"/>
  <c r="DO20" i="10"/>
  <c r="D19" i="12"/>
  <c r="C19" i="12"/>
  <c r="I20" i="10"/>
  <c r="D19" i="7"/>
  <c r="L20" i="10"/>
  <c r="DP20" i="10"/>
  <c r="M19" i="12"/>
  <c r="L19" i="12"/>
  <c r="J20" i="10"/>
  <c r="M20" i="10"/>
  <c r="DQ20" i="10"/>
  <c r="DO21" i="10"/>
  <c r="D20" i="12"/>
  <c r="C20" i="12"/>
  <c r="I21" i="10"/>
  <c r="D20" i="7"/>
  <c r="L21" i="10"/>
  <c r="DP21" i="10"/>
  <c r="M20" i="12"/>
  <c r="L20" i="12"/>
  <c r="J21" i="10"/>
  <c r="M21" i="10"/>
  <c r="DQ21" i="10"/>
  <c r="DO22" i="10"/>
  <c r="D21" i="12"/>
  <c r="C21" i="12"/>
  <c r="I22" i="10"/>
  <c r="D21" i="7"/>
  <c r="L22" i="10"/>
  <c r="DP22" i="10"/>
  <c r="M21" i="12"/>
  <c r="L21" i="12"/>
  <c r="J22" i="10"/>
  <c r="M22" i="10"/>
  <c r="DQ22" i="10"/>
  <c r="DO23" i="10"/>
  <c r="D22" i="12"/>
  <c r="C22" i="12"/>
  <c r="I23" i="10"/>
  <c r="D22" i="7"/>
  <c r="L23" i="10"/>
  <c r="DP23" i="10"/>
  <c r="M22" i="12"/>
  <c r="L22" i="12"/>
  <c r="J23" i="10"/>
  <c r="M23" i="10"/>
  <c r="DQ23" i="10"/>
  <c r="DO24" i="10"/>
  <c r="D23" i="12"/>
  <c r="C23" i="12"/>
  <c r="I24" i="10"/>
  <c r="D23" i="7"/>
  <c r="L24" i="10"/>
  <c r="DP24" i="10"/>
  <c r="M23" i="12"/>
  <c r="L23" i="12"/>
  <c r="J24" i="10"/>
  <c r="M24" i="10"/>
  <c r="DQ24" i="10"/>
  <c r="DO25" i="10"/>
  <c r="D24" i="12"/>
  <c r="C24" i="12"/>
  <c r="I25" i="10"/>
  <c r="D24" i="7"/>
  <c r="L25" i="10"/>
  <c r="DP25" i="10"/>
  <c r="M24" i="12"/>
  <c r="L24" i="12"/>
  <c r="J25" i="10"/>
  <c r="M25" i="10"/>
  <c r="DQ25" i="10"/>
  <c r="DO26" i="10"/>
  <c r="D25" i="12"/>
  <c r="C25" i="12"/>
  <c r="I26" i="10"/>
  <c r="D25" i="7"/>
  <c r="L26" i="10"/>
  <c r="DP26" i="10"/>
  <c r="M25" i="12"/>
  <c r="L25" i="12"/>
  <c r="J26" i="10"/>
  <c r="M26" i="10"/>
  <c r="DQ26" i="10"/>
  <c r="DO27" i="10"/>
  <c r="D26" i="12"/>
  <c r="C26" i="12"/>
  <c r="I27" i="10"/>
  <c r="D26" i="7"/>
  <c r="L27" i="10"/>
  <c r="DP27" i="10"/>
  <c r="M26" i="12"/>
  <c r="L26" i="12"/>
  <c r="J27" i="10"/>
  <c r="M27" i="10"/>
  <c r="DQ27" i="10"/>
  <c r="DO28" i="10"/>
  <c r="D27" i="7"/>
  <c r="L28" i="10"/>
  <c r="DP28" i="10"/>
  <c r="M28" i="10"/>
  <c r="DQ28" i="10"/>
  <c r="DO29" i="10"/>
  <c r="D28" i="12"/>
  <c r="C28" i="12"/>
  <c r="I29" i="10"/>
  <c r="D28" i="7"/>
  <c r="L29" i="10"/>
  <c r="DP29" i="10"/>
  <c r="M28" i="12"/>
  <c r="L28" i="12"/>
  <c r="J29" i="10"/>
  <c r="M29" i="10"/>
  <c r="DQ29" i="10"/>
  <c r="DO30" i="10"/>
  <c r="D29" i="12"/>
  <c r="C29" i="12"/>
  <c r="I30" i="10"/>
  <c r="D29" i="7"/>
  <c r="L30" i="10"/>
  <c r="DP30" i="10"/>
  <c r="M29" i="12"/>
  <c r="L29" i="12"/>
  <c r="J30" i="10"/>
  <c r="M30" i="10"/>
  <c r="DQ30" i="10"/>
  <c r="DO31" i="10"/>
  <c r="D30" i="12"/>
  <c r="C30" i="12"/>
  <c r="I31" i="10"/>
  <c r="D30" i="7"/>
  <c r="L31" i="10"/>
  <c r="DP31" i="10"/>
  <c r="M30" i="12"/>
  <c r="L30" i="12"/>
  <c r="J31" i="10"/>
  <c r="M31" i="10"/>
  <c r="DQ31" i="10"/>
  <c r="DO32" i="10"/>
  <c r="D31" i="12"/>
  <c r="C31" i="12"/>
  <c r="I32" i="10"/>
  <c r="D31" i="7"/>
  <c r="L32" i="10"/>
  <c r="DP32" i="10"/>
  <c r="M31" i="12"/>
  <c r="L31" i="12"/>
  <c r="J32" i="10"/>
  <c r="M32" i="10"/>
  <c r="DQ32" i="10"/>
  <c r="DO33" i="10"/>
  <c r="D32" i="12"/>
  <c r="C32" i="12"/>
  <c r="I33" i="10"/>
  <c r="D32" i="7"/>
  <c r="L33" i="10"/>
  <c r="DP33" i="10"/>
  <c r="M32" i="12"/>
  <c r="L32" i="12"/>
  <c r="J33" i="10"/>
  <c r="M33" i="10"/>
  <c r="DQ33" i="10"/>
  <c r="DO34" i="10"/>
  <c r="D33" i="12"/>
  <c r="C33" i="12"/>
  <c r="I34" i="10"/>
  <c r="D33" i="7"/>
  <c r="L34" i="10"/>
  <c r="DP34" i="10"/>
  <c r="M33" i="12"/>
  <c r="L33" i="12"/>
  <c r="J34" i="10"/>
  <c r="M34" i="10"/>
  <c r="DQ34" i="10"/>
  <c r="DO35" i="10"/>
  <c r="D34" i="12"/>
  <c r="C34" i="12"/>
  <c r="I35" i="10"/>
  <c r="D34" i="7"/>
  <c r="L35" i="10"/>
  <c r="DP35" i="10"/>
  <c r="M34" i="12"/>
  <c r="L34" i="12"/>
  <c r="J35" i="10"/>
  <c r="M35" i="10"/>
  <c r="DQ35" i="10"/>
  <c r="DO36" i="10"/>
  <c r="D35" i="12"/>
  <c r="C35" i="12"/>
  <c r="I36" i="10"/>
  <c r="D35" i="7"/>
  <c r="L36" i="10"/>
  <c r="DP36" i="10"/>
  <c r="M35" i="12"/>
  <c r="L35" i="12"/>
  <c r="J36" i="10"/>
  <c r="M36" i="10"/>
  <c r="DQ36" i="10"/>
  <c r="DO37" i="10"/>
  <c r="D36" i="7"/>
  <c r="L37" i="10"/>
  <c r="DP37" i="10"/>
  <c r="M37" i="10"/>
  <c r="DQ37" i="10"/>
  <c r="DO38" i="10"/>
  <c r="D37" i="12"/>
  <c r="C37" i="12"/>
  <c r="I38" i="10"/>
  <c r="D37" i="7"/>
  <c r="L38" i="10"/>
  <c r="DP38" i="10"/>
  <c r="M37" i="12"/>
  <c r="L37" i="12"/>
  <c r="J38" i="10"/>
  <c r="M38" i="10"/>
  <c r="DQ38" i="10"/>
  <c r="DO39" i="10"/>
  <c r="D38" i="7"/>
  <c r="L39" i="10"/>
  <c r="DP39" i="10"/>
  <c r="M39" i="10"/>
  <c r="DQ39" i="10"/>
  <c r="DO40" i="10"/>
  <c r="D39" i="7"/>
  <c r="L40" i="10"/>
  <c r="DP40" i="10"/>
  <c r="M40" i="10"/>
  <c r="DQ40" i="10"/>
  <c r="DO41" i="10"/>
  <c r="D40" i="12"/>
  <c r="C40" i="12"/>
  <c r="I41" i="10"/>
  <c r="D40" i="7"/>
  <c r="L41" i="10"/>
  <c r="DP41" i="10"/>
  <c r="M40" i="12"/>
  <c r="L40" i="12"/>
  <c r="J41" i="10"/>
  <c r="M41" i="10"/>
  <c r="DQ41" i="10"/>
  <c r="DO42" i="10"/>
  <c r="D41" i="12"/>
  <c r="C41" i="12"/>
  <c r="I42" i="10"/>
  <c r="D41" i="7"/>
  <c r="L42" i="10"/>
  <c r="DP42" i="10"/>
  <c r="M41" i="12"/>
  <c r="L41" i="12"/>
  <c r="J42" i="10"/>
  <c r="M42" i="10"/>
  <c r="DQ42" i="10"/>
  <c r="DO43" i="10"/>
  <c r="D42" i="12"/>
  <c r="C42" i="12"/>
  <c r="I43" i="10"/>
  <c r="D42" i="7"/>
  <c r="L43" i="10"/>
  <c r="DP43" i="10"/>
  <c r="M42" i="12"/>
  <c r="L42" i="12"/>
  <c r="J43" i="10"/>
  <c r="M43" i="10"/>
  <c r="DQ43" i="10"/>
  <c r="DO44" i="10"/>
  <c r="I44" i="10"/>
  <c r="D43" i="7"/>
  <c r="L44" i="10"/>
  <c r="DP44" i="10"/>
  <c r="M44" i="10"/>
  <c r="DQ44" i="10"/>
  <c r="DO45" i="10"/>
  <c r="D44" i="7"/>
  <c r="L45" i="10"/>
  <c r="DP45" i="10"/>
  <c r="M45" i="10"/>
  <c r="DQ45" i="10"/>
  <c r="DO46" i="10"/>
  <c r="D45" i="7"/>
  <c r="L46" i="10"/>
  <c r="DP46" i="10"/>
  <c r="M46" i="10"/>
  <c r="DQ46" i="10"/>
  <c r="DO47" i="10"/>
  <c r="D46" i="7"/>
  <c r="L47" i="10"/>
  <c r="DP47" i="10"/>
  <c r="M47" i="10"/>
  <c r="DQ47" i="10"/>
  <c r="DO48" i="10"/>
  <c r="D47" i="7"/>
  <c r="L48" i="10"/>
  <c r="DP48" i="10"/>
  <c r="M48" i="10"/>
  <c r="DQ48" i="10"/>
  <c r="DO49" i="10"/>
  <c r="D48" i="12"/>
  <c r="C48" i="12"/>
  <c r="I49" i="10"/>
  <c r="D48" i="7"/>
  <c r="L49" i="10"/>
  <c r="DP49" i="10"/>
  <c r="M48" i="12"/>
  <c r="L48" i="12"/>
  <c r="J49" i="10"/>
  <c r="M49" i="10"/>
  <c r="DQ49" i="10"/>
  <c r="DO50" i="10"/>
  <c r="D49" i="12"/>
  <c r="C49" i="12"/>
  <c r="I50" i="10"/>
  <c r="D49" i="7"/>
  <c r="L50" i="10"/>
  <c r="DP50" i="10"/>
  <c r="M49" i="12"/>
  <c r="L49" i="12"/>
  <c r="J50" i="10"/>
  <c r="M50" i="10"/>
  <c r="DQ50" i="10"/>
  <c r="DO51" i="10"/>
  <c r="D50" i="7"/>
  <c r="L51" i="10"/>
  <c r="DP51" i="10"/>
  <c r="M51" i="10"/>
  <c r="DQ51" i="10"/>
  <c r="DO52" i="10"/>
  <c r="D51" i="7"/>
  <c r="L52" i="10"/>
  <c r="DP52" i="10"/>
  <c r="M52" i="10"/>
  <c r="DQ52" i="10"/>
  <c r="DO53" i="10"/>
  <c r="D52" i="7"/>
  <c r="L53" i="10"/>
  <c r="DP53" i="10"/>
  <c r="M53" i="10"/>
  <c r="DQ53" i="10"/>
  <c r="DO54" i="10"/>
  <c r="D53" i="7"/>
  <c r="L54" i="10"/>
  <c r="DP54" i="10"/>
  <c r="M54" i="10"/>
  <c r="DQ54" i="10"/>
  <c r="DO55" i="10"/>
  <c r="D54" i="12"/>
  <c r="C54" i="12"/>
  <c r="I55" i="10"/>
  <c r="D54" i="7"/>
  <c r="L55" i="10"/>
  <c r="DP55" i="10"/>
  <c r="M54" i="12"/>
  <c r="L54" i="12"/>
  <c r="J55" i="10"/>
  <c r="M55" i="10"/>
  <c r="DQ55" i="10"/>
  <c r="DO56" i="10"/>
  <c r="D55" i="12"/>
  <c r="C55" i="12"/>
  <c r="I56" i="10"/>
  <c r="D55" i="7"/>
  <c r="L56" i="10"/>
  <c r="DP56" i="10"/>
  <c r="M55" i="12"/>
  <c r="L55" i="12"/>
  <c r="J56" i="10"/>
  <c r="M56" i="10"/>
  <c r="DQ56" i="10"/>
  <c r="DO57" i="10"/>
  <c r="D56" i="7"/>
  <c r="L57" i="10"/>
  <c r="DP57" i="10"/>
  <c r="M57" i="10"/>
  <c r="DQ57" i="10"/>
  <c r="DO58" i="10"/>
  <c r="D57" i="12"/>
  <c r="C57" i="12"/>
  <c r="I58" i="10"/>
  <c r="D57" i="7"/>
  <c r="L58" i="10"/>
  <c r="DP58" i="10"/>
  <c r="M57" i="12"/>
  <c r="L57" i="12"/>
  <c r="J58" i="10"/>
  <c r="M58" i="10"/>
  <c r="DQ58" i="10"/>
  <c r="DO59" i="10"/>
  <c r="D58" i="12"/>
  <c r="C58" i="12"/>
  <c r="I59" i="10"/>
  <c r="D58" i="7"/>
  <c r="L59" i="10"/>
  <c r="DP59" i="10"/>
  <c r="M58" i="12"/>
  <c r="L58" i="12"/>
  <c r="J59" i="10"/>
  <c r="M59" i="10"/>
  <c r="DQ59" i="10"/>
  <c r="DO60" i="10"/>
  <c r="D59" i="12"/>
  <c r="C59" i="12"/>
  <c r="I60" i="10"/>
  <c r="D59" i="7"/>
  <c r="L60" i="10"/>
  <c r="DP60" i="10"/>
  <c r="M59" i="12"/>
  <c r="L59" i="12"/>
  <c r="J60" i="10"/>
  <c r="M60" i="10"/>
  <c r="DQ60" i="10"/>
  <c r="DO61" i="10"/>
  <c r="D60" i="12"/>
  <c r="C60" i="12"/>
  <c r="I61" i="10"/>
  <c r="D60" i="7"/>
  <c r="L61" i="10"/>
  <c r="DP61" i="10"/>
  <c r="M60" i="12"/>
  <c r="L60" i="12"/>
  <c r="J61" i="10"/>
  <c r="M61" i="10"/>
  <c r="DQ61" i="10"/>
  <c r="DO62" i="10"/>
  <c r="D61" i="12"/>
  <c r="C61" i="12"/>
  <c r="I62" i="10"/>
  <c r="D61" i="7"/>
  <c r="L62" i="10"/>
  <c r="DP62" i="10"/>
  <c r="M61" i="12"/>
  <c r="L61" i="12"/>
  <c r="J62" i="10"/>
  <c r="M62" i="10"/>
  <c r="DQ62" i="10"/>
  <c r="DO63" i="10"/>
  <c r="D62" i="12"/>
  <c r="C62" i="12"/>
  <c r="I63" i="10"/>
  <c r="D62" i="7"/>
  <c r="L63" i="10"/>
  <c r="DP63" i="10"/>
  <c r="M62" i="12"/>
  <c r="L62" i="12"/>
  <c r="J63" i="10"/>
  <c r="M63" i="10"/>
  <c r="DQ63" i="10"/>
  <c r="DO64" i="10"/>
  <c r="D63" i="12"/>
  <c r="C63" i="12"/>
  <c r="I64" i="10"/>
  <c r="D63" i="7"/>
  <c r="L64" i="10"/>
  <c r="DP64" i="10"/>
  <c r="M63" i="12"/>
  <c r="L63" i="12"/>
  <c r="J64" i="10"/>
  <c r="M64" i="10"/>
  <c r="DQ64" i="10"/>
  <c r="DO65" i="10"/>
  <c r="D64" i="12"/>
  <c r="C64" i="12"/>
  <c r="I65" i="10"/>
  <c r="D64" i="7"/>
  <c r="L65" i="10"/>
  <c r="DP65" i="10"/>
  <c r="M64" i="12"/>
  <c r="L64" i="12"/>
  <c r="J65" i="10"/>
  <c r="M65" i="10"/>
  <c r="DQ65" i="10"/>
  <c r="DO66" i="10"/>
  <c r="D65" i="12"/>
  <c r="C65" i="12"/>
  <c r="I66" i="10"/>
  <c r="D65" i="7"/>
  <c r="L66" i="10"/>
  <c r="DP66" i="10"/>
  <c r="M65" i="12"/>
  <c r="L65" i="12"/>
  <c r="J66" i="10"/>
  <c r="M66" i="10"/>
  <c r="DQ66" i="10"/>
  <c r="DO67" i="10"/>
  <c r="D66" i="12"/>
  <c r="C66" i="12"/>
  <c r="I67" i="10"/>
  <c r="D66" i="7"/>
  <c r="L67" i="10"/>
  <c r="DP67" i="10"/>
  <c r="M66" i="12"/>
  <c r="L66" i="12"/>
  <c r="J67" i="10"/>
  <c r="M67" i="10"/>
  <c r="DQ67" i="10"/>
  <c r="DO68" i="10"/>
  <c r="D67" i="12"/>
  <c r="C67" i="12"/>
  <c r="I68" i="10"/>
  <c r="D67" i="7"/>
  <c r="L68" i="10"/>
  <c r="DP68" i="10"/>
  <c r="M67" i="12"/>
  <c r="L67" i="12"/>
  <c r="J68" i="10"/>
  <c r="M68" i="10"/>
  <c r="DQ68" i="10"/>
  <c r="DO69" i="10"/>
  <c r="D68" i="12"/>
  <c r="C68" i="12"/>
  <c r="I69" i="10"/>
  <c r="D68" i="7"/>
  <c r="L69" i="10"/>
  <c r="DP69" i="10"/>
  <c r="M68" i="12"/>
  <c r="L68" i="12"/>
  <c r="J69" i="10"/>
  <c r="M69" i="10"/>
  <c r="DQ69" i="10"/>
  <c r="DO70" i="10"/>
  <c r="D69" i="12"/>
  <c r="C69" i="12"/>
  <c r="I70" i="10"/>
  <c r="D69" i="7"/>
  <c r="L70" i="10"/>
  <c r="DP70" i="10"/>
  <c r="M69" i="12"/>
  <c r="L69" i="12"/>
  <c r="J70" i="10"/>
  <c r="M70" i="10"/>
  <c r="DQ70" i="10"/>
  <c r="DO71" i="10"/>
  <c r="D70" i="12"/>
  <c r="C70" i="12"/>
  <c r="I71" i="10"/>
  <c r="D70" i="7"/>
  <c r="L71" i="10"/>
  <c r="DP71" i="10"/>
  <c r="M70" i="12"/>
  <c r="L70" i="12"/>
  <c r="J71" i="10"/>
  <c r="M71" i="10"/>
  <c r="DQ71" i="10"/>
  <c r="DO72" i="10"/>
  <c r="D71" i="12"/>
  <c r="C71" i="12"/>
  <c r="I72" i="10"/>
  <c r="D71" i="7"/>
  <c r="L72" i="10"/>
  <c r="DP72" i="10"/>
  <c r="M71" i="12"/>
  <c r="L71" i="12"/>
  <c r="J72" i="10"/>
  <c r="M72" i="10"/>
  <c r="DQ72" i="10"/>
  <c r="DO73" i="10"/>
  <c r="D72" i="12"/>
  <c r="C72" i="12"/>
  <c r="I73" i="10"/>
  <c r="D72" i="7"/>
  <c r="L73" i="10"/>
  <c r="DP73" i="10"/>
  <c r="M72" i="12"/>
  <c r="L72" i="12"/>
  <c r="J73" i="10"/>
  <c r="M73" i="10"/>
  <c r="DQ73" i="10"/>
  <c r="DO74" i="10"/>
  <c r="D73" i="7"/>
  <c r="L74" i="10"/>
  <c r="DP74" i="10"/>
  <c r="M74" i="10"/>
  <c r="DQ74" i="10"/>
  <c r="DO75" i="10"/>
  <c r="D74" i="12"/>
  <c r="C74" i="12"/>
  <c r="I75" i="10"/>
  <c r="D74" i="7"/>
  <c r="L75" i="10"/>
  <c r="DP75" i="10"/>
  <c r="M74" i="12"/>
  <c r="L74" i="12"/>
  <c r="J75" i="10"/>
  <c r="M75" i="10"/>
  <c r="DQ75" i="10"/>
  <c r="DO76" i="10"/>
  <c r="D75" i="12"/>
  <c r="C75" i="12"/>
  <c r="I76" i="10"/>
  <c r="D75" i="7"/>
  <c r="L76" i="10"/>
  <c r="DP76" i="10"/>
  <c r="M75" i="12"/>
  <c r="L75" i="12"/>
  <c r="J76" i="10"/>
  <c r="M76" i="10"/>
  <c r="DQ76" i="10"/>
  <c r="DO77" i="10"/>
  <c r="D76" i="12"/>
  <c r="C76" i="12"/>
  <c r="I77" i="10"/>
  <c r="D76" i="7"/>
  <c r="L77" i="10"/>
  <c r="DP77" i="10"/>
  <c r="M76" i="12"/>
  <c r="L76" i="12"/>
  <c r="J77" i="10"/>
  <c r="M77" i="10"/>
  <c r="DQ77" i="10"/>
  <c r="DO12" i="10"/>
  <c r="M11" i="12"/>
  <c r="L11" i="12"/>
  <c r="J12" i="10"/>
  <c r="M12" i="10"/>
  <c r="DQ12" i="10"/>
  <c r="D11" i="12"/>
  <c r="C11" i="12"/>
  <c r="I12" i="10"/>
  <c r="D11" i="7"/>
  <c r="L12" i="10"/>
  <c r="DP12" i="10"/>
  <c r="Q12" i="12"/>
  <c r="P12" i="12"/>
  <c r="K13" i="10"/>
  <c r="Q13" i="12"/>
  <c r="P13" i="12"/>
  <c r="K14" i="10"/>
  <c r="Q14" i="12"/>
  <c r="P14" i="12"/>
  <c r="K15" i="10"/>
  <c r="Q15" i="12"/>
  <c r="P15" i="12"/>
  <c r="K16" i="10"/>
  <c r="Q16" i="12"/>
  <c r="P16" i="12"/>
  <c r="K17" i="10"/>
  <c r="Q17" i="12"/>
  <c r="P17" i="12"/>
  <c r="K18" i="10"/>
  <c r="Q18" i="12"/>
  <c r="P18" i="12"/>
  <c r="K19" i="10"/>
  <c r="Q19" i="12"/>
  <c r="P19" i="12"/>
  <c r="K20" i="10"/>
  <c r="Q20" i="12"/>
  <c r="P20" i="12"/>
  <c r="K21" i="10"/>
  <c r="Q21" i="12"/>
  <c r="P21" i="12"/>
  <c r="K22" i="10"/>
  <c r="Q22" i="12"/>
  <c r="P22" i="12"/>
  <c r="K23" i="10"/>
  <c r="Q23" i="12"/>
  <c r="P23" i="12"/>
  <c r="K24" i="10"/>
  <c r="Q24" i="12"/>
  <c r="P24" i="12"/>
  <c r="K25" i="10"/>
  <c r="Q25" i="12"/>
  <c r="P25" i="12"/>
  <c r="K26" i="10"/>
  <c r="Q26" i="12"/>
  <c r="P26" i="12"/>
  <c r="K27" i="10"/>
  <c r="Q28" i="12"/>
  <c r="P28" i="12"/>
  <c r="K29" i="10"/>
  <c r="Q29" i="12"/>
  <c r="P29" i="12"/>
  <c r="K30" i="10"/>
  <c r="Q30" i="12"/>
  <c r="P30" i="12"/>
  <c r="K31" i="10"/>
  <c r="Q31" i="12"/>
  <c r="P31" i="12"/>
  <c r="K32" i="10"/>
  <c r="Q32" i="12"/>
  <c r="P32" i="12"/>
  <c r="K33" i="10"/>
  <c r="Q33" i="12"/>
  <c r="P33" i="12"/>
  <c r="K34" i="10"/>
  <c r="Q34" i="12"/>
  <c r="P34" i="12"/>
  <c r="K35" i="10"/>
  <c r="Q35" i="12"/>
  <c r="P35" i="12"/>
  <c r="K36" i="10"/>
  <c r="Q37" i="12"/>
  <c r="P37" i="12"/>
  <c r="K38" i="10"/>
  <c r="Q40" i="12"/>
  <c r="P40" i="12"/>
  <c r="K41" i="10"/>
  <c r="Q41" i="12"/>
  <c r="P41" i="12"/>
  <c r="K42" i="10"/>
  <c r="Q42" i="12"/>
  <c r="P42" i="12"/>
  <c r="K43" i="10"/>
  <c r="Q48" i="12"/>
  <c r="P48" i="12"/>
  <c r="K49" i="10"/>
  <c r="Q49" i="12"/>
  <c r="P49" i="12"/>
  <c r="K50" i="10"/>
  <c r="Q54" i="12"/>
  <c r="P54" i="12"/>
  <c r="K55" i="10"/>
  <c r="Q55" i="12"/>
  <c r="P55" i="12"/>
  <c r="K56" i="10"/>
  <c r="Q57" i="12"/>
  <c r="P57" i="12"/>
  <c r="K58" i="10"/>
  <c r="Q58" i="12"/>
  <c r="P58" i="12"/>
  <c r="K59" i="10"/>
  <c r="Q59" i="12"/>
  <c r="P59" i="12"/>
  <c r="K60" i="10"/>
  <c r="Q60" i="12"/>
  <c r="P60" i="12"/>
  <c r="K61" i="10"/>
  <c r="Q61" i="12"/>
  <c r="P61" i="12"/>
  <c r="K62" i="10"/>
  <c r="Q62" i="12"/>
  <c r="P62" i="12"/>
  <c r="K63" i="10"/>
  <c r="Q63" i="12"/>
  <c r="P63" i="12"/>
  <c r="K64" i="10"/>
  <c r="Q64" i="12"/>
  <c r="P64" i="12"/>
  <c r="K65" i="10"/>
  <c r="Q65" i="12"/>
  <c r="P65" i="12"/>
  <c r="K66" i="10"/>
  <c r="Q66" i="12"/>
  <c r="P66" i="12"/>
  <c r="K67" i="10"/>
  <c r="Q67" i="12"/>
  <c r="P67" i="12"/>
  <c r="K68" i="10"/>
  <c r="Q68" i="12"/>
  <c r="P68" i="12"/>
  <c r="K69" i="10"/>
  <c r="Q69" i="12"/>
  <c r="P69" i="12"/>
  <c r="K70" i="10"/>
  <c r="Q70" i="12"/>
  <c r="P70" i="12"/>
  <c r="K71" i="10"/>
  <c r="Q71" i="12"/>
  <c r="P71" i="12"/>
  <c r="K72" i="10"/>
  <c r="Q72" i="12"/>
  <c r="P72" i="12"/>
  <c r="K73" i="10"/>
  <c r="Q74" i="12"/>
  <c r="P74" i="12"/>
  <c r="K75" i="10"/>
  <c r="Q75" i="12"/>
  <c r="P75" i="12"/>
  <c r="K76" i="10"/>
  <c r="Q76" i="12"/>
  <c r="P76" i="12"/>
  <c r="K77" i="10"/>
  <c r="Q11" i="12"/>
  <c r="P11" i="12"/>
  <c r="K12" i="10"/>
  <c r="B12" i="12"/>
  <c r="K12" i="12"/>
  <c r="O12" i="12"/>
  <c r="B13" i="12"/>
  <c r="K13" i="12"/>
  <c r="O13" i="12"/>
  <c r="B14" i="12"/>
  <c r="K14" i="12"/>
  <c r="O14" i="12"/>
  <c r="B15" i="12"/>
  <c r="K15" i="12"/>
  <c r="O15" i="12"/>
  <c r="B16" i="12"/>
  <c r="K16" i="12"/>
  <c r="O16" i="12"/>
  <c r="B17" i="12"/>
  <c r="K17" i="12"/>
  <c r="O17" i="12"/>
  <c r="B18" i="12"/>
  <c r="K18" i="12"/>
  <c r="O18" i="12"/>
  <c r="B19" i="12"/>
  <c r="K19" i="12"/>
  <c r="O19" i="12"/>
  <c r="B20" i="12"/>
  <c r="K20" i="12"/>
  <c r="O20" i="12"/>
  <c r="B21" i="12"/>
  <c r="K21" i="12"/>
  <c r="O21" i="12"/>
  <c r="B22" i="12"/>
  <c r="K22" i="12"/>
  <c r="O22" i="12"/>
  <c r="B23" i="12"/>
  <c r="K23" i="12"/>
  <c r="O23" i="12"/>
  <c r="B24" i="12"/>
  <c r="K24" i="12"/>
  <c r="O24" i="12"/>
  <c r="B25" i="12"/>
  <c r="K25" i="12"/>
  <c r="O25" i="12"/>
  <c r="B26" i="12"/>
  <c r="K26" i="12"/>
  <c r="O26" i="12"/>
  <c r="B28" i="12"/>
  <c r="K28" i="12"/>
  <c r="O28" i="12"/>
  <c r="B29" i="12"/>
  <c r="K29" i="12"/>
  <c r="O29" i="12"/>
  <c r="B30" i="12"/>
  <c r="K30" i="12"/>
  <c r="O30" i="12"/>
  <c r="B31" i="12"/>
  <c r="K31" i="12"/>
  <c r="O31" i="12"/>
  <c r="B32" i="12"/>
  <c r="K32" i="12"/>
  <c r="O32" i="12"/>
  <c r="B33" i="12"/>
  <c r="K33" i="12"/>
  <c r="O33" i="12"/>
  <c r="B34" i="12"/>
  <c r="K34" i="12"/>
  <c r="O34" i="12"/>
  <c r="B35" i="12"/>
  <c r="K35" i="12"/>
  <c r="O35" i="12"/>
  <c r="B37" i="12"/>
  <c r="K37" i="12"/>
  <c r="O37" i="12"/>
  <c r="B40" i="12"/>
  <c r="K40" i="12"/>
  <c r="O40" i="12"/>
  <c r="B41" i="12"/>
  <c r="K41" i="12"/>
  <c r="O41" i="12"/>
  <c r="B42" i="12"/>
  <c r="K42" i="12"/>
  <c r="O42" i="12"/>
  <c r="B48" i="12"/>
  <c r="K48" i="12"/>
  <c r="O48" i="12"/>
  <c r="B49" i="12"/>
  <c r="K49" i="12"/>
  <c r="O49" i="12"/>
  <c r="B54" i="12"/>
  <c r="K54" i="12"/>
  <c r="O54" i="12"/>
  <c r="B55" i="12"/>
  <c r="K55" i="12"/>
  <c r="O55" i="12"/>
  <c r="B57" i="12"/>
  <c r="K57" i="12"/>
  <c r="O57" i="12"/>
  <c r="B58" i="12"/>
  <c r="K58" i="12"/>
  <c r="O58" i="12"/>
  <c r="B59" i="12"/>
  <c r="K59" i="12"/>
  <c r="O59" i="12"/>
  <c r="B60" i="12"/>
  <c r="K60" i="12"/>
  <c r="O60" i="12"/>
  <c r="B61" i="12"/>
  <c r="K61" i="12"/>
  <c r="O61" i="12"/>
  <c r="B62" i="12"/>
  <c r="K62" i="12"/>
  <c r="O62" i="12"/>
  <c r="B63" i="12"/>
  <c r="K63" i="12"/>
  <c r="O63" i="12"/>
  <c r="B64" i="12"/>
  <c r="K64" i="12"/>
  <c r="O64" i="12"/>
  <c r="B65" i="12"/>
  <c r="K65" i="12"/>
  <c r="O65" i="12"/>
  <c r="B66" i="12"/>
  <c r="K66" i="12"/>
  <c r="O66" i="12"/>
  <c r="B67" i="12"/>
  <c r="K67" i="12"/>
  <c r="O67" i="12"/>
  <c r="B68" i="12"/>
  <c r="K68" i="12"/>
  <c r="O68" i="12"/>
  <c r="B69" i="12"/>
  <c r="K69" i="12"/>
  <c r="O69" i="12"/>
  <c r="B70" i="12"/>
  <c r="K70" i="12"/>
  <c r="O70" i="12"/>
  <c r="B71" i="12"/>
  <c r="K71" i="12"/>
  <c r="O71" i="12"/>
  <c r="B72" i="12"/>
  <c r="K72" i="12"/>
  <c r="O72" i="12"/>
  <c r="B74" i="12"/>
  <c r="K74" i="12"/>
  <c r="O74" i="12"/>
  <c r="B75" i="12"/>
  <c r="K75" i="12"/>
  <c r="O75" i="12"/>
  <c r="B76" i="12"/>
  <c r="K76" i="12"/>
  <c r="O76" i="12"/>
  <c r="B11" i="12"/>
  <c r="K11" i="12"/>
  <c r="O11" i="12"/>
  <c r="W12" i="10"/>
  <c r="W13" i="10"/>
  <c r="W14" i="10"/>
  <c r="W30" i="10"/>
  <c r="W31" i="10"/>
  <c r="W32" i="10"/>
  <c r="V13" i="10"/>
  <c r="V14" i="10"/>
  <c r="V30" i="10"/>
  <c r="V31" i="10"/>
  <c r="V32" i="10"/>
  <c r="V12" i="10"/>
  <c r="Q76" i="35"/>
  <c r="P76" i="35"/>
  <c r="U76" i="35"/>
  <c r="O76" i="35"/>
  <c r="T76" i="35"/>
  <c r="Q75" i="35"/>
  <c r="P75" i="35"/>
  <c r="U75" i="35"/>
  <c r="O75" i="35"/>
  <c r="T75" i="35"/>
  <c r="Q74" i="35"/>
  <c r="P74" i="35"/>
  <c r="U74" i="35"/>
  <c r="O74" i="35"/>
  <c r="T74" i="35"/>
  <c r="Q73" i="35"/>
  <c r="P73" i="35"/>
  <c r="U73" i="35"/>
  <c r="O73" i="35"/>
  <c r="T73" i="35"/>
  <c r="Q72" i="35"/>
  <c r="P72" i="35"/>
  <c r="U72" i="35"/>
  <c r="O72" i="35"/>
  <c r="T72" i="35"/>
  <c r="Q71" i="35"/>
  <c r="P71" i="35"/>
  <c r="U71" i="35"/>
  <c r="O71" i="35"/>
  <c r="T71" i="35"/>
  <c r="Q70" i="35"/>
  <c r="P70" i="35"/>
  <c r="U70" i="35"/>
  <c r="O70" i="35"/>
  <c r="T70" i="35"/>
  <c r="Q69" i="35"/>
  <c r="P69" i="35"/>
  <c r="U69" i="35"/>
  <c r="O69" i="35"/>
  <c r="T69" i="35"/>
  <c r="Q68" i="35"/>
  <c r="P68" i="35"/>
  <c r="U68" i="35"/>
  <c r="O68" i="35"/>
  <c r="T68" i="35"/>
  <c r="Q67" i="35"/>
  <c r="P67" i="35"/>
  <c r="U67" i="35"/>
  <c r="O67" i="35"/>
  <c r="T67" i="35"/>
  <c r="Q66" i="35"/>
  <c r="P66" i="35"/>
  <c r="U66" i="35"/>
  <c r="O66" i="35"/>
  <c r="T66" i="35"/>
  <c r="Q65" i="35"/>
  <c r="P65" i="35"/>
  <c r="U65" i="35"/>
  <c r="O65" i="35"/>
  <c r="T65" i="35"/>
  <c r="Q64" i="35"/>
  <c r="P64" i="35"/>
  <c r="U64" i="35"/>
  <c r="O64" i="35"/>
  <c r="T64" i="35"/>
  <c r="Q63" i="35"/>
  <c r="P63" i="35"/>
  <c r="U63" i="35"/>
  <c r="O63" i="35"/>
  <c r="T63" i="35"/>
  <c r="Q62" i="35"/>
  <c r="P62" i="35"/>
  <c r="U62" i="35"/>
  <c r="O62" i="35"/>
  <c r="T62" i="35"/>
  <c r="Q61" i="35"/>
  <c r="P61" i="35"/>
  <c r="U61" i="35"/>
  <c r="O61" i="35"/>
  <c r="T61" i="35"/>
  <c r="Q60" i="35"/>
  <c r="P60" i="35"/>
  <c r="U60" i="35"/>
  <c r="O60" i="35"/>
  <c r="T60" i="35"/>
  <c r="Q59" i="35"/>
  <c r="P59" i="35"/>
  <c r="U59" i="35"/>
  <c r="O59" i="35"/>
  <c r="T59" i="35"/>
  <c r="Q58" i="35"/>
  <c r="P58" i="35"/>
  <c r="U58" i="35"/>
  <c r="O58" i="35"/>
  <c r="T58" i="35"/>
  <c r="Q57" i="35"/>
  <c r="P57" i="35"/>
  <c r="U57" i="35"/>
  <c r="O57" i="35"/>
  <c r="T57" i="35"/>
  <c r="Q56" i="35"/>
  <c r="P56" i="35"/>
  <c r="U56" i="35"/>
  <c r="O56" i="35"/>
  <c r="T56" i="35"/>
  <c r="Q55" i="35"/>
  <c r="P55" i="35"/>
  <c r="U55" i="35"/>
  <c r="O55" i="35"/>
  <c r="T55" i="35"/>
  <c r="Q54" i="35"/>
  <c r="P54" i="35"/>
  <c r="U54" i="35"/>
  <c r="O54" i="35"/>
  <c r="T54" i="35"/>
  <c r="Q53" i="35"/>
  <c r="P53" i="35"/>
  <c r="U53" i="35"/>
  <c r="O53" i="35"/>
  <c r="T53" i="35"/>
  <c r="Q52" i="35"/>
  <c r="P52" i="35"/>
  <c r="U52" i="35"/>
  <c r="O52" i="35"/>
  <c r="T52" i="35"/>
  <c r="Q51" i="35"/>
  <c r="P51" i="35"/>
  <c r="U51" i="35"/>
  <c r="O51" i="35"/>
  <c r="T51" i="35"/>
  <c r="Q50" i="35"/>
  <c r="P50" i="35"/>
  <c r="U50" i="35"/>
  <c r="O50" i="35"/>
  <c r="T50" i="35"/>
  <c r="Q49" i="35"/>
  <c r="P49" i="35"/>
  <c r="U49" i="35"/>
  <c r="O49" i="35"/>
  <c r="T49" i="35"/>
  <c r="Q48" i="35"/>
  <c r="P48" i="35"/>
  <c r="U48" i="35"/>
  <c r="O48" i="35"/>
  <c r="T48" i="35"/>
  <c r="Q47" i="35"/>
  <c r="P47" i="35"/>
  <c r="U47" i="35"/>
  <c r="O47" i="35"/>
  <c r="T47" i="35"/>
  <c r="Q46" i="35"/>
  <c r="P46" i="35"/>
  <c r="U46" i="35"/>
  <c r="O46" i="35"/>
  <c r="T46" i="35"/>
  <c r="Q45" i="35"/>
  <c r="P45" i="35"/>
  <c r="U45" i="35"/>
  <c r="O45" i="35"/>
  <c r="T45" i="35"/>
  <c r="Q44" i="35"/>
  <c r="P44" i="35"/>
  <c r="U44" i="35"/>
  <c r="O44" i="35"/>
  <c r="T44" i="35"/>
  <c r="Q43" i="35"/>
  <c r="P43" i="35"/>
  <c r="U43" i="35"/>
  <c r="O43" i="35"/>
  <c r="T43" i="35"/>
  <c r="Q42" i="35"/>
  <c r="P42" i="35"/>
  <c r="U42" i="35"/>
  <c r="O42" i="35"/>
  <c r="T42" i="35"/>
  <c r="Q41" i="35"/>
  <c r="P41" i="35"/>
  <c r="U41" i="35"/>
  <c r="O41" i="35"/>
  <c r="T41" i="35"/>
  <c r="Q40" i="35"/>
  <c r="P40" i="35"/>
  <c r="U40" i="35"/>
  <c r="O40" i="35"/>
  <c r="T40" i="35"/>
  <c r="Q39" i="35"/>
  <c r="P39" i="35"/>
  <c r="U39" i="35"/>
  <c r="O39" i="35"/>
  <c r="T39" i="35"/>
  <c r="Q38" i="35"/>
  <c r="P38" i="35"/>
  <c r="U38" i="35"/>
  <c r="O38" i="35"/>
  <c r="T38" i="35"/>
  <c r="Q37" i="35"/>
  <c r="P37" i="35"/>
  <c r="U37" i="35"/>
  <c r="O37" i="35"/>
  <c r="T37" i="35"/>
  <c r="Q36" i="35"/>
  <c r="P36" i="35"/>
  <c r="U36" i="35"/>
  <c r="O36" i="35"/>
  <c r="T36" i="35"/>
  <c r="Q35" i="35"/>
  <c r="P35" i="35"/>
  <c r="U35" i="35"/>
  <c r="O35" i="35"/>
  <c r="T35" i="35"/>
  <c r="Q34" i="35"/>
  <c r="P34" i="35"/>
  <c r="U34" i="35"/>
  <c r="O34" i="35"/>
  <c r="T34" i="35"/>
  <c r="Q33" i="35"/>
  <c r="P33" i="35"/>
  <c r="U33" i="35"/>
  <c r="T33" i="35"/>
  <c r="Q32" i="35"/>
  <c r="P32" i="35"/>
  <c r="U32" i="35"/>
  <c r="O32" i="35"/>
  <c r="T32" i="35"/>
  <c r="Q31" i="35"/>
  <c r="P31" i="35"/>
  <c r="U31" i="35"/>
  <c r="O31" i="35"/>
  <c r="T31" i="35"/>
  <c r="Q30" i="35"/>
  <c r="P30" i="35"/>
  <c r="U30" i="35"/>
  <c r="O30" i="35"/>
  <c r="T30" i="35"/>
  <c r="Q29" i="35"/>
  <c r="P29" i="35"/>
  <c r="U29" i="35"/>
  <c r="O29" i="35"/>
  <c r="T29" i="35"/>
  <c r="Q28" i="35"/>
  <c r="P28" i="35"/>
  <c r="U28" i="35"/>
  <c r="O28" i="35"/>
  <c r="T28" i="35"/>
  <c r="Q27" i="35"/>
  <c r="P27" i="35"/>
  <c r="U27" i="35"/>
  <c r="O27" i="35"/>
  <c r="T27" i="35"/>
  <c r="Q26" i="35"/>
  <c r="P26" i="35"/>
  <c r="U26" i="35"/>
  <c r="O26" i="35"/>
  <c r="T26" i="35"/>
  <c r="Q25" i="35"/>
  <c r="P25" i="35"/>
  <c r="U25" i="35"/>
  <c r="O25" i="35"/>
  <c r="T25" i="35"/>
  <c r="Q24" i="35"/>
  <c r="P24" i="35"/>
  <c r="U24" i="35"/>
  <c r="O24" i="35"/>
  <c r="T24" i="35"/>
  <c r="Q23" i="35"/>
  <c r="P23" i="35"/>
  <c r="U23" i="35"/>
  <c r="O23" i="35"/>
  <c r="T23" i="35"/>
  <c r="Q22" i="35"/>
  <c r="P22" i="35"/>
  <c r="U22" i="35"/>
  <c r="O22" i="35"/>
  <c r="T22" i="35"/>
  <c r="Q21" i="35"/>
  <c r="P21" i="35"/>
  <c r="U21" i="35"/>
  <c r="O21" i="35"/>
  <c r="T21" i="35"/>
  <c r="Q20" i="35"/>
  <c r="P20" i="35"/>
  <c r="U20" i="35"/>
  <c r="O20" i="35"/>
  <c r="T20" i="35"/>
  <c r="Q19" i="35"/>
  <c r="P19" i="35"/>
  <c r="U19" i="35"/>
  <c r="O19" i="35"/>
  <c r="T19" i="35"/>
  <c r="Q18" i="35"/>
  <c r="P18" i="35"/>
  <c r="U18" i="35"/>
  <c r="O18" i="35"/>
  <c r="T18" i="35"/>
  <c r="Q17" i="35"/>
  <c r="P17" i="35"/>
  <c r="U17" i="35"/>
  <c r="O17" i="35"/>
  <c r="T17" i="35"/>
  <c r="Q16" i="35"/>
  <c r="P16" i="35"/>
  <c r="U16" i="35"/>
  <c r="O16" i="35"/>
  <c r="T16" i="35"/>
  <c r="Q15" i="35"/>
  <c r="P15" i="35"/>
  <c r="U15" i="35"/>
  <c r="T15" i="35"/>
  <c r="Q14" i="35"/>
  <c r="P14" i="35"/>
  <c r="U14" i="35"/>
  <c r="O14" i="35"/>
  <c r="T14" i="35"/>
  <c r="Q13" i="35"/>
  <c r="P13" i="35"/>
  <c r="U13" i="35"/>
  <c r="O13" i="35"/>
  <c r="T13" i="35"/>
  <c r="Q12" i="35"/>
  <c r="P12" i="35"/>
  <c r="U12" i="35"/>
  <c r="O12" i="35"/>
  <c r="T12" i="35"/>
  <c r="Q11" i="35"/>
  <c r="P11" i="35"/>
  <c r="U11" i="35"/>
  <c r="O11" i="35"/>
  <c r="T11" i="35"/>
  <c r="U8" i="35"/>
  <c r="T8" i="35"/>
  <c r="O8" i="35"/>
  <c r="Y13" i="10"/>
  <c r="Z13" i="10"/>
  <c r="AA13" i="10"/>
  <c r="Y14" i="10"/>
  <c r="Z14" i="10"/>
  <c r="AA14" i="10"/>
  <c r="Y15" i="10"/>
  <c r="Z15" i="10"/>
  <c r="AA15" i="10"/>
  <c r="Y16" i="10"/>
  <c r="Z16" i="10"/>
  <c r="AA16" i="10"/>
  <c r="Y17" i="10"/>
  <c r="Z17" i="10"/>
  <c r="AA17" i="10"/>
  <c r="Y18" i="10"/>
  <c r="Z18" i="10"/>
  <c r="AA18" i="10"/>
  <c r="Y19" i="10"/>
  <c r="Z19" i="10"/>
  <c r="AA19" i="10"/>
  <c r="Y20" i="10"/>
  <c r="Z20" i="10"/>
  <c r="AA20" i="10"/>
  <c r="Y21" i="10"/>
  <c r="Z21" i="10"/>
  <c r="AA21" i="10"/>
  <c r="Y22" i="10"/>
  <c r="Z22" i="10"/>
  <c r="AA22" i="10"/>
  <c r="Y23" i="10"/>
  <c r="Z23" i="10"/>
  <c r="AA23" i="10"/>
  <c r="Y24" i="10"/>
  <c r="Z24" i="10"/>
  <c r="AA24" i="10"/>
  <c r="Y25" i="10"/>
  <c r="Z25" i="10"/>
  <c r="AA25" i="10"/>
  <c r="Y26" i="10"/>
  <c r="Z26" i="10"/>
  <c r="AA26" i="10"/>
  <c r="Y27" i="10"/>
  <c r="Z27" i="10"/>
  <c r="AA27" i="10"/>
  <c r="Y28" i="10"/>
  <c r="Z28" i="10"/>
  <c r="AA28" i="10"/>
  <c r="Y29" i="10"/>
  <c r="Z29" i="10"/>
  <c r="AA29" i="10"/>
  <c r="Y30" i="10"/>
  <c r="Z30" i="10"/>
  <c r="AA30" i="10"/>
  <c r="Y31" i="10"/>
  <c r="Z31" i="10"/>
  <c r="AA31" i="10"/>
  <c r="Y32" i="10"/>
  <c r="Z32" i="10"/>
  <c r="AA32" i="10"/>
  <c r="Y33" i="10"/>
  <c r="Z33" i="10"/>
  <c r="AA33" i="10"/>
  <c r="Y34" i="10"/>
  <c r="Z34" i="10"/>
  <c r="AA34" i="10"/>
  <c r="Y35" i="10"/>
  <c r="Z35" i="10"/>
  <c r="AA35" i="10"/>
  <c r="Y36" i="10"/>
  <c r="Z36" i="10"/>
  <c r="AA36" i="10"/>
  <c r="Y37" i="10"/>
  <c r="Z37" i="10"/>
  <c r="AA37" i="10"/>
  <c r="Y38" i="10"/>
  <c r="Z38" i="10"/>
  <c r="AA38" i="10"/>
  <c r="Y39" i="10"/>
  <c r="Z39" i="10"/>
  <c r="AA39" i="10"/>
  <c r="Y40" i="10"/>
  <c r="Z40" i="10"/>
  <c r="AA40" i="10"/>
  <c r="Y41" i="10"/>
  <c r="Z41" i="10"/>
  <c r="AA41" i="10"/>
  <c r="Y42" i="10"/>
  <c r="Z42" i="10"/>
  <c r="AA42" i="10"/>
  <c r="Y43" i="10"/>
  <c r="Z43" i="10"/>
  <c r="AA43" i="10"/>
  <c r="Y44" i="10"/>
  <c r="Z44" i="10"/>
  <c r="AA44" i="10"/>
  <c r="Y45" i="10"/>
  <c r="Z45" i="10"/>
  <c r="AA45" i="10"/>
  <c r="Y46" i="10"/>
  <c r="Z46" i="10"/>
  <c r="AA46" i="10"/>
  <c r="Y47" i="10"/>
  <c r="Z47" i="10"/>
  <c r="AA47" i="10"/>
  <c r="Y48" i="10"/>
  <c r="Z48" i="10"/>
  <c r="AA48" i="10"/>
  <c r="Y49" i="10"/>
  <c r="Z49" i="10"/>
  <c r="AA49" i="10"/>
  <c r="Y50" i="10"/>
  <c r="Z50" i="10"/>
  <c r="AA50" i="10"/>
  <c r="Y51" i="10"/>
  <c r="Z51" i="10"/>
  <c r="AA51" i="10"/>
  <c r="Y52" i="10"/>
  <c r="Z52" i="10"/>
  <c r="AA52" i="10"/>
  <c r="Y53" i="10"/>
  <c r="Z53" i="10"/>
  <c r="AA53" i="10"/>
  <c r="Y54" i="10"/>
  <c r="Z54" i="10"/>
  <c r="AA54" i="10"/>
  <c r="Y55" i="10"/>
  <c r="Z55" i="10"/>
  <c r="AA55" i="10"/>
  <c r="Y56" i="10"/>
  <c r="Z56" i="10"/>
  <c r="AA56" i="10"/>
  <c r="Y57" i="10"/>
  <c r="Z57" i="10"/>
  <c r="AA57" i="10"/>
  <c r="Y58" i="10"/>
  <c r="Z58" i="10"/>
  <c r="AA58" i="10"/>
  <c r="Y59" i="10"/>
  <c r="Z59" i="10"/>
  <c r="AA59" i="10"/>
  <c r="Y60" i="10"/>
  <c r="Z60" i="10"/>
  <c r="AA60" i="10"/>
  <c r="Y61" i="10"/>
  <c r="Z61" i="10"/>
  <c r="AA61" i="10"/>
  <c r="Y62" i="10"/>
  <c r="Z62" i="10"/>
  <c r="AA62" i="10"/>
  <c r="Y63" i="10"/>
  <c r="Z63" i="10"/>
  <c r="AA63" i="10"/>
  <c r="Y64" i="10"/>
  <c r="Z64" i="10"/>
  <c r="AA64" i="10"/>
  <c r="Y65" i="10"/>
  <c r="Z65" i="10"/>
  <c r="AA65" i="10"/>
  <c r="Y66" i="10"/>
  <c r="Z66" i="10"/>
  <c r="AA66" i="10"/>
  <c r="Y67" i="10"/>
  <c r="Z67" i="10"/>
  <c r="AA67" i="10"/>
  <c r="Y68" i="10"/>
  <c r="Z68" i="10"/>
  <c r="AA68" i="10"/>
  <c r="Y69" i="10"/>
  <c r="Z69" i="10"/>
  <c r="AA69" i="10"/>
  <c r="Y70" i="10"/>
  <c r="Z70" i="10"/>
  <c r="AA70" i="10"/>
  <c r="Y71" i="10"/>
  <c r="Z71" i="10"/>
  <c r="AA71" i="10"/>
  <c r="Y72" i="10"/>
  <c r="Z72" i="10"/>
  <c r="AA72" i="10"/>
  <c r="Y73" i="10"/>
  <c r="Z73" i="10"/>
  <c r="AA73" i="10"/>
  <c r="Y74" i="10"/>
  <c r="Z74" i="10"/>
  <c r="AA74" i="10"/>
  <c r="Y75" i="10"/>
  <c r="Z75" i="10"/>
  <c r="AA75" i="10"/>
  <c r="Y76" i="10"/>
  <c r="Z76" i="10"/>
  <c r="AA76" i="10"/>
  <c r="Y77" i="10"/>
  <c r="Z77" i="10"/>
  <c r="AA77" i="10"/>
  <c r="AA12" i="10"/>
  <c r="Z12" i="10"/>
  <c r="Y12" i="10"/>
  <c r="H14" i="22"/>
  <c r="D14" i="22"/>
  <c r="H14" i="21"/>
  <c r="D14" i="21"/>
  <c r="H17" i="22"/>
  <c r="D17" i="22"/>
  <c r="H17" i="21"/>
  <c r="D17" i="21"/>
  <c r="H21" i="22"/>
  <c r="D21" i="22"/>
  <c r="H21" i="21"/>
  <c r="D21" i="21"/>
  <c r="H23" i="22"/>
  <c r="D23" i="22"/>
  <c r="H23" i="21"/>
  <c r="D23" i="21"/>
  <c r="H24" i="22"/>
  <c r="D24" i="22"/>
  <c r="H24" i="21"/>
  <c r="D24" i="21"/>
  <c r="H25" i="22"/>
  <c r="D25" i="22"/>
  <c r="H25" i="21"/>
  <c r="D25" i="21"/>
  <c r="H26" i="22"/>
  <c r="D26" i="22"/>
  <c r="H26" i="21"/>
  <c r="D26" i="21"/>
  <c r="H27" i="22"/>
  <c r="D27" i="22"/>
  <c r="H27" i="21"/>
  <c r="D27" i="21"/>
  <c r="H28" i="22"/>
  <c r="D28" i="22"/>
  <c r="H28" i="21"/>
  <c r="D28" i="21"/>
  <c r="H32" i="22"/>
  <c r="D32" i="22"/>
  <c r="H32" i="21"/>
  <c r="D32" i="21"/>
  <c r="H33" i="22"/>
  <c r="D33" i="22"/>
  <c r="H33" i="21"/>
  <c r="D33" i="21"/>
  <c r="H34" i="22"/>
  <c r="D34" i="22"/>
  <c r="H34" i="21"/>
  <c r="D34" i="21"/>
  <c r="H35" i="22"/>
  <c r="D35" i="22"/>
  <c r="H35" i="21"/>
  <c r="D35" i="21"/>
  <c r="H36" i="22"/>
  <c r="D36" i="22"/>
  <c r="H36" i="21"/>
  <c r="D36" i="21"/>
  <c r="H37" i="22"/>
  <c r="D37" i="22"/>
  <c r="H37" i="21"/>
  <c r="D37" i="21"/>
  <c r="H38" i="22"/>
  <c r="D38" i="22"/>
  <c r="H38" i="21"/>
  <c r="D38" i="21"/>
  <c r="H39" i="22"/>
  <c r="D39" i="22"/>
  <c r="H39" i="21"/>
  <c r="D39" i="21"/>
  <c r="H41" i="22"/>
  <c r="D41" i="22"/>
  <c r="H41" i="21"/>
  <c r="D41" i="21"/>
  <c r="H42" i="22"/>
  <c r="D42" i="22"/>
  <c r="H42" i="21"/>
  <c r="D42" i="21"/>
  <c r="H44" i="22"/>
  <c r="D44" i="22"/>
  <c r="H44" i="21"/>
  <c r="D44" i="21"/>
  <c r="H45" i="22"/>
  <c r="D45" i="22"/>
  <c r="H45" i="21"/>
  <c r="D45" i="21"/>
  <c r="H46" i="22"/>
  <c r="D46" i="22"/>
  <c r="H46" i="21"/>
  <c r="D46" i="21"/>
  <c r="H47" i="22"/>
  <c r="D47" i="22"/>
  <c r="H47" i="21"/>
  <c r="D47" i="21"/>
  <c r="H48" i="22"/>
  <c r="D48" i="22"/>
  <c r="H48" i="21"/>
  <c r="D48" i="21"/>
  <c r="H49" i="22"/>
  <c r="D49" i="22"/>
  <c r="H49" i="21"/>
  <c r="D49" i="21"/>
  <c r="H50" i="22"/>
  <c r="D50" i="22"/>
  <c r="H50" i="21"/>
  <c r="D50" i="21"/>
  <c r="H51" i="22"/>
  <c r="D51" i="22"/>
  <c r="H51" i="21"/>
  <c r="D51" i="21"/>
  <c r="H52" i="22"/>
  <c r="D52" i="22"/>
  <c r="H52" i="21"/>
  <c r="D52" i="21"/>
  <c r="H53" i="22"/>
  <c r="D53" i="22"/>
  <c r="H53" i="21"/>
  <c r="D53" i="21"/>
  <c r="H54" i="22"/>
  <c r="D54" i="22"/>
  <c r="H54" i="21"/>
  <c r="D54" i="21"/>
  <c r="H55" i="22"/>
  <c r="D55" i="22"/>
  <c r="H55" i="21"/>
  <c r="D55" i="21"/>
  <c r="H56" i="22"/>
  <c r="D56" i="22"/>
  <c r="H56" i="21"/>
  <c r="D56" i="21"/>
  <c r="H58" i="22"/>
  <c r="D58" i="22"/>
  <c r="H58" i="21"/>
  <c r="D58" i="21"/>
  <c r="H59" i="22"/>
  <c r="D59" i="22"/>
  <c r="H59" i="21"/>
  <c r="D59" i="21"/>
  <c r="H62" i="22"/>
  <c r="D62" i="22"/>
  <c r="H62" i="21"/>
  <c r="D62" i="21"/>
  <c r="H63" i="22"/>
  <c r="D63" i="22"/>
  <c r="H63" i="21"/>
  <c r="D63" i="21"/>
  <c r="H64" i="22"/>
  <c r="D64" i="22"/>
  <c r="H64" i="21"/>
  <c r="D64" i="21"/>
  <c r="H65" i="22"/>
  <c r="D65" i="22"/>
  <c r="H65" i="21"/>
  <c r="D65" i="21"/>
  <c r="H66" i="22"/>
  <c r="D66" i="22"/>
  <c r="H66" i="21"/>
  <c r="D66" i="21"/>
  <c r="H67" i="22"/>
  <c r="D67" i="22"/>
  <c r="H67" i="21"/>
  <c r="D67" i="21"/>
  <c r="H68" i="22"/>
  <c r="D68" i="22"/>
  <c r="H68" i="21"/>
  <c r="D68" i="21"/>
  <c r="H71" i="22"/>
  <c r="D71" i="22"/>
  <c r="H71" i="21"/>
  <c r="D71" i="21"/>
  <c r="H72" i="22"/>
  <c r="D72" i="22"/>
  <c r="H72" i="21"/>
  <c r="D72" i="21"/>
  <c r="H73" i="22"/>
  <c r="D73" i="22"/>
  <c r="H73" i="21"/>
  <c r="D73" i="21"/>
  <c r="H74" i="22"/>
  <c r="D74" i="22"/>
  <c r="H74" i="21"/>
  <c r="D74" i="21"/>
  <c r="H75" i="22"/>
  <c r="D75" i="22"/>
  <c r="H75" i="21"/>
  <c r="D75" i="21"/>
  <c r="H76" i="22"/>
  <c r="D76" i="22"/>
  <c r="H76" i="21"/>
  <c r="D76" i="21"/>
  <c r="BB10" i="20"/>
  <c r="G14" i="22"/>
  <c r="C14" i="22"/>
  <c r="G14" i="21"/>
  <c r="C14" i="21"/>
  <c r="G17" i="22"/>
  <c r="C17" i="22"/>
  <c r="G17" i="21"/>
  <c r="C17" i="21"/>
  <c r="G21" i="22"/>
  <c r="C21" i="22"/>
  <c r="G21" i="21"/>
  <c r="C21" i="21"/>
  <c r="G23" i="22"/>
  <c r="C23" i="22"/>
  <c r="G23" i="21"/>
  <c r="C23" i="21"/>
  <c r="G24" i="22"/>
  <c r="C24" i="22"/>
  <c r="G24" i="21"/>
  <c r="C24" i="21"/>
  <c r="G25" i="22"/>
  <c r="C25" i="22"/>
  <c r="G25" i="21"/>
  <c r="C25" i="21"/>
  <c r="G26" i="22"/>
  <c r="C26" i="22"/>
  <c r="G26" i="21"/>
  <c r="C26" i="21"/>
  <c r="G27" i="22"/>
  <c r="C27" i="22"/>
  <c r="G27" i="21"/>
  <c r="C27" i="21"/>
  <c r="G28" i="22"/>
  <c r="C28" i="22"/>
  <c r="G28" i="21"/>
  <c r="C28" i="21"/>
  <c r="G32" i="22"/>
  <c r="C32" i="22"/>
  <c r="G32" i="21"/>
  <c r="C32" i="21"/>
  <c r="G33" i="22"/>
  <c r="C33" i="22"/>
  <c r="G33" i="21"/>
  <c r="C33" i="21"/>
  <c r="G34" i="22"/>
  <c r="C34" i="22"/>
  <c r="G34" i="21"/>
  <c r="C34" i="21"/>
  <c r="G35" i="22"/>
  <c r="C35" i="22"/>
  <c r="G35" i="21"/>
  <c r="C35" i="21"/>
  <c r="G36" i="22"/>
  <c r="C36" i="22"/>
  <c r="G36" i="21"/>
  <c r="C36" i="21"/>
  <c r="G37" i="22"/>
  <c r="C37" i="22"/>
  <c r="G37" i="21"/>
  <c r="C37" i="21"/>
  <c r="G38" i="22"/>
  <c r="C38" i="22"/>
  <c r="G38" i="21"/>
  <c r="C38" i="21"/>
  <c r="G39" i="22"/>
  <c r="C39" i="22"/>
  <c r="G39" i="21"/>
  <c r="C39" i="21"/>
  <c r="G41" i="22"/>
  <c r="C41" i="22"/>
  <c r="G41" i="21"/>
  <c r="C41" i="21"/>
  <c r="G42" i="22"/>
  <c r="C42" i="22"/>
  <c r="G42" i="21"/>
  <c r="C42" i="21"/>
  <c r="G44" i="22"/>
  <c r="C44" i="22"/>
  <c r="G44" i="21"/>
  <c r="C44" i="21"/>
  <c r="G45" i="22"/>
  <c r="C45" i="22"/>
  <c r="G45" i="21"/>
  <c r="C45" i="21"/>
  <c r="G46" i="22"/>
  <c r="C46" i="22"/>
  <c r="G46" i="21"/>
  <c r="C46" i="21"/>
  <c r="G47" i="22"/>
  <c r="C47" i="22"/>
  <c r="G47" i="21"/>
  <c r="C47" i="21"/>
  <c r="G48" i="22"/>
  <c r="C48" i="22"/>
  <c r="G48" i="21"/>
  <c r="C48" i="21"/>
  <c r="G49" i="22"/>
  <c r="C49" i="22"/>
  <c r="G49" i="21"/>
  <c r="C49" i="21"/>
  <c r="G50" i="22"/>
  <c r="C50" i="22"/>
  <c r="G50" i="21"/>
  <c r="C50" i="21"/>
  <c r="G51" i="22"/>
  <c r="C51" i="22"/>
  <c r="G51" i="21"/>
  <c r="C51" i="21"/>
  <c r="G52" i="22"/>
  <c r="C52" i="22"/>
  <c r="G52" i="21"/>
  <c r="C52" i="21"/>
  <c r="G53" i="22"/>
  <c r="C53" i="22"/>
  <c r="G53" i="21"/>
  <c r="C53" i="21"/>
  <c r="G54" i="22"/>
  <c r="C54" i="22"/>
  <c r="G54" i="21"/>
  <c r="C54" i="21"/>
  <c r="G55" i="22"/>
  <c r="C55" i="22"/>
  <c r="G55" i="21"/>
  <c r="C55" i="21"/>
  <c r="G56" i="22"/>
  <c r="C56" i="22"/>
  <c r="G56" i="21"/>
  <c r="C56" i="21"/>
  <c r="G58" i="22"/>
  <c r="C58" i="22"/>
  <c r="G58" i="21"/>
  <c r="C58" i="21"/>
  <c r="G59" i="22"/>
  <c r="C59" i="22"/>
  <c r="G59" i="21"/>
  <c r="C59" i="21"/>
  <c r="G62" i="22"/>
  <c r="C62" i="22"/>
  <c r="G62" i="21"/>
  <c r="C62" i="21"/>
  <c r="G63" i="22"/>
  <c r="C63" i="22"/>
  <c r="G63" i="21"/>
  <c r="C63" i="21"/>
  <c r="G64" i="22"/>
  <c r="C64" i="22"/>
  <c r="G64" i="21"/>
  <c r="C64" i="21"/>
  <c r="G65" i="22"/>
  <c r="C65" i="22"/>
  <c r="G65" i="21"/>
  <c r="C65" i="21"/>
  <c r="G66" i="22"/>
  <c r="C66" i="22"/>
  <c r="G66" i="21"/>
  <c r="C66" i="21"/>
  <c r="G67" i="22"/>
  <c r="C67" i="22"/>
  <c r="G67" i="21"/>
  <c r="C67" i="21"/>
  <c r="G68" i="22"/>
  <c r="C68" i="22"/>
  <c r="G68" i="21"/>
  <c r="C68" i="21"/>
  <c r="G71" i="22"/>
  <c r="C71" i="22"/>
  <c r="G71" i="21"/>
  <c r="C71" i="21"/>
  <c r="G72" i="22"/>
  <c r="C72" i="22"/>
  <c r="G72" i="21"/>
  <c r="C72" i="21"/>
  <c r="G73" i="22"/>
  <c r="C73" i="22"/>
  <c r="G73" i="21"/>
  <c r="C73" i="21"/>
  <c r="G74" i="22"/>
  <c r="C74" i="22"/>
  <c r="G74" i="21"/>
  <c r="C74" i="21"/>
  <c r="G75" i="22"/>
  <c r="C75" i="22"/>
  <c r="G75" i="21"/>
  <c r="C75" i="21"/>
  <c r="G76" i="22"/>
  <c r="C76" i="22"/>
  <c r="G76" i="21"/>
  <c r="C76" i="21"/>
  <c r="BB9" i="20"/>
  <c r="AZ81" i="20"/>
  <c r="BA81" i="20"/>
  <c r="AZ17" i="20"/>
  <c r="BA17" i="20"/>
  <c r="AZ18" i="20"/>
  <c r="BA18" i="20"/>
  <c r="AZ19" i="20"/>
  <c r="BA19" i="20"/>
  <c r="AZ20" i="20"/>
  <c r="BA20" i="20"/>
  <c r="AZ21" i="20"/>
  <c r="BA21" i="20"/>
  <c r="AZ22" i="20"/>
  <c r="BA22" i="20"/>
  <c r="AZ23" i="20"/>
  <c r="BA23" i="20"/>
  <c r="AZ24" i="20"/>
  <c r="BA24" i="20"/>
  <c r="AZ25" i="20"/>
  <c r="BA25" i="20"/>
  <c r="AZ26" i="20"/>
  <c r="BA26" i="20"/>
  <c r="AZ27" i="20"/>
  <c r="BA27" i="20"/>
  <c r="AZ28" i="20"/>
  <c r="BA28" i="20"/>
  <c r="AZ29" i="20"/>
  <c r="BA29" i="20"/>
  <c r="AZ30" i="20"/>
  <c r="BA30" i="20"/>
  <c r="AZ31" i="20"/>
  <c r="BA31" i="20"/>
  <c r="AZ32" i="20"/>
  <c r="BA32" i="20"/>
  <c r="AZ33" i="20"/>
  <c r="BA33" i="20"/>
  <c r="AZ34" i="20"/>
  <c r="BA34" i="20"/>
  <c r="AZ35" i="20"/>
  <c r="BA35" i="20"/>
  <c r="AZ36" i="20"/>
  <c r="BA36" i="20"/>
  <c r="AZ37" i="20"/>
  <c r="BA37" i="20"/>
  <c r="AZ38" i="20"/>
  <c r="BA38" i="20"/>
  <c r="AZ39" i="20"/>
  <c r="BA39" i="20"/>
  <c r="AZ40" i="20"/>
  <c r="BA40" i="20"/>
  <c r="AZ41" i="20"/>
  <c r="BA41" i="20"/>
  <c r="AZ42" i="20"/>
  <c r="BA42" i="20"/>
  <c r="AZ43" i="20"/>
  <c r="BA43" i="20"/>
  <c r="AZ44" i="20"/>
  <c r="BA44" i="20"/>
  <c r="AZ45" i="20"/>
  <c r="BA45" i="20"/>
  <c r="AZ46" i="20"/>
  <c r="BA46" i="20"/>
  <c r="AZ47" i="20"/>
  <c r="BA47" i="20"/>
  <c r="AZ48" i="20"/>
  <c r="BA48" i="20"/>
  <c r="AZ49" i="20"/>
  <c r="BA49" i="20"/>
  <c r="AZ50" i="20"/>
  <c r="BA50" i="20"/>
  <c r="AZ51" i="20"/>
  <c r="BA51" i="20"/>
  <c r="AZ52" i="20"/>
  <c r="BA52" i="20"/>
  <c r="AZ53" i="20"/>
  <c r="BA53" i="20"/>
  <c r="AZ54" i="20"/>
  <c r="BA54" i="20"/>
  <c r="AZ55" i="20"/>
  <c r="BA55" i="20"/>
  <c r="AZ56" i="20"/>
  <c r="BA56" i="20"/>
  <c r="AZ57" i="20"/>
  <c r="BA57" i="20"/>
  <c r="AZ58" i="20"/>
  <c r="BA58" i="20"/>
  <c r="AZ59" i="20"/>
  <c r="BA59" i="20"/>
  <c r="AZ60" i="20"/>
  <c r="BA60" i="20"/>
  <c r="AZ61" i="20"/>
  <c r="BA61" i="20"/>
  <c r="AZ62" i="20"/>
  <c r="BA62" i="20"/>
  <c r="AZ63" i="20"/>
  <c r="BA63" i="20"/>
  <c r="AZ64" i="20"/>
  <c r="BA64" i="20"/>
  <c r="AZ65" i="20"/>
  <c r="BA65" i="20"/>
  <c r="AZ66" i="20"/>
  <c r="BA66" i="20"/>
  <c r="AZ67" i="20"/>
  <c r="BA67" i="20"/>
  <c r="AZ68" i="20"/>
  <c r="BA68" i="20"/>
  <c r="AZ69" i="20"/>
  <c r="BA69" i="20"/>
  <c r="AZ70" i="20"/>
  <c r="BA70" i="20"/>
  <c r="AZ71" i="20"/>
  <c r="BA71" i="20"/>
  <c r="AZ72" i="20"/>
  <c r="BA72" i="20"/>
  <c r="AZ73" i="20"/>
  <c r="BA73" i="20"/>
  <c r="AZ74" i="20"/>
  <c r="BA74" i="20"/>
  <c r="AZ75" i="20"/>
  <c r="BA75" i="20"/>
  <c r="AZ76" i="20"/>
  <c r="BA76" i="20"/>
  <c r="AZ77" i="20"/>
  <c r="BA77" i="20"/>
  <c r="AZ78" i="20"/>
  <c r="BA78" i="20"/>
  <c r="AZ79" i="20"/>
  <c r="BA79" i="20"/>
  <c r="AZ80" i="20"/>
  <c r="BA80" i="20"/>
  <c r="AZ15" i="20"/>
  <c r="BA15" i="20"/>
  <c r="BB15" i="20"/>
  <c r="BA16" i="20"/>
  <c r="AZ16" i="20"/>
  <c r="C12" i="34"/>
  <c r="U17" i="20"/>
  <c r="D12" i="34"/>
  <c r="V17" i="20"/>
  <c r="E12" i="34"/>
  <c r="W17" i="20"/>
  <c r="C13" i="34"/>
  <c r="U18" i="20"/>
  <c r="D13" i="34"/>
  <c r="V18" i="20"/>
  <c r="E13" i="34"/>
  <c r="W18" i="20"/>
  <c r="C14" i="34"/>
  <c r="U19" i="20"/>
  <c r="D14" i="34"/>
  <c r="V19" i="20"/>
  <c r="E14" i="34"/>
  <c r="W19" i="20"/>
  <c r="C15" i="34"/>
  <c r="U20" i="20"/>
  <c r="D15" i="34"/>
  <c r="V20" i="20"/>
  <c r="E15" i="34"/>
  <c r="W20" i="20"/>
  <c r="C16" i="34"/>
  <c r="U21" i="20"/>
  <c r="D16" i="34"/>
  <c r="V21" i="20"/>
  <c r="E16" i="34"/>
  <c r="W21" i="20"/>
  <c r="C17" i="34"/>
  <c r="U22" i="20"/>
  <c r="D17" i="34"/>
  <c r="V22" i="20"/>
  <c r="E17" i="34"/>
  <c r="W22" i="20"/>
  <c r="C18" i="34"/>
  <c r="U23" i="20"/>
  <c r="D18" i="34"/>
  <c r="V23" i="20"/>
  <c r="E18" i="34"/>
  <c r="W23" i="20"/>
  <c r="C19" i="34"/>
  <c r="U24" i="20"/>
  <c r="D19" i="34"/>
  <c r="V24" i="20"/>
  <c r="E19" i="34"/>
  <c r="W24" i="20"/>
  <c r="C20" i="34"/>
  <c r="U25" i="20"/>
  <c r="D20" i="34"/>
  <c r="V25" i="20"/>
  <c r="E20" i="34"/>
  <c r="W25" i="20"/>
  <c r="C21" i="34"/>
  <c r="U26" i="20"/>
  <c r="D21" i="34"/>
  <c r="V26" i="20"/>
  <c r="E21" i="34"/>
  <c r="W26" i="20"/>
  <c r="C22" i="34"/>
  <c r="U27" i="20"/>
  <c r="D22" i="34"/>
  <c r="V27" i="20"/>
  <c r="E22" i="34"/>
  <c r="W27" i="20"/>
  <c r="C23" i="34"/>
  <c r="U28" i="20"/>
  <c r="D23" i="34"/>
  <c r="V28" i="20"/>
  <c r="E23" i="34"/>
  <c r="W28" i="20"/>
  <c r="C24" i="34"/>
  <c r="U29" i="20"/>
  <c r="D24" i="34"/>
  <c r="V29" i="20"/>
  <c r="E24" i="34"/>
  <c r="W29" i="20"/>
  <c r="C25" i="34"/>
  <c r="U30" i="20"/>
  <c r="D25" i="34"/>
  <c r="V30" i="20"/>
  <c r="E25" i="34"/>
  <c r="W30" i="20"/>
  <c r="C26" i="34"/>
  <c r="U31" i="20"/>
  <c r="D26" i="34"/>
  <c r="V31" i="20"/>
  <c r="E26" i="34"/>
  <c r="W31" i="20"/>
  <c r="C27" i="34"/>
  <c r="U32" i="20"/>
  <c r="D27" i="34"/>
  <c r="V32" i="20"/>
  <c r="E27" i="34"/>
  <c r="W32" i="20"/>
  <c r="C28" i="34"/>
  <c r="U33" i="20"/>
  <c r="D28" i="34"/>
  <c r="V33" i="20"/>
  <c r="E28" i="34"/>
  <c r="W33" i="20"/>
  <c r="C29" i="34"/>
  <c r="U34" i="20"/>
  <c r="D29" i="34"/>
  <c r="V34" i="20"/>
  <c r="E29" i="34"/>
  <c r="W34" i="20"/>
  <c r="C30" i="34"/>
  <c r="U35" i="20"/>
  <c r="D30" i="34"/>
  <c r="V35" i="20"/>
  <c r="E30" i="34"/>
  <c r="W35" i="20"/>
  <c r="C31" i="34"/>
  <c r="U36" i="20"/>
  <c r="D31" i="34"/>
  <c r="V36" i="20"/>
  <c r="E31" i="34"/>
  <c r="W36" i="20"/>
  <c r="C32" i="34"/>
  <c r="U37" i="20"/>
  <c r="D32" i="34"/>
  <c r="V37" i="20"/>
  <c r="E32" i="34"/>
  <c r="W37" i="20"/>
  <c r="C33" i="34"/>
  <c r="U38" i="20"/>
  <c r="D33" i="34"/>
  <c r="V38" i="20"/>
  <c r="E33" i="34"/>
  <c r="W38" i="20"/>
  <c r="C34" i="34"/>
  <c r="U39" i="20"/>
  <c r="D34" i="34"/>
  <c r="V39" i="20"/>
  <c r="E34" i="34"/>
  <c r="W39" i="20"/>
  <c r="C35" i="34"/>
  <c r="U40" i="20"/>
  <c r="D35" i="34"/>
  <c r="V40" i="20"/>
  <c r="E35" i="34"/>
  <c r="W40" i="20"/>
  <c r="C36" i="34"/>
  <c r="U41" i="20"/>
  <c r="D36" i="34"/>
  <c r="V41" i="20"/>
  <c r="E36" i="34"/>
  <c r="W41" i="20"/>
  <c r="C37" i="34"/>
  <c r="U42" i="20"/>
  <c r="D37" i="34"/>
  <c r="V42" i="20"/>
  <c r="E37" i="34"/>
  <c r="W42" i="20"/>
  <c r="C38" i="34"/>
  <c r="U43" i="20"/>
  <c r="D38" i="34"/>
  <c r="V43" i="20"/>
  <c r="E38" i="34"/>
  <c r="W43" i="20"/>
  <c r="C39" i="34"/>
  <c r="U44" i="20"/>
  <c r="D39" i="34"/>
  <c r="V44" i="20"/>
  <c r="E39" i="34"/>
  <c r="W44" i="20"/>
  <c r="C40" i="34"/>
  <c r="U45" i="20"/>
  <c r="D40" i="34"/>
  <c r="V45" i="20"/>
  <c r="E40" i="34"/>
  <c r="W45" i="20"/>
  <c r="C41" i="34"/>
  <c r="U46" i="20"/>
  <c r="D41" i="34"/>
  <c r="V46" i="20"/>
  <c r="E41" i="34"/>
  <c r="W46" i="20"/>
  <c r="C42" i="34"/>
  <c r="U47" i="20"/>
  <c r="D42" i="34"/>
  <c r="V47" i="20"/>
  <c r="E42" i="34"/>
  <c r="W47" i="20"/>
  <c r="C43" i="34"/>
  <c r="U48" i="20"/>
  <c r="D43" i="34"/>
  <c r="V48" i="20"/>
  <c r="E43" i="34"/>
  <c r="W48" i="20"/>
  <c r="C44" i="34"/>
  <c r="U49" i="20"/>
  <c r="D44" i="34"/>
  <c r="V49" i="20"/>
  <c r="E44" i="34"/>
  <c r="W49" i="20"/>
  <c r="C45" i="34"/>
  <c r="U50" i="20"/>
  <c r="D45" i="34"/>
  <c r="V50" i="20"/>
  <c r="E45" i="34"/>
  <c r="W50" i="20"/>
  <c r="C46" i="34"/>
  <c r="U51" i="20"/>
  <c r="D46" i="34"/>
  <c r="V51" i="20"/>
  <c r="E46" i="34"/>
  <c r="W51" i="20"/>
  <c r="C47" i="34"/>
  <c r="U52" i="20"/>
  <c r="D47" i="34"/>
  <c r="V52" i="20"/>
  <c r="E47" i="34"/>
  <c r="W52" i="20"/>
  <c r="C48" i="34"/>
  <c r="U53" i="20"/>
  <c r="D48" i="34"/>
  <c r="V53" i="20"/>
  <c r="E48" i="34"/>
  <c r="W53" i="20"/>
  <c r="C49" i="34"/>
  <c r="U54" i="20"/>
  <c r="D49" i="34"/>
  <c r="V54" i="20"/>
  <c r="E49" i="34"/>
  <c r="W54" i="20"/>
  <c r="C50" i="34"/>
  <c r="U55" i="20"/>
  <c r="D50" i="34"/>
  <c r="V55" i="20"/>
  <c r="E50" i="34"/>
  <c r="W55" i="20"/>
  <c r="C51" i="34"/>
  <c r="U56" i="20"/>
  <c r="D51" i="34"/>
  <c r="V56" i="20"/>
  <c r="E51" i="34"/>
  <c r="W56" i="20"/>
  <c r="C52" i="34"/>
  <c r="U57" i="20"/>
  <c r="D52" i="34"/>
  <c r="V57" i="20"/>
  <c r="E52" i="34"/>
  <c r="W57" i="20"/>
  <c r="C53" i="34"/>
  <c r="U58" i="20"/>
  <c r="D53" i="34"/>
  <c r="V58" i="20"/>
  <c r="E53" i="34"/>
  <c r="W58" i="20"/>
  <c r="C54" i="34"/>
  <c r="U59" i="20"/>
  <c r="D54" i="34"/>
  <c r="V59" i="20"/>
  <c r="E54" i="34"/>
  <c r="W59" i="20"/>
  <c r="C55" i="34"/>
  <c r="U60" i="20"/>
  <c r="D55" i="34"/>
  <c r="V60" i="20"/>
  <c r="E55" i="34"/>
  <c r="W60" i="20"/>
  <c r="C56" i="34"/>
  <c r="U61" i="20"/>
  <c r="D56" i="34"/>
  <c r="V61" i="20"/>
  <c r="E56" i="34"/>
  <c r="W61" i="20"/>
  <c r="C57" i="34"/>
  <c r="U62" i="20"/>
  <c r="D57" i="34"/>
  <c r="V62" i="20"/>
  <c r="E57" i="34"/>
  <c r="W62" i="20"/>
  <c r="C58" i="34"/>
  <c r="U63" i="20"/>
  <c r="D58" i="34"/>
  <c r="V63" i="20"/>
  <c r="E58" i="34"/>
  <c r="W63" i="20"/>
  <c r="C59" i="34"/>
  <c r="U64" i="20"/>
  <c r="D59" i="34"/>
  <c r="V64" i="20"/>
  <c r="E59" i="34"/>
  <c r="W64" i="20"/>
  <c r="C60" i="34"/>
  <c r="U65" i="20"/>
  <c r="D60" i="34"/>
  <c r="V65" i="20"/>
  <c r="E60" i="34"/>
  <c r="W65" i="20"/>
  <c r="C61" i="34"/>
  <c r="U66" i="20"/>
  <c r="D61" i="34"/>
  <c r="V66" i="20"/>
  <c r="E61" i="34"/>
  <c r="W66" i="20"/>
  <c r="C62" i="34"/>
  <c r="U67" i="20"/>
  <c r="D62" i="34"/>
  <c r="V67" i="20"/>
  <c r="E62" i="34"/>
  <c r="W67" i="20"/>
  <c r="C63" i="34"/>
  <c r="U68" i="20"/>
  <c r="D63" i="34"/>
  <c r="V68" i="20"/>
  <c r="E63" i="34"/>
  <c r="W68" i="20"/>
  <c r="C64" i="34"/>
  <c r="U69" i="20"/>
  <c r="D64" i="34"/>
  <c r="V69" i="20"/>
  <c r="E64" i="34"/>
  <c r="W69" i="20"/>
  <c r="C65" i="34"/>
  <c r="U70" i="20"/>
  <c r="D65" i="34"/>
  <c r="V70" i="20"/>
  <c r="E65" i="34"/>
  <c r="W70" i="20"/>
  <c r="C66" i="34"/>
  <c r="U71" i="20"/>
  <c r="D66" i="34"/>
  <c r="V71" i="20"/>
  <c r="E66" i="34"/>
  <c r="W71" i="20"/>
  <c r="C67" i="34"/>
  <c r="U72" i="20"/>
  <c r="D67" i="34"/>
  <c r="V72" i="20"/>
  <c r="E67" i="34"/>
  <c r="W72" i="20"/>
  <c r="C68" i="34"/>
  <c r="U73" i="20"/>
  <c r="D68" i="34"/>
  <c r="V73" i="20"/>
  <c r="E68" i="34"/>
  <c r="W73" i="20"/>
  <c r="C69" i="34"/>
  <c r="U74" i="20"/>
  <c r="D69" i="34"/>
  <c r="V74" i="20"/>
  <c r="E69" i="34"/>
  <c r="W74" i="20"/>
  <c r="C70" i="34"/>
  <c r="U75" i="20"/>
  <c r="D70" i="34"/>
  <c r="V75" i="20"/>
  <c r="E70" i="34"/>
  <c r="W75" i="20"/>
  <c r="C71" i="34"/>
  <c r="U76" i="20"/>
  <c r="D71" i="34"/>
  <c r="V76" i="20"/>
  <c r="E71" i="34"/>
  <c r="W76" i="20"/>
  <c r="C72" i="34"/>
  <c r="U77" i="20"/>
  <c r="D72" i="34"/>
  <c r="V77" i="20"/>
  <c r="E72" i="34"/>
  <c r="W77" i="20"/>
  <c r="C73" i="34"/>
  <c r="U78" i="20"/>
  <c r="D73" i="34"/>
  <c r="V78" i="20"/>
  <c r="E73" i="34"/>
  <c r="W78" i="20"/>
  <c r="C74" i="34"/>
  <c r="U79" i="20"/>
  <c r="D74" i="34"/>
  <c r="V79" i="20"/>
  <c r="E74" i="34"/>
  <c r="W79" i="20"/>
  <c r="C75" i="34"/>
  <c r="U80" i="20"/>
  <c r="D75" i="34"/>
  <c r="V80" i="20"/>
  <c r="E75" i="34"/>
  <c r="W80" i="20"/>
  <c r="C76" i="34"/>
  <c r="U81" i="20"/>
  <c r="D76" i="34"/>
  <c r="V81" i="20"/>
  <c r="E76" i="34"/>
  <c r="W81" i="20"/>
  <c r="D11" i="34"/>
  <c r="V16" i="20"/>
  <c r="C11" i="34"/>
  <c r="E11" i="34"/>
  <c r="W16" i="20"/>
  <c r="U16" i="20"/>
  <c r="CH19" i="15"/>
  <c r="CI19" i="15"/>
  <c r="CH20" i="15"/>
  <c r="CI20" i="15"/>
  <c r="CH21" i="15"/>
  <c r="CI21" i="15"/>
  <c r="CH22" i="15"/>
  <c r="CI22" i="15"/>
  <c r="CH23" i="15"/>
  <c r="CI23" i="15"/>
  <c r="CH24" i="15"/>
  <c r="CI24" i="15"/>
  <c r="CH25" i="15"/>
  <c r="CI25" i="15"/>
  <c r="CH26" i="15"/>
  <c r="CI26" i="15"/>
  <c r="CH27" i="15"/>
  <c r="CI27" i="15"/>
  <c r="CH28" i="15"/>
  <c r="CI28" i="15"/>
  <c r="CH29" i="15"/>
  <c r="CI29" i="15"/>
  <c r="CH30" i="15"/>
  <c r="CI30" i="15"/>
  <c r="CH31" i="15"/>
  <c r="CI31" i="15"/>
  <c r="CH32" i="15"/>
  <c r="CI32" i="15"/>
  <c r="CH33" i="15"/>
  <c r="CI33" i="15"/>
  <c r="CH34" i="15"/>
  <c r="CI34" i="15"/>
  <c r="CH35" i="15"/>
  <c r="CI35" i="15"/>
  <c r="CH36" i="15"/>
  <c r="CI36" i="15"/>
  <c r="CH37" i="15"/>
  <c r="CI37" i="15"/>
  <c r="CH38" i="15"/>
  <c r="CI38" i="15"/>
  <c r="CH39" i="15"/>
  <c r="CI39" i="15"/>
  <c r="CH40" i="15"/>
  <c r="CI40" i="15"/>
  <c r="CH41" i="15"/>
  <c r="CI41" i="15"/>
  <c r="CH42" i="15"/>
  <c r="CI42" i="15"/>
  <c r="CH43" i="15"/>
  <c r="CI43" i="15"/>
  <c r="CH44" i="15"/>
  <c r="CI44" i="15"/>
  <c r="CH45" i="15"/>
  <c r="CI45" i="15"/>
  <c r="CH46" i="15"/>
  <c r="CI46" i="15"/>
  <c r="CH47" i="15"/>
  <c r="CI47" i="15"/>
  <c r="CH48" i="15"/>
  <c r="CI48" i="15"/>
  <c r="CH49" i="15"/>
  <c r="CI49" i="15"/>
  <c r="CH50" i="15"/>
  <c r="CI50" i="15"/>
  <c r="CH51" i="15"/>
  <c r="CI51" i="15"/>
  <c r="CH52" i="15"/>
  <c r="CI52" i="15"/>
  <c r="CH53" i="15"/>
  <c r="CI53" i="15"/>
  <c r="CH54" i="15"/>
  <c r="CI54" i="15"/>
  <c r="CH55" i="15"/>
  <c r="CI55" i="15"/>
  <c r="CH56" i="15"/>
  <c r="CI56" i="15"/>
  <c r="CH57" i="15"/>
  <c r="CI57" i="15"/>
  <c r="CH58" i="15"/>
  <c r="CI58" i="15"/>
  <c r="CH59" i="15"/>
  <c r="CI59" i="15"/>
  <c r="CH60" i="15"/>
  <c r="CI60" i="15"/>
  <c r="CH61" i="15"/>
  <c r="CI61" i="15"/>
  <c r="CH62" i="15"/>
  <c r="CI62" i="15"/>
  <c r="CH63" i="15"/>
  <c r="CI63" i="15"/>
  <c r="CH64" i="15"/>
  <c r="CI64" i="15"/>
  <c r="CH65" i="15"/>
  <c r="CI65" i="15"/>
  <c r="CH66" i="15"/>
  <c r="CI66" i="15"/>
  <c r="CH67" i="15"/>
  <c r="CI67" i="15"/>
  <c r="CH68" i="15"/>
  <c r="CI68" i="15"/>
  <c r="CH69" i="15"/>
  <c r="CI69" i="15"/>
  <c r="CH70" i="15"/>
  <c r="CI70" i="15"/>
  <c r="CH71" i="15"/>
  <c r="CI71" i="15"/>
  <c r="CH72" i="15"/>
  <c r="CI72" i="15"/>
  <c r="CH73" i="15"/>
  <c r="CI73" i="15"/>
  <c r="CH74" i="15"/>
  <c r="CI74" i="15"/>
  <c r="CH75" i="15"/>
  <c r="CI75" i="15"/>
  <c r="CH76" i="15"/>
  <c r="CI76" i="15"/>
  <c r="CH77" i="15"/>
  <c r="CI77" i="15"/>
  <c r="CH78" i="15"/>
  <c r="CI78" i="15"/>
  <c r="CH79" i="15"/>
  <c r="CI79" i="15"/>
  <c r="CH80" i="15"/>
  <c r="CI80" i="15"/>
  <c r="CH81" i="15"/>
  <c r="CI81" i="15"/>
  <c r="CH82" i="15"/>
  <c r="CI82" i="15"/>
  <c r="CH83" i="15"/>
  <c r="CI83" i="15"/>
  <c r="CI18" i="15"/>
  <c r="CH18" i="15"/>
  <c r="AH76" i="31"/>
  <c r="AF76" i="31"/>
  <c r="AP76" i="31"/>
  <c r="AE76" i="31"/>
  <c r="AO76" i="31"/>
  <c r="K76" i="31"/>
  <c r="B76" i="31"/>
  <c r="AD76" i="31"/>
  <c r="AN76" i="31"/>
  <c r="AK76" i="31"/>
  <c r="AJ76" i="31"/>
  <c r="AI76" i="31"/>
  <c r="AG76" i="31"/>
  <c r="T76" i="31"/>
  <c r="AH75" i="31"/>
  <c r="AF75" i="31"/>
  <c r="AP75" i="31"/>
  <c r="AE75" i="31"/>
  <c r="AO75" i="31"/>
  <c r="K75" i="31"/>
  <c r="B75" i="31"/>
  <c r="AD75" i="31"/>
  <c r="AN75" i="31"/>
  <c r="AK75" i="31"/>
  <c r="AJ75" i="31"/>
  <c r="AI75" i="31"/>
  <c r="AG75" i="31"/>
  <c r="T75" i="31"/>
  <c r="AH74" i="31"/>
  <c r="AF74" i="31"/>
  <c r="AP74" i="31"/>
  <c r="AE74" i="31"/>
  <c r="AO74" i="31"/>
  <c r="K74" i="31"/>
  <c r="B74" i="31"/>
  <c r="AD74" i="31"/>
  <c r="AN74" i="31"/>
  <c r="AK74" i="31"/>
  <c r="AJ74" i="31"/>
  <c r="AI74" i="31"/>
  <c r="AG74" i="31"/>
  <c r="T74" i="31"/>
  <c r="AH73" i="31"/>
  <c r="AF73" i="31"/>
  <c r="AP73" i="31"/>
  <c r="AE73" i="31"/>
  <c r="AO73" i="31"/>
  <c r="K73" i="31"/>
  <c r="B73" i="31"/>
  <c r="AD73" i="31"/>
  <c r="AN73" i="31"/>
  <c r="AK73" i="31"/>
  <c r="AJ73" i="31"/>
  <c r="AI73" i="31"/>
  <c r="AG73" i="31"/>
  <c r="T73" i="31"/>
  <c r="AH72" i="31"/>
  <c r="AF72" i="31"/>
  <c r="AP72" i="31"/>
  <c r="AE72" i="31"/>
  <c r="AO72" i="31"/>
  <c r="K72" i="31"/>
  <c r="B72" i="31"/>
  <c r="AD72" i="31"/>
  <c r="AN72" i="31"/>
  <c r="AK72" i="31"/>
  <c r="AJ72" i="31"/>
  <c r="AI72" i="31"/>
  <c r="AG72" i="31"/>
  <c r="T72" i="31"/>
  <c r="AH71" i="31"/>
  <c r="AF71" i="31"/>
  <c r="AP71" i="31"/>
  <c r="AE71" i="31"/>
  <c r="AO71" i="31"/>
  <c r="K71" i="31"/>
  <c r="B71" i="31"/>
  <c r="AD71" i="31"/>
  <c r="AN71" i="31"/>
  <c r="AK71" i="31"/>
  <c r="AJ71" i="31"/>
  <c r="AI71" i="31"/>
  <c r="AG71" i="31"/>
  <c r="T71" i="31"/>
  <c r="AH70" i="31"/>
  <c r="AF70" i="31"/>
  <c r="AP70" i="31"/>
  <c r="AE70" i="31"/>
  <c r="AO70" i="31"/>
  <c r="K70" i="31"/>
  <c r="B70" i="31"/>
  <c r="AD70" i="31"/>
  <c r="AN70" i="31"/>
  <c r="AK70" i="31"/>
  <c r="AJ70" i="31"/>
  <c r="AI70" i="31"/>
  <c r="AG70" i="31"/>
  <c r="T70" i="31"/>
  <c r="AH69" i="31"/>
  <c r="AF69" i="31"/>
  <c r="AP69" i="31"/>
  <c r="AE69" i="31"/>
  <c r="AO69" i="31"/>
  <c r="K69" i="31"/>
  <c r="B69" i="31"/>
  <c r="AD69" i="31"/>
  <c r="AN69" i="31"/>
  <c r="AK69" i="31"/>
  <c r="AJ69" i="31"/>
  <c r="AI69" i="31"/>
  <c r="AG69" i="31"/>
  <c r="T69" i="31"/>
  <c r="AH68" i="31"/>
  <c r="AF68" i="31"/>
  <c r="AP68" i="31"/>
  <c r="AE68" i="31"/>
  <c r="AO68" i="31"/>
  <c r="K68" i="31"/>
  <c r="B68" i="31"/>
  <c r="AD68" i="31"/>
  <c r="AN68" i="31"/>
  <c r="AK68" i="31"/>
  <c r="AJ68" i="31"/>
  <c r="AI68" i="31"/>
  <c r="AG68" i="31"/>
  <c r="T68" i="31"/>
  <c r="AH67" i="31"/>
  <c r="AF67" i="31"/>
  <c r="AP67" i="31"/>
  <c r="AE67" i="31"/>
  <c r="AO67" i="31"/>
  <c r="K67" i="31"/>
  <c r="B67" i="31"/>
  <c r="AD67" i="31"/>
  <c r="AN67" i="31"/>
  <c r="AK67" i="31"/>
  <c r="AJ67" i="31"/>
  <c r="AI67" i="31"/>
  <c r="AG67" i="31"/>
  <c r="T67" i="31"/>
  <c r="AH66" i="31"/>
  <c r="AF66" i="31"/>
  <c r="AP66" i="31"/>
  <c r="AE66" i="31"/>
  <c r="AO66" i="31"/>
  <c r="K66" i="31"/>
  <c r="B66" i="31"/>
  <c r="AD66" i="31"/>
  <c r="AN66" i="31"/>
  <c r="AK66" i="31"/>
  <c r="AJ66" i="31"/>
  <c r="AI66" i="31"/>
  <c r="AG66" i="31"/>
  <c r="T66" i="31"/>
  <c r="AH65" i="31"/>
  <c r="AF65" i="31"/>
  <c r="AP65" i="31"/>
  <c r="AE65" i="31"/>
  <c r="AO65" i="31"/>
  <c r="K65" i="31"/>
  <c r="B65" i="31"/>
  <c r="AD65" i="31"/>
  <c r="AN65" i="31"/>
  <c r="AK65" i="31"/>
  <c r="AJ65" i="31"/>
  <c r="AI65" i="31"/>
  <c r="AG65" i="31"/>
  <c r="T65" i="31"/>
  <c r="AH64" i="31"/>
  <c r="AF64" i="31"/>
  <c r="AP64" i="31"/>
  <c r="AE64" i="31"/>
  <c r="AO64" i="31"/>
  <c r="K64" i="31"/>
  <c r="B64" i="31"/>
  <c r="AD64" i="31"/>
  <c r="AN64" i="31"/>
  <c r="AK64" i="31"/>
  <c r="AJ64" i="31"/>
  <c r="AI64" i="31"/>
  <c r="AG64" i="31"/>
  <c r="T64" i="31"/>
  <c r="AH63" i="31"/>
  <c r="AF63" i="31"/>
  <c r="AP63" i="31"/>
  <c r="AE63" i="31"/>
  <c r="AO63" i="31"/>
  <c r="K63" i="31"/>
  <c r="B63" i="31"/>
  <c r="AD63" i="31"/>
  <c r="AN63" i="31"/>
  <c r="AK63" i="31"/>
  <c r="AJ63" i="31"/>
  <c r="AI63" i="31"/>
  <c r="AG63" i="31"/>
  <c r="T63" i="31"/>
  <c r="AH62" i="31"/>
  <c r="AF62" i="31"/>
  <c r="AP62" i="31"/>
  <c r="AE62" i="31"/>
  <c r="AO62" i="31"/>
  <c r="K62" i="31"/>
  <c r="B62" i="31"/>
  <c r="AD62" i="31"/>
  <c r="AN62" i="31"/>
  <c r="AK62" i="31"/>
  <c r="AJ62" i="31"/>
  <c r="AI62" i="31"/>
  <c r="AG62" i="31"/>
  <c r="T62" i="31"/>
  <c r="AH61" i="31"/>
  <c r="AF61" i="31"/>
  <c r="AP61" i="31"/>
  <c r="AE61" i="31"/>
  <c r="AO61" i="31"/>
  <c r="K61" i="31"/>
  <c r="B61" i="31"/>
  <c r="AD61" i="31"/>
  <c r="AN61" i="31"/>
  <c r="AK61" i="31"/>
  <c r="AJ61" i="31"/>
  <c r="AI61" i="31"/>
  <c r="AG61" i="31"/>
  <c r="T61" i="31"/>
  <c r="AH60" i="31"/>
  <c r="AF60" i="31"/>
  <c r="AP60" i="31"/>
  <c r="AE60" i="31"/>
  <c r="AO60" i="31"/>
  <c r="K60" i="31"/>
  <c r="B60" i="31"/>
  <c r="AD60" i="31"/>
  <c r="AN60" i="31"/>
  <c r="AK60" i="31"/>
  <c r="AJ60" i="31"/>
  <c r="AI60" i="31"/>
  <c r="AG60" i="31"/>
  <c r="T60" i="31"/>
  <c r="AH59" i="31"/>
  <c r="AF59" i="31"/>
  <c r="AP59" i="31"/>
  <c r="AE59" i="31"/>
  <c r="AO59" i="31"/>
  <c r="K59" i="31"/>
  <c r="B59" i="31"/>
  <c r="AD59" i="31"/>
  <c r="AN59" i="31"/>
  <c r="AK59" i="31"/>
  <c r="AJ59" i="31"/>
  <c r="AI59" i="31"/>
  <c r="AG59" i="31"/>
  <c r="T59" i="31"/>
  <c r="AH58" i="31"/>
  <c r="AF58" i="31"/>
  <c r="AP58" i="31"/>
  <c r="AE58" i="31"/>
  <c r="AO58" i="31"/>
  <c r="K58" i="31"/>
  <c r="B58" i="31"/>
  <c r="AD58" i="31"/>
  <c r="AN58" i="31"/>
  <c r="AK58" i="31"/>
  <c r="AJ58" i="31"/>
  <c r="AI58" i="31"/>
  <c r="AG58" i="31"/>
  <c r="T58" i="31"/>
  <c r="AH57" i="31"/>
  <c r="AF57" i="31"/>
  <c r="AP57" i="31"/>
  <c r="AE57" i="31"/>
  <c r="AO57" i="31"/>
  <c r="K57" i="31"/>
  <c r="B57" i="31"/>
  <c r="AD57" i="31"/>
  <c r="AN57" i="31"/>
  <c r="AK57" i="31"/>
  <c r="AJ57" i="31"/>
  <c r="AI57" i="31"/>
  <c r="AG57" i="31"/>
  <c r="T57" i="31"/>
  <c r="AH56" i="31"/>
  <c r="AF56" i="31"/>
  <c r="AP56" i="31"/>
  <c r="AE56" i="31"/>
  <c r="AO56" i="31"/>
  <c r="K56" i="31"/>
  <c r="B56" i="31"/>
  <c r="AD56" i="31"/>
  <c r="AN56" i="31"/>
  <c r="AK56" i="31"/>
  <c r="AJ56" i="31"/>
  <c r="AI56" i="31"/>
  <c r="AG56" i="31"/>
  <c r="T56" i="31"/>
  <c r="AH55" i="31"/>
  <c r="AF55" i="31"/>
  <c r="AP55" i="31"/>
  <c r="AE55" i="31"/>
  <c r="AO55" i="31"/>
  <c r="K55" i="31"/>
  <c r="B55" i="31"/>
  <c r="AD55" i="31"/>
  <c r="AN55" i="31"/>
  <c r="AK55" i="31"/>
  <c r="AJ55" i="31"/>
  <c r="AI55" i="31"/>
  <c r="AG55" i="31"/>
  <c r="T55" i="31"/>
  <c r="AH54" i="31"/>
  <c r="AF54" i="31"/>
  <c r="AP54" i="31"/>
  <c r="AE54" i="31"/>
  <c r="AO54" i="31"/>
  <c r="K54" i="31"/>
  <c r="B54" i="31"/>
  <c r="AD54" i="31"/>
  <c r="AN54" i="31"/>
  <c r="AK54" i="31"/>
  <c r="AJ54" i="31"/>
  <c r="AI54" i="31"/>
  <c r="AG54" i="31"/>
  <c r="T54" i="31"/>
  <c r="AH53" i="31"/>
  <c r="AF53" i="31"/>
  <c r="AP53" i="31"/>
  <c r="AE53" i="31"/>
  <c r="AO53" i="31"/>
  <c r="K53" i="31"/>
  <c r="B53" i="31"/>
  <c r="AD53" i="31"/>
  <c r="AN53" i="31"/>
  <c r="AK53" i="31"/>
  <c r="AJ53" i="31"/>
  <c r="AI53" i="31"/>
  <c r="AG53" i="31"/>
  <c r="T53" i="31"/>
  <c r="AH52" i="31"/>
  <c r="AF52" i="31"/>
  <c r="AP52" i="31"/>
  <c r="AE52" i="31"/>
  <c r="AO52" i="31"/>
  <c r="K52" i="31"/>
  <c r="B52" i="31"/>
  <c r="AD52" i="31"/>
  <c r="AN52" i="31"/>
  <c r="AK52" i="31"/>
  <c r="AJ52" i="31"/>
  <c r="AI52" i="31"/>
  <c r="AG52" i="31"/>
  <c r="T52" i="31"/>
  <c r="AH51" i="31"/>
  <c r="AF51" i="31"/>
  <c r="AP51" i="31"/>
  <c r="AE51" i="31"/>
  <c r="AO51" i="31"/>
  <c r="K51" i="31"/>
  <c r="B51" i="31"/>
  <c r="AD51" i="31"/>
  <c r="AN51" i="31"/>
  <c r="AK51" i="31"/>
  <c r="AJ51" i="31"/>
  <c r="AI51" i="31"/>
  <c r="AG51" i="31"/>
  <c r="T51" i="31"/>
  <c r="AH50" i="31"/>
  <c r="AF50" i="31"/>
  <c r="AP50" i="31"/>
  <c r="AE50" i="31"/>
  <c r="AO50" i="31"/>
  <c r="K50" i="31"/>
  <c r="B50" i="31"/>
  <c r="AD50" i="31"/>
  <c r="AN50" i="31"/>
  <c r="AK50" i="31"/>
  <c r="AJ50" i="31"/>
  <c r="AI50" i="31"/>
  <c r="AG50" i="31"/>
  <c r="T50" i="31"/>
  <c r="AH49" i="31"/>
  <c r="AF49" i="31"/>
  <c r="AP49" i="31"/>
  <c r="AE49" i="31"/>
  <c r="AO49" i="31"/>
  <c r="K49" i="31"/>
  <c r="B49" i="31"/>
  <c r="AD49" i="31"/>
  <c r="AN49" i="31"/>
  <c r="AK49" i="31"/>
  <c r="AJ49" i="31"/>
  <c r="AI49" i="31"/>
  <c r="AG49" i="31"/>
  <c r="T49" i="31"/>
  <c r="AH48" i="31"/>
  <c r="AF48" i="31"/>
  <c r="AP48" i="31"/>
  <c r="AE48" i="31"/>
  <c r="AO48" i="31"/>
  <c r="K48" i="31"/>
  <c r="B48" i="31"/>
  <c r="AD48" i="31"/>
  <c r="AN48" i="31"/>
  <c r="AK48" i="31"/>
  <c r="AJ48" i="31"/>
  <c r="AI48" i="31"/>
  <c r="AG48" i="31"/>
  <c r="T48" i="31"/>
  <c r="AH47" i="31"/>
  <c r="AF47" i="31"/>
  <c r="AP47" i="31"/>
  <c r="AE47" i="31"/>
  <c r="AO47" i="31"/>
  <c r="K47" i="31"/>
  <c r="B47" i="31"/>
  <c r="AD47" i="31"/>
  <c r="AN47" i="31"/>
  <c r="AK47" i="31"/>
  <c r="AJ47" i="31"/>
  <c r="AI47" i="31"/>
  <c r="AG47" i="31"/>
  <c r="T47" i="31"/>
  <c r="AH46" i="31"/>
  <c r="AF46" i="31"/>
  <c r="AP46" i="31"/>
  <c r="AE46" i="31"/>
  <c r="AO46" i="31"/>
  <c r="K46" i="31"/>
  <c r="B46" i="31"/>
  <c r="AD46" i="31"/>
  <c r="AN46" i="31"/>
  <c r="AK46" i="31"/>
  <c r="AJ46" i="31"/>
  <c r="AI46" i="31"/>
  <c r="AG46" i="31"/>
  <c r="T46" i="31"/>
  <c r="AH45" i="31"/>
  <c r="AF45" i="31"/>
  <c r="AP45" i="31"/>
  <c r="AE45" i="31"/>
  <c r="AO45" i="31"/>
  <c r="K45" i="31"/>
  <c r="B45" i="31"/>
  <c r="AD45" i="31"/>
  <c r="AN45" i="31"/>
  <c r="AK45" i="31"/>
  <c r="AJ45" i="31"/>
  <c r="AI45" i="31"/>
  <c r="AG45" i="31"/>
  <c r="T45" i="31"/>
  <c r="AH44" i="31"/>
  <c r="AF44" i="31"/>
  <c r="AP44" i="31"/>
  <c r="AE44" i="31"/>
  <c r="AO44" i="31"/>
  <c r="K44" i="31"/>
  <c r="B44" i="31"/>
  <c r="AD44" i="31"/>
  <c r="AN44" i="31"/>
  <c r="AK44" i="31"/>
  <c r="AJ44" i="31"/>
  <c r="AI44" i="31"/>
  <c r="AG44" i="31"/>
  <c r="T44" i="31"/>
  <c r="AH43" i="31"/>
  <c r="AF43" i="31"/>
  <c r="AP43" i="31"/>
  <c r="AE43" i="31"/>
  <c r="AO43" i="31"/>
  <c r="K43" i="31"/>
  <c r="B43" i="31"/>
  <c r="AD43" i="31"/>
  <c r="AN43" i="31"/>
  <c r="AK43" i="31"/>
  <c r="AJ43" i="31"/>
  <c r="AI43" i="31"/>
  <c r="AG43" i="31"/>
  <c r="T43" i="31"/>
  <c r="AH42" i="31"/>
  <c r="AF42" i="31"/>
  <c r="AP42" i="31"/>
  <c r="AE42" i="31"/>
  <c r="AO42" i="31"/>
  <c r="K42" i="31"/>
  <c r="B42" i="31"/>
  <c r="AD42" i="31"/>
  <c r="AN42" i="31"/>
  <c r="AK42" i="31"/>
  <c r="AJ42" i="31"/>
  <c r="AI42" i="31"/>
  <c r="AG42" i="31"/>
  <c r="T42" i="31"/>
  <c r="AH41" i="31"/>
  <c r="AF41" i="31"/>
  <c r="AP41" i="31"/>
  <c r="AE41" i="31"/>
  <c r="AO41" i="31"/>
  <c r="K41" i="31"/>
  <c r="B41" i="31"/>
  <c r="AD41" i="31"/>
  <c r="AN41" i="31"/>
  <c r="AK41" i="31"/>
  <c r="AJ41" i="31"/>
  <c r="AI41" i="31"/>
  <c r="AG41" i="31"/>
  <c r="T41" i="31"/>
  <c r="AH40" i="31"/>
  <c r="AF40" i="31"/>
  <c r="AP40" i="31"/>
  <c r="AE40" i="31"/>
  <c r="AO40" i="31"/>
  <c r="K40" i="31"/>
  <c r="B40" i="31"/>
  <c r="AD40" i="31"/>
  <c r="AN40" i="31"/>
  <c r="AK40" i="31"/>
  <c r="AJ40" i="31"/>
  <c r="AI40" i="31"/>
  <c r="AG40" i="31"/>
  <c r="T40" i="31"/>
  <c r="AH39" i="31"/>
  <c r="AF39" i="31"/>
  <c r="AP39" i="31"/>
  <c r="AE39" i="31"/>
  <c r="AO39" i="31"/>
  <c r="K39" i="31"/>
  <c r="B39" i="31"/>
  <c r="AD39" i="31"/>
  <c r="AN39" i="31"/>
  <c r="AK39" i="31"/>
  <c r="AJ39" i="31"/>
  <c r="AI39" i="31"/>
  <c r="AG39" i="31"/>
  <c r="T39" i="31"/>
  <c r="AH38" i="31"/>
  <c r="AF38" i="31"/>
  <c r="AP38" i="31"/>
  <c r="AE38" i="31"/>
  <c r="AO38" i="31"/>
  <c r="K38" i="31"/>
  <c r="B38" i="31"/>
  <c r="AD38" i="31"/>
  <c r="AN38" i="31"/>
  <c r="AK38" i="31"/>
  <c r="AJ38" i="31"/>
  <c r="AI38" i="31"/>
  <c r="AG38" i="31"/>
  <c r="T38" i="31"/>
  <c r="AH37" i="31"/>
  <c r="AF37" i="31"/>
  <c r="AP37" i="31"/>
  <c r="AE37" i="31"/>
  <c r="AO37" i="31"/>
  <c r="K37" i="31"/>
  <c r="B37" i="31"/>
  <c r="AD37" i="31"/>
  <c r="AN37" i="31"/>
  <c r="AK37" i="31"/>
  <c r="AJ37" i="31"/>
  <c r="AI37" i="31"/>
  <c r="AG37" i="31"/>
  <c r="T37" i="31"/>
  <c r="AH36" i="31"/>
  <c r="AF36" i="31"/>
  <c r="AP36" i="31"/>
  <c r="AE36" i="31"/>
  <c r="AO36" i="31"/>
  <c r="K36" i="31"/>
  <c r="B36" i="31"/>
  <c r="AD36" i="31"/>
  <c r="AN36" i="31"/>
  <c r="AK36" i="31"/>
  <c r="AJ36" i="31"/>
  <c r="AI36" i="31"/>
  <c r="AG36" i="31"/>
  <c r="T36" i="31"/>
  <c r="AH35" i="31"/>
  <c r="AF35" i="31"/>
  <c r="AP35" i="31"/>
  <c r="AE35" i="31"/>
  <c r="AO35" i="31"/>
  <c r="K35" i="31"/>
  <c r="B35" i="31"/>
  <c r="AD35" i="31"/>
  <c r="AN35" i="31"/>
  <c r="AK35" i="31"/>
  <c r="AJ35" i="31"/>
  <c r="AI35" i="31"/>
  <c r="AG35" i="31"/>
  <c r="T35" i="31"/>
  <c r="AH34" i="31"/>
  <c r="AF34" i="31"/>
  <c r="AP34" i="31"/>
  <c r="AE34" i="31"/>
  <c r="AO34" i="31"/>
  <c r="K34" i="31"/>
  <c r="B34" i="31"/>
  <c r="AD34" i="31"/>
  <c r="AN34" i="31"/>
  <c r="AK34" i="31"/>
  <c r="AJ34" i="31"/>
  <c r="AI34" i="31"/>
  <c r="AG34" i="31"/>
  <c r="T34" i="31"/>
  <c r="AH33" i="31"/>
  <c r="AF33" i="31"/>
  <c r="AP33" i="31"/>
  <c r="AE33" i="31"/>
  <c r="AO33" i="31"/>
  <c r="K33" i="31"/>
  <c r="B33" i="31"/>
  <c r="AD33" i="31"/>
  <c r="AN33" i="31"/>
  <c r="AK33" i="31"/>
  <c r="AJ33" i="31"/>
  <c r="AI33" i="31"/>
  <c r="AG33" i="31"/>
  <c r="T33" i="31"/>
  <c r="AH32" i="31"/>
  <c r="AF32" i="31"/>
  <c r="AP32" i="31"/>
  <c r="AE32" i="31"/>
  <c r="AO32" i="31"/>
  <c r="K32" i="31"/>
  <c r="B32" i="31"/>
  <c r="AD32" i="31"/>
  <c r="AN32" i="31"/>
  <c r="AK32" i="31"/>
  <c r="AJ32" i="31"/>
  <c r="AI32" i="31"/>
  <c r="AG32" i="31"/>
  <c r="T32" i="31"/>
  <c r="AH31" i="31"/>
  <c r="AF31" i="31"/>
  <c r="AP31" i="31"/>
  <c r="AE31" i="31"/>
  <c r="AO31" i="31"/>
  <c r="K31" i="31"/>
  <c r="B31" i="31"/>
  <c r="AD31" i="31"/>
  <c r="AN31" i="31"/>
  <c r="AK31" i="31"/>
  <c r="AJ31" i="31"/>
  <c r="AI31" i="31"/>
  <c r="AG31" i="31"/>
  <c r="T31" i="31"/>
  <c r="AH30" i="31"/>
  <c r="AF30" i="31"/>
  <c r="AP30" i="31"/>
  <c r="AE30" i="31"/>
  <c r="AO30" i="31"/>
  <c r="K30" i="31"/>
  <c r="B30" i="31"/>
  <c r="AD30" i="31"/>
  <c r="AN30" i="31"/>
  <c r="AK30" i="31"/>
  <c r="AJ30" i="31"/>
  <c r="AI30" i="31"/>
  <c r="AG30" i="31"/>
  <c r="T30" i="31"/>
  <c r="AH29" i="31"/>
  <c r="AF29" i="31"/>
  <c r="AP29" i="31"/>
  <c r="AE29" i="31"/>
  <c r="AO29" i="31"/>
  <c r="K29" i="31"/>
  <c r="B29" i="31"/>
  <c r="AD29" i="31"/>
  <c r="AN29" i="31"/>
  <c r="AK29" i="31"/>
  <c r="AJ29" i="31"/>
  <c r="AI29" i="31"/>
  <c r="AG29" i="31"/>
  <c r="T29" i="31"/>
  <c r="AH28" i="31"/>
  <c r="AF28" i="31"/>
  <c r="AP28" i="31"/>
  <c r="AE28" i="31"/>
  <c r="AO28" i="31"/>
  <c r="K28" i="31"/>
  <c r="B28" i="31"/>
  <c r="AD28" i="31"/>
  <c r="AN28" i="31"/>
  <c r="AK28" i="31"/>
  <c r="AJ28" i="31"/>
  <c r="AI28" i="31"/>
  <c r="AG28" i="31"/>
  <c r="T28" i="31"/>
  <c r="AH27" i="31"/>
  <c r="AF27" i="31"/>
  <c r="AP27" i="31"/>
  <c r="AE27" i="31"/>
  <c r="AO27" i="31"/>
  <c r="K27" i="31"/>
  <c r="B27" i="31"/>
  <c r="AD27" i="31"/>
  <c r="AN27" i="31"/>
  <c r="AK27" i="31"/>
  <c r="AJ27" i="31"/>
  <c r="AI27" i="31"/>
  <c r="AG27" i="31"/>
  <c r="T27" i="31"/>
  <c r="AH26" i="31"/>
  <c r="AF26" i="31"/>
  <c r="AP26" i="31"/>
  <c r="AE26" i="31"/>
  <c r="AO26" i="31"/>
  <c r="K26" i="31"/>
  <c r="B26" i="31"/>
  <c r="AD26" i="31"/>
  <c r="AN26" i="31"/>
  <c r="AK26" i="31"/>
  <c r="AJ26" i="31"/>
  <c r="AI26" i="31"/>
  <c r="AG26" i="31"/>
  <c r="T26" i="31"/>
  <c r="AH25" i="31"/>
  <c r="AF25" i="31"/>
  <c r="AP25" i="31"/>
  <c r="AE25" i="31"/>
  <c r="AO25" i="31"/>
  <c r="K25" i="31"/>
  <c r="B25" i="31"/>
  <c r="AD25" i="31"/>
  <c r="AN25" i="31"/>
  <c r="AK25" i="31"/>
  <c r="AJ25" i="31"/>
  <c r="AI25" i="31"/>
  <c r="AG25" i="31"/>
  <c r="T25" i="31"/>
  <c r="AH24" i="31"/>
  <c r="AF24" i="31"/>
  <c r="AP24" i="31"/>
  <c r="AE24" i="31"/>
  <c r="AO24" i="31"/>
  <c r="K24" i="31"/>
  <c r="B24" i="31"/>
  <c r="AD24" i="31"/>
  <c r="AN24" i="31"/>
  <c r="AK24" i="31"/>
  <c r="AJ24" i="31"/>
  <c r="AI24" i="31"/>
  <c r="AG24" i="31"/>
  <c r="T24" i="31"/>
  <c r="AH23" i="31"/>
  <c r="AF23" i="31"/>
  <c r="AP23" i="31"/>
  <c r="AE23" i="31"/>
  <c r="AO23" i="31"/>
  <c r="K23" i="31"/>
  <c r="B23" i="31"/>
  <c r="AD23" i="31"/>
  <c r="AN23" i="31"/>
  <c r="AK23" i="31"/>
  <c r="AJ23" i="31"/>
  <c r="AI23" i="31"/>
  <c r="AG23" i="31"/>
  <c r="T23" i="31"/>
  <c r="AH22" i="31"/>
  <c r="AF22" i="31"/>
  <c r="AP22" i="31"/>
  <c r="AE22" i="31"/>
  <c r="AO22" i="31"/>
  <c r="K22" i="31"/>
  <c r="B22" i="31"/>
  <c r="AD22" i="31"/>
  <c r="AN22" i="31"/>
  <c r="AK22" i="31"/>
  <c r="AJ22" i="31"/>
  <c r="AI22" i="31"/>
  <c r="AG22" i="31"/>
  <c r="T22" i="31"/>
  <c r="AH21" i="31"/>
  <c r="AF21" i="31"/>
  <c r="AP21" i="31"/>
  <c r="AE21" i="31"/>
  <c r="AO21" i="31"/>
  <c r="K21" i="31"/>
  <c r="B21" i="31"/>
  <c r="AD21" i="31"/>
  <c r="AN21" i="31"/>
  <c r="AK21" i="31"/>
  <c r="AJ21" i="31"/>
  <c r="AI21" i="31"/>
  <c r="AG21" i="31"/>
  <c r="T21" i="31"/>
  <c r="AH20" i="31"/>
  <c r="AF20" i="31"/>
  <c r="AP20" i="31"/>
  <c r="AE20" i="31"/>
  <c r="AO20" i="31"/>
  <c r="K20" i="31"/>
  <c r="B20" i="31"/>
  <c r="AD20" i="31"/>
  <c r="AN20" i="31"/>
  <c r="AK20" i="31"/>
  <c r="AJ20" i="31"/>
  <c r="AI20" i="31"/>
  <c r="AG20" i="31"/>
  <c r="T20" i="31"/>
  <c r="AH19" i="31"/>
  <c r="AF19" i="31"/>
  <c r="AP19" i="31"/>
  <c r="AE19" i="31"/>
  <c r="AO19" i="31"/>
  <c r="K19" i="31"/>
  <c r="B19" i="31"/>
  <c r="AD19" i="31"/>
  <c r="AN19" i="31"/>
  <c r="AK19" i="31"/>
  <c r="AJ19" i="31"/>
  <c r="AI19" i="31"/>
  <c r="AG19" i="31"/>
  <c r="T19" i="31"/>
  <c r="AH18" i="31"/>
  <c r="AF18" i="31"/>
  <c r="AP18" i="31"/>
  <c r="AE18" i="31"/>
  <c r="AO18" i="31"/>
  <c r="K18" i="31"/>
  <c r="B18" i="31"/>
  <c r="AD18" i="31"/>
  <c r="AN18" i="31"/>
  <c r="AK18" i="31"/>
  <c r="AJ18" i="31"/>
  <c r="AI18" i="31"/>
  <c r="AG18" i="31"/>
  <c r="T18" i="31"/>
  <c r="AH17" i="31"/>
  <c r="AF17" i="31"/>
  <c r="AP17" i="31"/>
  <c r="AE17" i="31"/>
  <c r="AO17" i="31"/>
  <c r="K17" i="31"/>
  <c r="B17" i="31"/>
  <c r="AD17" i="31"/>
  <c r="AN17" i="31"/>
  <c r="AK17" i="31"/>
  <c r="AJ17" i="31"/>
  <c r="AI17" i="31"/>
  <c r="AG17" i="31"/>
  <c r="T17" i="31"/>
  <c r="AH16" i="31"/>
  <c r="AF16" i="31"/>
  <c r="AP16" i="31"/>
  <c r="AE16" i="31"/>
  <c r="AO16" i="31"/>
  <c r="K16" i="31"/>
  <c r="B16" i="31"/>
  <c r="AD16" i="31"/>
  <c r="AN16" i="31"/>
  <c r="AK16" i="31"/>
  <c r="AJ16" i="31"/>
  <c r="AI16" i="31"/>
  <c r="AG16" i="31"/>
  <c r="T16" i="31"/>
  <c r="AH15" i="31"/>
  <c r="AF15" i="31"/>
  <c r="AP15" i="31"/>
  <c r="AE15" i="31"/>
  <c r="AO15" i="31"/>
  <c r="K15" i="31"/>
  <c r="B15" i="31"/>
  <c r="AD15" i="31"/>
  <c r="AN15" i="31"/>
  <c r="AK15" i="31"/>
  <c r="AJ15" i="31"/>
  <c r="AI15" i="31"/>
  <c r="AG15" i="31"/>
  <c r="T15" i="31"/>
  <c r="AH14" i="31"/>
  <c r="AF14" i="31"/>
  <c r="AP14" i="31"/>
  <c r="AE14" i="31"/>
  <c r="AO14" i="31"/>
  <c r="K14" i="31"/>
  <c r="B14" i="31"/>
  <c r="AD14" i="31"/>
  <c r="AN14" i="31"/>
  <c r="AK14" i="31"/>
  <c r="AJ14" i="31"/>
  <c r="AI14" i="31"/>
  <c r="AG14" i="31"/>
  <c r="T14" i="31"/>
  <c r="AH13" i="31"/>
  <c r="AF13" i="31"/>
  <c r="AP13" i="31"/>
  <c r="AE13" i="31"/>
  <c r="AO13" i="31"/>
  <c r="K13" i="31"/>
  <c r="B13" i="31"/>
  <c r="AD13" i="31"/>
  <c r="AN13" i="31"/>
  <c r="AK13" i="31"/>
  <c r="AJ13" i="31"/>
  <c r="AI13" i="31"/>
  <c r="AG13" i="31"/>
  <c r="T13" i="31"/>
  <c r="AH12" i="31"/>
  <c r="AF12" i="31"/>
  <c r="AP12" i="31"/>
  <c r="AE12" i="31"/>
  <c r="AO12" i="31"/>
  <c r="K12" i="31"/>
  <c r="B12" i="31"/>
  <c r="AD12" i="31"/>
  <c r="AN12" i="31"/>
  <c r="AK12" i="31"/>
  <c r="AJ12" i="31"/>
  <c r="AI12" i="31"/>
  <c r="AG12" i="31"/>
  <c r="T12" i="31"/>
  <c r="AH11" i="31"/>
  <c r="AF11" i="31"/>
  <c r="AP11" i="31"/>
  <c r="AE11" i="31"/>
  <c r="AO11" i="31"/>
  <c r="K11" i="31"/>
  <c r="B11" i="31"/>
  <c r="AD11" i="31"/>
  <c r="AN11" i="31"/>
  <c r="AK11" i="31"/>
  <c r="AJ11" i="31"/>
  <c r="AI11" i="31"/>
  <c r="AG11" i="31"/>
  <c r="T11" i="31"/>
  <c r="AP8" i="31"/>
  <c r="AO8" i="31"/>
  <c r="AN8" i="31"/>
  <c r="AD8" i="31"/>
  <c r="BI11" i="16"/>
  <c r="BQ11" i="16"/>
  <c r="BA11" i="16"/>
  <c r="G11" i="16"/>
  <c r="BI12" i="16"/>
  <c r="BQ12" i="16"/>
  <c r="BA12" i="16"/>
  <c r="G12" i="16"/>
  <c r="BI13" i="16"/>
  <c r="BQ13" i="16"/>
  <c r="BA13" i="16"/>
  <c r="G13" i="16"/>
  <c r="BI15" i="16"/>
  <c r="BQ15" i="16"/>
  <c r="BA15" i="16"/>
  <c r="G15" i="16"/>
  <c r="BI16" i="16"/>
  <c r="BQ16" i="16"/>
  <c r="BA16" i="16"/>
  <c r="G16" i="16"/>
  <c r="BI18" i="16"/>
  <c r="BQ18" i="16"/>
  <c r="BA18" i="16"/>
  <c r="G18" i="16"/>
  <c r="BI19" i="16"/>
  <c r="BQ19" i="16"/>
  <c r="BA19" i="16"/>
  <c r="G19" i="16"/>
  <c r="BI20" i="16"/>
  <c r="BQ20" i="16"/>
  <c r="BA20" i="16"/>
  <c r="G20" i="16"/>
  <c r="BI22" i="16"/>
  <c r="BQ22" i="16"/>
  <c r="BA22" i="16"/>
  <c r="G22" i="16"/>
  <c r="BI29" i="16"/>
  <c r="BQ29" i="16"/>
  <c r="BA29" i="16"/>
  <c r="G29" i="16"/>
  <c r="BI30" i="16"/>
  <c r="BQ30" i="16"/>
  <c r="BA30" i="16"/>
  <c r="G30" i="16"/>
  <c r="BI31" i="16"/>
  <c r="BQ31" i="16"/>
  <c r="BA31" i="16"/>
  <c r="G31" i="16"/>
  <c r="BI40" i="16"/>
  <c r="BQ40" i="16"/>
  <c r="BA40" i="16"/>
  <c r="G40" i="16"/>
  <c r="BI43" i="16"/>
  <c r="BQ43" i="16"/>
  <c r="BA43" i="16"/>
  <c r="G43" i="16"/>
  <c r="BI60" i="16"/>
  <c r="BQ60" i="16"/>
  <c r="BA60" i="16"/>
  <c r="G60" i="16"/>
  <c r="BI61" i="16"/>
  <c r="BQ61" i="16"/>
  <c r="BA61" i="16"/>
  <c r="G61" i="16"/>
  <c r="BI69" i="16"/>
  <c r="BQ69" i="16"/>
  <c r="BA69" i="16"/>
  <c r="G69" i="16"/>
  <c r="BI70" i="16"/>
  <c r="BQ70" i="16"/>
  <c r="BA70" i="16"/>
  <c r="G70" i="16"/>
  <c r="H11" i="16"/>
  <c r="H12" i="16"/>
  <c r="H13" i="16"/>
  <c r="H15" i="16"/>
  <c r="H16" i="16"/>
  <c r="H18" i="16"/>
  <c r="H19" i="16"/>
  <c r="H20" i="16"/>
  <c r="H22" i="16"/>
  <c r="H29" i="16"/>
  <c r="H30" i="16"/>
  <c r="H31" i="16"/>
  <c r="H40" i="16"/>
  <c r="H43" i="16"/>
  <c r="H60" i="16"/>
  <c r="H61" i="16"/>
  <c r="H69" i="16"/>
  <c r="H70" i="16"/>
  <c r="I11" i="16"/>
  <c r="I12" i="16"/>
  <c r="I13" i="16"/>
  <c r="I15" i="16"/>
  <c r="I16" i="16"/>
  <c r="I18" i="16"/>
  <c r="I19" i="16"/>
  <c r="I20" i="16"/>
  <c r="I22" i="16"/>
  <c r="I29" i="16"/>
  <c r="I30" i="16"/>
  <c r="I31" i="16"/>
  <c r="I40" i="16"/>
  <c r="I43" i="16"/>
  <c r="I60" i="16"/>
  <c r="I61" i="16"/>
  <c r="I69" i="16"/>
  <c r="I70" i="16"/>
  <c r="J11" i="16"/>
  <c r="J12" i="16"/>
  <c r="J13" i="16"/>
  <c r="J15" i="16"/>
  <c r="J16" i="16"/>
  <c r="J18" i="16"/>
  <c r="J19" i="16"/>
  <c r="J20" i="16"/>
  <c r="J22" i="16"/>
  <c r="J29" i="16"/>
  <c r="J30" i="16"/>
  <c r="J31" i="16"/>
  <c r="J40" i="16"/>
  <c r="J43" i="16"/>
  <c r="J60" i="16"/>
  <c r="J61" i="16"/>
  <c r="J69" i="16"/>
  <c r="J70" i="16"/>
  <c r="O11" i="16"/>
  <c r="O12" i="16"/>
  <c r="O13" i="16"/>
  <c r="O15" i="16"/>
  <c r="O16" i="16"/>
  <c r="O18" i="16"/>
  <c r="O19" i="16"/>
  <c r="O20" i="16"/>
  <c r="O22" i="16"/>
  <c r="O29" i="16"/>
  <c r="O30" i="16"/>
  <c r="O31" i="16"/>
  <c r="O40" i="16"/>
  <c r="O43" i="16"/>
  <c r="O60" i="16"/>
  <c r="O61" i="16"/>
  <c r="O69" i="16"/>
  <c r="O70" i="16"/>
  <c r="CG11" i="16"/>
  <c r="BY11" i="16"/>
  <c r="P11" i="16"/>
  <c r="CG12" i="16"/>
  <c r="BY12" i="16"/>
  <c r="P12" i="16"/>
  <c r="CG13" i="16"/>
  <c r="BY13" i="16"/>
  <c r="P13" i="16"/>
  <c r="CG15" i="16"/>
  <c r="BY15" i="16"/>
  <c r="P15" i="16"/>
  <c r="CG16" i="16"/>
  <c r="BY16" i="16"/>
  <c r="P16" i="16"/>
  <c r="CG18" i="16"/>
  <c r="BY18" i="16"/>
  <c r="P18" i="16"/>
  <c r="CG19" i="16"/>
  <c r="BY19" i="16"/>
  <c r="P19" i="16"/>
  <c r="CG20" i="16"/>
  <c r="BY20" i="16"/>
  <c r="P20" i="16"/>
  <c r="CG22" i="16"/>
  <c r="BY22" i="16"/>
  <c r="P22" i="16"/>
  <c r="CG29" i="16"/>
  <c r="BY29" i="16"/>
  <c r="P29" i="16"/>
  <c r="CG30" i="16"/>
  <c r="BY30" i="16"/>
  <c r="P30" i="16"/>
  <c r="CG31" i="16"/>
  <c r="BY31" i="16"/>
  <c r="P31" i="16"/>
  <c r="CG40" i="16"/>
  <c r="BY40" i="16"/>
  <c r="P40" i="16"/>
  <c r="CG43" i="16"/>
  <c r="BY43" i="16"/>
  <c r="P43" i="16"/>
  <c r="CG60" i="16"/>
  <c r="BY60" i="16"/>
  <c r="P60" i="16"/>
  <c r="CG61" i="16"/>
  <c r="BY61" i="16"/>
  <c r="P61" i="16"/>
  <c r="CG69" i="16"/>
  <c r="BY69" i="16"/>
  <c r="P69" i="16"/>
  <c r="CG70" i="16"/>
  <c r="BY70" i="16"/>
  <c r="P70" i="16"/>
  <c r="Q11" i="16"/>
  <c r="Q12" i="16"/>
  <c r="Q13" i="16"/>
  <c r="Q15" i="16"/>
  <c r="Q16" i="16"/>
  <c r="Q18" i="16"/>
  <c r="Q19" i="16"/>
  <c r="Q20" i="16"/>
  <c r="Q22" i="16"/>
  <c r="Q29" i="16"/>
  <c r="Q30" i="16"/>
  <c r="Q31" i="16"/>
  <c r="Q40" i="16"/>
  <c r="Q43" i="16"/>
  <c r="Q60" i="16"/>
  <c r="Q61" i="16"/>
  <c r="Q69" i="16"/>
  <c r="Q70" i="16"/>
  <c r="R11" i="16"/>
  <c r="R12" i="16"/>
  <c r="R13" i="16"/>
  <c r="R15" i="16"/>
  <c r="R16" i="16"/>
  <c r="R18" i="16"/>
  <c r="R19" i="16"/>
  <c r="R20" i="16"/>
  <c r="R22" i="16"/>
  <c r="R29" i="16"/>
  <c r="R30" i="16"/>
  <c r="R31" i="16"/>
  <c r="R40" i="16"/>
  <c r="R43" i="16"/>
  <c r="R60" i="16"/>
  <c r="R61" i="16"/>
  <c r="R69" i="16"/>
  <c r="R70" i="16"/>
  <c r="S11" i="16"/>
  <c r="S12" i="16"/>
  <c r="S13" i="16"/>
  <c r="S15" i="16"/>
  <c r="S16" i="16"/>
  <c r="S18" i="16"/>
  <c r="S19" i="16"/>
  <c r="S20" i="16"/>
  <c r="S22" i="16"/>
  <c r="S29" i="16"/>
  <c r="S30" i="16"/>
  <c r="S31" i="16"/>
  <c r="S40" i="16"/>
  <c r="S43" i="16"/>
  <c r="S60" i="16"/>
  <c r="S61" i="16"/>
  <c r="S69" i="16"/>
  <c r="S70" i="16"/>
  <c r="F11" i="16"/>
  <c r="X11" i="16"/>
  <c r="F12" i="16"/>
  <c r="X12" i="16"/>
  <c r="F13" i="16"/>
  <c r="X13" i="16"/>
  <c r="F15" i="16"/>
  <c r="X15" i="16"/>
  <c r="F16" i="16"/>
  <c r="X16" i="16"/>
  <c r="F18" i="16"/>
  <c r="X18" i="16"/>
  <c r="F19" i="16"/>
  <c r="X19" i="16"/>
  <c r="F20" i="16"/>
  <c r="X20" i="16"/>
  <c r="F22" i="16"/>
  <c r="X22" i="16"/>
  <c r="F29" i="16"/>
  <c r="X29" i="16"/>
  <c r="F30" i="16"/>
  <c r="X30" i="16"/>
  <c r="F31" i="16"/>
  <c r="X31" i="16"/>
  <c r="F40" i="16"/>
  <c r="X40" i="16"/>
  <c r="F43" i="16"/>
  <c r="X43" i="16"/>
  <c r="F60" i="16"/>
  <c r="X60" i="16"/>
  <c r="F61" i="16"/>
  <c r="X61" i="16"/>
  <c r="F69" i="16"/>
  <c r="X69" i="16"/>
  <c r="F70" i="16"/>
  <c r="X70" i="16"/>
  <c r="Y11" i="16"/>
  <c r="Y12" i="16"/>
  <c r="Y13" i="16"/>
  <c r="Y15" i="16"/>
  <c r="Y16" i="16"/>
  <c r="Y18" i="16"/>
  <c r="Y19" i="16"/>
  <c r="Y20" i="16"/>
  <c r="Y22" i="16"/>
  <c r="Y29" i="16"/>
  <c r="Y30" i="16"/>
  <c r="Y31" i="16"/>
  <c r="Y40" i="16"/>
  <c r="Y43" i="16"/>
  <c r="Y60" i="16"/>
  <c r="Y61" i="16"/>
  <c r="Y69" i="16"/>
  <c r="Y70" i="16"/>
  <c r="Z11" i="16"/>
  <c r="Z12" i="16"/>
  <c r="Z13" i="16"/>
  <c r="Z15" i="16"/>
  <c r="Z16" i="16"/>
  <c r="Z18" i="16"/>
  <c r="Z19" i="16"/>
  <c r="Z20" i="16"/>
  <c r="Z22" i="16"/>
  <c r="Z29" i="16"/>
  <c r="Z30" i="16"/>
  <c r="Z31" i="16"/>
  <c r="Z40" i="16"/>
  <c r="Z43" i="16"/>
  <c r="Z60" i="16"/>
  <c r="Z61" i="16"/>
  <c r="Z69" i="16"/>
  <c r="Z70" i="16"/>
  <c r="AA11" i="16"/>
  <c r="AA12" i="16"/>
  <c r="AA13" i="16"/>
  <c r="AA15" i="16"/>
  <c r="AA16" i="16"/>
  <c r="AA18" i="16"/>
  <c r="AA19" i="16"/>
  <c r="AA20" i="16"/>
  <c r="AA22" i="16"/>
  <c r="AA29" i="16"/>
  <c r="AA30" i="16"/>
  <c r="AA31" i="16"/>
  <c r="AA40" i="16"/>
  <c r="AA43" i="16"/>
  <c r="AA60" i="16"/>
  <c r="AA61" i="16"/>
  <c r="AA69" i="16"/>
  <c r="AA70" i="16"/>
  <c r="AB11" i="16"/>
  <c r="AB12" i="16"/>
  <c r="AB13" i="16"/>
  <c r="AB15" i="16"/>
  <c r="AB16" i="16"/>
  <c r="AB18" i="16"/>
  <c r="AB19" i="16"/>
  <c r="AB20" i="16"/>
  <c r="AB22" i="16"/>
  <c r="AB29" i="16"/>
  <c r="AB30" i="16"/>
  <c r="AB31" i="16"/>
  <c r="AB40" i="16"/>
  <c r="AB43" i="16"/>
  <c r="AB60" i="16"/>
  <c r="AB61" i="16"/>
  <c r="AB69" i="16"/>
  <c r="AB70" i="16"/>
  <c r="K12" i="7"/>
  <c r="V12" i="7"/>
  <c r="U12" i="7"/>
  <c r="K13" i="7"/>
  <c r="V13" i="7"/>
  <c r="U13" i="7"/>
  <c r="K14" i="7"/>
  <c r="V14" i="7"/>
  <c r="U14" i="7"/>
  <c r="K15" i="7"/>
  <c r="V15" i="7"/>
  <c r="U15" i="7"/>
  <c r="K16" i="7"/>
  <c r="V16" i="7"/>
  <c r="U16" i="7"/>
  <c r="K17" i="7"/>
  <c r="V17" i="7"/>
  <c r="U17" i="7"/>
  <c r="K18" i="7"/>
  <c r="V18" i="7"/>
  <c r="U18" i="7"/>
  <c r="K19" i="7"/>
  <c r="V19" i="7"/>
  <c r="U19" i="7"/>
  <c r="K20" i="7"/>
  <c r="V20" i="7"/>
  <c r="U20" i="7"/>
  <c r="K21" i="7"/>
  <c r="V21" i="7"/>
  <c r="U21" i="7"/>
  <c r="K22" i="7"/>
  <c r="V22" i="7"/>
  <c r="U22" i="7"/>
  <c r="K23" i="7"/>
  <c r="V23" i="7"/>
  <c r="U23" i="7"/>
  <c r="K24" i="7"/>
  <c r="V24" i="7"/>
  <c r="U24" i="7"/>
  <c r="K25" i="7"/>
  <c r="V25" i="7"/>
  <c r="U25" i="7"/>
  <c r="K26" i="7"/>
  <c r="V26" i="7"/>
  <c r="U26" i="7"/>
  <c r="K28" i="7"/>
  <c r="V28" i="7"/>
  <c r="U28" i="7"/>
  <c r="K29" i="7"/>
  <c r="V29" i="7"/>
  <c r="U29" i="7"/>
  <c r="K30" i="7"/>
  <c r="V30" i="7"/>
  <c r="U30" i="7"/>
  <c r="K31" i="7"/>
  <c r="V31" i="7"/>
  <c r="U31" i="7"/>
  <c r="K43" i="7"/>
  <c r="V43" i="7"/>
  <c r="U43" i="7"/>
  <c r="K55" i="7"/>
  <c r="V55" i="7"/>
  <c r="U55" i="7"/>
  <c r="K61" i="7"/>
  <c r="V61" i="7"/>
  <c r="U61" i="7"/>
  <c r="K69" i="7"/>
  <c r="V69" i="7"/>
  <c r="U69" i="7"/>
  <c r="K70" i="7"/>
  <c r="V70" i="7"/>
  <c r="U70" i="7"/>
  <c r="K74" i="7"/>
  <c r="V74" i="7"/>
  <c r="U74" i="7"/>
  <c r="K75" i="7"/>
  <c r="V75" i="7"/>
  <c r="U75" i="7"/>
  <c r="K11" i="7"/>
  <c r="V11" i="7"/>
  <c r="U11" i="7"/>
  <c r="K27" i="7"/>
  <c r="V27" i="7"/>
  <c r="U27" i="7"/>
  <c r="K32" i="7"/>
  <c r="V32" i="7"/>
  <c r="U32" i="7"/>
  <c r="K33" i="7"/>
  <c r="V33" i="7"/>
  <c r="U33" i="7"/>
  <c r="K34" i="7"/>
  <c r="V34" i="7"/>
  <c r="U34" i="7"/>
  <c r="K35" i="7"/>
  <c r="V35" i="7"/>
  <c r="U35" i="7"/>
  <c r="K36" i="7"/>
  <c r="V36" i="7"/>
  <c r="U36" i="7"/>
  <c r="K37" i="7"/>
  <c r="V37" i="7"/>
  <c r="U37" i="7"/>
  <c r="K38" i="7"/>
  <c r="V38" i="7"/>
  <c r="U38" i="7"/>
  <c r="K39" i="7"/>
  <c r="V39" i="7"/>
  <c r="U39" i="7"/>
  <c r="K40" i="7"/>
  <c r="V40" i="7"/>
  <c r="U40" i="7"/>
  <c r="K41" i="7"/>
  <c r="V41" i="7"/>
  <c r="U41" i="7"/>
  <c r="K42" i="7"/>
  <c r="V42" i="7"/>
  <c r="U42" i="7"/>
  <c r="K44" i="7"/>
  <c r="V44" i="7"/>
  <c r="U44" i="7"/>
  <c r="K45" i="7"/>
  <c r="V45" i="7"/>
  <c r="U45" i="7"/>
  <c r="K46" i="7"/>
  <c r="V46" i="7"/>
  <c r="U46" i="7"/>
  <c r="K47" i="7"/>
  <c r="V47" i="7"/>
  <c r="U47" i="7"/>
  <c r="K48" i="7"/>
  <c r="V48" i="7"/>
  <c r="U48" i="7"/>
  <c r="K49" i="7"/>
  <c r="V49" i="7"/>
  <c r="U49" i="7"/>
  <c r="K50" i="7"/>
  <c r="V50" i="7"/>
  <c r="U50" i="7"/>
  <c r="K51" i="7"/>
  <c r="V51" i="7"/>
  <c r="U51" i="7"/>
  <c r="K52" i="7"/>
  <c r="V52" i="7"/>
  <c r="U52" i="7"/>
  <c r="K53" i="7"/>
  <c r="V53" i="7"/>
  <c r="U53" i="7"/>
  <c r="K54" i="7"/>
  <c r="V54" i="7"/>
  <c r="U54" i="7"/>
  <c r="K56" i="7"/>
  <c r="V56" i="7"/>
  <c r="U56" i="7"/>
  <c r="H57" i="21"/>
  <c r="D57" i="21"/>
  <c r="K57" i="7"/>
  <c r="V57" i="7"/>
  <c r="U57" i="7"/>
  <c r="K58" i="7"/>
  <c r="V58" i="7"/>
  <c r="U58" i="7"/>
  <c r="K59" i="7"/>
  <c r="V59" i="7"/>
  <c r="U59" i="7"/>
  <c r="K60" i="7"/>
  <c r="V60" i="7"/>
  <c r="U60" i="7"/>
  <c r="K62" i="7"/>
  <c r="V62" i="7"/>
  <c r="U62" i="7"/>
  <c r="K63" i="7"/>
  <c r="V63" i="7"/>
  <c r="U63" i="7"/>
  <c r="K64" i="7"/>
  <c r="V64" i="7"/>
  <c r="U64" i="7"/>
  <c r="K65" i="7"/>
  <c r="V65" i="7"/>
  <c r="U65" i="7"/>
  <c r="K66" i="7"/>
  <c r="V66" i="7"/>
  <c r="U66" i="7"/>
  <c r="K67" i="7"/>
  <c r="V67" i="7"/>
  <c r="U67" i="7"/>
  <c r="K68" i="7"/>
  <c r="V68" i="7"/>
  <c r="U68" i="7"/>
  <c r="K71" i="7"/>
  <c r="V71" i="7"/>
  <c r="U71" i="7"/>
  <c r="K72" i="7"/>
  <c r="V72" i="7"/>
  <c r="U72" i="7"/>
  <c r="K73" i="7"/>
  <c r="V73" i="7"/>
  <c r="U73" i="7"/>
  <c r="K76" i="7"/>
  <c r="V76" i="7"/>
  <c r="U76" i="7"/>
  <c r="AE12" i="10"/>
  <c r="AH12" i="10"/>
  <c r="AL13" i="10"/>
  <c r="AN13" i="10"/>
  <c r="AL14" i="10"/>
  <c r="AN14" i="10"/>
  <c r="AL15" i="10"/>
  <c r="AN15" i="10"/>
  <c r="AL16" i="10"/>
  <c r="AN16" i="10"/>
  <c r="AL17" i="10"/>
  <c r="AN17" i="10"/>
  <c r="AL18" i="10"/>
  <c r="AN18" i="10"/>
  <c r="AL19" i="10"/>
  <c r="AN19" i="10"/>
  <c r="AL20" i="10"/>
  <c r="AN20" i="10"/>
  <c r="AL21" i="10"/>
  <c r="AN21" i="10"/>
  <c r="AL22" i="10"/>
  <c r="AN22" i="10"/>
  <c r="AL23" i="10"/>
  <c r="AN23" i="10"/>
  <c r="AL24" i="10"/>
  <c r="AN24" i="10"/>
  <c r="AL25" i="10"/>
  <c r="AN25" i="10"/>
  <c r="AL26" i="10"/>
  <c r="AN26" i="10"/>
  <c r="AL27" i="10"/>
  <c r="AN27" i="10"/>
  <c r="AL28" i="10"/>
  <c r="AN28" i="10"/>
  <c r="AL29" i="10"/>
  <c r="AN29" i="10"/>
  <c r="AL30" i="10"/>
  <c r="AN30" i="10"/>
  <c r="AL31" i="10"/>
  <c r="AN31" i="10"/>
  <c r="AL32" i="10"/>
  <c r="AN32" i="10"/>
  <c r="AL33" i="10"/>
  <c r="AN33" i="10"/>
  <c r="AL34" i="10"/>
  <c r="AN34" i="10"/>
  <c r="AL35" i="10"/>
  <c r="AN35" i="10"/>
  <c r="AL36" i="10"/>
  <c r="AN36" i="10"/>
  <c r="AL37" i="10"/>
  <c r="AN37" i="10"/>
  <c r="AL38" i="10"/>
  <c r="AN38" i="10"/>
  <c r="AL39" i="10"/>
  <c r="AN39" i="10"/>
  <c r="AL40" i="10"/>
  <c r="AN40" i="10"/>
  <c r="AL41" i="10"/>
  <c r="AN41" i="10"/>
  <c r="AL42" i="10"/>
  <c r="AN42" i="10"/>
  <c r="AL43" i="10"/>
  <c r="AN43" i="10"/>
  <c r="AL44" i="10"/>
  <c r="AN44" i="10"/>
  <c r="AL45" i="10"/>
  <c r="AN45" i="10"/>
  <c r="AL46" i="10"/>
  <c r="AN46" i="10"/>
  <c r="AL47" i="10"/>
  <c r="AN47" i="10"/>
  <c r="AL48" i="10"/>
  <c r="AN48" i="10"/>
  <c r="AL49" i="10"/>
  <c r="AN49" i="10"/>
  <c r="AL50" i="10"/>
  <c r="AN50" i="10"/>
  <c r="AL51" i="10"/>
  <c r="AN51" i="10"/>
  <c r="AL52" i="10"/>
  <c r="AN52" i="10"/>
  <c r="AL53" i="10"/>
  <c r="AN53" i="10"/>
  <c r="AL54" i="10"/>
  <c r="AN54" i="10"/>
  <c r="AL55" i="10"/>
  <c r="AN55" i="10"/>
  <c r="AL56" i="10"/>
  <c r="AN56" i="10"/>
  <c r="AL57" i="10"/>
  <c r="AN57" i="10"/>
  <c r="AL58" i="10"/>
  <c r="AN58" i="10"/>
  <c r="AL59" i="10"/>
  <c r="AN59" i="10"/>
  <c r="AL60" i="10"/>
  <c r="AN60" i="10"/>
  <c r="AL61" i="10"/>
  <c r="AN61" i="10"/>
  <c r="AL62" i="10"/>
  <c r="AN62" i="10"/>
  <c r="AL63" i="10"/>
  <c r="AN63" i="10"/>
  <c r="AL64" i="10"/>
  <c r="AN64" i="10"/>
  <c r="AL65" i="10"/>
  <c r="AN65" i="10"/>
  <c r="AL66" i="10"/>
  <c r="AN66" i="10"/>
  <c r="AL67" i="10"/>
  <c r="AN67" i="10"/>
  <c r="AL68" i="10"/>
  <c r="AN68" i="10"/>
  <c r="AL69" i="10"/>
  <c r="AN69" i="10"/>
  <c r="AL70" i="10"/>
  <c r="AN70" i="10"/>
  <c r="AL71" i="10"/>
  <c r="AN71" i="10"/>
  <c r="AL72" i="10"/>
  <c r="AN72" i="10"/>
  <c r="AL73" i="10"/>
  <c r="AN73" i="10"/>
  <c r="AL74" i="10"/>
  <c r="AN74" i="10"/>
  <c r="AL75" i="10"/>
  <c r="AN75" i="10"/>
  <c r="AL76" i="10"/>
  <c r="AN76" i="10"/>
  <c r="AL77" i="10"/>
  <c r="AN77" i="10"/>
  <c r="AL12" i="10"/>
  <c r="AN12" i="10"/>
  <c r="N8" i="11"/>
  <c r="O8" i="11"/>
  <c r="N9" i="11"/>
  <c r="O9" i="11"/>
  <c r="BH11" i="7"/>
  <c r="BP11" i="7"/>
  <c r="F11" i="7"/>
  <c r="BD21" i="11"/>
  <c r="AJ21" i="11"/>
  <c r="BH12" i="7"/>
  <c r="BP12" i="7"/>
  <c r="F12" i="7"/>
  <c r="BD22" i="11"/>
  <c r="AJ22" i="11"/>
  <c r="BH13" i="7"/>
  <c r="BP13" i="7"/>
  <c r="F13" i="7"/>
  <c r="BD23" i="11"/>
  <c r="AJ23" i="11"/>
  <c r="BH15" i="7"/>
  <c r="BP15" i="7"/>
  <c r="F15" i="7"/>
  <c r="BD25" i="11"/>
  <c r="AJ25" i="11"/>
  <c r="BH16" i="7"/>
  <c r="BP16" i="7"/>
  <c r="F16" i="7"/>
  <c r="BD26" i="11"/>
  <c r="AJ26" i="11"/>
  <c r="BH18" i="7"/>
  <c r="BP18" i="7"/>
  <c r="F18" i="7"/>
  <c r="BD28" i="11"/>
  <c r="AJ28" i="11"/>
  <c r="BH19" i="7"/>
  <c r="BP19" i="7"/>
  <c r="F19" i="7"/>
  <c r="BD29" i="11"/>
  <c r="AJ29" i="11"/>
  <c r="BH20" i="7"/>
  <c r="BP20" i="7"/>
  <c r="F20" i="7"/>
  <c r="BD30" i="11"/>
  <c r="AJ30" i="11"/>
  <c r="BH22" i="7"/>
  <c r="BP22" i="7"/>
  <c r="F22" i="7"/>
  <c r="BD32" i="11"/>
  <c r="AJ32" i="11"/>
  <c r="BH29" i="7"/>
  <c r="BP29" i="7"/>
  <c r="F29" i="7"/>
  <c r="BD39" i="11"/>
  <c r="AJ39" i="11"/>
  <c r="BH30" i="7"/>
  <c r="BP30" i="7"/>
  <c r="F30" i="7"/>
  <c r="BD40" i="11"/>
  <c r="AJ40" i="11"/>
  <c r="BH31" i="7"/>
  <c r="BP31" i="7"/>
  <c r="F31" i="7"/>
  <c r="BD41" i="11"/>
  <c r="AJ41" i="11"/>
  <c r="BH43" i="7"/>
  <c r="BP43" i="7"/>
  <c r="F43" i="7"/>
  <c r="BD53" i="11"/>
  <c r="AJ53" i="11"/>
  <c r="BH60" i="7"/>
  <c r="BP60" i="7"/>
  <c r="F60" i="7"/>
  <c r="BD70" i="11"/>
  <c r="AJ70" i="11"/>
  <c r="BH61" i="7"/>
  <c r="BP61" i="7"/>
  <c r="F61" i="7"/>
  <c r="BD71" i="11"/>
  <c r="AJ71" i="11"/>
  <c r="BH69" i="7"/>
  <c r="BP69" i="7"/>
  <c r="F69" i="7"/>
  <c r="BD79" i="11"/>
  <c r="AJ79" i="11"/>
  <c r="BH70" i="7"/>
  <c r="BP70" i="7"/>
  <c r="F70" i="7"/>
  <c r="BD80" i="11"/>
  <c r="AJ80" i="11"/>
  <c r="AJ12" i="11"/>
  <c r="BH14" i="7"/>
  <c r="BP14" i="7"/>
  <c r="F14" i="7"/>
  <c r="BD24" i="11"/>
  <c r="BH17" i="7"/>
  <c r="BP17" i="7"/>
  <c r="F17" i="7"/>
  <c r="BD27" i="11"/>
  <c r="BH21" i="7"/>
  <c r="BP21" i="7"/>
  <c r="F21" i="7"/>
  <c r="BD31" i="11"/>
  <c r="BH23" i="7"/>
  <c r="BP23" i="7"/>
  <c r="F23" i="7"/>
  <c r="BD33" i="11"/>
  <c r="BH24" i="7"/>
  <c r="BP24" i="7"/>
  <c r="F24" i="7"/>
  <c r="BD34" i="11"/>
  <c r="BH25" i="7"/>
  <c r="BP25" i="7"/>
  <c r="F25" i="7"/>
  <c r="BD35" i="11"/>
  <c r="BH26" i="7"/>
  <c r="BP26" i="7"/>
  <c r="F26" i="7"/>
  <c r="BD36" i="11"/>
  <c r="BH27" i="7"/>
  <c r="BP27" i="7"/>
  <c r="F27" i="7"/>
  <c r="BD37" i="11"/>
  <c r="BH28" i="7"/>
  <c r="BP28" i="7"/>
  <c r="F28" i="7"/>
  <c r="BD38" i="11"/>
  <c r="BH32" i="7"/>
  <c r="BP32" i="7"/>
  <c r="F32" i="7"/>
  <c r="BD42" i="11"/>
  <c r="BH33" i="7"/>
  <c r="BP33" i="7"/>
  <c r="F33" i="7"/>
  <c r="BD43" i="11"/>
  <c r="BH34" i="7"/>
  <c r="BP34" i="7"/>
  <c r="F34" i="7"/>
  <c r="BD44" i="11"/>
  <c r="BH35" i="7"/>
  <c r="BP35" i="7"/>
  <c r="F35" i="7"/>
  <c r="BD45" i="11"/>
  <c r="BH36" i="7"/>
  <c r="BP36" i="7"/>
  <c r="F36" i="7"/>
  <c r="BD46" i="11"/>
  <c r="BH37" i="7"/>
  <c r="BP37" i="7"/>
  <c r="F37" i="7"/>
  <c r="BD47" i="11"/>
  <c r="BH38" i="7"/>
  <c r="BP38" i="7"/>
  <c r="F38" i="7"/>
  <c r="BD48" i="11"/>
  <c r="BH39" i="7"/>
  <c r="BP39" i="7"/>
  <c r="F39" i="7"/>
  <c r="BD49" i="11"/>
  <c r="BH40" i="7"/>
  <c r="BP40" i="7"/>
  <c r="F40" i="7"/>
  <c r="BD50" i="11"/>
  <c r="BH41" i="7"/>
  <c r="BP41" i="7"/>
  <c r="F41" i="7"/>
  <c r="BD51" i="11"/>
  <c r="BH42" i="7"/>
  <c r="BP42" i="7"/>
  <c r="F42" i="7"/>
  <c r="BD52" i="11"/>
  <c r="BH44" i="7"/>
  <c r="BP44" i="7"/>
  <c r="F44" i="7"/>
  <c r="BD54" i="11"/>
  <c r="BH45" i="7"/>
  <c r="BP45" i="7"/>
  <c r="F45" i="7"/>
  <c r="BD55" i="11"/>
  <c r="BH46" i="7"/>
  <c r="BP46" i="7"/>
  <c r="F46" i="7"/>
  <c r="BD56" i="11"/>
  <c r="BH47" i="7"/>
  <c r="BP47" i="7"/>
  <c r="F47" i="7"/>
  <c r="BD57" i="11"/>
  <c r="BH48" i="7"/>
  <c r="BP48" i="7"/>
  <c r="F48" i="7"/>
  <c r="BD58" i="11"/>
  <c r="BH49" i="7"/>
  <c r="BP49" i="7"/>
  <c r="F49" i="7"/>
  <c r="BD59" i="11"/>
  <c r="BH50" i="7"/>
  <c r="BP50" i="7"/>
  <c r="F50" i="7"/>
  <c r="BD60" i="11"/>
  <c r="BH51" i="7"/>
  <c r="BP51" i="7"/>
  <c r="F51" i="7"/>
  <c r="BD61" i="11"/>
  <c r="BH52" i="7"/>
  <c r="BP52" i="7"/>
  <c r="F52" i="7"/>
  <c r="BD62" i="11"/>
  <c r="BH53" i="7"/>
  <c r="BP53" i="7"/>
  <c r="F53" i="7"/>
  <c r="BD63" i="11"/>
  <c r="BH54" i="7"/>
  <c r="BP54" i="7"/>
  <c r="F54" i="7"/>
  <c r="BD64" i="11"/>
  <c r="BH55" i="7"/>
  <c r="BP55" i="7"/>
  <c r="F55" i="7"/>
  <c r="BD65" i="11"/>
  <c r="BH56" i="7"/>
  <c r="BP56" i="7"/>
  <c r="F56" i="7"/>
  <c r="BD66" i="11"/>
  <c r="BH57" i="7"/>
  <c r="BP57" i="7"/>
  <c r="F57" i="7"/>
  <c r="BD67" i="11"/>
  <c r="BH58" i="7"/>
  <c r="BP58" i="7"/>
  <c r="F58" i="7"/>
  <c r="BD68" i="11"/>
  <c r="BH59" i="7"/>
  <c r="BP59" i="7"/>
  <c r="F59" i="7"/>
  <c r="BD69" i="11"/>
  <c r="BH62" i="7"/>
  <c r="BP62" i="7"/>
  <c r="F62" i="7"/>
  <c r="BD72" i="11"/>
  <c r="BH63" i="7"/>
  <c r="BP63" i="7"/>
  <c r="F63" i="7"/>
  <c r="BD73" i="11"/>
  <c r="BH64" i="7"/>
  <c r="BP64" i="7"/>
  <c r="F64" i="7"/>
  <c r="BD74" i="11"/>
  <c r="BH65" i="7"/>
  <c r="BP65" i="7"/>
  <c r="F65" i="7"/>
  <c r="BD75" i="11"/>
  <c r="BH66" i="7"/>
  <c r="BP66" i="7"/>
  <c r="F66" i="7"/>
  <c r="BD76" i="11"/>
  <c r="BH67" i="7"/>
  <c r="BP67" i="7"/>
  <c r="F67" i="7"/>
  <c r="BD77" i="11"/>
  <c r="BH68" i="7"/>
  <c r="BP68" i="7"/>
  <c r="F68" i="7"/>
  <c r="BD78" i="11"/>
  <c r="BH71" i="7"/>
  <c r="BP71" i="7"/>
  <c r="F71" i="7"/>
  <c r="BD81" i="11"/>
  <c r="BH72" i="7"/>
  <c r="BP72" i="7"/>
  <c r="F72" i="7"/>
  <c r="BD82" i="11"/>
  <c r="BH73" i="7"/>
  <c r="BP73" i="7"/>
  <c r="F73" i="7"/>
  <c r="BD83" i="11"/>
  <c r="BH74" i="7"/>
  <c r="BP74" i="7"/>
  <c r="F74" i="7"/>
  <c r="BD84" i="11"/>
  <c r="BH75" i="7"/>
  <c r="BP75" i="7"/>
  <c r="F75" i="7"/>
  <c r="BD85" i="11"/>
  <c r="BH76" i="7"/>
  <c r="BP76" i="7"/>
  <c r="F76" i="7"/>
  <c r="BD86" i="11"/>
  <c r="C8" i="11"/>
  <c r="D8" i="11"/>
  <c r="E8" i="11"/>
  <c r="G8" i="11"/>
  <c r="I8" i="11"/>
  <c r="J8" i="11"/>
  <c r="K8" i="11"/>
  <c r="L8" i="11"/>
  <c r="P8" i="11"/>
  <c r="Q8" i="11"/>
  <c r="AJ8" i="11"/>
  <c r="AM8" i="11"/>
  <c r="AN8" i="11"/>
  <c r="AO8" i="11"/>
  <c r="AP8" i="11"/>
  <c r="AQ8" i="11"/>
  <c r="AR8" i="11"/>
  <c r="AS8" i="11"/>
  <c r="AT8" i="11"/>
  <c r="AU8" i="11"/>
  <c r="AV8" i="11"/>
  <c r="AW8" i="11"/>
  <c r="AX8" i="11"/>
  <c r="AY8" i="11"/>
  <c r="AZ8" i="11"/>
  <c r="BA8" i="11"/>
  <c r="BD8" i="11"/>
  <c r="C9" i="11"/>
  <c r="D9" i="11"/>
  <c r="E9" i="11"/>
  <c r="F9" i="11"/>
  <c r="I9" i="11"/>
  <c r="J9" i="11"/>
  <c r="K9" i="11"/>
  <c r="L9" i="11"/>
  <c r="P9" i="11"/>
  <c r="Q9" i="11"/>
  <c r="AJ9" i="11"/>
  <c r="AM9" i="11"/>
  <c r="AN9" i="11"/>
  <c r="AO9" i="11"/>
  <c r="AP9" i="11"/>
  <c r="AQ9" i="11"/>
  <c r="AR9" i="11"/>
  <c r="AS9" i="11"/>
  <c r="AT9" i="11"/>
  <c r="AU9" i="11"/>
  <c r="AV9" i="11"/>
  <c r="AW9" i="11"/>
  <c r="AX9" i="11"/>
  <c r="AY9" i="11"/>
  <c r="AZ9" i="11"/>
  <c r="BA9" i="11"/>
  <c r="BD9" i="11"/>
  <c r="AM11" i="11"/>
  <c r="AN11" i="11"/>
  <c r="AP11" i="11"/>
  <c r="AQ11" i="11"/>
  <c r="AR11" i="11"/>
  <c r="AS11" i="11"/>
  <c r="AT11" i="11"/>
  <c r="AU11" i="11"/>
  <c r="AV11" i="11"/>
  <c r="AW11" i="11"/>
  <c r="AX11" i="11"/>
  <c r="AY11" i="11"/>
  <c r="AZ11" i="11"/>
  <c r="BA11" i="11"/>
  <c r="P52" i="19"/>
  <c r="Q52" i="19"/>
  <c r="P53" i="19"/>
  <c r="Q53" i="19"/>
  <c r="P54" i="19"/>
  <c r="Q54" i="19"/>
  <c r="BG11" i="8"/>
  <c r="BN11" i="8"/>
  <c r="AZ11" i="8"/>
  <c r="F11" i="8"/>
  <c r="D11" i="8"/>
  <c r="BT21" i="11"/>
  <c r="AK21" i="11"/>
  <c r="BG12" i="8"/>
  <c r="BN12" i="8"/>
  <c r="AZ12" i="8"/>
  <c r="F12" i="8"/>
  <c r="D12" i="8"/>
  <c r="BT22" i="11"/>
  <c r="BG13" i="8"/>
  <c r="BN13" i="8"/>
  <c r="AZ13" i="8"/>
  <c r="F13" i="8"/>
  <c r="D13" i="8"/>
  <c r="BT23" i="11"/>
  <c r="BG14" i="8"/>
  <c r="BN14" i="8"/>
  <c r="AZ14" i="8"/>
  <c r="F14" i="8"/>
  <c r="D14" i="8"/>
  <c r="BT24" i="11"/>
  <c r="BG15" i="8"/>
  <c r="BN15" i="8"/>
  <c r="AZ15" i="8"/>
  <c r="F15" i="8"/>
  <c r="D15" i="8"/>
  <c r="BT25" i="11"/>
  <c r="BG16" i="8"/>
  <c r="BN16" i="8"/>
  <c r="AZ16" i="8"/>
  <c r="F16" i="8"/>
  <c r="D16" i="8"/>
  <c r="BT26" i="11"/>
  <c r="BG17" i="8"/>
  <c r="BN17" i="8"/>
  <c r="AZ17" i="8"/>
  <c r="F17" i="8"/>
  <c r="D17" i="8"/>
  <c r="BT27" i="11"/>
  <c r="BG18" i="8"/>
  <c r="BN18" i="8"/>
  <c r="AZ18" i="8"/>
  <c r="F18" i="8"/>
  <c r="D18" i="8"/>
  <c r="BT28" i="11"/>
  <c r="BG19" i="8"/>
  <c r="BN19" i="8"/>
  <c r="AZ19" i="8"/>
  <c r="F19" i="8"/>
  <c r="D19" i="8"/>
  <c r="BT29" i="11"/>
  <c r="BG20" i="8"/>
  <c r="BN20" i="8"/>
  <c r="AZ20" i="8"/>
  <c r="F20" i="8"/>
  <c r="D20" i="8"/>
  <c r="BT30" i="11"/>
  <c r="BG21" i="8"/>
  <c r="BN21" i="8"/>
  <c r="AZ21" i="8"/>
  <c r="F21" i="8"/>
  <c r="D21" i="8"/>
  <c r="BT31" i="11"/>
  <c r="BG22" i="8"/>
  <c r="BN22" i="8"/>
  <c r="AZ22" i="8"/>
  <c r="F22" i="8"/>
  <c r="D22" i="8"/>
  <c r="BT32" i="11"/>
  <c r="BG23" i="8"/>
  <c r="BN23" i="8"/>
  <c r="AZ23" i="8"/>
  <c r="F23" i="8"/>
  <c r="D23" i="8"/>
  <c r="BT33" i="11"/>
  <c r="BG24" i="8"/>
  <c r="BN24" i="8"/>
  <c r="AZ24" i="8"/>
  <c r="F24" i="8"/>
  <c r="D24" i="8"/>
  <c r="BT34" i="11"/>
  <c r="BG25" i="8"/>
  <c r="BN25" i="8"/>
  <c r="AZ25" i="8"/>
  <c r="F25" i="8"/>
  <c r="D25" i="8"/>
  <c r="BT35" i="11"/>
  <c r="BG26" i="8"/>
  <c r="BN26" i="8"/>
  <c r="AZ26" i="8"/>
  <c r="F26" i="8"/>
  <c r="D26" i="8"/>
  <c r="BT36" i="11"/>
  <c r="BG27" i="8"/>
  <c r="BN27" i="8"/>
  <c r="AZ27" i="8"/>
  <c r="F27" i="8"/>
  <c r="D27" i="8"/>
  <c r="BT37" i="11"/>
  <c r="BG28" i="8"/>
  <c r="BN28" i="8"/>
  <c r="AZ28" i="8"/>
  <c r="F28" i="8"/>
  <c r="D28" i="8"/>
  <c r="BT38" i="11"/>
  <c r="BG29" i="8"/>
  <c r="BN29" i="8"/>
  <c r="AZ29" i="8"/>
  <c r="F29" i="8"/>
  <c r="D29" i="8"/>
  <c r="BT39" i="11"/>
  <c r="BG30" i="8"/>
  <c r="BN30" i="8"/>
  <c r="AZ30" i="8"/>
  <c r="F30" i="8"/>
  <c r="D30" i="8"/>
  <c r="BT40" i="11"/>
  <c r="BG31" i="8"/>
  <c r="BN31" i="8"/>
  <c r="AZ31" i="8"/>
  <c r="F31" i="8"/>
  <c r="D31" i="8"/>
  <c r="BT41" i="11"/>
  <c r="BG32" i="8"/>
  <c r="BN32" i="8"/>
  <c r="AZ32" i="8"/>
  <c r="F32" i="8"/>
  <c r="D32" i="8"/>
  <c r="BT42" i="11"/>
  <c r="BG33" i="8"/>
  <c r="BN33" i="8"/>
  <c r="AZ33" i="8"/>
  <c r="F33" i="8"/>
  <c r="D33" i="8"/>
  <c r="BT43" i="11"/>
  <c r="BG34" i="8"/>
  <c r="BN34" i="8"/>
  <c r="AZ34" i="8"/>
  <c r="F34" i="8"/>
  <c r="D34" i="8"/>
  <c r="BT44" i="11"/>
  <c r="BG35" i="8"/>
  <c r="BN35" i="8"/>
  <c r="AZ35" i="8"/>
  <c r="F35" i="8"/>
  <c r="D35" i="8"/>
  <c r="BT45" i="11"/>
  <c r="BG36" i="8"/>
  <c r="BN36" i="8"/>
  <c r="AZ36" i="8"/>
  <c r="F36" i="8"/>
  <c r="D36" i="8"/>
  <c r="BT46" i="11"/>
  <c r="BG37" i="8"/>
  <c r="BN37" i="8"/>
  <c r="AZ37" i="8"/>
  <c r="F37" i="8"/>
  <c r="D37" i="8"/>
  <c r="BT47" i="11"/>
  <c r="BG38" i="8"/>
  <c r="BN38" i="8"/>
  <c r="AZ38" i="8"/>
  <c r="F38" i="8"/>
  <c r="D38" i="8"/>
  <c r="BT48" i="11"/>
  <c r="BG39" i="8"/>
  <c r="BN39" i="8"/>
  <c r="AZ39" i="8"/>
  <c r="F39" i="8"/>
  <c r="D39" i="8"/>
  <c r="BT49" i="11"/>
  <c r="BG40" i="8"/>
  <c r="BN40" i="8"/>
  <c r="AZ40" i="8"/>
  <c r="F40" i="8"/>
  <c r="D40" i="8"/>
  <c r="BT50" i="11"/>
  <c r="BG41" i="8"/>
  <c r="BN41" i="8"/>
  <c r="AZ41" i="8"/>
  <c r="F41" i="8"/>
  <c r="D41" i="8"/>
  <c r="BT51" i="11"/>
  <c r="BG42" i="8"/>
  <c r="BN42" i="8"/>
  <c r="AZ42" i="8"/>
  <c r="F42" i="8"/>
  <c r="D42" i="8"/>
  <c r="BT52" i="11"/>
  <c r="BG43" i="8"/>
  <c r="BN43" i="8"/>
  <c r="AZ43" i="8"/>
  <c r="F43" i="8"/>
  <c r="D43" i="8"/>
  <c r="BT53" i="11"/>
  <c r="BG44" i="8"/>
  <c r="BN44" i="8"/>
  <c r="AZ44" i="8"/>
  <c r="F44" i="8"/>
  <c r="D44" i="8"/>
  <c r="BT54" i="11"/>
  <c r="BG45" i="8"/>
  <c r="BN45" i="8"/>
  <c r="AZ45" i="8"/>
  <c r="F45" i="8"/>
  <c r="D45" i="8"/>
  <c r="BT55" i="11"/>
  <c r="BG46" i="8"/>
  <c r="BN46" i="8"/>
  <c r="AZ46" i="8"/>
  <c r="F46" i="8"/>
  <c r="D46" i="8"/>
  <c r="BT56" i="11"/>
  <c r="BG47" i="8"/>
  <c r="BN47" i="8"/>
  <c r="AZ47" i="8"/>
  <c r="F47" i="8"/>
  <c r="D47" i="8"/>
  <c r="BT57" i="11"/>
  <c r="BG48" i="8"/>
  <c r="BN48" i="8"/>
  <c r="AZ48" i="8"/>
  <c r="F48" i="8"/>
  <c r="D48" i="8"/>
  <c r="BT58" i="11"/>
  <c r="BG49" i="8"/>
  <c r="BN49" i="8"/>
  <c r="AZ49" i="8"/>
  <c r="F49" i="8"/>
  <c r="D49" i="8"/>
  <c r="BT59" i="11"/>
  <c r="BG50" i="8"/>
  <c r="BN50" i="8"/>
  <c r="AZ50" i="8"/>
  <c r="F50" i="8"/>
  <c r="D50" i="8"/>
  <c r="BT60" i="11"/>
  <c r="BG51" i="8"/>
  <c r="BN51" i="8"/>
  <c r="AZ51" i="8"/>
  <c r="F51" i="8"/>
  <c r="D51" i="8"/>
  <c r="BT61" i="11"/>
  <c r="BG52" i="8"/>
  <c r="BN52" i="8"/>
  <c r="AZ52" i="8"/>
  <c r="F52" i="8"/>
  <c r="D52" i="8"/>
  <c r="BT62" i="11"/>
  <c r="BG53" i="8"/>
  <c r="BN53" i="8"/>
  <c r="AZ53" i="8"/>
  <c r="F53" i="8"/>
  <c r="D53" i="8"/>
  <c r="BT63" i="11"/>
  <c r="BG54" i="8"/>
  <c r="BN54" i="8"/>
  <c r="AZ54" i="8"/>
  <c r="F54" i="8"/>
  <c r="D54" i="8"/>
  <c r="BT64" i="11"/>
  <c r="BG55" i="8"/>
  <c r="BN55" i="8"/>
  <c r="AZ55" i="8"/>
  <c r="F55" i="8"/>
  <c r="D55" i="8"/>
  <c r="BT65" i="11"/>
  <c r="BG56" i="8"/>
  <c r="BN56" i="8"/>
  <c r="AZ56" i="8"/>
  <c r="F56" i="8"/>
  <c r="D56" i="8"/>
  <c r="BT66" i="11"/>
  <c r="BG57" i="8"/>
  <c r="BN57" i="8"/>
  <c r="AZ57" i="8"/>
  <c r="F57" i="8"/>
  <c r="D57" i="8"/>
  <c r="BT67" i="11"/>
  <c r="BG58" i="8"/>
  <c r="BN58" i="8"/>
  <c r="AZ58" i="8"/>
  <c r="F58" i="8"/>
  <c r="D58" i="8"/>
  <c r="BT68" i="11"/>
  <c r="BG59" i="8"/>
  <c r="BN59" i="8"/>
  <c r="AZ59" i="8"/>
  <c r="F59" i="8"/>
  <c r="D59" i="8"/>
  <c r="BT69" i="11"/>
  <c r="BG60" i="8"/>
  <c r="BN60" i="8"/>
  <c r="AZ60" i="8"/>
  <c r="F60" i="8"/>
  <c r="D60" i="8"/>
  <c r="BT70" i="11"/>
  <c r="BG61" i="8"/>
  <c r="BN61" i="8"/>
  <c r="AZ61" i="8"/>
  <c r="F61" i="8"/>
  <c r="D61" i="8"/>
  <c r="BT71" i="11"/>
  <c r="BG62" i="8"/>
  <c r="BN62" i="8"/>
  <c r="AZ62" i="8"/>
  <c r="F62" i="8"/>
  <c r="D62" i="8"/>
  <c r="BT72" i="11"/>
  <c r="BG63" i="8"/>
  <c r="BN63" i="8"/>
  <c r="AZ63" i="8"/>
  <c r="F63" i="8"/>
  <c r="D63" i="8"/>
  <c r="BT73" i="11"/>
  <c r="BG64" i="8"/>
  <c r="BN64" i="8"/>
  <c r="AZ64" i="8"/>
  <c r="F64" i="8"/>
  <c r="D64" i="8"/>
  <c r="BT74" i="11"/>
  <c r="BG65" i="8"/>
  <c r="BN65" i="8"/>
  <c r="AZ65" i="8"/>
  <c r="F65" i="8"/>
  <c r="D65" i="8"/>
  <c r="BT75" i="11"/>
  <c r="BG66" i="8"/>
  <c r="BN66" i="8"/>
  <c r="AZ66" i="8"/>
  <c r="F66" i="8"/>
  <c r="D66" i="8"/>
  <c r="BT76" i="11"/>
  <c r="BG67" i="8"/>
  <c r="BN67" i="8"/>
  <c r="AZ67" i="8"/>
  <c r="F67" i="8"/>
  <c r="D67" i="8"/>
  <c r="BT77" i="11"/>
  <c r="BG68" i="8"/>
  <c r="BN68" i="8"/>
  <c r="AZ68" i="8"/>
  <c r="F68" i="8"/>
  <c r="D68" i="8"/>
  <c r="BT78" i="11"/>
  <c r="BG69" i="8"/>
  <c r="BN69" i="8"/>
  <c r="AZ69" i="8"/>
  <c r="F69" i="8"/>
  <c r="D69" i="8"/>
  <c r="BT79" i="11"/>
  <c r="BG70" i="8"/>
  <c r="BN70" i="8"/>
  <c r="AZ70" i="8"/>
  <c r="F70" i="8"/>
  <c r="D70" i="8"/>
  <c r="BT80" i="11"/>
  <c r="BG71" i="8"/>
  <c r="BN71" i="8"/>
  <c r="AZ71" i="8"/>
  <c r="F71" i="8"/>
  <c r="D71" i="8"/>
  <c r="BT81" i="11"/>
  <c r="BG72" i="8"/>
  <c r="BN72" i="8"/>
  <c r="AZ72" i="8"/>
  <c r="F72" i="8"/>
  <c r="D72" i="8"/>
  <c r="BT82" i="11"/>
  <c r="BG73" i="8"/>
  <c r="BN73" i="8"/>
  <c r="AZ73" i="8"/>
  <c r="F73" i="8"/>
  <c r="D73" i="8"/>
  <c r="BT83" i="11"/>
  <c r="BG74" i="8"/>
  <c r="BN74" i="8"/>
  <c r="AZ74" i="8"/>
  <c r="F74" i="8"/>
  <c r="D74" i="8"/>
  <c r="BT84" i="11"/>
  <c r="BG75" i="8"/>
  <c r="BN75" i="8"/>
  <c r="AZ75" i="8"/>
  <c r="F75" i="8"/>
  <c r="D75" i="8"/>
  <c r="BT85" i="11"/>
  <c r="BG76" i="8"/>
  <c r="BN76" i="8"/>
  <c r="AZ76" i="8"/>
  <c r="F76" i="8"/>
  <c r="D76" i="8"/>
  <c r="BT86" i="11"/>
  <c r="AK22" i="11"/>
  <c r="AK23" i="11"/>
  <c r="AK24" i="11"/>
  <c r="AK25" i="11"/>
  <c r="AK26" i="11"/>
  <c r="AK27" i="11"/>
  <c r="AK28" i="11"/>
  <c r="AK29" i="11"/>
  <c r="AK30" i="11"/>
  <c r="AK31" i="11"/>
  <c r="AK32" i="11"/>
  <c r="AK33" i="11"/>
  <c r="AK34" i="11"/>
  <c r="AK35" i="11"/>
  <c r="AK36" i="11"/>
  <c r="AK37" i="11"/>
  <c r="AK38" i="11"/>
  <c r="AK39" i="11"/>
  <c r="AK40" i="11"/>
  <c r="AK41" i="11"/>
  <c r="AK42" i="11"/>
  <c r="AK43" i="11"/>
  <c r="AK44" i="11"/>
  <c r="AK45" i="11"/>
  <c r="AK46" i="11"/>
  <c r="AK47" i="11"/>
  <c r="AK48" i="11"/>
  <c r="AK49" i="11"/>
  <c r="AK50" i="11"/>
  <c r="AK51" i="11"/>
  <c r="AK52" i="11"/>
  <c r="AK53" i="11"/>
  <c r="AK54" i="11"/>
  <c r="AK55" i="11"/>
  <c r="AK56" i="11"/>
  <c r="AK57" i="11"/>
  <c r="AK58" i="11"/>
  <c r="AK59" i="11"/>
  <c r="AK60" i="11"/>
  <c r="AK61" i="11"/>
  <c r="AK62" i="11"/>
  <c r="AK63" i="11"/>
  <c r="AK64" i="11"/>
  <c r="AK65" i="11"/>
  <c r="AK66" i="11"/>
  <c r="AK67" i="11"/>
  <c r="AK68" i="11"/>
  <c r="AK69" i="11"/>
  <c r="AK70" i="11"/>
  <c r="AK71" i="11"/>
  <c r="AK72" i="11"/>
  <c r="AK73" i="11"/>
  <c r="AK74" i="11"/>
  <c r="AK75" i="11"/>
  <c r="AK76" i="11"/>
  <c r="AK77" i="11"/>
  <c r="AK78" i="11"/>
  <c r="AK79" i="11"/>
  <c r="AK80" i="11"/>
  <c r="AK81" i="11"/>
  <c r="AK82" i="11"/>
  <c r="AK83" i="11"/>
  <c r="AK84" i="11"/>
  <c r="AK85" i="11"/>
  <c r="AK86" i="11"/>
  <c r="AD9" i="20"/>
  <c r="G57" i="21"/>
  <c r="AF9" i="20"/>
  <c r="AG9" i="20"/>
  <c r="AI9" i="20"/>
  <c r="AJ9" i="20"/>
  <c r="I11" i="22"/>
  <c r="I12" i="22"/>
  <c r="I13" i="22"/>
  <c r="I14" i="22"/>
  <c r="I15" i="22"/>
  <c r="I16" i="22"/>
  <c r="I17" i="22"/>
  <c r="I18" i="22"/>
  <c r="I19" i="22"/>
  <c r="I20" i="22"/>
  <c r="I21" i="22"/>
  <c r="I22" i="22"/>
  <c r="I23" i="22"/>
  <c r="I24" i="22"/>
  <c r="I25" i="22"/>
  <c r="I26" i="22"/>
  <c r="I27" i="22"/>
  <c r="I28" i="22"/>
  <c r="I29" i="22"/>
  <c r="I30" i="22"/>
  <c r="I31" i="22"/>
  <c r="I32" i="22"/>
  <c r="I33" i="22"/>
  <c r="I34" i="22"/>
  <c r="I35" i="22"/>
  <c r="I36" i="22"/>
  <c r="I37" i="22"/>
  <c r="I38" i="22"/>
  <c r="I39" i="22"/>
  <c r="I40" i="22"/>
  <c r="I41" i="22"/>
  <c r="I42" i="22"/>
  <c r="I43" i="22"/>
  <c r="I44" i="22"/>
  <c r="I45" i="22"/>
  <c r="I46" i="22"/>
  <c r="I47" i="22"/>
  <c r="I48" i="22"/>
  <c r="I49" i="22"/>
  <c r="I50" i="22"/>
  <c r="I51" i="22"/>
  <c r="I52" i="22"/>
  <c r="I53" i="22"/>
  <c r="I54" i="22"/>
  <c r="I55" i="22"/>
  <c r="I56" i="22"/>
  <c r="I58" i="22"/>
  <c r="I59" i="22"/>
  <c r="I60" i="22"/>
  <c r="I61" i="22"/>
  <c r="I62" i="22"/>
  <c r="I63" i="22"/>
  <c r="I64" i="22"/>
  <c r="I65" i="22"/>
  <c r="I66" i="22"/>
  <c r="I67" i="22"/>
  <c r="I68" i="22"/>
  <c r="I69" i="22"/>
  <c r="I70" i="22"/>
  <c r="I71" i="22"/>
  <c r="I72" i="22"/>
  <c r="I73" i="22"/>
  <c r="I74" i="22"/>
  <c r="I75" i="22"/>
  <c r="I76" i="22"/>
  <c r="AK9" i="20"/>
  <c r="AN9" i="20"/>
  <c r="AQ9" i="20"/>
  <c r="AR9" i="20"/>
  <c r="AD10" i="20"/>
  <c r="AF10" i="20"/>
  <c r="AG10" i="20"/>
  <c r="AI10" i="20"/>
  <c r="AJ10" i="20"/>
  <c r="AK10" i="20"/>
  <c r="AN10" i="20"/>
  <c r="AP10" i="20"/>
  <c r="AR10" i="20"/>
  <c r="BK17" i="20"/>
  <c r="BK18" i="20"/>
  <c r="BK19" i="20"/>
  <c r="BK20" i="20"/>
  <c r="BK21" i="20"/>
  <c r="BK22" i="20"/>
  <c r="BK23" i="20"/>
  <c r="BK24" i="20"/>
  <c r="BK25" i="20"/>
  <c r="BK26" i="20"/>
  <c r="BK27" i="20"/>
  <c r="BK28" i="20"/>
  <c r="BK29" i="20"/>
  <c r="BK30" i="20"/>
  <c r="BK31" i="20"/>
  <c r="BK32" i="20"/>
  <c r="BK33" i="20"/>
  <c r="BK34" i="20"/>
  <c r="BK35" i="20"/>
  <c r="BK36" i="20"/>
  <c r="BK37" i="20"/>
  <c r="BK38" i="20"/>
  <c r="BK39" i="20"/>
  <c r="BK40" i="20"/>
  <c r="BK41" i="20"/>
  <c r="BK42" i="20"/>
  <c r="BK43" i="20"/>
  <c r="BK44" i="20"/>
  <c r="BK45" i="20"/>
  <c r="BK46" i="20"/>
  <c r="BK47" i="20"/>
  <c r="BK48" i="20"/>
  <c r="BK49" i="20"/>
  <c r="BK50" i="20"/>
  <c r="BK51" i="20"/>
  <c r="BK52" i="20"/>
  <c r="BK53" i="20"/>
  <c r="BK54" i="20"/>
  <c r="BK55" i="20"/>
  <c r="BK56" i="20"/>
  <c r="BK57" i="20"/>
  <c r="BK58" i="20"/>
  <c r="BK59" i="20"/>
  <c r="BK60" i="20"/>
  <c r="BK61" i="20"/>
  <c r="BK62" i="20"/>
  <c r="BK63" i="20"/>
  <c r="BK64" i="20"/>
  <c r="BK65" i="20"/>
  <c r="BK66" i="20"/>
  <c r="BK67" i="20"/>
  <c r="BK68" i="20"/>
  <c r="BK69" i="20"/>
  <c r="BK70" i="20"/>
  <c r="BK71" i="20"/>
  <c r="BK72" i="20"/>
  <c r="BK73" i="20"/>
  <c r="BK74" i="20"/>
  <c r="BK75" i="20"/>
  <c r="BK76" i="20"/>
  <c r="BK77" i="20"/>
  <c r="BK78" i="20"/>
  <c r="BK79" i="20"/>
  <c r="BK80" i="20"/>
  <c r="BK81" i="20"/>
  <c r="BK16" i="20"/>
  <c r="AC17" i="20"/>
  <c r="B12" i="7"/>
  <c r="F17" i="20"/>
  <c r="AO17" i="20"/>
  <c r="AC18" i="20"/>
  <c r="B13" i="7"/>
  <c r="F18" i="20"/>
  <c r="AM18" i="20"/>
  <c r="AO18" i="20"/>
  <c r="AC19" i="20"/>
  <c r="B14" i="7"/>
  <c r="F19" i="20"/>
  <c r="AM19" i="20"/>
  <c r="AO19" i="20"/>
  <c r="AC20" i="20"/>
  <c r="B15" i="7"/>
  <c r="F20" i="20"/>
  <c r="AM20" i="20"/>
  <c r="AO20" i="20"/>
  <c r="AC21" i="20"/>
  <c r="B16" i="7"/>
  <c r="F21" i="20"/>
  <c r="AM21" i="20"/>
  <c r="AO21" i="20"/>
  <c r="AC22" i="20"/>
  <c r="B17" i="7"/>
  <c r="F22" i="20"/>
  <c r="AM22" i="20"/>
  <c r="AO22" i="20"/>
  <c r="AC23" i="20"/>
  <c r="B18" i="7"/>
  <c r="F23" i="20"/>
  <c r="AM23" i="20"/>
  <c r="AO23" i="20"/>
  <c r="AC24" i="20"/>
  <c r="B19" i="7"/>
  <c r="F24" i="20"/>
  <c r="AM24" i="20"/>
  <c r="AO24" i="20"/>
  <c r="AC25" i="20"/>
  <c r="B20" i="7"/>
  <c r="F25" i="20"/>
  <c r="AM25" i="20"/>
  <c r="AO25" i="20"/>
  <c r="AC26" i="20"/>
  <c r="B21" i="7"/>
  <c r="F26" i="20"/>
  <c r="AM26" i="20"/>
  <c r="AO26" i="20"/>
  <c r="AC27" i="20"/>
  <c r="B22" i="7"/>
  <c r="F27" i="20"/>
  <c r="AM27" i="20"/>
  <c r="AO27" i="20"/>
  <c r="AC28" i="20"/>
  <c r="B23" i="7"/>
  <c r="F28" i="20"/>
  <c r="AM28" i="20"/>
  <c r="AO28" i="20"/>
  <c r="AC29" i="20"/>
  <c r="B24" i="7"/>
  <c r="F29" i="20"/>
  <c r="AM29" i="20"/>
  <c r="AO29" i="20"/>
  <c r="AC30" i="20"/>
  <c r="B25" i="7"/>
  <c r="F30" i="20"/>
  <c r="AM30" i="20"/>
  <c r="AO30" i="20"/>
  <c r="AC31" i="20"/>
  <c r="B26" i="7"/>
  <c r="F31" i="20"/>
  <c r="AM31" i="20"/>
  <c r="AO31" i="20"/>
  <c r="AC32" i="20"/>
  <c r="B27" i="7"/>
  <c r="F32" i="20"/>
  <c r="AM32" i="20"/>
  <c r="AO32" i="20"/>
  <c r="AC33" i="20"/>
  <c r="B28" i="7"/>
  <c r="F33" i="20"/>
  <c r="AM33" i="20"/>
  <c r="AO33" i="20"/>
  <c r="AC34" i="20"/>
  <c r="B29" i="7"/>
  <c r="F34" i="20"/>
  <c r="AM34" i="20"/>
  <c r="AO34" i="20"/>
  <c r="AC35" i="20"/>
  <c r="B30" i="7"/>
  <c r="F35" i="20"/>
  <c r="AM35" i="20"/>
  <c r="AO35" i="20"/>
  <c r="AC36" i="20"/>
  <c r="B31" i="7"/>
  <c r="F36" i="20"/>
  <c r="AM36" i="20"/>
  <c r="AO36" i="20"/>
  <c r="AC37" i="20"/>
  <c r="B32" i="7"/>
  <c r="F37" i="20"/>
  <c r="AM37" i="20"/>
  <c r="AO37" i="20"/>
  <c r="AC38" i="20"/>
  <c r="B33" i="7"/>
  <c r="F38" i="20"/>
  <c r="AM38" i="20"/>
  <c r="AO38" i="20"/>
  <c r="AC39" i="20"/>
  <c r="B34" i="7"/>
  <c r="F39" i="20"/>
  <c r="AM39" i="20"/>
  <c r="AO39" i="20"/>
  <c r="AC40" i="20"/>
  <c r="B35" i="7"/>
  <c r="F40" i="20"/>
  <c r="AM40" i="20"/>
  <c r="AO40" i="20"/>
  <c r="AC41" i="20"/>
  <c r="B36" i="7"/>
  <c r="F41" i="20"/>
  <c r="AM41" i="20"/>
  <c r="AO41" i="20"/>
  <c r="AC42" i="20"/>
  <c r="B37" i="7"/>
  <c r="F42" i="20"/>
  <c r="AM42" i="20"/>
  <c r="AO42" i="20"/>
  <c r="AC43" i="20"/>
  <c r="B38" i="7"/>
  <c r="F43" i="20"/>
  <c r="AM43" i="20"/>
  <c r="AO43" i="20"/>
  <c r="AC44" i="20"/>
  <c r="B39" i="7"/>
  <c r="F44" i="20"/>
  <c r="AM44" i="20"/>
  <c r="AO44" i="20"/>
  <c r="AC45" i="20"/>
  <c r="B40" i="7"/>
  <c r="F45" i="20"/>
  <c r="AM45" i="20"/>
  <c r="AO45" i="20"/>
  <c r="AC46" i="20"/>
  <c r="B41" i="7"/>
  <c r="F46" i="20"/>
  <c r="AM46" i="20"/>
  <c r="AO46" i="20"/>
  <c r="AC47" i="20"/>
  <c r="B42" i="7"/>
  <c r="F47" i="20"/>
  <c r="AM47" i="20"/>
  <c r="AO47" i="20"/>
  <c r="AC48" i="20"/>
  <c r="B43" i="7"/>
  <c r="F48" i="20"/>
  <c r="AM48" i="20"/>
  <c r="AO48" i="20"/>
  <c r="AC49" i="20"/>
  <c r="B44" i="7"/>
  <c r="F49" i="20"/>
  <c r="AM49" i="20"/>
  <c r="AO49" i="20"/>
  <c r="AC50" i="20"/>
  <c r="B45" i="7"/>
  <c r="F50" i="20"/>
  <c r="AM50" i="20"/>
  <c r="AO50" i="20"/>
  <c r="AC51" i="20"/>
  <c r="B46" i="7"/>
  <c r="F51" i="20"/>
  <c r="AM51" i="20"/>
  <c r="AO51" i="20"/>
  <c r="AC52" i="20"/>
  <c r="B47" i="7"/>
  <c r="F52" i="20"/>
  <c r="AM52" i="20"/>
  <c r="AO52" i="20"/>
  <c r="AC53" i="20"/>
  <c r="B48" i="7"/>
  <c r="F53" i="20"/>
  <c r="AM53" i="20"/>
  <c r="AO53" i="20"/>
  <c r="AC54" i="20"/>
  <c r="B49" i="7"/>
  <c r="F54" i="20"/>
  <c r="AM54" i="20"/>
  <c r="AO54" i="20"/>
  <c r="AC55" i="20"/>
  <c r="B50" i="7"/>
  <c r="F55" i="20"/>
  <c r="AM55" i="20"/>
  <c r="AO55" i="20"/>
  <c r="AC56" i="20"/>
  <c r="B51" i="7"/>
  <c r="F56" i="20"/>
  <c r="AM56" i="20"/>
  <c r="AO56" i="20"/>
  <c r="AC57" i="20"/>
  <c r="B52" i="7"/>
  <c r="F57" i="20"/>
  <c r="AM57" i="20"/>
  <c r="AO57" i="20"/>
  <c r="AC58" i="20"/>
  <c r="B53" i="7"/>
  <c r="F58" i="20"/>
  <c r="AM58" i="20"/>
  <c r="AO58" i="20"/>
  <c r="AC59" i="20"/>
  <c r="B54" i="7"/>
  <c r="F59" i="20"/>
  <c r="AM59" i="20"/>
  <c r="AO59" i="20"/>
  <c r="AC60" i="20"/>
  <c r="B55" i="7"/>
  <c r="F60" i="20"/>
  <c r="AM60" i="20"/>
  <c r="AO60" i="20"/>
  <c r="AC61" i="20"/>
  <c r="B56" i="7"/>
  <c r="F61" i="20"/>
  <c r="AM61" i="20"/>
  <c r="AO61" i="20"/>
  <c r="C57" i="21"/>
  <c r="I62" i="20"/>
  <c r="AC62" i="20"/>
  <c r="B57" i="7"/>
  <c r="F62" i="20"/>
  <c r="AM62" i="20"/>
  <c r="AO62" i="20"/>
  <c r="C57" i="22"/>
  <c r="D57" i="22"/>
  <c r="AC63" i="20"/>
  <c r="B58" i="7"/>
  <c r="F63" i="20"/>
  <c r="AM63" i="20"/>
  <c r="AO63" i="20"/>
  <c r="AC64" i="20"/>
  <c r="B59" i="7"/>
  <c r="F64" i="20"/>
  <c r="AM64" i="20"/>
  <c r="AO64" i="20"/>
  <c r="AC65" i="20"/>
  <c r="B60" i="7"/>
  <c r="F65" i="20"/>
  <c r="AM65" i="20"/>
  <c r="AO65" i="20"/>
  <c r="AC66" i="20"/>
  <c r="B61" i="7"/>
  <c r="F66" i="20"/>
  <c r="AM66" i="20"/>
  <c r="AO66" i="20"/>
  <c r="AC67" i="20"/>
  <c r="B62" i="7"/>
  <c r="F67" i="20"/>
  <c r="AM67" i="20"/>
  <c r="AO67" i="20"/>
  <c r="AC68" i="20"/>
  <c r="B63" i="7"/>
  <c r="F68" i="20"/>
  <c r="AM68" i="20"/>
  <c r="AO68" i="20"/>
  <c r="AC69" i="20"/>
  <c r="B64" i="7"/>
  <c r="F69" i="20"/>
  <c r="AM69" i="20"/>
  <c r="AO69" i="20"/>
  <c r="AC70" i="20"/>
  <c r="B65" i="7"/>
  <c r="F70" i="20"/>
  <c r="AM70" i="20"/>
  <c r="AO70" i="20"/>
  <c r="AC71" i="20"/>
  <c r="B66" i="7"/>
  <c r="F71" i="20"/>
  <c r="AM71" i="20"/>
  <c r="AO71" i="20"/>
  <c r="AC72" i="20"/>
  <c r="B67" i="7"/>
  <c r="F72" i="20"/>
  <c r="AM72" i="20"/>
  <c r="AO72" i="20"/>
  <c r="AC73" i="20"/>
  <c r="B68" i="7"/>
  <c r="F73" i="20"/>
  <c r="AM73" i="20"/>
  <c r="AO73" i="20"/>
  <c r="AC74" i="20"/>
  <c r="B69" i="7"/>
  <c r="F74" i="20"/>
  <c r="AM74" i="20"/>
  <c r="AO74" i="20"/>
  <c r="AC75" i="20"/>
  <c r="B70" i="7"/>
  <c r="F75" i="20"/>
  <c r="AM75" i="20"/>
  <c r="AO75" i="20"/>
  <c r="AC76" i="20"/>
  <c r="B71" i="7"/>
  <c r="F76" i="20"/>
  <c r="AM76" i="20"/>
  <c r="AO76" i="20"/>
  <c r="AC77" i="20"/>
  <c r="B72" i="7"/>
  <c r="F77" i="20"/>
  <c r="AM77" i="20"/>
  <c r="AO77" i="20"/>
  <c r="AC78" i="20"/>
  <c r="B73" i="7"/>
  <c r="F78" i="20"/>
  <c r="AM78" i="20"/>
  <c r="AO78" i="20"/>
  <c r="AC79" i="20"/>
  <c r="B74" i="7"/>
  <c r="F79" i="20"/>
  <c r="AM79" i="20"/>
  <c r="AO79" i="20"/>
  <c r="AC80" i="20"/>
  <c r="B75" i="7"/>
  <c r="F80" i="20"/>
  <c r="AM80" i="20"/>
  <c r="AO80" i="20"/>
  <c r="AC81" i="20"/>
  <c r="B76" i="7"/>
  <c r="F81" i="20"/>
  <c r="AM81" i="20"/>
  <c r="AO81" i="20"/>
  <c r="AC16" i="20"/>
  <c r="B11" i="7"/>
  <c r="F16" i="20"/>
  <c r="AM16" i="20"/>
  <c r="AO16" i="20"/>
  <c r="E12" i="21"/>
  <c r="K17" i="20"/>
  <c r="E12" i="22"/>
  <c r="E13" i="21"/>
  <c r="K18" i="20"/>
  <c r="E13" i="22"/>
  <c r="E14" i="21"/>
  <c r="K19" i="20"/>
  <c r="E14" i="22"/>
  <c r="E15" i="21"/>
  <c r="K20" i="20"/>
  <c r="E15" i="22"/>
  <c r="E16" i="21"/>
  <c r="K21" i="20"/>
  <c r="E16" i="22"/>
  <c r="E17" i="21"/>
  <c r="K22" i="20"/>
  <c r="E17" i="22"/>
  <c r="E18" i="21"/>
  <c r="K23" i="20"/>
  <c r="E18" i="22"/>
  <c r="E19" i="21"/>
  <c r="K24" i="20"/>
  <c r="E19" i="22"/>
  <c r="E20" i="21"/>
  <c r="K25" i="20"/>
  <c r="E20" i="22"/>
  <c r="E21" i="21"/>
  <c r="K26" i="20"/>
  <c r="E21" i="22"/>
  <c r="E22" i="21"/>
  <c r="K27" i="20"/>
  <c r="E22" i="22"/>
  <c r="E23" i="21"/>
  <c r="K28" i="20"/>
  <c r="E23" i="22"/>
  <c r="E24" i="21"/>
  <c r="K29" i="20"/>
  <c r="E24" i="22"/>
  <c r="E25" i="21"/>
  <c r="K30" i="20"/>
  <c r="E25" i="22"/>
  <c r="E26" i="21"/>
  <c r="K31" i="20"/>
  <c r="E26" i="22"/>
  <c r="E27" i="21"/>
  <c r="K32" i="20"/>
  <c r="E27" i="22"/>
  <c r="E28" i="21"/>
  <c r="K33" i="20"/>
  <c r="E28" i="22"/>
  <c r="E29" i="21"/>
  <c r="K34" i="20"/>
  <c r="E29" i="22"/>
  <c r="E30" i="21"/>
  <c r="K35" i="20"/>
  <c r="E30" i="22"/>
  <c r="E31" i="21"/>
  <c r="K36" i="20"/>
  <c r="E31" i="22"/>
  <c r="E32" i="21"/>
  <c r="K37" i="20"/>
  <c r="E32" i="22"/>
  <c r="E33" i="21"/>
  <c r="K38" i="20"/>
  <c r="E33" i="22"/>
  <c r="E34" i="21"/>
  <c r="K39" i="20"/>
  <c r="E34" i="22"/>
  <c r="E35" i="21"/>
  <c r="K40" i="20"/>
  <c r="E35" i="22"/>
  <c r="E36" i="21"/>
  <c r="K41" i="20"/>
  <c r="E36" i="22"/>
  <c r="E37" i="21"/>
  <c r="K42" i="20"/>
  <c r="E37" i="22"/>
  <c r="E38" i="21"/>
  <c r="K43" i="20"/>
  <c r="E38" i="22"/>
  <c r="E39" i="21"/>
  <c r="K44" i="20"/>
  <c r="E39" i="22"/>
  <c r="E40" i="21"/>
  <c r="K45" i="20"/>
  <c r="E40" i="22"/>
  <c r="E41" i="21"/>
  <c r="K46" i="20"/>
  <c r="E41" i="22"/>
  <c r="E42" i="21"/>
  <c r="K47" i="20"/>
  <c r="E42" i="22"/>
  <c r="E43" i="21"/>
  <c r="K48" i="20"/>
  <c r="E43" i="22"/>
  <c r="E44" i="21"/>
  <c r="K49" i="20"/>
  <c r="E44" i="22"/>
  <c r="E45" i="21"/>
  <c r="K50" i="20"/>
  <c r="E45" i="22"/>
  <c r="E46" i="21"/>
  <c r="K51" i="20"/>
  <c r="E46" i="22"/>
  <c r="E47" i="21"/>
  <c r="K52" i="20"/>
  <c r="E47" i="22"/>
  <c r="E48" i="21"/>
  <c r="K53" i="20"/>
  <c r="E48" i="22"/>
  <c r="E49" i="21"/>
  <c r="K54" i="20"/>
  <c r="E49" i="22"/>
  <c r="E50" i="21"/>
  <c r="K55" i="20"/>
  <c r="E50" i="22"/>
  <c r="E51" i="21"/>
  <c r="K56" i="20"/>
  <c r="E51" i="22"/>
  <c r="E52" i="21"/>
  <c r="K57" i="20"/>
  <c r="E52" i="22"/>
  <c r="E53" i="21"/>
  <c r="K58" i="20"/>
  <c r="E53" i="22"/>
  <c r="E54" i="21"/>
  <c r="K59" i="20"/>
  <c r="E54" i="22"/>
  <c r="E55" i="21"/>
  <c r="K60" i="20"/>
  <c r="E55" i="22"/>
  <c r="E56" i="21"/>
  <c r="K61" i="20"/>
  <c r="E56" i="22"/>
  <c r="E57" i="21"/>
  <c r="K62" i="20"/>
  <c r="E57" i="22"/>
  <c r="E58" i="21"/>
  <c r="K63" i="20"/>
  <c r="E58" i="22"/>
  <c r="E59" i="21"/>
  <c r="K64" i="20"/>
  <c r="E59" i="22"/>
  <c r="E60" i="21"/>
  <c r="K65" i="20"/>
  <c r="E60" i="22"/>
  <c r="E61" i="21"/>
  <c r="K66" i="20"/>
  <c r="E61" i="22"/>
  <c r="E62" i="21"/>
  <c r="K67" i="20"/>
  <c r="E62" i="22"/>
  <c r="E63" i="21"/>
  <c r="K68" i="20"/>
  <c r="E63" i="22"/>
  <c r="E64" i="21"/>
  <c r="K69" i="20"/>
  <c r="E64" i="22"/>
  <c r="E65" i="21"/>
  <c r="K70" i="20"/>
  <c r="E65" i="22"/>
  <c r="E66" i="21"/>
  <c r="K71" i="20"/>
  <c r="E66" i="22"/>
  <c r="E67" i="21"/>
  <c r="K72" i="20"/>
  <c r="E67" i="22"/>
  <c r="E68" i="21"/>
  <c r="K73" i="20"/>
  <c r="E68" i="22"/>
  <c r="E69" i="21"/>
  <c r="K74" i="20"/>
  <c r="E69" i="22"/>
  <c r="E70" i="21"/>
  <c r="K75" i="20"/>
  <c r="E70" i="22"/>
  <c r="E71" i="21"/>
  <c r="K76" i="20"/>
  <c r="E71" i="22"/>
  <c r="E72" i="21"/>
  <c r="K77" i="20"/>
  <c r="E72" i="22"/>
  <c r="E73" i="21"/>
  <c r="K78" i="20"/>
  <c r="E73" i="22"/>
  <c r="E74" i="21"/>
  <c r="K79" i="20"/>
  <c r="E74" i="22"/>
  <c r="E75" i="21"/>
  <c r="K80" i="20"/>
  <c r="E75" i="22"/>
  <c r="E76" i="21"/>
  <c r="K81" i="20"/>
  <c r="E76" i="22"/>
  <c r="I12" i="21"/>
  <c r="AH17" i="20"/>
  <c r="I13" i="21"/>
  <c r="AH18" i="20"/>
  <c r="I14" i="21"/>
  <c r="AH19" i="20"/>
  <c r="I15" i="21"/>
  <c r="AH20" i="20"/>
  <c r="I16" i="21"/>
  <c r="AH21" i="20"/>
  <c r="I17" i="21"/>
  <c r="AH22" i="20"/>
  <c r="I18" i="21"/>
  <c r="AH23" i="20"/>
  <c r="I19" i="21"/>
  <c r="AH24" i="20"/>
  <c r="I20" i="21"/>
  <c r="AH25" i="20"/>
  <c r="I21" i="21"/>
  <c r="AH26" i="20"/>
  <c r="I22" i="21"/>
  <c r="AH27" i="20"/>
  <c r="I23" i="21"/>
  <c r="AH28" i="20"/>
  <c r="I24" i="21"/>
  <c r="AH29" i="20"/>
  <c r="I25" i="21"/>
  <c r="AH30" i="20"/>
  <c r="I26" i="21"/>
  <c r="AH31" i="20"/>
  <c r="I27" i="21"/>
  <c r="AH32" i="20"/>
  <c r="I28" i="21"/>
  <c r="AH33" i="20"/>
  <c r="I29" i="21"/>
  <c r="AH34" i="20"/>
  <c r="I30" i="21"/>
  <c r="AH35" i="20"/>
  <c r="I31" i="21"/>
  <c r="AH36" i="20"/>
  <c r="I32" i="21"/>
  <c r="AH37" i="20"/>
  <c r="I33" i="21"/>
  <c r="AH38" i="20"/>
  <c r="I34" i="21"/>
  <c r="AH39" i="20"/>
  <c r="I35" i="21"/>
  <c r="AH40" i="20"/>
  <c r="I36" i="21"/>
  <c r="AH41" i="20"/>
  <c r="I37" i="21"/>
  <c r="AH42" i="20"/>
  <c r="I38" i="21"/>
  <c r="AH43" i="20"/>
  <c r="I39" i="21"/>
  <c r="AH44" i="20"/>
  <c r="I40" i="21"/>
  <c r="AH45" i="20"/>
  <c r="I41" i="21"/>
  <c r="AH46" i="20"/>
  <c r="I42" i="21"/>
  <c r="AH47" i="20"/>
  <c r="I43" i="21"/>
  <c r="AH48" i="20"/>
  <c r="I44" i="21"/>
  <c r="AH49" i="20"/>
  <c r="I45" i="21"/>
  <c r="AH50" i="20"/>
  <c r="I46" i="21"/>
  <c r="AH51" i="20"/>
  <c r="I47" i="21"/>
  <c r="AH52" i="20"/>
  <c r="I48" i="21"/>
  <c r="AH53" i="20"/>
  <c r="I49" i="21"/>
  <c r="AH54" i="20"/>
  <c r="I50" i="21"/>
  <c r="AH55" i="20"/>
  <c r="I51" i="21"/>
  <c r="AH56" i="20"/>
  <c r="I52" i="21"/>
  <c r="AH57" i="20"/>
  <c r="I53" i="21"/>
  <c r="AH58" i="20"/>
  <c r="I54" i="21"/>
  <c r="AH59" i="20"/>
  <c r="I55" i="21"/>
  <c r="AH60" i="20"/>
  <c r="I56" i="21"/>
  <c r="AH61" i="20"/>
  <c r="I57" i="21"/>
  <c r="AH62" i="20"/>
  <c r="I58" i="21"/>
  <c r="AH63" i="20"/>
  <c r="I59" i="21"/>
  <c r="AH64" i="20"/>
  <c r="I60" i="21"/>
  <c r="AH65" i="20"/>
  <c r="I61" i="21"/>
  <c r="AH66" i="20"/>
  <c r="I62" i="21"/>
  <c r="AH67" i="20"/>
  <c r="I63" i="21"/>
  <c r="AH68" i="20"/>
  <c r="I64" i="21"/>
  <c r="AH69" i="20"/>
  <c r="I65" i="21"/>
  <c r="AH70" i="20"/>
  <c r="I66" i="21"/>
  <c r="AH71" i="20"/>
  <c r="I67" i="21"/>
  <c r="AH72" i="20"/>
  <c r="I68" i="21"/>
  <c r="AH73" i="20"/>
  <c r="I69" i="21"/>
  <c r="AH74" i="20"/>
  <c r="I70" i="21"/>
  <c r="AH75" i="20"/>
  <c r="I71" i="21"/>
  <c r="AH76" i="20"/>
  <c r="I72" i="21"/>
  <c r="AH77" i="20"/>
  <c r="I73" i="21"/>
  <c r="AH78" i="20"/>
  <c r="I74" i="21"/>
  <c r="AH79" i="20"/>
  <c r="I75" i="21"/>
  <c r="AH80" i="20"/>
  <c r="I76" i="21"/>
  <c r="AH81" i="20"/>
  <c r="E11" i="22"/>
  <c r="I11" i="21"/>
  <c r="AH16" i="20"/>
  <c r="E11" i="21"/>
  <c r="K16" i="20"/>
  <c r="G57" i="22"/>
  <c r="H57" i="22"/>
  <c r="I57" i="22"/>
  <c r="C12" i="8"/>
  <c r="Z17" i="20"/>
  <c r="L12" i="8"/>
  <c r="AA17" i="20"/>
  <c r="U12" i="8"/>
  <c r="AB17" i="20"/>
  <c r="AE17" i="20"/>
  <c r="C13" i="8"/>
  <c r="Z18" i="20"/>
  <c r="L13" i="8"/>
  <c r="AA18" i="20"/>
  <c r="U13" i="8"/>
  <c r="AB18" i="20"/>
  <c r="AE18" i="20"/>
  <c r="Z19" i="20"/>
  <c r="L14" i="8"/>
  <c r="AA19" i="20"/>
  <c r="U14" i="8"/>
  <c r="AB19" i="20"/>
  <c r="AE19" i="20"/>
  <c r="C15" i="8"/>
  <c r="Z20" i="20"/>
  <c r="L15" i="8"/>
  <c r="AA20" i="20"/>
  <c r="U15" i="8"/>
  <c r="AB20" i="20"/>
  <c r="AE20" i="20"/>
  <c r="C16" i="8"/>
  <c r="Z21" i="20"/>
  <c r="L16" i="8"/>
  <c r="AA21" i="20"/>
  <c r="U16" i="8"/>
  <c r="AB21" i="20"/>
  <c r="AE21" i="20"/>
  <c r="C17" i="8"/>
  <c r="Z22" i="20"/>
  <c r="L17" i="8"/>
  <c r="AA22" i="20"/>
  <c r="U17" i="8"/>
  <c r="AB22" i="20"/>
  <c r="AE22" i="20"/>
  <c r="C18" i="8"/>
  <c r="Z23" i="20"/>
  <c r="L18" i="8"/>
  <c r="AA23" i="20"/>
  <c r="U18" i="8"/>
  <c r="AB23" i="20"/>
  <c r="AE23" i="20"/>
  <c r="C19" i="8"/>
  <c r="Z24" i="20"/>
  <c r="L19" i="8"/>
  <c r="AA24" i="20"/>
  <c r="U19" i="8"/>
  <c r="AB24" i="20"/>
  <c r="AE24" i="20"/>
  <c r="C20" i="8"/>
  <c r="Z25" i="20"/>
  <c r="L20" i="8"/>
  <c r="AA25" i="20"/>
  <c r="U20" i="8"/>
  <c r="AB25" i="20"/>
  <c r="AE25" i="20"/>
  <c r="C21" i="8"/>
  <c r="Z26" i="20"/>
  <c r="L21" i="8"/>
  <c r="AA26" i="20"/>
  <c r="U21" i="8"/>
  <c r="AB26" i="20"/>
  <c r="AE26" i="20"/>
  <c r="C22" i="8"/>
  <c r="Z27" i="20"/>
  <c r="L22" i="8"/>
  <c r="AA27" i="20"/>
  <c r="U22" i="8"/>
  <c r="AB27" i="20"/>
  <c r="AE27" i="20"/>
  <c r="C23" i="8"/>
  <c r="Z28" i="20"/>
  <c r="L23" i="8"/>
  <c r="AA28" i="20"/>
  <c r="U23" i="8"/>
  <c r="AB28" i="20"/>
  <c r="AE28" i="20"/>
  <c r="C24" i="8"/>
  <c r="Z29" i="20"/>
  <c r="L24" i="8"/>
  <c r="AA29" i="20"/>
  <c r="U24" i="8"/>
  <c r="AB29" i="20"/>
  <c r="AE29" i="20"/>
  <c r="C25" i="8"/>
  <c r="Z30" i="20"/>
  <c r="L25" i="8"/>
  <c r="AA30" i="20"/>
  <c r="U25" i="8"/>
  <c r="AB30" i="20"/>
  <c r="AE30" i="20"/>
  <c r="C26" i="8"/>
  <c r="Z31" i="20"/>
  <c r="L26" i="8"/>
  <c r="AA31" i="20"/>
  <c r="U26" i="8"/>
  <c r="AB31" i="20"/>
  <c r="AE31" i="20"/>
  <c r="C27" i="8"/>
  <c r="Z32" i="20"/>
  <c r="L27" i="8"/>
  <c r="AA32" i="20"/>
  <c r="U27" i="8"/>
  <c r="AB32" i="20"/>
  <c r="AE32" i="20"/>
  <c r="C28" i="8"/>
  <c r="Z33" i="20"/>
  <c r="L28" i="8"/>
  <c r="AA33" i="20"/>
  <c r="U28" i="8"/>
  <c r="AB33" i="20"/>
  <c r="AE33" i="20"/>
  <c r="C29" i="8"/>
  <c r="Z34" i="20"/>
  <c r="L29" i="8"/>
  <c r="AA34" i="20"/>
  <c r="U29" i="8"/>
  <c r="AB34" i="20"/>
  <c r="AE34" i="20"/>
  <c r="C30" i="8"/>
  <c r="Z35" i="20"/>
  <c r="L30" i="8"/>
  <c r="AA35" i="20"/>
  <c r="U30" i="8"/>
  <c r="AB35" i="20"/>
  <c r="AE35" i="20"/>
  <c r="C31" i="8"/>
  <c r="Z36" i="20"/>
  <c r="L31" i="8"/>
  <c r="AA36" i="20"/>
  <c r="U31" i="8"/>
  <c r="AB36" i="20"/>
  <c r="AE36" i="20"/>
  <c r="C32" i="8"/>
  <c r="Z37" i="20"/>
  <c r="L32" i="8"/>
  <c r="AA37" i="20"/>
  <c r="U32" i="8"/>
  <c r="AB37" i="20"/>
  <c r="AE37" i="20"/>
  <c r="C33" i="8"/>
  <c r="Z38" i="20"/>
  <c r="L33" i="8"/>
  <c r="AA38" i="20"/>
  <c r="U33" i="8"/>
  <c r="AB38" i="20"/>
  <c r="AE38" i="20"/>
  <c r="C34" i="8"/>
  <c r="Z39" i="20"/>
  <c r="L34" i="8"/>
  <c r="AA39" i="20"/>
  <c r="U34" i="8"/>
  <c r="AB39" i="20"/>
  <c r="AE39" i="20"/>
  <c r="C35" i="8"/>
  <c r="Z40" i="20"/>
  <c r="L35" i="8"/>
  <c r="AA40" i="20"/>
  <c r="U35" i="8"/>
  <c r="AB40" i="20"/>
  <c r="AE40" i="20"/>
  <c r="C36" i="8"/>
  <c r="Z41" i="20"/>
  <c r="L36" i="8"/>
  <c r="AA41" i="20"/>
  <c r="U36" i="8"/>
  <c r="AB41" i="20"/>
  <c r="AE41" i="20"/>
  <c r="C37" i="8"/>
  <c r="Z42" i="20"/>
  <c r="L37" i="8"/>
  <c r="AA42" i="20"/>
  <c r="U37" i="8"/>
  <c r="AB42" i="20"/>
  <c r="AE42" i="20"/>
  <c r="C38" i="8"/>
  <c r="Z43" i="20"/>
  <c r="L38" i="8"/>
  <c r="AA43" i="20"/>
  <c r="U38" i="8"/>
  <c r="AB43" i="20"/>
  <c r="AE43" i="20"/>
  <c r="C39" i="8"/>
  <c r="Z44" i="20"/>
  <c r="L39" i="8"/>
  <c r="AA44" i="20"/>
  <c r="U39" i="8"/>
  <c r="AB44" i="20"/>
  <c r="AE44" i="20"/>
  <c r="C40" i="8"/>
  <c r="Z45" i="20"/>
  <c r="L40" i="8"/>
  <c r="AA45" i="20"/>
  <c r="U40" i="8"/>
  <c r="AB45" i="20"/>
  <c r="AE45" i="20"/>
  <c r="C41" i="8"/>
  <c r="Z46" i="20"/>
  <c r="L41" i="8"/>
  <c r="AA46" i="20"/>
  <c r="U41" i="8"/>
  <c r="AB46" i="20"/>
  <c r="AE46" i="20"/>
  <c r="C42" i="8"/>
  <c r="Z47" i="20"/>
  <c r="L42" i="8"/>
  <c r="AA47" i="20"/>
  <c r="U42" i="8"/>
  <c r="AB47" i="20"/>
  <c r="AE47" i="20"/>
  <c r="C43" i="8"/>
  <c r="Z48" i="20"/>
  <c r="L43" i="8"/>
  <c r="AA48" i="20"/>
  <c r="U43" i="8"/>
  <c r="AB48" i="20"/>
  <c r="AE48" i="20"/>
  <c r="C44" i="8"/>
  <c r="Z49" i="20"/>
  <c r="L44" i="8"/>
  <c r="AA49" i="20"/>
  <c r="U44" i="8"/>
  <c r="AB49" i="20"/>
  <c r="AE49" i="20"/>
  <c r="C45" i="8"/>
  <c r="Z50" i="20"/>
  <c r="L45" i="8"/>
  <c r="AA50" i="20"/>
  <c r="U45" i="8"/>
  <c r="AB50" i="20"/>
  <c r="AE50" i="20"/>
  <c r="C46" i="8"/>
  <c r="Z51" i="20"/>
  <c r="L46" i="8"/>
  <c r="AA51" i="20"/>
  <c r="U46" i="8"/>
  <c r="AB51" i="20"/>
  <c r="AE51" i="20"/>
  <c r="C47" i="8"/>
  <c r="Z52" i="20"/>
  <c r="L47" i="8"/>
  <c r="AA52" i="20"/>
  <c r="U47" i="8"/>
  <c r="AB52" i="20"/>
  <c r="AE52" i="20"/>
  <c r="C48" i="8"/>
  <c r="Z53" i="20"/>
  <c r="L48" i="8"/>
  <c r="AA53" i="20"/>
  <c r="U48" i="8"/>
  <c r="AB53" i="20"/>
  <c r="AE53" i="20"/>
  <c r="C49" i="8"/>
  <c r="Z54" i="20"/>
  <c r="L49" i="8"/>
  <c r="AA54" i="20"/>
  <c r="U49" i="8"/>
  <c r="AB54" i="20"/>
  <c r="AE54" i="20"/>
  <c r="C50" i="8"/>
  <c r="Z55" i="20"/>
  <c r="L50" i="8"/>
  <c r="AA55" i="20"/>
  <c r="U50" i="8"/>
  <c r="AB55" i="20"/>
  <c r="AE55" i="20"/>
  <c r="C51" i="8"/>
  <c r="Z56" i="20"/>
  <c r="L51" i="8"/>
  <c r="AA56" i="20"/>
  <c r="U51" i="8"/>
  <c r="AB56" i="20"/>
  <c r="AE56" i="20"/>
  <c r="C52" i="8"/>
  <c r="Z57" i="20"/>
  <c r="L52" i="8"/>
  <c r="AA57" i="20"/>
  <c r="U52" i="8"/>
  <c r="AB57" i="20"/>
  <c r="AE57" i="20"/>
  <c r="C53" i="8"/>
  <c r="Z58" i="20"/>
  <c r="L53" i="8"/>
  <c r="AA58" i="20"/>
  <c r="U53" i="8"/>
  <c r="AB58" i="20"/>
  <c r="AE58" i="20"/>
  <c r="C54" i="8"/>
  <c r="Z59" i="20"/>
  <c r="L54" i="8"/>
  <c r="AA59" i="20"/>
  <c r="U54" i="8"/>
  <c r="AB59" i="20"/>
  <c r="AE59" i="20"/>
  <c r="C55" i="8"/>
  <c r="Z60" i="20"/>
  <c r="L55" i="8"/>
  <c r="AA60" i="20"/>
  <c r="U55" i="8"/>
  <c r="AB60" i="20"/>
  <c r="AE60" i="20"/>
  <c r="C56" i="8"/>
  <c r="Z61" i="20"/>
  <c r="L56" i="8"/>
  <c r="AA61" i="20"/>
  <c r="U56" i="8"/>
  <c r="AB61" i="20"/>
  <c r="AE61" i="20"/>
  <c r="C57" i="8"/>
  <c r="Z62" i="20"/>
  <c r="L57" i="8"/>
  <c r="AA62" i="20"/>
  <c r="U57" i="8"/>
  <c r="AB62" i="20"/>
  <c r="AE62" i="20"/>
  <c r="C58" i="8"/>
  <c r="Z63" i="20"/>
  <c r="L58" i="8"/>
  <c r="AA63" i="20"/>
  <c r="U58" i="8"/>
  <c r="AB63" i="20"/>
  <c r="AE63" i="20"/>
  <c r="C59" i="8"/>
  <c r="Z64" i="20"/>
  <c r="L59" i="8"/>
  <c r="AA64" i="20"/>
  <c r="U59" i="8"/>
  <c r="AB64" i="20"/>
  <c r="AE64" i="20"/>
  <c r="C60" i="8"/>
  <c r="Z65" i="20"/>
  <c r="L60" i="8"/>
  <c r="AA65" i="20"/>
  <c r="U60" i="8"/>
  <c r="AB65" i="20"/>
  <c r="AE65" i="20"/>
  <c r="C61" i="8"/>
  <c r="Z66" i="20"/>
  <c r="L61" i="8"/>
  <c r="AA66" i="20"/>
  <c r="U61" i="8"/>
  <c r="AB66" i="20"/>
  <c r="AE66" i="20"/>
  <c r="C62" i="8"/>
  <c r="Z67" i="20"/>
  <c r="L62" i="8"/>
  <c r="AA67" i="20"/>
  <c r="U62" i="8"/>
  <c r="AB67" i="20"/>
  <c r="AE67" i="20"/>
  <c r="C63" i="8"/>
  <c r="Z68" i="20"/>
  <c r="L63" i="8"/>
  <c r="AA68" i="20"/>
  <c r="U63" i="8"/>
  <c r="AB68" i="20"/>
  <c r="AE68" i="20"/>
  <c r="C64" i="8"/>
  <c r="Z69" i="20"/>
  <c r="L64" i="8"/>
  <c r="AA69" i="20"/>
  <c r="U64" i="8"/>
  <c r="AB69" i="20"/>
  <c r="AE69" i="20"/>
  <c r="C65" i="8"/>
  <c r="Z70" i="20"/>
  <c r="L65" i="8"/>
  <c r="AA70" i="20"/>
  <c r="U65" i="8"/>
  <c r="AB70" i="20"/>
  <c r="AE70" i="20"/>
  <c r="C66" i="8"/>
  <c r="Z71" i="20"/>
  <c r="L66" i="8"/>
  <c r="AA71" i="20"/>
  <c r="U66" i="8"/>
  <c r="AB71" i="20"/>
  <c r="AE71" i="20"/>
  <c r="C67" i="8"/>
  <c r="Z72" i="20"/>
  <c r="L67" i="8"/>
  <c r="AA72" i="20"/>
  <c r="U67" i="8"/>
  <c r="AB72" i="20"/>
  <c r="AE72" i="20"/>
  <c r="C68" i="8"/>
  <c r="Z73" i="20"/>
  <c r="L68" i="8"/>
  <c r="AA73" i="20"/>
  <c r="U68" i="8"/>
  <c r="AB73" i="20"/>
  <c r="AE73" i="20"/>
  <c r="C69" i="8"/>
  <c r="Z74" i="20"/>
  <c r="L69" i="8"/>
  <c r="AA74" i="20"/>
  <c r="U69" i="8"/>
  <c r="AB74" i="20"/>
  <c r="AE74" i="20"/>
  <c r="C70" i="8"/>
  <c r="Z75" i="20"/>
  <c r="L70" i="8"/>
  <c r="AA75" i="20"/>
  <c r="U70" i="8"/>
  <c r="AB75" i="20"/>
  <c r="AE75" i="20"/>
  <c r="C71" i="8"/>
  <c r="Z76" i="20"/>
  <c r="L71" i="8"/>
  <c r="AA76" i="20"/>
  <c r="U71" i="8"/>
  <c r="AB76" i="20"/>
  <c r="AE76" i="20"/>
  <c r="C72" i="8"/>
  <c r="Z77" i="20"/>
  <c r="L72" i="8"/>
  <c r="AA77" i="20"/>
  <c r="U72" i="8"/>
  <c r="AB77" i="20"/>
  <c r="AE77" i="20"/>
  <c r="C73" i="8"/>
  <c r="Z78" i="20"/>
  <c r="L73" i="8"/>
  <c r="AA78" i="20"/>
  <c r="U73" i="8"/>
  <c r="AB78" i="20"/>
  <c r="AE78" i="20"/>
  <c r="C74" i="8"/>
  <c r="Z79" i="20"/>
  <c r="L74" i="8"/>
  <c r="AA79" i="20"/>
  <c r="U74" i="8"/>
  <c r="AB79" i="20"/>
  <c r="AE79" i="20"/>
  <c r="C75" i="8"/>
  <c r="Z80" i="20"/>
  <c r="L75" i="8"/>
  <c r="AA80" i="20"/>
  <c r="U75" i="8"/>
  <c r="AB80" i="20"/>
  <c r="AE80" i="20"/>
  <c r="C76" i="8"/>
  <c r="Z81" i="20"/>
  <c r="L76" i="8"/>
  <c r="AA81" i="20"/>
  <c r="U76" i="8"/>
  <c r="AB81" i="20"/>
  <c r="AE81" i="20"/>
  <c r="B12" i="8"/>
  <c r="C17" i="20"/>
  <c r="K12" i="8"/>
  <c r="D17" i="20"/>
  <c r="T12" i="8"/>
  <c r="E17" i="20"/>
  <c r="T12" i="7"/>
  <c r="H17" i="20"/>
  <c r="B13" i="8"/>
  <c r="C18" i="20"/>
  <c r="K13" i="8"/>
  <c r="D18" i="20"/>
  <c r="T13" i="8"/>
  <c r="E18" i="20"/>
  <c r="T13" i="7"/>
  <c r="H18" i="20"/>
  <c r="B14" i="8"/>
  <c r="C19" i="20"/>
  <c r="K14" i="8"/>
  <c r="D19" i="20"/>
  <c r="T14" i="8"/>
  <c r="E19" i="20"/>
  <c r="T14" i="7"/>
  <c r="H19" i="20"/>
  <c r="B15" i="8"/>
  <c r="C20" i="20"/>
  <c r="K15" i="8"/>
  <c r="D20" i="20"/>
  <c r="T15" i="8"/>
  <c r="E20" i="20"/>
  <c r="T15" i="7"/>
  <c r="H20" i="20"/>
  <c r="B16" i="8"/>
  <c r="C21" i="20"/>
  <c r="K16" i="8"/>
  <c r="D21" i="20"/>
  <c r="T16" i="8"/>
  <c r="E21" i="20"/>
  <c r="T16" i="7"/>
  <c r="H21" i="20"/>
  <c r="B17" i="8"/>
  <c r="C22" i="20"/>
  <c r="K17" i="8"/>
  <c r="D22" i="20"/>
  <c r="T17" i="8"/>
  <c r="E22" i="20"/>
  <c r="T17" i="7"/>
  <c r="H22" i="20"/>
  <c r="B18" i="8"/>
  <c r="C23" i="20"/>
  <c r="K18" i="8"/>
  <c r="D23" i="20"/>
  <c r="T18" i="8"/>
  <c r="E23" i="20"/>
  <c r="T18" i="7"/>
  <c r="H23" i="20"/>
  <c r="B19" i="8"/>
  <c r="C24" i="20"/>
  <c r="K19" i="8"/>
  <c r="D24" i="20"/>
  <c r="T19" i="8"/>
  <c r="E24" i="20"/>
  <c r="T19" i="7"/>
  <c r="H24" i="20"/>
  <c r="B20" i="8"/>
  <c r="C25" i="20"/>
  <c r="K20" i="8"/>
  <c r="D25" i="20"/>
  <c r="T20" i="8"/>
  <c r="E25" i="20"/>
  <c r="T20" i="7"/>
  <c r="H25" i="20"/>
  <c r="B21" i="8"/>
  <c r="C26" i="20"/>
  <c r="K21" i="8"/>
  <c r="D26" i="20"/>
  <c r="T21" i="8"/>
  <c r="E26" i="20"/>
  <c r="T21" i="7"/>
  <c r="H26" i="20"/>
  <c r="B22" i="8"/>
  <c r="C27" i="20"/>
  <c r="K22" i="8"/>
  <c r="D27" i="20"/>
  <c r="T22" i="8"/>
  <c r="E27" i="20"/>
  <c r="T22" i="7"/>
  <c r="H27" i="20"/>
  <c r="B23" i="8"/>
  <c r="C28" i="20"/>
  <c r="K23" i="8"/>
  <c r="D28" i="20"/>
  <c r="T23" i="8"/>
  <c r="E28" i="20"/>
  <c r="T23" i="7"/>
  <c r="H28" i="20"/>
  <c r="B24" i="8"/>
  <c r="C29" i="20"/>
  <c r="K24" i="8"/>
  <c r="D29" i="20"/>
  <c r="T24" i="8"/>
  <c r="E29" i="20"/>
  <c r="T24" i="7"/>
  <c r="H29" i="20"/>
  <c r="B25" i="8"/>
  <c r="C30" i="20"/>
  <c r="K25" i="8"/>
  <c r="D30" i="20"/>
  <c r="T25" i="8"/>
  <c r="E30" i="20"/>
  <c r="T25" i="7"/>
  <c r="H30" i="20"/>
  <c r="B26" i="8"/>
  <c r="C31" i="20"/>
  <c r="K26" i="8"/>
  <c r="D31" i="20"/>
  <c r="T26" i="8"/>
  <c r="E31" i="20"/>
  <c r="T26" i="7"/>
  <c r="H31" i="20"/>
  <c r="B27" i="8"/>
  <c r="C32" i="20"/>
  <c r="K27" i="8"/>
  <c r="D32" i="20"/>
  <c r="T27" i="8"/>
  <c r="E32" i="20"/>
  <c r="T27" i="7"/>
  <c r="H32" i="20"/>
  <c r="B28" i="8"/>
  <c r="C33" i="20"/>
  <c r="K28" i="8"/>
  <c r="D33" i="20"/>
  <c r="T28" i="8"/>
  <c r="E33" i="20"/>
  <c r="T28" i="7"/>
  <c r="H33" i="20"/>
  <c r="B29" i="8"/>
  <c r="C34" i="20"/>
  <c r="K29" i="8"/>
  <c r="D34" i="20"/>
  <c r="T29" i="8"/>
  <c r="E34" i="20"/>
  <c r="T29" i="7"/>
  <c r="H34" i="20"/>
  <c r="B30" i="8"/>
  <c r="C35" i="20"/>
  <c r="K30" i="8"/>
  <c r="D35" i="20"/>
  <c r="T30" i="8"/>
  <c r="E35" i="20"/>
  <c r="T30" i="7"/>
  <c r="H35" i="20"/>
  <c r="B31" i="8"/>
  <c r="C36" i="20"/>
  <c r="K31" i="8"/>
  <c r="D36" i="20"/>
  <c r="T31" i="8"/>
  <c r="E36" i="20"/>
  <c r="T31" i="7"/>
  <c r="H36" i="20"/>
  <c r="B32" i="8"/>
  <c r="C37" i="20"/>
  <c r="K32" i="8"/>
  <c r="D37" i="20"/>
  <c r="T32" i="8"/>
  <c r="E37" i="20"/>
  <c r="T32" i="7"/>
  <c r="H37" i="20"/>
  <c r="B33" i="8"/>
  <c r="C38" i="20"/>
  <c r="K33" i="8"/>
  <c r="D38" i="20"/>
  <c r="T33" i="8"/>
  <c r="E38" i="20"/>
  <c r="T33" i="7"/>
  <c r="H38" i="20"/>
  <c r="B34" i="8"/>
  <c r="C39" i="20"/>
  <c r="K34" i="8"/>
  <c r="D39" i="20"/>
  <c r="T34" i="8"/>
  <c r="E39" i="20"/>
  <c r="T34" i="7"/>
  <c r="H39" i="20"/>
  <c r="B35" i="8"/>
  <c r="C40" i="20"/>
  <c r="K35" i="8"/>
  <c r="D40" i="20"/>
  <c r="T35" i="8"/>
  <c r="E40" i="20"/>
  <c r="T35" i="7"/>
  <c r="H40" i="20"/>
  <c r="B36" i="8"/>
  <c r="C41" i="20"/>
  <c r="K36" i="8"/>
  <c r="D41" i="20"/>
  <c r="T36" i="8"/>
  <c r="E41" i="20"/>
  <c r="T36" i="7"/>
  <c r="H41" i="20"/>
  <c r="B37" i="8"/>
  <c r="C42" i="20"/>
  <c r="K37" i="8"/>
  <c r="D42" i="20"/>
  <c r="T37" i="8"/>
  <c r="E42" i="20"/>
  <c r="T37" i="7"/>
  <c r="H42" i="20"/>
  <c r="B38" i="8"/>
  <c r="C43" i="20"/>
  <c r="K38" i="8"/>
  <c r="D43" i="20"/>
  <c r="T38" i="8"/>
  <c r="E43" i="20"/>
  <c r="T38" i="7"/>
  <c r="H43" i="20"/>
  <c r="B39" i="8"/>
  <c r="C44" i="20"/>
  <c r="K39" i="8"/>
  <c r="D44" i="20"/>
  <c r="T39" i="8"/>
  <c r="E44" i="20"/>
  <c r="T39" i="7"/>
  <c r="H44" i="20"/>
  <c r="B40" i="8"/>
  <c r="C45" i="20"/>
  <c r="K40" i="8"/>
  <c r="D45" i="20"/>
  <c r="T40" i="8"/>
  <c r="E45" i="20"/>
  <c r="T40" i="7"/>
  <c r="H45" i="20"/>
  <c r="B41" i="8"/>
  <c r="C46" i="20"/>
  <c r="K41" i="8"/>
  <c r="D46" i="20"/>
  <c r="T41" i="8"/>
  <c r="E46" i="20"/>
  <c r="T41" i="7"/>
  <c r="H46" i="20"/>
  <c r="B42" i="8"/>
  <c r="C47" i="20"/>
  <c r="K42" i="8"/>
  <c r="D47" i="20"/>
  <c r="T42" i="8"/>
  <c r="E47" i="20"/>
  <c r="T42" i="7"/>
  <c r="H47" i="20"/>
  <c r="B43" i="8"/>
  <c r="C48" i="20"/>
  <c r="K43" i="8"/>
  <c r="D48" i="20"/>
  <c r="T43" i="8"/>
  <c r="E48" i="20"/>
  <c r="T43" i="7"/>
  <c r="H48" i="20"/>
  <c r="B44" i="8"/>
  <c r="C49" i="20"/>
  <c r="K44" i="8"/>
  <c r="D49" i="20"/>
  <c r="T44" i="8"/>
  <c r="E49" i="20"/>
  <c r="T44" i="7"/>
  <c r="H49" i="20"/>
  <c r="B45" i="8"/>
  <c r="C50" i="20"/>
  <c r="K45" i="8"/>
  <c r="D50" i="20"/>
  <c r="T45" i="8"/>
  <c r="E50" i="20"/>
  <c r="T45" i="7"/>
  <c r="H50" i="20"/>
  <c r="B46" i="8"/>
  <c r="C51" i="20"/>
  <c r="K46" i="8"/>
  <c r="D51" i="20"/>
  <c r="T46" i="8"/>
  <c r="E51" i="20"/>
  <c r="T46" i="7"/>
  <c r="H51" i="20"/>
  <c r="B47" i="8"/>
  <c r="C52" i="20"/>
  <c r="K47" i="8"/>
  <c r="D52" i="20"/>
  <c r="T47" i="8"/>
  <c r="E52" i="20"/>
  <c r="T47" i="7"/>
  <c r="H52" i="20"/>
  <c r="B48" i="8"/>
  <c r="C53" i="20"/>
  <c r="K48" i="8"/>
  <c r="D53" i="20"/>
  <c r="T48" i="8"/>
  <c r="E53" i="20"/>
  <c r="T48" i="7"/>
  <c r="H53" i="20"/>
  <c r="B49" i="8"/>
  <c r="C54" i="20"/>
  <c r="K49" i="8"/>
  <c r="D54" i="20"/>
  <c r="T49" i="8"/>
  <c r="E54" i="20"/>
  <c r="T49" i="7"/>
  <c r="H54" i="20"/>
  <c r="B50" i="8"/>
  <c r="C55" i="20"/>
  <c r="K50" i="8"/>
  <c r="D55" i="20"/>
  <c r="T50" i="8"/>
  <c r="E55" i="20"/>
  <c r="T50" i="7"/>
  <c r="H55" i="20"/>
  <c r="B51" i="8"/>
  <c r="C56" i="20"/>
  <c r="K51" i="8"/>
  <c r="D56" i="20"/>
  <c r="T51" i="8"/>
  <c r="E56" i="20"/>
  <c r="T51" i="7"/>
  <c r="H56" i="20"/>
  <c r="B52" i="8"/>
  <c r="C57" i="20"/>
  <c r="K52" i="8"/>
  <c r="D57" i="20"/>
  <c r="T52" i="8"/>
  <c r="E57" i="20"/>
  <c r="T52" i="7"/>
  <c r="H57" i="20"/>
  <c r="B53" i="8"/>
  <c r="C58" i="20"/>
  <c r="K53" i="8"/>
  <c r="D58" i="20"/>
  <c r="T53" i="8"/>
  <c r="E58" i="20"/>
  <c r="T53" i="7"/>
  <c r="H58" i="20"/>
  <c r="B54" i="8"/>
  <c r="C59" i="20"/>
  <c r="K54" i="8"/>
  <c r="D59" i="20"/>
  <c r="T54" i="8"/>
  <c r="E59" i="20"/>
  <c r="T54" i="7"/>
  <c r="H59" i="20"/>
  <c r="B55" i="8"/>
  <c r="C60" i="20"/>
  <c r="K55" i="8"/>
  <c r="D60" i="20"/>
  <c r="T55" i="8"/>
  <c r="E60" i="20"/>
  <c r="T55" i="7"/>
  <c r="H60" i="20"/>
  <c r="B56" i="8"/>
  <c r="C61" i="20"/>
  <c r="K56" i="8"/>
  <c r="D61" i="20"/>
  <c r="T56" i="8"/>
  <c r="E61" i="20"/>
  <c r="T56" i="7"/>
  <c r="H61" i="20"/>
  <c r="B57" i="8"/>
  <c r="C62" i="20"/>
  <c r="K57" i="8"/>
  <c r="D62" i="20"/>
  <c r="T57" i="8"/>
  <c r="E62" i="20"/>
  <c r="T57" i="7"/>
  <c r="H62" i="20"/>
  <c r="B58" i="8"/>
  <c r="C63" i="20"/>
  <c r="K58" i="8"/>
  <c r="D63" i="20"/>
  <c r="T58" i="8"/>
  <c r="E63" i="20"/>
  <c r="T58" i="7"/>
  <c r="H63" i="20"/>
  <c r="B59" i="8"/>
  <c r="C64" i="20"/>
  <c r="K59" i="8"/>
  <c r="D64" i="20"/>
  <c r="T59" i="8"/>
  <c r="E64" i="20"/>
  <c r="T59" i="7"/>
  <c r="H64" i="20"/>
  <c r="B60" i="8"/>
  <c r="C65" i="20"/>
  <c r="K60" i="8"/>
  <c r="D65" i="20"/>
  <c r="T60" i="8"/>
  <c r="E65" i="20"/>
  <c r="T60" i="7"/>
  <c r="H65" i="20"/>
  <c r="B61" i="8"/>
  <c r="C66" i="20"/>
  <c r="K61" i="8"/>
  <c r="D66" i="20"/>
  <c r="T61" i="8"/>
  <c r="E66" i="20"/>
  <c r="T61" i="7"/>
  <c r="H66" i="20"/>
  <c r="B62" i="8"/>
  <c r="C67" i="20"/>
  <c r="K62" i="8"/>
  <c r="D67" i="20"/>
  <c r="T62" i="8"/>
  <c r="E67" i="20"/>
  <c r="T62" i="7"/>
  <c r="H67" i="20"/>
  <c r="B63" i="8"/>
  <c r="C68" i="20"/>
  <c r="K63" i="8"/>
  <c r="D68" i="20"/>
  <c r="T63" i="8"/>
  <c r="E68" i="20"/>
  <c r="T63" i="7"/>
  <c r="H68" i="20"/>
  <c r="B64" i="8"/>
  <c r="C69" i="20"/>
  <c r="K64" i="8"/>
  <c r="D69" i="20"/>
  <c r="T64" i="8"/>
  <c r="E69" i="20"/>
  <c r="T64" i="7"/>
  <c r="H69" i="20"/>
  <c r="B65" i="8"/>
  <c r="C70" i="20"/>
  <c r="K65" i="8"/>
  <c r="D70" i="20"/>
  <c r="T65" i="8"/>
  <c r="E70" i="20"/>
  <c r="T65" i="7"/>
  <c r="H70" i="20"/>
  <c r="B66" i="8"/>
  <c r="C71" i="20"/>
  <c r="K66" i="8"/>
  <c r="D71" i="20"/>
  <c r="T66" i="8"/>
  <c r="E71" i="20"/>
  <c r="T66" i="7"/>
  <c r="H71" i="20"/>
  <c r="B67" i="8"/>
  <c r="C72" i="20"/>
  <c r="K67" i="8"/>
  <c r="D72" i="20"/>
  <c r="T67" i="8"/>
  <c r="E72" i="20"/>
  <c r="T67" i="7"/>
  <c r="H72" i="20"/>
  <c r="B68" i="8"/>
  <c r="C73" i="20"/>
  <c r="K68" i="8"/>
  <c r="D73" i="20"/>
  <c r="T68" i="8"/>
  <c r="E73" i="20"/>
  <c r="T68" i="7"/>
  <c r="H73" i="20"/>
  <c r="B69" i="8"/>
  <c r="C74" i="20"/>
  <c r="K69" i="8"/>
  <c r="D74" i="20"/>
  <c r="T69" i="8"/>
  <c r="E74" i="20"/>
  <c r="T69" i="7"/>
  <c r="H74" i="20"/>
  <c r="B70" i="8"/>
  <c r="C75" i="20"/>
  <c r="K70" i="8"/>
  <c r="D75" i="20"/>
  <c r="T70" i="8"/>
  <c r="E75" i="20"/>
  <c r="T70" i="7"/>
  <c r="H75" i="20"/>
  <c r="B71" i="8"/>
  <c r="C76" i="20"/>
  <c r="K71" i="8"/>
  <c r="D76" i="20"/>
  <c r="T71" i="8"/>
  <c r="E76" i="20"/>
  <c r="T71" i="7"/>
  <c r="H76" i="20"/>
  <c r="B72" i="8"/>
  <c r="C77" i="20"/>
  <c r="K72" i="8"/>
  <c r="D77" i="20"/>
  <c r="T72" i="8"/>
  <c r="E77" i="20"/>
  <c r="T72" i="7"/>
  <c r="H77" i="20"/>
  <c r="B73" i="8"/>
  <c r="C78" i="20"/>
  <c r="K73" i="8"/>
  <c r="D78" i="20"/>
  <c r="T73" i="8"/>
  <c r="E78" i="20"/>
  <c r="T73" i="7"/>
  <c r="H78" i="20"/>
  <c r="B74" i="8"/>
  <c r="C79" i="20"/>
  <c r="K74" i="8"/>
  <c r="D79" i="20"/>
  <c r="T74" i="8"/>
  <c r="E79" i="20"/>
  <c r="T74" i="7"/>
  <c r="H79" i="20"/>
  <c r="B75" i="8"/>
  <c r="C80" i="20"/>
  <c r="K75" i="8"/>
  <c r="D80" i="20"/>
  <c r="T75" i="8"/>
  <c r="E80" i="20"/>
  <c r="T75" i="7"/>
  <c r="H80" i="20"/>
  <c r="B76" i="8"/>
  <c r="C81" i="20"/>
  <c r="K76" i="8"/>
  <c r="D81" i="20"/>
  <c r="T76" i="8"/>
  <c r="E81" i="20"/>
  <c r="T76" i="7"/>
  <c r="H81" i="20"/>
  <c r="AE16" i="20"/>
  <c r="T11" i="7"/>
  <c r="H16" i="20"/>
  <c r="C11" i="8"/>
  <c r="L11" i="8"/>
  <c r="U11" i="8"/>
  <c r="AB16" i="20"/>
  <c r="B11" i="8"/>
  <c r="K11" i="8"/>
  <c r="T11" i="8"/>
  <c r="E16" i="20"/>
  <c r="AA16" i="20"/>
  <c r="D16" i="20"/>
  <c r="Z16" i="20"/>
  <c r="C16" i="20"/>
  <c r="AH19" i="15"/>
  <c r="Q12" i="7"/>
  <c r="AJ19" i="15"/>
  <c r="R12" i="7"/>
  <c r="AK19" i="15"/>
  <c r="W12" i="7"/>
  <c r="AL19" i="15"/>
  <c r="X12" i="7"/>
  <c r="AM19" i="15"/>
  <c r="G12" i="7"/>
  <c r="Y12" i="7"/>
  <c r="AN19" i="15"/>
  <c r="H12" i="7"/>
  <c r="Z12" i="7"/>
  <c r="AO19" i="15"/>
  <c r="I12" i="7"/>
  <c r="AA12" i="7"/>
  <c r="AP19" i="15"/>
  <c r="AH20" i="15"/>
  <c r="Q13" i="7"/>
  <c r="AJ20" i="15"/>
  <c r="R13" i="7"/>
  <c r="AK20" i="15"/>
  <c r="W13" i="7"/>
  <c r="AL20" i="15"/>
  <c r="X13" i="7"/>
  <c r="AM20" i="15"/>
  <c r="G13" i="7"/>
  <c r="Y13" i="7"/>
  <c r="AN20" i="15"/>
  <c r="H13" i="7"/>
  <c r="Z13" i="7"/>
  <c r="AO20" i="15"/>
  <c r="I13" i="7"/>
  <c r="AA13" i="7"/>
  <c r="AP20" i="15"/>
  <c r="AH21" i="15"/>
  <c r="Q14" i="7"/>
  <c r="AJ21" i="15"/>
  <c r="R14" i="7"/>
  <c r="AK21" i="15"/>
  <c r="W14" i="7"/>
  <c r="AL21" i="15"/>
  <c r="X14" i="7"/>
  <c r="AM21" i="15"/>
  <c r="G14" i="7"/>
  <c r="Y14" i="7"/>
  <c r="AN21" i="15"/>
  <c r="H14" i="7"/>
  <c r="Z14" i="7"/>
  <c r="AO21" i="15"/>
  <c r="I14" i="7"/>
  <c r="AA14" i="7"/>
  <c r="AP21" i="15"/>
  <c r="AH22" i="15"/>
  <c r="Q15" i="7"/>
  <c r="AJ22" i="15"/>
  <c r="R15" i="7"/>
  <c r="AK22" i="15"/>
  <c r="W15" i="7"/>
  <c r="AL22" i="15"/>
  <c r="X15" i="7"/>
  <c r="AM22" i="15"/>
  <c r="G15" i="7"/>
  <c r="Y15" i="7"/>
  <c r="AN22" i="15"/>
  <c r="H15" i="7"/>
  <c r="Z15" i="7"/>
  <c r="AO22" i="15"/>
  <c r="I15" i="7"/>
  <c r="AA15" i="7"/>
  <c r="AP22" i="15"/>
  <c r="AH23" i="15"/>
  <c r="Q16" i="7"/>
  <c r="AJ23" i="15"/>
  <c r="R16" i="7"/>
  <c r="AK23" i="15"/>
  <c r="W16" i="7"/>
  <c r="AL23" i="15"/>
  <c r="X16" i="7"/>
  <c r="AM23" i="15"/>
  <c r="G16" i="7"/>
  <c r="Y16" i="7"/>
  <c r="AN23" i="15"/>
  <c r="H16" i="7"/>
  <c r="Z16" i="7"/>
  <c r="AO23" i="15"/>
  <c r="I16" i="7"/>
  <c r="AA16" i="7"/>
  <c r="AP23" i="15"/>
  <c r="AH24" i="15"/>
  <c r="Q17" i="7"/>
  <c r="AJ24" i="15"/>
  <c r="R17" i="7"/>
  <c r="AK24" i="15"/>
  <c r="W17" i="7"/>
  <c r="AL24" i="15"/>
  <c r="X17" i="7"/>
  <c r="AM24" i="15"/>
  <c r="G17" i="7"/>
  <c r="Y17" i="7"/>
  <c r="AN24" i="15"/>
  <c r="H17" i="7"/>
  <c r="Z17" i="7"/>
  <c r="AO24" i="15"/>
  <c r="I17" i="7"/>
  <c r="AA17" i="7"/>
  <c r="AP24" i="15"/>
  <c r="AH25" i="15"/>
  <c r="Q18" i="7"/>
  <c r="AJ25" i="15"/>
  <c r="R18" i="7"/>
  <c r="AK25" i="15"/>
  <c r="W18" i="7"/>
  <c r="AL25" i="15"/>
  <c r="X18" i="7"/>
  <c r="AM25" i="15"/>
  <c r="G18" i="7"/>
  <c r="Y18" i="7"/>
  <c r="AN25" i="15"/>
  <c r="H18" i="7"/>
  <c r="Z18" i="7"/>
  <c r="AO25" i="15"/>
  <c r="I18" i="7"/>
  <c r="AA18" i="7"/>
  <c r="AP25" i="15"/>
  <c r="AH26" i="15"/>
  <c r="Q19" i="7"/>
  <c r="AJ26" i="15"/>
  <c r="R19" i="7"/>
  <c r="AK26" i="15"/>
  <c r="W19" i="7"/>
  <c r="AL26" i="15"/>
  <c r="X19" i="7"/>
  <c r="AM26" i="15"/>
  <c r="G19" i="7"/>
  <c r="Y19" i="7"/>
  <c r="AN26" i="15"/>
  <c r="H19" i="7"/>
  <c r="Z19" i="7"/>
  <c r="AO26" i="15"/>
  <c r="I19" i="7"/>
  <c r="AA19" i="7"/>
  <c r="AP26" i="15"/>
  <c r="AH27" i="15"/>
  <c r="Q20" i="7"/>
  <c r="AJ27" i="15"/>
  <c r="R20" i="7"/>
  <c r="AK27" i="15"/>
  <c r="W20" i="7"/>
  <c r="AL27" i="15"/>
  <c r="X20" i="7"/>
  <c r="AM27" i="15"/>
  <c r="G20" i="7"/>
  <c r="Y20" i="7"/>
  <c r="AN27" i="15"/>
  <c r="H20" i="7"/>
  <c r="Z20" i="7"/>
  <c r="AO27" i="15"/>
  <c r="I20" i="7"/>
  <c r="AA20" i="7"/>
  <c r="AP27" i="15"/>
  <c r="AH28" i="15"/>
  <c r="Q21" i="7"/>
  <c r="AJ28" i="15"/>
  <c r="R21" i="7"/>
  <c r="AK28" i="15"/>
  <c r="W21" i="7"/>
  <c r="AL28" i="15"/>
  <c r="X21" i="7"/>
  <c r="AM28" i="15"/>
  <c r="G21" i="7"/>
  <c r="Y21" i="7"/>
  <c r="AN28" i="15"/>
  <c r="H21" i="7"/>
  <c r="Z21" i="7"/>
  <c r="AO28" i="15"/>
  <c r="I21" i="7"/>
  <c r="AA21" i="7"/>
  <c r="AP28" i="15"/>
  <c r="AH29" i="15"/>
  <c r="Q22" i="7"/>
  <c r="AJ29" i="15"/>
  <c r="R22" i="7"/>
  <c r="AK29" i="15"/>
  <c r="W22" i="7"/>
  <c r="AL29" i="15"/>
  <c r="X22" i="7"/>
  <c r="AM29" i="15"/>
  <c r="G22" i="7"/>
  <c r="Y22" i="7"/>
  <c r="AN29" i="15"/>
  <c r="H22" i="7"/>
  <c r="Z22" i="7"/>
  <c r="AO29" i="15"/>
  <c r="I22" i="7"/>
  <c r="AA22" i="7"/>
  <c r="AP29" i="15"/>
  <c r="AH30" i="15"/>
  <c r="Q23" i="7"/>
  <c r="AJ30" i="15"/>
  <c r="R23" i="7"/>
  <c r="AK30" i="15"/>
  <c r="W23" i="7"/>
  <c r="AL30" i="15"/>
  <c r="X23" i="7"/>
  <c r="AM30" i="15"/>
  <c r="G23" i="7"/>
  <c r="Y23" i="7"/>
  <c r="AN30" i="15"/>
  <c r="H23" i="7"/>
  <c r="Z23" i="7"/>
  <c r="AO30" i="15"/>
  <c r="I23" i="7"/>
  <c r="AA23" i="7"/>
  <c r="AP30" i="15"/>
  <c r="AH31" i="15"/>
  <c r="Q24" i="7"/>
  <c r="AJ31" i="15"/>
  <c r="R24" i="7"/>
  <c r="AK31" i="15"/>
  <c r="W24" i="7"/>
  <c r="AL31" i="15"/>
  <c r="X24" i="7"/>
  <c r="AM31" i="15"/>
  <c r="G24" i="7"/>
  <c r="Y24" i="7"/>
  <c r="AN31" i="15"/>
  <c r="H24" i="7"/>
  <c r="Z24" i="7"/>
  <c r="AO31" i="15"/>
  <c r="I24" i="7"/>
  <c r="AA24" i="7"/>
  <c r="AP31" i="15"/>
  <c r="AH32" i="15"/>
  <c r="Q25" i="7"/>
  <c r="AJ32" i="15"/>
  <c r="R25" i="7"/>
  <c r="AK32" i="15"/>
  <c r="W25" i="7"/>
  <c r="AL32" i="15"/>
  <c r="X25" i="7"/>
  <c r="AM32" i="15"/>
  <c r="G25" i="7"/>
  <c r="Y25" i="7"/>
  <c r="AN32" i="15"/>
  <c r="H25" i="7"/>
  <c r="Z25" i="7"/>
  <c r="AO32" i="15"/>
  <c r="I25" i="7"/>
  <c r="AA25" i="7"/>
  <c r="AP32" i="15"/>
  <c r="AH33" i="15"/>
  <c r="Q26" i="7"/>
  <c r="AJ33" i="15"/>
  <c r="R26" i="7"/>
  <c r="AK33" i="15"/>
  <c r="W26" i="7"/>
  <c r="AL33" i="15"/>
  <c r="X26" i="7"/>
  <c r="AM33" i="15"/>
  <c r="G26" i="7"/>
  <c r="Y26" i="7"/>
  <c r="AN33" i="15"/>
  <c r="H26" i="7"/>
  <c r="Z26" i="7"/>
  <c r="AO33" i="15"/>
  <c r="I26" i="7"/>
  <c r="AA26" i="7"/>
  <c r="AP33" i="15"/>
  <c r="AH34" i="15"/>
  <c r="Q27" i="7"/>
  <c r="AJ34" i="15"/>
  <c r="R27" i="7"/>
  <c r="AK34" i="15"/>
  <c r="W27" i="7"/>
  <c r="AL34" i="15"/>
  <c r="X27" i="7"/>
  <c r="AM34" i="15"/>
  <c r="G27" i="7"/>
  <c r="Y27" i="7"/>
  <c r="AN34" i="15"/>
  <c r="H27" i="7"/>
  <c r="Z27" i="7"/>
  <c r="AO34" i="15"/>
  <c r="I27" i="7"/>
  <c r="AA27" i="7"/>
  <c r="AP34" i="15"/>
  <c r="AH35" i="15"/>
  <c r="Q28" i="7"/>
  <c r="AJ35" i="15"/>
  <c r="R28" i="7"/>
  <c r="AK35" i="15"/>
  <c r="W28" i="7"/>
  <c r="AL35" i="15"/>
  <c r="X28" i="7"/>
  <c r="AM35" i="15"/>
  <c r="G28" i="7"/>
  <c r="Y28" i="7"/>
  <c r="AN35" i="15"/>
  <c r="H28" i="7"/>
  <c r="Z28" i="7"/>
  <c r="AO35" i="15"/>
  <c r="I28" i="7"/>
  <c r="AA28" i="7"/>
  <c r="AP35" i="15"/>
  <c r="AH36" i="15"/>
  <c r="Q29" i="7"/>
  <c r="AJ36" i="15"/>
  <c r="R29" i="7"/>
  <c r="AK36" i="15"/>
  <c r="W29" i="7"/>
  <c r="AL36" i="15"/>
  <c r="X29" i="7"/>
  <c r="AM36" i="15"/>
  <c r="G29" i="7"/>
  <c r="Y29" i="7"/>
  <c r="AN36" i="15"/>
  <c r="H29" i="7"/>
  <c r="Z29" i="7"/>
  <c r="AO36" i="15"/>
  <c r="I29" i="7"/>
  <c r="AA29" i="7"/>
  <c r="AP36" i="15"/>
  <c r="AH37" i="15"/>
  <c r="Q30" i="7"/>
  <c r="AJ37" i="15"/>
  <c r="R30" i="7"/>
  <c r="AK37" i="15"/>
  <c r="W30" i="7"/>
  <c r="AL37" i="15"/>
  <c r="X30" i="7"/>
  <c r="AM37" i="15"/>
  <c r="G30" i="7"/>
  <c r="Y30" i="7"/>
  <c r="AN37" i="15"/>
  <c r="H30" i="7"/>
  <c r="Z30" i="7"/>
  <c r="AO37" i="15"/>
  <c r="I30" i="7"/>
  <c r="AA30" i="7"/>
  <c r="AP37" i="15"/>
  <c r="AH38" i="15"/>
  <c r="Q31" i="7"/>
  <c r="AJ38" i="15"/>
  <c r="R31" i="7"/>
  <c r="AK38" i="15"/>
  <c r="W31" i="7"/>
  <c r="AL38" i="15"/>
  <c r="X31" i="7"/>
  <c r="AM38" i="15"/>
  <c r="G31" i="7"/>
  <c r="Y31" i="7"/>
  <c r="AN38" i="15"/>
  <c r="H31" i="7"/>
  <c r="Z31" i="7"/>
  <c r="AO38" i="15"/>
  <c r="I31" i="7"/>
  <c r="AA31" i="7"/>
  <c r="AP38" i="15"/>
  <c r="AH39" i="15"/>
  <c r="Q32" i="7"/>
  <c r="AJ39" i="15"/>
  <c r="R32" i="7"/>
  <c r="AK39" i="15"/>
  <c r="W32" i="7"/>
  <c r="AL39" i="15"/>
  <c r="X32" i="7"/>
  <c r="AM39" i="15"/>
  <c r="G32" i="7"/>
  <c r="Y32" i="7"/>
  <c r="AN39" i="15"/>
  <c r="H32" i="7"/>
  <c r="Z32" i="7"/>
  <c r="AO39" i="15"/>
  <c r="I32" i="7"/>
  <c r="AA32" i="7"/>
  <c r="AP39" i="15"/>
  <c r="AH40" i="15"/>
  <c r="Q33" i="7"/>
  <c r="AJ40" i="15"/>
  <c r="R33" i="7"/>
  <c r="AK40" i="15"/>
  <c r="W33" i="7"/>
  <c r="AL40" i="15"/>
  <c r="X33" i="7"/>
  <c r="AM40" i="15"/>
  <c r="G33" i="7"/>
  <c r="Y33" i="7"/>
  <c r="AN40" i="15"/>
  <c r="H33" i="7"/>
  <c r="Z33" i="7"/>
  <c r="AO40" i="15"/>
  <c r="I33" i="7"/>
  <c r="AA33" i="7"/>
  <c r="AP40" i="15"/>
  <c r="AH41" i="15"/>
  <c r="Q34" i="7"/>
  <c r="AJ41" i="15"/>
  <c r="R34" i="7"/>
  <c r="AK41" i="15"/>
  <c r="W34" i="7"/>
  <c r="AL41" i="15"/>
  <c r="X34" i="7"/>
  <c r="AM41" i="15"/>
  <c r="G34" i="7"/>
  <c r="Y34" i="7"/>
  <c r="AN41" i="15"/>
  <c r="H34" i="7"/>
  <c r="Z34" i="7"/>
  <c r="AO41" i="15"/>
  <c r="I34" i="7"/>
  <c r="AA34" i="7"/>
  <c r="AP41" i="15"/>
  <c r="AH42" i="15"/>
  <c r="Q35" i="7"/>
  <c r="AJ42" i="15"/>
  <c r="R35" i="7"/>
  <c r="AK42" i="15"/>
  <c r="W35" i="7"/>
  <c r="AL42" i="15"/>
  <c r="X35" i="7"/>
  <c r="AM42" i="15"/>
  <c r="G35" i="7"/>
  <c r="Y35" i="7"/>
  <c r="AN42" i="15"/>
  <c r="H35" i="7"/>
  <c r="Z35" i="7"/>
  <c r="AO42" i="15"/>
  <c r="I35" i="7"/>
  <c r="AA35" i="7"/>
  <c r="AP42" i="15"/>
  <c r="AH43" i="15"/>
  <c r="Q36" i="7"/>
  <c r="AJ43" i="15"/>
  <c r="R36" i="7"/>
  <c r="AK43" i="15"/>
  <c r="W36" i="7"/>
  <c r="AL43" i="15"/>
  <c r="X36" i="7"/>
  <c r="AM43" i="15"/>
  <c r="G36" i="7"/>
  <c r="Y36" i="7"/>
  <c r="AN43" i="15"/>
  <c r="H36" i="7"/>
  <c r="Z36" i="7"/>
  <c r="AO43" i="15"/>
  <c r="I36" i="7"/>
  <c r="AA36" i="7"/>
  <c r="AP43" i="15"/>
  <c r="AH44" i="15"/>
  <c r="Q37" i="7"/>
  <c r="AJ44" i="15"/>
  <c r="R37" i="7"/>
  <c r="AK44" i="15"/>
  <c r="W37" i="7"/>
  <c r="AL44" i="15"/>
  <c r="X37" i="7"/>
  <c r="AM44" i="15"/>
  <c r="G37" i="7"/>
  <c r="Y37" i="7"/>
  <c r="AN44" i="15"/>
  <c r="H37" i="7"/>
  <c r="Z37" i="7"/>
  <c r="AO44" i="15"/>
  <c r="I37" i="7"/>
  <c r="AA37" i="7"/>
  <c r="AP44" i="15"/>
  <c r="AH45" i="15"/>
  <c r="Q38" i="7"/>
  <c r="AJ45" i="15"/>
  <c r="R38" i="7"/>
  <c r="AK45" i="15"/>
  <c r="W38" i="7"/>
  <c r="AL45" i="15"/>
  <c r="X38" i="7"/>
  <c r="AM45" i="15"/>
  <c r="G38" i="7"/>
  <c r="Y38" i="7"/>
  <c r="AN45" i="15"/>
  <c r="H38" i="7"/>
  <c r="Z38" i="7"/>
  <c r="AO45" i="15"/>
  <c r="I38" i="7"/>
  <c r="AA38" i="7"/>
  <c r="AP45" i="15"/>
  <c r="AH46" i="15"/>
  <c r="Q39" i="7"/>
  <c r="AJ46" i="15"/>
  <c r="R39" i="7"/>
  <c r="AK46" i="15"/>
  <c r="W39" i="7"/>
  <c r="AL46" i="15"/>
  <c r="X39" i="7"/>
  <c r="AM46" i="15"/>
  <c r="G39" i="7"/>
  <c r="Y39" i="7"/>
  <c r="AN46" i="15"/>
  <c r="H39" i="7"/>
  <c r="Z39" i="7"/>
  <c r="AO46" i="15"/>
  <c r="I39" i="7"/>
  <c r="AA39" i="7"/>
  <c r="AP46" i="15"/>
  <c r="AH47" i="15"/>
  <c r="Q40" i="7"/>
  <c r="AJ47" i="15"/>
  <c r="R40" i="7"/>
  <c r="AK47" i="15"/>
  <c r="W40" i="7"/>
  <c r="AL47" i="15"/>
  <c r="X40" i="7"/>
  <c r="AM47" i="15"/>
  <c r="G40" i="7"/>
  <c r="Y40" i="7"/>
  <c r="AN47" i="15"/>
  <c r="H40" i="7"/>
  <c r="Z40" i="7"/>
  <c r="AO47" i="15"/>
  <c r="I40" i="7"/>
  <c r="AA40" i="7"/>
  <c r="AP47" i="15"/>
  <c r="AH48" i="15"/>
  <c r="Q41" i="7"/>
  <c r="AJ48" i="15"/>
  <c r="R41" i="7"/>
  <c r="AK48" i="15"/>
  <c r="W41" i="7"/>
  <c r="AL48" i="15"/>
  <c r="X41" i="7"/>
  <c r="AM48" i="15"/>
  <c r="G41" i="7"/>
  <c r="Y41" i="7"/>
  <c r="AN48" i="15"/>
  <c r="H41" i="7"/>
  <c r="Z41" i="7"/>
  <c r="AO48" i="15"/>
  <c r="I41" i="7"/>
  <c r="AA41" i="7"/>
  <c r="AP48" i="15"/>
  <c r="AH49" i="15"/>
  <c r="Q42" i="7"/>
  <c r="AJ49" i="15"/>
  <c r="R42" i="7"/>
  <c r="AK49" i="15"/>
  <c r="W42" i="7"/>
  <c r="AL49" i="15"/>
  <c r="X42" i="7"/>
  <c r="AM49" i="15"/>
  <c r="G42" i="7"/>
  <c r="Y42" i="7"/>
  <c r="AN49" i="15"/>
  <c r="H42" i="7"/>
  <c r="Z42" i="7"/>
  <c r="AO49" i="15"/>
  <c r="I42" i="7"/>
  <c r="AA42" i="7"/>
  <c r="AP49" i="15"/>
  <c r="AH50" i="15"/>
  <c r="Q43" i="7"/>
  <c r="AJ50" i="15"/>
  <c r="R43" i="7"/>
  <c r="AK50" i="15"/>
  <c r="W43" i="7"/>
  <c r="AL50" i="15"/>
  <c r="X43" i="7"/>
  <c r="AM50" i="15"/>
  <c r="G43" i="7"/>
  <c r="Y43" i="7"/>
  <c r="AN50" i="15"/>
  <c r="H43" i="7"/>
  <c r="Z43" i="7"/>
  <c r="AO50" i="15"/>
  <c r="I43" i="7"/>
  <c r="AA43" i="7"/>
  <c r="AP50" i="15"/>
  <c r="AH51" i="15"/>
  <c r="Q44" i="7"/>
  <c r="AJ51" i="15"/>
  <c r="R44" i="7"/>
  <c r="AK51" i="15"/>
  <c r="W44" i="7"/>
  <c r="AL51" i="15"/>
  <c r="X44" i="7"/>
  <c r="AM51" i="15"/>
  <c r="G44" i="7"/>
  <c r="Y44" i="7"/>
  <c r="AN51" i="15"/>
  <c r="H44" i="7"/>
  <c r="Z44" i="7"/>
  <c r="AO51" i="15"/>
  <c r="I44" i="7"/>
  <c r="AA44" i="7"/>
  <c r="AP51" i="15"/>
  <c r="AH52" i="15"/>
  <c r="Q45" i="7"/>
  <c r="AJ52" i="15"/>
  <c r="R45" i="7"/>
  <c r="AK52" i="15"/>
  <c r="W45" i="7"/>
  <c r="AL52" i="15"/>
  <c r="X45" i="7"/>
  <c r="AM52" i="15"/>
  <c r="G45" i="7"/>
  <c r="Y45" i="7"/>
  <c r="AN52" i="15"/>
  <c r="H45" i="7"/>
  <c r="Z45" i="7"/>
  <c r="AO52" i="15"/>
  <c r="I45" i="7"/>
  <c r="AA45" i="7"/>
  <c r="AP52" i="15"/>
  <c r="AH53" i="15"/>
  <c r="Q46" i="7"/>
  <c r="AJ53" i="15"/>
  <c r="R46" i="7"/>
  <c r="AK53" i="15"/>
  <c r="W46" i="7"/>
  <c r="AL53" i="15"/>
  <c r="X46" i="7"/>
  <c r="AM53" i="15"/>
  <c r="G46" i="7"/>
  <c r="Y46" i="7"/>
  <c r="AN53" i="15"/>
  <c r="H46" i="7"/>
  <c r="Z46" i="7"/>
  <c r="AO53" i="15"/>
  <c r="I46" i="7"/>
  <c r="AA46" i="7"/>
  <c r="AP53" i="15"/>
  <c r="AH54" i="15"/>
  <c r="Q47" i="7"/>
  <c r="AJ54" i="15"/>
  <c r="R47" i="7"/>
  <c r="AK54" i="15"/>
  <c r="W47" i="7"/>
  <c r="AL54" i="15"/>
  <c r="X47" i="7"/>
  <c r="AM54" i="15"/>
  <c r="G47" i="7"/>
  <c r="Y47" i="7"/>
  <c r="AN54" i="15"/>
  <c r="H47" i="7"/>
  <c r="Z47" i="7"/>
  <c r="AO54" i="15"/>
  <c r="I47" i="7"/>
  <c r="AA47" i="7"/>
  <c r="AP54" i="15"/>
  <c r="AH55" i="15"/>
  <c r="Q48" i="7"/>
  <c r="AJ55" i="15"/>
  <c r="R48" i="7"/>
  <c r="AK55" i="15"/>
  <c r="W48" i="7"/>
  <c r="AL55" i="15"/>
  <c r="X48" i="7"/>
  <c r="AM55" i="15"/>
  <c r="G48" i="7"/>
  <c r="Y48" i="7"/>
  <c r="AN55" i="15"/>
  <c r="H48" i="7"/>
  <c r="Z48" i="7"/>
  <c r="AO55" i="15"/>
  <c r="I48" i="7"/>
  <c r="AA48" i="7"/>
  <c r="AP55" i="15"/>
  <c r="AH56" i="15"/>
  <c r="Q49" i="7"/>
  <c r="AJ56" i="15"/>
  <c r="R49" i="7"/>
  <c r="AK56" i="15"/>
  <c r="W49" i="7"/>
  <c r="AL56" i="15"/>
  <c r="X49" i="7"/>
  <c r="AM56" i="15"/>
  <c r="G49" i="7"/>
  <c r="Y49" i="7"/>
  <c r="AN56" i="15"/>
  <c r="H49" i="7"/>
  <c r="Z49" i="7"/>
  <c r="AO56" i="15"/>
  <c r="I49" i="7"/>
  <c r="AA49" i="7"/>
  <c r="AP56" i="15"/>
  <c r="AH57" i="15"/>
  <c r="Q50" i="7"/>
  <c r="AJ57" i="15"/>
  <c r="R50" i="7"/>
  <c r="AK57" i="15"/>
  <c r="W50" i="7"/>
  <c r="AL57" i="15"/>
  <c r="X50" i="7"/>
  <c r="AM57" i="15"/>
  <c r="G50" i="7"/>
  <c r="Y50" i="7"/>
  <c r="AN57" i="15"/>
  <c r="H50" i="7"/>
  <c r="Z50" i="7"/>
  <c r="AO57" i="15"/>
  <c r="I50" i="7"/>
  <c r="AA50" i="7"/>
  <c r="AP57" i="15"/>
  <c r="AH58" i="15"/>
  <c r="Q51" i="7"/>
  <c r="AJ58" i="15"/>
  <c r="R51" i="7"/>
  <c r="AK58" i="15"/>
  <c r="W51" i="7"/>
  <c r="AL58" i="15"/>
  <c r="X51" i="7"/>
  <c r="AM58" i="15"/>
  <c r="G51" i="7"/>
  <c r="Y51" i="7"/>
  <c r="AN58" i="15"/>
  <c r="H51" i="7"/>
  <c r="Z51" i="7"/>
  <c r="AO58" i="15"/>
  <c r="I51" i="7"/>
  <c r="AA51" i="7"/>
  <c r="AP58" i="15"/>
  <c r="AH59" i="15"/>
  <c r="Q52" i="7"/>
  <c r="AJ59" i="15"/>
  <c r="R52" i="7"/>
  <c r="AK59" i="15"/>
  <c r="W52" i="7"/>
  <c r="AL59" i="15"/>
  <c r="X52" i="7"/>
  <c r="AM59" i="15"/>
  <c r="G52" i="7"/>
  <c r="Y52" i="7"/>
  <c r="AN59" i="15"/>
  <c r="H52" i="7"/>
  <c r="Z52" i="7"/>
  <c r="AO59" i="15"/>
  <c r="I52" i="7"/>
  <c r="AA52" i="7"/>
  <c r="AP59" i="15"/>
  <c r="AH60" i="15"/>
  <c r="Q53" i="7"/>
  <c r="AJ60" i="15"/>
  <c r="R53" i="7"/>
  <c r="AK60" i="15"/>
  <c r="W53" i="7"/>
  <c r="AL60" i="15"/>
  <c r="X53" i="7"/>
  <c r="AM60" i="15"/>
  <c r="G53" i="7"/>
  <c r="Y53" i="7"/>
  <c r="AN60" i="15"/>
  <c r="H53" i="7"/>
  <c r="Z53" i="7"/>
  <c r="AO60" i="15"/>
  <c r="I53" i="7"/>
  <c r="AA53" i="7"/>
  <c r="AP60" i="15"/>
  <c r="AH61" i="15"/>
  <c r="Q54" i="7"/>
  <c r="AJ61" i="15"/>
  <c r="R54" i="7"/>
  <c r="AK61" i="15"/>
  <c r="W54" i="7"/>
  <c r="AL61" i="15"/>
  <c r="X54" i="7"/>
  <c r="AM61" i="15"/>
  <c r="G54" i="7"/>
  <c r="Y54" i="7"/>
  <c r="AN61" i="15"/>
  <c r="H54" i="7"/>
  <c r="Z54" i="7"/>
  <c r="AO61" i="15"/>
  <c r="I54" i="7"/>
  <c r="AA54" i="7"/>
  <c r="AP61" i="15"/>
  <c r="AH62" i="15"/>
  <c r="Q55" i="7"/>
  <c r="AJ62" i="15"/>
  <c r="R55" i="7"/>
  <c r="AK62" i="15"/>
  <c r="W55" i="7"/>
  <c r="AL62" i="15"/>
  <c r="X55" i="7"/>
  <c r="AM62" i="15"/>
  <c r="G55" i="7"/>
  <c r="Y55" i="7"/>
  <c r="AN62" i="15"/>
  <c r="H55" i="7"/>
  <c r="Z55" i="7"/>
  <c r="AO62" i="15"/>
  <c r="I55" i="7"/>
  <c r="AA55" i="7"/>
  <c r="AP62" i="15"/>
  <c r="AH63" i="15"/>
  <c r="Q56" i="7"/>
  <c r="AJ63" i="15"/>
  <c r="R56" i="7"/>
  <c r="AK63" i="15"/>
  <c r="W56" i="7"/>
  <c r="AL63" i="15"/>
  <c r="X56" i="7"/>
  <c r="AM63" i="15"/>
  <c r="G56" i="7"/>
  <c r="Y56" i="7"/>
  <c r="AN63" i="15"/>
  <c r="H56" i="7"/>
  <c r="Z56" i="7"/>
  <c r="AO63" i="15"/>
  <c r="I56" i="7"/>
  <c r="AA56" i="7"/>
  <c r="AP63" i="15"/>
  <c r="AH64" i="15"/>
  <c r="Q57" i="7"/>
  <c r="AJ64" i="15"/>
  <c r="R57" i="7"/>
  <c r="AK64" i="15"/>
  <c r="W57" i="7"/>
  <c r="AL64" i="15"/>
  <c r="X57" i="7"/>
  <c r="AM64" i="15"/>
  <c r="G57" i="7"/>
  <c r="Y57" i="7"/>
  <c r="AN64" i="15"/>
  <c r="H57" i="7"/>
  <c r="Z57" i="7"/>
  <c r="AO64" i="15"/>
  <c r="I57" i="7"/>
  <c r="AA57" i="7"/>
  <c r="AP64" i="15"/>
  <c r="AH65" i="15"/>
  <c r="Q58" i="7"/>
  <c r="AJ65" i="15"/>
  <c r="R58" i="7"/>
  <c r="AK65" i="15"/>
  <c r="W58" i="7"/>
  <c r="AL65" i="15"/>
  <c r="X58" i="7"/>
  <c r="AM65" i="15"/>
  <c r="G58" i="7"/>
  <c r="Y58" i="7"/>
  <c r="AN65" i="15"/>
  <c r="H58" i="7"/>
  <c r="Z58" i="7"/>
  <c r="AO65" i="15"/>
  <c r="I58" i="7"/>
  <c r="AA58" i="7"/>
  <c r="AP65" i="15"/>
  <c r="AH66" i="15"/>
  <c r="Q59" i="7"/>
  <c r="AJ66" i="15"/>
  <c r="R59" i="7"/>
  <c r="AK66" i="15"/>
  <c r="W59" i="7"/>
  <c r="AL66" i="15"/>
  <c r="X59" i="7"/>
  <c r="AM66" i="15"/>
  <c r="G59" i="7"/>
  <c r="Y59" i="7"/>
  <c r="AN66" i="15"/>
  <c r="H59" i="7"/>
  <c r="Z59" i="7"/>
  <c r="AO66" i="15"/>
  <c r="I59" i="7"/>
  <c r="AA59" i="7"/>
  <c r="AP66" i="15"/>
  <c r="AH67" i="15"/>
  <c r="Q60" i="7"/>
  <c r="AJ67" i="15"/>
  <c r="R60" i="7"/>
  <c r="AK67" i="15"/>
  <c r="W60" i="7"/>
  <c r="AL67" i="15"/>
  <c r="X60" i="7"/>
  <c r="AM67" i="15"/>
  <c r="G60" i="7"/>
  <c r="Y60" i="7"/>
  <c r="AN67" i="15"/>
  <c r="H60" i="7"/>
  <c r="Z60" i="7"/>
  <c r="AO67" i="15"/>
  <c r="I60" i="7"/>
  <c r="AA60" i="7"/>
  <c r="AP67" i="15"/>
  <c r="AH68" i="15"/>
  <c r="Q61" i="7"/>
  <c r="AJ68" i="15"/>
  <c r="R61" i="7"/>
  <c r="AK68" i="15"/>
  <c r="W61" i="7"/>
  <c r="AL68" i="15"/>
  <c r="X61" i="7"/>
  <c r="AM68" i="15"/>
  <c r="G61" i="7"/>
  <c r="Y61" i="7"/>
  <c r="AN68" i="15"/>
  <c r="H61" i="7"/>
  <c r="Z61" i="7"/>
  <c r="AO68" i="15"/>
  <c r="I61" i="7"/>
  <c r="AA61" i="7"/>
  <c r="AP68" i="15"/>
  <c r="AH69" i="15"/>
  <c r="Q62" i="7"/>
  <c r="AJ69" i="15"/>
  <c r="R62" i="7"/>
  <c r="AK69" i="15"/>
  <c r="W62" i="7"/>
  <c r="AL69" i="15"/>
  <c r="X62" i="7"/>
  <c r="AM69" i="15"/>
  <c r="G62" i="7"/>
  <c r="Y62" i="7"/>
  <c r="AN69" i="15"/>
  <c r="H62" i="7"/>
  <c r="Z62" i="7"/>
  <c r="AO69" i="15"/>
  <c r="I62" i="7"/>
  <c r="AA62" i="7"/>
  <c r="AP69" i="15"/>
  <c r="AH70" i="15"/>
  <c r="Q63" i="7"/>
  <c r="AJ70" i="15"/>
  <c r="R63" i="7"/>
  <c r="AK70" i="15"/>
  <c r="W63" i="7"/>
  <c r="AL70" i="15"/>
  <c r="X63" i="7"/>
  <c r="AM70" i="15"/>
  <c r="G63" i="7"/>
  <c r="Y63" i="7"/>
  <c r="AN70" i="15"/>
  <c r="H63" i="7"/>
  <c r="Z63" i="7"/>
  <c r="AO70" i="15"/>
  <c r="I63" i="7"/>
  <c r="AA63" i="7"/>
  <c r="AP70" i="15"/>
  <c r="AH71" i="15"/>
  <c r="Q64" i="7"/>
  <c r="AJ71" i="15"/>
  <c r="R64" i="7"/>
  <c r="AK71" i="15"/>
  <c r="W64" i="7"/>
  <c r="AL71" i="15"/>
  <c r="X64" i="7"/>
  <c r="AM71" i="15"/>
  <c r="G64" i="7"/>
  <c r="Y64" i="7"/>
  <c r="AN71" i="15"/>
  <c r="H64" i="7"/>
  <c r="Z64" i="7"/>
  <c r="AO71" i="15"/>
  <c r="I64" i="7"/>
  <c r="AA64" i="7"/>
  <c r="AP71" i="15"/>
  <c r="AH72" i="15"/>
  <c r="Q65" i="7"/>
  <c r="AJ72" i="15"/>
  <c r="R65" i="7"/>
  <c r="AK72" i="15"/>
  <c r="W65" i="7"/>
  <c r="AL72" i="15"/>
  <c r="X65" i="7"/>
  <c r="AM72" i="15"/>
  <c r="G65" i="7"/>
  <c r="Y65" i="7"/>
  <c r="AN72" i="15"/>
  <c r="H65" i="7"/>
  <c r="Z65" i="7"/>
  <c r="AO72" i="15"/>
  <c r="I65" i="7"/>
  <c r="AA65" i="7"/>
  <c r="AP72" i="15"/>
  <c r="AH73" i="15"/>
  <c r="Q66" i="7"/>
  <c r="AJ73" i="15"/>
  <c r="R66" i="7"/>
  <c r="AK73" i="15"/>
  <c r="W66" i="7"/>
  <c r="AL73" i="15"/>
  <c r="X66" i="7"/>
  <c r="AM73" i="15"/>
  <c r="G66" i="7"/>
  <c r="Y66" i="7"/>
  <c r="AN73" i="15"/>
  <c r="H66" i="7"/>
  <c r="Z66" i="7"/>
  <c r="AO73" i="15"/>
  <c r="I66" i="7"/>
  <c r="AA66" i="7"/>
  <c r="AP73" i="15"/>
  <c r="AH74" i="15"/>
  <c r="Q67" i="7"/>
  <c r="AJ74" i="15"/>
  <c r="R67" i="7"/>
  <c r="AK74" i="15"/>
  <c r="W67" i="7"/>
  <c r="AL74" i="15"/>
  <c r="X67" i="7"/>
  <c r="AM74" i="15"/>
  <c r="G67" i="7"/>
  <c r="Y67" i="7"/>
  <c r="AN74" i="15"/>
  <c r="H67" i="7"/>
  <c r="Z67" i="7"/>
  <c r="AO74" i="15"/>
  <c r="I67" i="7"/>
  <c r="AA67" i="7"/>
  <c r="AP74" i="15"/>
  <c r="AH75" i="15"/>
  <c r="Q68" i="7"/>
  <c r="AJ75" i="15"/>
  <c r="R68" i="7"/>
  <c r="AK75" i="15"/>
  <c r="W68" i="7"/>
  <c r="AL75" i="15"/>
  <c r="X68" i="7"/>
  <c r="AM75" i="15"/>
  <c r="G68" i="7"/>
  <c r="Y68" i="7"/>
  <c r="AN75" i="15"/>
  <c r="H68" i="7"/>
  <c r="Z68" i="7"/>
  <c r="AO75" i="15"/>
  <c r="I68" i="7"/>
  <c r="AA68" i="7"/>
  <c r="AP75" i="15"/>
  <c r="AH76" i="15"/>
  <c r="Q69" i="7"/>
  <c r="AJ76" i="15"/>
  <c r="R69" i="7"/>
  <c r="AK76" i="15"/>
  <c r="W69" i="7"/>
  <c r="AL76" i="15"/>
  <c r="X69" i="7"/>
  <c r="AM76" i="15"/>
  <c r="G69" i="7"/>
  <c r="Y69" i="7"/>
  <c r="AN76" i="15"/>
  <c r="H69" i="7"/>
  <c r="Z69" i="7"/>
  <c r="AO76" i="15"/>
  <c r="I69" i="7"/>
  <c r="AA69" i="7"/>
  <c r="AP76" i="15"/>
  <c r="AH77" i="15"/>
  <c r="Q70" i="7"/>
  <c r="AJ77" i="15"/>
  <c r="R70" i="7"/>
  <c r="AK77" i="15"/>
  <c r="W70" i="7"/>
  <c r="AL77" i="15"/>
  <c r="X70" i="7"/>
  <c r="AM77" i="15"/>
  <c r="G70" i="7"/>
  <c r="Y70" i="7"/>
  <c r="AN77" i="15"/>
  <c r="H70" i="7"/>
  <c r="Z70" i="7"/>
  <c r="AO77" i="15"/>
  <c r="I70" i="7"/>
  <c r="AA70" i="7"/>
  <c r="AP77" i="15"/>
  <c r="AH78" i="15"/>
  <c r="Q71" i="7"/>
  <c r="AJ78" i="15"/>
  <c r="R71" i="7"/>
  <c r="AK78" i="15"/>
  <c r="W71" i="7"/>
  <c r="AL78" i="15"/>
  <c r="X71" i="7"/>
  <c r="AM78" i="15"/>
  <c r="G71" i="7"/>
  <c r="Y71" i="7"/>
  <c r="AN78" i="15"/>
  <c r="H71" i="7"/>
  <c r="Z71" i="7"/>
  <c r="AO78" i="15"/>
  <c r="I71" i="7"/>
  <c r="AA71" i="7"/>
  <c r="AP78" i="15"/>
  <c r="AH79" i="15"/>
  <c r="Q72" i="7"/>
  <c r="AJ79" i="15"/>
  <c r="R72" i="7"/>
  <c r="AK79" i="15"/>
  <c r="W72" i="7"/>
  <c r="AL79" i="15"/>
  <c r="X72" i="7"/>
  <c r="AM79" i="15"/>
  <c r="G72" i="7"/>
  <c r="Y72" i="7"/>
  <c r="AN79" i="15"/>
  <c r="H72" i="7"/>
  <c r="Z72" i="7"/>
  <c r="AO79" i="15"/>
  <c r="I72" i="7"/>
  <c r="AA72" i="7"/>
  <c r="AP79" i="15"/>
  <c r="AH80" i="15"/>
  <c r="Q73" i="7"/>
  <c r="AJ80" i="15"/>
  <c r="R73" i="7"/>
  <c r="AK80" i="15"/>
  <c r="W73" i="7"/>
  <c r="AL80" i="15"/>
  <c r="X73" i="7"/>
  <c r="AM80" i="15"/>
  <c r="G73" i="7"/>
  <c r="Y73" i="7"/>
  <c r="AN80" i="15"/>
  <c r="H73" i="7"/>
  <c r="Z73" i="7"/>
  <c r="AO80" i="15"/>
  <c r="I73" i="7"/>
  <c r="AA73" i="7"/>
  <c r="AP80" i="15"/>
  <c r="AH81" i="15"/>
  <c r="Q74" i="7"/>
  <c r="AJ81" i="15"/>
  <c r="R74" i="7"/>
  <c r="AK81" i="15"/>
  <c r="W74" i="7"/>
  <c r="AL81" i="15"/>
  <c r="X74" i="7"/>
  <c r="AM81" i="15"/>
  <c r="G74" i="7"/>
  <c r="Y74" i="7"/>
  <c r="AN81" i="15"/>
  <c r="H74" i="7"/>
  <c r="Z74" i="7"/>
  <c r="AO81" i="15"/>
  <c r="I74" i="7"/>
  <c r="AA74" i="7"/>
  <c r="AP81" i="15"/>
  <c r="AH82" i="15"/>
  <c r="Q75" i="7"/>
  <c r="AJ82" i="15"/>
  <c r="R75" i="7"/>
  <c r="AK82" i="15"/>
  <c r="W75" i="7"/>
  <c r="AL82" i="15"/>
  <c r="X75" i="7"/>
  <c r="AM82" i="15"/>
  <c r="G75" i="7"/>
  <c r="Y75" i="7"/>
  <c r="AN82" i="15"/>
  <c r="H75" i="7"/>
  <c r="Z75" i="7"/>
  <c r="AO82" i="15"/>
  <c r="I75" i="7"/>
  <c r="AA75" i="7"/>
  <c r="AP82" i="15"/>
  <c r="AH83" i="15"/>
  <c r="Q76" i="7"/>
  <c r="AJ83" i="15"/>
  <c r="R76" i="7"/>
  <c r="AK83" i="15"/>
  <c r="W76" i="7"/>
  <c r="AL83" i="15"/>
  <c r="X76" i="7"/>
  <c r="AM83" i="15"/>
  <c r="G76" i="7"/>
  <c r="Y76" i="7"/>
  <c r="AN83" i="15"/>
  <c r="H76" i="7"/>
  <c r="Z76" i="7"/>
  <c r="AO83" i="15"/>
  <c r="I76" i="7"/>
  <c r="AA76" i="7"/>
  <c r="AP83" i="15"/>
  <c r="X11" i="7"/>
  <c r="AM18" i="15"/>
  <c r="G11" i="7"/>
  <c r="Y11" i="7"/>
  <c r="AN18" i="15"/>
  <c r="H11" i="7"/>
  <c r="Q11" i="7"/>
  <c r="Z11" i="7"/>
  <c r="AO18" i="15"/>
  <c r="I11" i="7"/>
  <c r="R11" i="7"/>
  <c r="AA11" i="7"/>
  <c r="AP18" i="15"/>
  <c r="W11" i="7"/>
  <c r="AL18" i="15"/>
  <c r="AH18" i="15"/>
  <c r="AJ18" i="15"/>
  <c r="AK18" i="15"/>
  <c r="Z12" i="19"/>
  <c r="U12" i="19"/>
  <c r="P13" i="19"/>
  <c r="Q13" i="19"/>
  <c r="P14" i="19"/>
  <c r="Q14" i="19"/>
  <c r="P15" i="19"/>
  <c r="Q15" i="19"/>
  <c r="P16" i="19"/>
  <c r="Q16" i="19"/>
  <c r="P17" i="19"/>
  <c r="Q17" i="19"/>
  <c r="P18" i="19"/>
  <c r="Q18" i="19"/>
  <c r="P19" i="19"/>
  <c r="Q19" i="19"/>
  <c r="P20" i="19"/>
  <c r="Q20" i="19"/>
  <c r="P21" i="19"/>
  <c r="Q21" i="19"/>
  <c r="P22" i="19"/>
  <c r="Q22" i="19"/>
  <c r="P23" i="19"/>
  <c r="Q23" i="19"/>
  <c r="P24" i="19"/>
  <c r="Q24" i="19"/>
  <c r="P25" i="19"/>
  <c r="Q25" i="19"/>
  <c r="P26" i="19"/>
  <c r="Q26" i="19"/>
  <c r="P27" i="19"/>
  <c r="Q27" i="19"/>
  <c r="P28" i="19"/>
  <c r="Q28" i="19"/>
  <c r="P29" i="19"/>
  <c r="Q29" i="19"/>
  <c r="P30" i="19"/>
  <c r="Q30" i="19"/>
  <c r="P31" i="19"/>
  <c r="Q31" i="19"/>
  <c r="P32" i="19"/>
  <c r="Q32" i="19"/>
  <c r="P33" i="19"/>
  <c r="Q33" i="19"/>
  <c r="P34" i="19"/>
  <c r="Q34" i="19"/>
  <c r="P35" i="19"/>
  <c r="Q35" i="19"/>
  <c r="P36" i="19"/>
  <c r="Q36" i="19"/>
  <c r="P37" i="19"/>
  <c r="Q37" i="19"/>
  <c r="P38" i="19"/>
  <c r="Q38" i="19"/>
  <c r="P39" i="19"/>
  <c r="Q39" i="19"/>
  <c r="P40" i="19"/>
  <c r="Q40" i="19"/>
  <c r="P41" i="19"/>
  <c r="Q41" i="19"/>
  <c r="P42" i="19"/>
  <c r="Q42" i="19"/>
  <c r="P43" i="19"/>
  <c r="Q43" i="19"/>
  <c r="P44" i="19"/>
  <c r="Q44" i="19"/>
  <c r="P45" i="19"/>
  <c r="Q45" i="19"/>
  <c r="P46" i="19"/>
  <c r="Q46" i="19"/>
  <c r="P47" i="19"/>
  <c r="Q47" i="19"/>
  <c r="P48" i="19"/>
  <c r="Q48" i="19"/>
  <c r="P49" i="19"/>
  <c r="Q49" i="19"/>
  <c r="P50" i="19"/>
  <c r="Q50" i="19"/>
  <c r="P51" i="19"/>
  <c r="Q51" i="19"/>
  <c r="P55" i="19"/>
  <c r="Q55" i="19"/>
  <c r="P56" i="19"/>
  <c r="Q56" i="19"/>
  <c r="P57" i="19"/>
  <c r="Q57" i="19"/>
  <c r="P58" i="19"/>
  <c r="Q58" i="19"/>
  <c r="P59" i="19"/>
  <c r="Q59" i="19"/>
  <c r="P60" i="19"/>
  <c r="Q60" i="19"/>
  <c r="P61" i="19"/>
  <c r="Q61" i="19"/>
  <c r="P62" i="19"/>
  <c r="Q62" i="19"/>
  <c r="P63" i="19"/>
  <c r="Q63" i="19"/>
  <c r="P64" i="19"/>
  <c r="Q64" i="19"/>
  <c r="P65" i="19"/>
  <c r="Q65" i="19"/>
  <c r="P66" i="19"/>
  <c r="Q66" i="19"/>
  <c r="P67" i="19"/>
  <c r="Q67" i="19"/>
  <c r="P68" i="19"/>
  <c r="Q68" i="19"/>
  <c r="P69" i="19"/>
  <c r="Q69" i="19"/>
  <c r="P70" i="19"/>
  <c r="Q70" i="19"/>
  <c r="P71" i="19"/>
  <c r="Q71" i="19"/>
  <c r="P72" i="19"/>
  <c r="Q72" i="19"/>
  <c r="P73" i="19"/>
  <c r="Q73" i="19"/>
  <c r="P74" i="19"/>
  <c r="Q74" i="19"/>
  <c r="P75" i="19"/>
  <c r="Q75" i="19"/>
  <c r="P76" i="19"/>
  <c r="Q76" i="19"/>
  <c r="P77" i="19"/>
  <c r="Q77" i="19"/>
  <c r="F52" i="19"/>
  <c r="G52" i="19"/>
  <c r="F53" i="19"/>
  <c r="G53" i="19"/>
  <c r="F54" i="19"/>
  <c r="G54" i="19"/>
  <c r="F37" i="19"/>
  <c r="G37" i="19"/>
  <c r="F38" i="19"/>
  <c r="G38" i="19"/>
  <c r="F39" i="19"/>
  <c r="G39" i="19"/>
  <c r="F40" i="19"/>
  <c r="G40" i="19"/>
  <c r="F28" i="19"/>
  <c r="G28" i="19"/>
  <c r="F12" i="19"/>
  <c r="G77" i="19"/>
  <c r="F77" i="19"/>
  <c r="H76" i="9"/>
  <c r="CL86" i="11"/>
  <c r="CK86" i="11"/>
  <c r="H76" i="8"/>
  <c r="BV86" i="11"/>
  <c r="G76" i="8"/>
  <c r="BU86" i="11"/>
  <c r="I76" i="8"/>
  <c r="BW86" i="11"/>
  <c r="BF86" i="11"/>
  <c r="BE86" i="11"/>
  <c r="BG86" i="11"/>
  <c r="B86" i="11"/>
  <c r="G76" i="19"/>
  <c r="F76" i="19"/>
  <c r="H75" i="9"/>
  <c r="CL85" i="11"/>
  <c r="CK85" i="11"/>
  <c r="H75" i="8"/>
  <c r="BV85" i="11"/>
  <c r="G75" i="8"/>
  <c r="BU85" i="11"/>
  <c r="I75" i="8"/>
  <c r="BW85" i="11"/>
  <c r="BF85" i="11"/>
  <c r="BE85" i="11"/>
  <c r="BG85" i="11"/>
  <c r="B85" i="11"/>
  <c r="G75" i="19"/>
  <c r="F75" i="19"/>
  <c r="H74" i="9"/>
  <c r="CL84" i="11"/>
  <c r="CK84" i="11"/>
  <c r="H74" i="8"/>
  <c r="BV84" i="11"/>
  <c r="G74" i="8"/>
  <c r="BU84" i="11"/>
  <c r="I74" i="8"/>
  <c r="BW84" i="11"/>
  <c r="BF84" i="11"/>
  <c r="BE84" i="11"/>
  <c r="BG84" i="11"/>
  <c r="B84" i="11"/>
  <c r="G74" i="19"/>
  <c r="F74" i="19"/>
  <c r="H73" i="9"/>
  <c r="CL83" i="11"/>
  <c r="CK83" i="11"/>
  <c r="H73" i="8"/>
  <c r="BV83" i="11"/>
  <c r="G73" i="8"/>
  <c r="BU83" i="11"/>
  <c r="I73" i="8"/>
  <c r="BW83" i="11"/>
  <c r="BF83" i="11"/>
  <c r="BE83" i="11"/>
  <c r="BG83" i="11"/>
  <c r="B83" i="11"/>
  <c r="G73" i="19"/>
  <c r="F73" i="19"/>
  <c r="H72" i="9"/>
  <c r="CL82" i="11"/>
  <c r="CK82" i="11"/>
  <c r="H72" i="8"/>
  <c r="BV82" i="11"/>
  <c r="G72" i="8"/>
  <c r="BU82" i="11"/>
  <c r="I72" i="8"/>
  <c r="BW82" i="11"/>
  <c r="BF82" i="11"/>
  <c r="BE82" i="11"/>
  <c r="BG82" i="11"/>
  <c r="B82" i="11"/>
  <c r="G72" i="19"/>
  <c r="F72" i="19"/>
  <c r="H71" i="9"/>
  <c r="CL81" i="11"/>
  <c r="CK81" i="11"/>
  <c r="H71" i="8"/>
  <c r="BV81" i="11"/>
  <c r="G71" i="8"/>
  <c r="BU81" i="11"/>
  <c r="I71" i="8"/>
  <c r="BW81" i="11"/>
  <c r="BF81" i="11"/>
  <c r="BE81" i="11"/>
  <c r="BG81" i="11"/>
  <c r="B81" i="11"/>
  <c r="AE71" i="19"/>
  <c r="Z71" i="19"/>
  <c r="G71" i="19"/>
  <c r="F71" i="19"/>
  <c r="H70" i="9"/>
  <c r="CL80" i="11"/>
  <c r="CK80" i="11"/>
  <c r="H70" i="8"/>
  <c r="BV80" i="11"/>
  <c r="G70" i="8"/>
  <c r="BU80" i="11"/>
  <c r="I70" i="8"/>
  <c r="BW80" i="11"/>
  <c r="BF80" i="11"/>
  <c r="BE80" i="11"/>
  <c r="BG80" i="11"/>
  <c r="B80" i="11"/>
  <c r="AE70" i="19"/>
  <c r="Z70" i="19"/>
  <c r="G70" i="19"/>
  <c r="F70" i="19"/>
  <c r="H69" i="9"/>
  <c r="CL79" i="11"/>
  <c r="CK79" i="11"/>
  <c r="H69" i="8"/>
  <c r="BV79" i="11"/>
  <c r="G69" i="8"/>
  <c r="BU79" i="11"/>
  <c r="I69" i="8"/>
  <c r="BW79" i="11"/>
  <c r="BF79" i="11"/>
  <c r="BE79" i="11"/>
  <c r="BG79" i="11"/>
  <c r="B79" i="11"/>
  <c r="G69" i="19"/>
  <c r="F69" i="19"/>
  <c r="H68" i="9"/>
  <c r="CL78" i="11"/>
  <c r="CK78" i="11"/>
  <c r="H68" i="8"/>
  <c r="BV78" i="11"/>
  <c r="G68" i="8"/>
  <c r="BU78" i="11"/>
  <c r="I68" i="8"/>
  <c r="BW78" i="11"/>
  <c r="BF78" i="11"/>
  <c r="BE78" i="11"/>
  <c r="BG78" i="11"/>
  <c r="B78" i="11"/>
  <c r="G68" i="19"/>
  <c r="F68" i="19"/>
  <c r="H67" i="9"/>
  <c r="CL77" i="11"/>
  <c r="CK77" i="11"/>
  <c r="H67" i="8"/>
  <c r="BV77" i="11"/>
  <c r="G67" i="8"/>
  <c r="BU77" i="11"/>
  <c r="I67" i="8"/>
  <c r="BW77" i="11"/>
  <c r="BF77" i="11"/>
  <c r="BE77" i="11"/>
  <c r="BG77" i="11"/>
  <c r="B77" i="11"/>
  <c r="G67" i="19"/>
  <c r="F67" i="19"/>
  <c r="H66" i="9"/>
  <c r="CL76" i="11"/>
  <c r="CK76" i="11"/>
  <c r="H66" i="8"/>
  <c r="BV76" i="11"/>
  <c r="G66" i="8"/>
  <c r="BU76" i="11"/>
  <c r="I66" i="8"/>
  <c r="BW76" i="11"/>
  <c r="BF76" i="11"/>
  <c r="BE76" i="11"/>
  <c r="BG76" i="11"/>
  <c r="B76" i="11"/>
  <c r="G66" i="19"/>
  <c r="F66" i="19"/>
  <c r="H65" i="9"/>
  <c r="CL75" i="11"/>
  <c r="CK75" i="11"/>
  <c r="H65" i="8"/>
  <c r="BV75" i="11"/>
  <c r="G65" i="8"/>
  <c r="BU75" i="11"/>
  <c r="I65" i="8"/>
  <c r="BW75" i="11"/>
  <c r="BF75" i="11"/>
  <c r="BE75" i="11"/>
  <c r="BG75" i="11"/>
  <c r="B75" i="11"/>
  <c r="G65" i="19"/>
  <c r="F65" i="19"/>
  <c r="H64" i="9"/>
  <c r="CL74" i="11"/>
  <c r="CK74" i="11"/>
  <c r="H64" i="8"/>
  <c r="BV74" i="11"/>
  <c r="G64" i="8"/>
  <c r="BU74" i="11"/>
  <c r="I64" i="8"/>
  <c r="BW74" i="11"/>
  <c r="BF74" i="11"/>
  <c r="BE74" i="11"/>
  <c r="BG74" i="11"/>
  <c r="B74" i="11"/>
  <c r="G64" i="19"/>
  <c r="F64" i="19"/>
  <c r="H63" i="9"/>
  <c r="CL73" i="11"/>
  <c r="CK73" i="11"/>
  <c r="H63" i="8"/>
  <c r="BV73" i="11"/>
  <c r="G63" i="8"/>
  <c r="BU73" i="11"/>
  <c r="I63" i="8"/>
  <c r="BW73" i="11"/>
  <c r="BF73" i="11"/>
  <c r="BE73" i="11"/>
  <c r="BG73" i="11"/>
  <c r="B73" i="11"/>
  <c r="G63" i="19"/>
  <c r="F63" i="19"/>
  <c r="H62" i="9"/>
  <c r="CL72" i="11"/>
  <c r="CK72" i="11"/>
  <c r="H62" i="8"/>
  <c r="BV72" i="11"/>
  <c r="G62" i="8"/>
  <c r="BU72" i="11"/>
  <c r="I62" i="8"/>
  <c r="BW72" i="11"/>
  <c r="BF72" i="11"/>
  <c r="BE72" i="11"/>
  <c r="BG72" i="11"/>
  <c r="B72" i="11"/>
  <c r="AE62" i="19"/>
  <c r="Z62" i="19"/>
  <c r="G62" i="19"/>
  <c r="F62" i="19"/>
  <c r="H61" i="9"/>
  <c r="CL71" i="11"/>
  <c r="CK71" i="11"/>
  <c r="H61" i="8"/>
  <c r="BV71" i="11"/>
  <c r="G61" i="8"/>
  <c r="BU71" i="11"/>
  <c r="I61" i="8"/>
  <c r="BW71" i="11"/>
  <c r="BF71" i="11"/>
  <c r="BE71" i="11"/>
  <c r="BG71" i="11"/>
  <c r="B71" i="11"/>
  <c r="AE61" i="19"/>
  <c r="Z61" i="19"/>
  <c r="G61" i="19"/>
  <c r="F61" i="19"/>
  <c r="H60" i="9"/>
  <c r="CL70" i="11"/>
  <c r="CK70" i="11"/>
  <c r="H60" i="8"/>
  <c r="BV70" i="11"/>
  <c r="G60" i="8"/>
  <c r="BU70" i="11"/>
  <c r="I60" i="8"/>
  <c r="BW70" i="11"/>
  <c r="BF70" i="11"/>
  <c r="BE70" i="11"/>
  <c r="BG70" i="11"/>
  <c r="B70" i="11"/>
  <c r="G60" i="19"/>
  <c r="F60" i="19"/>
  <c r="H59" i="9"/>
  <c r="CL69" i="11"/>
  <c r="CK69" i="11"/>
  <c r="H59" i="8"/>
  <c r="BV69" i="11"/>
  <c r="G59" i="8"/>
  <c r="BU69" i="11"/>
  <c r="I59" i="8"/>
  <c r="BW69" i="11"/>
  <c r="BF69" i="11"/>
  <c r="BE69" i="11"/>
  <c r="BG69" i="11"/>
  <c r="B69" i="11"/>
  <c r="G59" i="19"/>
  <c r="F59" i="19"/>
  <c r="H58" i="9"/>
  <c r="CL68" i="11"/>
  <c r="CK68" i="11"/>
  <c r="H58" i="8"/>
  <c r="BV68" i="11"/>
  <c r="G58" i="8"/>
  <c r="BU68" i="11"/>
  <c r="I58" i="8"/>
  <c r="BW68" i="11"/>
  <c r="BF68" i="11"/>
  <c r="BE68" i="11"/>
  <c r="BG68" i="11"/>
  <c r="B68" i="11"/>
  <c r="G58" i="19"/>
  <c r="F58" i="19"/>
  <c r="H57" i="9"/>
  <c r="CL67" i="11"/>
  <c r="CK67" i="11"/>
  <c r="H57" i="8"/>
  <c r="BV67" i="11"/>
  <c r="G57" i="8"/>
  <c r="BU67" i="11"/>
  <c r="I57" i="8"/>
  <c r="BW67" i="11"/>
  <c r="BF67" i="11"/>
  <c r="BE67" i="11"/>
  <c r="BG67" i="11"/>
  <c r="B67" i="11"/>
  <c r="G57" i="19"/>
  <c r="F57" i="19"/>
  <c r="H56" i="9"/>
  <c r="CL66" i="11"/>
  <c r="CK66" i="11"/>
  <c r="H56" i="8"/>
  <c r="BV66" i="11"/>
  <c r="G56" i="8"/>
  <c r="BU66" i="11"/>
  <c r="I56" i="8"/>
  <c r="BW66" i="11"/>
  <c r="BF66" i="11"/>
  <c r="BE66" i="11"/>
  <c r="BG66" i="11"/>
  <c r="B66" i="11"/>
  <c r="G56" i="19"/>
  <c r="F56" i="19"/>
  <c r="H55" i="9"/>
  <c r="CL65" i="11"/>
  <c r="CK65" i="11"/>
  <c r="H55" i="8"/>
  <c r="BV65" i="11"/>
  <c r="G55" i="8"/>
  <c r="BU65" i="11"/>
  <c r="I55" i="8"/>
  <c r="BW65" i="11"/>
  <c r="BF65" i="11"/>
  <c r="BE65" i="11"/>
  <c r="BG65" i="11"/>
  <c r="B65" i="11"/>
  <c r="G55" i="19"/>
  <c r="F55" i="19"/>
  <c r="H54" i="9"/>
  <c r="CL64" i="11"/>
  <c r="CK64" i="11"/>
  <c r="H54" i="8"/>
  <c r="BV64" i="11"/>
  <c r="G54" i="8"/>
  <c r="BU64" i="11"/>
  <c r="I54" i="8"/>
  <c r="BW64" i="11"/>
  <c r="BF64" i="11"/>
  <c r="BE64" i="11"/>
  <c r="BG64" i="11"/>
  <c r="B64" i="11"/>
  <c r="G51" i="19"/>
  <c r="F51" i="19"/>
  <c r="H50" i="9"/>
  <c r="CL60" i="11"/>
  <c r="CK60" i="11"/>
  <c r="H50" i="8"/>
  <c r="BV60" i="11"/>
  <c r="G50" i="8"/>
  <c r="BU60" i="11"/>
  <c r="I50" i="8"/>
  <c r="BW60" i="11"/>
  <c r="BF60" i="11"/>
  <c r="BE60" i="11"/>
  <c r="BG60" i="11"/>
  <c r="B60" i="11"/>
  <c r="G50" i="19"/>
  <c r="F50" i="19"/>
  <c r="H49" i="9"/>
  <c r="CL59" i="11"/>
  <c r="CK59" i="11"/>
  <c r="H49" i="8"/>
  <c r="BV59" i="11"/>
  <c r="G49" i="8"/>
  <c r="BU59" i="11"/>
  <c r="I49" i="8"/>
  <c r="BW59" i="11"/>
  <c r="BF59" i="11"/>
  <c r="BE59" i="11"/>
  <c r="BG59" i="11"/>
  <c r="B59" i="11"/>
  <c r="G49" i="19"/>
  <c r="F49" i="19"/>
  <c r="H48" i="9"/>
  <c r="CL58" i="11"/>
  <c r="CK58" i="11"/>
  <c r="H48" i="8"/>
  <c r="BV58" i="11"/>
  <c r="G48" i="8"/>
  <c r="BU58" i="11"/>
  <c r="I48" i="8"/>
  <c r="BW58" i="11"/>
  <c r="BF58" i="11"/>
  <c r="BE58" i="11"/>
  <c r="BG58" i="11"/>
  <c r="B58" i="11"/>
  <c r="G48" i="19"/>
  <c r="F48" i="19"/>
  <c r="H47" i="9"/>
  <c r="CL57" i="11"/>
  <c r="CK57" i="11"/>
  <c r="H47" i="8"/>
  <c r="BV57" i="11"/>
  <c r="G47" i="8"/>
  <c r="BU57" i="11"/>
  <c r="I47" i="8"/>
  <c r="BW57" i="11"/>
  <c r="BF57" i="11"/>
  <c r="BE57" i="11"/>
  <c r="BG57" i="11"/>
  <c r="B57" i="11"/>
  <c r="G47" i="19"/>
  <c r="F47" i="19"/>
  <c r="H46" i="9"/>
  <c r="CL56" i="11"/>
  <c r="CK56" i="11"/>
  <c r="H46" i="8"/>
  <c r="BV56" i="11"/>
  <c r="G46" i="8"/>
  <c r="BU56" i="11"/>
  <c r="I46" i="8"/>
  <c r="BW56" i="11"/>
  <c r="BF56" i="11"/>
  <c r="BE56" i="11"/>
  <c r="BG56" i="11"/>
  <c r="B56" i="11"/>
  <c r="G46" i="19"/>
  <c r="F46" i="19"/>
  <c r="H45" i="9"/>
  <c r="CL55" i="11"/>
  <c r="CK55" i="11"/>
  <c r="H45" i="8"/>
  <c r="BV55" i="11"/>
  <c r="G45" i="8"/>
  <c r="BU55" i="11"/>
  <c r="I45" i="8"/>
  <c r="BW55" i="11"/>
  <c r="BF55" i="11"/>
  <c r="BE55" i="11"/>
  <c r="BG55" i="11"/>
  <c r="B55" i="11"/>
  <c r="G45" i="19"/>
  <c r="F45" i="19"/>
  <c r="H44" i="9"/>
  <c r="CL54" i="11"/>
  <c r="CK54" i="11"/>
  <c r="H44" i="8"/>
  <c r="BV54" i="11"/>
  <c r="G44" i="8"/>
  <c r="BU54" i="11"/>
  <c r="I44" i="8"/>
  <c r="BW54" i="11"/>
  <c r="BF54" i="11"/>
  <c r="BE54" i="11"/>
  <c r="BG54" i="11"/>
  <c r="B54" i="11"/>
  <c r="AE44" i="19"/>
  <c r="Z44" i="19"/>
  <c r="G44" i="19"/>
  <c r="F44" i="19"/>
  <c r="H43" i="9"/>
  <c r="CL53" i="11"/>
  <c r="CK53" i="11"/>
  <c r="H43" i="8"/>
  <c r="BV53" i="11"/>
  <c r="G43" i="8"/>
  <c r="BU53" i="11"/>
  <c r="I43" i="8"/>
  <c r="BW53" i="11"/>
  <c r="BF53" i="11"/>
  <c r="BE53" i="11"/>
  <c r="BG53" i="11"/>
  <c r="B53" i="11"/>
  <c r="G43" i="19"/>
  <c r="F43" i="19"/>
  <c r="H42" i="9"/>
  <c r="CL52" i="11"/>
  <c r="CK52" i="11"/>
  <c r="H42" i="8"/>
  <c r="BV52" i="11"/>
  <c r="G42" i="8"/>
  <c r="BU52" i="11"/>
  <c r="I42" i="8"/>
  <c r="BW52" i="11"/>
  <c r="BF52" i="11"/>
  <c r="BE52" i="11"/>
  <c r="BG52" i="11"/>
  <c r="B52" i="11"/>
  <c r="G42" i="19"/>
  <c r="F42" i="19"/>
  <c r="H41" i="9"/>
  <c r="CL51" i="11"/>
  <c r="CK51" i="11"/>
  <c r="H41" i="8"/>
  <c r="BV51" i="11"/>
  <c r="G41" i="8"/>
  <c r="BU51" i="11"/>
  <c r="I41" i="8"/>
  <c r="BW51" i="11"/>
  <c r="BF51" i="11"/>
  <c r="BE51" i="11"/>
  <c r="BG51" i="11"/>
  <c r="B51" i="11"/>
  <c r="AE41" i="19"/>
  <c r="Z41" i="19"/>
  <c r="G41" i="19"/>
  <c r="F41" i="19"/>
  <c r="H40" i="9"/>
  <c r="CL50" i="11"/>
  <c r="CK50" i="11"/>
  <c r="H40" i="8"/>
  <c r="BV50" i="11"/>
  <c r="G40" i="8"/>
  <c r="BU50" i="11"/>
  <c r="I40" i="8"/>
  <c r="BW50" i="11"/>
  <c r="BF50" i="11"/>
  <c r="BE50" i="11"/>
  <c r="BG50" i="11"/>
  <c r="B50" i="11"/>
  <c r="H37" i="9"/>
  <c r="CL47" i="11"/>
  <c r="CK47" i="11"/>
  <c r="H37" i="8"/>
  <c r="BV47" i="11"/>
  <c r="G37" i="8"/>
  <c r="BU47" i="11"/>
  <c r="I37" i="8"/>
  <c r="BW47" i="11"/>
  <c r="BF47" i="11"/>
  <c r="BE47" i="11"/>
  <c r="BG47" i="11"/>
  <c r="B47" i="11"/>
  <c r="G36" i="19"/>
  <c r="F36" i="19"/>
  <c r="H35" i="9"/>
  <c r="CL45" i="11"/>
  <c r="CK45" i="11"/>
  <c r="H35" i="8"/>
  <c r="BV45" i="11"/>
  <c r="G35" i="8"/>
  <c r="BU45" i="11"/>
  <c r="I35" i="8"/>
  <c r="BW45" i="11"/>
  <c r="BF45" i="11"/>
  <c r="BE45" i="11"/>
  <c r="BG45" i="11"/>
  <c r="B45" i="11"/>
  <c r="G35" i="19"/>
  <c r="F35" i="19"/>
  <c r="H34" i="9"/>
  <c r="CL44" i="11"/>
  <c r="CK44" i="11"/>
  <c r="H34" i="8"/>
  <c r="BV44" i="11"/>
  <c r="G34" i="8"/>
  <c r="BU44" i="11"/>
  <c r="I34" i="8"/>
  <c r="BW44" i="11"/>
  <c r="BF44" i="11"/>
  <c r="BE44" i="11"/>
  <c r="BG44" i="11"/>
  <c r="B44" i="11"/>
  <c r="G34" i="19"/>
  <c r="F34" i="19"/>
  <c r="H33" i="9"/>
  <c r="CL43" i="11"/>
  <c r="CK43" i="11"/>
  <c r="H33" i="8"/>
  <c r="BV43" i="11"/>
  <c r="G33" i="8"/>
  <c r="BU43" i="11"/>
  <c r="I33" i="8"/>
  <c r="BW43" i="11"/>
  <c r="BF43" i="11"/>
  <c r="BE43" i="11"/>
  <c r="BG43" i="11"/>
  <c r="B43" i="11"/>
  <c r="G33" i="19"/>
  <c r="F33" i="19"/>
  <c r="H32" i="9"/>
  <c r="CL42" i="11"/>
  <c r="CK42" i="11"/>
  <c r="H32" i="8"/>
  <c r="BV42" i="11"/>
  <c r="G32" i="8"/>
  <c r="BU42" i="11"/>
  <c r="I32" i="8"/>
  <c r="BW42" i="11"/>
  <c r="BF42" i="11"/>
  <c r="BE42" i="11"/>
  <c r="BG42" i="11"/>
  <c r="B42" i="11"/>
  <c r="AE32" i="19"/>
  <c r="Z32" i="19"/>
  <c r="G32" i="19"/>
  <c r="F32" i="19"/>
  <c r="H31" i="9"/>
  <c r="CL41" i="11"/>
  <c r="CK41" i="11"/>
  <c r="H31" i="8"/>
  <c r="BV41" i="11"/>
  <c r="G31" i="8"/>
  <c r="BU41" i="11"/>
  <c r="I31" i="8"/>
  <c r="BW41" i="11"/>
  <c r="BF41" i="11"/>
  <c r="BE41" i="11"/>
  <c r="BG41" i="11"/>
  <c r="B41" i="11"/>
  <c r="AE31" i="19"/>
  <c r="Z31" i="19"/>
  <c r="G31" i="19"/>
  <c r="F31" i="19"/>
  <c r="H30" i="9"/>
  <c r="CL40" i="11"/>
  <c r="CK40" i="11"/>
  <c r="H30" i="8"/>
  <c r="BV40" i="11"/>
  <c r="G30" i="8"/>
  <c r="BU40" i="11"/>
  <c r="I30" i="8"/>
  <c r="BW40" i="11"/>
  <c r="BF40" i="11"/>
  <c r="BE40" i="11"/>
  <c r="BG40" i="11"/>
  <c r="B40" i="11"/>
  <c r="AE30" i="19"/>
  <c r="Z30" i="19"/>
  <c r="G30" i="19"/>
  <c r="F30" i="19"/>
  <c r="H29" i="9"/>
  <c r="CL39" i="11"/>
  <c r="CK39" i="11"/>
  <c r="H29" i="8"/>
  <c r="BV39" i="11"/>
  <c r="G29" i="8"/>
  <c r="BU39" i="11"/>
  <c r="I29" i="8"/>
  <c r="BW39" i="11"/>
  <c r="BF39" i="11"/>
  <c r="BE39" i="11"/>
  <c r="BG39" i="11"/>
  <c r="B39" i="11"/>
  <c r="G29" i="19"/>
  <c r="F29" i="19"/>
  <c r="H28" i="9"/>
  <c r="CL38" i="11"/>
  <c r="CK38" i="11"/>
  <c r="H28" i="8"/>
  <c r="BV38" i="11"/>
  <c r="G28" i="8"/>
  <c r="BU38" i="11"/>
  <c r="I28" i="8"/>
  <c r="BW38" i="11"/>
  <c r="BF38" i="11"/>
  <c r="BE38" i="11"/>
  <c r="BG38" i="11"/>
  <c r="B38" i="11"/>
  <c r="G27" i="19"/>
  <c r="F27" i="19"/>
  <c r="H26" i="9"/>
  <c r="CL36" i="11"/>
  <c r="CK36" i="11"/>
  <c r="H26" i="8"/>
  <c r="BV36" i="11"/>
  <c r="G26" i="8"/>
  <c r="BU36" i="11"/>
  <c r="I26" i="8"/>
  <c r="BW36" i="11"/>
  <c r="BF36" i="11"/>
  <c r="BE36" i="11"/>
  <c r="BG36" i="11"/>
  <c r="B36" i="11"/>
  <c r="G26" i="19"/>
  <c r="F26" i="19"/>
  <c r="H25" i="9"/>
  <c r="CL35" i="11"/>
  <c r="CK35" i="11"/>
  <c r="H25" i="8"/>
  <c r="BV35" i="11"/>
  <c r="G25" i="8"/>
  <c r="BU35" i="11"/>
  <c r="I25" i="8"/>
  <c r="BW35" i="11"/>
  <c r="BF35" i="11"/>
  <c r="BE35" i="11"/>
  <c r="BG35" i="11"/>
  <c r="B35" i="11"/>
  <c r="G25" i="19"/>
  <c r="F25" i="19"/>
  <c r="H24" i="9"/>
  <c r="CL34" i="11"/>
  <c r="CK34" i="11"/>
  <c r="H24" i="8"/>
  <c r="BV34" i="11"/>
  <c r="G24" i="8"/>
  <c r="BU34" i="11"/>
  <c r="I24" i="8"/>
  <c r="BW34" i="11"/>
  <c r="BF34" i="11"/>
  <c r="BE34" i="11"/>
  <c r="BG34" i="11"/>
  <c r="B34" i="11"/>
  <c r="G24" i="19"/>
  <c r="F24" i="19"/>
  <c r="H23" i="9"/>
  <c r="CL33" i="11"/>
  <c r="CK33" i="11"/>
  <c r="H23" i="8"/>
  <c r="BV33" i="11"/>
  <c r="G23" i="8"/>
  <c r="BU33" i="11"/>
  <c r="I23" i="8"/>
  <c r="BW33" i="11"/>
  <c r="BF33" i="11"/>
  <c r="BE33" i="11"/>
  <c r="BG33" i="11"/>
  <c r="B33" i="11"/>
  <c r="AE23" i="19"/>
  <c r="Z23" i="19"/>
  <c r="G23" i="19"/>
  <c r="F23" i="19"/>
  <c r="H22" i="9"/>
  <c r="CL32" i="11"/>
  <c r="CK32" i="11"/>
  <c r="H22" i="8"/>
  <c r="BV32" i="11"/>
  <c r="G22" i="8"/>
  <c r="BU32" i="11"/>
  <c r="I22" i="8"/>
  <c r="BW32" i="11"/>
  <c r="BF32" i="11"/>
  <c r="BE32" i="11"/>
  <c r="BG32" i="11"/>
  <c r="B32" i="11"/>
  <c r="G22" i="19"/>
  <c r="F22" i="19"/>
  <c r="H21" i="9"/>
  <c r="CL31" i="11"/>
  <c r="CK31" i="11"/>
  <c r="H21" i="8"/>
  <c r="BV31" i="11"/>
  <c r="G21" i="8"/>
  <c r="BU31" i="11"/>
  <c r="I21" i="8"/>
  <c r="BW31" i="11"/>
  <c r="BF31" i="11"/>
  <c r="BE31" i="11"/>
  <c r="BG31" i="11"/>
  <c r="B31" i="11"/>
  <c r="AE21" i="19"/>
  <c r="Z21" i="19"/>
  <c r="G21" i="19"/>
  <c r="F21" i="19"/>
  <c r="H20" i="9"/>
  <c r="CL30" i="11"/>
  <c r="CK30" i="11"/>
  <c r="H20" i="8"/>
  <c r="BV30" i="11"/>
  <c r="G20" i="8"/>
  <c r="BU30" i="11"/>
  <c r="I20" i="8"/>
  <c r="BW30" i="11"/>
  <c r="BF30" i="11"/>
  <c r="BE30" i="11"/>
  <c r="BG30" i="11"/>
  <c r="B30" i="11"/>
  <c r="AE20" i="19"/>
  <c r="Z20" i="19"/>
  <c r="V20" i="19"/>
  <c r="U20" i="19"/>
  <c r="G20" i="19"/>
  <c r="F20" i="19"/>
  <c r="H19" i="9"/>
  <c r="CL29" i="11"/>
  <c r="CK29" i="11"/>
  <c r="H19" i="8"/>
  <c r="BV29" i="11"/>
  <c r="G19" i="8"/>
  <c r="BU29" i="11"/>
  <c r="I19" i="8"/>
  <c r="BW29" i="11"/>
  <c r="BF29" i="11"/>
  <c r="BE29" i="11"/>
  <c r="BG29" i="11"/>
  <c r="B29" i="11"/>
  <c r="AE19" i="19"/>
  <c r="Z19" i="19"/>
  <c r="V19" i="19"/>
  <c r="U19" i="19"/>
  <c r="G19" i="19"/>
  <c r="F19" i="19"/>
  <c r="H18" i="9"/>
  <c r="CL28" i="11"/>
  <c r="CK28" i="11"/>
  <c r="H18" i="8"/>
  <c r="BV28" i="11"/>
  <c r="G18" i="8"/>
  <c r="BU28" i="11"/>
  <c r="I18" i="8"/>
  <c r="BW28" i="11"/>
  <c r="BF28" i="11"/>
  <c r="BE28" i="11"/>
  <c r="BG28" i="11"/>
  <c r="B28" i="11"/>
  <c r="V18" i="19"/>
  <c r="U18" i="19"/>
  <c r="G18" i="19"/>
  <c r="F18" i="19"/>
  <c r="H17" i="9"/>
  <c r="CL27" i="11"/>
  <c r="CK27" i="11"/>
  <c r="H17" i="8"/>
  <c r="BV27" i="11"/>
  <c r="G17" i="8"/>
  <c r="BU27" i="11"/>
  <c r="I17" i="8"/>
  <c r="BW27" i="11"/>
  <c r="BF27" i="11"/>
  <c r="BE27" i="11"/>
  <c r="BG27" i="11"/>
  <c r="B27" i="11"/>
  <c r="AE17" i="19"/>
  <c r="Z17" i="19"/>
  <c r="V17" i="19"/>
  <c r="U17" i="19"/>
  <c r="G17" i="19"/>
  <c r="F17" i="19"/>
  <c r="H16" i="9"/>
  <c r="CL26" i="11"/>
  <c r="CK26" i="11"/>
  <c r="H16" i="8"/>
  <c r="BV26" i="11"/>
  <c r="G16" i="8"/>
  <c r="BU26" i="11"/>
  <c r="I16" i="8"/>
  <c r="BW26" i="11"/>
  <c r="BF26" i="11"/>
  <c r="BE26" i="11"/>
  <c r="BG26" i="11"/>
  <c r="B26" i="11"/>
  <c r="AE16" i="19"/>
  <c r="Z16" i="19"/>
  <c r="V16" i="19"/>
  <c r="U16" i="19"/>
  <c r="G16" i="19"/>
  <c r="F16" i="19"/>
  <c r="H15" i="9"/>
  <c r="CL25" i="11"/>
  <c r="CK25" i="11"/>
  <c r="H15" i="8"/>
  <c r="BV25" i="11"/>
  <c r="G15" i="8"/>
  <c r="BU25" i="11"/>
  <c r="I15" i="8"/>
  <c r="BW25" i="11"/>
  <c r="BF25" i="11"/>
  <c r="BE25" i="11"/>
  <c r="BG25" i="11"/>
  <c r="B25" i="11"/>
  <c r="V15" i="19"/>
  <c r="U15" i="19"/>
  <c r="G15" i="19"/>
  <c r="F15" i="19"/>
  <c r="H14" i="9"/>
  <c r="CL24" i="11"/>
  <c r="CK24" i="11"/>
  <c r="BV24" i="11"/>
  <c r="G14" i="8"/>
  <c r="BU24" i="11"/>
  <c r="I14" i="8"/>
  <c r="BW24" i="11"/>
  <c r="BF24" i="11"/>
  <c r="BE24" i="11"/>
  <c r="BG24" i="11"/>
  <c r="B24" i="11"/>
  <c r="AE14" i="19"/>
  <c r="Z14" i="19"/>
  <c r="V14" i="19"/>
  <c r="U14" i="19"/>
  <c r="G14" i="19"/>
  <c r="F14" i="19"/>
  <c r="H13" i="9"/>
  <c r="CL23" i="11"/>
  <c r="CK23" i="11"/>
  <c r="BV23" i="11"/>
  <c r="G13" i="8"/>
  <c r="BU23" i="11"/>
  <c r="I13" i="8"/>
  <c r="BW23" i="11"/>
  <c r="BF23" i="11"/>
  <c r="BE23" i="11"/>
  <c r="BG23" i="11"/>
  <c r="B23" i="11"/>
  <c r="AE13" i="19"/>
  <c r="Z13" i="19"/>
  <c r="V13" i="19"/>
  <c r="U13" i="19"/>
  <c r="G13" i="19"/>
  <c r="F13" i="19"/>
  <c r="H12" i="9"/>
  <c r="CL22" i="11"/>
  <c r="CK22" i="11"/>
  <c r="H12" i="8"/>
  <c r="BV22" i="11"/>
  <c r="G12" i="8"/>
  <c r="BU22" i="11"/>
  <c r="I12" i="8"/>
  <c r="BW22" i="11"/>
  <c r="BF22" i="11"/>
  <c r="BE22" i="11"/>
  <c r="BG22" i="11"/>
  <c r="B22" i="11"/>
  <c r="AE12" i="19"/>
  <c r="V12" i="19"/>
  <c r="Q12" i="19"/>
  <c r="P12" i="19"/>
  <c r="G12" i="19"/>
  <c r="H11" i="9"/>
  <c r="CL21" i="11"/>
  <c r="CK21" i="11"/>
  <c r="H11" i="8"/>
  <c r="BV21" i="11"/>
  <c r="G11" i="8"/>
  <c r="BU21" i="11"/>
  <c r="I11" i="8"/>
  <c r="BW21" i="11"/>
  <c r="BF21" i="11"/>
  <c r="BE21" i="11"/>
  <c r="BG21" i="11"/>
  <c r="B21" i="11"/>
  <c r="N12" i="9"/>
  <c r="M12" i="9"/>
  <c r="CN22" i="11"/>
  <c r="BX12" i="9"/>
  <c r="CF12" i="9"/>
  <c r="O12" i="9"/>
  <c r="CO22" i="11"/>
  <c r="P12" i="9"/>
  <c r="CP22" i="11"/>
  <c r="Q12" i="9"/>
  <c r="CQ22" i="11"/>
  <c r="R12" i="9"/>
  <c r="CR22" i="11"/>
  <c r="N13" i="9"/>
  <c r="M13" i="9"/>
  <c r="CN23" i="11"/>
  <c r="BX13" i="9"/>
  <c r="CF13" i="9"/>
  <c r="O13" i="9"/>
  <c r="CO23" i="11"/>
  <c r="P13" i="9"/>
  <c r="CP23" i="11"/>
  <c r="Q13" i="9"/>
  <c r="CQ23" i="11"/>
  <c r="R13" i="9"/>
  <c r="CR23" i="11"/>
  <c r="N14" i="9"/>
  <c r="M14" i="9"/>
  <c r="CN24" i="11"/>
  <c r="BX14" i="9"/>
  <c r="CF14" i="9"/>
  <c r="O14" i="9"/>
  <c r="CO24" i="11"/>
  <c r="P14" i="9"/>
  <c r="CP24" i="11"/>
  <c r="Q14" i="9"/>
  <c r="CQ24" i="11"/>
  <c r="R14" i="9"/>
  <c r="CR24" i="11"/>
  <c r="N15" i="9"/>
  <c r="M15" i="9"/>
  <c r="CN25" i="11"/>
  <c r="BX15" i="9"/>
  <c r="CF15" i="9"/>
  <c r="O15" i="9"/>
  <c r="CO25" i="11"/>
  <c r="P15" i="9"/>
  <c r="CP25" i="11"/>
  <c r="Q15" i="9"/>
  <c r="CQ25" i="11"/>
  <c r="R15" i="9"/>
  <c r="CR25" i="11"/>
  <c r="N16" i="9"/>
  <c r="M16" i="9"/>
  <c r="CN26" i="11"/>
  <c r="BX16" i="9"/>
  <c r="CF16" i="9"/>
  <c r="O16" i="9"/>
  <c r="CO26" i="11"/>
  <c r="P16" i="9"/>
  <c r="CP26" i="11"/>
  <c r="Q16" i="9"/>
  <c r="CQ26" i="11"/>
  <c r="R16" i="9"/>
  <c r="CR26" i="11"/>
  <c r="N17" i="9"/>
  <c r="M17" i="9"/>
  <c r="CN27" i="11"/>
  <c r="BX17" i="9"/>
  <c r="CF17" i="9"/>
  <c r="O17" i="9"/>
  <c r="CO27" i="11"/>
  <c r="P17" i="9"/>
  <c r="CP27" i="11"/>
  <c r="Q17" i="9"/>
  <c r="CQ27" i="11"/>
  <c r="R17" i="9"/>
  <c r="CR27" i="11"/>
  <c r="N18" i="9"/>
  <c r="M18" i="9"/>
  <c r="CN28" i="11"/>
  <c r="BX18" i="9"/>
  <c r="CF18" i="9"/>
  <c r="O18" i="9"/>
  <c r="CO28" i="11"/>
  <c r="P18" i="9"/>
  <c r="CP28" i="11"/>
  <c r="Q18" i="9"/>
  <c r="CQ28" i="11"/>
  <c r="R18" i="9"/>
  <c r="CR28" i="11"/>
  <c r="N19" i="9"/>
  <c r="M19" i="9"/>
  <c r="CN29" i="11"/>
  <c r="BX19" i="9"/>
  <c r="CF19" i="9"/>
  <c r="O19" i="9"/>
  <c r="CO29" i="11"/>
  <c r="P19" i="9"/>
  <c r="CP29" i="11"/>
  <c r="Q19" i="9"/>
  <c r="CQ29" i="11"/>
  <c r="R19" i="9"/>
  <c r="CR29" i="11"/>
  <c r="N20" i="9"/>
  <c r="M20" i="9"/>
  <c r="CN30" i="11"/>
  <c r="BX20" i="9"/>
  <c r="CF20" i="9"/>
  <c r="O20" i="9"/>
  <c r="CO30" i="11"/>
  <c r="P20" i="9"/>
  <c r="CP30" i="11"/>
  <c r="Q20" i="9"/>
  <c r="CQ30" i="11"/>
  <c r="R20" i="9"/>
  <c r="CR30" i="11"/>
  <c r="N21" i="9"/>
  <c r="M21" i="9"/>
  <c r="CN31" i="11"/>
  <c r="BX21" i="9"/>
  <c r="CF21" i="9"/>
  <c r="O21" i="9"/>
  <c r="CO31" i="11"/>
  <c r="P21" i="9"/>
  <c r="CP31" i="11"/>
  <c r="Q21" i="9"/>
  <c r="CQ31" i="11"/>
  <c r="R21" i="9"/>
  <c r="CR31" i="11"/>
  <c r="N22" i="9"/>
  <c r="M22" i="9"/>
  <c r="CN32" i="11"/>
  <c r="BX22" i="9"/>
  <c r="CF22" i="9"/>
  <c r="O22" i="9"/>
  <c r="CO32" i="11"/>
  <c r="P22" i="9"/>
  <c r="CP32" i="11"/>
  <c r="Q22" i="9"/>
  <c r="CQ32" i="11"/>
  <c r="R22" i="9"/>
  <c r="CR32" i="11"/>
  <c r="N23" i="9"/>
  <c r="M23" i="9"/>
  <c r="CN33" i="11"/>
  <c r="BX23" i="9"/>
  <c r="CF23" i="9"/>
  <c r="O23" i="9"/>
  <c r="CO33" i="11"/>
  <c r="P23" i="9"/>
  <c r="CP33" i="11"/>
  <c r="Q23" i="9"/>
  <c r="CQ33" i="11"/>
  <c r="R23" i="9"/>
  <c r="CR33" i="11"/>
  <c r="N24" i="9"/>
  <c r="M24" i="9"/>
  <c r="CN34" i="11"/>
  <c r="BX24" i="9"/>
  <c r="CF24" i="9"/>
  <c r="O24" i="9"/>
  <c r="CO34" i="11"/>
  <c r="P24" i="9"/>
  <c r="CP34" i="11"/>
  <c r="Q24" i="9"/>
  <c r="CQ34" i="11"/>
  <c r="R24" i="9"/>
  <c r="CR34" i="11"/>
  <c r="N25" i="9"/>
  <c r="M25" i="9"/>
  <c r="CN35" i="11"/>
  <c r="BX25" i="9"/>
  <c r="CF25" i="9"/>
  <c r="O25" i="9"/>
  <c r="CO35" i="11"/>
  <c r="P25" i="9"/>
  <c r="CP35" i="11"/>
  <c r="Q25" i="9"/>
  <c r="CQ35" i="11"/>
  <c r="R25" i="9"/>
  <c r="CR35" i="11"/>
  <c r="N26" i="9"/>
  <c r="M26" i="9"/>
  <c r="CN36" i="11"/>
  <c r="BX26" i="9"/>
  <c r="CF26" i="9"/>
  <c r="O26" i="9"/>
  <c r="CO36" i="11"/>
  <c r="P26" i="9"/>
  <c r="CP36" i="11"/>
  <c r="Q26" i="9"/>
  <c r="CQ36" i="11"/>
  <c r="R26" i="9"/>
  <c r="CR36" i="11"/>
  <c r="N27" i="9"/>
  <c r="M27" i="9"/>
  <c r="CN37" i="11"/>
  <c r="BX27" i="9"/>
  <c r="CF27" i="9"/>
  <c r="O27" i="9"/>
  <c r="CO37" i="11"/>
  <c r="P27" i="9"/>
  <c r="CP37" i="11"/>
  <c r="Q27" i="9"/>
  <c r="CQ37" i="11"/>
  <c r="R27" i="9"/>
  <c r="CR37" i="11"/>
  <c r="N28" i="9"/>
  <c r="M28" i="9"/>
  <c r="CN38" i="11"/>
  <c r="BX28" i="9"/>
  <c r="CF28" i="9"/>
  <c r="O28" i="9"/>
  <c r="CO38" i="11"/>
  <c r="P28" i="9"/>
  <c r="CP38" i="11"/>
  <c r="Q28" i="9"/>
  <c r="CQ38" i="11"/>
  <c r="R28" i="9"/>
  <c r="CR38" i="11"/>
  <c r="N29" i="9"/>
  <c r="M29" i="9"/>
  <c r="CN39" i="11"/>
  <c r="BX29" i="9"/>
  <c r="CF29" i="9"/>
  <c r="O29" i="9"/>
  <c r="CO39" i="11"/>
  <c r="P29" i="9"/>
  <c r="CP39" i="11"/>
  <c r="Q29" i="9"/>
  <c r="CQ39" i="11"/>
  <c r="R29" i="9"/>
  <c r="CR39" i="11"/>
  <c r="N30" i="9"/>
  <c r="M30" i="9"/>
  <c r="CN40" i="11"/>
  <c r="BX30" i="9"/>
  <c r="CF30" i="9"/>
  <c r="O30" i="9"/>
  <c r="CO40" i="11"/>
  <c r="P30" i="9"/>
  <c r="CP40" i="11"/>
  <c r="Q30" i="9"/>
  <c r="CQ40" i="11"/>
  <c r="R30" i="9"/>
  <c r="CR40" i="11"/>
  <c r="N31" i="9"/>
  <c r="M31" i="9"/>
  <c r="CN41" i="11"/>
  <c r="BX31" i="9"/>
  <c r="CF31" i="9"/>
  <c r="O31" i="9"/>
  <c r="CO41" i="11"/>
  <c r="P31" i="9"/>
  <c r="CP41" i="11"/>
  <c r="Q31" i="9"/>
  <c r="CQ41" i="11"/>
  <c r="R31" i="9"/>
  <c r="CR41" i="11"/>
  <c r="N32" i="9"/>
  <c r="M32" i="9"/>
  <c r="CN42" i="11"/>
  <c r="BX32" i="9"/>
  <c r="CF32" i="9"/>
  <c r="O32" i="9"/>
  <c r="CO42" i="11"/>
  <c r="P32" i="9"/>
  <c r="CP42" i="11"/>
  <c r="Q32" i="9"/>
  <c r="CQ42" i="11"/>
  <c r="R32" i="9"/>
  <c r="CR42" i="11"/>
  <c r="N33" i="9"/>
  <c r="M33" i="9"/>
  <c r="CN43" i="11"/>
  <c r="BX33" i="9"/>
  <c r="CF33" i="9"/>
  <c r="O33" i="9"/>
  <c r="CO43" i="11"/>
  <c r="P33" i="9"/>
  <c r="CP43" i="11"/>
  <c r="Q33" i="9"/>
  <c r="CQ43" i="11"/>
  <c r="R33" i="9"/>
  <c r="CR43" i="11"/>
  <c r="N34" i="9"/>
  <c r="M34" i="9"/>
  <c r="CN44" i="11"/>
  <c r="BX34" i="9"/>
  <c r="CF34" i="9"/>
  <c r="O34" i="9"/>
  <c r="CO44" i="11"/>
  <c r="P34" i="9"/>
  <c r="CP44" i="11"/>
  <c r="Q34" i="9"/>
  <c r="CQ44" i="11"/>
  <c r="R34" i="9"/>
  <c r="CR44" i="11"/>
  <c r="N35" i="9"/>
  <c r="M35" i="9"/>
  <c r="CN45" i="11"/>
  <c r="BX35" i="9"/>
  <c r="CF35" i="9"/>
  <c r="O35" i="9"/>
  <c r="CO45" i="11"/>
  <c r="P35" i="9"/>
  <c r="CP45" i="11"/>
  <c r="Q35" i="9"/>
  <c r="CQ45" i="11"/>
  <c r="R35" i="9"/>
  <c r="CR45" i="11"/>
  <c r="N36" i="9"/>
  <c r="M36" i="9"/>
  <c r="CN46" i="11"/>
  <c r="BX36" i="9"/>
  <c r="CF36" i="9"/>
  <c r="O36" i="9"/>
  <c r="CO46" i="11"/>
  <c r="P36" i="9"/>
  <c r="CP46" i="11"/>
  <c r="Q36" i="9"/>
  <c r="CQ46" i="11"/>
  <c r="R36" i="9"/>
  <c r="CR46" i="11"/>
  <c r="N37" i="9"/>
  <c r="M37" i="9"/>
  <c r="CN47" i="11"/>
  <c r="BX37" i="9"/>
  <c r="CF37" i="9"/>
  <c r="O37" i="9"/>
  <c r="CO47" i="11"/>
  <c r="P37" i="9"/>
  <c r="CP47" i="11"/>
  <c r="Q37" i="9"/>
  <c r="CQ47" i="11"/>
  <c r="R37" i="9"/>
  <c r="CR47" i="11"/>
  <c r="N38" i="9"/>
  <c r="M38" i="9"/>
  <c r="CN48" i="11"/>
  <c r="BX38" i="9"/>
  <c r="CF38" i="9"/>
  <c r="O38" i="9"/>
  <c r="CO48" i="11"/>
  <c r="P38" i="9"/>
  <c r="CP48" i="11"/>
  <c r="Q38" i="9"/>
  <c r="CQ48" i="11"/>
  <c r="R38" i="9"/>
  <c r="CR48" i="11"/>
  <c r="N39" i="9"/>
  <c r="M39" i="9"/>
  <c r="CN49" i="11"/>
  <c r="BX39" i="9"/>
  <c r="CF39" i="9"/>
  <c r="O39" i="9"/>
  <c r="CO49" i="11"/>
  <c r="P39" i="9"/>
  <c r="CP49" i="11"/>
  <c r="Q39" i="9"/>
  <c r="CQ49" i="11"/>
  <c r="R39" i="9"/>
  <c r="CR49" i="11"/>
  <c r="N40" i="9"/>
  <c r="M40" i="9"/>
  <c r="CN50" i="11"/>
  <c r="BX40" i="9"/>
  <c r="CF40" i="9"/>
  <c r="O40" i="9"/>
  <c r="CO50" i="11"/>
  <c r="P40" i="9"/>
  <c r="CP50" i="11"/>
  <c r="Q40" i="9"/>
  <c r="CQ50" i="11"/>
  <c r="R40" i="9"/>
  <c r="CR50" i="11"/>
  <c r="N41" i="9"/>
  <c r="M41" i="9"/>
  <c r="CN51" i="11"/>
  <c r="BX41" i="9"/>
  <c r="CF41" i="9"/>
  <c r="O41" i="9"/>
  <c r="CO51" i="11"/>
  <c r="P41" i="9"/>
  <c r="CP51" i="11"/>
  <c r="Q41" i="9"/>
  <c r="CQ51" i="11"/>
  <c r="R41" i="9"/>
  <c r="CR51" i="11"/>
  <c r="N42" i="9"/>
  <c r="M42" i="9"/>
  <c r="CN52" i="11"/>
  <c r="BX42" i="9"/>
  <c r="CF42" i="9"/>
  <c r="O42" i="9"/>
  <c r="CO52" i="11"/>
  <c r="P42" i="9"/>
  <c r="CP52" i="11"/>
  <c r="Q42" i="9"/>
  <c r="CQ52" i="11"/>
  <c r="R42" i="9"/>
  <c r="CR52" i="11"/>
  <c r="N43" i="9"/>
  <c r="M43" i="9"/>
  <c r="CN53" i="11"/>
  <c r="BX43" i="9"/>
  <c r="CF43" i="9"/>
  <c r="O43" i="9"/>
  <c r="CO53" i="11"/>
  <c r="P43" i="9"/>
  <c r="CP53" i="11"/>
  <c r="Q43" i="9"/>
  <c r="CQ53" i="11"/>
  <c r="R43" i="9"/>
  <c r="CR53" i="11"/>
  <c r="N44" i="9"/>
  <c r="M44" i="9"/>
  <c r="CN54" i="11"/>
  <c r="BX44" i="9"/>
  <c r="CF44" i="9"/>
  <c r="O44" i="9"/>
  <c r="CO54" i="11"/>
  <c r="P44" i="9"/>
  <c r="CP54" i="11"/>
  <c r="Q44" i="9"/>
  <c r="CQ54" i="11"/>
  <c r="R44" i="9"/>
  <c r="CR54" i="11"/>
  <c r="N45" i="9"/>
  <c r="M45" i="9"/>
  <c r="CN55" i="11"/>
  <c r="BX45" i="9"/>
  <c r="CF45" i="9"/>
  <c r="O45" i="9"/>
  <c r="CO55" i="11"/>
  <c r="P45" i="9"/>
  <c r="CP55" i="11"/>
  <c r="Q45" i="9"/>
  <c r="CQ55" i="11"/>
  <c r="R45" i="9"/>
  <c r="CR55" i="11"/>
  <c r="N46" i="9"/>
  <c r="M46" i="9"/>
  <c r="CN56" i="11"/>
  <c r="BX46" i="9"/>
  <c r="CF46" i="9"/>
  <c r="O46" i="9"/>
  <c r="CO56" i="11"/>
  <c r="P46" i="9"/>
  <c r="CP56" i="11"/>
  <c r="Q46" i="9"/>
  <c r="CQ56" i="11"/>
  <c r="R46" i="9"/>
  <c r="CR56" i="11"/>
  <c r="N47" i="9"/>
  <c r="M47" i="9"/>
  <c r="CN57" i="11"/>
  <c r="BX47" i="9"/>
  <c r="CF47" i="9"/>
  <c r="O47" i="9"/>
  <c r="CO57" i="11"/>
  <c r="P47" i="9"/>
  <c r="CP57" i="11"/>
  <c r="Q47" i="9"/>
  <c r="CQ57" i="11"/>
  <c r="R47" i="9"/>
  <c r="CR57" i="11"/>
  <c r="N48" i="9"/>
  <c r="M48" i="9"/>
  <c r="CN58" i="11"/>
  <c r="BX48" i="9"/>
  <c r="CF48" i="9"/>
  <c r="O48" i="9"/>
  <c r="CO58" i="11"/>
  <c r="P48" i="9"/>
  <c r="CP58" i="11"/>
  <c r="Q48" i="9"/>
  <c r="CQ58" i="11"/>
  <c r="R48" i="9"/>
  <c r="CR58" i="11"/>
  <c r="N49" i="9"/>
  <c r="M49" i="9"/>
  <c r="CN59" i="11"/>
  <c r="BX49" i="9"/>
  <c r="CF49" i="9"/>
  <c r="O49" i="9"/>
  <c r="CO59" i="11"/>
  <c r="P49" i="9"/>
  <c r="CP59" i="11"/>
  <c r="Q49" i="9"/>
  <c r="CQ59" i="11"/>
  <c r="R49" i="9"/>
  <c r="CR59" i="11"/>
  <c r="N50" i="9"/>
  <c r="M50" i="9"/>
  <c r="CN60" i="11"/>
  <c r="BX50" i="9"/>
  <c r="CF50" i="9"/>
  <c r="O50" i="9"/>
  <c r="CO60" i="11"/>
  <c r="P50" i="9"/>
  <c r="CP60" i="11"/>
  <c r="Q50" i="9"/>
  <c r="CQ60" i="11"/>
  <c r="R50" i="9"/>
  <c r="CR60" i="11"/>
  <c r="N51" i="9"/>
  <c r="M51" i="9"/>
  <c r="CN61" i="11"/>
  <c r="BX51" i="9"/>
  <c r="CF51" i="9"/>
  <c r="O51" i="9"/>
  <c r="CO61" i="11"/>
  <c r="P51" i="9"/>
  <c r="CP61" i="11"/>
  <c r="Q51" i="9"/>
  <c r="CQ61" i="11"/>
  <c r="R51" i="9"/>
  <c r="CR61" i="11"/>
  <c r="N52" i="9"/>
  <c r="M52" i="9"/>
  <c r="CN62" i="11"/>
  <c r="BX52" i="9"/>
  <c r="CF52" i="9"/>
  <c r="O52" i="9"/>
  <c r="CO62" i="11"/>
  <c r="P52" i="9"/>
  <c r="CP62" i="11"/>
  <c r="Q52" i="9"/>
  <c r="CQ62" i="11"/>
  <c r="R52" i="9"/>
  <c r="CR62" i="11"/>
  <c r="N53" i="9"/>
  <c r="M53" i="9"/>
  <c r="CN63" i="11"/>
  <c r="BX53" i="9"/>
  <c r="CF53" i="9"/>
  <c r="O53" i="9"/>
  <c r="CO63" i="11"/>
  <c r="P53" i="9"/>
  <c r="CP63" i="11"/>
  <c r="Q53" i="9"/>
  <c r="CQ63" i="11"/>
  <c r="R53" i="9"/>
  <c r="CR63" i="11"/>
  <c r="N54" i="9"/>
  <c r="M54" i="9"/>
  <c r="CN64" i="11"/>
  <c r="BX54" i="9"/>
  <c r="CF54" i="9"/>
  <c r="O54" i="9"/>
  <c r="CO64" i="11"/>
  <c r="P54" i="9"/>
  <c r="CP64" i="11"/>
  <c r="Q54" i="9"/>
  <c r="CQ64" i="11"/>
  <c r="R54" i="9"/>
  <c r="CR64" i="11"/>
  <c r="N55" i="9"/>
  <c r="M55" i="9"/>
  <c r="CN65" i="11"/>
  <c r="BX55" i="9"/>
  <c r="CF55" i="9"/>
  <c r="O55" i="9"/>
  <c r="CO65" i="11"/>
  <c r="P55" i="9"/>
  <c r="CP65" i="11"/>
  <c r="Q55" i="9"/>
  <c r="CQ65" i="11"/>
  <c r="R55" i="9"/>
  <c r="CR65" i="11"/>
  <c r="N56" i="9"/>
  <c r="M56" i="9"/>
  <c r="CN66" i="11"/>
  <c r="BX56" i="9"/>
  <c r="CF56" i="9"/>
  <c r="O56" i="9"/>
  <c r="CO66" i="11"/>
  <c r="P56" i="9"/>
  <c r="CP66" i="11"/>
  <c r="Q56" i="9"/>
  <c r="CQ66" i="11"/>
  <c r="R56" i="9"/>
  <c r="CR66" i="11"/>
  <c r="N57" i="9"/>
  <c r="M57" i="9"/>
  <c r="CN67" i="11"/>
  <c r="BX57" i="9"/>
  <c r="CF57" i="9"/>
  <c r="O57" i="9"/>
  <c r="CO67" i="11"/>
  <c r="P57" i="9"/>
  <c r="CP67" i="11"/>
  <c r="Q57" i="9"/>
  <c r="CQ67" i="11"/>
  <c r="R57" i="9"/>
  <c r="CR67" i="11"/>
  <c r="N58" i="9"/>
  <c r="M58" i="9"/>
  <c r="CN68" i="11"/>
  <c r="BX58" i="9"/>
  <c r="CF58" i="9"/>
  <c r="O58" i="9"/>
  <c r="CO68" i="11"/>
  <c r="P58" i="9"/>
  <c r="CP68" i="11"/>
  <c r="Q58" i="9"/>
  <c r="CQ68" i="11"/>
  <c r="R58" i="9"/>
  <c r="CR68" i="11"/>
  <c r="N59" i="9"/>
  <c r="M59" i="9"/>
  <c r="CN69" i="11"/>
  <c r="BX59" i="9"/>
  <c r="CF59" i="9"/>
  <c r="O59" i="9"/>
  <c r="CO69" i="11"/>
  <c r="P59" i="9"/>
  <c r="CP69" i="11"/>
  <c r="Q59" i="9"/>
  <c r="CQ69" i="11"/>
  <c r="R59" i="9"/>
  <c r="CR69" i="11"/>
  <c r="N60" i="9"/>
  <c r="M60" i="9"/>
  <c r="CN70" i="11"/>
  <c r="BX60" i="9"/>
  <c r="CF60" i="9"/>
  <c r="O60" i="9"/>
  <c r="CO70" i="11"/>
  <c r="P60" i="9"/>
  <c r="CP70" i="11"/>
  <c r="Q60" i="9"/>
  <c r="CQ70" i="11"/>
  <c r="R60" i="9"/>
  <c r="CR70" i="11"/>
  <c r="N61" i="9"/>
  <c r="M61" i="9"/>
  <c r="CN71" i="11"/>
  <c r="BX61" i="9"/>
  <c r="CF61" i="9"/>
  <c r="O61" i="9"/>
  <c r="CO71" i="11"/>
  <c r="P61" i="9"/>
  <c r="CP71" i="11"/>
  <c r="Q61" i="9"/>
  <c r="CQ71" i="11"/>
  <c r="R61" i="9"/>
  <c r="CR71" i="11"/>
  <c r="N62" i="9"/>
  <c r="M62" i="9"/>
  <c r="CN72" i="11"/>
  <c r="BX62" i="9"/>
  <c r="CF62" i="9"/>
  <c r="O62" i="9"/>
  <c r="CO72" i="11"/>
  <c r="P62" i="9"/>
  <c r="CP72" i="11"/>
  <c r="Q62" i="9"/>
  <c r="CQ72" i="11"/>
  <c r="R62" i="9"/>
  <c r="CR72" i="11"/>
  <c r="N63" i="9"/>
  <c r="M63" i="9"/>
  <c r="CN73" i="11"/>
  <c r="BX63" i="9"/>
  <c r="CF63" i="9"/>
  <c r="O63" i="9"/>
  <c r="CO73" i="11"/>
  <c r="P63" i="9"/>
  <c r="CP73" i="11"/>
  <c r="Q63" i="9"/>
  <c r="CQ73" i="11"/>
  <c r="R63" i="9"/>
  <c r="CR73" i="11"/>
  <c r="N64" i="9"/>
  <c r="M64" i="9"/>
  <c r="CN74" i="11"/>
  <c r="BX64" i="9"/>
  <c r="CF64" i="9"/>
  <c r="O64" i="9"/>
  <c r="CO74" i="11"/>
  <c r="P64" i="9"/>
  <c r="CP74" i="11"/>
  <c r="Q64" i="9"/>
  <c r="CQ74" i="11"/>
  <c r="R64" i="9"/>
  <c r="CR74" i="11"/>
  <c r="N65" i="9"/>
  <c r="M65" i="9"/>
  <c r="CN75" i="11"/>
  <c r="BX65" i="9"/>
  <c r="CF65" i="9"/>
  <c r="O65" i="9"/>
  <c r="CO75" i="11"/>
  <c r="P65" i="9"/>
  <c r="CP75" i="11"/>
  <c r="Q65" i="9"/>
  <c r="CQ75" i="11"/>
  <c r="R65" i="9"/>
  <c r="CR75" i="11"/>
  <c r="N66" i="9"/>
  <c r="M66" i="9"/>
  <c r="CN76" i="11"/>
  <c r="BX66" i="9"/>
  <c r="CF66" i="9"/>
  <c r="O66" i="9"/>
  <c r="CO76" i="11"/>
  <c r="P66" i="9"/>
  <c r="CP76" i="11"/>
  <c r="Q66" i="9"/>
  <c r="CQ76" i="11"/>
  <c r="R66" i="9"/>
  <c r="CR76" i="11"/>
  <c r="N67" i="9"/>
  <c r="M67" i="9"/>
  <c r="CN77" i="11"/>
  <c r="BX67" i="9"/>
  <c r="CF67" i="9"/>
  <c r="O67" i="9"/>
  <c r="CO77" i="11"/>
  <c r="P67" i="9"/>
  <c r="CP77" i="11"/>
  <c r="Q67" i="9"/>
  <c r="CQ77" i="11"/>
  <c r="R67" i="9"/>
  <c r="CR77" i="11"/>
  <c r="N68" i="9"/>
  <c r="M68" i="9"/>
  <c r="CN78" i="11"/>
  <c r="BX68" i="9"/>
  <c r="CF68" i="9"/>
  <c r="O68" i="9"/>
  <c r="CO78" i="11"/>
  <c r="P68" i="9"/>
  <c r="CP78" i="11"/>
  <c r="Q68" i="9"/>
  <c r="CQ78" i="11"/>
  <c r="R68" i="9"/>
  <c r="CR78" i="11"/>
  <c r="N69" i="9"/>
  <c r="M69" i="9"/>
  <c r="CN79" i="11"/>
  <c r="BX69" i="9"/>
  <c r="CF69" i="9"/>
  <c r="O69" i="9"/>
  <c r="CO79" i="11"/>
  <c r="P69" i="9"/>
  <c r="CP79" i="11"/>
  <c r="Q69" i="9"/>
  <c r="CQ79" i="11"/>
  <c r="R69" i="9"/>
  <c r="CR79" i="11"/>
  <c r="N70" i="9"/>
  <c r="M70" i="9"/>
  <c r="CN80" i="11"/>
  <c r="BX70" i="9"/>
  <c r="CF70" i="9"/>
  <c r="O70" i="9"/>
  <c r="CO80" i="11"/>
  <c r="P70" i="9"/>
  <c r="CP80" i="11"/>
  <c r="Q70" i="9"/>
  <c r="CQ80" i="11"/>
  <c r="R70" i="9"/>
  <c r="CR80" i="11"/>
  <c r="N71" i="9"/>
  <c r="M71" i="9"/>
  <c r="CN81" i="11"/>
  <c r="BX71" i="9"/>
  <c r="CF71" i="9"/>
  <c r="O71" i="9"/>
  <c r="CO81" i="11"/>
  <c r="P71" i="9"/>
  <c r="CP81" i="11"/>
  <c r="Q71" i="9"/>
  <c r="CQ81" i="11"/>
  <c r="R71" i="9"/>
  <c r="CR81" i="11"/>
  <c r="N72" i="9"/>
  <c r="M72" i="9"/>
  <c r="CN82" i="11"/>
  <c r="BX72" i="9"/>
  <c r="CF72" i="9"/>
  <c r="O72" i="9"/>
  <c r="CO82" i="11"/>
  <c r="P72" i="9"/>
  <c r="CP82" i="11"/>
  <c r="Q72" i="9"/>
  <c r="CQ82" i="11"/>
  <c r="R72" i="9"/>
  <c r="CR82" i="11"/>
  <c r="N73" i="9"/>
  <c r="M73" i="9"/>
  <c r="CN83" i="11"/>
  <c r="BX73" i="9"/>
  <c r="CF73" i="9"/>
  <c r="O73" i="9"/>
  <c r="CO83" i="11"/>
  <c r="P73" i="9"/>
  <c r="CP83" i="11"/>
  <c r="Q73" i="9"/>
  <c r="CQ83" i="11"/>
  <c r="R73" i="9"/>
  <c r="CR83" i="11"/>
  <c r="N74" i="9"/>
  <c r="M74" i="9"/>
  <c r="CN84" i="11"/>
  <c r="BX74" i="9"/>
  <c r="CF74" i="9"/>
  <c r="O74" i="9"/>
  <c r="CO84" i="11"/>
  <c r="P74" i="9"/>
  <c r="CP84" i="11"/>
  <c r="Q74" i="9"/>
  <c r="CQ84" i="11"/>
  <c r="R74" i="9"/>
  <c r="CR84" i="11"/>
  <c r="N75" i="9"/>
  <c r="M75" i="9"/>
  <c r="CN85" i="11"/>
  <c r="BX75" i="9"/>
  <c r="CF75" i="9"/>
  <c r="O75" i="9"/>
  <c r="CO85" i="11"/>
  <c r="P75" i="9"/>
  <c r="CP85" i="11"/>
  <c r="Q75" i="9"/>
  <c r="CQ85" i="11"/>
  <c r="R75" i="9"/>
  <c r="CR85" i="11"/>
  <c r="N76" i="9"/>
  <c r="M76" i="9"/>
  <c r="CN86" i="11"/>
  <c r="BX76" i="9"/>
  <c r="CF76" i="9"/>
  <c r="O76" i="9"/>
  <c r="CO86" i="11"/>
  <c r="P76" i="9"/>
  <c r="CP86" i="11"/>
  <c r="Q76" i="9"/>
  <c r="CQ86" i="11"/>
  <c r="R76" i="9"/>
  <c r="CR86" i="11"/>
  <c r="BX11" i="9"/>
  <c r="CF11" i="9"/>
  <c r="O11" i="9"/>
  <c r="M11" i="9"/>
  <c r="CO21" i="11"/>
  <c r="P11" i="9"/>
  <c r="CP21" i="11"/>
  <c r="Q11" i="9"/>
  <c r="CQ21" i="11"/>
  <c r="R11" i="9"/>
  <c r="CR21" i="11"/>
  <c r="N11" i="9"/>
  <c r="CN21" i="11"/>
  <c r="BE61" i="11"/>
  <c r="BF61" i="11"/>
  <c r="BE62" i="11"/>
  <c r="BF62" i="11"/>
  <c r="BE63" i="11"/>
  <c r="BF63" i="11"/>
  <c r="BE37" i="11"/>
  <c r="BF37" i="11"/>
  <c r="BE46" i="11"/>
  <c r="BF46" i="11"/>
  <c r="BE48" i="11"/>
  <c r="BF48" i="11"/>
  <c r="BE49" i="11"/>
  <c r="BF49" i="11"/>
  <c r="E11" i="9"/>
  <c r="CI21" i="11"/>
  <c r="CJ21" i="11"/>
  <c r="E12" i="9"/>
  <c r="CI22" i="11"/>
  <c r="CJ22" i="11"/>
  <c r="E13" i="9"/>
  <c r="CI23" i="11"/>
  <c r="CJ23" i="11"/>
  <c r="E14" i="9"/>
  <c r="CI24" i="11"/>
  <c r="CJ24" i="11"/>
  <c r="E15" i="9"/>
  <c r="CI25" i="11"/>
  <c r="CJ25" i="11"/>
  <c r="E16" i="9"/>
  <c r="CI26" i="11"/>
  <c r="CJ26" i="11"/>
  <c r="E17" i="9"/>
  <c r="CI27" i="11"/>
  <c r="CJ27" i="11"/>
  <c r="E18" i="9"/>
  <c r="CI28" i="11"/>
  <c r="CJ28" i="11"/>
  <c r="E19" i="9"/>
  <c r="CI29" i="11"/>
  <c r="CJ29" i="11"/>
  <c r="E20" i="9"/>
  <c r="CI30" i="11"/>
  <c r="CJ30" i="11"/>
  <c r="E21" i="9"/>
  <c r="CI31" i="11"/>
  <c r="CJ31" i="11"/>
  <c r="E22" i="9"/>
  <c r="CI32" i="11"/>
  <c r="CJ32" i="11"/>
  <c r="E23" i="9"/>
  <c r="CI33" i="11"/>
  <c r="CJ33" i="11"/>
  <c r="E24" i="9"/>
  <c r="CI34" i="11"/>
  <c r="CJ34" i="11"/>
  <c r="E25" i="9"/>
  <c r="CI35" i="11"/>
  <c r="CJ35" i="11"/>
  <c r="E26" i="9"/>
  <c r="CI36" i="11"/>
  <c r="CJ36" i="11"/>
  <c r="E27" i="9"/>
  <c r="CI37" i="11"/>
  <c r="CJ37" i="11"/>
  <c r="E28" i="9"/>
  <c r="CI38" i="11"/>
  <c r="CJ38" i="11"/>
  <c r="E29" i="9"/>
  <c r="CI39" i="11"/>
  <c r="CJ39" i="11"/>
  <c r="E30" i="9"/>
  <c r="CI40" i="11"/>
  <c r="CJ40" i="11"/>
  <c r="E31" i="9"/>
  <c r="CI41" i="11"/>
  <c r="CJ41" i="11"/>
  <c r="E32" i="9"/>
  <c r="CI42" i="11"/>
  <c r="CJ42" i="11"/>
  <c r="E33" i="9"/>
  <c r="CI43" i="11"/>
  <c r="CJ43" i="11"/>
  <c r="E34" i="9"/>
  <c r="CI44" i="11"/>
  <c r="CJ44" i="11"/>
  <c r="E35" i="9"/>
  <c r="CI45" i="11"/>
  <c r="CJ45" i="11"/>
  <c r="E36" i="9"/>
  <c r="CI46" i="11"/>
  <c r="CJ46" i="11"/>
  <c r="E37" i="9"/>
  <c r="CI47" i="11"/>
  <c r="CJ47" i="11"/>
  <c r="E38" i="9"/>
  <c r="CI48" i="11"/>
  <c r="CJ48" i="11"/>
  <c r="E39" i="9"/>
  <c r="CI49" i="11"/>
  <c r="CJ49" i="11"/>
  <c r="E40" i="9"/>
  <c r="CI50" i="11"/>
  <c r="CJ50" i="11"/>
  <c r="E41" i="9"/>
  <c r="CI51" i="11"/>
  <c r="CJ51" i="11"/>
  <c r="E42" i="9"/>
  <c r="CI52" i="11"/>
  <c r="CJ52" i="11"/>
  <c r="E43" i="9"/>
  <c r="CI53" i="11"/>
  <c r="CJ53" i="11"/>
  <c r="E44" i="9"/>
  <c r="CI54" i="11"/>
  <c r="CJ54" i="11"/>
  <c r="E45" i="9"/>
  <c r="CI55" i="11"/>
  <c r="CJ55" i="11"/>
  <c r="E46" i="9"/>
  <c r="CI56" i="11"/>
  <c r="CJ56" i="11"/>
  <c r="E47" i="9"/>
  <c r="CI57" i="11"/>
  <c r="CJ57" i="11"/>
  <c r="E48" i="9"/>
  <c r="CI58" i="11"/>
  <c r="CJ58" i="11"/>
  <c r="E49" i="9"/>
  <c r="CI59" i="11"/>
  <c r="CJ59" i="11"/>
  <c r="E50" i="9"/>
  <c r="CI60" i="11"/>
  <c r="CJ60" i="11"/>
  <c r="E51" i="9"/>
  <c r="CI61" i="11"/>
  <c r="CJ61" i="11"/>
  <c r="E52" i="9"/>
  <c r="CI62" i="11"/>
  <c r="CJ62" i="11"/>
  <c r="E53" i="9"/>
  <c r="CI63" i="11"/>
  <c r="CJ63" i="11"/>
  <c r="E54" i="9"/>
  <c r="CI64" i="11"/>
  <c r="CJ64" i="11"/>
  <c r="E55" i="9"/>
  <c r="CI65" i="11"/>
  <c r="CJ65" i="11"/>
  <c r="E56" i="9"/>
  <c r="CI66" i="11"/>
  <c r="CJ66" i="11"/>
  <c r="E57" i="9"/>
  <c r="CI67" i="11"/>
  <c r="CJ67" i="11"/>
  <c r="E58" i="9"/>
  <c r="CI68" i="11"/>
  <c r="CJ68" i="11"/>
  <c r="E59" i="9"/>
  <c r="CI69" i="11"/>
  <c r="CJ69" i="11"/>
  <c r="E60" i="9"/>
  <c r="CI70" i="11"/>
  <c r="CJ70" i="11"/>
  <c r="E61" i="9"/>
  <c r="CI71" i="11"/>
  <c r="CJ71" i="11"/>
  <c r="E62" i="9"/>
  <c r="CI72" i="11"/>
  <c r="CJ72" i="11"/>
  <c r="E63" i="9"/>
  <c r="CI73" i="11"/>
  <c r="CJ73" i="11"/>
  <c r="E64" i="9"/>
  <c r="CI74" i="11"/>
  <c r="CJ74" i="11"/>
  <c r="E65" i="9"/>
  <c r="CI75" i="11"/>
  <c r="CJ75" i="11"/>
  <c r="E66" i="9"/>
  <c r="CI76" i="11"/>
  <c r="CJ76" i="11"/>
  <c r="E67" i="9"/>
  <c r="CI77" i="11"/>
  <c r="CJ77" i="11"/>
  <c r="E68" i="9"/>
  <c r="CI78" i="11"/>
  <c r="CJ78" i="11"/>
  <c r="E69" i="9"/>
  <c r="CI79" i="11"/>
  <c r="CJ79" i="11"/>
  <c r="E70" i="9"/>
  <c r="CI80" i="11"/>
  <c r="CJ80" i="11"/>
  <c r="E71" i="9"/>
  <c r="CI81" i="11"/>
  <c r="CJ81" i="11"/>
  <c r="E72" i="9"/>
  <c r="CI82" i="11"/>
  <c r="CJ82" i="11"/>
  <c r="E73" i="9"/>
  <c r="CI83" i="11"/>
  <c r="CJ83" i="11"/>
  <c r="E74" i="9"/>
  <c r="CI84" i="11"/>
  <c r="CJ84" i="11"/>
  <c r="E75" i="9"/>
  <c r="CI85" i="11"/>
  <c r="CJ85" i="11"/>
  <c r="E76" i="9"/>
  <c r="CI86" i="11"/>
  <c r="CJ86" i="11"/>
  <c r="CK37" i="11"/>
  <c r="CK46" i="11"/>
  <c r="CK48" i="11"/>
  <c r="CK49" i="11"/>
  <c r="CK61" i="11"/>
  <c r="CK62" i="11"/>
  <c r="CK63" i="11"/>
  <c r="I11" i="9"/>
  <c r="CM21" i="11"/>
  <c r="I12" i="9"/>
  <c r="CM22" i="11"/>
  <c r="I13" i="9"/>
  <c r="CM23" i="11"/>
  <c r="I14" i="9"/>
  <c r="CM24" i="11"/>
  <c r="I15" i="9"/>
  <c r="CM25" i="11"/>
  <c r="I16" i="9"/>
  <c r="CM26" i="11"/>
  <c r="I17" i="9"/>
  <c r="CM27" i="11"/>
  <c r="I18" i="9"/>
  <c r="CM28" i="11"/>
  <c r="I19" i="9"/>
  <c r="CM29" i="11"/>
  <c r="I20" i="9"/>
  <c r="CM30" i="11"/>
  <c r="I21" i="9"/>
  <c r="CM31" i="11"/>
  <c r="I22" i="9"/>
  <c r="CM32" i="11"/>
  <c r="I23" i="9"/>
  <c r="CM33" i="11"/>
  <c r="I24" i="9"/>
  <c r="CM34" i="11"/>
  <c r="I25" i="9"/>
  <c r="CM35" i="11"/>
  <c r="I26" i="9"/>
  <c r="CM36" i="11"/>
  <c r="I27" i="9"/>
  <c r="CM37" i="11"/>
  <c r="I28" i="9"/>
  <c r="CM38" i="11"/>
  <c r="I29" i="9"/>
  <c r="CM39" i="11"/>
  <c r="I30" i="9"/>
  <c r="CM40" i="11"/>
  <c r="I31" i="9"/>
  <c r="CM41" i="11"/>
  <c r="I32" i="9"/>
  <c r="CM42" i="11"/>
  <c r="I33" i="9"/>
  <c r="CM43" i="11"/>
  <c r="I34" i="9"/>
  <c r="CM44" i="11"/>
  <c r="I35" i="9"/>
  <c r="CM45" i="11"/>
  <c r="I36" i="9"/>
  <c r="CM46" i="11"/>
  <c r="I37" i="9"/>
  <c r="CM47" i="11"/>
  <c r="I38" i="9"/>
  <c r="CM48" i="11"/>
  <c r="I39" i="9"/>
  <c r="CM49" i="11"/>
  <c r="I40" i="9"/>
  <c r="CM50" i="11"/>
  <c r="I41" i="9"/>
  <c r="CM51" i="11"/>
  <c r="I42" i="9"/>
  <c r="CM52" i="11"/>
  <c r="I43" i="9"/>
  <c r="CM53" i="11"/>
  <c r="I44" i="9"/>
  <c r="CM54" i="11"/>
  <c r="I45" i="9"/>
  <c r="CM55" i="11"/>
  <c r="I46" i="9"/>
  <c r="CM56" i="11"/>
  <c r="I47" i="9"/>
  <c r="CM57" i="11"/>
  <c r="I48" i="9"/>
  <c r="CM58" i="11"/>
  <c r="I49" i="9"/>
  <c r="CM59" i="11"/>
  <c r="I50" i="9"/>
  <c r="CM60" i="11"/>
  <c r="I51" i="9"/>
  <c r="CM61" i="11"/>
  <c r="I52" i="9"/>
  <c r="CM62" i="11"/>
  <c r="I53" i="9"/>
  <c r="CM63" i="11"/>
  <c r="I54" i="9"/>
  <c r="CM64" i="11"/>
  <c r="I55" i="9"/>
  <c r="CM65" i="11"/>
  <c r="I56" i="9"/>
  <c r="CM66" i="11"/>
  <c r="I57" i="9"/>
  <c r="CM67" i="11"/>
  <c r="I58" i="9"/>
  <c r="CM68" i="11"/>
  <c r="I59" i="9"/>
  <c r="CM69" i="11"/>
  <c r="I60" i="9"/>
  <c r="CM70" i="11"/>
  <c r="I61" i="9"/>
  <c r="CM71" i="11"/>
  <c r="I62" i="9"/>
  <c r="CM72" i="11"/>
  <c r="I63" i="9"/>
  <c r="CM73" i="11"/>
  <c r="I64" i="9"/>
  <c r="CM74" i="11"/>
  <c r="I65" i="9"/>
  <c r="CM75" i="11"/>
  <c r="I66" i="9"/>
  <c r="CM76" i="11"/>
  <c r="I67" i="9"/>
  <c r="CM77" i="11"/>
  <c r="I68" i="9"/>
  <c r="CM78" i="11"/>
  <c r="I69" i="9"/>
  <c r="CM79" i="11"/>
  <c r="I70" i="9"/>
  <c r="CM80" i="11"/>
  <c r="I71" i="9"/>
  <c r="CM81" i="11"/>
  <c r="I72" i="9"/>
  <c r="CM82" i="11"/>
  <c r="I73" i="9"/>
  <c r="CM83" i="11"/>
  <c r="I74" i="9"/>
  <c r="CM84" i="11"/>
  <c r="I75" i="9"/>
  <c r="CM85" i="11"/>
  <c r="I76" i="9"/>
  <c r="CM86" i="11"/>
  <c r="H51" i="9"/>
  <c r="CL61" i="11"/>
  <c r="H52" i="9"/>
  <c r="CL62" i="11"/>
  <c r="H53" i="9"/>
  <c r="CL63" i="11"/>
  <c r="H36" i="9"/>
  <c r="CL46" i="11"/>
  <c r="H38" i="9"/>
  <c r="CL48" i="11"/>
  <c r="H39" i="9"/>
  <c r="CL49" i="11"/>
  <c r="H27" i="9"/>
  <c r="CL37" i="11"/>
  <c r="E12" i="8"/>
  <c r="BS22" i="11"/>
  <c r="E13" i="8"/>
  <c r="BS23" i="11"/>
  <c r="E14" i="8"/>
  <c r="BS24" i="11"/>
  <c r="E15" i="8"/>
  <c r="BS25" i="11"/>
  <c r="E16" i="8"/>
  <c r="BS26" i="11"/>
  <c r="E17" i="8"/>
  <c r="BS27" i="11"/>
  <c r="E18" i="8"/>
  <c r="BS28" i="11"/>
  <c r="E19" i="8"/>
  <c r="BS29" i="11"/>
  <c r="E20" i="8"/>
  <c r="BS30" i="11"/>
  <c r="E21" i="8"/>
  <c r="BS31" i="11"/>
  <c r="E22" i="8"/>
  <c r="BS32" i="11"/>
  <c r="E23" i="8"/>
  <c r="BS33" i="11"/>
  <c r="E24" i="8"/>
  <c r="BS34" i="11"/>
  <c r="E25" i="8"/>
  <c r="BS35" i="11"/>
  <c r="E26" i="8"/>
  <c r="BS36" i="11"/>
  <c r="E27" i="8"/>
  <c r="BS37" i="11"/>
  <c r="E28" i="8"/>
  <c r="BS38" i="11"/>
  <c r="E29" i="8"/>
  <c r="BS39" i="11"/>
  <c r="E30" i="8"/>
  <c r="BS40" i="11"/>
  <c r="E31" i="8"/>
  <c r="BS41" i="11"/>
  <c r="E32" i="8"/>
  <c r="BS42" i="11"/>
  <c r="E33" i="8"/>
  <c r="BS43" i="11"/>
  <c r="E34" i="8"/>
  <c r="BS44" i="11"/>
  <c r="E35" i="8"/>
  <c r="BS45" i="11"/>
  <c r="E36" i="8"/>
  <c r="BS46" i="11"/>
  <c r="E37" i="8"/>
  <c r="BS47" i="11"/>
  <c r="E38" i="8"/>
  <c r="BS48" i="11"/>
  <c r="E39" i="8"/>
  <c r="BS49" i="11"/>
  <c r="E40" i="8"/>
  <c r="BS50" i="11"/>
  <c r="E41" i="8"/>
  <c r="BS51" i="11"/>
  <c r="E42" i="8"/>
  <c r="BS52" i="11"/>
  <c r="E43" i="8"/>
  <c r="BS53" i="11"/>
  <c r="E44" i="8"/>
  <c r="BS54" i="11"/>
  <c r="E45" i="8"/>
  <c r="BS55" i="11"/>
  <c r="E46" i="8"/>
  <c r="BS56" i="11"/>
  <c r="E47" i="8"/>
  <c r="BS57" i="11"/>
  <c r="E48" i="8"/>
  <c r="BS58" i="11"/>
  <c r="E49" i="8"/>
  <c r="BS59" i="11"/>
  <c r="E50" i="8"/>
  <c r="BS60" i="11"/>
  <c r="E51" i="8"/>
  <c r="BS61" i="11"/>
  <c r="E52" i="8"/>
  <c r="BS62" i="11"/>
  <c r="E53" i="8"/>
  <c r="BS63" i="11"/>
  <c r="E54" i="8"/>
  <c r="BS64" i="11"/>
  <c r="E55" i="8"/>
  <c r="BS65" i="11"/>
  <c r="E56" i="8"/>
  <c r="BS66" i="11"/>
  <c r="E57" i="8"/>
  <c r="BS67" i="11"/>
  <c r="E58" i="8"/>
  <c r="BS68" i="11"/>
  <c r="E59" i="8"/>
  <c r="BS69" i="11"/>
  <c r="E60" i="8"/>
  <c r="BS70" i="11"/>
  <c r="E61" i="8"/>
  <c r="BS71" i="11"/>
  <c r="E62" i="8"/>
  <c r="BS72" i="11"/>
  <c r="E63" i="8"/>
  <c r="BS73" i="11"/>
  <c r="E64" i="8"/>
  <c r="BS74" i="11"/>
  <c r="E65" i="8"/>
  <c r="BS75" i="11"/>
  <c r="E66" i="8"/>
  <c r="BS76" i="11"/>
  <c r="E67" i="8"/>
  <c r="BS77" i="11"/>
  <c r="E68" i="8"/>
  <c r="BS78" i="11"/>
  <c r="E69" i="8"/>
  <c r="BS79" i="11"/>
  <c r="E70" i="8"/>
  <c r="BS80" i="11"/>
  <c r="E71" i="8"/>
  <c r="BS81" i="11"/>
  <c r="E72" i="8"/>
  <c r="BS82" i="11"/>
  <c r="E73" i="8"/>
  <c r="BS83" i="11"/>
  <c r="E74" i="8"/>
  <c r="BS84" i="11"/>
  <c r="E75" i="8"/>
  <c r="BS85" i="11"/>
  <c r="E76" i="8"/>
  <c r="BS86" i="11"/>
  <c r="E11" i="8"/>
  <c r="BS21" i="11"/>
  <c r="I51" i="8"/>
  <c r="BW61" i="11"/>
  <c r="I52" i="8"/>
  <c r="BW62" i="11"/>
  <c r="I53" i="8"/>
  <c r="BW63" i="11"/>
  <c r="I27" i="8"/>
  <c r="BW37" i="11"/>
  <c r="I36" i="8"/>
  <c r="BW46" i="11"/>
  <c r="I38" i="8"/>
  <c r="BW48" i="11"/>
  <c r="I39" i="8"/>
  <c r="BW49" i="11"/>
  <c r="BM22" i="11"/>
  <c r="BN22" i="11"/>
  <c r="BO22" i="11"/>
  <c r="BP22" i="11"/>
  <c r="BQ22" i="11"/>
  <c r="BM23" i="11"/>
  <c r="BN23" i="11"/>
  <c r="BO23" i="11"/>
  <c r="BP23" i="11"/>
  <c r="BQ23" i="11"/>
  <c r="BM24" i="11"/>
  <c r="BN24" i="11"/>
  <c r="BO24" i="11"/>
  <c r="BP24" i="11"/>
  <c r="BQ24" i="11"/>
  <c r="BM25" i="11"/>
  <c r="BN25" i="11"/>
  <c r="BO25" i="11"/>
  <c r="BP25" i="11"/>
  <c r="BQ25" i="11"/>
  <c r="BM26" i="11"/>
  <c r="BN26" i="11"/>
  <c r="BO26" i="11"/>
  <c r="BP26" i="11"/>
  <c r="BQ26" i="11"/>
  <c r="BM27" i="11"/>
  <c r="BN27" i="11"/>
  <c r="BO27" i="11"/>
  <c r="BP27" i="11"/>
  <c r="BQ27" i="11"/>
  <c r="BM28" i="11"/>
  <c r="BN28" i="11"/>
  <c r="BO28" i="11"/>
  <c r="BP28" i="11"/>
  <c r="BQ28" i="11"/>
  <c r="BM29" i="11"/>
  <c r="BN29" i="11"/>
  <c r="BO29" i="11"/>
  <c r="BP29" i="11"/>
  <c r="BQ29" i="11"/>
  <c r="BM30" i="11"/>
  <c r="BN30" i="11"/>
  <c r="BO30" i="11"/>
  <c r="BP30" i="11"/>
  <c r="BQ30" i="11"/>
  <c r="BM31" i="11"/>
  <c r="BN31" i="11"/>
  <c r="BO31" i="11"/>
  <c r="BP31" i="11"/>
  <c r="BQ31" i="11"/>
  <c r="BM32" i="11"/>
  <c r="BN32" i="11"/>
  <c r="BO32" i="11"/>
  <c r="BP32" i="11"/>
  <c r="BQ32" i="11"/>
  <c r="BM33" i="11"/>
  <c r="BN33" i="11"/>
  <c r="BO33" i="11"/>
  <c r="BP33" i="11"/>
  <c r="BQ33" i="11"/>
  <c r="BM34" i="11"/>
  <c r="BN34" i="11"/>
  <c r="BO34" i="11"/>
  <c r="BP34" i="11"/>
  <c r="BQ34" i="11"/>
  <c r="BM35" i="11"/>
  <c r="BN35" i="11"/>
  <c r="BO35" i="11"/>
  <c r="BP35" i="11"/>
  <c r="BQ35" i="11"/>
  <c r="BM36" i="11"/>
  <c r="BN36" i="11"/>
  <c r="BO36" i="11"/>
  <c r="BP36" i="11"/>
  <c r="BQ36" i="11"/>
  <c r="BM37" i="11"/>
  <c r="BN37" i="11"/>
  <c r="BO37" i="11"/>
  <c r="BP37" i="11"/>
  <c r="BQ37" i="11"/>
  <c r="BM38" i="11"/>
  <c r="BN38" i="11"/>
  <c r="BO38" i="11"/>
  <c r="BP38" i="11"/>
  <c r="BQ38" i="11"/>
  <c r="BM39" i="11"/>
  <c r="BN39" i="11"/>
  <c r="BO39" i="11"/>
  <c r="BP39" i="11"/>
  <c r="BQ39" i="11"/>
  <c r="BM40" i="11"/>
  <c r="BN40" i="11"/>
  <c r="BO40" i="11"/>
  <c r="BP40" i="11"/>
  <c r="BQ40" i="11"/>
  <c r="BM41" i="11"/>
  <c r="BN41" i="11"/>
  <c r="BO41" i="11"/>
  <c r="BP41" i="11"/>
  <c r="BQ41" i="11"/>
  <c r="BM42" i="11"/>
  <c r="BN42" i="11"/>
  <c r="BO42" i="11"/>
  <c r="BP42" i="11"/>
  <c r="BQ42" i="11"/>
  <c r="BM43" i="11"/>
  <c r="BN43" i="11"/>
  <c r="BO43" i="11"/>
  <c r="BP43" i="11"/>
  <c r="BQ43" i="11"/>
  <c r="BM44" i="11"/>
  <c r="BN44" i="11"/>
  <c r="BO44" i="11"/>
  <c r="BP44" i="11"/>
  <c r="BQ44" i="11"/>
  <c r="BM45" i="11"/>
  <c r="BN45" i="11"/>
  <c r="BO45" i="11"/>
  <c r="BP45" i="11"/>
  <c r="BQ45" i="11"/>
  <c r="BM46" i="11"/>
  <c r="BN46" i="11"/>
  <c r="BO46" i="11"/>
  <c r="BP46" i="11"/>
  <c r="BQ46" i="11"/>
  <c r="BM47" i="11"/>
  <c r="BN47" i="11"/>
  <c r="BO47" i="11"/>
  <c r="BP47" i="11"/>
  <c r="BQ47" i="11"/>
  <c r="BM48" i="11"/>
  <c r="BN48" i="11"/>
  <c r="BO48" i="11"/>
  <c r="BP48" i="11"/>
  <c r="BQ48" i="11"/>
  <c r="BM49" i="11"/>
  <c r="BN49" i="11"/>
  <c r="BO49" i="11"/>
  <c r="BP49" i="11"/>
  <c r="BQ49" i="11"/>
  <c r="BM50" i="11"/>
  <c r="BN50" i="11"/>
  <c r="BO50" i="11"/>
  <c r="BP50" i="11"/>
  <c r="BQ50" i="11"/>
  <c r="BM51" i="11"/>
  <c r="BN51" i="11"/>
  <c r="BO51" i="11"/>
  <c r="BP51" i="11"/>
  <c r="BQ51" i="11"/>
  <c r="BM52" i="11"/>
  <c r="BN52" i="11"/>
  <c r="BO52" i="11"/>
  <c r="BP52" i="11"/>
  <c r="BQ52" i="11"/>
  <c r="BM53" i="11"/>
  <c r="BN53" i="11"/>
  <c r="BO53" i="11"/>
  <c r="BP53" i="11"/>
  <c r="BQ53" i="11"/>
  <c r="BM54" i="11"/>
  <c r="BN54" i="11"/>
  <c r="BO54" i="11"/>
  <c r="BP54" i="11"/>
  <c r="BQ54" i="11"/>
  <c r="BM55" i="11"/>
  <c r="BN55" i="11"/>
  <c r="BO55" i="11"/>
  <c r="BP55" i="11"/>
  <c r="BQ55" i="11"/>
  <c r="BM56" i="11"/>
  <c r="BN56" i="11"/>
  <c r="BO56" i="11"/>
  <c r="BP56" i="11"/>
  <c r="BQ56" i="11"/>
  <c r="BM57" i="11"/>
  <c r="BN57" i="11"/>
  <c r="BO57" i="11"/>
  <c r="BP57" i="11"/>
  <c r="BQ57" i="11"/>
  <c r="BM58" i="11"/>
  <c r="BN58" i="11"/>
  <c r="BO58" i="11"/>
  <c r="BP58" i="11"/>
  <c r="BQ58" i="11"/>
  <c r="BM59" i="11"/>
  <c r="BN59" i="11"/>
  <c r="BO59" i="11"/>
  <c r="BP59" i="11"/>
  <c r="BQ59" i="11"/>
  <c r="BM60" i="11"/>
  <c r="BN60" i="11"/>
  <c r="BO60" i="11"/>
  <c r="BP60" i="11"/>
  <c r="BQ60" i="11"/>
  <c r="BM61" i="11"/>
  <c r="BN61" i="11"/>
  <c r="BO61" i="11"/>
  <c r="BP61" i="11"/>
  <c r="BQ61" i="11"/>
  <c r="BM62" i="11"/>
  <c r="BN62" i="11"/>
  <c r="BO62" i="11"/>
  <c r="BP62" i="11"/>
  <c r="BQ62" i="11"/>
  <c r="BM63" i="11"/>
  <c r="BN63" i="11"/>
  <c r="BO63" i="11"/>
  <c r="BP63" i="11"/>
  <c r="BQ63" i="11"/>
  <c r="BM64" i="11"/>
  <c r="BN64" i="11"/>
  <c r="BO64" i="11"/>
  <c r="BP64" i="11"/>
  <c r="BQ64" i="11"/>
  <c r="BM65" i="11"/>
  <c r="BN65" i="11"/>
  <c r="BO65" i="11"/>
  <c r="BP65" i="11"/>
  <c r="BQ65" i="11"/>
  <c r="BM66" i="11"/>
  <c r="BN66" i="11"/>
  <c r="BO66" i="11"/>
  <c r="BP66" i="11"/>
  <c r="BQ66" i="11"/>
  <c r="BM67" i="11"/>
  <c r="BN67" i="11"/>
  <c r="BO67" i="11"/>
  <c r="BP67" i="11"/>
  <c r="BQ67" i="11"/>
  <c r="BM68" i="11"/>
  <c r="BN68" i="11"/>
  <c r="BO68" i="11"/>
  <c r="BP68" i="11"/>
  <c r="BQ68" i="11"/>
  <c r="BM69" i="11"/>
  <c r="BN69" i="11"/>
  <c r="BO69" i="11"/>
  <c r="BP69" i="11"/>
  <c r="BQ69" i="11"/>
  <c r="BM70" i="11"/>
  <c r="BN70" i="11"/>
  <c r="BO70" i="11"/>
  <c r="BP70" i="11"/>
  <c r="BQ70" i="11"/>
  <c r="BM71" i="11"/>
  <c r="BN71" i="11"/>
  <c r="BO71" i="11"/>
  <c r="BP71" i="11"/>
  <c r="BQ71" i="11"/>
  <c r="BM72" i="11"/>
  <c r="BN72" i="11"/>
  <c r="BO72" i="11"/>
  <c r="BP72" i="11"/>
  <c r="BQ72" i="11"/>
  <c r="BM73" i="11"/>
  <c r="BN73" i="11"/>
  <c r="BO73" i="11"/>
  <c r="BP73" i="11"/>
  <c r="BQ73" i="11"/>
  <c r="BM74" i="11"/>
  <c r="BN74" i="11"/>
  <c r="BO74" i="11"/>
  <c r="BP74" i="11"/>
  <c r="BQ74" i="11"/>
  <c r="BM75" i="11"/>
  <c r="BN75" i="11"/>
  <c r="BO75" i="11"/>
  <c r="BP75" i="11"/>
  <c r="BQ75" i="11"/>
  <c r="BM76" i="11"/>
  <c r="BN76" i="11"/>
  <c r="BO76" i="11"/>
  <c r="BP76" i="11"/>
  <c r="BQ76" i="11"/>
  <c r="BM77" i="11"/>
  <c r="BN77" i="11"/>
  <c r="BO77" i="11"/>
  <c r="BP77" i="11"/>
  <c r="BQ77" i="11"/>
  <c r="BM78" i="11"/>
  <c r="BN78" i="11"/>
  <c r="BO78" i="11"/>
  <c r="BP78" i="11"/>
  <c r="BQ78" i="11"/>
  <c r="BM79" i="11"/>
  <c r="BN79" i="11"/>
  <c r="BO79" i="11"/>
  <c r="BP79" i="11"/>
  <c r="BQ79" i="11"/>
  <c r="BM80" i="11"/>
  <c r="BN80" i="11"/>
  <c r="BO80" i="11"/>
  <c r="BP80" i="11"/>
  <c r="BQ80" i="11"/>
  <c r="BM81" i="11"/>
  <c r="BN81" i="11"/>
  <c r="BO81" i="11"/>
  <c r="BP81" i="11"/>
  <c r="BQ81" i="11"/>
  <c r="BM82" i="11"/>
  <c r="BN82" i="11"/>
  <c r="BO82" i="11"/>
  <c r="BP82" i="11"/>
  <c r="BQ82" i="11"/>
  <c r="BM83" i="11"/>
  <c r="BN83" i="11"/>
  <c r="BO83" i="11"/>
  <c r="BP83" i="11"/>
  <c r="BQ83" i="11"/>
  <c r="BM84" i="11"/>
  <c r="BN84" i="11"/>
  <c r="BO84" i="11"/>
  <c r="BP84" i="11"/>
  <c r="BQ84" i="11"/>
  <c r="BM85" i="11"/>
  <c r="BN85" i="11"/>
  <c r="BO85" i="11"/>
  <c r="BP85" i="11"/>
  <c r="BQ85" i="11"/>
  <c r="BM86" i="11"/>
  <c r="BN86" i="11"/>
  <c r="BO86" i="11"/>
  <c r="BP86" i="11"/>
  <c r="BQ86" i="11"/>
  <c r="BN21" i="11"/>
  <c r="BO21" i="11"/>
  <c r="BP21" i="11"/>
  <c r="BQ21" i="11"/>
  <c r="BM21" i="11"/>
  <c r="BH22" i="11"/>
  <c r="BI22" i="11"/>
  <c r="BJ22" i="11"/>
  <c r="BK22" i="11"/>
  <c r="BL22" i="11"/>
  <c r="BH23" i="11"/>
  <c r="BI23" i="11"/>
  <c r="BJ23" i="11"/>
  <c r="BK23" i="11"/>
  <c r="BL23" i="11"/>
  <c r="BH24" i="11"/>
  <c r="BI24" i="11"/>
  <c r="BJ24" i="11"/>
  <c r="BK24" i="11"/>
  <c r="BL24" i="11"/>
  <c r="BH25" i="11"/>
  <c r="BI25" i="11"/>
  <c r="BJ25" i="11"/>
  <c r="BK25" i="11"/>
  <c r="BL25" i="11"/>
  <c r="BH26" i="11"/>
  <c r="BI26" i="11"/>
  <c r="BJ26" i="11"/>
  <c r="BK26" i="11"/>
  <c r="BL26" i="11"/>
  <c r="BH27" i="11"/>
  <c r="BI27" i="11"/>
  <c r="BJ27" i="11"/>
  <c r="BK27" i="11"/>
  <c r="BL27" i="11"/>
  <c r="BH28" i="11"/>
  <c r="BI28" i="11"/>
  <c r="BJ28" i="11"/>
  <c r="BK28" i="11"/>
  <c r="BL28" i="11"/>
  <c r="BH29" i="11"/>
  <c r="BI29" i="11"/>
  <c r="BJ29" i="11"/>
  <c r="BK29" i="11"/>
  <c r="BL29" i="11"/>
  <c r="BH30" i="11"/>
  <c r="BI30" i="11"/>
  <c r="BJ30" i="11"/>
  <c r="BK30" i="11"/>
  <c r="BL30" i="11"/>
  <c r="BH31" i="11"/>
  <c r="BI31" i="11"/>
  <c r="BJ31" i="11"/>
  <c r="BK31" i="11"/>
  <c r="BL31" i="11"/>
  <c r="BH32" i="11"/>
  <c r="BI32" i="11"/>
  <c r="BJ32" i="11"/>
  <c r="BK32" i="11"/>
  <c r="BL32" i="11"/>
  <c r="BH33" i="11"/>
  <c r="BI33" i="11"/>
  <c r="BJ33" i="11"/>
  <c r="BK33" i="11"/>
  <c r="BL33" i="11"/>
  <c r="BH34" i="11"/>
  <c r="BI34" i="11"/>
  <c r="BJ34" i="11"/>
  <c r="BK34" i="11"/>
  <c r="BL34" i="11"/>
  <c r="BH35" i="11"/>
  <c r="BI35" i="11"/>
  <c r="BJ35" i="11"/>
  <c r="BK35" i="11"/>
  <c r="BL35" i="11"/>
  <c r="BH36" i="11"/>
  <c r="BI36" i="11"/>
  <c r="BJ36" i="11"/>
  <c r="BK36" i="11"/>
  <c r="BL36" i="11"/>
  <c r="BH37" i="11"/>
  <c r="BI37" i="11"/>
  <c r="BJ37" i="11"/>
  <c r="BK37" i="11"/>
  <c r="BL37" i="11"/>
  <c r="BH38" i="11"/>
  <c r="BI38" i="11"/>
  <c r="BJ38" i="11"/>
  <c r="BK38" i="11"/>
  <c r="BL38" i="11"/>
  <c r="BH39" i="11"/>
  <c r="BI39" i="11"/>
  <c r="BJ39" i="11"/>
  <c r="BK39" i="11"/>
  <c r="BL39" i="11"/>
  <c r="BH40" i="11"/>
  <c r="BI40" i="11"/>
  <c r="BJ40" i="11"/>
  <c r="BK40" i="11"/>
  <c r="BL40" i="11"/>
  <c r="BH41" i="11"/>
  <c r="BI41" i="11"/>
  <c r="BJ41" i="11"/>
  <c r="BK41" i="11"/>
  <c r="BL41" i="11"/>
  <c r="BH42" i="11"/>
  <c r="BI42" i="11"/>
  <c r="BJ42" i="11"/>
  <c r="BK42" i="11"/>
  <c r="BL42" i="11"/>
  <c r="BH43" i="11"/>
  <c r="BI43" i="11"/>
  <c r="BJ43" i="11"/>
  <c r="BK43" i="11"/>
  <c r="BL43" i="11"/>
  <c r="BH44" i="11"/>
  <c r="BI44" i="11"/>
  <c r="BJ44" i="11"/>
  <c r="BK44" i="11"/>
  <c r="BL44" i="11"/>
  <c r="BH45" i="11"/>
  <c r="BI45" i="11"/>
  <c r="BJ45" i="11"/>
  <c r="BK45" i="11"/>
  <c r="BL45" i="11"/>
  <c r="BH46" i="11"/>
  <c r="BI46" i="11"/>
  <c r="BJ46" i="11"/>
  <c r="BK46" i="11"/>
  <c r="BL46" i="11"/>
  <c r="BH47" i="11"/>
  <c r="BI47" i="11"/>
  <c r="BJ47" i="11"/>
  <c r="BK47" i="11"/>
  <c r="BL47" i="11"/>
  <c r="BH48" i="11"/>
  <c r="BI48" i="11"/>
  <c r="BJ48" i="11"/>
  <c r="BK48" i="11"/>
  <c r="BL48" i="11"/>
  <c r="BH49" i="11"/>
  <c r="BI49" i="11"/>
  <c r="BJ49" i="11"/>
  <c r="BK49" i="11"/>
  <c r="BL49" i="11"/>
  <c r="BH50" i="11"/>
  <c r="BI50" i="11"/>
  <c r="BJ50" i="11"/>
  <c r="BK50" i="11"/>
  <c r="BL50" i="11"/>
  <c r="BH51" i="11"/>
  <c r="BI51" i="11"/>
  <c r="BJ51" i="11"/>
  <c r="BK51" i="11"/>
  <c r="BL51" i="11"/>
  <c r="BH52" i="11"/>
  <c r="BI52" i="11"/>
  <c r="BJ52" i="11"/>
  <c r="BK52" i="11"/>
  <c r="BL52" i="11"/>
  <c r="BH53" i="11"/>
  <c r="BI53" i="11"/>
  <c r="BJ53" i="11"/>
  <c r="BK53" i="11"/>
  <c r="BL53" i="11"/>
  <c r="BH54" i="11"/>
  <c r="BI54" i="11"/>
  <c r="BJ54" i="11"/>
  <c r="BK54" i="11"/>
  <c r="BL54" i="11"/>
  <c r="BH55" i="11"/>
  <c r="BI55" i="11"/>
  <c r="BJ55" i="11"/>
  <c r="BK55" i="11"/>
  <c r="BL55" i="11"/>
  <c r="BH56" i="11"/>
  <c r="BI56" i="11"/>
  <c r="BJ56" i="11"/>
  <c r="BK56" i="11"/>
  <c r="BL56" i="11"/>
  <c r="BH57" i="11"/>
  <c r="BI57" i="11"/>
  <c r="BJ57" i="11"/>
  <c r="BK57" i="11"/>
  <c r="BL57" i="11"/>
  <c r="BH58" i="11"/>
  <c r="BI58" i="11"/>
  <c r="BJ58" i="11"/>
  <c r="BK58" i="11"/>
  <c r="BL58" i="11"/>
  <c r="BH59" i="11"/>
  <c r="BI59" i="11"/>
  <c r="BJ59" i="11"/>
  <c r="BK59" i="11"/>
  <c r="BL59" i="11"/>
  <c r="BH60" i="11"/>
  <c r="BI60" i="11"/>
  <c r="BJ60" i="11"/>
  <c r="BK60" i="11"/>
  <c r="BL60" i="11"/>
  <c r="BH61" i="11"/>
  <c r="BI61" i="11"/>
  <c r="BJ61" i="11"/>
  <c r="BK61" i="11"/>
  <c r="BL61" i="11"/>
  <c r="BH62" i="11"/>
  <c r="BI62" i="11"/>
  <c r="BJ62" i="11"/>
  <c r="BK62" i="11"/>
  <c r="BL62" i="11"/>
  <c r="BH63" i="11"/>
  <c r="BI63" i="11"/>
  <c r="BJ63" i="11"/>
  <c r="BK63" i="11"/>
  <c r="BL63" i="11"/>
  <c r="BH64" i="11"/>
  <c r="BI64" i="11"/>
  <c r="BJ64" i="11"/>
  <c r="BK64" i="11"/>
  <c r="BL64" i="11"/>
  <c r="BH65" i="11"/>
  <c r="BI65" i="11"/>
  <c r="BJ65" i="11"/>
  <c r="BK65" i="11"/>
  <c r="BL65" i="11"/>
  <c r="BH66" i="11"/>
  <c r="BI66" i="11"/>
  <c r="BJ66" i="11"/>
  <c r="BK66" i="11"/>
  <c r="BL66" i="11"/>
  <c r="BH67" i="11"/>
  <c r="BI67" i="11"/>
  <c r="BJ67" i="11"/>
  <c r="BK67" i="11"/>
  <c r="BL67" i="11"/>
  <c r="BH68" i="11"/>
  <c r="BI68" i="11"/>
  <c r="BJ68" i="11"/>
  <c r="BK68" i="11"/>
  <c r="BL68" i="11"/>
  <c r="BH69" i="11"/>
  <c r="BI69" i="11"/>
  <c r="BJ69" i="11"/>
  <c r="BK69" i="11"/>
  <c r="BL69" i="11"/>
  <c r="BH70" i="11"/>
  <c r="BI70" i="11"/>
  <c r="BJ70" i="11"/>
  <c r="BK70" i="11"/>
  <c r="BL70" i="11"/>
  <c r="BH71" i="11"/>
  <c r="BI71" i="11"/>
  <c r="BJ71" i="11"/>
  <c r="BK71" i="11"/>
  <c r="BL71" i="11"/>
  <c r="BH72" i="11"/>
  <c r="BI72" i="11"/>
  <c r="BJ72" i="11"/>
  <c r="BK72" i="11"/>
  <c r="BL72" i="11"/>
  <c r="BH73" i="11"/>
  <c r="BI73" i="11"/>
  <c r="BJ73" i="11"/>
  <c r="BK73" i="11"/>
  <c r="BL73" i="11"/>
  <c r="BH74" i="11"/>
  <c r="BI74" i="11"/>
  <c r="BJ74" i="11"/>
  <c r="BK74" i="11"/>
  <c r="BL74" i="11"/>
  <c r="BH75" i="11"/>
  <c r="BI75" i="11"/>
  <c r="BJ75" i="11"/>
  <c r="BK75" i="11"/>
  <c r="BL75" i="11"/>
  <c r="BH76" i="11"/>
  <c r="BI76" i="11"/>
  <c r="BJ76" i="11"/>
  <c r="BK76" i="11"/>
  <c r="BL76" i="11"/>
  <c r="BH77" i="11"/>
  <c r="BI77" i="11"/>
  <c r="BJ77" i="11"/>
  <c r="BK77" i="11"/>
  <c r="BL77" i="11"/>
  <c r="BH78" i="11"/>
  <c r="BI78" i="11"/>
  <c r="BJ78" i="11"/>
  <c r="BK78" i="11"/>
  <c r="BL78" i="11"/>
  <c r="BH79" i="11"/>
  <c r="BI79" i="11"/>
  <c r="BJ79" i="11"/>
  <c r="BK79" i="11"/>
  <c r="BL79" i="11"/>
  <c r="BH80" i="11"/>
  <c r="BI80" i="11"/>
  <c r="BJ80" i="11"/>
  <c r="BK80" i="11"/>
  <c r="BL80" i="11"/>
  <c r="BH81" i="11"/>
  <c r="BI81" i="11"/>
  <c r="BJ81" i="11"/>
  <c r="BK81" i="11"/>
  <c r="BL81" i="11"/>
  <c r="BH82" i="11"/>
  <c r="BI82" i="11"/>
  <c r="BJ82" i="11"/>
  <c r="BK82" i="11"/>
  <c r="BL82" i="11"/>
  <c r="BH83" i="11"/>
  <c r="BI83" i="11"/>
  <c r="BJ83" i="11"/>
  <c r="BK83" i="11"/>
  <c r="BL83" i="11"/>
  <c r="BH84" i="11"/>
  <c r="BI84" i="11"/>
  <c r="BJ84" i="11"/>
  <c r="BK84" i="11"/>
  <c r="BL84" i="11"/>
  <c r="BH85" i="11"/>
  <c r="BI85" i="11"/>
  <c r="BJ85" i="11"/>
  <c r="BK85" i="11"/>
  <c r="BL85" i="11"/>
  <c r="BH86" i="11"/>
  <c r="BI86" i="11"/>
  <c r="BJ86" i="11"/>
  <c r="BK86" i="11"/>
  <c r="BL86" i="11"/>
  <c r="BK21" i="11"/>
  <c r="BL21" i="11"/>
  <c r="BI21" i="11"/>
  <c r="BJ21" i="11"/>
  <c r="BH21" i="11"/>
  <c r="BC23" i="11"/>
  <c r="BC24" i="11"/>
  <c r="BC25" i="11"/>
  <c r="BC26" i="11"/>
  <c r="BC27" i="11"/>
  <c r="BC28" i="11"/>
  <c r="BC29" i="11"/>
  <c r="BC30" i="11"/>
  <c r="BC31" i="11"/>
  <c r="BC32" i="11"/>
  <c r="BC33" i="11"/>
  <c r="BC34" i="11"/>
  <c r="BC35" i="11"/>
  <c r="BC36" i="11"/>
  <c r="BC37" i="11"/>
  <c r="BC38" i="11"/>
  <c r="BC39" i="11"/>
  <c r="BC40" i="11"/>
  <c r="BC41" i="11"/>
  <c r="BC42" i="11"/>
  <c r="BC43" i="11"/>
  <c r="BC44" i="11"/>
  <c r="BC45" i="11"/>
  <c r="BC46" i="11"/>
  <c r="BC47" i="11"/>
  <c r="BC48" i="11"/>
  <c r="BC49" i="11"/>
  <c r="BC50" i="11"/>
  <c r="BC51" i="11"/>
  <c r="BC52" i="11"/>
  <c r="BC53" i="11"/>
  <c r="BC54" i="11"/>
  <c r="BC55" i="11"/>
  <c r="BC56" i="11"/>
  <c r="BC57" i="11"/>
  <c r="BC58" i="11"/>
  <c r="BC59" i="11"/>
  <c r="BC60" i="11"/>
  <c r="BC61" i="11"/>
  <c r="BC62" i="11"/>
  <c r="BC63" i="11"/>
  <c r="BC64" i="11"/>
  <c r="BC65" i="11"/>
  <c r="BC66" i="11"/>
  <c r="BC67" i="11"/>
  <c r="BC68" i="11"/>
  <c r="BC69" i="11"/>
  <c r="BC70" i="11"/>
  <c r="BC71" i="11"/>
  <c r="BC72" i="11"/>
  <c r="BC73" i="11"/>
  <c r="BC74" i="11"/>
  <c r="BC75" i="11"/>
  <c r="BC76" i="11"/>
  <c r="BC77" i="11"/>
  <c r="BC78" i="11"/>
  <c r="BC79" i="11"/>
  <c r="BC80" i="11"/>
  <c r="BC81" i="11"/>
  <c r="BC82" i="11"/>
  <c r="BC83" i="11"/>
  <c r="BC84" i="11"/>
  <c r="BC85" i="11"/>
  <c r="BC86" i="11"/>
  <c r="BC22" i="11"/>
  <c r="BG37" i="11"/>
  <c r="BG46" i="11"/>
  <c r="BG48" i="11"/>
  <c r="BG49" i="11"/>
  <c r="BG61" i="11"/>
  <c r="BG62" i="11"/>
  <c r="BG63" i="11"/>
  <c r="BC21" i="11"/>
  <c r="M12" i="8"/>
  <c r="S13" i="10"/>
  <c r="V12" i="8"/>
  <c r="T13" i="10"/>
  <c r="M13" i="8"/>
  <c r="S14" i="10"/>
  <c r="V13" i="8"/>
  <c r="T14" i="10"/>
  <c r="M14" i="8"/>
  <c r="S15" i="10"/>
  <c r="V14" i="8"/>
  <c r="T15" i="10"/>
  <c r="M15" i="8"/>
  <c r="S16" i="10"/>
  <c r="V15" i="8"/>
  <c r="T16" i="10"/>
  <c r="M16" i="8"/>
  <c r="S17" i="10"/>
  <c r="V16" i="8"/>
  <c r="T17" i="10"/>
  <c r="M17" i="8"/>
  <c r="S18" i="10"/>
  <c r="V17" i="8"/>
  <c r="T18" i="10"/>
  <c r="M18" i="8"/>
  <c r="S19" i="10"/>
  <c r="V18" i="8"/>
  <c r="T19" i="10"/>
  <c r="M19" i="8"/>
  <c r="S20" i="10"/>
  <c r="V19" i="8"/>
  <c r="T20" i="10"/>
  <c r="M20" i="8"/>
  <c r="S21" i="10"/>
  <c r="V20" i="8"/>
  <c r="T21" i="10"/>
  <c r="M21" i="8"/>
  <c r="S22" i="10"/>
  <c r="V21" i="8"/>
  <c r="T22" i="10"/>
  <c r="M22" i="8"/>
  <c r="S23" i="10"/>
  <c r="V22" i="8"/>
  <c r="T23" i="10"/>
  <c r="M23" i="8"/>
  <c r="S24" i="10"/>
  <c r="V23" i="8"/>
  <c r="T24" i="10"/>
  <c r="M24" i="8"/>
  <c r="S25" i="10"/>
  <c r="V24" i="8"/>
  <c r="T25" i="10"/>
  <c r="M25" i="8"/>
  <c r="S26" i="10"/>
  <c r="V25" i="8"/>
  <c r="T26" i="10"/>
  <c r="M26" i="8"/>
  <c r="S27" i="10"/>
  <c r="V26" i="8"/>
  <c r="T27" i="10"/>
  <c r="M27" i="8"/>
  <c r="S28" i="10"/>
  <c r="V27" i="8"/>
  <c r="T28" i="10"/>
  <c r="M28" i="8"/>
  <c r="S29" i="10"/>
  <c r="V28" i="8"/>
  <c r="T29" i="10"/>
  <c r="M29" i="8"/>
  <c r="S30" i="10"/>
  <c r="V29" i="8"/>
  <c r="T30" i="10"/>
  <c r="M30" i="8"/>
  <c r="S31" i="10"/>
  <c r="V30" i="8"/>
  <c r="T31" i="10"/>
  <c r="M31" i="8"/>
  <c r="S32" i="10"/>
  <c r="V31" i="8"/>
  <c r="T32" i="10"/>
  <c r="M32" i="8"/>
  <c r="S33" i="10"/>
  <c r="V32" i="8"/>
  <c r="T33" i="10"/>
  <c r="M33" i="8"/>
  <c r="S34" i="10"/>
  <c r="V33" i="8"/>
  <c r="T34" i="10"/>
  <c r="M34" i="8"/>
  <c r="S35" i="10"/>
  <c r="V34" i="8"/>
  <c r="T35" i="10"/>
  <c r="M35" i="8"/>
  <c r="S36" i="10"/>
  <c r="V35" i="8"/>
  <c r="T36" i="10"/>
  <c r="M36" i="8"/>
  <c r="S37" i="10"/>
  <c r="V36" i="8"/>
  <c r="T37" i="10"/>
  <c r="M37" i="8"/>
  <c r="S38" i="10"/>
  <c r="V37" i="8"/>
  <c r="T38" i="10"/>
  <c r="M38" i="8"/>
  <c r="S39" i="10"/>
  <c r="V38" i="8"/>
  <c r="T39" i="10"/>
  <c r="M39" i="8"/>
  <c r="S40" i="10"/>
  <c r="V39" i="8"/>
  <c r="T40" i="10"/>
  <c r="M40" i="8"/>
  <c r="S41" i="10"/>
  <c r="V40" i="8"/>
  <c r="T41" i="10"/>
  <c r="M41" i="8"/>
  <c r="S42" i="10"/>
  <c r="V41" i="8"/>
  <c r="T42" i="10"/>
  <c r="M42" i="8"/>
  <c r="S43" i="10"/>
  <c r="V42" i="8"/>
  <c r="T43" i="10"/>
  <c r="M43" i="8"/>
  <c r="S44" i="10"/>
  <c r="V43" i="8"/>
  <c r="T44" i="10"/>
  <c r="M44" i="8"/>
  <c r="S45" i="10"/>
  <c r="V44" i="8"/>
  <c r="T45" i="10"/>
  <c r="M45" i="8"/>
  <c r="S46" i="10"/>
  <c r="V45" i="8"/>
  <c r="T46" i="10"/>
  <c r="M46" i="8"/>
  <c r="S47" i="10"/>
  <c r="V46" i="8"/>
  <c r="T47" i="10"/>
  <c r="M47" i="8"/>
  <c r="S48" i="10"/>
  <c r="V47" i="8"/>
  <c r="T48" i="10"/>
  <c r="M48" i="8"/>
  <c r="S49" i="10"/>
  <c r="V48" i="8"/>
  <c r="T49" i="10"/>
  <c r="M49" i="8"/>
  <c r="S50" i="10"/>
  <c r="V49" i="8"/>
  <c r="T50" i="10"/>
  <c r="M50" i="8"/>
  <c r="S51" i="10"/>
  <c r="V50" i="8"/>
  <c r="T51" i="10"/>
  <c r="M51" i="8"/>
  <c r="S52" i="10"/>
  <c r="V51" i="8"/>
  <c r="T52" i="10"/>
  <c r="M52" i="8"/>
  <c r="S53" i="10"/>
  <c r="V52" i="8"/>
  <c r="T53" i="10"/>
  <c r="M53" i="8"/>
  <c r="S54" i="10"/>
  <c r="V53" i="8"/>
  <c r="T54" i="10"/>
  <c r="M54" i="8"/>
  <c r="S55" i="10"/>
  <c r="V54" i="8"/>
  <c r="T55" i="10"/>
  <c r="M55" i="8"/>
  <c r="S56" i="10"/>
  <c r="V55" i="8"/>
  <c r="T56" i="10"/>
  <c r="M56" i="8"/>
  <c r="S57" i="10"/>
  <c r="V56" i="8"/>
  <c r="T57" i="10"/>
  <c r="M57" i="8"/>
  <c r="S58" i="10"/>
  <c r="V57" i="8"/>
  <c r="T58" i="10"/>
  <c r="M58" i="8"/>
  <c r="S59" i="10"/>
  <c r="V58" i="8"/>
  <c r="T59" i="10"/>
  <c r="M59" i="8"/>
  <c r="S60" i="10"/>
  <c r="V59" i="8"/>
  <c r="T60" i="10"/>
  <c r="M60" i="8"/>
  <c r="S61" i="10"/>
  <c r="V60" i="8"/>
  <c r="T61" i="10"/>
  <c r="M61" i="8"/>
  <c r="S62" i="10"/>
  <c r="V61" i="8"/>
  <c r="T62" i="10"/>
  <c r="M62" i="8"/>
  <c r="S63" i="10"/>
  <c r="V62" i="8"/>
  <c r="T63" i="10"/>
  <c r="M63" i="8"/>
  <c r="S64" i="10"/>
  <c r="V63" i="8"/>
  <c r="T64" i="10"/>
  <c r="M64" i="8"/>
  <c r="S65" i="10"/>
  <c r="V64" i="8"/>
  <c r="T65" i="10"/>
  <c r="M65" i="8"/>
  <c r="S66" i="10"/>
  <c r="V65" i="8"/>
  <c r="T66" i="10"/>
  <c r="M66" i="8"/>
  <c r="S67" i="10"/>
  <c r="V66" i="8"/>
  <c r="T67" i="10"/>
  <c r="M67" i="8"/>
  <c r="S68" i="10"/>
  <c r="V67" i="8"/>
  <c r="T68" i="10"/>
  <c r="M68" i="8"/>
  <c r="S69" i="10"/>
  <c r="V68" i="8"/>
  <c r="T69" i="10"/>
  <c r="M69" i="8"/>
  <c r="S70" i="10"/>
  <c r="V69" i="8"/>
  <c r="T70" i="10"/>
  <c r="M70" i="8"/>
  <c r="S71" i="10"/>
  <c r="V70" i="8"/>
  <c r="T71" i="10"/>
  <c r="M71" i="8"/>
  <c r="S72" i="10"/>
  <c r="V71" i="8"/>
  <c r="T72" i="10"/>
  <c r="M72" i="8"/>
  <c r="S73" i="10"/>
  <c r="V72" i="8"/>
  <c r="T73" i="10"/>
  <c r="M73" i="8"/>
  <c r="S74" i="10"/>
  <c r="V73" i="8"/>
  <c r="T74" i="10"/>
  <c r="M74" i="8"/>
  <c r="S75" i="10"/>
  <c r="V74" i="8"/>
  <c r="T75" i="10"/>
  <c r="M75" i="8"/>
  <c r="S76" i="10"/>
  <c r="V75" i="8"/>
  <c r="T76" i="10"/>
  <c r="M76" i="8"/>
  <c r="S77" i="10"/>
  <c r="V76" i="8"/>
  <c r="T77" i="10"/>
  <c r="M11" i="8"/>
  <c r="V11" i="8"/>
  <c r="T12" i="10"/>
  <c r="S12" i="10"/>
  <c r="L12" i="9"/>
  <c r="P13" i="10"/>
  <c r="V12" i="9"/>
  <c r="U12" i="9"/>
  <c r="Q13" i="10"/>
  <c r="L13" i="9"/>
  <c r="P14" i="10"/>
  <c r="V13" i="9"/>
  <c r="U13" i="9"/>
  <c r="Q14" i="10"/>
  <c r="L14" i="9"/>
  <c r="P15" i="10"/>
  <c r="V14" i="9"/>
  <c r="U14" i="9"/>
  <c r="Q15" i="10"/>
  <c r="L15" i="9"/>
  <c r="P16" i="10"/>
  <c r="V15" i="9"/>
  <c r="U15" i="9"/>
  <c r="Q16" i="10"/>
  <c r="L16" i="9"/>
  <c r="P17" i="10"/>
  <c r="V16" i="9"/>
  <c r="U16" i="9"/>
  <c r="Q17" i="10"/>
  <c r="L17" i="9"/>
  <c r="P18" i="10"/>
  <c r="V17" i="9"/>
  <c r="U17" i="9"/>
  <c r="Q18" i="10"/>
  <c r="L18" i="9"/>
  <c r="P19" i="10"/>
  <c r="V18" i="9"/>
  <c r="U18" i="9"/>
  <c r="Q19" i="10"/>
  <c r="L19" i="9"/>
  <c r="P20" i="10"/>
  <c r="V19" i="9"/>
  <c r="U19" i="9"/>
  <c r="Q20" i="10"/>
  <c r="L20" i="9"/>
  <c r="P21" i="10"/>
  <c r="V20" i="9"/>
  <c r="U20" i="9"/>
  <c r="Q21" i="10"/>
  <c r="L21" i="9"/>
  <c r="P22" i="10"/>
  <c r="V21" i="9"/>
  <c r="U21" i="9"/>
  <c r="Q22" i="10"/>
  <c r="L22" i="9"/>
  <c r="P23" i="10"/>
  <c r="V22" i="9"/>
  <c r="U22" i="9"/>
  <c r="Q23" i="10"/>
  <c r="L23" i="9"/>
  <c r="P24" i="10"/>
  <c r="V23" i="9"/>
  <c r="U23" i="9"/>
  <c r="Q24" i="10"/>
  <c r="L24" i="9"/>
  <c r="P25" i="10"/>
  <c r="V24" i="9"/>
  <c r="U24" i="9"/>
  <c r="Q25" i="10"/>
  <c r="L25" i="9"/>
  <c r="P26" i="10"/>
  <c r="V25" i="9"/>
  <c r="U25" i="9"/>
  <c r="Q26" i="10"/>
  <c r="L26" i="9"/>
  <c r="P27" i="10"/>
  <c r="V26" i="9"/>
  <c r="U26" i="9"/>
  <c r="Q27" i="10"/>
  <c r="L27" i="9"/>
  <c r="P28" i="10"/>
  <c r="V27" i="9"/>
  <c r="U27" i="9"/>
  <c r="Q28" i="10"/>
  <c r="L28" i="9"/>
  <c r="P29" i="10"/>
  <c r="V28" i="9"/>
  <c r="U28" i="9"/>
  <c r="Q29" i="10"/>
  <c r="L29" i="9"/>
  <c r="P30" i="10"/>
  <c r="V29" i="9"/>
  <c r="U29" i="9"/>
  <c r="Q30" i="10"/>
  <c r="L30" i="9"/>
  <c r="P31" i="10"/>
  <c r="V30" i="9"/>
  <c r="U30" i="9"/>
  <c r="Q31" i="10"/>
  <c r="L31" i="9"/>
  <c r="P32" i="10"/>
  <c r="V31" i="9"/>
  <c r="U31" i="9"/>
  <c r="Q32" i="10"/>
  <c r="L32" i="9"/>
  <c r="P33" i="10"/>
  <c r="V32" i="9"/>
  <c r="U32" i="9"/>
  <c r="Q33" i="10"/>
  <c r="L33" i="9"/>
  <c r="P34" i="10"/>
  <c r="V33" i="9"/>
  <c r="U33" i="9"/>
  <c r="Q34" i="10"/>
  <c r="L34" i="9"/>
  <c r="P35" i="10"/>
  <c r="V34" i="9"/>
  <c r="U34" i="9"/>
  <c r="Q35" i="10"/>
  <c r="L35" i="9"/>
  <c r="P36" i="10"/>
  <c r="V35" i="9"/>
  <c r="U35" i="9"/>
  <c r="Q36" i="10"/>
  <c r="L36" i="9"/>
  <c r="P37" i="10"/>
  <c r="V36" i="9"/>
  <c r="U36" i="9"/>
  <c r="Q37" i="10"/>
  <c r="L37" i="9"/>
  <c r="P38" i="10"/>
  <c r="V37" i="9"/>
  <c r="U37" i="9"/>
  <c r="Q38" i="10"/>
  <c r="L38" i="9"/>
  <c r="P39" i="10"/>
  <c r="V38" i="9"/>
  <c r="U38" i="9"/>
  <c r="Q39" i="10"/>
  <c r="L39" i="9"/>
  <c r="P40" i="10"/>
  <c r="V39" i="9"/>
  <c r="U39" i="9"/>
  <c r="Q40" i="10"/>
  <c r="L40" i="9"/>
  <c r="P41" i="10"/>
  <c r="V40" i="9"/>
  <c r="U40" i="9"/>
  <c r="Q41" i="10"/>
  <c r="L41" i="9"/>
  <c r="P42" i="10"/>
  <c r="V41" i="9"/>
  <c r="U41" i="9"/>
  <c r="Q42" i="10"/>
  <c r="L42" i="9"/>
  <c r="P43" i="10"/>
  <c r="V42" i="9"/>
  <c r="U42" i="9"/>
  <c r="Q43" i="10"/>
  <c r="L43" i="9"/>
  <c r="P44" i="10"/>
  <c r="V43" i="9"/>
  <c r="U43" i="9"/>
  <c r="Q44" i="10"/>
  <c r="L44" i="9"/>
  <c r="P45" i="10"/>
  <c r="V44" i="9"/>
  <c r="U44" i="9"/>
  <c r="Q45" i="10"/>
  <c r="L45" i="9"/>
  <c r="P46" i="10"/>
  <c r="V45" i="9"/>
  <c r="U45" i="9"/>
  <c r="Q46" i="10"/>
  <c r="L46" i="9"/>
  <c r="P47" i="10"/>
  <c r="V46" i="9"/>
  <c r="U46" i="9"/>
  <c r="Q47" i="10"/>
  <c r="L47" i="9"/>
  <c r="P48" i="10"/>
  <c r="V47" i="9"/>
  <c r="U47" i="9"/>
  <c r="Q48" i="10"/>
  <c r="L48" i="9"/>
  <c r="P49" i="10"/>
  <c r="V48" i="9"/>
  <c r="U48" i="9"/>
  <c r="Q49" i="10"/>
  <c r="L49" i="9"/>
  <c r="P50" i="10"/>
  <c r="V49" i="9"/>
  <c r="U49" i="9"/>
  <c r="Q50" i="10"/>
  <c r="L50" i="9"/>
  <c r="P51" i="10"/>
  <c r="V50" i="9"/>
  <c r="U50" i="9"/>
  <c r="Q51" i="10"/>
  <c r="L51" i="9"/>
  <c r="P52" i="10"/>
  <c r="V51" i="9"/>
  <c r="U51" i="9"/>
  <c r="Q52" i="10"/>
  <c r="L52" i="9"/>
  <c r="P53" i="10"/>
  <c r="V52" i="9"/>
  <c r="U52" i="9"/>
  <c r="Q53" i="10"/>
  <c r="L53" i="9"/>
  <c r="P54" i="10"/>
  <c r="V53" i="9"/>
  <c r="U53" i="9"/>
  <c r="Q54" i="10"/>
  <c r="L54" i="9"/>
  <c r="P55" i="10"/>
  <c r="V54" i="9"/>
  <c r="U54" i="9"/>
  <c r="Q55" i="10"/>
  <c r="L55" i="9"/>
  <c r="P56" i="10"/>
  <c r="V55" i="9"/>
  <c r="U55" i="9"/>
  <c r="Q56" i="10"/>
  <c r="L56" i="9"/>
  <c r="P57" i="10"/>
  <c r="V56" i="9"/>
  <c r="U56" i="9"/>
  <c r="Q57" i="10"/>
  <c r="L57" i="9"/>
  <c r="P58" i="10"/>
  <c r="V57" i="9"/>
  <c r="U57" i="9"/>
  <c r="Q58" i="10"/>
  <c r="L58" i="9"/>
  <c r="P59" i="10"/>
  <c r="V58" i="9"/>
  <c r="U58" i="9"/>
  <c r="Q59" i="10"/>
  <c r="L59" i="9"/>
  <c r="P60" i="10"/>
  <c r="V59" i="9"/>
  <c r="U59" i="9"/>
  <c r="Q60" i="10"/>
  <c r="L60" i="9"/>
  <c r="P61" i="10"/>
  <c r="V60" i="9"/>
  <c r="U60" i="9"/>
  <c r="Q61" i="10"/>
  <c r="L61" i="9"/>
  <c r="P62" i="10"/>
  <c r="V61" i="9"/>
  <c r="U61" i="9"/>
  <c r="Q62" i="10"/>
  <c r="L62" i="9"/>
  <c r="P63" i="10"/>
  <c r="V62" i="9"/>
  <c r="U62" i="9"/>
  <c r="Q63" i="10"/>
  <c r="L63" i="9"/>
  <c r="P64" i="10"/>
  <c r="V63" i="9"/>
  <c r="U63" i="9"/>
  <c r="Q64" i="10"/>
  <c r="L64" i="9"/>
  <c r="P65" i="10"/>
  <c r="V64" i="9"/>
  <c r="U64" i="9"/>
  <c r="Q65" i="10"/>
  <c r="L65" i="9"/>
  <c r="P66" i="10"/>
  <c r="V65" i="9"/>
  <c r="U65" i="9"/>
  <c r="Q66" i="10"/>
  <c r="L66" i="9"/>
  <c r="P67" i="10"/>
  <c r="V66" i="9"/>
  <c r="U66" i="9"/>
  <c r="Q67" i="10"/>
  <c r="L67" i="9"/>
  <c r="P68" i="10"/>
  <c r="V67" i="9"/>
  <c r="U67" i="9"/>
  <c r="Q68" i="10"/>
  <c r="L68" i="9"/>
  <c r="P69" i="10"/>
  <c r="V68" i="9"/>
  <c r="U68" i="9"/>
  <c r="Q69" i="10"/>
  <c r="L69" i="9"/>
  <c r="P70" i="10"/>
  <c r="V69" i="9"/>
  <c r="U69" i="9"/>
  <c r="Q70" i="10"/>
  <c r="L70" i="9"/>
  <c r="P71" i="10"/>
  <c r="V70" i="9"/>
  <c r="U70" i="9"/>
  <c r="Q71" i="10"/>
  <c r="L71" i="9"/>
  <c r="P72" i="10"/>
  <c r="V71" i="9"/>
  <c r="U71" i="9"/>
  <c r="Q72" i="10"/>
  <c r="L72" i="9"/>
  <c r="P73" i="10"/>
  <c r="V72" i="9"/>
  <c r="U72" i="9"/>
  <c r="Q73" i="10"/>
  <c r="L73" i="9"/>
  <c r="P74" i="10"/>
  <c r="V73" i="9"/>
  <c r="U73" i="9"/>
  <c r="Q74" i="10"/>
  <c r="L74" i="9"/>
  <c r="P75" i="10"/>
  <c r="V74" i="9"/>
  <c r="U74" i="9"/>
  <c r="Q75" i="10"/>
  <c r="L75" i="9"/>
  <c r="P76" i="10"/>
  <c r="V75" i="9"/>
  <c r="U75" i="9"/>
  <c r="Q76" i="10"/>
  <c r="L76" i="9"/>
  <c r="P77" i="10"/>
  <c r="V76" i="9"/>
  <c r="U76" i="9"/>
  <c r="Q77" i="10"/>
  <c r="V11" i="9"/>
  <c r="L11" i="9"/>
  <c r="U11" i="9"/>
  <c r="Q12" i="10"/>
  <c r="P12" i="10"/>
  <c r="O12" i="10"/>
  <c r="AI70" i="12"/>
  <c r="AQ70" i="12"/>
  <c r="AA70" i="12"/>
  <c r="F70" i="12"/>
  <c r="I70" i="12"/>
  <c r="H70" i="12"/>
  <c r="G70" i="12"/>
  <c r="E70" i="12"/>
  <c r="AI69" i="12"/>
  <c r="AQ69" i="12"/>
  <c r="AA69" i="12"/>
  <c r="F69" i="12"/>
  <c r="I69" i="12"/>
  <c r="H69" i="12"/>
  <c r="G69" i="12"/>
  <c r="E69" i="12"/>
  <c r="AI61" i="12"/>
  <c r="AQ61" i="12"/>
  <c r="AA61" i="12"/>
  <c r="F61" i="12"/>
  <c r="I61" i="12"/>
  <c r="H61" i="12"/>
  <c r="G61" i="12"/>
  <c r="E61" i="12"/>
  <c r="AI60" i="12"/>
  <c r="AQ60" i="12"/>
  <c r="AA60" i="12"/>
  <c r="F60" i="12"/>
  <c r="I60" i="12"/>
  <c r="H60" i="12"/>
  <c r="G60" i="12"/>
  <c r="E60" i="12"/>
  <c r="AI43" i="12"/>
  <c r="AQ43" i="12"/>
  <c r="AA43" i="12"/>
  <c r="F43" i="12"/>
  <c r="I43" i="12"/>
  <c r="H43" i="12"/>
  <c r="G43" i="12"/>
  <c r="E43" i="12"/>
  <c r="AI40" i="12"/>
  <c r="AQ40" i="12"/>
  <c r="AA40" i="12"/>
  <c r="F40" i="12"/>
  <c r="I40" i="12"/>
  <c r="H40" i="12"/>
  <c r="G40" i="12"/>
  <c r="E40" i="12"/>
  <c r="AI31" i="12"/>
  <c r="AQ31" i="12"/>
  <c r="AA31" i="12"/>
  <c r="F31" i="12"/>
  <c r="I31" i="12"/>
  <c r="H31" i="12"/>
  <c r="G31" i="12"/>
  <c r="E31" i="12"/>
  <c r="AI30" i="12"/>
  <c r="AQ30" i="12"/>
  <c r="AA30" i="12"/>
  <c r="F30" i="12"/>
  <c r="I30" i="12"/>
  <c r="H30" i="12"/>
  <c r="G30" i="12"/>
  <c r="E30" i="12"/>
  <c r="AI29" i="12"/>
  <c r="AQ29" i="12"/>
  <c r="AA29" i="12"/>
  <c r="F29" i="12"/>
  <c r="I29" i="12"/>
  <c r="H29" i="12"/>
  <c r="G29" i="12"/>
  <c r="E29" i="12"/>
  <c r="AI22" i="12"/>
  <c r="AQ22" i="12"/>
  <c r="AA22" i="12"/>
  <c r="F22" i="12"/>
  <c r="I22" i="12"/>
  <c r="H22" i="12"/>
  <c r="G22" i="12"/>
  <c r="E22" i="12"/>
  <c r="AI20" i="12"/>
  <c r="AQ20" i="12"/>
  <c r="AA20" i="12"/>
  <c r="F20" i="12"/>
  <c r="I20" i="12"/>
  <c r="H20" i="12"/>
  <c r="G20" i="12"/>
  <c r="E20" i="12"/>
  <c r="AI19" i="12"/>
  <c r="AQ19" i="12"/>
  <c r="AA19" i="12"/>
  <c r="F19" i="12"/>
  <c r="I19" i="12"/>
  <c r="H19" i="12"/>
  <c r="G19" i="12"/>
  <c r="E19" i="12"/>
  <c r="AI18" i="12"/>
  <c r="AQ18" i="12"/>
  <c r="AA18" i="12"/>
  <c r="F18" i="12"/>
  <c r="I18" i="12"/>
  <c r="H18" i="12"/>
  <c r="G18" i="12"/>
  <c r="E18" i="12"/>
  <c r="AI16" i="12"/>
  <c r="AQ16" i="12"/>
  <c r="AA16" i="12"/>
  <c r="F16" i="12"/>
  <c r="I16" i="12"/>
  <c r="H16" i="12"/>
  <c r="G16" i="12"/>
  <c r="E16" i="12"/>
  <c r="AI15" i="12"/>
  <c r="AQ15" i="12"/>
  <c r="AA15" i="12"/>
  <c r="F15" i="12"/>
  <c r="I15" i="12"/>
  <c r="H15" i="12"/>
  <c r="G15" i="12"/>
  <c r="E15" i="12"/>
  <c r="AI13" i="12"/>
  <c r="AQ13" i="12"/>
  <c r="AA13" i="12"/>
  <c r="F13" i="12"/>
  <c r="I13" i="12"/>
  <c r="H13" i="12"/>
  <c r="G13" i="12"/>
  <c r="E13" i="12"/>
  <c r="AI12" i="12"/>
  <c r="AQ12" i="12"/>
  <c r="AA12" i="12"/>
  <c r="F12" i="12"/>
  <c r="I12" i="12"/>
  <c r="H12" i="12"/>
  <c r="G12" i="12"/>
  <c r="E12" i="12"/>
  <c r="AI11" i="12"/>
  <c r="AQ11" i="12"/>
  <c r="AA11" i="12"/>
  <c r="F11" i="12"/>
  <c r="I11" i="12"/>
  <c r="H11" i="12"/>
  <c r="G11" i="12"/>
  <c r="E11" i="12"/>
  <c r="AI70" i="16"/>
  <c r="AG70" i="16"/>
  <c r="AQ70" i="16"/>
  <c r="AF70" i="16"/>
  <c r="AP70" i="16"/>
  <c r="L70" i="16"/>
  <c r="C70" i="16"/>
  <c r="AE70" i="16"/>
  <c r="AO70" i="16"/>
  <c r="AI69" i="16"/>
  <c r="AG69" i="16"/>
  <c r="AQ69" i="16"/>
  <c r="AF69" i="16"/>
  <c r="AP69" i="16"/>
  <c r="L69" i="16"/>
  <c r="C69" i="16"/>
  <c r="AE69" i="16"/>
  <c r="AO69" i="16"/>
  <c r="AI61" i="16"/>
  <c r="AG61" i="16"/>
  <c r="AQ61" i="16"/>
  <c r="AF61" i="16"/>
  <c r="AP61" i="16"/>
  <c r="L61" i="16"/>
  <c r="C61" i="16"/>
  <c r="AE61" i="16"/>
  <c r="AO61" i="16"/>
  <c r="AI60" i="16"/>
  <c r="AG60" i="16"/>
  <c r="AQ60" i="16"/>
  <c r="AF60" i="16"/>
  <c r="AP60" i="16"/>
  <c r="L60" i="16"/>
  <c r="C60" i="16"/>
  <c r="AE60" i="16"/>
  <c r="AO60" i="16"/>
  <c r="AI43" i="16"/>
  <c r="AG43" i="16"/>
  <c r="AQ43" i="16"/>
  <c r="AF43" i="16"/>
  <c r="AP43" i="16"/>
  <c r="L43" i="16"/>
  <c r="C43" i="16"/>
  <c r="AE43" i="16"/>
  <c r="AO43" i="16"/>
  <c r="AI40" i="16"/>
  <c r="AG40" i="16"/>
  <c r="AQ40" i="16"/>
  <c r="AF40" i="16"/>
  <c r="AP40" i="16"/>
  <c r="L40" i="16"/>
  <c r="C40" i="16"/>
  <c r="AE40" i="16"/>
  <c r="AO40" i="16"/>
  <c r="AI31" i="16"/>
  <c r="AG31" i="16"/>
  <c r="AQ31" i="16"/>
  <c r="AF31" i="16"/>
  <c r="AP31" i="16"/>
  <c r="L31" i="16"/>
  <c r="C31" i="16"/>
  <c r="AE31" i="16"/>
  <c r="AO31" i="16"/>
  <c r="AI30" i="16"/>
  <c r="AG30" i="16"/>
  <c r="AQ30" i="16"/>
  <c r="AF30" i="16"/>
  <c r="AP30" i="16"/>
  <c r="L30" i="16"/>
  <c r="C30" i="16"/>
  <c r="AE30" i="16"/>
  <c r="AO30" i="16"/>
  <c r="AI29" i="16"/>
  <c r="AG29" i="16"/>
  <c r="AQ29" i="16"/>
  <c r="AF29" i="16"/>
  <c r="AP29" i="16"/>
  <c r="L29" i="16"/>
  <c r="C29" i="16"/>
  <c r="AE29" i="16"/>
  <c r="AO29" i="16"/>
  <c r="AI22" i="16"/>
  <c r="AG22" i="16"/>
  <c r="AQ22" i="16"/>
  <c r="AF22" i="16"/>
  <c r="AP22" i="16"/>
  <c r="L22" i="16"/>
  <c r="C22" i="16"/>
  <c r="AE22" i="16"/>
  <c r="AO22" i="16"/>
  <c r="AI20" i="16"/>
  <c r="AG20" i="16"/>
  <c r="AQ20" i="16"/>
  <c r="AF20" i="16"/>
  <c r="AP20" i="16"/>
  <c r="L20" i="16"/>
  <c r="C20" i="16"/>
  <c r="AE20" i="16"/>
  <c r="AO20" i="16"/>
  <c r="AI19" i="16"/>
  <c r="AG19" i="16"/>
  <c r="AQ19" i="16"/>
  <c r="AF19" i="16"/>
  <c r="AP19" i="16"/>
  <c r="L19" i="16"/>
  <c r="C19" i="16"/>
  <c r="AE19" i="16"/>
  <c r="AO19" i="16"/>
  <c r="AI18" i="16"/>
  <c r="AG18" i="16"/>
  <c r="AQ18" i="16"/>
  <c r="AF18" i="16"/>
  <c r="AP18" i="16"/>
  <c r="L18" i="16"/>
  <c r="C18" i="16"/>
  <c r="AE18" i="16"/>
  <c r="AO18" i="16"/>
  <c r="AI16" i="16"/>
  <c r="AG16" i="16"/>
  <c r="AQ16" i="16"/>
  <c r="AF16" i="16"/>
  <c r="AP16" i="16"/>
  <c r="L16" i="16"/>
  <c r="C16" i="16"/>
  <c r="AE16" i="16"/>
  <c r="AO16" i="16"/>
  <c r="AI15" i="16"/>
  <c r="AG15" i="16"/>
  <c r="AQ15" i="16"/>
  <c r="AF15" i="16"/>
  <c r="AP15" i="16"/>
  <c r="L15" i="16"/>
  <c r="C15" i="16"/>
  <c r="AE15" i="16"/>
  <c r="AO15" i="16"/>
  <c r="AI13" i="16"/>
  <c r="AG13" i="16"/>
  <c r="AQ13" i="16"/>
  <c r="AF13" i="16"/>
  <c r="AP13" i="16"/>
  <c r="L13" i="16"/>
  <c r="C13" i="16"/>
  <c r="AE13" i="16"/>
  <c r="AO13" i="16"/>
  <c r="AI12" i="16"/>
  <c r="AG12" i="16"/>
  <c r="AQ12" i="16"/>
  <c r="AF12" i="16"/>
  <c r="AP12" i="16"/>
  <c r="L12" i="16"/>
  <c r="C12" i="16"/>
  <c r="AE12" i="16"/>
  <c r="AO12" i="16"/>
  <c r="AI11" i="16"/>
  <c r="AG11" i="16"/>
  <c r="AQ11" i="16"/>
  <c r="AF11" i="16"/>
  <c r="AP11" i="16"/>
  <c r="L11" i="16"/>
  <c r="C11" i="16"/>
  <c r="AE11" i="16"/>
  <c r="AO11" i="16"/>
  <c r="AQ8" i="16"/>
  <c r="AP8" i="16"/>
  <c r="AO8" i="16"/>
  <c r="AF8" i="16"/>
  <c r="AG8" i="16"/>
  <c r="AH11" i="16"/>
  <c r="AH12" i="16"/>
  <c r="AH13" i="16"/>
  <c r="AH15" i="16"/>
  <c r="AH16" i="16"/>
  <c r="AH18" i="16"/>
  <c r="AH19" i="16"/>
  <c r="AH20" i="16"/>
  <c r="AH22" i="16"/>
  <c r="AH29" i="16"/>
  <c r="AH30" i="16"/>
  <c r="AH31" i="16"/>
  <c r="AH40" i="16"/>
  <c r="AH43" i="16"/>
  <c r="AH60" i="16"/>
  <c r="AH61" i="16"/>
  <c r="AH69" i="16"/>
  <c r="AH70" i="16"/>
  <c r="AH8" i="16"/>
  <c r="AI8" i="16"/>
  <c r="AJ11" i="16"/>
  <c r="AJ12" i="16"/>
  <c r="AJ13" i="16"/>
  <c r="AJ15" i="16"/>
  <c r="AJ16" i="16"/>
  <c r="AJ18" i="16"/>
  <c r="AJ19" i="16"/>
  <c r="AJ20" i="16"/>
  <c r="AJ22" i="16"/>
  <c r="AJ29" i="16"/>
  <c r="AJ30" i="16"/>
  <c r="AJ31" i="16"/>
  <c r="AJ40" i="16"/>
  <c r="AJ43" i="16"/>
  <c r="AJ60" i="16"/>
  <c r="AJ61" i="16"/>
  <c r="AJ69" i="16"/>
  <c r="AJ70" i="16"/>
  <c r="AJ8" i="16"/>
  <c r="AK11" i="16"/>
  <c r="AK12" i="16"/>
  <c r="AK13" i="16"/>
  <c r="AK15" i="16"/>
  <c r="AK16" i="16"/>
  <c r="AK18" i="16"/>
  <c r="AK19" i="16"/>
  <c r="AK20" i="16"/>
  <c r="AK22" i="16"/>
  <c r="AK29" i="16"/>
  <c r="AK30" i="16"/>
  <c r="AK31" i="16"/>
  <c r="AK40" i="16"/>
  <c r="AK43" i="16"/>
  <c r="AK60" i="16"/>
  <c r="AK61" i="16"/>
  <c r="AK69" i="16"/>
  <c r="AK70" i="16"/>
  <c r="AK8" i="16"/>
  <c r="AL11" i="16"/>
  <c r="AL12" i="16"/>
  <c r="AL13" i="16"/>
  <c r="AL15" i="16"/>
  <c r="AL16" i="16"/>
  <c r="AL18" i="16"/>
  <c r="AL19" i="16"/>
  <c r="AL20" i="16"/>
  <c r="AL22" i="16"/>
  <c r="AL29" i="16"/>
  <c r="AL30" i="16"/>
  <c r="AL31" i="16"/>
  <c r="AL40" i="16"/>
  <c r="AL43" i="16"/>
  <c r="AL60" i="16"/>
  <c r="AL61" i="16"/>
  <c r="AL69" i="16"/>
  <c r="AL70" i="16"/>
  <c r="AL8" i="16"/>
  <c r="AE8" i="16"/>
  <c r="AH76" i="9"/>
  <c r="AF76" i="9"/>
  <c r="AP76" i="9"/>
  <c r="AE76" i="9"/>
  <c r="AO76" i="9"/>
  <c r="K76" i="9"/>
  <c r="B76" i="9"/>
  <c r="AD76" i="9"/>
  <c r="AN76" i="9"/>
  <c r="AH75" i="9"/>
  <c r="AF75" i="9"/>
  <c r="AP75" i="9"/>
  <c r="AE75" i="9"/>
  <c r="AO75" i="9"/>
  <c r="K75" i="9"/>
  <c r="B75" i="9"/>
  <c r="AD75" i="9"/>
  <c r="AN75" i="9"/>
  <c r="AH74" i="9"/>
  <c r="AF74" i="9"/>
  <c r="AP74" i="9"/>
  <c r="AE74" i="9"/>
  <c r="AO74" i="9"/>
  <c r="K74" i="9"/>
  <c r="B74" i="9"/>
  <c r="AD74" i="9"/>
  <c r="AN74" i="9"/>
  <c r="AH73" i="9"/>
  <c r="AF73" i="9"/>
  <c r="AP73" i="9"/>
  <c r="AE73" i="9"/>
  <c r="AO73" i="9"/>
  <c r="K73" i="9"/>
  <c r="B73" i="9"/>
  <c r="AD73" i="9"/>
  <c r="AN73" i="9"/>
  <c r="AH72" i="9"/>
  <c r="AF72" i="9"/>
  <c r="AP72" i="9"/>
  <c r="AE72" i="9"/>
  <c r="AO72" i="9"/>
  <c r="K72" i="9"/>
  <c r="B72" i="9"/>
  <c r="AD72" i="9"/>
  <c r="AN72" i="9"/>
  <c r="AH71" i="9"/>
  <c r="AF71" i="9"/>
  <c r="AP71" i="9"/>
  <c r="AE71" i="9"/>
  <c r="AO71" i="9"/>
  <c r="K71" i="9"/>
  <c r="B71" i="9"/>
  <c r="AD71" i="9"/>
  <c r="AN71" i="9"/>
  <c r="AH70" i="9"/>
  <c r="AF70" i="9"/>
  <c r="AP70" i="9"/>
  <c r="AE70" i="9"/>
  <c r="AO70" i="9"/>
  <c r="K70" i="9"/>
  <c r="B70" i="9"/>
  <c r="AD70" i="9"/>
  <c r="AN70" i="9"/>
  <c r="AH69" i="9"/>
  <c r="AF69" i="9"/>
  <c r="AP69" i="9"/>
  <c r="AE69" i="9"/>
  <c r="AO69" i="9"/>
  <c r="K69" i="9"/>
  <c r="B69" i="9"/>
  <c r="AD69" i="9"/>
  <c r="AN69" i="9"/>
  <c r="AH68" i="9"/>
  <c r="AF68" i="9"/>
  <c r="AP68" i="9"/>
  <c r="AE68" i="9"/>
  <c r="AO68" i="9"/>
  <c r="K68" i="9"/>
  <c r="B68" i="9"/>
  <c r="AD68" i="9"/>
  <c r="AN68" i="9"/>
  <c r="AH67" i="9"/>
  <c r="AF67" i="9"/>
  <c r="AP67" i="9"/>
  <c r="AE67" i="9"/>
  <c r="AO67" i="9"/>
  <c r="K67" i="9"/>
  <c r="B67" i="9"/>
  <c r="AD67" i="9"/>
  <c r="AN67" i="9"/>
  <c r="AH66" i="9"/>
  <c r="AF66" i="9"/>
  <c r="AP66" i="9"/>
  <c r="AE66" i="9"/>
  <c r="AO66" i="9"/>
  <c r="K66" i="9"/>
  <c r="B66" i="9"/>
  <c r="AD66" i="9"/>
  <c r="AN66" i="9"/>
  <c r="AH65" i="9"/>
  <c r="AF65" i="9"/>
  <c r="AP65" i="9"/>
  <c r="AE65" i="9"/>
  <c r="AO65" i="9"/>
  <c r="K65" i="9"/>
  <c r="B65" i="9"/>
  <c r="AD65" i="9"/>
  <c r="AN65" i="9"/>
  <c r="AH64" i="9"/>
  <c r="AF64" i="9"/>
  <c r="AP64" i="9"/>
  <c r="AE64" i="9"/>
  <c r="AO64" i="9"/>
  <c r="K64" i="9"/>
  <c r="B64" i="9"/>
  <c r="AD64" i="9"/>
  <c r="AN64" i="9"/>
  <c r="AH63" i="9"/>
  <c r="AF63" i="9"/>
  <c r="AP63" i="9"/>
  <c r="AE63" i="9"/>
  <c r="AO63" i="9"/>
  <c r="K63" i="9"/>
  <c r="B63" i="9"/>
  <c r="AD63" i="9"/>
  <c r="AN63" i="9"/>
  <c r="AH62" i="9"/>
  <c r="AF62" i="9"/>
  <c r="AP62" i="9"/>
  <c r="AE62" i="9"/>
  <c r="AO62" i="9"/>
  <c r="K62" i="9"/>
  <c r="B62" i="9"/>
  <c r="AD62" i="9"/>
  <c r="AN62" i="9"/>
  <c r="AH61" i="9"/>
  <c r="AF61" i="9"/>
  <c r="AP61" i="9"/>
  <c r="AE61" i="9"/>
  <c r="AO61" i="9"/>
  <c r="K61" i="9"/>
  <c r="B61" i="9"/>
  <c r="AD61" i="9"/>
  <c r="AN61" i="9"/>
  <c r="AH60" i="9"/>
  <c r="AF60" i="9"/>
  <c r="AP60" i="9"/>
  <c r="AE60" i="9"/>
  <c r="AO60" i="9"/>
  <c r="K60" i="9"/>
  <c r="B60" i="9"/>
  <c r="AD60" i="9"/>
  <c r="AN60" i="9"/>
  <c r="AH59" i="9"/>
  <c r="AF59" i="9"/>
  <c r="AP59" i="9"/>
  <c r="AE59" i="9"/>
  <c r="AO59" i="9"/>
  <c r="K59" i="9"/>
  <c r="B59" i="9"/>
  <c r="AD59" i="9"/>
  <c r="AN59" i="9"/>
  <c r="AH58" i="9"/>
  <c r="AF58" i="9"/>
  <c r="AP58" i="9"/>
  <c r="AE58" i="9"/>
  <c r="AO58" i="9"/>
  <c r="K58" i="9"/>
  <c r="B58" i="9"/>
  <c r="AD58" i="9"/>
  <c r="AN58" i="9"/>
  <c r="AH57" i="9"/>
  <c r="AF57" i="9"/>
  <c r="AP57" i="9"/>
  <c r="AE57" i="9"/>
  <c r="AO57" i="9"/>
  <c r="K57" i="9"/>
  <c r="B57" i="9"/>
  <c r="AD57" i="9"/>
  <c r="AN57" i="9"/>
  <c r="AH56" i="9"/>
  <c r="AF56" i="9"/>
  <c r="AP56" i="9"/>
  <c r="AE56" i="9"/>
  <c r="AO56" i="9"/>
  <c r="K56" i="9"/>
  <c r="B56" i="9"/>
  <c r="AD56" i="9"/>
  <c r="AN56" i="9"/>
  <c r="AH55" i="9"/>
  <c r="AF55" i="9"/>
  <c r="AP55" i="9"/>
  <c r="AE55" i="9"/>
  <c r="AO55" i="9"/>
  <c r="K55" i="9"/>
  <c r="B55" i="9"/>
  <c r="AD55" i="9"/>
  <c r="AN55" i="9"/>
  <c r="AH54" i="9"/>
  <c r="AF54" i="9"/>
  <c r="AP54" i="9"/>
  <c r="AE54" i="9"/>
  <c r="AO54" i="9"/>
  <c r="K54" i="9"/>
  <c r="B54" i="9"/>
  <c r="AD54" i="9"/>
  <c r="AN54" i="9"/>
  <c r="AH53" i="9"/>
  <c r="AF53" i="9"/>
  <c r="AP53" i="9"/>
  <c r="AE53" i="9"/>
  <c r="AO53" i="9"/>
  <c r="K53" i="9"/>
  <c r="B53" i="9"/>
  <c r="AD53" i="9"/>
  <c r="AN53" i="9"/>
  <c r="AH52" i="9"/>
  <c r="AF52" i="9"/>
  <c r="AP52" i="9"/>
  <c r="AE52" i="9"/>
  <c r="AO52" i="9"/>
  <c r="K52" i="9"/>
  <c r="B52" i="9"/>
  <c r="AD52" i="9"/>
  <c r="AN52" i="9"/>
  <c r="AH51" i="9"/>
  <c r="AF51" i="9"/>
  <c r="AP51" i="9"/>
  <c r="AE51" i="9"/>
  <c r="AO51" i="9"/>
  <c r="K51" i="9"/>
  <c r="B51" i="9"/>
  <c r="AD51" i="9"/>
  <c r="AN51" i="9"/>
  <c r="AH50" i="9"/>
  <c r="AF50" i="9"/>
  <c r="AP50" i="9"/>
  <c r="AE50" i="9"/>
  <c r="AO50" i="9"/>
  <c r="K50" i="9"/>
  <c r="B50" i="9"/>
  <c r="AD50" i="9"/>
  <c r="AN50" i="9"/>
  <c r="AH49" i="9"/>
  <c r="AF49" i="9"/>
  <c r="AP49" i="9"/>
  <c r="AE49" i="9"/>
  <c r="AO49" i="9"/>
  <c r="K49" i="9"/>
  <c r="B49" i="9"/>
  <c r="AD49" i="9"/>
  <c r="AN49" i="9"/>
  <c r="AH48" i="9"/>
  <c r="AF48" i="9"/>
  <c r="AP48" i="9"/>
  <c r="AE48" i="9"/>
  <c r="AO48" i="9"/>
  <c r="K48" i="9"/>
  <c r="B48" i="9"/>
  <c r="AD48" i="9"/>
  <c r="AN48" i="9"/>
  <c r="AH47" i="9"/>
  <c r="AF47" i="9"/>
  <c r="AP47" i="9"/>
  <c r="AE47" i="9"/>
  <c r="AO47" i="9"/>
  <c r="K47" i="9"/>
  <c r="B47" i="9"/>
  <c r="AD47" i="9"/>
  <c r="AN47" i="9"/>
  <c r="AH46" i="9"/>
  <c r="AF46" i="9"/>
  <c r="AP46" i="9"/>
  <c r="AE46" i="9"/>
  <c r="AO46" i="9"/>
  <c r="K46" i="9"/>
  <c r="B46" i="9"/>
  <c r="AD46" i="9"/>
  <c r="AN46" i="9"/>
  <c r="AH45" i="9"/>
  <c r="AF45" i="9"/>
  <c r="AP45" i="9"/>
  <c r="AE45" i="9"/>
  <c r="AO45" i="9"/>
  <c r="K45" i="9"/>
  <c r="B45" i="9"/>
  <c r="AD45" i="9"/>
  <c r="AN45" i="9"/>
  <c r="AH44" i="9"/>
  <c r="AF44" i="9"/>
  <c r="AP44" i="9"/>
  <c r="AE44" i="9"/>
  <c r="AO44" i="9"/>
  <c r="K44" i="9"/>
  <c r="B44" i="9"/>
  <c r="AD44" i="9"/>
  <c r="AN44" i="9"/>
  <c r="AH43" i="9"/>
  <c r="AF43" i="9"/>
  <c r="AP43" i="9"/>
  <c r="AE43" i="9"/>
  <c r="AO43" i="9"/>
  <c r="K43" i="9"/>
  <c r="B43" i="9"/>
  <c r="AD43" i="9"/>
  <c r="AN43" i="9"/>
  <c r="AH42" i="9"/>
  <c r="AF42" i="9"/>
  <c r="AP42" i="9"/>
  <c r="AE42" i="9"/>
  <c r="AO42" i="9"/>
  <c r="K42" i="9"/>
  <c r="B42" i="9"/>
  <c r="AD42" i="9"/>
  <c r="AN42" i="9"/>
  <c r="AH41" i="9"/>
  <c r="AF41" i="9"/>
  <c r="AP41" i="9"/>
  <c r="AE41" i="9"/>
  <c r="AO41" i="9"/>
  <c r="K41" i="9"/>
  <c r="B41" i="9"/>
  <c r="AD41" i="9"/>
  <c r="AN41" i="9"/>
  <c r="AH40" i="9"/>
  <c r="AF40" i="9"/>
  <c r="AP40" i="9"/>
  <c r="AE40" i="9"/>
  <c r="AO40" i="9"/>
  <c r="K40" i="9"/>
  <c r="B40" i="9"/>
  <c r="AD40" i="9"/>
  <c r="AN40" i="9"/>
  <c r="AH39" i="9"/>
  <c r="AF39" i="9"/>
  <c r="AP39" i="9"/>
  <c r="AE39" i="9"/>
  <c r="AO39" i="9"/>
  <c r="K39" i="9"/>
  <c r="B39" i="9"/>
  <c r="AD39" i="9"/>
  <c r="AN39" i="9"/>
  <c r="AH38" i="9"/>
  <c r="AF38" i="9"/>
  <c r="AP38" i="9"/>
  <c r="AE38" i="9"/>
  <c r="AO38" i="9"/>
  <c r="K38" i="9"/>
  <c r="B38" i="9"/>
  <c r="AD38" i="9"/>
  <c r="AN38" i="9"/>
  <c r="AH37" i="9"/>
  <c r="AF37" i="9"/>
  <c r="AP37" i="9"/>
  <c r="AE37" i="9"/>
  <c r="AO37" i="9"/>
  <c r="K37" i="9"/>
  <c r="B37" i="9"/>
  <c r="AD37" i="9"/>
  <c r="AN37" i="9"/>
  <c r="AH36" i="9"/>
  <c r="AF36" i="9"/>
  <c r="AP36" i="9"/>
  <c r="AE36" i="9"/>
  <c r="AO36" i="9"/>
  <c r="K36" i="9"/>
  <c r="B36" i="9"/>
  <c r="AD36" i="9"/>
  <c r="AN36" i="9"/>
  <c r="AH35" i="9"/>
  <c r="AF35" i="9"/>
  <c r="AP35" i="9"/>
  <c r="AE35" i="9"/>
  <c r="AO35" i="9"/>
  <c r="K35" i="9"/>
  <c r="B35" i="9"/>
  <c r="AD35" i="9"/>
  <c r="AN35" i="9"/>
  <c r="AH34" i="9"/>
  <c r="AF34" i="9"/>
  <c r="AP34" i="9"/>
  <c r="AE34" i="9"/>
  <c r="AO34" i="9"/>
  <c r="K34" i="9"/>
  <c r="B34" i="9"/>
  <c r="AD34" i="9"/>
  <c r="AN34" i="9"/>
  <c r="AH33" i="9"/>
  <c r="AF33" i="9"/>
  <c r="AP33" i="9"/>
  <c r="AE33" i="9"/>
  <c r="AO33" i="9"/>
  <c r="K33" i="9"/>
  <c r="B33" i="9"/>
  <c r="AD33" i="9"/>
  <c r="AN33" i="9"/>
  <c r="AH32" i="9"/>
  <c r="AF32" i="9"/>
  <c r="AP32" i="9"/>
  <c r="AE32" i="9"/>
  <c r="AO32" i="9"/>
  <c r="K32" i="9"/>
  <c r="B32" i="9"/>
  <c r="AD32" i="9"/>
  <c r="AN32" i="9"/>
  <c r="AH31" i="9"/>
  <c r="AF31" i="9"/>
  <c r="AP31" i="9"/>
  <c r="AE31" i="9"/>
  <c r="AO31" i="9"/>
  <c r="K31" i="9"/>
  <c r="B31" i="9"/>
  <c r="AD31" i="9"/>
  <c r="AN31" i="9"/>
  <c r="AH30" i="9"/>
  <c r="AF30" i="9"/>
  <c r="AP30" i="9"/>
  <c r="AE30" i="9"/>
  <c r="AO30" i="9"/>
  <c r="K30" i="9"/>
  <c r="B30" i="9"/>
  <c r="AD30" i="9"/>
  <c r="AN30" i="9"/>
  <c r="AH29" i="9"/>
  <c r="AF29" i="9"/>
  <c r="AP29" i="9"/>
  <c r="AE29" i="9"/>
  <c r="AO29" i="9"/>
  <c r="K29" i="9"/>
  <c r="B29" i="9"/>
  <c r="AD29" i="9"/>
  <c r="AN29" i="9"/>
  <c r="AH28" i="9"/>
  <c r="AF28" i="9"/>
  <c r="AP28" i="9"/>
  <c r="AE28" i="9"/>
  <c r="AO28" i="9"/>
  <c r="K28" i="9"/>
  <c r="B28" i="9"/>
  <c r="AD28" i="9"/>
  <c r="AN28" i="9"/>
  <c r="AH27" i="9"/>
  <c r="AF27" i="9"/>
  <c r="AP27" i="9"/>
  <c r="AE27" i="9"/>
  <c r="AO27" i="9"/>
  <c r="K27" i="9"/>
  <c r="B27" i="9"/>
  <c r="AD27" i="9"/>
  <c r="AN27" i="9"/>
  <c r="AH26" i="9"/>
  <c r="AF26" i="9"/>
  <c r="AP26" i="9"/>
  <c r="AE26" i="9"/>
  <c r="AO26" i="9"/>
  <c r="K26" i="9"/>
  <c r="B26" i="9"/>
  <c r="AD26" i="9"/>
  <c r="AN26" i="9"/>
  <c r="AH25" i="9"/>
  <c r="AF25" i="9"/>
  <c r="AP25" i="9"/>
  <c r="AE25" i="9"/>
  <c r="AO25" i="9"/>
  <c r="K25" i="9"/>
  <c r="B25" i="9"/>
  <c r="AD25" i="9"/>
  <c r="AN25" i="9"/>
  <c r="AH24" i="9"/>
  <c r="AF24" i="9"/>
  <c r="AP24" i="9"/>
  <c r="AE24" i="9"/>
  <c r="AO24" i="9"/>
  <c r="K24" i="9"/>
  <c r="B24" i="9"/>
  <c r="AD24" i="9"/>
  <c r="AN24" i="9"/>
  <c r="AH23" i="9"/>
  <c r="AF23" i="9"/>
  <c r="AP23" i="9"/>
  <c r="AE23" i="9"/>
  <c r="AO23" i="9"/>
  <c r="K23" i="9"/>
  <c r="B23" i="9"/>
  <c r="AD23" i="9"/>
  <c r="AN23" i="9"/>
  <c r="AH22" i="9"/>
  <c r="AF22" i="9"/>
  <c r="AP22" i="9"/>
  <c r="AE22" i="9"/>
  <c r="AO22" i="9"/>
  <c r="K22" i="9"/>
  <c r="B22" i="9"/>
  <c r="AD22" i="9"/>
  <c r="AN22" i="9"/>
  <c r="AH21" i="9"/>
  <c r="AF21" i="9"/>
  <c r="AP21" i="9"/>
  <c r="AE21" i="9"/>
  <c r="AO21" i="9"/>
  <c r="K21" i="9"/>
  <c r="B21" i="9"/>
  <c r="AD21" i="9"/>
  <c r="AN21" i="9"/>
  <c r="AH20" i="9"/>
  <c r="AF20" i="9"/>
  <c r="AP20" i="9"/>
  <c r="AE20" i="9"/>
  <c r="AO20" i="9"/>
  <c r="K20" i="9"/>
  <c r="B20" i="9"/>
  <c r="AD20" i="9"/>
  <c r="AN20" i="9"/>
  <c r="AH19" i="9"/>
  <c r="AF19" i="9"/>
  <c r="AP19" i="9"/>
  <c r="AE19" i="9"/>
  <c r="AO19" i="9"/>
  <c r="K19" i="9"/>
  <c r="B19" i="9"/>
  <c r="AD19" i="9"/>
  <c r="AN19" i="9"/>
  <c r="AH18" i="9"/>
  <c r="AF18" i="9"/>
  <c r="AP18" i="9"/>
  <c r="AE18" i="9"/>
  <c r="AO18" i="9"/>
  <c r="K18" i="9"/>
  <c r="B18" i="9"/>
  <c r="AD18" i="9"/>
  <c r="AN18" i="9"/>
  <c r="AH17" i="9"/>
  <c r="AF17" i="9"/>
  <c r="AP17" i="9"/>
  <c r="AE17" i="9"/>
  <c r="AO17" i="9"/>
  <c r="K17" i="9"/>
  <c r="B17" i="9"/>
  <c r="AD17" i="9"/>
  <c r="AN17" i="9"/>
  <c r="AH16" i="9"/>
  <c r="AF16" i="9"/>
  <c r="AP16" i="9"/>
  <c r="AE16" i="9"/>
  <c r="AO16" i="9"/>
  <c r="K16" i="9"/>
  <c r="B16" i="9"/>
  <c r="AD16" i="9"/>
  <c r="AN16" i="9"/>
  <c r="AH15" i="9"/>
  <c r="AF15" i="9"/>
  <c r="AP15" i="9"/>
  <c r="AE15" i="9"/>
  <c r="AO15" i="9"/>
  <c r="K15" i="9"/>
  <c r="B15" i="9"/>
  <c r="AD15" i="9"/>
  <c r="AN15" i="9"/>
  <c r="AH14" i="9"/>
  <c r="AF14" i="9"/>
  <c r="AP14" i="9"/>
  <c r="AE14" i="9"/>
  <c r="AO14" i="9"/>
  <c r="K14" i="9"/>
  <c r="B14" i="9"/>
  <c r="AD14" i="9"/>
  <c r="AN14" i="9"/>
  <c r="AH13" i="9"/>
  <c r="AF13" i="9"/>
  <c r="AP13" i="9"/>
  <c r="AE13" i="9"/>
  <c r="AO13" i="9"/>
  <c r="K13" i="9"/>
  <c r="B13" i="9"/>
  <c r="AD13" i="9"/>
  <c r="AN13" i="9"/>
  <c r="AH12" i="9"/>
  <c r="AF12" i="9"/>
  <c r="AP12" i="9"/>
  <c r="AE12" i="9"/>
  <c r="K12" i="9"/>
  <c r="B12" i="9"/>
  <c r="AD12" i="9"/>
  <c r="AN12" i="9"/>
  <c r="AH11" i="9"/>
  <c r="AF11" i="9"/>
  <c r="AP11" i="9"/>
  <c r="AE11" i="9"/>
  <c r="AO11" i="9"/>
  <c r="K11" i="9"/>
  <c r="B11" i="9"/>
  <c r="AD11" i="9"/>
  <c r="AN11" i="9"/>
  <c r="AP8" i="9"/>
  <c r="AO8" i="9"/>
  <c r="AN8" i="9"/>
  <c r="AG12" i="9"/>
  <c r="AI12" i="9"/>
  <c r="AJ12" i="9"/>
  <c r="AK12" i="9"/>
  <c r="AG13" i="9"/>
  <c r="AI13" i="9"/>
  <c r="AJ13" i="9"/>
  <c r="AK13" i="9"/>
  <c r="AG14" i="9"/>
  <c r="AI14" i="9"/>
  <c r="AJ14" i="9"/>
  <c r="AK14" i="9"/>
  <c r="AG15" i="9"/>
  <c r="AI15" i="9"/>
  <c r="AJ15" i="9"/>
  <c r="AK15" i="9"/>
  <c r="AG16" i="9"/>
  <c r="AI16" i="9"/>
  <c r="AJ16" i="9"/>
  <c r="AK16" i="9"/>
  <c r="AG17" i="9"/>
  <c r="AI17" i="9"/>
  <c r="AJ17" i="9"/>
  <c r="AK17" i="9"/>
  <c r="AG18" i="9"/>
  <c r="AI18" i="9"/>
  <c r="AJ18" i="9"/>
  <c r="AK18" i="9"/>
  <c r="AG19" i="9"/>
  <c r="AI19" i="9"/>
  <c r="AJ19" i="9"/>
  <c r="AK19" i="9"/>
  <c r="AG20" i="9"/>
  <c r="AI20" i="9"/>
  <c r="AJ20" i="9"/>
  <c r="AK20" i="9"/>
  <c r="AG21" i="9"/>
  <c r="AI21" i="9"/>
  <c r="AJ21" i="9"/>
  <c r="AK21" i="9"/>
  <c r="AG22" i="9"/>
  <c r="AI22" i="9"/>
  <c r="AJ22" i="9"/>
  <c r="AK22" i="9"/>
  <c r="AG23" i="9"/>
  <c r="AI23" i="9"/>
  <c r="AJ23" i="9"/>
  <c r="AK23" i="9"/>
  <c r="AG24" i="9"/>
  <c r="AI24" i="9"/>
  <c r="AJ24" i="9"/>
  <c r="AK24" i="9"/>
  <c r="AG25" i="9"/>
  <c r="AI25" i="9"/>
  <c r="AJ25" i="9"/>
  <c r="AK25" i="9"/>
  <c r="AG26" i="9"/>
  <c r="AI26" i="9"/>
  <c r="AJ26" i="9"/>
  <c r="AK26" i="9"/>
  <c r="AG27" i="9"/>
  <c r="AI27" i="9"/>
  <c r="AJ27" i="9"/>
  <c r="AK27" i="9"/>
  <c r="AG28" i="9"/>
  <c r="AI28" i="9"/>
  <c r="AJ28" i="9"/>
  <c r="AK28" i="9"/>
  <c r="AG29" i="9"/>
  <c r="AI29" i="9"/>
  <c r="AJ29" i="9"/>
  <c r="AK29" i="9"/>
  <c r="AG30" i="9"/>
  <c r="AI30" i="9"/>
  <c r="AJ30" i="9"/>
  <c r="AK30" i="9"/>
  <c r="AG31" i="9"/>
  <c r="AI31" i="9"/>
  <c r="AJ31" i="9"/>
  <c r="AK31" i="9"/>
  <c r="AG32" i="9"/>
  <c r="AI32" i="9"/>
  <c r="AJ32" i="9"/>
  <c r="AK32" i="9"/>
  <c r="AG33" i="9"/>
  <c r="AI33" i="9"/>
  <c r="AJ33" i="9"/>
  <c r="AK33" i="9"/>
  <c r="AG34" i="9"/>
  <c r="AI34" i="9"/>
  <c r="AJ34" i="9"/>
  <c r="AK34" i="9"/>
  <c r="AG35" i="9"/>
  <c r="AI35" i="9"/>
  <c r="AJ35" i="9"/>
  <c r="AK35" i="9"/>
  <c r="AG36" i="9"/>
  <c r="AI36" i="9"/>
  <c r="AJ36" i="9"/>
  <c r="AK36" i="9"/>
  <c r="AG37" i="9"/>
  <c r="AI37" i="9"/>
  <c r="AJ37" i="9"/>
  <c r="AK37" i="9"/>
  <c r="AG38" i="9"/>
  <c r="AI38" i="9"/>
  <c r="AJ38" i="9"/>
  <c r="AK38" i="9"/>
  <c r="AG39" i="9"/>
  <c r="AI39" i="9"/>
  <c r="AJ39" i="9"/>
  <c r="AK39" i="9"/>
  <c r="AG40" i="9"/>
  <c r="AI40" i="9"/>
  <c r="AJ40" i="9"/>
  <c r="AK40" i="9"/>
  <c r="AG41" i="9"/>
  <c r="AI41" i="9"/>
  <c r="AJ41" i="9"/>
  <c r="AK41" i="9"/>
  <c r="AG42" i="9"/>
  <c r="AI42" i="9"/>
  <c r="AJ42" i="9"/>
  <c r="AK42" i="9"/>
  <c r="AG43" i="9"/>
  <c r="AI43" i="9"/>
  <c r="AJ43" i="9"/>
  <c r="AK43" i="9"/>
  <c r="AG44" i="9"/>
  <c r="AI44" i="9"/>
  <c r="AJ44" i="9"/>
  <c r="AK44" i="9"/>
  <c r="AG45" i="9"/>
  <c r="AI45" i="9"/>
  <c r="AJ45" i="9"/>
  <c r="AK45" i="9"/>
  <c r="AG46" i="9"/>
  <c r="AI46" i="9"/>
  <c r="AJ46" i="9"/>
  <c r="AK46" i="9"/>
  <c r="AG47" i="9"/>
  <c r="AI47" i="9"/>
  <c r="AJ47" i="9"/>
  <c r="AK47" i="9"/>
  <c r="AG48" i="9"/>
  <c r="AI48" i="9"/>
  <c r="AJ48" i="9"/>
  <c r="AK48" i="9"/>
  <c r="AG49" i="9"/>
  <c r="AI49" i="9"/>
  <c r="AJ49" i="9"/>
  <c r="AK49" i="9"/>
  <c r="AG50" i="9"/>
  <c r="AI50" i="9"/>
  <c r="AJ50" i="9"/>
  <c r="AK50" i="9"/>
  <c r="AG51" i="9"/>
  <c r="AI51" i="9"/>
  <c r="AJ51" i="9"/>
  <c r="AK51" i="9"/>
  <c r="AG52" i="9"/>
  <c r="AI52" i="9"/>
  <c r="AJ52" i="9"/>
  <c r="AK52" i="9"/>
  <c r="AG53" i="9"/>
  <c r="AI53" i="9"/>
  <c r="AJ53" i="9"/>
  <c r="AK53" i="9"/>
  <c r="AG54" i="9"/>
  <c r="AI54" i="9"/>
  <c r="AJ54" i="9"/>
  <c r="AK54" i="9"/>
  <c r="AG55" i="9"/>
  <c r="AI55" i="9"/>
  <c r="AJ55" i="9"/>
  <c r="AK55" i="9"/>
  <c r="AG56" i="9"/>
  <c r="AI56" i="9"/>
  <c r="AJ56" i="9"/>
  <c r="AK56" i="9"/>
  <c r="AG57" i="9"/>
  <c r="AI57" i="9"/>
  <c r="AJ57" i="9"/>
  <c r="AK57" i="9"/>
  <c r="AG58" i="9"/>
  <c r="AI58" i="9"/>
  <c r="AJ58" i="9"/>
  <c r="AK58" i="9"/>
  <c r="AG59" i="9"/>
  <c r="AI59" i="9"/>
  <c r="AJ59" i="9"/>
  <c r="AK59" i="9"/>
  <c r="AG60" i="9"/>
  <c r="AI60" i="9"/>
  <c r="AJ60" i="9"/>
  <c r="AK60" i="9"/>
  <c r="AG61" i="9"/>
  <c r="AI61" i="9"/>
  <c r="AJ61" i="9"/>
  <c r="AK61" i="9"/>
  <c r="AG62" i="9"/>
  <c r="AI62" i="9"/>
  <c r="AJ62" i="9"/>
  <c r="AK62" i="9"/>
  <c r="AG63" i="9"/>
  <c r="AI63" i="9"/>
  <c r="AJ63" i="9"/>
  <c r="AK63" i="9"/>
  <c r="AG64" i="9"/>
  <c r="AI64" i="9"/>
  <c r="AJ64" i="9"/>
  <c r="AK64" i="9"/>
  <c r="AG65" i="9"/>
  <c r="AI65" i="9"/>
  <c r="AJ65" i="9"/>
  <c r="AK65" i="9"/>
  <c r="AG66" i="9"/>
  <c r="AI66" i="9"/>
  <c r="AJ66" i="9"/>
  <c r="AK66" i="9"/>
  <c r="AG67" i="9"/>
  <c r="AI67" i="9"/>
  <c r="AJ67" i="9"/>
  <c r="AK67" i="9"/>
  <c r="AG68" i="9"/>
  <c r="AI68" i="9"/>
  <c r="AJ68" i="9"/>
  <c r="AK68" i="9"/>
  <c r="AG69" i="9"/>
  <c r="AI69" i="9"/>
  <c r="AJ69" i="9"/>
  <c r="AK69" i="9"/>
  <c r="AG70" i="9"/>
  <c r="AI70" i="9"/>
  <c r="AJ70" i="9"/>
  <c r="AK70" i="9"/>
  <c r="AG71" i="9"/>
  <c r="AI71" i="9"/>
  <c r="AJ71" i="9"/>
  <c r="AK71" i="9"/>
  <c r="AG72" i="9"/>
  <c r="AI72" i="9"/>
  <c r="AJ72" i="9"/>
  <c r="AK72" i="9"/>
  <c r="AG73" i="9"/>
  <c r="AI73" i="9"/>
  <c r="AJ73" i="9"/>
  <c r="AK73" i="9"/>
  <c r="AG74" i="9"/>
  <c r="AI74" i="9"/>
  <c r="AJ74" i="9"/>
  <c r="AK74" i="9"/>
  <c r="AG75" i="9"/>
  <c r="AI75" i="9"/>
  <c r="AJ75" i="9"/>
  <c r="AK75" i="9"/>
  <c r="AG76" i="9"/>
  <c r="AI76" i="9"/>
  <c r="AJ76" i="9"/>
  <c r="AK76" i="9"/>
  <c r="AD8" i="9"/>
  <c r="AK11" i="9"/>
  <c r="AG11" i="9"/>
  <c r="AI11" i="9"/>
  <c r="AJ11" i="9"/>
  <c r="BU14" i="8"/>
  <c r="CB14" i="8"/>
  <c r="O14" i="8"/>
  <c r="AH14" i="8"/>
  <c r="AF14" i="8"/>
  <c r="AP14" i="8"/>
  <c r="BU76" i="8"/>
  <c r="CB76" i="8"/>
  <c r="O76" i="8"/>
  <c r="AH76" i="8"/>
  <c r="AF76" i="8"/>
  <c r="AP76" i="8"/>
  <c r="AE76" i="8"/>
  <c r="AO76" i="8"/>
  <c r="AD76" i="8"/>
  <c r="AN76" i="8"/>
  <c r="BU75" i="8"/>
  <c r="CB75" i="8"/>
  <c r="O75" i="8"/>
  <c r="AH75" i="8"/>
  <c r="AF75" i="8"/>
  <c r="AP75" i="8"/>
  <c r="AE75" i="8"/>
  <c r="AO75" i="8"/>
  <c r="AD75" i="8"/>
  <c r="AN75" i="8"/>
  <c r="BU74" i="8"/>
  <c r="CB74" i="8"/>
  <c r="O74" i="8"/>
  <c r="AH74" i="8"/>
  <c r="AF74" i="8"/>
  <c r="AP74" i="8"/>
  <c r="AE74" i="8"/>
  <c r="AO74" i="8"/>
  <c r="AD74" i="8"/>
  <c r="AN74" i="8"/>
  <c r="BU73" i="8"/>
  <c r="CB73" i="8"/>
  <c r="O73" i="8"/>
  <c r="AH73" i="8"/>
  <c r="AF73" i="8"/>
  <c r="AP73" i="8"/>
  <c r="AE73" i="8"/>
  <c r="AO73" i="8"/>
  <c r="AD73" i="8"/>
  <c r="AN73" i="8"/>
  <c r="BU72" i="8"/>
  <c r="CB72" i="8"/>
  <c r="O72" i="8"/>
  <c r="AH72" i="8"/>
  <c r="AF72" i="8"/>
  <c r="AP72" i="8"/>
  <c r="AE72" i="8"/>
  <c r="AO72" i="8"/>
  <c r="AD72" i="8"/>
  <c r="AN72" i="8"/>
  <c r="BU71" i="8"/>
  <c r="CB71" i="8"/>
  <c r="O71" i="8"/>
  <c r="AH71" i="8"/>
  <c r="AF71" i="8"/>
  <c r="AP71" i="8"/>
  <c r="AE71" i="8"/>
  <c r="AO71" i="8"/>
  <c r="AD71" i="8"/>
  <c r="AN71" i="8"/>
  <c r="BU70" i="8"/>
  <c r="CB70" i="8"/>
  <c r="O70" i="8"/>
  <c r="AH70" i="8"/>
  <c r="AF70" i="8"/>
  <c r="AP70" i="8"/>
  <c r="AE70" i="8"/>
  <c r="AO70" i="8"/>
  <c r="AD70" i="8"/>
  <c r="AN70" i="8"/>
  <c r="BU69" i="8"/>
  <c r="CB69" i="8"/>
  <c r="O69" i="8"/>
  <c r="AH69" i="8"/>
  <c r="AF69" i="8"/>
  <c r="AP69" i="8"/>
  <c r="AE69" i="8"/>
  <c r="AO69" i="8"/>
  <c r="AD69" i="8"/>
  <c r="AN69" i="8"/>
  <c r="BU68" i="8"/>
  <c r="CB68" i="8"/>
  <c r="O68" i="8"/>
  <c r="AH68" i="8"/>
  <c r="AF68" i="8"/>
  <c r="AP68" i="8"/>
  <c r="AE68" i="8"/>
  <c r="AO68" i="8"/>
  <c r="AD68" i="8"/>
  <c r="AN68" i="8"/>
  <c r="BU67" i="8"/>
  <c r="CB67" i="8"/>
  <c r="O67" i="8"/>
  <c r="AH67" i="8"/>
  <c r="AF67" i="8"/>
  <c r="AP67" i="8"/>
  <c r="AE67" i="8"/>
  <c r="AO67" i="8"/>
  <c r="AD67" i="8"/>
  <c r="AN67" i="8"/>
  <c r="BU66" i="8"/>
  <c r="CB66" i="8"/>
  <c r="O66" i="8"/>
  <c r="AH66" i="8"/>
  <c r="AF66" i="8"/>
  <c r="AP66" i="8"/>
  <c r="AE66" i="8"/>
  <c r="AO66" i="8"/>
  <c r="AD66" i="8"/>
  <c r="AN66" i="8"/>
  <c r="BU65" i="8"/>
  <c r="CB65" i="8"/>
  <c r="O65" i="8"/>
  <c r="AH65" i="8"/>
  <c r="AF65" i="8"/>
  <c r="AP65" i="8"/>
  <c r="AE65" i="8"/>
  <c r="AO65" i="8"/>
  <c r="AD65" i="8"/>
  <c r="AN65" i="8"/>
  <c r="BU64" i="8"/>
  <c r="CB64" i="8"/>
  <c r="O64" i="8"/>
  <c r="AH64" i="8"/>
  <c r="AF64" i="8"/>
  <c r="AP64" i="8"/>
  <c r="AE64" i="8"/>
  <c r="AO64" i="8"/>
  <c r="AD64" i="8"/>
  <c r="AN64" i="8"/>
  <c r="BU63" i="8"/>
  <c r="CB63" i="8"/>
  <c r="O63" i="8"/>
  <c r="AH63" i="8"/>
  <c r="AF63" i="8"/>
  <c r="AP63" i="8"/>
  <c r="AE63" i="8"/>
  <c r="AO63" i="8"/>
  <c r="AD63" i="8"/>
  <c r="AN63" i="8"/>
  <c r="BU62" i="8"/>
  <c r="CB62" i="8"/>
  <c r="O62" i="8"/>
  <c r="AH62" i="8"/>
  <c r="AF62" i="8"/>
  <c r="AP62" i="8"/>
  <c r="AE62" i="8"/>
  <c r="AO62" i="8"/>
  <c r="AD62" i="8"/>
  <c r="AN62" i="8"/>
  <c r="BU61" i="8"/>
  <c r="CB61" i="8"/>
  <c r="O61" i="8"/>
  <c r="AH61" i="8"/>
  <c r="AF61" i="8"/>
  <c r="AP61" i="8"/>
  <c r="AE61" i="8"/>
  <c r="AO61" i="8"/>
  <c r="AD61" i="8"/>
  <c r="AN61" i="8"/>
  <c r="BU60" i="8"/>
  <c r="CB60" i="8"/>
  <c r="O60" i="8"/>
  <c r="AH60" i="8"/>
  <c r="AF60" i="8"/>
  <c r="AP60" i="8"/>
  <c r="AE60" i="8"/>
  <c r="AO60" i="8"/>
  <c r="AD60" i="8"/>
  <c r="AN60" i="8"/>
  <c r="BU59" i="8"/>
  <c r="CB59" i="8"/>
  <c r="O59" i="8"/>
  <c r="AH59" i="8"/>
  <c r="AF59" i="8"/>
  <c r="AP59" i="8"/>
  <c r="AE59" i="8"/>
  <c r="AO59" i="8"/>
  <c r="AD59" i="8"/>
  <c r="AN59" i="8"/>
  <c r="BU58" i="8"/>
  <c r="CB58" i="8"/>
  <c r="O58" i="8"/>
  <c r="AH58" i="8"/>
  <c r="AF58" i="8"/>
  <c r="AP58" i="8"/>
  <c r="AE58" i="8"/>
  <c r="AO58" i="8"/>
  <c r="AD58" i="8"/>
  <c r="AN58" i="8"/>
  <c r="BU57" i="8"/>
  <c r="CB57" i="8"/>
  <c r="O57" i="8"/>
  <c r="AH57" i="8"/>
  <c r="AF57" i="8"/>
  <c r="AP57" i="8"/>
  <c r="AE57" i="8"/>
  <c r="AO57" i="8"/>
  <c r="AD57" i="8"/>
  <c r="AN57" i="8"/>
  <c r="BU56" i="8"/>
  <c r="CB56" i="8"/>
  <c r="O56" i="8"/>
  <c r="AH56" i="8"/>
  <c r="AF56" i="8"/>
  <c r="AP56" i="8"/>
  <c r="AE56" i="8"/>
  <c r="AO56" i="8"/>
  <c r="AD56" i="8"/>
  <c r="AN56" i="8"/>
  <c r="BU55" i="8"/>
  <c r="CB55" i="8"/>
  <c r="O55" i="8"/>
  <c r="AH55" i="8"/>
  <c r="AF55" i="8"/>
  <c r="AP55" i="8"/>
  <c r="AE55" i="8"/>
  <c r="AO55" i="8"/>
  <c r="AD55" i="8"/>
  <c r="AN55" i="8"/>
  <c r="BU54" i="8"/>
  <c r="CB54" i="8"/>
  <c r="O54" i="8"/>
  <c r="AH54" i="8"/>
  <c r="AF54" i="8"/>
  <c r="AP54" i="8"/>
  <c r="AE54" i="8"/>
  <c r="AO54" i="8"/>
  <c r="AD54" i="8"/>
  <c r="AN54" i="8"/>
  <c r="BU53" i="8"/>
  <c r="CB53" i="8"/>
  <c r="O53" i="8"/>
  <c r="AH53" i="8"/>
  <c r="AF53" i="8"/>
  <c r="AP53" i="8"/>
  <c r="AE53" i="8"/>
  <c r="AO53" i="8"/>
  <c r="AD53" i="8"/>
  <c r="AN53" i="8"/>
  <c r="BU52" i="8"/>
  <c r="CB52" i="8"/>
  <c r="O52" i="8"/>
  <c r="AH52" i="8"/>
  <c r="AF52" i="8"/>
  <c r="AP52" i="8"/>
  <c r="AE52" i="8"/>
  <c r="AO52" i="8"/>
  <c r="AD52" i="8"/>
  <c r="AN52" i="8"/>
  <c r="BU51" i="8"/>
  <c r="CB51" i="8"/>
  <c r="O51" i="8"/>
  <c r="AH51" i="8"/>
  <c r="AF51" i="8"/>
  <c r="AP51" i="8"/>
  <c r="AE51" i="8"/>
  <c r="AO51" i="8"/>
  <c r="AD51" i="8"/>
  <c r="AN51" i="8"/>
  <c r="BU50" i="8"/>
  <c r="CB50" i="8"/>
  <c r="O50" i="8"/>
  <c r="AH50" i="8"/>
  <c r="AF50" i="8"/>
  <c r="AP50" i="8"/>
  <c r="AE50" i="8"/>
  <c r="AO50" i="8"/>
  <c r="AD50" i="8"/>
  <c r="AN50" i="8"/>
  <c r="BU49" i="8"/>
  <c r="CB49" i="8"/>
  <c r="O49" i="8"/>
  <c r="AH49" i="8"/>
  <c r="AF49" i="8"/>
  <c r="AP49" i="8"/>
  <c r="AE49" i="8"/>
  <c r="AO49" i="8"/>
  <c r="AD49" i="8"/>
  <c r="AN49" i="8"/>
  <c r="BU48" i="8"/>
  <c r="CB48" i="8"/>
  <c r="O48" i="8"/>
  <c r="AH48" i="8"/>
  <c r="AF48" i="8"/>
  <c r="AP48" i="8"/>
  <c r="AE48" i="8"/>
  <c r="AO48" i="8"/>
  <c r="AD48" i="8"/>
  <c r="AN48" i="8"/>
  <c r="BU47" i="8"/>
  <c r="CB47" i="8"/>
  <c r="O47" i="8"/>
  <c r="AH47" i="8"/>
  <c r="AF47" i="8"/>
  <c r="AP47" i="8"/>
  <c r="AE47" i="8"/>
  <c r="AO47" i="8"/>
  <c r="AD47" i="8"/>
  <c r="AN47" i="8"/>
  <c r="BU46" i="8"/>
  <c r="CB46" i="8"/>
  <c r="O46" i="8"/>
  <c r="AH46" i="8"/>
  <c r="AF46" i="8"/>
  <c r="AP46" i="8"/>
  <c r="AE46" i="8"/>
  <c r="AO46" i="8"/>
  <c r="AD46" i="8"/>
  <c r="AN46" i="8"/>
  <c r="BU45" i="8"/>
  <c r="CB45" i="8"/>
  <c r="O45" i="8"/>
  <c r="AH45" i="8"/>
  <c r="AF45" i="8"/>
  <c r="AP45" i="8"/>
  <c r="AE45" i="8"/>
  <c r="AO45" i="8"/>
  <c r="AD45" i="8"/>
  <c r="AN45" i="8"/>
  <c r="BU44" i="8"/>
  <c r="CB44" i="8"/>
  <c r="O44" i="8"/>
  <c r="AH44" i="8"/>
  <c r="AF44" i="8"/>
  <c r="AP44" i="8"/>
  <c r="AE44" i="8"/>
  <c r="AO44" i="8"/>
  <c r="AD44" i="8"/>
  <c r="AN44" i="8"/>
  <c r="BU43" i="8"/>
  <c r="CB43" i="8"/>
  <c r="O43" i="8"/>
  <c r="AH43" i="8"/>
  <c r="AF43" i="8"/>
  <c r="AP43" i="8"/>
  <c r="AE43" i="8"/>
  <c r="AO43" i="8"/>
  <c r="AD43" i="8"/>
  <c r="AN43" i="8"/>
  <c r="BU42" i="8"/>
  <c r="CB42" i="8"/>
  <c r="O42" i="8"/>
  <c r="AH42" i="8"/>
  <c r="AF42" i="8"/>
  <c r="AP42" i="8"/>
  <c r="AE42" i="8"/>
  <c r="AO42" i="8"/>
  <c r="AD42" i="8"/>
  <c r="AN42" i="8"/>
  <c r="BU41" i="8"/>
  <c r="CB41" i="8"/>
  <c r="O41" i="8"/>
  <c r="AH41" i="8"/>
  <c r="AF41" i="8"/>
  <c r="AP41" i="8"/>
  <c r="AE41" i="8"/>
  <c r="AO41" i="8"/>
  <c r="AD41" i="8"/>
  <c r="AN41" i="8"/>
  <c r="BU40" i="8"/>
  <c r="CB40" i="8"/>
  <c r="O40" i="8"/>
  <c r="AH40" i="8"/>
  <c r="AF40" i="8"/>
  <c r="AP40" i="8"/>
  <c r="AE40" i="8"/>
  <c r="AO40" i="8"/>
  <c r="AD40" i="8"/>
  <c r="AN40" i="8"/>
  <c r="BU39" i="8"/>
  <c r="CB39" i="8"/>
  <c r="O39" i="8"/>
  <c r="AH39" i="8"/>
  <c r="AF39" i="8"/>
  <c r="AP39" i="8"/>
  <c r="AE39" i="8"/>
  <c r="AO39" i="8"/>
  <c r="AD39" i="8"/>
  <c r="AN39" i="8"/>
  <c r="BU38" i="8"/>
  <c r="CB38" i="8"/>
  <c r="O38" i="8"/>
  <c r="AH38" i="8"/>
  <c r="AF38" i="8"/>
  <c r="AP38" i="8"/>
  <c r="AE38" i="8"/>
  <c r="AO38" i="8"/>
  <c r="AD38" i="8"/>
  <c r="AN38" i="8"/>
  <c r="BU37" i="8"/>
  <c r="CB37" i="8"/>
  <c r="O37" i="8"/>
  <c r="AH37" i="8"/>
  <c r="AF37" i="8"/>
  <c r="AP37" i="8"/>
  <c r="AE37" i="8"/>
  <c r="AO37" i="8"/>
  <c r="AD37" i="8"/>
  <c r="AN37" i="8"/>
  <c r="BU36" i="8"/>
  <c r="CB36" i="8"/>
  <c r="O36" i="8"/>
  <c r="AH36" i="8"/>
  <c r="AF36" i="8"/>
  <c r="AP36" i="8"/>
  <c r="AE36" i="8"/>
  <c r="AO36" i="8"/>
  <c r="AD36" i="8"/>
  <c r="AN36" i="8"/>
  <c r="BU35" i="8"/>
  <c r="CB35" i="8"/>
  <c r="O35" i="8"/>
  <c r="AH35" i="8"/>
  <c r="AF35" i="8"/>
  <c r="AP35" i="8"/>
  <c r="AE35" i="8"/>
  <c r="AO35" i="8"/>
  <c r="AD35" i="8"/>
  <c r="AN35" i="8"/>
  <c r="BU34" i="8"/>
  <c r="CB34" i="8"/>
  <c r="O34" i="8"/>
  <c r="AH34" i="8"/>
  <c r="AF34" i="8"/>
  <c r="AP34" i="8"/>
  <c r="AE34" i="8"/>
  <c r="AO34" i="8"/>
  <c r="AD34" i="8"/>
  <c r="AN34" i="8"/>
  <c r="BU33" i="8"/>
  <c r="CB33" i="8"/>
  <c r="O33" i="8"/>
  <c r="AH33" i="8"/>
  <c r="AF33" i="8"/>
  <c r="AP33" i="8"/>
  <c r="AE33" i="8"/>
  <c r="AO33" i="8"/>
  <c r="AD33" i="8"/>
  <c r="AN33" i="8"/>
  <c r="BU32" i="8"/>
  <c r="CB32" i="8"/>
  <c r="O32" i="8"/>
  <c r="AH32" i="8"/>
  <c r="AF32" i="8"/>
  <c r="AP32" i="8"/>
  <c r="AE32" i="8"/>
  <c r="AO32" i="8"/>
  <c r="AD32" i="8"/>
  <c r="AN32" i="8"/>
  <c r="BU31" i="8"/>
  <c r="CB31" i="8"/>
  <c r="O31" i="8"/>
  <c r="AH31" i="8"/>
  <c r="AF31" i="8"/>
  <c r="AP31" i="8"/>
  <c r="AE31" i="8"/>
  <c r="AO31" i="8"/>
  <c r="AD31" i="8"/>
  <c r="AN31" i="8"/>
  <c r="BU30" i="8"/>
  <c r="CB30" i="8"/>
  <c r="O30" i="8"/>
  <c r="AH30" i="8"/>
  <c r="AF30" i="8"/>
  <c r="AP30" i="8"/>
  <c r="AE30" i="8"/>
  <c r="AO30" i="8"/>
  <c r="AD30" i="8"/>
  <c r="AN30" i="8"/>
  <c r="BU29" i="8"/>
  <c r="CB29" i="8"/>
  <c r="O29" i="8"/>
  <c r="AH29" i="8"/>
  <c r="AF29" i="8"/>
  <c r="AP29" i="8"/>
  <c r="AE29" i="8"/>
  <c r="AO29" i="8"/>
  <c r="AD29" i="8"/>
  <c r="AN29" i="8"/>
  <c r="BU28" i="8"/>
  <c r="CB28" i="8"/>
  <c r="O28" i="8"/>
  <c r="AH28" i="8"/>
  <c r="AF28" i="8"/>
  <c r="AP28" i="8"/>
  <c r="AE28" i="8"/>
  <c r="AO28" i="8"/>
  <c r="AD28" i="8"/>
  <c r="AN28" i="8"/>
  <c r="BU27" i="8"/>
  <c r="CB27" i="8"/>
  <c r="O27" i="8"/>
  <c r="AH27" i="8"/>
  <c r="AF27" i="8"/>
  <c r="AP27" i="8"/>
  <c r="AE27" i="8"/>
  <c r="AO27" i="8"/>
  <c r="AD27" i="8"/>
  <c r="AN27" i="8"/>
  <c r="BU26" i="8"/>
  <c r="CB26" i="8"/>
  <c r="O26" i="8"/>
  <c r="AH26" i="8"/>
  <c r="AF26" i="8"/>
  <c r="AP26" i="8"/>
  <c r="AE26" i="8"/>
  <c r="AO26" i="8"/>
  <c r="AD26" i="8"/>
  <c r="AN26" i="8"/>
  <c r="BU25" i="8"/>
  <c r="CB25" i="8"/>
  <c r="O25" i="8"/>
  <c r="AH25" i="8"/>
  <c r="AF25" i="8"/>
  <c r="AP25" i="8"/>
  <c r="AE25" i="8"/>
  <c r="AO25" i="8"/>
  <c r="AD25" i="8"/>
  <c r="AN25" i="8"/>
  <c r="BU24" i="8"/>
  <c r="CB24" i="8"/>
  <c r="O24" i="8"/>
  <c r="AH24" i="8"/>
  <c r="AF24" i="8"/>
  <c r="AP24" i="8"/>
  <c r="AE24" i="8"/>
  <c r="AO24" i="8"/>
  <c r="AD24" i="8"/>
  <c r="AN24" i="8"/>
  <c r="BU23" i="8"/>
  <c r="CB23" i="8"/>
  <c r="O23" i="8"/>
  <c r="AH23" i="8"/>
  <c r="AF23" i="8"/>
  <c r="AP23" i="8"/>
  <c r="AE23" i="8"/>
  <c r="AO23" i="8"/>
  <c r="AD23" i="8"/>
  <c r="AN23" i="8"/>
  <c r="BU22" i="8"/>
  <c r="CB22" i="8"/>
  <c r="O22" i="8"/>
  <c r="AH22" i="8"/>
  <c r="AF22" i="8"/>
  <c r="AP22" i="8"/>
  <c r="AE22" i="8"/>
  <c r="AO22" i="8"/>
  <c r="AD22" i="8"/>
  <c r="AN22" i="8"/>
  <c r="BU21" i="8"/>
  <c r="CB21" i="8"/>
  <c r="O21" i="8"/>
  <c r="AH21" i="8"/>
  <c r="AF21" i="8"/>
  <c r="AP21" i="8"/>
  <c r="AE21" i="8"/>
  <c r="AO21" i="8"/>
  <c r="AD21" i="8"/>
  <c r="AN21" i="8"/>
  <c r="BU20" i="8"/>
  <c r="CB20" i="8"/>
  <c r="O20" i="8"/>
  <c r="AH20" i="8"/>
  <c r="AF20" i="8"/>
  <c r="AP20" i="8"/>
  <c r="AE20" i="8"/>
  <c r="AO20" i="8"/>
  <c r="AD20" i="8"/>
  <c r="AN20" i="8"/>
  <c r="BU19" i="8"/>
  <c r="CB19" i="8"/>
  <c r="O19" i="8"/>
  <c r="AH19" i="8"/>
  <c r="AF19" i="8"/>
  <c r="AP19" i="8"/>
  <c r="AE19" i="8"/>
  <c r="AO19" i="8"/>
  <c r="AD19" i="8"/>
  <c r="AN19" i="8"/>
  <c r="BU18" i="8"/>
  <c r="CB18" i="8"/>
  <c r="O18" i="8"/>
  <c r="AH18" i="8"/>
  <c r="AF18" i="8"/>
  <c r="AP18" i="8"/>
  <c r="AE18" i="8"/>
  <c r="AO18" i="8"/>
  <c r="AD18" i="8"/>
  <c r="AN18" i="8"/>
  <c r="BU17" i="8"/>
  <c r="CB17" i="8"/>
  <c r="O17" i="8"/>
  <c r="AH17" i="8"/>
  <c r="AF17" i="8"/>
  <c r="AP17" i="8"/>
  <c r="AE17" i="8"/>
  <c r="AO17" i="8"/>
  <c r="AD17" i="8"/>
  <c r="AN17" i="8"/>
  <c r="BU16" i="8"/>
  <c r="CB16" i="8"/>
  <c r="O16" i="8"/>
  <c r="AH16" i="8"/>
  <c r="AF16" i="8"/>
  <c r="AP16" i="8"/>
  <c r="AE16" i="8"/>
  <c r="AO16" i="8"/>
  <c r="AD16" i="8"/>
  <c r="AN16" i="8"/>
  <c r="BU15" i="8"/>
  <c r="CB15" i="8"/>
  <c r="O15" i="8"/>
  <c r="AH15" i="8"/>
  <c r="AF15" i="8"/>
  <c r="AP15" i="8"/>
  <c r="AE15" i="8"/>
  <c r="AO15" i="8"/>
  <c r="AD15" i="8"/>
  <c r="AN15" i="8"/>
  <c r="AE14" i="8"/>
  <c r="AO14" i="8"/>
  <c r="AD14" i="8"/>
  <c r="AN14" i="8"/>
  <c r="BU13" i="8"/>
  <c r="CB13" i="8"/>
  <c r="O13" i="8"/>
  <c r="AH13" i="8"/>
  <c r="AF13" i="8"/>
  <c r="AP13" i="8"/>
  <c r="AE13" i="8"/>
  <c r="AO13" i="8"/>
  <c r="AD13" i="8"/>
  <c r="AN13" i="8"/>
  <c r="BU12" i="8"/>
  <c r="CB12" i="8"/>
  <c r="O12" i="8"/>
  <c r="AH12" i="8"/>
  <c r="AF12" i="8"/>
  <c r="AP12" i="8"/>
  <c r="AE12" i="8"/>
  <c r="AO12" i="8"/>
  <c r="BU11" i="8"/>
  <c r="CB11" i="8"/>
  <c r="O11" i="8"/>
  <c r="AH11" i="8"/>
  <c r="AF11" i="8"/>
  <c r="AP11" i="8"/>
  <c r="AE11" i="8"/>
  <c r="AO11" i="8"/>
  <c r="AD11" i="8"/>
  <c r="AN11" i="8"/>
  <c r="AP8" i="8"/>
  <c r="AO8" i="8"/>
  <c r="AD8" i="8"/>
  <c r="N12" i="8"/>
  <c r="AG12" i="8"/>
  <c r="P12" i="8"/>
  <c r="AI12" i="8"/>
  <c r="Q12" i="8"/>
  <c r="AJ12" i="8"/>
  <c r="R12" i="8"/>
  <c r="AK12" i="8"/>
  <c r="N13" i="8"/>
  <c r="AG13" i="8"/>
  <c r="P13" i="8"/>
  <c r="AI13" i="8"/>
  <c r="Q13" i="8"/>
  <c r="AJ13" i="8"/>
  <c r="R13" i="8"/>
  <c r="AK13" i="8"/>
  <c r="N14" i="8"/>
  <c r="AG14" i="8"/>
  <c r="P14" i="8"/>
  <c r="AI14" i="8"/>
  <c r="Q14" i="8"/>
  <c r="AJ14" i="8"/>
  <c r="R14" i="8"/>
  <c r="AK14" i="8"/>
  <c r="N15" i="8"/>
  <c r="AG15" i="8"/>
  <c r="P15" i="8"/>
  <c r="AI15" i="8"/>
  <c r="Q15" i="8"/>
  <c r="AJ15" i="8"/>
  <c r="R15" i="8"/>
  <c r="AK15" i="8"/>
  <c r="N16" i="8"/>
  <c r="AG16" i="8"/>
  <c r="P16" i="8"/>
  <c r="AI16" i="8"/>
  <c r="Q16" i="8"/>
  <c r="AJ16" i="8"/>
  <c r="R16" i="8"/>
  <c r="AK16" i="8"/>
  <c r="N17" i="8"/>
  <c r="AG17" i="8"/>
  <c r="P17" i="8"/>
  <c r="AI17" i="8"/>
  <c r="Q17" i="8"/>
  <c r="AJ17" i="8"/>
  <c r="R17" i="8"/>
  <c r="AK17" i="8"/>
  <c r="N18" i="8"/>
  <c r="AG18" i="8"/>
  <c r="P18" i="8"/>
  <c r="AI18" i="8"/>
  <c r="Q18" i="8"/>
  <c r="AJ18" i="8"/>
  <c r="R18" i="8"/>
  <c r="AK18" i="8"/>
  <c r="N19" i="8"/>
  <c r="AG19" i="8"/>
  <c r="P19" i="8"/>
  <c r="AI19" i="8"/>
  <c r="Q19" i="8"/>
  <c r="AJ19" i="8"/>
  <c r="R19" i="8"/>
  <c r="AK19" i="8"/>
  <c r="N20" i="8"/>
  <c r="AG20" i="8"/>
  <c r="P20" i="8"/>
  <c r="AI20" i="8"/>
  <c r="Q20" i="8"/>
  <c r="AJ20" i="8"/>
  <c r="R20" i="8"/>
  <c r="AK20" i="8"/>
  <c r="N21" i="8"/>
  <c r="AG21" i="8"/>
  <c r="P21" i="8"/>
  <c r="AI21" i="8"/>
  <c r="Q21" i="8"/>
  <c r="AJ21" i="8"/>
  <c r="R21" i="8"/>
  <c r="AK21" i="8"/>
  <c r="N22" i="8"/>
  <c r="AG22" i="8"/>
  <c r="P22" i="8"/>
  <c r="AI22" i="8"/>
  <c r="Q22" i="8"/>
  <c r="AJ22" i="8"/>
  <c r="R22" i="8"/>
  <c r="AK22" i="8"/>
  <c r="N23" i="8"/>
  <c r="AG23" i="8"/>
  <c r="P23" i="8"/>
  <c r="AI23" i="8"/>
  <c r="Q23" i="8"/>
  <c r="AJ23" i="8"/>
  <c r="R23" i="8"/>
  <c r="AK23" i="8"/>
  <c r="N24" i="8"/>
  <c r="AG24" i="8"/>
  <c r="P24" i="8"/>
  <c r="AI24" i="8"/>
  <c r="Q24" i="8"/>
  <c r="AJ24" i="8"/>
  <c r="R24" i="8"/>
  <c r="AK24" i="8"/>
  <c r="N25" i="8"/>
  <c r="AG25" i="8"/>
  <c r="P25" i="8"/>
  <c r="AI25" i="8"/>
  <c r="Q25" i="8"/>
  <c r="AJ25" i="8"/>
  <c r="R25" i="8"/>
  <c r="AK25" i="8"/>
  <c r="N26" i="8"/>
  <c r="AG26" i="8"/>
  <c r="P26" i="8"/>
  <c r="AI26" i="8"/>
  <c r="Q26" i="8"/>
  <c r="AJ26" i="8"/>
  <c r="R26" i="8"/>
  <c r="AK26" i="8"/>
  <c r="N27" i="8"/>
  <c r="AG27" i="8"/>
  <c r="P27" i="8"/>
  <c r="G27" i="8"/>
  <c r="AI27" i="8"/>
  <c r="Q27" i="8"/>
  <c r="H27" i="8"/>
  <c r="AJ27" i="8"/>
  <c r="R27" i="8"/>
  <c r="AK27" i="8"/>
  <c r="N28" i="8"/>
  <c r="AG28" i="8"/>
  <c r="P28" i="8"/>
  <c r="AI28" i="8"/>
  <c r="Q28" i="8"/>
  <c r="AJ28" i="8"/>
  <c r="R28" i="8"/>
  <c r="AK28" i="8"/>
  <c r="N29" i="8"/>
  <c r="AG29" i="8"/>
  <c r="P29" i="8"/>
  <c r="AI29" i="8"/>
  <c r="Q29" i="8"/>
  <c r="AJ29" i="8"/>
  <c r="R29" i="8"/>
  <c r="AK29" i="8"/>
  <c r="N30" i="8"/>
  <c r="AG30" i="8"/>
  <c r="P30" i="8"/>
  <c r="AI30" i="8"/>
  <c r="Q30" i="8"/>
  <c r="AJ30" i="8"/>
  <c r="R30" i="8"/>
  <c r="AK30" i="8"/>
  <c r="N31" i="8"/>
  <c r="AG31" i="8"/>
  <c r="P31" i="8"/>
  <c r="AI31" i="8"/>
  <c r="Q31" i="8"/>
  <c r="AJ31" i="8"/>
  <c r="R31" i="8"/>
  <c r="AK31" i="8"/>
  <c r="N32" i="8"/>
  <c r="AG32" i="8"/>
  <c r="P32" i="8"/>
  <c r="AI32" i="8"/>
  <c r="Q32" i="8"/>
  <c r="AJ32" i="8"/>
  <c r="R32" i="8"/>
  <c r="AK32" i="8"/>
  <c r="N33" i="8"/>
  <c r="AG33" i="8"/>
  <c r="P33" i="8"/>
  <c r="AI33" i="8"/>
  <c r="Q33" i="8"/>
  <c r="AJ33" i="8"/>
  <c r="R33" i="8"/>
  <c r="AK33" i="8"/>
  <c r="N34" i="8"/>
  <c r="AG34" i="8"/>
  <c r="P34" i="8"/>
  <c r="AI34" i="8"/>
  <c r="Q34" i="8"/>
  <c r="AJ34" i="8"/>
  <c r="R34" i="8"/>
  <c r="AK34" i="8"/>
  <c r="N35" i="8"/>
  <c r="AG35" i="8"/>
  <c r="P35" i="8"/>
  <c r="AI35" i="8"/>
  <c r="Q35" i="8"/>
  <c r="AJ35" i="8"/>
  <c r="R35" i="8"/>
  <c r="AK35" i="8"/>
  <c r="N36" i="8"/>
  <c r="AG36" i="8"/>
  <c r="P36" i="8"/>
  <c r="G36" i="8"/>
  <c r="AI36" i="8"/>
  <c r="Q36" i="8"/>
  <c r="H36" i="8"/>
  <c r="AJ36" i="8"/>
  <c r="R36" i="8"/>
  <c r="AK36" i="8"/>
  <c r="N37" i="8"/>
  <c r="AG37" i="8"/>
  <c r="P37" i="8"/>
  <c r="AI37" i="8"/>
  <c r="Q37" i="8"/>
  <c r="AJ37" i="8"/>
  <c r="R37" i="8"/>
  <c r="AK37" i="8"/>
  <c r="N38" i="8"/>
  <c r="AG38" i="8"/>
  <c r="P38" i="8"/>
  <c r="G38" i="8"/>
  <c r="AI38" i="8"/>
  <c r="Q38" i="8"/>
  <c r="H38" i="8"/>
  <c r="AJ38" i="8"/>
  <c r="R38" i="8"/>
  <c r="AK38" i="8"/>
  <c r="N39" i="8"/>
  <c r="AG39" i="8"/>
  <c r="P39" i="8"/>
  <c r="G39" i="8"/>
  <c r="AI39" i="8"/>
  <c r="Q39" i="8"/>
  <c r="H39" i="8"/>
  <c r="AJ39" i="8"/>
  <c r="R39" i="8"/>
  <c r="AK39" i="8"/>
  <c r="N40" i="8"/>
  <c r="AG40" i="8"/>
  <c r="P40" i="8"/>
  <c r="AI40" i="8"/>
  <c r="Q40" i="8"/>
  <c r="AJ40" i="8"/>
  <c r="R40" i="8"/>
  <c r="AK40" i="8"/>
  <c r="N41" i="8"/>
  <c r="AG41" i="8"/>
  <c r="P41" i="8"/>
  <c r="AI41" i="8"/>
  <c r="Q41" i="8"/>
  <c r="AJ41" i="8"/>
  <c r="R41" i="8"/>
  <c r="AK41" i="8"/>
  <c r="N42" i="8"/>
  <c r="AG42" i="8"/>
  <c r="P42" i="8"/>
  <c r="AI42" i="8"/>
  <c r="Q42" i="8"/>
  <c r="AJ42" i="8"/>
  <c r="R42" i="8"/>
  <c r="AK42" i="8"/>
  <c r="N43" i="8"/>
  <c r="AG43" i="8"/>
  <c r="P43" i="8"/>
  <c r="AI43" i="8"/>
  <c r="Q43" i="8"/>
  <c r="AJ43" i="8"/>
  <c r="R43" i="8"/>
  <c r="AK43" i="8"/>
  <c r="N44" i="8"/>
  <c r="AG44" i="8"/>
  <c r="P44" i="8"/>
  <c r="AI44" i="8"/>
  <c r="Q44" i="8"/>
  <c r="AJ44" i="8"/>
  <c r="R44" i="8"/>
  <c r="AK44" i="8"/>
  <c r="N45" i="8"/>
  <c r="AG45" i="8"/>
  <c r="P45" i="8"/>
  <c r="AI45" i="8"/>
  <c r="Q45" i="8"/>
  <c r="AJ45" i="8"/>
  <c r="R45" i="8"/>
  <c r="AK45" i="8"/>
  <c r="N46" i="8"/>
  <c r="AG46" i="8"/>
  <c r="P46" i="8"/>
  <c r="AI46" i="8"/>
  <c r="Q46" i="8"/>
  <c r="AJ46" i="8"/>
  <c r="R46" i="8"/>
  <c r="AK46" i="8"/>
  <c r="N47" i="8"/>
  <c r="AG47" i="8"/>
  <c r="P47" i="8"/>
  <c r="AI47" i="8"/>
  <c r="Q47" i="8"/>
  <c r="AJ47" i="8"/>
  <c r="R47" i="8"/>
  <c r="AK47" i="8"/>
  <c r="N48" i="8"/>
  <c r="AG48" i="8"/>
  <c r="P48" i="8"/>
  <c r="AI48" i="8"/>
  <c r="Q48" i="8"/>
  <c r="AJ48" i="8"/>
  <c r="R48" i="8"/>
  <c r="AK48" i="8"/>
  <c r="N49" i="8"/>
  <c r="AG49" i="8"/>
  <c r="P49" i="8"/>
  <c r="AI49" i="8"/>
  <c r="Q49" i="8"/>
  <c r="AJ49" i="8"/>
  <c r="R49" i="8"/>
  <c r="AK49" i="8"/>
  <c r="N50" i="8"/>
  <c r="AG50" i="8"/>
  <c r="P50" i="8"/>
  <c r="AI50" i="8"/>
  <c r="Q50" i="8"/>
  <c r="AJ50" i="8"/>
  <c r="R50" i="8"/>
  <c r="AK50" i="8"/>
  <c r="N51" i="8"/>
  <c r="AG51" i="8"/>
  <c r="P51" i="8"/>
  <c r="G51" i="8"/>
  <c r="AI51" i="8"/>
  <c r="Q51" i="8"/>
  <c r="H51" i="8"/>
  <c r="AJ51" i="8"/>
  <c r="R51" i="8"/>
  <c r="AK51" i="8"/>
  <c r="N52" i="8"/>
  <c r="AG52" i="8"/>
  <c r="P52" i="8"/>
  <c r="G52" i="8"/>
  <c r="AI52" i="8"/>
  <c r="Q52" i="8"/>
  <c r="H52" i="8"/>
  <c r="AJ52" i="8"/>
  <c r="R52" i="8"/>
  <c r="AK52" i="8"/>
  <c r="N53" i="8"/>
  <c r="AG53" i="8"/>
  <c r="P53" i="8"/>
  <c r="G53" i="8"/>
  <c r="AI53" i="8"/>
  <c r="Q53" i="8"/>
  <c r="H53" i="8"/>
  <c r="AJ53" i="8"/>
  <c r="R53" i="8"/>
  <c r="AK53" i="8"/>
  <c r="N54" i="8"/>
  <c r="AG54" i="8"/>
  <c r="P54" i="8"/>
  <c r="AI54" i="8"/>
  <c r="Q54" i="8"/>
  <c r="AJ54" i="8"/>
  <c r="R54" i="8"/>
  <c r="AK54" i="8"/>
  <c r="N55" i="8"/>
  <c r="AG55" i="8"/>
  <c r="P55" i="8"/>
  <c r="AI55" i="8"/>
  <c r="Q55" i="8"/>
  <c r="AJ55" i="8"/>
  <c r="R55" i="8"/>
  <c r="AK55" i="8"/>
  <c r="N56" i="8"/>
  <c r="AG56" i="8"/>
  <c r="P56" i="8"/>
  <c r="AI56" i="8"/>
  <c r="Q56" i="8"/>
  <c r="AJ56" i="8"/>
  <c r="R56" i="8"/>
  <c r="AK56" i="8"/>
  <c r="N57" i="8"/>
  <c r="AG57" i="8"/>
  <c r="P57" i="8"/>
  <c r="AI57" i="8"/>
  <c r="Q57" i="8"/>
  <c r="AJ57" i="8"/>
  <c r="R57" i="8"/>
  <c r="AK57" i="8"/>
  <c r="N58" i="8"/>
  <c r="AG58" i="8"/>
  <c r="P58" i="8"/>
  <c r="AI58" i="8"/>
  <c r="Q58" i="8"/>
  <c r="AJ58" i="8"/>
  <c r="R58" i="8"/>
  <c r="AK58" i="8"/>
  <c r="N59" i="8"/>
  <c r="AG59" i="8"/>
  <c r="P59" i="8"/>
  <c r="AI59" i="8"/>
  <c r="Q59" i="8"/>
  <c r="AJ59" i="8"/>
  <c r="R59" i="8"/>
  <c r="AK59" i="8"/>
  <c r="N60" i="8"/>
  <c r="AG60" i="8"/>
  <c r="P60" i="8"/>
  <c r="AI60" i="8"/>
  <c r="Q60" i="8"/>
  <c r="AJ60" i="8"/>
  <c r="R60" i="8"/>
  <c r="AK60" i="8"/>
  <c r="N61" i="8"/>
  <c r="AG61" i="8"/>
  <c r="P61" i="8"/>
  <c r="AI61" i="8"/>
  <c r="Q61" i="8"/>
  <c r="AJ61" i="8"/>
  <c r="R61" i="8"/>
  <c r="AK61" i="8"/>
  <c r="N62" i="8"/>
  <c r="AG62" i="8"/>
  <c r="P62" i="8"/>
  <c r="AI62" i="8"/>
  <c r="Q62" i="8"/>
  <c r="AJ62" i="8"/>
  <c r="R62" i="8"/>
  <c r="AK62" i="8"/>
  <c r="N63" i="8"/>
  <c r="AG63" i="8"/>
  <c r="P63" i="8"/>
  <c r="AI63" i="8"/>
  <c r="Q63" i="8"/>
  <c r="AJ63" i="8"/>
  <c r="R63" i="8"/>
  <c r="AK63" i="8"/>
  <c r="N64" i="8"/>
  <c r="AG64" i="8"/>
  <c r="P64" i="8"/>
  <c r="AI64" i="8"/>
  <c r="Q64" i="8"/>
  <c r="AJ64" i="8"/>
  <c r="R64" i="8"/>
  <c r="AK64" i="8"/>
  <c r="N65" i="8"/>
  <c r="AG65" i="8"/>
  <c r="P65" i="8"/>
  <c r="AI65" i="8"/>
  <c r="Q65" i="8"/>
  <c r="AJ65" i="8"/>
  <c r="R65" i="8"/>
  <c r="AK65" i="8"/>
  <c r="N66" i="8"/>
  <c r="AG66" i="8"/>
  <c r="P66" i="8"/>
  <c r="AI66" i="8"/>
  <c r="Q66" i="8"/>
  <c r="AJ66" i="8"/>
  <c r="R66" i="8"/>
  <c r="AK66" i="8"/>
  <c r="N67" i="8"/>
  <c r="AG67" i="8"/>
  <c r="P67" i="8"/>
  <c r="AI67" i="8"/>
  <c r="Q67" i="8"/>
  <c r="AJ67" i="8"/>
  <c r="R67" i="8"/>
  <c r="AK67" i="8"/>
  <c r="N68" i="8"/>
  <c r="AG68" i="8"/>
  <c r="P68" i="8"/>
  <c r="AI68" i="8"/>
  <c r="Q68" i="8"/>
  <c r="AJ68" i="8"/>
  <c r="R68" i="8"/>
  <c r="AK68" i="8"/>
  <c r="N69" i="8"/>
  <c r="AG69" i="8"/>
  <c r="P69" i="8"/>
  <c r="AI69" i="8"/>
  <c r="Q69" i="8"/>
  <c r="AJ69" i="8"/>
  <c r="R69" i="8"/>
  <c r="AK69" i="8"/>
  <c r="N70" i="8"/>
  <c r="AG70" i="8"/>
  <c r="P70" i="8"/>
  <c r="AI70" i="8"/>
  <c r="Q70" i="8"/>
  <c r="AJ70" i="8"/>
  <c r="R70" i="8"/>
  <c r="AK70" i="8"/>
  <c r="N71" i="8"/>
  <c r="AG71" i="8"/>
  <c r="P71" i="8"/>
  <c r="AI71" i="8"/>
  <c r="Q71" i="8"/>
  <c r="AJ71" i="8"/>
  <c r="R71" i="8"/>
  <c r="AK71" i="8"/>
  <c r="N72" i="8"/>
  <c r="AG72" i="8"/>
  <c r="P72" i="8"/>
  <c r="AI72" i="8"/>
  <c r="Q72" i="8"/>
  <c r="AJ72" i="8"/>
  <c r="R72" i="8"/>
  <c r="AK72" i="8"/>
  <c r="N73" i="8"/>
  <c r="AG73" i="8"/>
  <c r="P73" i="8"/>
  <c r="AI73" i="8"/>
  <c r="Q73" i="8"/>
  <c r="AJ73" i="8"/>
  <c r="R73" i="8"/>
  <c r="AK73" i="8"/>
  <c r="N74" i="8"/>
  <c r="AG74" i="8"/>
  <c r="P74" i="8"/>
  <c r="AI74" i="8"/>
  <c r="Q74" i="8"/>
  <c r="AJ74" i="8"/>
  <c r="R74" i="8"/>
  <c r="AK74" i="8"/>
  <c r="N75" i="8"/>
  <c r="AG75" i="8"/>
  <c r="P75" i="8"/>
  <c r="AI75" i="8"/>
  <c r="Q75" i="8"/>
  <c r="AJ75" i="8"/>
  <c r="R75" i="8"/>
  <c r="AK75" i="8"/>
  <c r="N76" i="8"/>
  <c r="AG76" i="8"/>
  <c r="P76" i="8"/>
  <c r="AI76" i="8"/>
  <c r="Q76" i="8"/>
  <c r="AJ76" i="8"/>
  <c r="R76" i="8"/>
  <c r="AK76" i="8"/>
  <c r="N11" i="8"/>
  <c r="AG11" i="8"/>
  <c r="P11" i="8"/>
  <c r="AI11" i="8"/>
  <c r="Q11" i="8"/>
  <c r="AJ11" i="8"/>
  <c r="R11" i="8"/>
  <c r="AK11" i="8"/>
  <c r="AH11" i="7"/>
  <c r="AF11" i="7"/>
  <c r="AP11" i="7"/>
  <c r="AH12" i="7"/>
  <c r="AF12" i="7"/>
  <c r="AP12" i="7"/>
  <c r="AH13" i="7"/>
  <c r="AF13" i="7"/>
  <c r="AP13" i="7"/>
  <c r="AH14" i="7"/>
  <c r="AF14" i="7"/>
  <c r="AP14" i="7"/>
  <c r="AH15" i="7"/>
  <c r="AF15" i="7"/>
  <c r="AP15" i="7"/>
  <c r="AH16" i="7"/>
  <c r="AF16" i="7"/>
  <c r="AP16" i="7"/>
  <c r="AH17" i="7"/>
  <c r="AF17" i="7"/>
  <c r="AP17" i="7"/>
  <c r="AH18" i="7"/>
  <c r="AF18" i="7"/>
  <c r="AP18" i="7"/>
  <c r="AH19" i="7"/>
  <c r="AF19" i="7"/>
  <c r="AP19" i="7"/>
  <c r="AH20" i="7"/>
  <c r="AF20" i="7"/>
  <c r="AP20" i="7"/>
  <c r="AH21" i="7"/>
  <c r="AF21" i="7"/>
  <c r="AP21" i="7"/>
  <c r="AH22" i="7"/>
  <c r="AF22" i="7"/>
  <c r="AP22" i="7"/>
  <c r="AH23" i="7"/>
  <c r="AF23" i="7"/>
  <c r="AP23" i="7"/>
  <c r="AH24" i="7"/>
  <c r="AF24" i="7"/>
  <c r="AP24" i="7"/>
  <c r="AH25" i="7"/>
  <c r="AF25" i="7"/>
  <c r="AP25" i="7"/>
  <c r="AH26" i="7"/>
  <c r="AF26" i="7"/>
  <c r="AP26" i="7"/>
  <c r="AH27" i="7"/>
  <c r="AF27" i="7"/>
  <c r="AP27" i="7"/>
  <c r="AH28" i="7"/>
  <c r="AF28" i="7"/>
  <c r="AP28" i="7"/>
  <c r="AH29" i="7"/>
  <c r="AF29" i="7"/>
  <c r="AP29" i="7"/>
  <c r="AH30" i="7"/>
  <c r="AF30" i="7"/>
  <c r="AP30" i="7"/>
  <c r="AH31" i="7"/>
  <c r="AF31" i="7"/>
  <c r="AP31" i="7"/>
  <c r="AH32" i="7"/>
  <c r="AF32" i="7"/>
  <c r="AP32" i="7"/>
  <c r="AH33" i="7"/>
  <c r="AF33" i="7"/>
  <c r="AP33" i="7"/>
  <c r="AH34" i="7"/>
  <c r="AF34" i="7"/>
  <c r="AP34" i="7"/>
  <c r="AH35" i="7"/>
  <c r="AF35" i="7"/>
  <c r="AP35" i="7"/>
  <c r="AH36" i="7"/>
  <c r="AF36" i="7"/>
  <c r="AP36" i="7"/>
  <c r="AH37" i="7"/>
  <c r="AF37" i="7"/>
  <c r="AP37" i="7"/>
  <c r="AH38" i="7"/>
  <c r="AF38" i="7"/>
  <c r="AP38" i="7"/>
  <c r="AH39" i="7"/>
  <c r="AF39" i="7"/>
  <c r="AP39" i="7"/>
  <c r="AH40" i="7"/>
  <c r="AF40" i="7"/>
  <c r="AP40" i="7"/>
  <c r="AH41" i="7"/>
  <c r="AF41" i="7"/>
  <c r="AP41" i="7"/>
  <c r="AH42" i="7"/>
  <c r="AF42" i="7"/>
  <c r="AP42" i="7"/>
  <c r="AH43" i="7"/>
  <c r="AF43" i="7"/>
  <c r="AP43" i="7"/>
  <c r="AH44" i="7"/>
  <c r="AF44" i="7"/>
  <c r="AP44" i="7"/>
  <c r="AH45" i="7"/>
  <c r="AF45" i="7"/>
  <c r="AP45" i="7"/>
  <c r="AH46" i="7"/>
  <c r="AF46" i="7"/>
  <c r="AP46" i="7"/>
  <c r="AH47" i="7"/>
  <c r="AF47" i="7"/>
  <c r="AP47" i="7"/>
  <c r="AH48" i="7"/>
  <c r="AF48" i="7"/>
  <c r="AP48" i="7"/>
  <c r="AH49" i="7"/>
  <c r="AF49" i="7"/>
  <c r="AP49" i="7"/>
  <c r="AH50" i="7"/>
  <c r="AF50" i="7"/>
  <c r="AP50" i="7"/>
  <c r="AH51" i="7"/>
  <c r="AF51" i="7"/>
  <c r="AP51" i="7"/>
  <c r="AH52" i="7"/>
  <c r="AF52" i="7"/>
  <c r="AP52" i="7"/>
  <c r="AH53" i="7"/>
  <c r="AF53" i="7"/>
  <c r="AP53" i="7"/>
  <c r="AH54" i="7"/>
  <c r="AF54" i="7"/>
  <c r="AP54" i="7"/>
  <c r="AH55" i="7"/>
  <c r="AF55" i="7"/>
  <c r="AP55" i="7"/>
  <c r="AH56" i="7"/>
  <c r="AF56" i="7"/>
  <c r="AP56" i="7"/>
  <c r="AH57" i="7"/>
  <c r="AF57" i="7"/>
  <c r="AP57" i="7"/>
  <c r="AH58" i="7"/>
  <c r="AF58" i="7"/>
  <c r="AP58" i="7"/>
  <c r="AH59" i="7"/>
  <c r="AF59" i="7"/>
  <c r="AP59" i="7"/>
  <c r="AH60" i="7"/>
  <c r="AF60" i="7"/>
  <c r="AP60" i="7"/>
  <c r="AH61" i="7"/>
  <c r="AF61" i="7"/>
  <c r="AP61" i="7"/>
  <c r="AH62" i="7"/>
  <c r="AF62" i="7"/>
  <c r="AP62" i="7"/>
  <c r="AH63" i="7"/>
  <c r="AF63" i="7"/>
  <c r="AP63" i="7"/>
  <c r="AH64" i="7"/>
  <c r="AF64" i="7"/>
  <c r="AP64" i="7"/>
  <c r="AH65" i="7"/>
  <c r="AF65" i="7"/>
  <c r="AP65" i="7"/>
  <c r="AH66" i="7"/>
  <c r="AF66" i="7"/>
  <c r="AP66" i="7"/>
  <c r="AH67" i="7"/>
  <c r="AF67" i="7"/>
  <c r="AP67" i="7"/>
  <c r="AH68" i="7"/>
  <c r="AF68" i="7"/>
  <c r="AP68" i="7"/>
  <c r="AH69" i="7"/>
  <c r="AF69" i="7"/>
  <c r="AP69" i="7"/>
  <c r="AH70" i="7"/>
  <c r="AF70" i="7"/>
  <c r="AP70" i="7"/>
  <c r="AH71" i="7"/>
  <c r="AF71" i="7"/>
  <c r="AP71" i="7"/>
  <c r="AH72" i="7"/>
  <c r="AF72" i="7"/>
  <c r="AP72" i="7"/>
  <c r="AH73" i="7"/>
  <c r="AF73" i="7"/>
  <c r="AP73" i="7"/>
  <c r="AH74" i="7"/>
  <c r="AF74" i="7"/>
  <c r="AP74" i="7"/>
  <c r="AH75" i="7"/>
  <c r="AF75" i="7"/>
  <c r="AP75" i="7"/>
  <c r="AH76" i="7"/>
  <c r="AF76" i="7"/>
  <c r="AP76" i="7"/>
  <c r="AP8" i="7"/>
  <c r="AE11" i="7"/>
  <c r="AO11" i="7"/>
  <c r="AE12" i="7"/>
  <c r="AO12" i="7"/>
  <c r="AE13" i="7"/>
  <c r="AO13" i="7"/>
  <c r="AE14" i="7"/>
  <c r="AO14" i="7"/>
  <c r="AE15" i="7"/>
  <c r="AO15" i="7"/>
  <c r="AE16" i="7"/>
  <c r="AO16" i="7"/>
  <c r="AE17" i="7"/>
  <c r="AO17" i="7"/>
  <c r="AE18" i="7"/>
  <c r="AO18" i="7"/>
  <c r="AE19" i="7"/>
  <c r="AO19" i="7"/>
  <c r="AE20" i="7"/>
  <c r="AO20" i="7"/>
  <c r="AE21" i="7"/>
  <c r="AO21" i="7"/>
  <c r="AE22" i="7"/>
  <c r="AO22" i="7"/>
  <c r="AE23" i="7"/>
  <c r="AO23" i="7"/>
  <c r="AE24" i="7"/>
  <c r="AO24" i="7"/>
  <c r="AE25" i="7"/>
  <c r="AO25" i="7"/>
  <c r="AE26" i="7"/>
  <c r="AO26" i="7"/>
  <c r="AE27" i="7"/>
  <c r="AO27" i="7"/>
  <c r="AE28" i="7"/>
  <c r="AO28" i="7"/>
  <c r="AE29" i="7"/>
  <c r="AO29" i="7"/>
  <c r="AE30" i="7"/>
  <c r="AO30" i="7"/>
  <c r="AE31" i="7"/>
  <c r="AO31" i="7"/>
  <c r="AE32" i="7"/>
  <c r="AO32" i="7"/>
  <c r="AE33" i="7"/>
  <c r="AO33" i="7"/>
  <c r="AE34" i="7"/>
  <c r="AO34" i="7"/>
  <c r="AE35" i="7"/>
  <c r="AO35" i="7"/>
  <c r="AE36" i="7"/>
  <c r="AO36" i="7"/>
  <c r="AE37" i="7"/>
  <c r="AO37" i="7"/>
  <c r="AE38" i="7"/>
  <c r="AO38" i="7"/>
  <c r="AE39" i="7"/>
  <c r="AO39" i="7"/>
  <c r="AE40" i="7"/>
  <c r="AO40" i="7"/>
  <c r="AE41" i="7"/>
  <c r="AO41" i="7"/>
  <c r="AE42" i="7"/>
  <c r="AO42" i="7"/>
  <c r="AE43" i="7"/>
  <c r="AO43" i="7"/>
  <c r="AE44" i="7"/>
  <c r="AO44" i="7"/>
  <c r="AE45" i="7"/>
  <c r="AO45" i="7"/>
  <c r="AE46" i="7"/>
  <c r="AO46" i="7"/>
  <c r="AE47" i="7"/>
  <c r="AO47" i="7"/>
  <c r="AE48" i="7"/>
  <c r="AO48" i="7"/>
  <c r="AE49" i="7"/>
  <c r="AO49" i="7"/>
  <c r="AE50" i="7"/>
  <c r="AO50" i="7"/>
  <c r="AE51" i="7"/>
  <c r="AO51" i="7"/>
  <c r="AE52" i="7"/>
  <c r="AO52" i="7"/>
  <c r="AE53" i="7"/>
  <c r="AO53" i="7"/>
  <c r="AE54" i="7"/>
  <c r="AO54" i="7"/>
  <c r="AE55" i="7"/>
  <c r="AO55" i="7"/>
  <c r="AE56" i="7"/>
  <c r="AO56" i="7"/>
  <c r="AE57" i="7"/>
  <c r="AO57" i="7"/>
  <c r="AE58" i="7"/>
  <c r="AO58" i="7"/>
  <c r="AE59" i="7"/>
  <c r="AO59" i="7"/>
  <c r="AE60" i="7"/>
  <c r="AO60" i="7"/>
  <c r="AE61" i="7"/>
  <c r="AO61" i="7"/>
  <c r="AE62" i="7"/>
  <c r="AO62" i="7"/>
  <c r="AE63" i="7"/>
  <c r="AO63" i="7"/>
  <c r="AE64" i="7"/>
  <c r="AO64" i="7"/>
  <c r="AE65" i="7"/>
  <c r="AO65" i="7"/>
  <c r="AE66" i="7"/>
  <c r="AO66" i="7"/>
  <c r="AE67" i="7"/>
  <c r="AO67" i="7"/>
  <c r="AE68" i="7"/>
  <c r="AO68" i="7"/>
  <c r="AE69" i="7"/>
  <c r="AO69" i="7"/>
  <c r="AE70" i="7"/>
  <c r="AO70" i="7"/>
  <c r="AE71" i="7"/>
  <c r="AO71" i="7"/>
  <c r="AE72" i="7"/>
  <c r="AO72" i="7"/>
  <c r="AE73" i="7"/>
  <c r="AO73" i="7"/>
  <c r="AE74" i="7"/>
  <c r="AO74" i="7"/>
  <c r="AE75" i="7"/>
  <c r="AO75" i="7"/>
  <c r="AE76" i="7"/>
  <c r="AO76" i="7"/>
  <c r="AO8" i="7"/>
  <c r="AD11" i="7"/>
  <c r="AN11" i="7"/>
  <c r="AD12" i="7"/>
  <c r="AN12" i="7"/>
  <c r="AD13" i="7"/>
  <c r="AN13" i="7"/>
  <c r="AD14" i="7"/>
  <c r="AN14" i="7"/>
  <c r="AD15" i="7"/>
  <c r="AN15" i="7"/>
  <c r="AD16" i="7"/>
  <c r="AN16" i="7"/>
  <c r="AD17" i="7"/>
  <c r="AN17" i="7"/>
  <c r="AD18" i="7"/>
  <c r="AN18" i="7"/>
  <c r="AD19" i="7"/>
  <c r="AN19" i="7"/>
  <c r="AD20" i="7"/>
  <c r="AN20" i="7"/>
  <c r="AD21" i="7"/>
  <c r="AN21" i="7"/>
  <c r="AD22" i="7"/>
  <c r="AN22" i="7"/>
  <c r="AD23" i="7"/>
  <c r="AN23" i="7"/>
  <c r="AD24" i="7"/>
  <c r="AN24" i="7"/>
  <c r="AD25" i="7"/>
  <c r="AN25" i="7"/>
  <c r="AD26" i="7"/>
  <c r="AN26" i="7"/>
  <c r="AD27" i="7"/>
  <c r="AN27" i="7"/>
  <c r="AD28" i="7"/>
  <c r="AN28" i="7"/>
  <c r="AD29" i="7"/>
  <c r="AN29" i="7"/>
  <c r="AD30" i="7"/>
  <c r="AN30" i="7"/>
  <c r="AD31" i="7"/>
  <c r="AN31" i="7"/>
  <c r="AD32" i="7"/>
  <c r="AN32" i="7"/>
  <c r="AD33" i="7"/>
  <c r="AN33" i="7"/>
  <c r="AD34" i="7"/>
  <c r="AN34" i="7"/>
  <c r="AD35" i="7"/>
  <c r="AN35" i="7"/>
  <c r="AD36" i="7"/>
  <c r="AN36" i="7"/>
  <c r="AD37" i="7"/>
  <c r="AN37" i="7"/>
  <c r="AD38" i="7"/>
  <c r="AN38" i="7"/>
  <c r="AD39" i="7"/>
  <c r="AN39" i="7"/>
  <c r="AD40" i="7"/>
  <c r="AN40" i="7"/>
  <c r="AD41" i="7"/>
  <c r="AN41" i="7"/>
  <c r="AD42" i="7"/>
  <c r="AN42" i="7"/>
  <c r="AD43" i="7"/>
  <c r="AN43" i="7"/>
  <c r="AD44" i="7"/>
  <c r="AN44" i="7"/>
  <c r="AD45" i="7"/>
  <c r="AN45" i="7"/>
  <c r="AD46" i="7"/>
  <c r="AN46" i="7"/>
  <c r="AD47" i="7"/>
  <c r="AN47" i="7"/>
  <c r="AD48" i="7"/>
  <c r="AN48" i="7"/>
  <c r="AD49" i="7"/>
  <c r="AN49" i="7"/>
  <c r="AD50" i="7"/>
  <c r="AN50" i="7"/>
  <c r="AD51" i="7"/>
  <c r="AN51" i="7"/>
  <c r="AD52" i="7"/>
  <c r="AN52" i="7"/>
  <c r="AD53" i="7"/>
  <c r="AN53" i="7"/>
  <c r="AD54" i="7"/>
  <c r="AN54" i="7"/>
  <c r="AD55" i="7"/>
  <c r="AN55" i="7"/>
  <c r="AD56" i="7"/>
  <c r="AN56" i="7"/>
  <c r="AD57" i="7"/>
  <c r="AN57" i="7"/>
  <c r="AD58" i="7"/>
  <c r="AN58" i="7"/>
  <c r="AD59" i="7"/>
  <c r="AN59" i="7"/>
  <c r="AD60" i="7"/>
  <c r="AN60" i="7"/>
  <c r="AD61" i="7"/>
  <c r="AN61" i="7"/>
  <c r="AD62" i="7"/>
  <c r="AN62" i="7"/>
  <c r="AD63" i="7"/>
  <c r="AN63" i="7"/>
  <c r="AD64" i="7"/>
  <c r="AN64" i="7"/>
  <c r="AD65" i="7"/>
  <c r="AN65" i="7"/>
  <c r="AD66" i="7"/>
  <c r="AN66" i="7"/>
  <c r="AD67" i="7"/>
  <c r="AN67" i="7"/>
  <c r="AD68" i="7"/>
  <c r="AN68" i="7"/>
  <c r="AD69" i="7"/>
  <c r="AN69" i="7"/>
  <c r="AD70" i="7"/>
  <c r="AN70" i="7"/>
  <c r="AD71" i="7"/>
  <c r="AN71" i="7"/>
  <c r="AD72" i="7"/>
  <c r="AN72" i="7"/>
  <c r="AD73" i="7"/>
  <c r="AN73" i="7"/>
  <c r="AD74" i="7"/>
  <c r="AN74" i="7"/>
  <c r="AD75" i="7"/>
  <c r="AN75" i="7"/>
  <c r="AD76" i="7"/>
  <c r="AN76" i="7"/>
  <c r="AN8" i="7"/>
  <c r="AD8" i="7"/>
  <c r="AG12" i="7"/>
  <c r="AI12" i="7"/>
  <c r="AJ12" i="7"/>
  <c r="AK12" i="7"/>
  <c r="AG13" i="7"/>
  <c r="AI13" i="7"/>
  <c r="AJ13" i="7"/>
  <c r="AK13" i="7"/>
  <c r="AG14" i="7"/>
  <c r="AI14" i="7"/>
  <c r="AJ14" i="7"/>
  <c r="AK14" i="7"/>
  <c r="AG15" i="7"/>
  <c r="AI15" i="7"/>
  <c r="AJ15" i="7"/>
  <c r="AK15" i="7"/>
  <c r="AG16" i="7"/>
  <c r="AI16" i="7"/>
  <c r="AJ16" i="7"/>
  <c r="AK16" i="7"/>
  <c r="AG17" i="7"/>
  <c r="AI17" i="7"/>
  <c r="AJ17" i="7"/>
  <c r="AK17" i="7"/>
  <c r="AG18" i="7"/>
  <c r="AI18" i="7"/>
  <c r="AJ18" i="7"/>
  <c r="AK18" i="7"/>
  <c r="AG19" i="7"/>
  <c r="AI19" i="7"/>
  <c r="AJ19" i="7"/>
  <c r="AK19" i="7"/>
  <c r="AG20" i="7"/>
  <c r="AI20" i="7"/>
  <c r="AJ20" i="7"/>
  <c r="AK20" i="7"/>
  <c r="AG21" i="7"/>
  <c r="AI21" i="7"/>
  <c r="AJ21" i="7"/>
  <c r="AK21" i="7"/>
  <c r="AG22" i="7"/>
  <c r="AI22" i="7"/>
  <c r="AJ22" i="7"/>
  <c r="AK22" i="7"/>
  <c r="AG23" i="7"/>
  <c r="AI23" i="7"/>
  <c r="AJ23" i="7"/>
  <c r="AK23" i="7"/>
  <c r="AG24" i="7"/>
  <c r="AI24" i="7"/>
  <c r="AJ24" i="7"/>
  <c r="AK24" i="7"/>
  <c r="AG25" i="7"/>
  <c r="AI25" i="7"/>
  <c r="AJ25" i="7"/>
  <c r="AK25" i="7"/>
  <c r="AG26" i="7"/>
  <c r="AI26" i="7"/>
  <c r="AJ26" i="7"/>
  <c r="AK26" i="7"/>
  <c r="AG27" i="7"/>
  <c r="AI27" i="7"/>
  <c r="AJ27" i="7"/>
  <c r="AK27" i="7"/>
  <c r="AG28" i="7"/>
  <c r="AI28" i="7"/>
  <c r="AJ28" i="7"/>
  <c r="AK28" i="7"/>
  <c r="AG29" i="7"/>
  <c r="AI29" i="7"/>
  <c r="AJ29" i="7"/>
  <c r="AK29" i="7"/>
  <c r="AG30" i="7"/>
  <c r="AI30" i="7"/>
  <c r="AJ30" i="7"/>
  <c r="AK30" i="7"/>
  <c r="AG31" i="7"/>
  <c r="AI31" i="7"/>
  <c r="AJ31" i="7"/>
  <c r="AK31" i="7"/>
  <c r="AG32" i="7"/>
  <c r="AI32" i="7"/>
  <c r="AJ32" i="7"/>
  <c r="AK32" i="7"/>
  <c r="AG33" i="7"/>
  <c r="AI33" i="7"/>
  <c r="AJ33" i="7"/>
  <c r="AK33" i="7"/>
  <c r="AG34" i="7"/>
  <c r="AI34" i="7"/>
  <c r="AJ34" i="7"/>
  <c r="AK34" i="7"/>
  <c r="AG35" i="7"/>
  <c r="AI35" i="7"/>
  <c r="AJ35" i="7"/>
  <c r="AK35" i="7"/>
  <c r="AG36" i="7"/>
  <c r="AI36" i="7"/>
  <c r="AJ36" i="7"/>
  <c r="AK36" i="7"/>
  <c r="AG37" i="7"/>
  <c r="AI37" i="7"/>
  <c r="AJ37" i="7"/>
  <c r="AK37" i="7"/>
  <c r="AG38" i="7"/>
  <c r="AI38" i="7"/>
  <c r="AJ38" i="7"/>
  <c r="AK38" i="7"/>
  <c r="AG39" i="7"/>
  <c r="AI39" i="7"/>
  <c r="AJ39" i="7"/>
  <c r="AK39" i="7"/>
  <c r="AG40" i="7"/>
  <c r="AI40" i="7"/>
  <c r="AJ40" i="7"/>
  <c r="AK40" i="7"/>
  <c r="AG41" i="7"/>
  <c r="AI41" i="7"/>
  <c r="AJ41" i="7"/>
  <c r="AK41" i="7"/>
  <c r="AG42" i="7"/>
  <c r="AI42" i="7"/>
  <c r="AJ42" i="7"/>
  <c r="AK42" i="7"/>
  <c r="AG43" i="7"/>
  <c r="AI43" i="7"/>
  <c r="AJ43" i="7"/>
  <c r="AK43" i="7"/>
  <c r="AG44" i="7"/>
  <c r="AI44" i="7"/>
  <c r="AJ44" i="7"/>
  <c r="AK44" i="7"/>
  <c r="AG45" i="7"/>
  <c r="AI45" i="7"/>
  <c r="AJ45" i="7"/>
  <c r="AK45" i="7"/>
  <c r="AG46" i="7"/>
  <c r="AI46" i="7"/>
  <c r="AJ46" i="7"/>
  <c r="AK46" i="7"/>
  <c r="AG47" i="7"/>
  <c r="AI47" i="7"/>
  <c r="AJ47" i="7"/>
  <c r="AK47" i="7"/>
  <c r="AG48" i="7"/>
  <c r="AI48" i="7"/>
  <c r="AJ48" i="7"/>
  <c r="AK48" i="7"/>
  <c r="AG49" i="7"/>
  <c r="AI49" i="7"/>
  <c r="AJ49" i="7"/>
  <c r="AK49" i="7"/>
  <c r="AG50" i="7"/>
  <c r="AI50" i="7"/>
  <c r="AJ50" i="7"/>
  <c r="AK50" i="7"/>
  <c r="AG51" i="7"/>
  <c r="AI51" i="7"/>
  <c r="AJ51" i="7"/>
  <c r="AK51" i="7"/>
  <c r="AG52" i="7"/>
  <c r="AI52" i="7"/>
  <c r="AJ52" i="7"/>
  <c r="AK52" i="7"/>
  <c r="AG53" i="7"/>
  <c r="AI53" i="7"/>
  <c r="AJ53" i="7"/>
  <c r="AK53" i="7"/>
  <c r="AG54" i="7"/>
  <c r="AI54" i="7"/>
  <c r="AJ54" i="7"/>
  <c r="AK54" i="7"/>
  <c r="AG55" i="7"/>
  <c r="AI55" i="7"/>
  <c r="AJ55" i="7"/>
  <c r="AK55" i="7"/>
  <c r="AG56" i="7"/>
  <c r="AI56" i="7"/>
  <c r="AJ56" i="7"/>
  <c r="AK56" i="7"/>
  <c r="AG57" i="7"/>
  <c r="AI57" i="7"/>
  <c r="AJ57" i="7"/>
  <c r="AK57" i="7"/>
  <c r="AG58" i="7"/>
  <c r="AI58" i="7"/>
  <c r="AJ58" i="7"/>
  <c r="AK58" i="7"/>
  <c r="AG59" i="7"/>
  <c r="AI59" i="7"/>
  <c r="AJ59" i="7"/>
  <c r="AK59" i="7"/>
  <c r="AG60" i="7"/>
  <c r="AI60" i="7"/>
  <c r="AJ60" i="7"/>
  <c r="AK60" i="7"/>
  <c r="AG61" i="7"/>
  <c r="AI61" i="7"/>
  <c r="AJ61" i="7"/>
  <c r="AK61" i="7"/>
  <c r="AG62" i="7"/>
  <c r="AI62" i="7"/>
  <c r="AJ62" i="7"/>
  <c r="AK62" i="7"/>
  <c r="AG63" i="7"/>
  <c r="AI63" i="7"/>
  <c r="AJ63" i="7"/>
  <c r="AK63" i="7"/>
  <c r="AG64" i="7"/>
  <c r="AI64" i="7"/>
  <c r="AJ64" i="7"/>
  <c r="AK64" i="7"/>
  <c r="AG65" i="7"/>
  <c r="AI65" i="7"/>
  <c r="AJ65" i="7"/>
  <c r="AK65" i="7"/>
  <c r="AG66" i="7"/>
  <c r="AI66" i="7"/>
  <c r="AJ66" i="7"/>
  <c r="AK66" i="7"/>
  <c r="AG67" i="7"/>
  <c r="AI67" i="7"/>
  <c r="AJ67" i="7"/>
  <c r="AK67" i="7"/>
  <c r="AG68" i="7"/>
  <c r="AI68" i="7"/>
  <c r="AJ68" i="7"/>
  <c r="AK68" i="7"/>
  <c r="AG69" i="7"/>
  <c r="AI69" i="7"/>
  <c r="AJ69" i="7"/>
  <c r="AK69" i="7"/>
  <c r="AG70" i="7"/>
  <c r="AI70" i="7"/>
  <c r="AJ70" i="7"/>
  <c r="AK70" i="7"/>
  <c r="AG71" i="7"/>
  <c r="AI71" i="7"/>
  <c r="AJ71" i="7"/>
  <c r="AK71" i="7"/>
  <c r="AG72" i="7"/>
  <c r="AI72" i="7"/>
  <c r="AJ72" i="7"/>
  <c r="AK72" i="7"/>
  <c r="AG73" i="7"/>
  <c r="AI73" i="7"/>
  <c r="AJ73" i="7"/>
  <c r="AK73" i="7"/>
  <c r="AG74" i="7"/>
  <c r="AI74" i="7"/>
  <c r="AJ74" i="7"/>
  <c r="AK74" i="7"/>
  <c r="AG75" i="7"/>
  <c r="AI75" i="7"/>
  <c r="AJ75" i="7"/>
  <c r="AK75" i="7"/>
  <c r="AG76" i="7"/>
  <c r="AI76" i="7"/>
  <c r="AJ76" i="7"/>
  <c r="AK76" i="7"/>
  <c r="AG11" i="7"/>
  <c r="AI11" i="7"/>
  <c r="AJ11" i="7"/>
  <c r="AK11" i="7"/>
  <c r="U12" i="16"/>
  <c r="U13" i="16"/>
  <c r="U15" i="16"/>
  <c r="U16" i="16"/>
  <c r="U18" i="16"/>
  <c r="U19" i="16"/>
  <c r="U20" i="16"/>
  <c r="U22" i="16"/>
  <c r="U29" i="16"/>
  <c r="U30" i="16"/>
  <c r="U31" i="16"/>
  <c r="U40" i="16"/>
  <c r="U43" i="16"/>
  <c r="U60" i="16"/>
  <c r="U61" i="16"/>
  <c r="U69" i="16"/>
  <c r="U70" i="16"/>
  <c r="U11" i="16"/>
  <c r="AC71" i="15"/>
  <c r="AD71" i="15"/>
  <c r="AE71" i="15"/>
  <c r="AF71" i="15"/>
  <c r="AC72" i="15"/>
  <c r="AD72" i="15"/>
  <c r="AE72" i="15"/>
  <c r="AF72" i="15"/>
  <c r="AC73" i="15"/>
  <c r="AD73" i="15"/>
  <c r="AE73" i="15"/>
  <c r="AF73" i="15"/>
  <c r="AC74" i="15"/>
  <c r="AD74" i="15"/>
  <c r="AE74" i="15"/>
  <c r="AF74" i="15"/>
  <c r="AC75" i="15"/>
  <c r="AD75" i="15"/>
  <c r="AE75" i="15"/>
  <c r="AF75" i="15"/>
  <c r="AC76" i="15"/>
  <c r="AD76" i="15"/>
  <c r="AE76" i="15"/>
  <c r="AF76" i="15"/>
  <c r="AC77" i="15"/>
  <c r="AD77" i="15"/>
  <c r="AE77" i="15"/>
  <c r="AF77" i="15"/>
  <c r="AC78" i="15"/>
  <c r="AD78" i="15"/>
  <c r="AE78" i="15"/>
  <c r="AF78" i="15"/>
  <c r="AC79" i="15"/>
  <c r="AD79" i="15"/>
  <c r="AE79" i="15"/>
  <c r="AF79" i="15"/>
  <c r="AC80" i="15"/>
  <c r="AD80" i="15"/>
  <c r="AE80" i="15"/>
  <c r="AF80" i="15"/>
  <c r="AC81" i="15"/>
  <c r="AD81" i="15"/>
  <c r="AE81" i="15"/>
  <c r="AF81" i="15"/>
  <c r="AC82" i="15"/>
  <c r="AD82" i="15"/>
  <c r="AE82" i="15"/>
  <c r="AF82" i="15"/>
  <c r="AC83" i="15"/>
  <c r="AD83" i="15"/>
  <c r="AE83" i="15"/>
  <c r="AF83" i="15"/>
  <c r="AC54" i="15"/>
  <c r="AD54" i="15"/>
  <c r="AE54" i="15"/>
  <c r="AF54" i="15"/>
  <c r="AC55" i="15"/>
  <c r="AD55" i="15"/>
  <c r="AE55" i="15"/>
  <c r="AF55" i="15"/>
  <c r="AC56" i="15"/>
  <c r="AD56" i="15"/>
  <c r="AE56" i="15"/>
  <c r="AF56" i="15"/>
  <c r="AC57" i="15"/>
  <c r="AD57" i="15"/>
  <c r="AE57" i="15"/>
  <c r="AF57" i="15"/>
  <c r="AC58" i="15"/>
  <c r="AD58" i="15"/>
  <c r="AE58" i="15"/>
  <c r="AF58" i="15"/>
  <c r="AC59" i="15"/>
  <c r="AD59" i="15"/>
  <c r="AE59" i="15"/>
  <c r="AF59" i="15"/>
  <c r="AC60" i="15"/>
  <c r="AD60" i="15"/>
  <c r="AE60" i="15"/>
  <c r="AF60" i="15"/>
  <c r="AC61" i="15"/>
  <c r="AD61" i="15"/>
  <c r="AE61" i="15"/>
  <c r="AF61" i="15"/>
  <c r="AC62" i="15"/>
  <c r="AD62" i="15"/>
  <c r="AE62" i="15"/>
  <c r="AF62" i="15"/>
  <c r="AC63" i="15"/>
  <c r="AD63" i="15"/>
  <c r="AE63" i="15"/>
  <c r="AF63" i="15"/>
  <c r="AC64" i="15"/>
  <c r="AD64" i="15"/>
  <c r="AE64" i="15"/>
  <c r="AF64" i="15"/>
  <c r="AC65" i="15"/>
  <c r="AD65" i="15"/>
  <c r="AE65" i="15"/>
  <c r="AF65" i="15"/>
  <c r="AC66" i="15"/>
  <c r="AD66" i="15"/>
  <c r="AE66" i="15"/>
  <c r="AF66" i="15"/>
  <c r="AC67" i="15"/>
  <c r="AD67" i="15"/>
  <c r="AE67" i="15"/>
  <c r="AF67" i="15"/>
  <c r="AC68" i="15"/>
  <c r="AD68" i="15"/>
  <c r="AE68" i="15"/>
  <c r="AF68" i="15"/>
  <c r="AC69" i="15"/>
  <c r="AD69" i="15"/>
  <c r="AE69" i="15"/>
  <c r="AF69" i="15"/>
  <c r="AC70" i="15"/>
  <c r="AD70" i="15"/>
  <c r="AE70" i="15"/>
  <c r="AF70" i="15"/>
  <c r="AC37" i="15"/>
  <c r="AD37" i="15"/>
  <c r="AE37" i="15"/>
  <c r="AF37" i="15"/>
  <c r="AC38" i="15"/>
  <c r="AD38" i="15"/>
  <c r="AE38" i="15"/>
  <c r="AF38" i="15"/>
  <c r="AC39" i="15"/>
  <c r="AD39" i="15"/>
  <c r="AE39" i="15"/>
  <c r="AF39" i="15"/>
  <c r="AC40" i="15"/>
  <c r="AD40" i="15"/>
  <c r="AE40" i="15"/>
  <c r="AF40" i="15"/>
  <c r="AC41" i="15"/>
  <c r="AD41" i="15"/>
  <c r="AE41" i="15"/>
  <c r="AF41" i="15"/>
  <c r="AC42" i="15"/>
  <c r="AD42" i="15"/>
  <c r="AE42" i="15"/>
  <c r="AF42" i="15"/>
  <c r="AC43" i="15"/>
  <c r="AD43" i="15"/>
  <c r="AE43" i="15"/>
  <c r="AF43" i="15"/>
  <c r="AC44" i="15"/>
  <c r="AD44" i="15"/>
  <c r="AE44" i="15"/>
  <c r="AF44" i="15"/>
  <c r="AC45" i="15"/>
  <c r="AD45" i="15"/>
  <c r="AE45" i="15"/>
  <c r="AF45" i="15"/>
  <c r="AC46" i="15"/>
  <c r="AD46" i="15"/>
  <c r="AE46" i="15"/>
  <c r="AF46" i="15"/>
  <c r="AC47" i="15"/>
  <c r="AD47" i="15"/>
  <c r="AE47" i="15"/>
  <c r="AF47" i="15"/>
  <c r="AC48" i="15"/>
  <c r="AD48" i="15"/>
  <c r="AE48" i="15"/>
  <c r="AF48" i="15"/>
  <c r="AC49" i="15"/>
  <c r="AD49" i="15"/>
  <c r="AE49" i="15"/>
  <c r="AF49" i="15"/>
  <c r="AC50" i="15"/>
  <c r="AD50" i="15"/>
  <c r="AE50" i="15"/>
  <c r="AF50" i="15"/>
  <c r="AC51" i="15"/>
  <c r="AD51" i="15"/>
  <c r="AE51" i="15"/>
  <c r="AF51" i="15"/>
  <c r="AC52" i="15"/>
  <c r="AD52" i="15"/>
  <c r="AE52" i="15"/>
  <c r="AF52" i="15"/>
  <c r="AC53" i="15"/>
  <c r="AD53" i="15"/>
  <c r="AE53" i="15"/>
  <c r="AF53" i="15"/>
  <c r="AC26" i="15"/>
  <c r="AD26" i="15"/>
  <c r="AE26" i="15"/>
  <c r="AF26" i="15"/>
  <c r="AC27" i="15"/>
  <c r="AD27" i="15"/>
  <c r="AE27" i="15"/>
  <c r="AF27" i="15"/>
  <c r="AC28" i="15"/>
  <c r="AD28" i="15"/>
  <c r="AE28" i="15"/>
  <c r="AF28" i="15"/>
  <c r="AC29" i="15"/>
  <c r="AD29" i="15"/>
  <c r="AE29" i="15"/>
  <c r="AF29" i="15"/>
  <c r="AC30" i="15"/>
  <c r="AD30" i="15"/>
  <c r="AE30" i="15"/>
  <c r="AF30" i="15"/>
  <c r="AC31" i="15"/>
  <c r="AD31" i="15"/>
  <c r="AE31" i="15"/>
  <c r="AF31" i="15"/>
  <c r="AC32" i="15"/>
  <c r="AD32" i="15"/>
  <c r="AE32" i="15"/>
  <c r="AF32" i="15"/>
  <c r="AC33" i="15"/>
  <c r="AD33" i="15"/>
  <c r="AE33" i="15"/>
  <c r="AF33" i="15"/>
  <c r="AC34" i="15"/>
  <c r="AD34" i="15"/>
  <c r="AE34" i="15"/>
  <c r="AF34" i="15"/>
  <c r="AC35" i="15"/>
  <c r="AD35" i="15"/>
  <c r="AE35" i="15"/>
  <c r="AF35" i="15"/>
  <c r="AC36" i="15"/>
  <c r="AD36" i="15"/>
  <c r="AE36" i="15"/>
  <c r="AF36" i="15"/>
  <c r="AC19" i="15"/>
  <c r="AD19" i="15"/>
  <c r="AE19" i="15"/>
  <c r="AF19" i="15"/>
  <c r="AC20" i="15"/>
  <c r="AD20" i="15"/>
  <c r="AE20" i="15"/>
  <c r="AF20" i="15"/>
  <c r="AC21" i="15"/>
  <c r="AD21" i="15"/>
  <c r="AE21" i="15"/>
  <c r="AF21" i="15"/>
  <c r="AC22" i="15"/>
  <c r="AD22" i="15"/>
  <c r="AE22" i="15"/>
  <c r="AF22" i="15"/>
  <c r="AC23" i="15"/>
  <c r="AD23" i="15"/>
  <c r="AE23" i="15"/>
  <c r="AF23" i="15"/>
  <c r="AC24" i="15"/>
  <c r="AD24" i="15"/>
  <c r="AE24" i="15"/>
  <c r="AF24" i="15"/>
  <c r="AC25" i="15"/>
  <c r="AD25" i="15"/>
  <c r="AE25" i="15"/>
  <c r="AF25" i="15"/>
  <c r="AF18" i="15"/>
  <c r="AE18" i="15"/>
  <c r="AD18" i="15"/>
  <c r="AC18" i="15"/>
  <c r="AR18" i="15"/>
  <c r="O41" i="10"/>
  <c r="O44" i="10"/>
  <c r="BV37" i="11"/>
  <c r="BV46" i="11"/>
  <c r="BV48" i="11"/>
  <c r="BV49" i="11"/>
  <c r="BV61" i="11"/>
  <c r="BV62" i="11"/>
  <c r="BV63" i="11"/>
  <c r="BU37" i="11"/>
  <c r="BU46" i="11"/>
  <c r="BU48" i="11"/>
  <c r="BU49" i="11"/>
  <c r="BU61" i="11"/>
  <c r="BU62" i="11"/>
  <c r="BU63" i="11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2" i="10"/>
  <c r="O43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AR41" i="15"/>
  <c r="R41" i="10"/>
  <c r="AA71" i="9"/>
  <c r="CW81" i="11"/>
  <c r="Y71" i="9"/>
  <c r="CU81" i="11"/>
  <c r="Z71" i="9"/>
  <c r="CV81" i="11"/>
  <c r="X71" i="9"/>
  <c r="CT81" i="11"/>
  <c r="W71" i="9"/>
  <c r="CS81" i="11"/>
  <c r="AA72" i="9"/>
  <c r="CW82" i="11"/>
  <c r="Y72" i="9"/>
  <c r="CU82" i="11"/>
  <c r="Z72" i="9"/>
  <c r="CV82" i="11"/>
  <c r="X72" i="9"/>
  <c r="CT82" i="11"/>
  <c r="W72" i="9"/>
  <c r="CS82" i="11"/>
  <c r="AA73" i="9"/>
  <c r="CW83" i="11"/>
  <c r="Y73" i="9"/>
  <c r="CU83" i="11"/>
  <c r="Z73" i="9"/>
  <c r="CV83" i="11"/>
  <c r="X73" i="9"/>
  <c r="CT83" i="11"/>
  <c r="W73" i="9"/>
  <c r="CS83" i="11"/>
  <c r="AA74" i="9"/>
  <c r="CW84" i="11"/>
  <c r="Y74" i="9"/>
  <c r="CU84" i="11"/>
  <c r="Z74" i="9"/>
  <c r="CV84" i="11"/>
  <c r="X74" i="9"/>
  <c r="CT84" i="11"/>
  <c r="W74" i="9"/>
  <c r="CS84" i="11"/>
  <c r="AA75" i="9"/>
  <c r="CW85" i="11"/>
  <c r="Y75" i="9"/>
  <c r="CU85" i="11"/>
  <c r="Z75" i="9"/>
  <c r="CV85" i="11"/>
  <c r="X75" i="9"/>
  <c r="CT85" i="11"/>
  <c r="W75" i="9"/>
  <c r="CS85" i="11"/>
  <c r="AA76" i="9"/>
  <c r="CW86" i="11"/>
  <c r="Y76" i="9"/>
  <c r="CU86" i="11"/>
  <c r="Z76" i="9"/>
  <c r="CV86" i="11"/>
  <c r="X76" i="9"/>
  <c r="CT86" i="11"/>
  <c r="W76" i="9"/>
  <c r="CS86" i="11"/>
  <c r="R30" i="10"/>
  <c r="R44" i="10"/>
  <c r="R71" i="10"/>
  <c r="R70" i="10"/>
  <c r="R62" i="10"/>
  <c r="R61" i="10"/>
  <c r="R32" i="10"/>
  <c r="R31" i="10"/>
  <c r="R23" i="10"/>
  <c r="R20" i="10"/>
  <c r="R21" i="10"/>
  <c r="R19" i="10"/>
  <c r="R17" i="10"/>
  <c r="R13" i="10"/>
  <c r="R14" i="10"/>
  <c r="R16" i="10"/>
  <c r="R12" i="10"/>
  <c r="AA38" i="9"/>
  <c r="CW48" i="11"/>
  <c r="Y38" i="9"/>
  <c r="CU48" i="11"/>
  <c r="Z38" i="9"/>
  <c r="CV48" i="11"/>
  <c r="X38" i="9"/>
  <c r="CT48" i="11"/>
  <c r="W38" i="9"/>
  <c r="CS48" i="11"/>
  <c r="AA39" i="9"/>
  <c r="CW49" i="11"/>
  <c r="Y39" i="9"/>
  <c r="CU49" i="11"/>
  <c r="Z39" i="9"/>
  <c r="CV49" i="11"/>
  <c r="X39" i="9"/>
  <c r="CT49" i="11"/>
  <c r="W39" i="9"/>
  <c r="CS49" i="11"/>
  <c r="AA40" i="9"/>
  <c r="CW50" i="11"/>
  <c r="Y40" i="9"/>
  <c r="CU50" i="11"/>
  <c r="Z40" i="9"/>
  <c r="CV50" i="11"/>
  <c r="X40" i="9"/>
  <c r="CT50" i="11"/>
  <c r="W40" i="9"/>
  <c r="CS50" i="11"/>
  <c r="AA41" i="9"/>
  <c r="CW51" i="11"/>
  <c r="Y41" i="9"/>
  <c r="CU51" i="11"/>
  <c r="Z41" i="9"/>
  <c r="CV51" i="11"/>
  <c r="X41" i="9"/>
  <c r="CT51" i="11"/>
  <c r="W41" i="9"/>
  <c r="CS51" i="11"/>
  <c r="AA42" i="9"/>
  <c r="CW52" i="11"/>
  <c r="Y42" i="9"/>
  <c r="CU52" i="11"/>
  <c r="Z42" i="9"/>
  <c r="CV52" i="11"/>
  <c r="X42" i="9"/>
  <c r="CT52" i="11"/>
  <c r="W42" i="9"/>
  <c r="CS52" i="11"/>
  <c r="AA43" i="9"/>
  <c r="CW53" i="11"/>
  <c r="Y43" i="9"/>
  <c r="CU53" i="11"/>
  <c r="Z43" i="9"/>
  <c r="CV53" i="11"/>
  <c r="X43" i="9"/>
  <c r="CT53" i="11"/>
  <c r="W43" i="9"/>
  <c r="CS53" i="11"/>
  <c r="AA44" i="9"/>
  <c r="CW54" i="11"/>
  <c r="Y44" i="9"/>
  <c r="CU54" i="11"/>
  <c r="Z44" i="9"/>
  <c r="CV54" i="11"/>
  <c r="X44" i="9"/>
  <c r="CT54" i="11"/>
  <c r="W44" i="9"/>
  <c r="CS54" i="11"/>
  <c r="AA45" i="9"/>
  <c r="CW55" i="11"/>
  <c r="Y45" i="9"/>
  <c r="CU55" i="11"/>
  <c r="Z45" i="9"/>
  <c r="CV55" i="11"/>
  <c r="X45" i="9"/>
  <c r="CT55" i="11"/>
  <c r="W45" i="9"/>
  <c r="CS55" i="11"/>
  <c r="AA46" i="9"/>
  <c r="CW56" i="11"/>
  <c r="Y46" i="9"/>
  <c r="CU56" i="11"/>
  <c r="Z46" i="9"/>
  <c r="CV56" i="11"/>
  <c r="X46" i="9"/>
  <c r="CT56" i="11"/>
  <c r="W46" i="9"/>
  <c r="CS56" i="11"/>
  <c r="AA47" i="9"/>
  <c r="CW57" i="11"/>
  <c r="Y47" i="9"/>
  <c r="CU57" i="11"/>
  <c r="Z47" i="9"/>
  <c r="CV57" i="11"/>
  <c r="X47" i="9"/>
  <c r="CT57" i="11"/>
  <c r="W47" i="9"/>
  <c r="CS57" i="11"/>
  <c r="AA48" i="9"/>
  <c r="CW58" i="11"/>
  <c r="Y48" i="9"/>
  <c r="CU58" i="11"/>
  <c r="Z48" i="9"/>
  <c r="CV58" i="11"/>
  <c r="X48" i="9"/>
  <c r="CT58" i="11"/>
  <c r="W48" i="9"/>
  <c r="CS58" i="11"/>
  <c r="AA49" i="9"/>
  <c r="CW59" i="11"/>
  <c r="Y49" i="9"/>
  <c r="CU59" i="11"/>
  <c r="Z49" i="9"/>
  <c r="CV59" i="11"/>
  <c r="X49" i="9"/>
  <c r="CT59" i="11"/>
  <c r="W49" i="9"/>
  <c r="CS59" i="11"/>
  <c r="AA50" i="9"/>
  <c r="CW60" i="11"/>
  <c r="Y50" i="9"/>
  <c r="CU60" i="11"/>
  <c r="Z50" i="9"/>
  <c r="CV60" i="11"/>
  <c r="X50" i="9"/>
  <c r="CT60" i="11"/>
  <c r="W50" i="9"/>
  <c r="CS60" i="11"/>
  <c r="AA51" i="9"/>
  <c r="CW61" i="11"/>
  <c r="Y51" i="9"/>
  <c r="CU61" i="11"/>
  <c r="Z51" i="9"/>
  <c r="CV61" i="11"/>
  <c r="X51" i="9"/>
  <c r="CT61" i="11"/>
  <c r="W51" i="9"/>
  <c r="CS61" i="11"/>
  <c r="AA52" i="9"/>
  <c r="CW62" i="11"/>
  <c r="Y52" i="9"/>
  <c r="CU62" i="11"/>
  <c r="Z52" i="9"/>
  <c r="CV62" i="11"/>
  <c r="X52" i="9"/>
  <c r="CT62" i="11"/>
  <c r="W52" i="9"/>
  <c r="CS62" i="11"/>
  <c r="AA53" i="9"/>
  <c r="CW63" i="11"/>
  <c r="Y53" i="9"/>
  <c r="CU63" i="11"/>
  <c r="Z53" i="9"/>
  <c r="CV63" i="11"/>
  <c r="X53" i="9"/>
  <c r="CT63" i="11"/>
  <c r="W53" i="9"/>
  <c r="CS63" i="11"/>
  <c r="AA54" i="9"/>
  <c r="CW64" i="11"/>
  <c r="Y54" i="9"/>
  <c r="CU64" i="11"/>
  <c r="Z54" i="9"/>
  <c r="CV64" i="11"/>
  <c r="X54" i="9"/>
  <c r="CT64" i="11"/>
  <c r="W54" i="9"/>
  <c r="CS64" i="11"/>
  <c r="AA55" i="9"/>
  <c r="CW65" i="11"/>
  <c r="Y55" i="9"/>
  <c r="CU65" i="11"/>
  <c r="Z55" i="9"/>
  <c r="CV65" i="11"/>
  <c r="X55" i="9"/>
  <c r="CT65" i="11"/>
  <c r="W55" i="9"/>
  <c r="CS65" i="11"/>
  <c r="AA56" i="9"/>
  <c r="CW66" i="11"/>
  <c r="Y56" i="9"/>
  <c r="CU66" i="11"/>
  <c r="Z56" i="9"/>
  <c r="CV66" i="11"/>
  <c r="X56" i="9"/>
  <c r="CT66" i="11"/>
  <c r="W56" i="9"/>
  <c r="CS66" i="11"/>
  <c r="AA57" i="9"/>
  <c r="CW67" i="11"/>
  <c r="Y57" i="9"/>
  <c r="CU67" i="11"/>
  <c r="Z57" i="9"/>
  <c r="CV67" i="11"/>
  <c r="X57" i="9"/>
  <c r="CT67" i="11"/>
  <c r="W57" i="9"/>
  <c r="CS67" i="11"/>
  <c r="AA58" i="9"/>
  <c r="CW68" i="11"/>
  <c r="Y58" i="9"/>
  <c r="CU68" i="11"/>
  <c r="Z58" i="9"/>
  <c r="CV68" i="11"/>
  <c r="X58" i="9"/>
  <c r="CT68" i="11"/>
  <c r="W58" i="9"/>
  <c r="CS68" i="11"/>
  <c r="AA59" i="9"/>
  <c r="CW69" i="11"/>
  <c r="Y59" i="9"/>
  <c r="CU69" i="11"/>
  <c r="Z59" i="9"/>
  <c r="CV69" i="11"/>
  <c r="X59" i="9"/>
  <c r="CT69" i="11"/>
  <c r="W59" i="9"/>
  <c r="CS69" i="11"/>
  <c r="AA60" i="9"/>
  <c r="CW70" i="11"/>
  <c r="Y60" i="9"/>
  <c r="CU70" i="11"/>
  <c r="Z60" i="9"/>
  <c r="CV70" i="11"/>
  <c r="X60" i="9"/>
  <c r="CT70" i="11"/>
  <c r="W60" i="9"/>
  <c r="CS70" i="11"/>
  <c r="AA61" i="9"/>
  <c r="CW71" i="11"/>
  <c r="Y61" i="9"/>
  <c r="CU71" i="11"/>
  <c r="Z61" i="9"/>
  <c r="CV71" i="11"/>
  <c r="X61" i="9"/>
  <c r="CT71" i="11"/>
  <c r="W61" i="9"/>
  <c r="CS71" i="11"/>
  <c r="AA62" i="9"/>
  <c r="CW72" i="11"/>
  <c r="Y62" i="9"/>
  <c r="CU72" i="11"/>
  <c r="Z62" i="9"/>
  <c r="CV72" i="11"/>
  <c r="X62" i="9"/>
  <c r="CT72" i="11"/>
  <c r="W62" i="9"/>
  <c r="CS72" i="11"/>
  <c r="AA63" i="9"/>
  <c r="CW73" i="11"/>
  <c r="Y63" i="9"/>
  <c r="CU73" i="11"/>
  <c r="Z63" i="9"/>
  <c r="CV73" i="11"/>
  <c r="X63" i="9"/>
  <c r="CT73" i="11"/>
  <c r="W63" i="9"/>
  <c r="CS73" i="11"/>
  <c r="AA64" i="9"/>
  <c r="CW74" i="11"/>
  <c r="Y64" i="9"/>
  <c r="CU74" i="11"/>
  <c r="Z64" i="9"/>
  <c r="CV74" i="11"/>
  <c r="X64" i="9"/>
  <c r="CT74" i="11"/>
  <c r="W64" i="9"/>
  <c r="CS74" i="11"/>
  <c r="AA65" i="9"/>
  <c r="CW75" i="11"/>
  <c r="Y65" i="9"/>
  <c r="CU75" i="11"/>
  <c r="Z65" i="9"/>
  <c r="CV75" i="11"/>
  <c r="X65" i="9"/>
  <c r="CT75" i="11"/>
  <c r="W65" i="9"/>
  <c r="CS75" i="11"/>
  <c r="AA66" i="9"/>
  <c r="CW76" i="11"/>
  <c r="Y66" i="9"/>
  <c r="CU76" i="11"/>
  <c r="Z66" i="9"/>
  <c r="CV76" i="11"/>
  <c r="X66" i="9"/>
  <c r="CT76" i="11"/>
  <c r="W66" i="9"/>
  <c r="CS76" i="11"/>
  <c r="AA67" i="9"/>
  <c r="CW77" i="11"/>
  <c r="Y67" i="9"/>
  <c r="CU77" i="11"/>
  <c r="Z67" i="9"/>
  <c r="CV77" i="11"/>
  <c r="X67" i="9"/>
  <c r="CT77" i="11"/>
  <c r="W67" i="9"/>
  <c r="CS77" i="11"/>
  <c r="AA68" i="9"/>
  <c r="CW78" i="11"/>
  <c r="Y68" i="9"/>
  <c r="CU78" i="11"/>
  <c r="Z68" i="9"/>
  <c r="CV78" i="11"/>
  <c r="X68" i="9"/>
  <c r="CT78" i="11"/>
  <c r="W68" i="9"/>
  <c r="CS78" i="11"/>
  <c r="AA69" i="9"/>
  <c r="CW79" i="11"/>
  <c r="Y69" i="9"/>
  <c r="CU79" i="11"/>
  <c r="Z69" i="9"/>
  <c r="CV79" i="11"/>
  <c r="X69" i="9"/>
  <c r="CT79" i="11"/>
  <c r="W69" i="9"/>
  <c r="CS79" i="11"/>
  <c r="AA70" i="9"/>
  <c r="CW80" i="11"/>
  <c r="Y70" i="9"/>
  <c r="CU80" i="11"/>
  <c r="Z70" i="9"/>
  <c r="CV80" i="11"/>
  <c r="X70" i="9"/>
  <c r="CT80" i="11"/>
  <c r="W70" i="9"/>
  <c r="CS80" i="11"/>
  <c r="AA12" i="9"/>
  <c r="CW22" i="11"/>
  <c r="Y12" i="9"/>
  <c r="CU22" i="11"/>
  <c r="Z12" i="9"/>
  <c r="CV22" i="11"/>
  <c r="X12" i="9"/>
  <c r="CT22" i="11"/>
  <c r="W12" i="9"/>
  <c r="CS22" i="11"/>
  <c r="AA13" i="9"/>
  <c r="CW23" i="11"/>
  <c r="Y13" i="9"/>
  <c r="CU23" i="11"/>
  <c r="Z13" i="9"/>
  <c r="CV23" i="11"/>
  <c r="X13" i="9"/>
  <c r="CT23" i="11"/>
  <c r="W13" i="9"/>
  <c r="CS23" i="11"/>
  <c r="AA14" i="9"/>
  <c r="CW24" i="11"/>
  <c r="Y14" i="9"/>
  <c r="CU24" i="11"/>
  <c r="Z14" i="9"/>
  <c r="CV24" i="11"/>
  <c r="X14" i="9"/>
  <c r="CT24" i="11"/>
  <c r="W14" i="9"/>
  <c r="CS24" i="11"/>
  <c r="AA15" i="9"/>
  <c r="CW25" i="11"/>
  <c r="Y15" i="9"/>
  <c r="CU25" i="11"/>
  <c r="Z15" i="9"/>
  <c r="CV25" i="11"/>
  <c r="X15" i="9"/>
  <c r="CT25" i="11"/>
  <c r="W15" i="9"/>
  <c r="CS25" i="11"/>
  <c r="AA16" i="9"/>
  <c r="CW26" i="11"/>
  <c r="Y16" i="9"/>
  <c r="CU26" i="11"/>
  <c r="Z16" i="9"/>
  <c r="CV26" i="11"/>
  <c r="X16" i="9"/>
  <c r="CT26" i="11"/>
  <c r="W16" i="9"/>
  <c r="CS26" i="11"/>
  <c r="AA17" i="9"/>
  <c r="CW27" i="11"/>
  <c r="Y17" i="9"/>
  <c r="CU27" i="11"/>
  <c r="Z17" i="9"/>
  <c r="CV27" i="11"/>
  <c r="X17" i="9"/>
  <c r="CT27" i="11"/>
  <c r="W17" i="9"/>
  <c r="CS27" i="11"/>
  <c r="AA18" i="9"/>
  <c r="CW28" i="11"/>
  <c r="Y18" i="9"/>
  <c r="CU28" i="11"/>
  <c r="Z18" i="9"/>
  <c r="CV28" i="11"/>
  <c r="X18" i="9"/>
  <c r="CT28" i="11"/>
  <c r="W18" i="9"/>
  <c r="CS28" i="11"/>
  <c r="AA19" i="9"/>
  <c r="CW29" i="11"/>
  <c r="Y19" i="9"/>
  <c r="CU29" i="11"/>
  <c r="Z19" i="9"/>
  <c r="CV29" i="11"/>
  <c r="X19" i="9"/>
  <c r="CT29" i="11"/>
  <c r="W19" i="9"/>
  <c r="CS29" i="11"/>
  <c r="AA20" i="9"/>
  <c r="CW30" i="11"/>
  <c r="Y20" i="9"/>
  <c r="CU30" i="11"/>
  <c r="Z20" i="9"/>
  <c r="CV30" i="11"/>
  <c r="X20" i="9"/>
  <c r="CT30" i="11"/>
  <c r="W20" i="9"/>
  <c r="CS30" i="11"/>
  <c r="AA21" i="9"/>
  <c r="CW31" i="11"/>
  <c r="Y21" i="9"/>
  <c r="CU31" i="11"/>
  <c r="Z21" i="9"/>
  <c r="CV31" i="11"/>
  <c r="X21" i="9"/>
  <c r="CT31" i="11"/>
  <c r="W21" i="9"/>
  <c r="CS31" i="11"/>
  <c r="AA22" i="9"/>
  <c r="CW32" i="11"/>
  <c r="Y22" i="9"/>
  <c r="CU32" i="11"/>
  <c r="Z22" i="9"/>
  <c r="CV32" i="11"/>
  <c r="X22" i="9"/>
  <c r="CT32" i="11"/>
  <c r="W22" i="9"/>
  <c r="CS32" i="11"/>
  <c r="AA23" i="9"/>
  <c r="CW33" i="11"/>
  <c r="Y23" i="9"/>
  <c r="CU33" i="11"/>
  <c r="Z23" i="9"/>
  <c r="CV33" i="11"/>
  <c r="X23" i="9"/>
  <c r="CT33" i="11"/>
  <c r="W23" i="9"/>
  <c r="CS33" i="11"/>
  <c r="AA24" i="9"/>
  <c r="CW34" i="11"/>
  <c r="Y24" i="9"/>
  <c r="CU34" i="11"/>
  <c r="Z24" i="9"/>
  <c r="CV34" i="11"/>
  <c r="X24" i="9"/>
  <c r="CT34" i="11"/>
  <c r="W24" i="9"/>
  <c r="CS34" i="11"/>
  <c r="AA25" i="9"/>
  <c r="CW35" i="11"/>
  <c r="Y25" i="9"/>
  <c r="CU35" i="11"/>
  <c r="Z25" i="9"/>
  <c r="CV35" i="11"/>
  <c r="X25" i="9"/>
  <c r="CT35" i="11"/>
  <c r="W25" i="9"/>
  <c r="CS35" i="11"/>
  <c r="AA26" i="9"/>
  <c r="CW36" i="11"/>
  <c r="Y26" i="9"/>
  <c r="CU36" i="11"/>
  <c r="Z26" i="9"/>
  <c r="CV36" i="11"/>
  <c r="X26" i="9"/>
  <c r="CT36" i="11"/>
  <c r="W26" i="9"/>
  <c r="CS36" i="11"/>
  <c r="AA27" i="9"/>
  <c r="CW37" i="11"/>
  <c r="Y27" i="9"/>
  <c r="CU37" i="11"/>
  <c r="Z27" i="9"/>
  <c r="CV37" i="11"/>
  <c r="X27" i="9"/>
  <c r="CT37" i="11"/>
  <c r="W27" i="9"/>
  <c r="CS37" i="11"/>
  <c r="AA28" i="9"/>
  <c r="CW38" i="11"/>
  <c r="Y28" i="9"/>
  <c r="CU38" i="11"/>
  <c r="Z28" i="9"/>
  <c r="CV38" i="11"/>
  <c r="X28" i="9"/>
  <c r="CT38" i="11"/>
  <c r="W28" i="9"/>
  <c r="CS38" i="11"/>
  <c r="AA29" i="9"/>
  <c r="CW39" i="11"/>
  <c r="Y29" i="9"/>
  <c r="CU39" i="11"/>
  <c r="Z29" i="9"/>
  <c r="CV39" i="11"/>
  <c r="X29" i="9"/>
  <c r="CT39" i="11"/>
  <c r="W29" i="9"/>
  <c r="CS39" i="11"/>
  <c r="AA30" i="9"/>
  <c r="CW40" i="11"/>
  <c r="Y30" i="9"/>
  <c r="CU40" i="11"/>
  <c r="Z30" i="9"/>
  <c r="CV40" i="11"/>
  <c r="X30" i="9"/>
  <c r="CT40" i="11"/>
  <c r="W30" i="9"/>
  <c r="CS40" i="11"/>
  <c r="AA31" i="9"/>
  <c r="CW41" i="11"/>
  <c r="Y31" i="9"/>
  <c r="CU41" i="11"/>
  <c r="Z31" i="9"/>
  <c r="CV41" i="11"/>
  <c r="X31" i="9"/>
  <c r="CT41" i="11"/>
  <c r="W31" i="9"/>
  <c r="CS41" i="11"/>
  <c r="AA32" i="9"/>
  <c r="CW42" i="11"/>
  <c r="Y32" i="9"/>
  <c r="CU42" i="11"/>
  <c r="Z32" i="9"/>
  <c r="CV42" i="11"/>
  <c r="X32" i="9"/>
  <c r="CT42" i="11"/>
  <c r="W32" i="9"/>
  <c r="CS42" i="11"/>
  <c r="AA33" i="9"/>
  <c r="CW43" i="11"/>
  <c r="Y33" i="9"/>
  <c r="CU43" i="11"/>
  <c r="Z33" i="9"/>
  <c r="CV43" i="11"/>
  <c r="X33" i="9"/>
  <c r="CT43" i="11"/>
  <c r="W33" i="9"/>
  <c r="CS43" i="11"/>
  <c r="AA34" i="9"/>
  <c r="CW44" i="11"/>
  <c r="Y34" i="9"/>
  <c r="CU44" i="11"/>
  <c r="Z34" i="9"/>
  <c r="CV44" i="11"/>
  <c r="X34" i="9"/>
  <c r="CT44" i="11"/>
  <c r="W34" i="9"/>
  <c r="CS44" i="11"/>
  <c r="AA35" i="9"/>
  <c r="CW45" i="11"/>
  <c r="Y35" i="9"/>
  <c r="CU45" i="11"/>
  <c r="Z35" i="9"/>
  <c r="CV45" i="11"/>
  <c r="X35" i="9"/>
  <c r="CT45" i="11"/>
  <c r="W35" i="9"/>
  <c r="CS45" i="11"/>
  <c r="AA36" i="9"/>
  <c r="CW46" i="11"/>
  <c r="Y36" i="9"/>
  <c r="CU46" i="11"/>
  <c r="Z36" i="9"/>
  <c r="CV46" i="11"/>
  <c r="X36" i="9"/>
  <c r="CT46" i="11"/>
  <c r="W36" i="9"/>
  <c r="CS46" i="11"/>
  <c r="AA37" i="9"/>
  <c r="CW47" i="11"/>
  <c r="Y37" i="9"/>
  <c r="CU47" i="11"/>
  <c r="Z37" i="9"/>
  <c r="CV47" i="11"/>
  <c r="X37" i="9"/>
  <c r="CT47" i="11"/>
  <c r="W37" i="9"/>
  <c r="CS47" i="11"/>
  <c r="AA11" i="9"/>
  <c r="CW21" i="11"/>
  <c r="Z11" i="9"/>
  <c r="CV21" i="11"/>
  <c r="Y11" i="9"/>
  <c r="CU21" i="11"/>
  <c r="X11" i="9"/>
  <c r="CT21" i="11"/>
  <c r="W11" i="9"/>
  <c r="CS21" i="11"/>
  <c r="BM43" i="15"/>
  <c r="BN43" i="15"/>
  <c r="BO43" i="15"/>
  <c r="BP43" i="15"/>
  <c r="BQ43" i="15"/>
  <c r="BR43" i="15"/>
  <c r="BS43" i="15"/>
  <c r="BU43" i="15"/>
  <c r="BV43" i="15"/>
  <c r="BM44" i="15"/>
  <c r="BN44" i="15"/>
  <c r="BO44" i="15"/>
  <c r="BP44" i="15"/>
  <c r="BQ44" i="15"/>
  <c r="BR44" i="15"/>
  <c r="BS44" i="15"/>
  <c r="BU44" i="15"/>
  <c r="BV44" i="15"/>
  <c r="BM45" i="15"/>
  <c r="BN45" i="15"/>
  <c r="BO45" i="15"/>
  <c r="BP45" i="15"/>
  <c r="BQ45" i="15"/>
  <c r="BR45" i="15"/>
  <c r="BS45" i="15"/>
  <c r="BU45" i="15"/>
  <c r="BV45" i="15"/>
  <c r="BM46" i="15"/>
  <c r="BN46" i="15"/>
  <c r="BO46" i="15"/>
  <c r="BP46" i="15"/>
  <c r="BQ46" i="15"/>
  <c r="BR46" i="15"/>
  <c r="BS46" i="15"/>
  <c r="BU46" i="15"/>
  <c r="BV46" i="15"/>
  <c r="BM47" i="15"/>
  <c r="BN47" i="15"/>
  <c r="BO47" i="15"/>
  <c r="BP47" i="15"/>
  <c r="BQ47" i="15"/>
  <c r="BR47" i="15"/>
  <c r="BS47" i="15"/>
  <c r="BU47" i="15"/>
  <c r="BV47" i="15"/>
  <c r="BM48" i="15"/>
  <c r="BN48" i="15"/>
  <c r="BO48" i="15"/>
  <c r="BP48" i="15"/>
  <c r="BQ48" i="15"/>
  <c r="BR48" i="15"/>
  <c r="BS48" i="15"/>
  <c r="BU48" i="15"/>
  <c r="BV48" i="15"/>
  <c r="BM49" i="15"/>
  <c r="BN49" i="15"/>
  <c r="BO49" i="15"/>
  <c r="BP49" i="15"/>
  <c r="BQ49" i="15"/>
  <c r="BR49" i="15"/>
  <c r="BS49" i="15"/>
  <c r="BU49" i="15"/>
  <c r="BV49" i="15"/>
  <c r="BM50" i="15"/>
  <c r="BN50" i="15"/>
  <c r="BO50" i="15"/>
  <c r="BP50" i="15"/>
  <c r="BQ50" i="15"/>
  <c r="BR50" i="15"/>
  <c r="BS50" i="15"/>
  <c r="BU50" i="15"/>
  <c r="BV50" i="15"/>
  <c r="BM51" i="15"/>
  <c r="BN51" i="15"/>
  <c r="BO51" i="15"/>
  <c r="BP51" i="15"/>
  <c r="BQ51" i="15"/>
  <c r="BR51" i="15"/>
  <c r="BS51" i="15"/>
  <c r="BU51" i="15"/>
  <c r="BV51" i="15"/>
  <c r="BM52" i="15"/>
  <c r="BN52" i="15"/>
  <c r="BO52" i="15"/>
  <c r="BP52" i="15"/>
  <c r="BQ52" i="15"/>
  <c r="BR52" i="15"/>
  <c r="BS52" i="15"/>
  <c r="BU52" i="15"/>
  <c r="BV52" i="15"/>
  <c r="BM53" i="15"/>
  <c r="BN53" i="15"/>
  <c r="BO53" i="15"/>
  <c r="BP53" i="15"/>
  <c r="BQ53" i="15"/>
  <c r="BR53" i="15"/>
  <c r="BS53" i="15"/>
  <c r="BU53" i="15"/>
  <c r="BV53" i="15"/>
  <c r="BM54" i="15"/>
  <c r="BN54" i="15"/>
  <c r="BO54" i="15"/>
  <c r="BP54" i="15"/>
  <c r="BQ54" i="15"/>
  <c r="BR54" i="15"/>
  <c r="BS54" i="15"/>
  <c r="BU54" i="15"/>
  <c r="BV54" i="15"/>
  <c r="BM55" i="15"/>
  <c r="BN55" i="15"/>
  <c r="BO55" i="15"/>
  <c r="BP55" i="15"/>
  <c r="BQ55" i="15"/>
  <c r="BR55" i="15"/>
  <c r="BS55" i="15"/>
  <c r="BU55" i="15"/>
  <c r="BV55" i="15"/>
  <c r="BM56" i="15"/>
  <c r="BN56" i="15"/>
  <c r="BO56" i="15"/>
  <c r="BP56" i="15"/>
  <c r="BQ56" i="15"/>
  <c r="BR56" i="15"/>
  <c r="BS56" i="15"/>
  <c r="BU56" i="15"/>
  <c r="BV56" i="15"/>
  <c r="BM57" i="15"/>
  <c r="BN57" i="15"/>
  <c r="BO57" i="15"/>
  <c r="BP57" i="15"/>
  <c r="BQ57" i="15"/>
  <c r="BR57" i="15"/>
  <c r="BS57" i="15"/>
  <c r="BU57" i="15"/>
  <c r="BV57" i="15"/>
  <c r="BM58" i="15"/>
  <c r="BN58" i="15"/>
  <c r="BO58" i="15"/>
  <c r="BP58" i="15"/>
  <c r="BQ58" i="15"/>
  <c r="BR58" i="15"/>
  <c r="BS58" i="15"/>
  <c r="BU58" i="15"/>
  <c r="BV58" i="15"/>
  <c r="BM83" i="15"/>
  <c r="BN83" i="15"/>
  <c r="BO83" i="15"/>
  <c r="BP83" i="15"/>
  <c r="BQ83" i="15"/>
  <c r="BR83" i="15"/>
  <c r="BS83" i="15"/>
  <c r="BU83" i="15"/>
  <c r="BV83" i="15"/>
  <c r="BM74" i="15"/>
  <c r="BN74" i="15"/>
  <c r="BO74" i="15"/>
  <c r="BP74" i="15"/>
  <c r="BQ74" i="15"/>
  <c r="BR74" i="15"/>
  <c r="BS74" i="15"/>
  <c r="BU74" i="15"/>
  <c r="BV74" i="15"/>
  <c r="BM75" i="15"/>
  <c r="BN75" i="15"/>
  <c r="BO75" i="15"/>
  <c r="BP75" i="15"/>
  <c r="BQ75" i="15"/>
  <c r="BR75" i="15"/>
  <c r="BS75" i="15"/>
  <c r="BU75" i="15"/>
  <c r="BV75" i="15"/>
  <c r="BM59" i="15"/>
  <c r="BN59" i="15"/>
  <c r="BO59" i="15"/>
  <c r="BP59" i="15"/>
  <c r="BQ59" i="15"/>
  <c r="BR59" i="15"/>
  <c r="BS59" i="15"/>
  <c r="BU59" i="15"/>
  <c r="BV59" i="15"/>
  <c r="BM60" i="15"/>
  <c r="BN60" i="15"/>
  <c r="BO60" i="15"/>
  <c r="BP60" i="15"/>
  <c r="BQ60" i="15"/>
  <c r="BR60" i="15"/>
  <c r="BS60" i="15"/>
  <c r="BU60" i="15"/>
  <c r="BV60" i="15"/>
  <c r="BM34" i="15"/>
  <c r="BN34" i="15"/>
  <c r="BO34" i="15"/>
  <c r="BP34" i="15"/>
  <c r="BQ34" i="15"/>
  <c r="BR34" i="15"/>
  <c r="BS34" i="15"/>
  <c r="BU34" i="15"/>
  <c r="BV34" i="15"/>
  <c r="BR19" i="15"/>
  <c r="BS19" i="15"/>
  <c r="BU19" i="15"/>
  <c r="BV19" i="15"/>
  <c r="BR20" i="15"/>
  <c r="BS20" i="15"/>
  <c r="BU20" i="15"/>
  <c r="BV20" i="15"/>
  <c r="BR21" i="15"/>
  <c r="BS21" i="15"/>
  <c r="BU21" i="15"/>
  <c r="BV21" i="15"/>
  <c r="BR22" i="15"/>
  <c r="BS22" i="15"/>
  <c r="BU22" i="15"/>
  <c r="BV22" i="15"/>
  <c r="BR23" i="15"/>
  <c r="BS23" i="15"/>
  <c r="BU23" i="15"/>
  <c r="BV23" i="15"/>
  <c r="BR24" i="15"/>
  <c r="BS24" i="15"/>
  <c r="BU24" i="15"/>
  <c r="BV24" i="15"/>
  <c r="BR25" i="15"/>
  <c r="BS25" i="15"/>
  <c r="BU25" i="15"/>
  <c r="BV25" i="15"/>
  <c r="BR26" i="15"/>
  <c r="BS26" i="15"/>
  <c r="BU26" i="15"/>
  <c r="BV26" i="15"/>
  <c r="BR27" i="15"/>
  <c r="BS27" i="15"/>
  <c r="BU27" i="15"/>
  <c r="BV27" i="15"/>
  <c r="BR28" i="15"/>
  <c r="BS28" i="15"/>
  <c r="BU28" i="15"/>
  <c r="BV28" i="15"/>
  <c r="BR29" i="15"/>
  <c r="BS29" i="15"/>
  <c r="BU29" i="15"/>
  <c r="BV29" i="15"/>
  <c r="BR30" i="15"/>
  <c r="BS30" i="15"/>
  <c r="BU30" i="15"/>
  <c r="BV30" i="15"/>
  <c r="BR31" i="15"/>
  <c r="BS31" i="15"/>
  <c r="BU31" i="15"/>
  <c r="BV31" i="15"/>
  <c r="BR32" i="15"/>
  <c r="BS32" i="15"/>
  <c r="BU32" i="15"/>
  <c r="BV32" i="15"/>
  <c r="BR33" i="15"/>
  <c r="BS33" i="15"/>
  <c r="BU33" i="15"/>
  <c r="BV33" i="15"/>
  <c r="BR35" i="15"/>
  <c r="BS35" i="15"/>
  <c r="BU35" i="15"/>
  <c r="BV35" i="15"/>
  <c r="BR36" i="15"/>
  <c r="BS36" i="15"/>
  <c r="BU36" i="15"/>
  <c r="BV36" i="15"/>
  <c r="BR37" i="15"/>
  <c r="BS37" i="15"/>
  <c r="BU37" i="15"/>
  <c r="BV37" i="15"/>
  <c r="BR38" i="15"/>
  <c r="BS38" i="15"/>
  <c r="BU38" i="15"/>
  <c r="BV38" i="15"/>
  <c r="BR39" i="15"/>
  <c r="BS39" i="15"/>
  <c r="BU39" i="15"/>
  <c r="BV39" i="15"/>
  <c r="BR40" i="15"/>
  <c r="BS40" i="15"/>
  <c r="BU40" i="15"/>
  <c r="BV40" i="15"/>
  <c r="BR41" i="15"/>
  <c r="BS41" i="15"/>
  <c r="BU41" i="15"/>
  <c r="BV41" i="15"/>
  <c r="BR42" i="15"/>
  <c r="BS42" i="15"/>
  <c r="BU42" i="15"/>
  <c r="BV42" i="15"/>
  <c r="BR61" i="15"/>
  <c r="BS61" i="15"/>
  <c r="BU61" i="15"/>
  <c r="BV61" i="15"/>
  <c r="BR62" i="15"/>
  <c r="BS62" i="15"/>
  <c r="BU62" i="15"/>
  <c r="BV62" i="15"/>
  <c r="BR63" i="15"/>
  <c r="BS63" i="15"/>
  <c r="BU63" i="15"/>
  <c r="BV63" i="15"/>
  <c r="BR64" i="15"/>
  <c r="BS64" i="15"/>
  <c r="BU64" i="15"/>
  <c r="BV64" i="15"/>
  <c r="BR65" i="15"/>
  <c r="BS65" i="15"/>
  <c r="BU65" i="15"/>
  <c r="BV65" i="15"/>
  <c r="BR66" i="15"/>
  <c r="BS66" i="15"/>
  <c r="BU66" i="15"/>
  <c r="BV66" i="15"/>
  <c r="BR67" i="15"/>
  <c r="BS67" i="15"/>
  <c r="BU67" i="15"/>
  <c r="BV67" i="15"/>
  <c r="BR68" i="15"/>
  <c r="BS68" i="15"/>
  <c r="BU68" i="15"/>
  <c r="BV68" i="15"/>
  <c r="BR69" i="15"/>
  <c r="BS69" i="15"/>
  <c r="BU69" i="15"/>
  <c r="BV69" i="15"/>
  <c r="BR70" i="15"/>
  <c r="BS70" i="15"/>
  <c r="BU70" i="15"/>
  <c r="BV70" i="15"/>
  <c r="BR71" i="15"/>
  <c r="BS71" i="15"/>
  <c r="BU71" i="15"/>
  <c r="BV71" i="15"/>
  <c r="BR72" i="15"/>
  <c r="BS72" i="15"/>
  <c r="BU72" i="15"/>
  <c r="BV72" i="15"/>
  <c r="BR73" i="15"/>
  <c r="BS73" i="15"/>
  <c r="BU73" i="15"/>
  <c r="BV73" i="15"/>
  <c r="BR76" i="15"/>
  <c r="BS76" i="15"/>
  <c r="BU76" i="15"/>
  <c r="BV76" i="15"/>
  <c r="BR77" i="15"/>
  <c r="BS77" i="15"/>
  <c r="BU77" i="15"/>
  <c r="BV77" i="15"/>
  <c r="BR78" i="15"/>
  <c r="BS78" i="15"/>
  <c r="BU78" i="15"/>
  <c r="BV78" i="15"/>
  <c r="BR79" i="15"/>
  <c r="BS79" i="15"/>
  <c r="BU79" i="15"/>
  <c r="BV79" i="15"/>
  <c r="BR80" i="15"/>
  <c r="BS80" i="15"/>
  <c r="BU80" i="15"/>
  <c r="BV80" i="15"/>
  <c r="BR81" i="15"/>
  <c r="BS81" i="15"/>
  <c r="BU81" i="15"/>
  <c r="BV81" i="15"/>
  <c r="BR82" i="15"/>
  <c r="BS82" i="15"/>
  <c r="BU82" i="15"/>
  <c r="BV82" i="15"/>
  <c r="BS18" i="15"/>
  <c r="BU18" i="15"/>
  <c r="BV18" i="15"/>
  <c r="BR18" i="15"/>
  <c r="BM61" i="15"/>
  <c r="BN61" i="15"/>
  <c r="BO61" i="15"/>
  <c r="BP61" i="15"/>
  <c r="BQ61" i="15"/>
  <c r="BM62" i="15"/>
  <c r="BN62" i="15"/>
  <c r="BO62" i="15"/>
  <c r="BP62" i="15"/>
  <c r="BQ62" i="15"/>
  <c r="BM63" i="15"/>
  <c r="BN63" i="15"/>
  <c r="BO63" i="15"/>
  <c r="BP63" i="15"/>
  <c r="BQ63" i="15"/>
  <c r="BM64" i="15"/>
  <c r="BN64" i="15"/>
  <c r="BO64" i="15"/>
  <c r="BP64" i="15"/>
  <c r="BQ64" i="15"/>
  <c r="BM65" i="15"/>
  <c r="BN65" i="15"/>
  <c r="BO65" i="15"/>
  <c r="BP65" i="15"/>
  <c r="BQ65" i="15"/>
  <c r="BM66" i="15"/>
  <c r="BN66" i="15"/>
  <c r="BO66" i="15"/>
  <c r="BP66" i="15"/>
  <c r="BQ66" i="15"/>
  <c r="BM67" i="15"/>
  <c r="BN67" i="15"/>
  <c r="BO67" i="15"/>
  <c r="BP67" i="15"/>
  <c r="BQ67" i="15"/>
  <c r="BM68" i="15"/>
  <c r="BN68" i="15"/>
  <c r="BO68" i="15"/>
  <c r="BP68" i="15"/>
  <c r="BQ68" i="15"/>
  <c r="BM69" i="15"/>
  <c r="BN69" i="15"/>
  <c r="BO69" i="15"/>
  <c r="BP69" i="15"/>
  <c r="BQ69" i="15"/>
  <c r="BM70" i="15"/>
  <c r="BN70" i="15"/>
  <c r="BO70" i="15"/>
  <c r="BP70" i="15"/>
  <c r="BQ70" i="15"/>
  <c r="BM71" i="15"/>
  <c r="BN71" i="15"/>
  <c r="BO71" i="15"/>
  <c r="BP71" i="15"/>
  <c r="BQ71" i="15"/>
  <c r="BM72" i="15"/>
  <c r="BN72" i="15"/>
  <c r="BO72" i="15"/>
  <c r="BP72" i="15"/>
  <c r="BQ72" i="15"/>
  <c r="BM73" i="15"/>
  <c r="BN73" i="15"/>
  <c r="BO73" i="15"/>
  <c r="BP73" i="15"/>
  <c r="BQ73" i="15"/>
  <c r="BM76" i="15"/>
  <c r="BN76" i="15"/>
  <c r="BO76" i="15"/>
  <c r="BP76" i="15"/>
  <c r="BQ76" i="15"/>
  <c r="BM77" i="15"/>
  <c r="BN77" i="15"/>
  <c r="BO77" i="15"/>
  <c r="BP77" i="15"/>
  <c r="BQ77" i="15"/>
  <c r="BM78" i="15"/>
  <c r="BN78" i="15"/>
  <c r="BO78" i="15"/>
  <c r="BP78" i="15"/>
  <c r="BQ78" i="15"/>
  <c r="BM79" i="15"/>
  <c r="BN79" i="15"/>
  <c r="BO79" i="15"/>
  <c r="BP79" i="15"/>
  <c r="BQ79" i="15"/>
  <c r="BM80" i="15"/>
  <c r="BN80" i="15"/>
  <c r="BO80" i="15"/>
  <c r="BP80" i="15"/>
  <c r="BQ80" i="15"/>
  <c r="BM81" i="15"/>
  <c r="BN81" i="15"/>
  <c r="BO81" i="15"/>
  <c r="BP81" i="15"/>
  <c r="BQ81" i="15"/>
  <c r="BM82" i="15"/>
  <c r="BN82" i="15"/>
  <c r="BO82" i="15"/>
  <c r="BP82" i="15"/>
  <c r="BQ82" i="15"/>
  <c r="BM19" i="15"/>
  <c r="BN19" i="15"/>
  <c r="BO19" i="15"/>
  <c r="BP19" i="15"/>
  <c r="BQ19" i="15"/>
  <c r="BM20" i="15"/>
  <c r="BN20" i="15"/>
  <c r="BO20" i="15"/>
  <c r="BP20" i="15"/>
  <c r="BQ20" i="15"/>
  <c r="BM21" i="15"/>
  <c r="BN21" i="15"/>
  <c r="BO21" i="15"/>
  <c r="BP21" i="15"/>
  <c r="BQ21" i="15"/>
  <c r="BM22" i="15"/>
  <c r="BN22" i="15"/>
  <c r="BO22" i="15"/>
  <c r="BP22" i="15"/>
  <c r="BQ22" i="15"/>
  <c r="BM23" i="15"/>
  <c r="BN23" i="15"/>
  <c r="BO23" i="15"/>
  <c r="BP23" i="15"/>
  <c r="BQ23" i="15"/>
  <c r="BM24" i="15"/>
  <c r="BN24" i="15"/>
  <c r="BO24" i="15"/>
  <c r="BP24" i="15"/>
  <c r="BQ24" i="15"/>
  <c r="BM25" i="15"/>
  <c r="BN25" i="15"/>
  <c r="BO25" i="15"/>
  <c r="BP25" i="15"/>
  <c r="BQ25" i="15"/>
  <c r="BM26" i="15"/>
  <c r="BN26" i="15"/>
  <c r="BO26" i="15"/>
  <c r="BP26" i="15"/>
  <c r="BQ26" i="15"/>
  <c r="BM27" i="15"/>
  <c r="BN27" i="15"/>
  <c r="BO27" i="15"/>
  <c r="BP27" i="15"/>
  <c r="BQ27" i="15"/>
  <c r="BM28" i="15"/>
  <c r="BN28" i="15"/>
  <c r="BO28" i="15"/>
  <c r="BP28" i="15"/>
  <c r="BQ28" i="15"/>
  <c r="BM29" i="15"/>
  <c r="BN29" i="15"/>
  <c r="BO29" i="15"/>
  <c r="BP29" i="15"/>
  <c r="BQ29" i="15"/>
  <c r="BM30" i="15"/>
  <c r="BN30" i="15"/>
  <c r="BO30" i="15"/>
  <c r="BP30" i="15"/>
  <c r="BQ30" i="15"/>
  <c r="BM31" i="15"/>
  <c r="BN31" i="15"/>
  <c r="BO31" i="15"/>
  <c r="BP31" i="15"/>
  <c r="BQ31" i="15"/>
  <c r="BM32" i="15"/>
  <c r="BN32" i="15"/>
  <c r="BO32" i="15"/>
  <c r="BP32" i="15"/>
  <c r="BQ32" i="15"/>
  <c r="BM33" i="15"/>
  <c r="BN33" i="15"/>
  <c r="BO33" i="15"/>
  <c r="BP33" i="15"/>
  <c r="BQ33" i="15"/>
  <c r="BM35" i="15"/>
  <c r="BN35" i="15"/>
  <c r="BO35" i="15"/>
  <c r="BP35" i="15"/>
  <c r="BQ35" i="15"/>
  <c r="BM36" i="15"/>
  <c r="BN36" i="15"/>
  <c r="BO36" i="15"/>
  <c r="BP36" i="15"/>
  <c r="BQ36" i="15"/>
  <c r="BM37" i="15"/>
  <c r="BN37" i="15"/>
  <c r="BO37" i="15"/>
  <c r="BP37" i="15"/>
  <c r="BQ37" i="15"/>
  <c r="BM38" i="15"/>
  <c r="BN38" i="15"/>
  <c r="BO38" i="15"/>
  <c r="BP38" i="15"/>
  <c r="BQ38" i="15"/>
  <c r="BM39" i="15"/>
  <c r="BN39" i="15"/>
  <c r="BO39" i="15"/>
  <c r="BP39" i="15"/>
  <c r="BQ39" i="15"/>
  <c r="BM40" i="15"/>
  <c r="BN40" i="15"/>
  <c r="BO40" i="15"/>
  <c r="BP40" i="15"/>
  <c r="BQ40" i="15"/>
  <c r="BM41" i="15"/>
  <c r="BN41" i="15"/>
  <c r="BO41" i="15"/>
  <c r="BP41" i="15"/>
  <c r="BQ41" i="15"/>
  <c r="BM42" i="15"/>
  <c r="BN42" i="15"/>
  <c r="BO42" i="15"/>
  <c r="BP42" i="15"/>
  <c r="BQ42" i="15"/>
  <c r="BN18" i="15"/>
  <c r="BO18" i="15"/>
  <c r="BP18" i="15"/>
  <c r="BQ18" i="15"/>
  <c r="BM18" i="15"/>
  <c r="T75" i="9"/>
  <c r="T76" i="9"/>
  <c r="T12" i="9"/>
  <c r="T13" i="9"/>
  <c r="T14" i="9"/>
  <c r="T15" i="9"/>
  <c r="T16" i="9"/>
  <c r="T17" i="9"/>
  <c r="T18" i="9"/>
  <c r="T19" i="9"/>
  <c r="T20" i="9"/>
  <c r="T21" i="9"/>
  <c r="T22" i="9"/>
  <c r="T23" i="9"/>
  <c r="T24" i="9"/>
  <c r="T25" i="9"/>
  <c r="T26" i="9"/>
  <c r="T27" i="9"/>
  <c r="T28" i="9"/>
  <c r="T29" i="9"/>
  <c r="T30" i="9"/>
  <c r="T31" i="9"/>
  <c r="T32" i="9"/>
  <c r="T33" i="9"/>
  <c r="T34" i="9"/>
  <c r="T35" i="9"/>
  <c r="T36" i="9"/>
  <c r="T37" i="9"/>
  <c r="T38" i="9"/>
  <c r="T39" i="9"/>
  <c r="T40" i="9"/>
  <c r="T41" i="9"/>
  <c r="T42" i="9"/>
  <c r="T43" i="9"/>
  <c r="T44" i="9"/>
  <c r="T45" i="9"/>
  <c r="T46" i="9"/>
  <c r="T47" i="9"/>
  <c r="T48" i="9"/>
  <c r="T49" i="9"/>
  <c r="T50" i="9"/>
  <c r="T51" i="9"/>
  <c r="T52" i="9"/>
  <c r="T53" i="9"/>
  <c r="T54" i="9"/>
  <c r="T55" i="9"/>
  <c r="T56" i="9"/>
  <c r="T57" i="9"/>
  <c r="T58" i="9"/>
  <c r="T59" i="9"/>
  <c r="T60" i="9"/>
  <c r="T61" i="9"/>
  <c r="T62" i="9"/>
  <c r="T63" i="9"/>
  <c r="T64" i="9"/>
  <c r="T65" i="9"/>
  <c r="T66" i="9"/>
  <c r="T67" i="9"/>
  <c r="T68" i="9"/>
  <c r="T69" i="9"/>
  <c r="T70" i="9"/>
  <c r="T71" i="9"/>
  <c r="T72" i="9"/>
  <c r="T73" i="9"/>
  <c r="T74" i="9"/>
  <c r="T11" i="9"/>
  <c r="BH19" i="15"/>
  <c r="BI19" i="15"/>
  <c r="BK19" i="15"/>
  <c r="BL19" i="15"/>
  <c r="BH20" i="15"/>
  <c r="BI20" i="15"/>
  <c r="BK20" i="15"/>
  <c r="BL20" i="15"/>
  <c r="BH21" i="15"/>
  <c r="BI21" i="15"/>
  <c r="BK21" i="15"/>
  <c r="BL21" i="15"/>
  <c r="BH22" i="15"/>
  <c r="BI22" i="15"/>
  <c r="BK22" i="15"/>
  <c r="BL22" i="15"/>
  <c r="BH23" i="15"/>
  <c r="BI23" i="15"/>
  <c r="BK23" i="15"/>
  <c r="BL23" i="15"/>
  <c r="BH24" i="15"/>
  <c r="BI24" i="15"/>
  <c r="BK24" i="15"/>
  <c r="BL24" i="15"/>
  <c r="BH25" i="15"/>
  <c r="BI25" i="15"/>
  <c r="BK25" i="15"/>
  <c r="BL25" i="15"/>
  <c r="BH26" i="15"/>
  <c r="BI26" i="15"/>
  <c r="BK26" i="15"/>
  <c r="BL26" i="15"/>
  <c r="BH27" i="15"/>
  <c r="BI27" i="15"/>
  <c r="BK27" i="15"/>
  <c r="BL27" i="15"/>
  <c r="BH28" i="15"/>
  <c r="BI28" i="15"/>
  <c r="BK28" i="15"/>
  <c r="BL28" i="15"/>
  <c r="BH29" i="15"/>
  <c r="BI29" i="15"/>
  <c r="BK29" i="15"/>
  <c r="BL29" i="15"/>
  <c r="BH30" i="15"/>
  <c r="BI30" i="15"/>
  <c r="BK30" i="15"/>
  <c r="BL30" i="15"/>
  <c r="BH31" i="15"/>
  <c r="BI31" i="15"/>
  <c r="BK31" i="15"/>
  <c r="BL31" i="15"/>
  <c r="BH32" i="15"/>
  <c r="BI32" i="15"/>
  <c r="BK32" i="15"/>
  <c r="BL32" i="15"/>
  <c r="BH33" i="15"/>
  <c r="BI33" i="15"/>
  <c r="BK33" i="15"/>
  <c r="BL33" i="15"/>
  <c r="BH34" i="15"/>
  <c r="BI34" i="15"/>
  <c r="BK34" i="15"/>
  <c r="BL34" i="15"/>
  <c r="BH35" i="15"/>
  <c r="BI35" i="15"/>
  <c r="BK35" i="15"/>
  <c r="BL35" i="15"/>
  <c r="BH36" i="15"/>
  <c r="BI36" i="15"/>
  <c r="BK36" i="15"/>
  <c r="BL36" i="15"/>
  <c r="BH37" i="15"/>
  <c r="BI37" i="15"/>
  <c r="BK37" i="15"/>
  <c r="BL37" i="15"/>
  <c r="BH38" i="15"/>
  <c r="BI38" i="15"/>
  <c r="BK38" i="15"/>
  <c r="BL38" i="15"/>
  <c r="BH39" i="15"/>
  <c r="BI39" i="15"/>
  <c r="BK39" i="15"/>
  <c r="BL39" i="15"/>
  <c r="BH40" i="15"/>
  <c r="BI40" i="15"/>
  <c r="BK40" i="15"/>
  <c r="BL40" i="15"/>
  <c r="BH41" i="15"/>
  <c r="BI41" i="15"/>
  <c r="BK41" i="15"/>
  <c r="BL41" i="15"/>
  <c r="BH42" i="15"/>
  <c r="BI42" i="15"/>
  <c r="BK42" i="15"/>
  <c r="BL42" i="15"/>
  <c r="BH43" i="15"/>
  <c r="BI43" i="15"/>
  <c r="BK43" i="15"/>
  <c r="BL43" i="15"/>
  <c r="BH44" i="15"/>
  <c r="BI44" i="15"/>
  <c r="BK44" i="15"/>
  <c r="BL44" i="15"/>
  <c r="BH45" i="15"/>
  <c r="BI45" i="15"/>
  <c r="BK45" i="15"/>
  <c r="BL45" i="15"/>
  <c r="BH46" i="15"/>
  <c r="BI46" i="15"/>
  <c r="BK46" i="15"/>
  <c r="BL46" i="15"/>
  <c r="BH47" i="15"/>
  <c r="BI47" i="15"/>
  <c r="BK47" i="15"/>
  <c r="BL47" i="15"/>
  <c r="BH48" i="15"/>
  <c r="BI48" i="15"/>
  <c r="BK48" i="15"/>
  <c r="BL48" i="15"/>
  <c r="BH49" i="15"/>
  <c r="BI49" i="15"/>
  <c r="BK49" i="15"/>
  <c r="BL49" i="15"/>
  <c r="BH50" i="15"/>
  <c r="BI50" i="15"/>
  <c r="BK50" i="15"/>
  <c r="BL50" i="15"/>
  <c r="BH51" i="15"/>
  <c r="BI51" i="15"/>
  <c r="BK51" i="15"/>
  <c r="BL51" i="15"/>
  <c r="BH52" i="15"/>
  <c r="BI52" i="15"/>
  <c r="BK52" i="15"/>
  <c r="BL52" i="15"/>
  <c r="BH53" i="15"/>
  <c r="BI53" i="15"/>
  <c r="BK53" i="15"/>
  <c r="BL53" i="15"/>
  <c r="BH54" i="15"/>
  <c r="BI54" i="15"/>
  <c r="BK54" i="15"/>
  <c r="BL54" i="15"/>
  <c r="BH55" i="15"/>
  <c r="BI55" i="15"/>
  <c r="BK55" i="15"/>
  <c r="BL55" i="15"/>
  <c r="BH56" i="15"/>
  <c r="BI56" i="15"/>
  <c r="BK56" i="15"/>
  <c r="BL56" i="15"/>
  <c r="BH57" i="15"/>
  <c r="BI57" i="15"/>
  <c r="BK57" i="15"/>
  <c r="BL57" i="15"/>
  <c r="BH58" i="15"/>
  <c r="BI58" i="15"/>
  <c r="BK58" i="15"/>
  <c r="BL58" i="15"/>
  <c r="BH59" i="15"/>
  <c r="BI59" i="15"/>
  <c r="BK59" i="15"/>
  <c r="BL59" i="15"/>
  <c r="BH60" i="15"/>
  <c r="BI60" i="15"/>
  <c r="BK60" i="15"/>
  <c r="BL60" i="15"/>
  <c r="BH61" i="15"/>
  <c r="BI61" i="15"/>
  <c r="BK61" i="15"/>
  <c r="BL61" i="15"/>
  <c r="BH62" i="15"/>
  <c r="BI62" i="15"/>
  <c r="BK62" i="15"/>
  <c r="BL62" i="15"/>
  <c r="BH63" i="15"/>
  <c r="BI63" i="15"/>
  <c r="BK63" i="15"/>
  <c r="BL63" i="15"/>
  <c r="BH64" i="15"/>
  <c r="BI64" i="15"/>
  <c r="BK64" i="15"/>
  <c r="BL64" i="15"/>
  <c r="BH65" i="15"/>
  <c r="BI65" i="15"/>
  <c r="BK65" i="15"/>
  <c r="BL65" i="15"/>
  <c r="BH66" i="15"/>
  <c r="BI66" i="15"/>
  <c r="BK66" i="15"/>
  <c r="BL66" i="15"/>
  <c r="BH67" i="15"/>
  <c r="BI67" i="15"/>
  <c r="BK67" i="15"/>
  <c r="BL67" i="15"/>
  <c r="BH68" i="15"/>
  <c r="BI68" i="15"/>
  <c r="BK68" i="15"/>
  <c r="BL68" i="15"/>
  <c r="BH69" i="15"/>
  <c r="BI69" i="15"/>
  <c r="BK69" i="15"/>
  <c r="BL69" i="15"/>
  <c r="BH70" i="15"/>
  <c r="BI70" i="15"/>
  <c r="BK70" i="15"/>
  <c r="BL70" i="15"/>
  <c r="BH71" i="15"/>
  <c r="BI71" i="15"/>
  <c r="BK71" i="15"/>
  <c r="BL71" i="15"/>
  <c r="BH72" i="15"/>
  <c r="BI72" i="15"/>
  <c r="BK72" i="15"/>
  <c r="BL72" i="15"/>
  <c r="BH73" i="15"/>
  <c r="BI73" i="15"/>
  <c r="BK73" i="15"/>
  <c r="BL73" i="15"/>
  <c r="BH74" i="15"/>
  <c r="BI74" i="15"/>
  <c r="BK74" i="15"/>
  <c r="BL74" i="15"/>
  <c r="BH75" i="15"/>
  <c r="BI75" i="15"/>
  <c r="BK75" i="15"/>
  <c r="BL75" i="15"/>
  <c r="BH76" i="15"/>
  <c r="BI76" i="15"/>
  <c r="BK76" i="15"/>
  <c r="BL76" i="15"/>
  <c r="BH77" i="15"/>
  <c r="BI77" i="15"/>
  <c r="BK77" i="15"/>
  <c r="BL77" i="15"/>
  <c r="BH78" i="15"/>
  <c r="BI78" i="15"/>
  <c r="BK78" i="15"/>
  <c r="BL78" i="15"/>
  <c r="BH79" i="15"/>
  <c r="BI79" i="15"/>
  <c r="BK79" i="15"/>
  <c r="BL79" i="15"/>
  <c r="BH80" i="15"/>
  <c r="BI80" i="15"/>
  <c r="BK80" i="15"/>
  <c r="BL80" i="15"/>
  <c r="BH81" i="15"/>
  <c r="BI81" i="15"/>
  <c r="BK81" i="15"/>
  <c r="BL81" i="15"/>
  <c r="BH82" i="15"/>
  <c r="BI82" i="15"/>
  <c r="BK82" i="15"/>
  <c r="BL82" i="15"/>
  <c r="BH83" i="15"/>
  <c r="BI83" i="15"/>
  <c r="BK83" i="15"/>
  <c r="BL83" i="15"/>
  <c r="BL18" i="15"/>
  <c r="BK18" i="15"/>
  <c r="BI18" i="15"/>
  <c r="BH18" i="15"/>
  <c r="AR19" i="15"/>
  <c r="AS19" i="15"/>
  <c r="AT19" i="15"/>
  <c r="AU19" i="15"/>
  <c r="AV19" i="15"/>
  <c r="AW19" i="15"/>
  <c r="AX19" i="15"/>
  <c r="AY19" i="15"/>
  <c r="AZ19" i="15"/>
  <c r="BA19" i="15"/>
  <c r="BB19" i="15"/>
  <c r="BC19" i="15"/>
  <c r="BD19" i="15"/>
  <c r="BE19" i="15"/>
  <c r="BF19" i="15"/>
  <c r="AR20" i="15"/>
  <c r="AS20" i="15"/>
  <c r="AT20" i="15"/>
  <c r="AU20" i="15"/>
  <c r="AV20" i="15"/>
  <c r="AW20" i="15"/>
  <c r="AX20" i="15"/>
  <c r="AY20" i="15"/>
  <c r="AZ20" i="15"/>
  <c r="BA20" i="15"/>
  <c r="BB20" i="15"/>
  <c r="BC20" i="15"/>
  <c r="BD20" i="15"/>
  <c r="BE20" i="15"/>
  <c r="BF20" i="15"/>
  <c r="AR21" i="15"/>
  <c r="AS21" i="15"/>
  <c r="AT21" i="15"/>
  <c r="AU21" i="15"/>
  <c r="AV21" i="15"/>
  <c r="AW21" i="15"/>
  <c r="AX21" i="15"/>
  <c r="AY21" i="15"/>
  <c r="AZ21" i="15"/>
  <c r="BA21" i="15"/>
  <c r="BB21" i="15"/>
  <c r="BC21" i="15"/>
  <c r="BD21" i="15"/>
  <c r="BE21" i="15"/>
  <c r="BF21" i="15"/>
  <c r="AR22" i="15"/>
  <c r="AS22" i="15"/>
  <c r="AT22" i="15"/>
  <c r="AU22" i="15"/>
  <c r="AV22" i="15"/>
  <c r="AW22" i="15"/>
  <c r="AX22" i="15"/>
  <c r="AY22" i="15"/>
  <c r="AZ22" i="15"/>
  <c r="BA22" i="15"/>
  <c r="BB22" i="15"/>
  <c r="BC22" i="15"/>
  <c r="BD22" i="15"/>
  <c r="BE22" i="15"/>
  <c r="BF22" i="15"/>
  <c r="AR23" i="15"/>
  <c r="AS23" i="15"/>
  <c r="AT23" i="15"/>
  <c r="AU23" i="15"/>
  <c r="AV23" i="15"/>
  <c r="AW23" i="15"/>
  <c r="AX23" i="15"/>
  <c r="AY23" i="15"/>
  <c r="AZ23" i="15"/>
  <c r="BA23" i="15"/>
  <c r="BB23" i="15"/>
  <c r="BC23" i="15"/>
  <c r="BD23" i="15"/>
  <c r="BE23" i="15"/>
  <c r="BF23" i="15"/>
  <c r="AR24" i="15"/>
  <c r="AS24" i="15"/>
  <c r="AT24" i="15"/>
  <c r="AU24" i="15"/>
  <c r="AV24" i="15"/>
  <c r="AW24" i="15"/>
  <c r="AX24" i="15"/>
  <c r="AY24" i="15"/>
  <c r="AZ24" i="15"/>
  <c r="BA24" i="15"/>
  <c r="BB24" i="15"/>
  <c r="BC24" i="15"/>
  <c r="BD24" i="15"/>
  <c r="BE24" i="15"/>
  <c r="BF24" i="15"/>
  <c r="AR25" i="15"/>
  <c r="AS25" i="15"/>
  <c r="AT25" i="15"/>
  <c r="AU25" i="15"/>
  <c r="AV25" i="15"/>
  <c r="AW25" i="15"/>
  <c r="AX25" i="15"/>
  <c r="AY25" i="15"/>
  <c r="AZ25" i="15"/>
  <c r="BA25" i="15"/>
  <c r="BB25" i="15"/>
  <c r="BC25" i="15"/>
  <c r="BD25" i="15"/>
  <c r="BE25" i="15"/>
  <c r="BF25" i="15"/>
  <c r="AR26" i="15"/>
  <c r="AS26" i="15"/>
  <c r="AT26" i="15"/>
  <c r="AU26" i="15"/>
  <c r="AV26" i="15"/>
  <c r="AW26" i="15"/>
  <c r="AX26" i="15"/>
  <c r="AY26" i="15"/>
  <c r="AZ26" i="15"/>
  <c r="BA26" i="15"/>
  <c r="BB26" i="15"/>
  <c r="BC26" i="15"/>
  <c r="BD26" i="15"/>
  <c r="BE26" i="15"/>
  <c r="BF26" i="15"/>
  <c r="AR27" i="15"/>
  <c r="AS27" i="15"/>
  <c r="AT27" i="15"/>
  <c r="AU27" i="15"/>
  <c r="AV27" i="15"/>
  <c r="AW27" i="15"/>
  <c r="AX27" i="15"/>
  <c r="AY27" i="15"/>
  <c r="AZ27" i="15"/>
  <c r="BA27" i="15"/>
  <c r="BB27" i="15"/>
  <c r="BC27" i="15"/>
  <c r="BD27" i="15"/>
  <c r="BE27" i="15"/>
  <c r="BF27" i="15"/>
  <c r="AR28" i="15"/>
  <c r="AS28" i="15"/>
  <c r="AT28" i="15"/>
  <c r="AU28" i="15"/>
  <c r="AV28" i="15"/>
  <c r="AW28" i="15"/>
  <c r="AX28" i="15"/>
  <c r="AY28" i="15"/>
  <c r="AZ28" i="15"/>
  <c r="BA28" i="15"/>
  <c r="BB28" i="15"/>
  <c r="BC28" i="15"/>
  <c r="BD28" i="15"/>
  <c r="BE28" i="15"/>
  <c r="BF28" i="15"/>
  <c r="AR29" i="15"/>
  <c r="AS29" i="15"/>
  <c r="AT29" i="15"/>
  <c r="AU29" i="15"/>
  <c r="AV29" i="15"/>
  <c r="AW29" i="15"/>
  <c r="AX29" i="15"/>
  <c r="AY29" i="15"/>
  <c r="AZ29" i="15"/>
  <c r="BA29" i="15"/>
  <c r="BB29" i="15"/>
  <c r="BC29" i="15"/>
  <c r="BD29" i="15"/>
  <c r="BE29" i="15"/>
  <c r="BF29" i="15"/>
  <c r="AR30" i="15"/>
  <c r="AS30" i="15"/>
  <c r="AT30" i="15"/>
  <c r="AU30" i="15"/>
  <c r="AV30" i="15"/>
  <c r="AW30" i="15"/>
  <c r="AX30" i="15"/>
  <c r="AY30" i="15"/>
  <c r="AZ30" i="15"/>
  <c r="BA30" i="15"/>
  <c r="BB30" i="15"/>
  <c r="BC30" i="15"/>
  <c r="BD30" i="15"/>
  <c r="BE30" i="15"/>
  <c r="BF30" i="15"/>
  <c r="AR31" i="15"/>
  <c r="AS31" i="15"/>
  <c r="AT31" i="15"/>
  <c r="AU31" i="15"/>
  <c r="AV31" i="15"/>
  <c r="AW31" i="15"/>
  <c r="AX31" i="15"/>
  <c r="AY31" i="15"/>
  <c r="AZ31" i="15"/>
  <c r="BA31" i="15"/>
  <c r="BB31" i="15"/>
  <c r="BC31" i="15"/>
  <c r="BD31" i="15"/>
  <c r="BE31" i="15"/>
  <c r="BF31" i="15"/>
  <c r="AR32" i="15"/>
  <c r="AS32" i="15"/>
  <c r="AT32" i="15"/>
  <c r="AU32" i="15"/>
  <c r="AV32" i="15"/>
  <c r="AW32" i="15"/>
  <c r="AX32" i="15"/>
  <c r="AY32" i="15"/>
  <c r="AZ32" i="15"/>
  <c r="BA32" i="15"/>
  <c r="BB32" i="15"/>
  <c r="BC32" i="15"/>
  <c r="BD32" i="15"/>
  <c r="BE32" i="15"/>
  <c r="BF32" i="15"/>
  <c r="AR33" i="15"/>
  <c r="AS33" i="15"/>
  <c r="AT33" i="15"/>
  <c r="AU33" i="15"/>
  <c r="AV33" i="15"/>
  <c r="AW33" i="15"/>
  <c r="AX33" i="15"/>
  <c r="AY33" i="15"/>
  <c r="AZ33" i="15"/>
  <c r="BA33" i="15"/>
  <c r="BB33" i="15"/>
  <c r="BC33" i="15"/>
  <c r="BD33" i="15"/>
  <c r="BE33" i="15"/>
  <c r="BF33" i="15"/>
  <c r="AR34" i="15"/>
  <c r="AS34" i="15"/>
  <c r="AT34" i="15"/>
  <c r="AU34" i="15"/>
  <c r="AV34" i="15"/>
  <c r="AW34" i="15"/>
  <c r="AX34" i="15"/>
  <c r="AY34" i="15"/>
  <c r="AZ34" i="15"/>
  <c r="BA34" i="15"/>
  <c r="BB34" i="15"/>
  <c r="BC34" i="15"/>
  <c r="BD34" i="15"/>
  <c r="BE34" i="15"/>
  <c r="BF34" i="15"/>
  <c r="AR35" i="15"/>
  <c r="AS35" i="15"/>
  <c r="AT35" i="15"/>
  <c r="AU35" i="15"/>
  <c r="AV35" i="15"/>
  <c r="AW35" i="15"/>
  <c r="AX35" i="15"/>
  <c r="AY35" i="15"/>
  <c r="AZ35" i="15"/>
  <c r="BA35" i="15"/>
  <c r="BB35" i="15"/>
  <c r="BC35" i="15"/>
  <c r="BD35" i="15"/>
  <c r="BE35" i="15"/>
  <c r="BF35" i="15"/>
  <c r="AR36" i="15"/>
  <c r="AS36" i="15"/>
  <c r="AT36" i="15"/>
  <c r="AU36" i="15"/>
  <c r="AV36" i="15"/>
  <c r="AW36" i="15"/>
  <c r="AX36" i="15"/>
  <c r="AY36" i="15"/>
  <c r="AZ36" i="15"/>
  <c r="BA36" i="15"/>
  <c r="BB36" i="15"/>
  <c r="BC36" i="15"/>
  <c r="BD36" i="15"/>
  <c r="BE36" i="15"/>
  <c r="BF36" i="15"/>
  <c r="AR37" i="15"/>
  <c r="AS37" i="15"/>
  <c r="AT37" i="15"/>
  <c r="AU37" i="15"/>
  <c r="AV37" i="15"/>
  <c r="AW37" i="15"/>
  <c r="AX37" i="15"/>
  <c r="AY37" i="15"/>
  <c r="AZ37" i="15"/>
  <c r="BA37" i="15"/>
  <c r="BB37" i="15"/>
  <c r="BC37" i="15"/>
  <c r="BD37" i="15"/>
  <c r="BE37" i="15"/>
  <c r="BF37" i="15"/>
  <c r="AR38" i="15"/>
  <c r="AS38" i="15"/>
  <c r="AT38" i="15"/>
  <c r="AU38" i="15"/>
  <c r="AV38" i="15"/>
  <c r="AW38" i="15"/>
  <c r="AX38" i="15"/>
  <c r="AY38" i="15"/>
  <c r="AZ38" i="15"/>
  <c r="BA38" i="15"/>
  <c r="BB38" i="15"/>
  <c r="BC38" i="15"/>
  <c r="BD38" i="15"/>
  <c r="BE38" i="15"/>
  <c r="BF38" i="15"/>
  <c r="AR39" i="15"/>
  <c r="AS39" i="15"/>
  <c r="AT39" i="15"/>
  <c r="AU39" i="15"/>
  <c r="AV39" i="15"/>
  <c r="AW39" i="15"/>
  <c r="AX39" i="15"/>
  <c r="AY39" i="15"/>
  <c r="AZ39" i="15"/>
  <c r="BA39" i="15"/>
  <c r="BB39" i="15"/>
  <c r="BC39" i="15"/>
  <c r="BD39" i="15"/>
  <c r="BE39" i="15"/>
  <c r="BF39" i="15"/>
  <c r="AR40" i="15"/>
  <c r="AS40" i="15"/>
  <c r="AT40" i="15"/>
  <c r="AU40" i="15"/>
  <c r="AV40" i="15"/>
  <c r="AW40" i="15"/>
  <c r="AX40" i="15"/>
  <c r="AY40" i="15"/>
  <c r="AZ40" i="15"/>
  <c r="BA40" i="15"/>
  <c r="BB40" i="15"/>
  <c r="BC40" i="15"/>
  <c r="BD40" i="15"/>
  <c r="BE40" i="15"/>
  <c r="BF40" i="15"/>
  <c r="AS41" i="15"/>
  <c r="AT41" i="15"/>
  <c r="AU41" i="15"/>
  <c r="AV41" i="15"/>
  <c r="AW41" i="15"/>
  <c r="AX41" i="15"/>
  <c r="AY41" i="15"/>
  <c r="AZ41" i="15"/>
  <c r="BA41" i="15"/>
  <c r="BB41" i="15"/>
  <c r="BC41" i="15"/>
  <c r="BD41" i="15"/>
  <c r="BE41" i="15"/>
  <c r="BF41" i="15"/>
  <c r="AR42" i="15"/>
  <c r="AS42" i="15"/>
  <c r="AT42" i="15"/>
  <c r="AU42" i="15"/>
  <c r="AV42" i="15"/>
  <c r="AW42" i="15"/>
  <c r="AX42" i="15"/>
  <c r="AY42" i="15"/>
  <c r="AZ42" i="15"/>
  <c r="BA42" i="15"/>
  <c r="BB42" i="15"/>
  <c r="BC42" i="15"/>
  <c r="BD42" i="15"/>
  <c r="BE42" i="15"/>
  <c r="BF42" i="15"/>
  <c r="AR43" i="15"/>
  <c r="AS43" i="15"/>
  <c r="AT43" i="15"/>
  <c r="AU43" i="15"/>
  <c r="AV43" i="15"/>
  <c r="AW43" i="15"/>
  <c r="AX43" i="15"/>
  <c r="AY43" i="15"/>
  <c r="AZ43" i="15"/>
  <c r="BA43" i="15"/>
  <c r="BB43" i="15"/>
  <c r="BC43" i="15"/>
  <c r="BD43" i="15"/>
  <c r="BE43" i="15"/>
  <c r="BF43" i="15"/>
  <c r="AR44" i="15"/>
  <c r="AS44" i="15"/>
  <c r="AT44" i="15"/>
  <c r="AU44" i="15"/>
  <c r="AV44" i="15"/>
  <c r="AW44" i="15"/>
  <c r="AX44" i="15"/>
  <c r="AY44" i="15"/>
  <c r="AZ44" i="15"/>
  <c r="BA44" i="15"/>
  <c r="BB44" i="15"/>
  <c r="BC44" i="15"/>
  <c r="BD44" i="15"/>
  <c r="BE44" i="15"/>
  <c r="BF44" i="15"/>
  <c r="AR45" i="15"/>
  <c r="AS45" i="15"/>
  <c r="AT45" i="15"/>
  <c r="AU45" i="15"/>
  <c r="AV45" i="15"/>
  <c r="AW45" i="15"/>
  <c r="AX45" i="15"/>
  <c r="AY45" i="15"/>
  <c r="AZ45" i="15"/>
  <c r="BA45" i="15"/>
  <c r="BB45" i="15"/>
  <c r="BC45" i="15"/>
  <c r="BD45" i="15"/>
  <c r="BE45" i="15"/>
  <c r="BF45" i="15"/>
  <c r="AR46" i="15"/>
  <c r="AS46" i="15"/>
  <c r="AT46" i="15"/>
  <c r="AU46" i="15"/>
  <c r="AV46" i="15"/>
  <c r="AW46" i="15"/>
  <c r="AX46" i="15"/>
  <c r="AY46" i="15"/>
  <c r="AZ46" i="15"/>
  <c r="BA46" i="15"/>
  <c r="BB46" i="15"/>
  <c r="BC46" i="15"/>
  <c r="BD46" i="15"/>
  <c r="BE46" i="15"/>
  <c r="BF46" i="15"/>
  <c r="AR47" i="15"/>
  <c r="AS47" i="15"/>
  <c r="AT47" i="15"/>
  <c r="AU47" i="15"/>
  <c r="AV47" i="15"/>
  <c r="AW47" i="15"/>
  <c r="AX47" i="15"/>
  <c r="AY47" i="15"/>
  <c r="AZ47" i="15"/>
  <c r="BA47" i="15"/>
  <c r="BB47" i="15"/>
  <c r="BC47" i="15"/>
  <c r="BD47" i="15"/>
  <c r="BE47" i="15"/>
  <c r="BF47" i="15"/>
  <c r="AR48" i="15"/>
  <c r="AS48" i="15"/>
  <c r="AT48" i="15"/>
  <c r="AU48" i="15"/>
  <c r="AV48" i="15"/>
  <c r="AW48" i="15"/>
  <c r="AX48" i="15"/>
  <c r="AY48" i="15"/>
  <c r="AZ48" i="15"/>
  <c r="BA48" i="15"/>
  <c r="BB48" i="15"/>
  <c r="BC48" i="15"/>
  <c r="BD48" i="15"/>
  <c r="BE48" i="15"/>
  <c r="BF48" i="15"/>
  <c r="AR49" i="15"/>
  <c r="AS49" i="15"/>
  <c r="AT49" i="15"/>
  <c r="AU49" i="15"/>
  <c r="AV49" i="15"/>
  <c r="AW49" i="15"/>
  <c r="AX49" i="15"/>
  <c r="AY49" i="15"/>
  <c r="AZ49" i="15"/>
  <c r="BA49" i="15"/>
  <c r="BB49" i="15"/>
  <c r="BC49" i="15"/>
  <c r="BD49" i="15"/>
  <c r="BE49" i="15"/>
  <c r="BF49" i="15"/>
  <c r="AR50" i="15"/>
  <c r="AS50" i="15"/>
  <c r="AT50" i="15"/>
  <c r="AU50" i="15"/>
  <c r="AV50" i="15"/>
  <c r="AW50" i="15"/>
  <c r="AX50" i="15"/>
  <c r="AY50" i="15"/>
  <c r="AZ50" i="15"/>
  <c r="BA50" i="15"/>
  <c r="BB50" i="15"/>
  <c r="BC50" i="15"/>
  <c r="BD50" i="15"/>
  <c r="BE50" i="15"/>
  <c r="BF50" i="15"/>
  <c r="AR51" i="15"/>
  <c r="AS51" i="15"/>
  <c r="AT51" i="15"/>
  <c r="AU51" i="15"/>
  <c r="AV51" i="15"/>
  <c r="AW51" i="15"/>
  <c r="AX51" i="15"/>
  <c r="AY51" i="15"/>
  <c r="AZ51" i="15"/>
  <c r="BA51" i="15"/>
  <c r="BB51" i="15"/>
  <c r="BC51" i="15"/>
  <c r="BD51" i="15"/>
  <c r="BE51" i="15"/>
  <c r="BF51" i="15"/>
  <c r="AR52" i="15"/>
  <c r="AS52" i="15"/>
  <c r="AT52" i="15"/>
  <c r="AU52" i="15"/>
  <c r="AV52" i="15"/>
  <c r="AW52" i="15"/>
  <c r="AX52" i="15"/>
  <c r="AY52" i="15"/>
  <c r="AZ52" i="15"/>
  <c r="BA52" i="15"/>
  <c r="BB52" i="15"/>
  <c r="BC52" i="15"/>
  <c r="BD52" i="15"/>
  <c r="BE52" i="15"/>
  <c r="BF52" i="15"/>
  <c r="AR53" i="15"/>
  <c r="AS53" i="15"/>
  <c r="AT53" i="15"/>
  <c r="AU53" i="15"/>
  <c r="AV53" i="15"/>
  <c r="AW53" i="15"/>
  <c r="AX53" i="15"/>
  <c r="AY53" i="15"/>
  <c r="AZ53" i="15"/>
  <c r="BA53" i="15"/>
  <c r="BB53" i="15"/>
  <c r="BC53" i="15"/>
  <c r="BD53" i="15"/>
  <c r="BE53" i="15"/>
  <c r="BF53" i="15"/>
  <c r="AR54" i="15"/>
  <c r="AS54" i="15"/>
  <c r="AT54" i="15"/>
  <c r="AU54" i="15"/>
  <c r="AV54" i="15"/>
  <c r="AW54" i="15"/>
  <c r="AX54" i="15"/>
  <c r="AY54" i="15"/>
  <c r="AZ54" i="15"/>
  <c r="BA54" i="15"/>
  <c r="BB54" i="15"/>
  <c r="BC54" i="15"/>
  <c r="BD54" i="15"/>
  <c r="BE54" i="15"/>
  <c r="BF54" i="15"/>
  <c r="AR55" i="15"/>
  <c r="AS55" i="15"/>
  <c r="AT55" i="15"/>
  <c r="AU55" i="15"/>
  <c r="AV55" i="15"/>
  <c r="AW55" i="15"/>
  <c r="AX55" i="15"/>
  <c r="AY55" i="15"/>
  <c r="AZ55" i="15"/>
  <c r="BA55" i="15"/>
  <c r="BB55" i="15"/>
  <c r="BC55" i="15"/>
  <c r="BD55" i="15"/>
  <c r="BE55" i="15"/>
  <c r="BF55" i="15"/>
  <c r="AR56" i="15"/>
  <c r="AS56" i="15"/>
  <c r="AT56" i="15"/>
  <c r="AU56" i="15"/>
  <c r="AV56" i="15"/>
  <c r="AW56" i="15"/>
  <c r="AX56" i="15"/>
  <c r="AY56" i="15"/>
  <c r="AZ56" i="15"/>
  <c r="BA56" i="15"/>
  <c r="BB56" i="15"/>
  <c r="BC56" i="15"/>
  <c r="BD56" i="15"/>
  <c r="BE56" i="15"/>
  <c r="BF56" i="15"/>
  <c r="AR57" i="15"/>
  <c r="AS57" i="15"/>
  <c r="AT57" i="15"/>
  <c r="AU57" i="15"/>
  <c r="AV57" i="15"/>
  <c r="AW57" i="15"/>
  <c r="AX57" i="15"/>
  <c r="AY57" i="15"/>
  <c r="AZ57" i="15"/>
  <c r="BA57" i="15"/>
  <c r="BB57" i="15"/>
  <c r="BC57" i="15"/>
  <c r="BD57" i="15"/>
  <c r="BE57" i="15"/>
  <c r="BF57" i="15"/>
  <c r="AR58" i="15"/>
  <c r="AS58" i="15"/>
  <c r="AT58" i="15"/>
  <c r="AU58" i="15"/>
  <c r="AV58" i="15"/>
  <c r="AW58" i="15"/>
  <c r="AX58" i="15"/>
  <c r="AY58" i="15"/>
  <c r="AZ58" i="15"/>
  <c r="BA58" i="15"/>
  <c r="BB58" i="15"/>
  <c r="BC58" i="15"/>
  <c r="BD58" i="15"/>
  <c r="BE58" i="15"/>
  <c r="BF58" i="15"/>
  <c r="AR59" i="15"/>
  <c r="AS59" i="15"/>
  <c r="AT59" i="15"/>
  <c r="AU59" i="15"/>
  <c r="AV59" i="15"/>
  <c r="AW59" i="15"/>
  <c r="AX59" i="15"/>
  <c r="AY59" i="15"/>
  <c r="AZ59" i="15"/>
  <c r="BA59" i="15"/>
  <c r="BB59" i="15"/>
  <c r="BC59" i="15"/>
  <c r="BD59" i="15"/>
  <c r="BE59" i="15"/>
  <c r="BF59" i="15"/>
  <c r="AR60" i="15"/>
  <c r="AS60" i="15"/>
  <c r="AT60" i="15"/>
  <c r="AU60" i="15"/>
  <c r="AV60" i="15"/>
  <c r="AW60" i="15"/>
  <c r="AX60" i="15"/>
  <c r="AY60" i="15"/>
  <c r="AZ60" i="15"/>
  <c r="BA60" i="15"/>
  <c r="BB60" i="15"/>
  <c r="BC60" i="15"/>
  <c r="BD60" i="15"/>
  <c r="BE60" i="15"/>
  <c r="BF60" i="15"/>
  <c r="AR61" i="15"/>
  <c r="AS61" i="15"/>
  <c r="AT61" i="15"/>
  <c r="AU61" i="15"/>
  <c r="AV61" i="15"/>
  <c r="AW61" i="15"/>
  <c r="AX61" i="15"/>
  <c r="AY61" i="15"/>
  <c r="AZ61" i="15"/>
  <c r="BA61" i="15"/>
  <c r="BB61" i="15"/>
  <c r="BC61" i="15"/>
  <c r="BD61" i="15"/>
  <c r="BE61" i="15"/>
  <c r="BF61" i="15"/>
  <c r="AR62" i="15"/>
  <c r="AS62" i="15"/>
  <c r="AT62" i="15"/>
  <c r="AU62" i="15"/>
  <c r="AV62" i="15"/>
  <c r="AW62" i="15"/>
  <c r="AX62" i="15"/>
  <c r="AY62" i="15"/>
  <c r="AZ62" i="15"/>
  <c r="BA62" i="15"/>
  <c r="BB62" i="15"/>
  <c r="BC62" i="15"/>
  <c r="BD62" i="15"/>
  <c r="BE62" i="15"/>
  <c r="BF62" i="15"/>
  <c r="AR63" i="15"/>
  <c r="AS63" i="15"/>
  <c r="AT63" i="15"/>
  <c r="AU63" i="15"/>
  <c r="AV63" i="15"/>
  <c r="AW63" i="15"/>
  <c r="AX63" i="15"/>
  <c r="AY63" i="15"/>
  <c r="AZ63" i="15"/>
  <c r="BA63" i="15"/>
  <c r="BB63" i="15"/>
  <c r="BC63" i="15"/>
  <c r="BD63" i="15"/>
  <c r="BE63" i="15"/>
  <c r="BF63" i="15"/>
  <c r="AR64" i="15"/>
  <c r="AS64" i="15"/>
  <c r="AT64" i="15"/>
  <c r="AU64" i="15"/>
  <c r="AV64" i="15"/>
  <c r="AW64" i="15"/>
  <c r="AX64" i="15"/>
  <c r="AY64" i="15"/>
  <c r="AZ64" i="15"/>
  <c r="BA64" i="15"/>
  <c r="BB64" i="15"/>
  <c r="BC64" i="15"/>
  <c r="BD64" i="15"/>
  <c r="BE64" i="15"/>
  <c r="BF64" i="15"/>
  <c r="AR65" i="15"/>
  <c r="AS65" i="15"/>
  <c r="AT65" i="15"/>
  <c r="AU65" i="15"/>
  <c r="AV65" i="15"/>
  <c r="AW65" i="15"/>
  <c r="AX65" i="15"/>
  <c r="AY65" i="15"/>
  <c r="AZ65" i="15"/>
  <c r="BA65" i="15"/>
  <c r="BB65" i="15"/>
  <c r="BC65" i="15"/>
  <c r="BD65" i="15"/>
  <c r="BE65" i="15"/>
  <c r="BF65" i="15"/>
  <c r="AR66" i="15"/>
  <c r="AS66" i="15"/>
  <c r="AT66" i="15"/>
  <c r="AU66" i="15"/>
  <c r="AV66" i="15"/>
  <c r="AW66" i="15"/>
  <c r="AX66" i="15"/>
  <c r="AY66" i="15"/>
  <c r="AZ66" i="15"/>
  <c r="BA66" i="15"/>
  <c r="BB66" i="15"/>
  <c r="BC66" i="15"/>
  <c r="BD66" i="15"/>
  <c r="BE66" i="15"/>
  <c r="BF66" i="15"/>
  <c r="AR67" i="15"/>
  <c r="AS67" i="15"/>
  <c r="AT67" i="15"/>
  <c r="AU67" i="15"/>
  <c r="AV67" i="15"/>
  <c r="AW67" i="15"/>
  <c r="AX67" i="15"/>
  <c r="AY67" i="15"/>
  <c r="AZ67" i="15"/>
  <c r="BA67" i="15"/>
  <c r="BB67" i="15"/>
  <c r="BC67" i="15"/>
  <c r="BD67" i="15"/>
  <c r="BE67" i="15"/>
  <c r="BF67" i="15"/>
  <c r="AR68" i="15"/>
  <c r="AS68" i="15"/>
  <c r="AT68" i="15"/>
  <c r="AU68" i="15"/>
  <c r="AV68" i="15"/>
  <c r="AW68" i="15"/>
  <c r="AX68" i="15"/>
  <c r="AY68" i="15"/>
  <c r="AZ68" i="15"/>
  <c r="BA68" i="15"/>
  <c r="BB68" i="15"/>
  <c r="BC68" i="15"/>
  <c r="BD68" i="15"/>
  <c r="BE68" i="15"/>
  <c r="BF68" i="15"/>
  <c r="AR69" i="15"/>
  <c r="AS69" i="15"/>
  <c r="AT69" i="15"/>
  <c r="AU69" i="15"/>
  <c r="AV69" i="15"/>
  <c r="AW69" i="15"/>
  <c r="AX69" i="15"/>
  <c r="AY69" i="15"/>
  <c r="AZ69" i="15"/>
  <c r="BA69" i="15"/>
  <c r="BB69" i="15"/>
  <c r="BC69" i="15"/>
  <c r="BD69" i="15"/>
  <c r="BE69" i="15"/>
  <c r="BF69" i="15"/>
  <c r="AR70" i="15"/>
  <c r="AS70" i="15"/>
  <c r="AT70" i="15"/>
  <c r="AU70" i="15"/>
  <c r="AV70" i="15"/>
  <c r="AW70" i="15"/>
  <c r="AX70" i="15"/>
  <c r="AY70" i="15"/>
  <c r="AZ70" i="15"/>
  <c r="BA70" i="15"/>
  <c r="BB70" i="15"/>
  <c r="BC70" i="15"/>
  <c r="BD70" i="15"/>
  <c r="BE70" i="15"/>
  <c r="BF70" i="15"/>
  <c r="AR71" i="15"/>
  <c r="AS71" i="15"/>
  <c r="AT71" i="15"/>
  <c r="AU71" i="15"/>
  <c r="AV71" i="15"/>
  <c r="AW71" i="15"/>
  <c r="AX71" i="15"/>
  <c r="AY71" i="15"/>
  <c r="AZ71" i="15"/>
  <c r="BA71" i="15"/>
  <c r="BB71" i="15"/>
  <c r="BC71" i="15"/>
  <c r="BD71" i="15"/>
  <c r="BE71" i="15"/>
  <c r="BF71" i="15"/>
  <c r="AR72" i="15"/>
  <c r="AS72" i="15"/>
  <c r="AT72" i="15"/>
  <c r="AU72" i="15"/>
  <c r="AV72" i="15"/>
  <c r="AW72" i="15"/>
  <c r="AX72" i="15"/>
  <c r="AY72" i="15"/>
  <c r="AZ72" i="15"/>
  <c r="BA72" i="15"/>
  <c r="BB72" i="15"/>
  <c r="BC72" i="15"/>
  <c r="BD72" i="15"/>
  <c r="BE72" i="15"/>
  <c r="BF72" i="15"/>
  <c r="AR73" i="15"/>
  <c r="AS73" i="15"/>
  <c r="AT73" i="15"/>
  <c r="AU73" i="15"/>
  <c r="AV73" i="15"/>
  <c r="AW73" i="15"/>
  <c r="AX73" i="15"/>
  <c r="AY73" i="15"/>
  <c r="AZ73" i="15"/>
  <c r="BA73" i="15"/>
  <c r="BB73" i="15"/>
  <c r="BC73" i="15"/>
  <c r="BD73" i="15"/>
  <c r="BE73" i="15"/>
  <c r="BF73" i="15"/>
  <c r="AR74" i="15"/>
  <c r="AS74" i="15"/>
  <c r="AT74" i="15"/>
  <c r="AU74" i="15"/>
  <c r="AV74" i="15"/>
  <c r="AW74" i="15"/>
  <c r="AX74" i="15"/>
  <c r="AY74" i="15"/>
  <c r="AZ74" i="15"/>
  <c r="BA74" i="15"/>
  <c r="BB74" i="15"/>
  <c r="BC74" i="15"/>
  <c r="BD74" i="15"/>
  <c r="BE74" i="15"/>
  <c r="BF74" i="15"/>
  <c r="AR75" i="15"/>
  <c r="AS75" i="15"/>
  <c r="AT75" i="15"/>
  <c r="AU75" i="15"/>
  <c r="AV75" i="15"/>
  <c r="AW75" i="15"/>
  <c r="AX75" i="15"/>
  <c r="AY75" i="15"/>
  <c r="AZ75" i="15"/>
  <c r="BA75" i="15"/>
  <c r="BB75" i="15"/>
  <c r="BC75" i="15"/>
  <c r="BD75" i="15"/>
  <c r="BE75" i="15"/>
  <c r="BF75" i="15"/>
  <c r="AR76" i="15"/>
  <c r="AS76" i="15"/>
  <c r="AT76" i="15"/>
  <c r="AU76" i="15"/>
  <c r="AV76" i="15"/>
  <c r="AW76" i="15"/>
  <c r="AX76" i="15"/>
  <c r="AY76" i="15"/>
  <c r="AZ76" i="15"/>
  <c r="BA76" i="15"/>
  <c r="BB76" i="15"/>
  <c r="BC76" i="15"/>
  <c r="BD76" i="15"/>
  <c r="BE76" i="15"/>
  <c r="BF76" i="15"/>
  <c r="AR77" i="15"/>
  <c r="AS77" i="15"/>
  <c r="AT77" i="15"/>
  <c r="AU77" i="15"/>
  <c r="AV77" i="15"/>
  <c r="AW77" i="15"/>
  <c r="AX77" i="15"/>
  <c r="AY77" i="15"/>
  <c r="AZ77" i="15"/>
  <c r="BA77" i="15"/>
  <c r="BB77" i="15"/>
  <c r="BC77" i="15"/>
  <c r="BD77" i="15"/>
  <c r="BE77" i="15"/>
  <c r="BF77" i="15"/>
  <c r="AR78" i="15"/>
  <c r="AS78" i="15"/>
  <c r="AT78" i="15"/>
  <c r="AU78" i="15"/>
  <c r="AV78" i="15"/>
  <c r="AW78" i="15"/>
  <c r="AX78" i="15"/>
  <c r="AY78" i="15"/>
  <c r="AZ78" i="15"/>
  <c r="BA78" i="15"/>
  <c r="BB78" i="15"/>
  <c r="BC78" i="15"/>
  <c r="BD78" i="15"/>
  <c r="BE78" i="15"/>
  <c r="BF78" i="15"/>
  <c r="AR79" i="15"/>
  <c r="AS79" i="15"/>
  <c r="AT79" i="15"/>
  <c r="AU79" i="15"/>
  <c r="AV79" i="15"/>
  <c r="AW79" i="15"/>
  <c r="AX79" i="15"/>
  <c r="AY79" i="15"/>
  <c r="AZ79" i="15"/>
  <c r="BA79" i="15"/>
  <c r="BB79" i="15"/>
  <c r="BC79" i="15"/>
  <c r="BD79" i="15"/>
  <c r="BE79" i="15"/>
  <c r="BF79" i="15"/>
  <c r="AR80" i="15"/>
  <c r="AS80" i="15"/>
  <c r="AT80" i="15"/>
  <c r="AU80" i="15"/>
  <c r="AV80" i="15"/>
  <c r="AW80" i="15"/>
  <c r="AX80" i="15"/>
  <c r="AY80" i="15"/>
  <c r="AZ80" i="15"/>
  <c r="BA80" i="15"/>
  <c r="BB80" i="15"/>
  <c r="BC80" i="15"/>
  <c r="BD80" i="15"/>
  <c r="BE80" i="15"/>
  <c r="BF80" i="15"/>
  <c r="AR81" i="15"/>
  <c r="AS81" i="15"/>
  <c r="AT81" i="15"/>
  <c r="AU81" i="15"/>
  <c r="AV81" i="15"/>
  <c r="AW81" i="15"/>
  <c r="AX81" i="15"/>
  <c r="AY81" i="15"/>
  <c r="AZ81" i="15"/>
  <c r="BA81" i="15"/>
  <c r="BB81" i="15"/>
  <c r="BC81" i="15"/>
  <c r="BD81" i="15"/>
  <c r="BE81" i="15"/>
  <c r="BF81" i="15"/>
  <c r="AR82" i="15"/>
  <c r="AS82" i="15"/>
  <c r="AT82" i="15"/>
  <c r="AU82" i="15"/>
  <c r="AV82" i="15"/>
  <c r="AW82" i="15"/>
  <c r="AX82" i="15"/>
  <c r="AY82" i="15"/>
  <c r="AZ82" i="15"/>
  <c r="BA82" i="15"/>
  <c r="BB82" i="15"/>
  <c r="BC82" i="15"/>
  <c r="BD82" i="15"/>
  <c r="BE82" i="15"/>
  <c r="BF82" i="15"/>
  <c r="AR83" i="15"/>
  <c r="AS83" i="15"/>
  <c r="AT83" i="15"/>
  <c r="AU83" i="15"/>
  <c r="AV83" i="15"/>
  <c r="AW83" i="15"/>
  <c r="AX83" i="15"/>
  <c r="AY83" i="15"/>
  <c r="AZ83" i="15"/>
  <c r="BA83" i="15"/>
  <c r="BB83" i="15"/>
  <c r="BC83" i="15"/>
  <c r="BD83" i="15"/>
  <c r="BE83" i="15"/>
  <c r="BF83" i="15"/>
  <c r="AS18" i="15"/>
  <c r="AX18" i="15"/>
  <c r="BC18" i="15"/>
  <c r="AT18" i="15"/>
  <c r="AY18" i="15"/>
  <c r="BD18" i="15"/>
  <c r="AU18" i="15"/>
  <c r="AZ18" i="15"/>
  <c r="BE18" i="15"/>
  <c r="AV18" i="15"/>
  <c r="BA18" i="15"/>
  <c r="BF18" i="15"/>
  <c r="AW18" i="15"/>
  <c r="BB18" i="15"/>
  <c r="CB61" i="11"/>
  <c r="BZ61" i="11"/>
  <c r="CA61" i="11"/>
  <c r="BY61" i="11"/>
  <c r="BX61" i="11"/>
  <c r="AA51" i="8"/>
  <c r="CG61" i="11"/>
  <c r="Y51" i="8"/>
  <c r="CE61" i="11"/>
  <c r="Z51" i="8"/>
  <c r="CF61" i="11"/>
  <c r="X51" i="8"/>
  <c r="CD61" i="11"/>
  <c r="W51" i="8"/>
  <c r="CC61" i="11"/>
  <c r="CB62" i="11"/>
  <c r="BZ62" i="11"/>
  <c r="CA62" i="11"/>
  <c r="BY62" i="11"/>
  <c r="BX62" i="11"/>
  <c r="AA52" i="8"/>
  <c r="CG62" i="11"/>
  <c r="Y52" i="8"/>
  <c r="CE62" i="11"/>
  <c r="Z52" i="8"/>
  <c r="CF62" i="11"/>
  <c r="X52" i="8"/>
  <c r="CD62" i="11"/>
  <c r="W52" i="8"/>
  <c r="CC62" i="11"/>
  <c r="CB63" i="11"/>
  <c r="BZ63" i="11"/>
  <c r="CA63" i="11"/>
  <c r="BY63" i="11"/>
  <c r="BX63" i="11"/>
  <c r="AA53" i="8"/>
  <c r="CG63" i="11"/>
  <c r="Y53" i="8"/>
  <c r="CE63" i="11"/>
  <c r="Z53" i="8"/>
  <c r="CF63" i="11"/>
  <c r="X53" i="8"/>
  <c r="CD63" i="11"/>
  <c r="W53" i="8"/>
  <c r="CC63" i="11"/>
  <c r="CB64" i="11"/>
  <c r="BZ64" i="11"/>
  <c r="CA64" i="11"/>
  <c r="BY64" i="11"/>
  <c r="BX64" i="11"/>
  <c r="AA54" i="8"/>
  <c r="CG64" i="11"/>
  <c r="Y54" i="8"/>
  <c r="CE64" i="11"/>
  <c r="Z54" i="8"/>
  <c r="CF64" i="11"/>
  <c r="X54" i="8"/>
  <c r="CD64" i="11"/>
  <c r="W54" i="8"/>
  <c r="CC64" i="11"/>
  <c r="CB37" i="11"/>
  <c r="BZ37" i="11"/>
  <c r="CA37" i="11"/>
  <c r="BY37" i="11"/>
  <c r="BX37" i="11"/>
  <c r="AA27" i="8"/>
  <c r="CG37" i="11"/>
  <c r="Y27" i="8"/>
  <c r="CE37" i="11"/>
  <c r="Z27" i="8"/>
  <c r="CF37" i="11"/>
  <c r="X27" i="8"/>
  <c r="CD37" i="11"/>
  <c r="W27" i="8"/>
  <c r="CC37" i="11"/>
  <c r="AA12" i="8"/>
  <c r="CG22" i="11"/>
  <c r="Y12" i="8"/>
  <c r="CE22" i="11"/>
  <c r="Z12" i="8"/>
  <c r="CF22" i="11"/>
  <c r="X12" i="8"/>
  <c r="CD22" i="11"/>
  <c r="W12" i="8"/>
  <c r="CC22" i="11"/>
  <c r="AA13" i="8"/>
  <c r="CG23" i="11"/>
  <c r="Y13" i="8"/>
  <c r="CE23" i="11"/>
  <c r="Z13" i="8"/>
  <c r="CF23" i="11"/>
  <c r="X13" i="8"/>
  <c r="CD23" i="11"/>
  <c r="W13" i="8"/>
  <c r="CC23" i="11"/>
  <c r="AA14" i="8"/>
  <c r="CG24" i="11"/>
  <c r="Y14" i="8"/>
  <c r="CE24" i="11"/>
  <c r="Z14" i="8"/>
  <c r="CF24" i="11"/>
  <c r="X14" i="8"/>
  <c r="CD24" i="11"/>
  <c r="W14" i="8"/>
  <c r="CC24" i="11"/>
  <c r="AA15" i="8"/>
  <c r="CG25" i="11"/>
  <c r="Y15" i="8"/>
  <c r="CE25" i="11"/>
  <c r="Z15" i="8"/>
  <c r="CF25" i="11"/>
  <c r="X15" i="8"/>
  <c r="CD25" i="11"/>
  <c r="W15" i="8"/>
  <c r="CC25" i="11"/>
  <c r="AA16" i="8"/>
  <c r="CG26" i="11"/>
  <c r="Y16" i="8"/>
  <c r="CE26" i="11"/>
  <c r="Z16" i="8"/>
  <c r="CF26" i="11"/>
  <c r="X16" i="8"/>
  <c r="CD26" i="11"/>
  <c r="W16" i="8"/>
  <c r="CC26" i="11"/>
  <c r="AA17" i="8"/>
  <c r="CG27" i="11"/>
  <c r="Y17" i="8"/>
  <c r="CE27" i="11"/>
  <c r="Z17" i="8"/>
  <c r="CF27" i="11"/>
  <c r="X17" i="8"/>
  <c r="CD27" i="11"/>
  <c r="W17" i="8"/>
  <c r="CC27" i="11"/>
  <c r="AA18" i="8"/>
  <c r="CG28" i="11"/>
  <c r="Y18" i="8"/>
  <c r="CE28" i="11"/>
  <c r="Z18" i="8"/>
  <c r="CF28" i="11"/>
  <c r="X18" i="8"/>
  <c r="CD28" i="11"/>
  <c r="W18" i="8"/>
  <c r="CC28" i="11"/>
  <c r="AA19" i="8"/>
  <c r="CG29" i="11"/>
  <c r="Y19" i="8"/>
  <c r="CE29" i="11"/>
  <c r="Z19" i="8"/>
  <c r="CF29" i="11"/>
  <c r="X19" i="8"/>
  <c r="CD29" i="11"/>
  <c r="W19" i="8"/>
  <c r="CC29" i="11"/>
  <c r="AA20" i="8"/>
  <c r="CG30" i="11"/>
  <c r="Y20" i="8"/>
  <c r="CE30" i="11"/>
  <c r="Z20" i="8"/>
  <c r="CF30" i="11"/>
  <c r="X20" i="8"/>
  <c r="CD30" i="11"/>
  <c r="W20" i="8"/>
  <c r="CC30" i="11"/>
  <c r="AA21" i="8"/>
  <c r="CG31" i="11"/>
  <c r="Y21" i="8"/>
  <c r="CE31" i="11"/>
  <c r="Z21" i="8"/>
  <c r="CF31" i="11"/>
  <c r="X21" i="8"/>
  <c r="CD31" i="11"/>
  <c r="W21" i="8"/>
  <c r="CC31" i="11"/>
  <c r="AA22" i="8"/>
  <c r="CG32" i="11"/>
  <c r="Y22" i="8"/>
  <c r="CE32" i="11"/>
  <c r="Z22" i="8"/>
  <c r="CF32" i="11"/>
  <c r="X22" i="8"/>
  <c r="CD32" i="11"/>
  <c r="W22" i="8"/>
  <c r="CC32" i="11"/>
  <c r="AA23" i="8"/>
  <c r="CG33" i="11"/>
  <c r="Y23" i="8"/>
  <c r="CE33" i="11"/>
  <c r="Z23" i="8"/>
  <c r="CF33" i="11"/>
  <c r="X23" i="8"/>
  <c r="CD33" i="11"/>
  <c r="W23" i="8"/>
  <c r="CC33" i="11"/>
  <c r="AA24" i="8"/>
  <c r="CG34" i="11"/>
  <c r="Y24" i="8"/>
  <c r="CE34" i="11"/>
  <c r="Z24" i="8"/>
  <c r="CF34" i="11"/>
  <c r="X24" i="8"/>
  <c r="CD34" i="11"/>
  <c r="W24" i="8"/>
  <c r="CC34" i="11"/>
  <c r="AA25" i="8"/>
  <c r="CG35" i="11"/>
  <c r="Y25" i="8"/>
  <c r="CE35" i="11"/>
  <c r="Z25" i="8"/>
  <c r="CF35" i="11"/>
  <c r="X25" i="8"/>
  <c r="CD35" i="11"/>
  <c r="W25" i="8"/>
  <c r="CC35" i="11"/>
  <c r="AA26" i="8"/>
  <c r="CG36" i="11"/>
  <c r="Y26" i="8"/>
  <c r="CE36" i="11"/>
  <c r="Z26" i="8"/>
  <c r="CF36" i="11"/>
  <c r="X26" i="8"/>
  <c r="CD36" i="11"/>
  <c r="W26" i="8"/>
  <c r="CC36" i="11"/>
  <c r="AA28" i="8"/>
  <c r="CG38" i="11"/>
  <c r="Y28" i="8"/>
  <c r="CE38" i="11"/>
  <c r="Z28" i="8"/>
  <c r="CF38" i="11"/>
  <c r="X28" i="8"/>
  <c r="CD38" i="11"/>
  <c r="W28" i="8"/>
  <c r="CC38" i="11"/>
  <c r="AA29" i="8"/>
  <c r="CG39" i="11"/>
  <c r="Y29" i="8"/>
  <c r="CE39" i="11"/>
  <c r="Z29" i="8"/>
  <c r="CF39" i="11"/>
  <c r="X29" i="8"/>
  <c r="CD39" i="11"/>
  <c r="W29" i="8"/>
  <c r="CC39" i="11"/>
  <c r="AA30" i="8"/>
  <c r="CG40" i="11"/>
  <c r="Y30" i="8"/>
  <c r="CE40" i="11"/>
  <c r="Z30" i="8"/>
  <c r="CF40" i="11"/>
  <c r="X30" i="8"/>
  <c r="CD40" i="11"/>
  <c r="W30" i="8"/>
  <c r="CC40" i="11"/>
  <c r="AA31" i="8"/>
  <c r="CG41" i="11"/>
  <c r="Y31" i="8"/>
  <c r="CE41" i="11"/>
  <c r="Z31" i="8"/>
  <c r="CF41" i="11"/>
  <c r="X31" i="8"/>
  <c r="CD41" i="11"/>
  <c r="W31" i="8"/>
  <c r="CC41" i="11"/>
  <c r="AA32" i="8"/>
  <c r="CG42" i="11"/>
  <c r="Y32" i="8"/>
  <c r="CE42" i="11"/>
  <c r="Z32" i="8"/>
  <c r="CF42" i="11"/>
  <c r="X32" i="8"/>
  <c r="CD42" i="11"/>
  <c r="W32" i="8"/>
  <c r="CC42" i="11"/>
  <c r="AA33" i="8"/>
  <c r="CG43" i="11"/>
  <c r="Y33" i="8"/>
  <c r="CE43" i="11"/>
  <c r="Z33" i="8"/>
  <c r="CF43" i="11"/>
  <c r="X33" i="8"/>
  <c r="CD43" i="11"/>
  <c r="W33" i="8"/>
  <c r="CC43" i="11"/>
  <c r="AA34" i="8"/>
  <c r="CG44" i="11"/>
  <c r="Y34" i="8"/>
  <c r="CE44" i="11"/>
  <c r="Z34" i="8"/>
  <c r="CF44" i="11"/>
  <c r="X34" i="8"/>
  <c r="CD44" i="11"/>
  <c r="W34" i="8"/>
  <c r="CC44" i="11"/>
  <c r="AA35" i="8"/>
  <c r="CG45" i="11"/>
  <c r="Y35" i="8"/>
  <c r="CE45" i="11"/>
  <c r="Z35" i="8"/>
  <c r="CF45" i="11"/>
  <c r="X35" i="8"/>
  <c r="CD45" i="11"/>
  <c r="W35" i="8"/>
  <c r="CC45" i="11"/>
  <c r="AA36" i="8"/>
  <c r="CG46" i="11"/>
  <c r="Y36" i="8"/>
  <c r="CE46" i="11"/>
  <c r="Z36" i="8"/>
  <c r="CF46" i="11"/>
  <c r="X36" i="8"/>
  <c r="CD46" i="11"/>
  <c r="W36" i="8"/>
  <c r="CC46" i="11"/>
  <c r="AA37" i="8"/>
  <c r="CG47" i="11"/>
  <c r="Y37" i="8"/>
  <c r="CE47" i="11"/>
  <c r="Z37" i="8"/>
  <c r="CF47" i="11"/>
  <c r="X37" i="8"/>
  <c r="CD47" i="11"/>
  <c r="W37" i="8"/>
  <c r="CC47" i="11"/>
  <c r="AA38" i="8"/>
  <c r="CG48" i="11"/>
  <c r="Y38" i="8"/>
  <c r="CE48" i="11"/>
  <c r="Z38" i="8"/>
  <c r="CF48" i="11"/>
  <c r="X38" i="8"/>
  <c r="CD48" i="11"/>
  <c r="W38" i="8"/>
  <c r="CC48" i="11"/>
  <c r="AA39" i="8"/>
  <c r="CG49" i="11"/>
  <c r="Y39" i="8"/>
  <c r="CE49" i="11"/>
  <c r="Z39" i="8"/>
  <c r="CF49" i="11"/>
  <c r="X39" i="8"/>
  <c r="CD49" i="11"/>
  <c r="W39" i="8"/>
  <c r="CC49" i="11"/>
  <c r="AA40" i="8"/>
  <c r="CG50" i="11"/>
  <c r="Y40" i="8"/>
  <c r="CE50" i="11"/>
  <c r="Z40" i="8"/>
  <c r="CF50" i="11"/>
  <c r="X40" i="8"/>
  <c r="CD50" i="11"/>
  <c r="W40" i="8"/>
  <c r="CC50" i="11"/>
  <c r="AA41" i="8"/>
  <c r="CG51" i="11"/>
  <c r="Y41" i="8"/>
  <c r="CE51" i="11"/>
  <c r="Z41" i="8"/>
  <c r="CF51" i="11"/>
  <c r="X41" i="8"/>
  <c r="CD51" i="11"/>
  <c r="W41" i="8"/>
  <c r="CC51" i="11"/>
  <c r="AA42" i="8"/>
  <c r="CG52" i="11"/>
  <c r="Y42" i="8"/>
  <c r="CE52" i="11"/>
  <c r="Z42" i="8"/>
  <c r="CF52" i="11"/>
  <c r="X42" i="8"/>
  <c r="CD52" i="11"/>
  <c r="W42" i="8"/>
  <c r="CC52" i="11"/>
  <c r="AA43" i="8"/>
  <c r="CG53" i="11"/>
  <c r="Y43" i="8"/>
  <c r="CE53" i="11"/>
  <c r="Z43" i="8"/>
  <c r="CF53" i="11"/>
  <c r="X43" i="8"/>
  <c r="CD53" i="11"/>
  <c r="W43" i="8"/>
  <c r="CC53" i="11"/>
  <c r="AA44" i="8"/>
  <c r="CG54" i="11"/>
  <c r="Y44" i="8"/>
  <c r="CE54" i="11"/>
  <c r="Z44" i="8"/>
  <c r="CF54" i="11"/>
  <c r="X44" i="8"/>
  <c r="CD54" i="11"/>
  <c r="W44" i="8"/>
  <c r="CC54" i="11"/>
  <c r="AA45" i="8"/>
  <c r="CG55" i="11"/>
  <c r="Y45" i="8"/>
  <c r="CE55" i="11"/>
  <c r="Z45" i="8"/>
  <c r="CF55" i="11"/>
  <c r="X45" i="8"/>
  <c r="CD55" i="11"/>
  <c r="W45" i="8"/>
  <c r="CC55" i="11"/>
  <c r="AA46" i="8"/>
  <c r="CG56" i="11"/>
  <c r="Y46" i="8"/>
  <c r="CE56" i="11"/>
  <c r="Z46" i="8"/>
  <c r="CF56" i="11"/>
  <c r="X46" i="8"/>
  <c r="CD56" i="11"/>
  <c r="W46" i="8"/>
  <c r="CC56" i="11"/>
  <c r="AA47" i="8"/>
  <c r="CG57" i="11"/>
  <c r="Y47" i="8"/>
  <c r="CE57" i="11"/>
  <c r="Z47" i="8"/>
  <c r="CF57" i="11"/>
  <c r="X47" i="8"/>
  <c r="CD57" i="11"/>
  <c r="W47" i="8"/>
  <c r="CC57" i="11"/>
  <c r="AA48" i="8"/>
  <c r="CG58" i="11"/>
  <c r="Y48" i="8"/>
  <c r="CE58" i="11"/>
  <c r="Z48" i="8"/>
  <c r="CF58" i="11"/>
  <c r="X48" i="8"/>
  <c r="CD58" i="11"/>
  <c r="W48" i="8"/>
  <c r="CC58" i="11"/>
  <c r="AA49" i="8"/>
  <c r="CG59" i="11"/>
  <c r="Y49" i="8"/>
  <c r="CE59" i="11"/>
  <c r="Z49" i="8"/>
  <c r="CF59" i="11"/>
  <c r="X49" i="8"/>
  <c r="CD59" i="11"/>
  <c r="W49" i="8"/>
  <c r="CC59" i="11"/>
  <c r="AA50" i="8"/>
  <c r="CG60" i="11"/>
  <c r="Y50" i="8"/>
  <c r="CE60" i="11"/>
  <c r="Z50" i="8"/>
  <c r="CF60" i="11"/>
  <c r="X50" i="8"/>
  <c r="CD60" i="11"/>
  <c r="W50" i="8"/>
  <c r="CC60" i="11"/>
  <c r="AA55" i="8"/>
  <c r="CG65" i="11"/>
  <c r="Y55" i="8"/>
  <c r="CE65" i="11"/>
  <c r="Z55" i="8"/>
  <c r="CF65" i="11"/>
  <c r="X55" i="8"/>
  <c r="CD65" i="11"/>
  <c r="W55" i="8"/>
  <c r="CC65" i="11"/>
  <c r="AA56" i="8"/>
  <c r="CG66" i="11"/>
  <c r="Y56" i="8"/>
  <c r="CE66" i="11"/>
  <c r="Z56" i="8"/>
  <c r="CF66" i="11"/>
  <c r="X56" i="8"/>
  <c r="CD66" i="11"/>
  <c r="W56" i="8"/>
  <c r="CC66" i="11"/>
  <c r="AA57" i="8"/>
  <c r="CG67" i="11"/>
  <c r="Y57" i="8"/>
  <c r="CE67" i="11"/>
  <c r="Z57" i="8"/>
  <c r="CF67" i="11"/>
  <c r="X57" i="8"/>
  <c r="CD67" i="11"/>
  <c r="W57" i="8"/>
  <c r="CC67" i="11"/>
  <c r="AA58" i="8"/>
  <c r="CG68" i="11"/>
  <c r="Y58" i="8"/>
  <c r="CE68" i="11"/>
  <c r="Z58" i="8"/>
  <c r="CF68" i="11"/>
  <c r="X58" i="8"/>
  <c r="CD68" i="11"/>
  <c r="W58" i="8"/>
  <c r="CC68" i="11"/>
  <c r="AA59" i="8"/>
  <c r="CG69" i="11"/>
  <c r="Y59" i="8"/>
  <c r="CE69" i="11"/>
  <c r="Z59" i="8"/>
  <c r="CF69" i="11"/>
  <c r="X59" i="8"/>
  <c r="CD69" i="11"/>
  <c r="W59" i="8"/>
  <c r="CC69" i="11"/>
  <c r="AA60" i="8"/>
  <c r="CG70" i="11"/>
  <c r="Y60" i="8"/>
  <c r="CE70" i="11"/>
  <c r="Z60" i="8"/>
  <c r="CF70" i="11"/>
  <c r="X60" i="8"/>
  <c r="CD70" i="11"/>
  <c r="W60" i="8"/>
  <c r="CC70" i="11"/>
  <c r="AA61" i="8"/>
  <c r="CG71" i="11"/>
  <c r="Y61" i="8"/>
  <c r="CE71" i="11"/>
  <c r="Z61" i="8"/>
  <c r="CF71" i="11"/>
  <c r="X61" i="8"/>
  <c r="CD71" i="11"/>
  <c r="W61" i="8"/>
  <c r="CC71" i="11"/>
  <c r="AA62" i="8"/>
  <c r="CG72" i="11"/>
  <c r="Y62" i="8"/>
  <c r="CE72" i="11"/>
  <c r="Z62" i="8"/>
  <c r="CF72" i="11"/>
  <c r="X62" i="8"/>
  <c r="CD72" i="11"/>
  <c r="W62" i="8"/>
  <c r="CC72" i="11"/>
  <c r="AA63" i="8"/>
  <c r="CG73" i="11"/>
  <c r="Y63" i="8"/>
  <c r="CE73" i="11"/>
  <c r="Z63" i="8"/>
  <c r="CF73" i="11"/>
  <c r="X63" i="8"/>
  <c r="CD73" i="11"/>
  <c r="W63" i="8"/>
  <c r="CC73" i="11"/>
  <c r="AA64" i="8"/>
  <c r="CG74" i="11"/>
  <c r="Y64" i="8"/>
  <c r="CE74" i="11"/>
  <c r="Z64" i="8"/>
  <c r="CF74" i="11"/>
  <c r="X64" i="8"/>
  <c r="CD74" i="11"/>
  <c r="W64" i="8"/>
  <c r="CC74" i="11"/>
  <c r="AA65" i="8"/>
  <c r="CG75" i="11"/>
  <c r="Y65" i="8"/>
  <c r="CE75" i="11"/>
  <c r="Z65" i="8"/>
  <c r="CF75" i="11"/>
  <c r="X65" i="8"/>
  <c r="CD75" i="11"/>
  <c r="W65" i="8"/>
  <c r="CC75" i="11"/>
  <c r="AA66" i="8"/>
  <c r="CG76" i="11"/>
  <c r="Y66" i="8"/>
  <c r="CE76" i="11"/>
  <c r="Z66" i="8"/>
  <c r="CF76" i="11"/>
  <c r="X66" i="8"/>
  <c r="CD76" i="11"/>
  <c r="W66" i="8"/>
  <c r="CC76" i="11"/>
  <c r="AA67" i="8"/>
  <c r="CG77" i="11"/>
  <c r="Y67" i="8"/>
  <c r="CE77" i="11"/>
  <c r="Z67" i="8"/>
  <c r="CF77" i="11"/>
  <c r="X67" i="8"/>
  <c r="CD77" i="11"/>
  <c r="W67" i="8"/>
  <c r="CC77" i="11"/>
  <c r="AA68" i="8"/>
  <c r="CG78" i="11"/>
  <c r="Y68" i="8"/>
  <c r="CE78" i="11"/>
  <c r="Z68" i="8"/>
  <c r="CF78" i="11"/>
  <c r="X68" i="8"/>
  <c r="CD78" i="11"/>
  <c r="W68" i="8"/>
  <c r="CC78" i="11"/>
  <c r="AA69" i="8"/>
  <c r="CG79" i="11"/>
  <c r="Y69" i="8"/>
  <c r="CE79" i="11"/>
  <c r="Z69" i="8"/>
  <c r="CF79" i="11"/>
  <c r="X69" i="8"/>
  <c r="CD79" i="11"/>
  <c r="W69" i="8"/>
  <c r="CC79" i="11"/>
  <c r="AA70" i="8"/>
  <c r="CG80" i="11"/>
  <c r="Y70" i="8"/>
  <c r="CE80" i="11"/>
  <c r="Z70" i="8"/>
  <c r="CF80" i="11"/>
  <c r="X70" i="8"/>
  <c r="CD80" i="11"/>
  <c r="W70" i="8"/>
  <c r="CC80" i="11"/>
  <c r="AA71" i="8"/>
  <c r="CG81" i="11"/>
  <c r="Y71" i="8"/>
  <c r="CE81" i="11"/>
  <c r="Z71" i="8"/>
  <c r="CF81" i="11"/>
  <c r="X71" i="8"/>
  <c r="CD81" i="11"/>
  <c r="W71" i="8"/>
  <c r="CC81" i="11"/>
  <c r="AA72" i="8"/>
  <c r="CG82" i="11"/>
  <c r="Y72" i="8"/>
  <c r="CE82" i="11"/>
  <c r="Z72" i="8"/>
  <c r="CF82" i="11"/>
  <c r="X72" i="8"/>
  <c r="CD82" i="11"/>
  <c r="W72" i="8"/>
  <c r="CC82" i="11"/>
  <c r="AA73" i="8"/>
  <c r="CG83" i="11"/>
  <c r="Y73" i="8"/>
  <c r="CE83" i="11"/>
  <c r="Z73" i="8"/>
  <c r="CF83" i="11"/>
  <c r="X73" i="8"/>
  <c r="CD83" i="11"/>
  <c r="W73" i="8"/>
  <c r="CC83" i="11"/>
  <c r="AA74" i="8"/>
  <c r="CG84" i="11"/>
  <c r="Y74" i="8"/>
  <c r="CE84" i="11"/>
  <c r="Z74" i="8"/>
  <c r="CF84" i="11"/>
  <c r="X74" i="8"/>
  <c r="CD84" i="11"/>
  <c r="W74" i="8"/>
  <c r="CC84" i="11"/>
  <c r="AA75" i="8"/>
  <c r="CG85" i="11"/>
  <c r="Y75" i="8"/>
  <c r="CE85" i="11"/>
  <c r="Z75" i="8"/>
  <c r="CF85" i="11"/>
  <c r="X75" i="8"/>
  <c r="CD85" i="11"/>
  <c r="W75" i="8"/>
  <c r="CC85" i="11"/>
  <c r="AA76" i="8"/>
  <c r="CG86" i="11"/>
  <c r="Y76" i="8"/>
  <c r="CE86" i="11"/>
  <c r="Z76" i="8"/>
  <c r="CF86" i="11"/>
  <c r="X76" i="8"/>
  <c r="CD86" i="11"/>
  <c r="W76" i="8"/>
  <c r="CC86" i="11"/>
  <c r="CB22" i="11"/>
  <c r="BZ22" i="11"/>
  <c r="CA22" i="11"/>
  <c r="BY22" i="11"/>
  <c r="BX22" i="11"/>
  <c r="CB23" i="11"/>
  <c r="BZ23" i="11"/>
  <c r="CA23" i="11"/>
  <c r="BY23" i="11"/>
  <c r="BX23" i="11"/>
  <c r="CB24" i="11"/>
  <c r="BZ24" i="11"/>
  <c r="CA24" i="11"/>
  <c r="BY24" i="11"/>
  <c r="BX24" i="11"/>
  <c r="CB25" i="11"/>
  <c r="BZ25" i="11"/>
  <c r="CA25" i="11"/>
  <c r="BY25" i="11"/>
  <c r="BX25" i="11"/>
  <c r="CB26" i="11"/>
  <c r="BZ26" i="11"/>
  <c r="CA26" i="11"/>
  <c r="BY26" i="11"/>
  <c r="BX26" i="11"/>
  <c r="CB27" i="11"/>
  <c r="BZ27" i="11"/>
  <c r="CA27" i="11"/>
  <c r="BY27" i="11"/>
  <c r="BX27" i="11"/>
  <c r="CB28" i="11"/>
  <c r="BZ28" i="11"/>
  <c r="CA28" i="11"/>
  <c r="BY28" i="11"/>
  <c r="BX28" i="11"/>
  <c r="CB29" i="11"/>
  <c r="BZ29" i="11"/>
  <c r="CA29" i="11"/>
  <c r="BY29" i="11"/>
  <c r="BX29" i="11"/>
  <c r="CB30" i="11"/>
  <c r="BZ30" i="11"/>
  <c r="CA30" i="11"/>
  <c r="BY30" i="11"/>
  <c r="BX30" i="11"/>
  <c r="CB31" i="11"/>
  <c r="BZ31" i="11"/>
  <c r="CA31" i="11"/>
  <c r="BY31" i="11"/>
  <c r="BX31" i="11"/>
  <c r="CB32" i="11"/>
  <c r="BZ32" i="11"/>
  <c r="CA32" i="11"/>
  <c r="BY32" i="11"/>
  <c r="BX32" i="11"/>
  <c r="CB33" i="11"/>
  <c r="BZ33" i="11"/>
  <c r="CA33" i="11"/>
  <c r="BY33" i="11"/>
  <c r="BX33" i="11"/>
  <c r="CB34" i="11"/>
  <c r="BZ34" i="11"/>
  <c r="CA34" i="11"/>
  <c r="BY34" i="11"/>
  <c r="BX34" i="11"/>
  <c r="CB35" i="11"/>
  <c r="BZ35" i="11"/>
  <c r="CA35" i="11"/>
  <c r="BY35" i="11"/>
  <c r="BX35" i="11"/>
  <c r="CB36" i="11"/>
  <c r="BZ36" i="11"/>
  <c r="CA36" i="11"/>
  <c r="BY36" i="11"/>
  <c r="BX36" i="11"/>
  <c r="CB38" i="11"/>
  <c r="BZ38" i="11"/>
  <c r="CA38" i="11"/>
  <c r="BY38" i="11"/>
  <c r="BX38" i="11"/>
  <c r="CB39" i="11"/>
  <c r="BZ39" i="11"/>
  <c r="CA39" i="11"/>
  <c r="BY39" i="11"/>
  <c r="BX39" i="11"/>
  <c r="CB40" i="11"/>
  <c r="BZ40" i="11"/>
  <c r="CA40" i="11"/>
  <c r="BY40" i="11"/>
  <c r="BX40" i="11"/>
  <c r="CB41" i="11"/>
  <c r="BZ41" i="11"/>
  <c r="CA41" i="11"/>
  <c r="BY41" i="11"/>
  <c r="BX41" i="11"/>
  <c r="CB42" i="11"/>
  <c r="BZ42" i="11"/>
  <c r="CA42" i="11"/>
  <c r="BY42" i="11"/>
  <c r="BX42" i="11"/>
  <c r="CB43" i="11"/>
  <c r="BZ43" i="11"/>
  <c r="CA43" i="11"/>
  <c r="BY43" i="11"/>
  <c r="BX43" i="11"/>
  <c r="CB44" i="11"/>
  <c r="BZ44" i="11"/>
  <c r="CA44" i="11"/>
  <c r="BY44" i="11"/>
  <c r="BX44" i="11"/>
  <c r="CB45" i="11"/>
  <c r="BZ45" i="11"/>
  <c r="CA45" i="11"/>
  <c r="BY45" i="11"/>
  <c r="BX45" i="11"/>
  <c r="CB46" i="11"/>
  <c r="BZ46" i="11"/>
  <c r="CA46" i="11"/>
  <c r="BY46" i="11"/>
  <c r="BX46" i="11"/>
  <c r="CB47" i="11"/>
  <c r="BZ47" i="11"/>
  <c r="CA47" i="11"/>
  <c r="BY47" i="11"/>
  <c r="BX47" i="11"/>
  <c r="CB48" i="11"/>
  <c r="BZ48" i="11"/>
  <c r="CA48" i="11"/>
  <c r="BY48" i="11"/>
  <c r="BX48" i="11"/>
  <c r="CB49" i="11"/>
  <c r="BZ49" i="11"/>
  <c r="CA49" i="11"/>
  <c r="BY49" i="11"/>
  <c r="BX49" i="11"/>
  <c r="CB50" i="11"/>
  <c r="BZ50" i="11"/>
  <c r="CA50" i="11"/>
  <c r="BY50" i="11"/>
  <c r="BX50" i="11"/>
  <c r="CB51" i="11"/>
  <c r="BZ51" i="11"/>
  <c r="CA51" i="11"/>
  <c r="BY51" i="11"/>
  <c r="BX51" i="11"/>
  <c r="CB52" i="11"/>
  <c r="BZ52" i="11"/>
  <c r="CA52" i="11"/>
  <c r="BY52" i="11"/>
  <c r="BX52" i="11"/>
  <c r="CB53" i="11"/>
  <c r="BZ53" i="11"/>
  <c r="CA53" i="11"/>
  <c r="BY53" i="11"/>
  <c r="BX53" i="11"/>
  <c r="CB54" i="11"/>
  <c r="BZ54" i="11"/>
  <c r="CA54" i="11"/>
  <c r="BY54" i="11"/>
  <c r="BX54" i="11"/>
  <c r="CB55" i="11"/>
  <c r="BZ55" i="11"/>
  <c r="CA55" i="11"/>
  <c r="BY55" i="11"/>
  <c r="BX55" i="11"/>
  <c r="CB56" i="11"/>
  <c r="BZ56" i="11"/>
  <c r="CA56" i="11"/>
  <c r="BY56" i="11"/>
  <c r="BX56" i="11"/>
  <c r="CB57" i="11"/>
  <c r="BZ57" i="11"/>
  <c r="CA57" i="11"/>
  <c r="BY57" i="11"/>
  <c r="BX57" i="11"/>
  <c r="CB58" i="11"/>
  <c r="BZ58" i="11"/>
  <c r="CA58" i="11"/>
  <c r="BY58" i="11"/>
  <c r="BX58" i="11"/>
  <c r="CB59" i="11"/>
  <c r="BZ59" i="11"/>
  <c r="CA59" i="11"/>
  <c r="BY59" i="11"/>
  <c r="BX59" i="11"/>
  <c r="CB60" i="11"/>
  <c r="BZ60" i="11"/>
  <c r="CA60" i="11"/>
  <c r="BY60" i="11"/>
  <c r="BX60" i="11"/>
  <c r="CB65" i="11"/>
  <c r="BZ65" i="11"/>
  <c r="CA65" i="11"/>
  <c r="BY65" i="11"/>
  <c r="BX65" i="11"/>
  <c r="CB66" i="11"/>
  <c r="BZ66" i="11"/>
  <c r="CA66" i="11"/>
  <c r="BY66" i="11"/>
  <c r="BX66" i="11"/>
  <c r="CB67" i="11"/>
  <c r="BZ67" i="11"/>
  <c r="CA67" i="11"/>
  <c r="BY67" i="11"/>
  <c r="BX67" i="11"/>
  <c r="CB68" i="11"/>
  <c r="BZ68" i="11"/>
  <c r="CA68" i="11"/>
  <c r="BY68" i="11"/>
  <c r="BX68" i="11"/>
  <c r="CB69" i="11"/>
  <c r="BZ69" i="11"/>
  <c r="CA69" i="11"/>
  <c r="BY69" i="11"/>
  <c r="BX69" i="11"/>
  <c r="CB70" i="11"/>
  <c r="BZ70" i="11"/>
  <c r="CA70" i="11"/>
  <c r="BY70" i="11"/>
  <c r="BX70" i="11"/>
  <c r="CB71" i="11"/>
  <c r="BZ71" i="11"/>
  <c r="CA71" i="11"/>
  <c r="BY71" i="11"/>
  <c r="BX71" i="11"/>
  <c r="CB72" i="11"/>
  <c r="BZ72" i="11"/>
  <c r="CA72" i="11"/>
  <c r="BY72" i="11"/>
  <c r="BX72" i="11"/>
  <c r="CB73" i="11"/>
  <c r="BZ73" i="11"/>
  <c r="CA73" i="11"/>
  <c r="BY73" i="11"/>
  <c r="BX73" i="11"/>
  <c r="CB74" i="11"/>
  <c r="BZ74" i="11"/>
  <c r="CA74" i="11"/>
  <c r="BY74" i="11"/>
  <c r="BX74" i="11"/>
  <c r="CB75" i="11"/>
  <c r="BZ75" i="11"/>
  <c r="CA75" i="11"/>
  <c r="BY75" i="11"/>
  <c r="BX75" i="11"/>
  <c r="CB76" i="11"/>
  <c r="BZ76" i="11"/>
  <c r="CA76" i="11"/>
  <c r="BY76" i="11"/>
  <c r="BX76" i="11"/>
  <c r="CB77" i="11"/>
  <c r="BZ77" i="11"/>
  <c r="CA77" i="11"/>
  <c r="BY77" i="11"/>
  <c r="BX77" i="11"/>
  <c r="CB78" i="11"/>
  <c r="BZ78" i="11"/>
  <c r="CA78" i="11"/>
  <c r="BY78" i="11"/>
  <c r="BX78" i="11"/>
  <c r="CB79" i="11"/>
  <c r="BZ79" i="11"/>
  <c r="CA79" i="11"/>
  <c r="BY79" i="11"/>
  <c r="BX79" i="11"/>
  <c r="CB80" i="11"/>
  <c r="BZ80" i="11"/>
  <c r="CA80" i="11"/>
  <c r="BY80" i="11"/>
  <c r="BX80" i="11"/>
  <c r="CB81" i="11"/>
  <c r="BZ81" i="11"/>
  <c r="CA81" i="11"/>
  <c r="BY81" i="11"/>
  <c r="BX81" i="11"/>
  <c r="CB82" i="11"/>
  <c r="BZ82" i="11"/>
  <c r="CA82" i="11"/>
  <c r="BY82" i="11"/>
  <c r="BX82" i="11"/>
  <c r="CB83" i="11"/>
  <c r="BZ83" i="11"/>
  <c r="CA83" i="11"/>
  <c r="BY83" i="11"/>
  <c r="BX83" i="11"/>
  <c r="CB84" i="11"/>
  <c r="BZ84" i="11"/>
  <c r="CA84" i="11"/>
  <c r="BY84" i="11"/>
  <c r="BX84" i="11"/>
  <c r="CB85" i="11"/>
  <c r="BZ85" i="11"/>
  <c r="CA85" i="11"/>
  <c r="BY85" i="11"/>
  <c r="BX85" i="11"/>
  <c r="CB86" i="11"/>
  <c r="BZ86" i="11"/>
  <c r="CA86" i="11"/>
  <c r="BY86" i="11"/>
  <c r="BX86" i="11"/>
  <c r="BX21" i="11"/>
  <c r="X11" i="8"/>
  <c r="CD21" i="11"/>
  <c r="W11" i="8"/>
  <c r="CC21" i="11"/>
  <c r="Z11" i="8"/>
  <c r="CF21" i="11"/>
  <c r="Y11" i="8"/>
  <c r="CE21" i="11"/>
  <c r="AA11" i="8"/>
  <c r="CG21" i="11"/>
  <c r="BY21" i="11"/>
  <c r="CA21" i="11"/>
  <c r="BZ21" i="11"/>
  <c r="CB21" i="11"/>
  <c r="AZ12" i="10"/>
  <c r="R26" i="10"/>
  <c r="R18" i="10"/>
  <c r="R35" i="10"/>
  <c r="R24" i="10"/>
  <c r="R25" i="10"/>
  <c r="R27" i="10"/>
  <c r="R15" i="10"/>
  <c r="R22" i="10"/>
  <c r="R28" i="10"/>
  <c r="R29" i="10"/>
  <c r="R33" i="10"/>
  <c r="R34" i="10"/>
  <c r="B61" i="11"/>
  <c r="B62" i="11"/>
  <c r="B63" i="11"/>
  <c r="B46" i="11"/>
  <c r="B48" i="11"/>
  <c r="B49" i="11"/>
  <c r="B37" i="11"/>
  <c r="AZ14" i="10"/>
  <c r="AZ15" i="10"/>
  <c r="AZ16" i="10"/>
  <c r="AZ17" i="10"/>
  <c r="AZ18" i="10"/>
  <c r="AZ19" i="10"/>
  <c r="AZ20" i="10"/>
  <c r="AZ21" i="10"/>
  <c r="AZ22" i="10"/>
  <c r="AZ23" i="10"/>
  <c r="AZ24" i="10"/>
  <c r="AZ25" i="10"/>
  <c r="AZ26" i="10"/>
  <c r="AZ27" i="10"/>
  <c r="AZ28" i="10"/>
  <c r="AZ29" i="10"/>
  <c r="AZ30" i="10"/>
  <c r="AZ31" i="10"/>
  <c r="AZ32" i="10"/>
  <c r="AZ33" i="10"/>
  <c r="AZ34" i="10"/>
  <c r="AZ35" i="10"/>
  <c r="AZ36" i="10"/>
  <c r="AZ37" i="10"/>
  <c r="AZ38" i="10"/>
  <c r="AZ39" i="10"/>
  <c r="AZ40" i="10"/>
  <c r="AZ41" i="10"/>
  <c r="AZ42" i="10"/>
  <c r="AZ43" i="10"/>
  <c r="AZ44" i="10"/>
  <c r="AZ45" i="10"/>
  <c r="AZ46" i="10"/>
  <c r="AZ47" i="10"/>
  <c r="AZ48" i="10"/>
  <c r="AZ49" i="10"/>
  <c r="AZ50" i="10"/>
  <c r="AZ51" i="10"/>
  <c r="AZ52" i="10"/>
  <c r="AZ53" i="10"/>
  <c r="AZ54" i="10"/>
  <c r="AZ55" i="10"/>
  <c r="AZ56" i="10"/>
  <c r="AZ57" i="10"/>
  <c r="AZ58" i="10"/>
  <c r="AZ59" i="10"/>
  <c r="AZ60" i="10"/>
  <c r="AZ61" i="10"/>
  <c r="AZ62" i="10"/>
  <c r="AZ63" i="10"/>
  <c r="AZ64" i="10"/>
  <c r="AZ65" i="10"/>
  <c r="AZ66" i="10"/>
  <c r="AZ67" i="10"/>
  <c r="AZ68" i="10"/>
  <c r="AZ69" i="10"/>
  <c r="AZ70" i="10"/>
  <c r="AZ71" i="10"/>
  <c r="AZ72" i="10"/>
  <c r="AZ73" i="10"/>
  <c r="AZ74" i="10"/>
  <c r="AZ75" i="10"/>
  <c r="AZ76" i="10"/>
  <c r="AZ77" i="10"/>
  <c r="AZ13" i="10"/>
  <c r="R36" i="10"/>
  <c r="R37" i="10"/>
  <c r="R38" i="10"/>
  <c r="R39" i="10"/>
  <c r="R40" i="10"/>
  <c r="R42" i="10"/>
  <c r="R43" i="10"/>
  <c r="R45" i="10"/>
  <c r="R46" i="10"/>
  <c r="R47" i="10"/>
  <c r="R48" i="10"/>
  <c r="R49" i="10"/>
  <c r="R50" i="10"/>
  <c r="R51" i="10"/>
  <c r="R52" i="10"/>
  <c r="R53" i="10"/>
  <c r="R54" i="10"/>
  <c r="R55" i="10"/>
  <c r="R56" i="10"/>
  <c r="R57" i="10"/>
  <c r="R58" i="10"/>
  <c r="R59" i="10"/>
  <c r="R60" i="10"/>
  <c r="R63" i="10"/>
  <c r="R64" i="10"/>
  <c r="R65" i="10"/>
  <c r="R66" i="10"/>
  <c r="R67" i="10"/>
  <c r="R68" i="10"/>
  <c r="R69" i="10"/>
  <c r="R72" i="10"/>
  <c r="R73" i="10"/>
  <c r="R74" i="10"/>
  <c r="R75" i="10"/>
  <c r="R76" i="10"/>
  <c r="R77" i="10"/>
  <c r="CR8" i="11"/>
  <c r="CS8" i="11"/>
  <c r="CT8" i="11"/>
  <c r="CU8" i="11"/>
  <c r="CV8" i="11"/>
  <c r="CW8" i="11"/>
  <c r="CR9" i="11"/>
  <c r="CS9" i="11"/>
  <c r="CT9" i="11"/>
  <c r="CU9" i="11"/>
  <c r="CV9" i="11"/>
  <c r="CW9" i="11"/>
  <c r="CR10" i="11"/>
  <c r="CS10" i="11"/>
  <c r="CT10" i="11"/>
  <c r="CU10" i="11"/>
  <c r="CV10" i="11"/>
  <c r="CW10" i="11"/>
  <c r="BU8" i="11"/>
  <c r="BV8" i="11"/>
  <c r="BW8" i="11"/>
  <c r="BX8" i="11"/>
  <c r="BY8" i="11"/>
  <c r="BZ8" i="11"/>
  <c r="CA8" i="11"/>
  <c r="CB8" i="11"/>
  <c r="CC8" i="11"/>
  <c r="CD8" i="11"/>
  <c r="CE8" i="11"/>
  <c r="CF8" i="11"/>
  <c r="CG8" i="11"/>
  <c r="CI8" i="11"/>
  <c r="CJ8" i="11"/>
  <c r="CK8" i="11"/>
  <c r="CL8" i="11"/>
  <c r="CM8" i="11"/>
  <c r="CN8" i="11"/>
  <c r="CO8" i="11"/>
  <c r="CP8" i="11"/>
  <c r="CQ8" i="11"/>
  <c r="BU9" i="11"/>
  <c r="BV9" i="11"/>
  <c r="BW9" i="11"/>
  <c r="BX9" i="11"/>
  <c r="BY9" i="11"/>
  <c r="BZ9" i="11"/>
  <c r="CA9" i="11"/>
  <c r="CB9" i="11"/>
  <c r="CC9" i="11"/>
  <c r="CD9" i="11"/>
  <c r="CE9" i="11"/>
  <c r="CF9" i="11"/>
  <c r="CG9" i="11"/>
  <c r="CI9" i="11"/>
  <c r="CJ9" i="11"/>
  <c r="CK9" i="11"/>
  <c r="CL9" i="11"/>
  <c r="CM9" i="11"/>
  <c r="CN9" i="11"/>
  <c r="CO9" i="11"/>
  <c r="CP9" i="11"/>
  <c r="CQ9" i="11"/>
  <c r="BU10" i="11"/>
  <c r="BV10" i="11"/>
  <c r="BW10" i="11"/>
  <c r="BX10" i="11"/>
  <c r="BY10" i="11"/>
  <c r="BZ10" i="11"/>
  <c r="CA10" i="11"/>
  <c r="CB10" i="11"/>
  <c r="CC10" i="11"/>
  <c r="CD10" i="11"/>
  <c r="CE10" i="11"/>
  <c r="CF10" i="11"/>
  <c r="CG10" i="11"/>
  <c r="CI10" i="11"/>
  <c r="CJ10" i="11"/>
  <c r="CK10" i="11"/>
  <c r="CL10" i="11"/>
  <c r="CM10" i="11"/>
  <c r="CN10" i="11"/>
  <c r="CO10" i="11"/>
  <c r="CP10" i="11"/>
  <c r="CQ10" i="11"/>
  <c r="BS8" i="11"/>
  <c r="BS9" i="11"/>
  <c r="BS10" i="11"/>
  <c r="BK8" i="11"/>
  <c r="BL8" i="11"/>
  <c r="BM8" i="11"/>
  <c r="BN8" i="11"/>
  <c r="BO8" i="11"/>
  <c r="BP8" i="11"/>
  <c r="BQ8" i="11"/>
  <c r="BK9" i="11"/>
  <c r="BL9" i="11"/>
  <c r="BM9" i="11"/>
  <c r="BN9" i="11"/>
  <c r="BO9" i="11"/>
  <c r="BP9" i="11"/>
  <c r="BQ9" i="11"/>
  <c r="BK10" i="11"/>
  <c r="BL10" i="11"/>
  <c r="BM10" i="11"/>
  <c r="BN10" i="11"/>
  <c r="BO10" i="11"/>
  <c r="BP10" i="11"/>
  <c r="BC8" i="11"/>
  <c r="BE8" i="11"/>
  <c r="BF8" i="11"/>
  <c r="BG8" i="11"/>
  <c r="BH8" i="11"/>
  <c r="BI8" i="11"/>
  <c r="BJ8" i="11"/>
  <c r="BC9" i="11"/>
  <c r="BE9" i="11"/>
  <c r="BF9" i="11"/>
  <c r="BG9" i="11"/>
  <c r="BH9" i="11"/>
  <c r="BI9" i="11"/>
  <c r="BJ9" i="11"/>
  <c r="AZ10" i="11"/>
  <c r="BA10" i="11"/>
  <c r="BC10" i="11"/>
  <c r="BD10" i="11"/>
  <c r="BE10" i="11"/>
  <c r="BF10" i="11"/>
  <c r="BG10" i="11"/>
  <c r="BH10" i="11"/>
  <c r="BI10" i="11"/>
  <c r="BJ10" i="11"/>
  <c r="C10" i="11"/>
  <c r="D10" i="11"/>
  <c r="E10" i="11"/>
  <c r="F10" i="11"/>
  <c r="G10" i="11"/>
  <c r="I10" i="11"/>
  <c r="J10" i="11"/>
  <c r="L10" i="11"/>
  <c r="Q10" i="11"/>
  <c r="AJ10" i="11"/>
  <c r="AK10" i="11"/>
  <c r="AM10" i="11"/>
  <c r="AN10" i="11"/>
  <c r="AO10" i="11"/>
  <c r="AP10" i="11"/>
  <c r="AQ10" i="11"/>
  <c r="AR10" i="11"/>
  <c r="AS10" i="11"/>
  <c r="AT10" i="11"/>
  <c r="AU10" i="11"/>
  <c r="AV10" i="11"/>
  <c r="AW10" i="11"/>
  <c r="AX10" i="11"/>
  <c r="AY10" i="11"/>
  <c r="B9" i="11"/>
  <c r="B10" i="11"/>
  <c r="B8" i="11"/>
  <c r="AK9" i="11"/>
  <c r="AK8" i="11"/>
  <c r="BT10" i="11"/>
  <c r="BT9" i="11"/>
  <c r="BT8" i="11"/>
  <c r="AK12" i="11"/>
  <c r="AK11" i="11"/>
  <c r="Z9" i="20"/>
  <c r="Z10" i="20"/>
  <c r="BK10" i="20"/>
  <c r="AO10" i="20"/>
  <c r="AM10" i="20"/>
  <c r="AH10" i="20"/>
  <c r="AE10" i="20"/>
  <c r="AC10" i="20"/>
  <c r="AB10" i="20"/>
  <c r="AA10" i="20"/>
  <c r="BK9" i="20"/>
  <c r="AO9" i="20"/>
  <c r="AM9" i="20"/>
  <c r="AH9" i="20"/>
  <c r="AE9" i="20"/>
  <c r="AC9" i="20"/>
  <c r="AB9" i="20"/>
  <c r="AA9" i="20"/>
  <c r="E11" i="15"/>
  <c r="F12" i="15"/>
  <c r="I12" i="15"/>
  <c r="Z12" i="15"/>
  <c r="Y12" i="15"/>
  <c r="X12" i="15"/>
  <c r="W12" i="15"/>
  <c r="V12" i="15"/>
  <c r="U12" i="15"/>
  <c r="T12" i="15"/>
  <c r="S12" i="15"/>
  <c r="R12" i="15"/>
  <c r="Q12" i="15"/>
  <c r="P12" i="15"/>
  <c r="O12" i="15"/>
  <c r="N12" i="15"/>
  <c r="M12" i="15"/>
  <c r="L12" i="15"/>
  <c r="I11" i="15"/>
  <c r="O10" i="11"/>
  <c r="N10" i="11"/>
  <c r="Z2" i="10"/>
  <c r="AA2" i="10"/>
  <c r="Y2" i="10"/>
  <c r="AL2" i="10"/>
  <c r="AN2" i="10"/>
  <c r="AF2" i="10"/>
  <c r="AH2" i="10"/>
  <c r="AC2" i="10"/>
  <c r="AE2" i="10"/>
  <c r="AZ2" i="10"/>
  <c r="L2" i="10"/>
  <c r="M2" i="10"/>
  <c r="O2" i="10"/>
  <c r="P2" i="10"/>
  <c r="Q2" i="10"/>
  <c r="R2" i="10"/>
  <c r="S2" i="10"/>
  <c r="T2" i="10"/>
  <c r="AD2" i="10"/>
  <c r="AG2" i="10"/>
  <c r="AM2" i="10"/>
  <c r="N2" i="10"/>
  <c r="I2" i="10"/>
  <c r="AT9" i="20"/>
  <c r="BA9" i="20"/>
  <c r="AZ9" i="20"/>
  <c r="AY9" i="20"/>
  <c r="AX9" i="20"/>
  <c r="AW9" i="20"/>
  <c r="AV9" i="20"/>
  <c r="AU9" i="20"/>
  <c r="BA10" i="20"/>
  <c r="AZ10" i="20"/>
  <c r="AY10" i="20"/>
  <c r="AX10" i="20"/>
  <c r="AW10" i="20"/>
  <c r="AV10" i="20"/>
  <c r="AU10" i="20"/>
  <c r="AT10" i="20"/>
  <c r="X2" i="10"/>
  <c r="W2" i="10"/>
  <c r="K2" i="10"/>
  <c r="J2" i="10"/>
  <c r="B11" i="11"/>
  <c r="B12" i="11"/>
  <c r="P10" i="11"/>
  <c r="CI12" i="11"/>
  <c r="CJ12" i="11"/>
  <c r="CK12" i="11"/>
  <c r="CL12" i="11"/>
  <c r="CM12" i="11"/>
  <c r="CN12" i="11"/>
  <c r="CO12" i="11"/>
  <c r="CP12" i="11"/>
  <c r="CQ12" i="11"/>
  <c r="CR12" i="11"/>
  <c r="CS12" i="11"/>
  <c r="CT12" i="11"/>
  <c r="CU12" i="11"/>
  <c r="CV12" i="11"/>
  <c r="CW12" i="11"/>
  <c r="CI11" i="11"/>
  <c r="BS12" i="11"/>
  <c r="BT12" i="11"/>
  <c r="BU12" i="11"/>
  <c r="BV12" i="11"/>
  <c r="BW12" i="11"/>
  <c r="BX12" i="11"/>
  <c r="BY12" i="11"/>
  <c r="BZ12" i="11"/>
  <c r="CA12" i="11"/>
  <c r="CB12" i="11"/>
  <c r="CC12" i="11"/>
  <c r="CD12" i="11"/>
  <c r="CE12" i="11"/>
  <c r="CF12" i="11"/>
  <c r="CG12" i="11"/>
  <c r="BC12" i="11"/>
  <c r="BE12" i="11"/>
  <c r="BF12" i="11"/>
  <c r="BG12" i="11"/>
  <c r="BH12" i="11"/>
  <c r="BI12" i="11"/>
  <c r="BJ12" i="11"/>
  <c r="BK12" i="11"/>
  <c r="BL12" i="11"/>
  <c r="BM12" i="11"/>
  <c r="BN12" i="11"/>
  <c r="BO12" i="11"/>
  <c r="BP12" i="11"/>
  <c r="BQ12" i="11"/>
  <c r="CJ11" i="11"/>
  <c r="CK11" i="11"/>
  <c r="CL11" i="11"/>
  <c r="CM11" i="11"/>
  <c r="CN11" i="11"/>
  <c r="CO11" i="11"/>
  <c r="CP11" i="11"/>
  <c r="CQ11" i="11"/>
  <c r="CR11" i="11"/>
  <c r="CS11" i="11"/>
  <c r="CT11" i="11"/>
  <c r="CU11" i="11"/>
  <c r="CV11" i="11"/>
  <c r="CW11" i="11"/>
  <c r="BS11" i="11"/>
  <c r="BT11" i="11"/>
  <c r="BU11" i="11"/>
  <c r="BV11" i="11"/>
  <c r="BW11" i="11"/>
  <c r="BX11" i="11"/>
  <c r="BY11" i="11"/>
  <c r="BZ11" i="11"/>
  <c r="CA11" i="11"/>
  <c r="CB11" i="11"/>
  <c r="CC11" i="11"/>
  <c r="CD11" i="11"/>
  <c r="CE11" i="11"/>
  <c r="CF11" i="11"/>
  <c r="CG11" i="11"/>
  <c r="BC11" i="11"/>
  <c r="BE11" i="11"/>
  <c r="BF11" i="11"/>
  <c r="BG11" i="11"/>
  <c r="BH11" i="11"/>
  <c r="BI11" i="11"/>
  <c r="BJ11" i="11"/>
  <c r="BK11" i="11"/>
  <c r="BL11" i="11"/>
  <c r="BM11" i="11"/>
  <c r="BN11" i="11"/>
  <c r="BO11" i="11"/>
  <c r="BP11" i="11"/>
  <c r="BQ11" i="11"/>
  <c r="K10" i="11"/>
  <c r="BD11" i="11"/>
  <c r="BD12" i="11"/>
  <c r="E73" i="39"/>
  <c r="H73" i="39"/>
  <c r="C91" i="39"/>
  <c r="D91" i="39"/>
  <c r="E91" i="39"/>
  <c r="F91" i="39"/>
  <c r="G91" i="39"/>
  <c r="H91" i="39"/>
  <c r="I91" i="39"/>
  <c r="J91" i="39"/>
  <c r="K91" i="39"/>
  <c r="L91" i="39"/>
  <c r="M91" i="39"/>
  <c r="N91" i="39"/>
  <c r="O91" i="39"/>
  <c r="P91" i="39"/>
  <c r="Q91" i="39"/>
  <c r="C92" i="39"/>
  <c r="D92" i="39"/>
  <c r="E92" i="39"/>
  <c r="F92" i="39"/>
  <c r="G92" i="39"/>
  <c r="H92" i="39"/>
  <c r="I92" i="39"/>
  <c r="J92" i="39"/>
  <c r="K92" i="39"/>
  <c r="L92" i="39"/>
  <c r="M92" i="39"/>
  <c r="N92" i="39"/>
  <c r="O92" i="39"/>
  <c r="P92" i="39"/>
  <c r="Q92" i="39"/>
  <c r="C93" i="39"/>
  <c r="D93" i="39"/>
  <c r="E93" i="39"/>
  <c r="F93" i="39"/>
  <c r="G93" i="39"/>
  <c r="H93" i="39"/>
  <c r="I93" i="39"/>
  <c r="J93" i="39"/>
  <c r="K93" i="39"/>
  <c r="L93" i="39"/>
  <c r="M93" i="39"/>
  <c r="N93" i="39"/>
  <c r="O93" i="39"/>
  <c r="P93" i="39"/>
  <c r="Q93" i="39"/>
  <c r="C96" i="39"/>
  <c r="D96" i="39"/>
  <c r="E96" i="39"/>
  <c r="F96" i="39"/>
  <c r="G96" i="39"/>
  <c r="H96" i="39"/>
  <c r="I96" i="39"/>
  <c r="J96" i="39"/>
  <c r="K96" i="39"/>
  <c r="L96" i="39"/>
  <c r="M96" i="39"/>
  <c r="N96" i="39"/>
  <c r="O96" i="39"/>
  <c r="P96" i="39"/>
  <c r="Q96" i="39"/>
  <c r="C97" i="39"/>
  <c r="D97" i="39"/>
  <c r="E97" i="39"/>
  <c r="F97" i="39"/>
  <c r="G97" i="39"/>
  <c r="H97" i="39"/>
  <c r="I97" i="39"/>
  <c r="J97" i="39"/>
  <c r="K97" i="39"/>
  <c r="L97" i="39"/>
  <c r="M97" i="39"/>
  <c r="N97" i="39"/>
  <c r="O97" i="39"/>
  <c r="P97" i="39"/>
  <c r="Q97" i="39"/>
  <c r="C98" i="39"/>
  <c r="D98" i="39"/>
  <c r="E98" i="39"/>
  <c r="F98" i="39"/>
  <c r="G98" i="39"/>
  <c r="H98" i="39"/>
  <c r="I98" i="39"/>
  <c r="J98" i="39"/>
  <c r="K98" i="39"/>
  <c r="L98" i="39"/>
  <c r="M98" i="39"/>
  <c r="N98" i="39"/>
  <c r="O98" i="39"/>
  <c r="P98" i="39"/>
  <c r="Q98" i="39"/>
  <c r="CY12" i="11"/>
  <c r="C94" i="39"/>
  <c r="DM12" i="11"/>
  <c r="Q94" i="39"/>
  <c r="DL12" i="11"/>
  <c r="P94" i="39"/>
  <c r="DK12" i="11"/>
  <c r="O94" i="39"/>
  <c r="DJ12" i="11"/>
  <c r="N94" i="39"/>
  <c r="DI12" i="11"/>
  <c r="M94" i="39"/>
  <c r="DH12" i="11"/>
  <c r="L94" i="39"/>
  <c r="DG12" i="11"/>
  <c r="K94" i="39"/>
  <c r="DF12" i="11"/>
  <c r="J94" i="39"/>
  <c r="DE12" i="11"/>
  <c r="I94" i="39"/>
  <c r="DD12" i="11"/>
  <c r="H94" i="39"/>
  <c r="DC12" i="11"/>
  <c r="G94" i="39"/>
  <c r="DB12" i="11"/>
  <c r="F94" i="39"/>
  <c r="DA12" i="11"/>
  <c r="E94" i="39"/>
  <c r="CZ12" i="11"/>
  <c r="D94" i="39"/>
  <c r="CY11" i="11"/>
  <c r="C99" i="39"/>
  <c r="DM11" i="11"/>
  <c r="Q99" i="39"/>
  <c r="DL11" i="11"/>
  <c r="P99" i="39"/>
  <c r="DK11" i="11"/>
  <c r="O99" i="39"/>
  <c r="DJ11" i="11"/>
  <c r="N99" i="39"/>
  <c r="DI11" i="11"/>
  <c r="M99" i="39"/>
  <c r="DH11" i="11"/>
  <c r="L99" i="39"/>
  <c r="DG11" i="11"/>
  <c r="K99" i="39"/>
  <c r="DF11" i="11"/>
  <c r="J99" i="39"/>
  <c r="DE11" i="11"/>
  <c r="I99" i="39"/>
  <c r="DD11" i="11"/>
  <c r="H99" i="39"/>
  <c r="DC11" i="11"/>
  <c r="G99" i="39"/>
  <c r="DB11" i="11"/>
  <c r="F99" i="39"/>
  <c r="DA11" i="11"/>
  <c r="E99" i="39"/>
  <c r="CZ11" i="11"/>
  <c r="D99" i="39"/>
  <c r="AJ11" i="11"/>
  <c r="AA11" i="11"/>
  <c r="X11" i="11"/>
  <c r="U11" i="11"/>
  <c r="AT11" i="20"/>
  <c r="AU11" i="20"/>
  <c r="AV11" i="20"/>
  <c r="AW11" i="20"/>
  <c r="AX11" i="20"/>
  <c r="AY11" i="20"/>
  <c r="AZ11" i="20"/>
  <c r="BA11" i="20"/>
  <c r="AA11" i="20"/>
  <c r="AB11" i="20"/>
  <c r="AC11" i="20"/>
  <c r="AE11" i="20"/>
  <c r="AH11" i="20"/>
  <c r="AM11" i="20"/>
  <c r="AO11" i="20"/>
  <c r="Z11" i="20"/>
  <c r="AN11" i="20"/>
  <c r="AD11" i="20"/>
  <c r="BB11" i="20"/>
  <c r="D7" i="39"/>
  <c r="D8" i="39"/>
  <c r="D11" i="39"/>
  <c r="D13" i="39"/>
  <c r="D14" i="39"/>
  <c r="D15" i="39"/>
  <c r="E7" i="39"/>
  <c r="E8" i="39"/>
  <c r="E11" i="39"/>
  <c r="E13" i="39"/>
  <c r="E14" i="39"/>
  <c r="E15" i="39"/>
  <c r="E18" i="39"/>
  <c r="F7" i="39"/>
  <c r="F8" i="39"/>
  <c r="F9" i="39"/>
  <c r="F11" i="39"/>
  <c r="F13" i="39"/>
  <c r="F14" i="39"/>
  <c r="F15" i="39"/>
  <c r="V3" i="10"/>
  <c r="L3" i="10"/>
  <c r="AE3" i="10"/>
  <c r="AC3" i="10"/>
  <c r="AH3" i="10"/>
  <c r="AF3" i="10"/>
  <c r="AN3" i="10"/>
  <c r="AL3" i="10"/>
  <c r="T3" i="10"/>
  <c r="S3" i="10"/>
  <c r="R3" i="10"/>
  <c r="Q3" i="10"/>
  <c r="P3" i="10"/>
  <c r="O3" i="10"/>
  <c r="N3" i="10"/>
  <c r="M3" i="10"/>
  <c r="I3" i="10"/>
  <c r="AZ3" i="10"/>
  <c r="AA3" i="10"/>
  <c r="Z3" i="10"/>
  <c r="Y3" i="10"/>
  <c r="AM3" i="10"/>
  <c r="AG3" i="10"/>
  <c r="AD3" i="10"/>
  <c r="I33" i="39"/>
  <c r="H33" i="39"/>
  <c r="G33" i="39"/>
  <c r="I37" i="39"/>
  <c r="H37" i="39"/>
  <c r="G37" i="39"/>
  <c r="I34" i="39"/>
  <c r="H34" i="39"/>
  <c r="G34" i="39"/>
  <c r="K3" i="10"/>
  <c r="I38" i="39"/>
  <c r="J3" i="10"/>
  <c r="H38" i="39"/>
  <c r="G38" i="39"/>
  <c r="F33" i="39"/>
  <c r="E33" i="39"/>
  <c r="D33" i="39"/>
  <c r="F37" i="39"/>
  <c r="E37" i="39"/>
  <c r="D37" i="39"/>
  <c r="F34" i="39"/>
  <c r="E34" i="39"/>
  <c r="D34" i="39"/>
  <c r="F38" i="39"/>
  <c r="E38" i="39"/>
  <c r="D38" i="39"/>
  <c r="H44" i="39"/>
  <c r="G44" i="39"/>
  <c r="I45" i="39"/>
  <c r="H45" i="39"/>
  <c r="G45" i="39"/>
  <c r="I43" i="39"/>
  <c r="H43" i="39"/>
  <c r="G43" i="39"/>
  <c r="I44" i="39"/>
  <c r="H50" i="39"/>
  <c r="E50" i="39"/>
  <c r="G40" i="39"/>
  <c r="G41" i="39"/>
  <c r="D40" i="39"/>
  <c r="I40" i="39"/>
  <c r="H40" i="39"/>
  <c r="F40" i="39"/>
  <c r="E40" i="39"/>
  <c r="AH11" i="11"/>
  <c r="AG11" i="11"/>
  <c r="AF11" i="11"/>
  <c r="AE11" i="11"/>
  <c r="I69" i="39"/>
  <c r="AD11" i="11"/>
  <c r="H69" i="39"/>
  <c r="AC11" i="11"/>
  <c r="G69" i="39"/>
  <c r="Z11" i="11"/>
  <c r="I71" i="39"/>
  <c r="Y11" i="11"/>
  <c r="I72" i="39"/>
  <c r="W11" i="11"/>
  <c r="H71" i="39"/>
  <c r="V11" i="11"/>
  <c r="H72" i="39"/>
  <c r="T11" i="11"/>
  <c r="G71" i="39"/>
  <c r="S11" i="11"/>
  <c r="G72" i="39"/>
  <c r="AU2" i="10"/>
  <c r="AT2" i="10"/>
  <c r="AS2" i="10"/>
  <c r="AR2" i="10"/>
  <c r="AQ2" i="10"/>
  <c r="AP3" i="10"/>
  <c r="G47" i="39"/>
  <c r="D47" i="39"/>
  <c r="AP2" i="10"/>
  <c r="F48" i="39"/>
  <c r="E48" i="39"/>
  <c r="D48" i="39"/>
  <c r="F47" i="39"/>
  <c r="E47" i="39"/>
  <c r="AU3" i="10"/>
  <c r="I48" i="39"/>
  <c r="AT3" i="10"/>
  <c r="H48" i="39"/>
  <c r="AS3" i="10"/>
  <c r="G48" i="39"/>
  <c r="AR3" i="10"/>
  <c r="I47" i="39"/>
  <c r="AQ3" i="10"/>
  <c r="H47" i="39"/>
  <c r="D44" i="39"/>
  <c r="F45" i="39"/>
  <c r="D45" i="39"/>
  <c r="F43" i="39"/>
  <c r="D43" i="39"/>
  <c r="F44" i="39"/>
  <c r="S12" i="11"/>
  <c r="D72" i="39"/>
  <c r="Y12" i="11"/>
  <c r="F72" i="39"/>
  <c r="V12" i="11"/>
  <c r="E72" i="39"/>
  <c r="AE12" i="11"/>
  <c r="F69" i="39"/>
  <c r="AD12" i="11"/>
  <c r="E69" i="39"/>
  <c r="AC12" i="11"/>
  <c r="D69" i="39"/>
  <c r="H10" i="11"/>
  <c r="H9" i="11"/>
  <c r="H8" i="11"/>
  <c r="H12" i="11"/>
  <c r="E67" i="39"/>
  <c r="BZ11" i="15"/>
  <c r="CA11" i="15"/>
  <c r="CB11" i="15"/>
  <c r="CD11" i="15"/>
  <c r="CE11" i="15"/>
  <c r="CF11" i="15"/>
  <c r="CG11" i="15"/>
  <c r="CH11" i="15"/>
  <c r="CI11" i="15"/>
  <c r="BU11" i="15"/>
  <c r="BV11" i="15"/>
  <c r="BQ11" i="15"/>
  <c r="BR11" i="15"/>
  <c r="BS11" i="15"/>
  <c r="BT11" i="15"/>
  <c r="AT11" i="15"/>
  <c r="AU11" i="15"/>
  <c r="AV11" i="15"/>
  <c r="AW11" i="15"/>
  <c r="AX11" i="15"/>
  <c r="AY11" i="15"/>
  <c r="AZ11" i="15"/>
  <c r="BA11" i="15"/>
  <c r="BB11" i="15"/>
  <c r="BC11" i="15"/>
  <c r="BD11" i="15"/>
  <c r="BE11" i="15"/>
  <c r="BF11" i="15"/>
  <c r="BH11" i="15"/>
  <c r="BI11" i="15"/>
  <c r="BK11" i="15"/>
  <c r="BL11" i="15"/>
  <c r="BM11" i="15"/>
  <c r="BN11" i="15"/>
  <c r="BO11" i="15"/>
  <c r="BP11" i="15"/>
  <c r="AN11" i="15"/>
  <c r="AO11" i="15"/>
  <c r="AP11" i="15"/>
  <c r="AR11" i="15"/>
  <c r="AS11" i="15"/>
  <c r="AB11" i="15"/>
  <c r="AC11" i="15"/>
  <c r="AD11" i="15"/>
  <c r="AE11" i="15"/>
  <c r="AF11" i="15"/>
  <c r="AG11" i="15"/>
  <c r="AH11" i="15"/>
  <c r="AI11" i="15"/>
  <c r="AJ11" i="15"/>
  <c r="AK11" i="15"/>
  <c r="AL11" i="15"/>
  <c r="AM11" i="15"/>
  <c r="BY12" i="15"/>
  <c r="BZ12" i="15"/>
  <c r="CA12" i="15"/>
  <c r="CB12" i="15"/>
  <c r="CC12" i="15"/>
  <c r="CD12" i="15"/>
  <c r="CE12" i="15"/>
  <c r="CF12" i="15"/>
  <c r="CG12" i="15"/>
  <c r="CH12" i="15"/>
  <c r="CI12" i="15"/>
  <c r="CJ12" i="15"/>
  <c r="CK12" i="15"/>
  <c r="CL12" i="15"/>
  <c r="BX12" i="15"/>
  <c r="BH12" i="15"/>
  <c r="BI12" i="15"/>
  <c r="BJ12" i="15"/>
  <c r="BK12" i="15"/>
  <c r="BL12" i="15"/>
  <c r="BM12" i="15"/>
  <c r="BN12" i="15"/>
  <c r="BO12" i="15"/>
  <c r="BP12" i="15"/>
  <c r="BQ12" i="15"/>
  <c r="BR12" i="15"/>
  <c r="BS12" i="15"/>
  <c r="BT12" i="15"/>
  <c r="BU12" i="15"/>
  <c r="BV12" i="15"/>
  <c r="AR12" i="15"/>
  <c r="AS12" i="15"/>
  <c r="AT12" i="15"/>
  <c r="AU12" i="15"/>
  <c r="AV12" i="15"/>
  <c r="AW12" i="15"/>
  <c r="AX12" i="15"/>
  <c r="AY12" i="15"/>
  <c r="AZ12" i="15"/>
  <c r="BA12" i="15"/>
  <c r="BB12" i="15"/>
  <c r="BC12" i="15"/>
  <c r="BD12" i="15"/>
  <c r="BE12" i="15"/>
  <c r="BF12" i="15"/>
  <c r="AB12" i="15"/>
  <c r="AC12" i="15"/>
  <c r="AD12" i="15"/>
  <c r="AE12" i="15"/>
  <c r="AF12" i="15"/>
  <c r="AG12" i="15"/>
  <c r="AH12" i="15"/>
  <c r="AI12" i="15"/>
  <c r="AJ12" i="15"/>
  <c r="AK12" i="15"/>
  <c r="AL12" i="15"/>
  <c r="AM12" i="15"/>
  <c r="AN12" i="15"/>
  <c r="AO12" i="15"/>
  <c r="AP12" i="15"/>
  <c r="BJ11" i="15"/>
  <c r="CL11" i="15"/>
  <c r="CK11" i="15"/>
  <c r="CJ11" i="15"/>
  <c r="BY11" i="15"/>
  <c r="C114" i="39"/>
  <c r="D114" i="39"/>
  <c r="E114" i="39"/>
  <c r="F114" i="39"/>
  <c r="G114" i="39"/>
  <c r="H114" i="39"/>
  <c r="I114" i="39"/>
  <c r="J114" i="39"/>
  <c r="K114" i="39"/>
  <c r="L114" i="39"/>
  <c r="M114" i="39"/>
  <c r="N114" i="39"/>
  <c r="O114" i="39"/>
  <c r="P114" i="39"/>
  <c r="Q114" i="39"/>
  <c r="C115" i="39"/>
  <c r="D115" i="39"/>
  <c r="E115" i="39"/>
  <c r="F115" i="39"/>
  <c r="G115" i="39"/>
  <c r="H115" i="39"/>
  <c r="I115" i="39"/>
  <c r="J115" i="39"/>
  <c r="K115" i="39"/>
  <c r="L115" i="39"/>
  <c r="M115" i="39"/>
  <c r="N115" i="39"/>
  <c r="O115" i="39"/>
  <c r="P115" i="39"/>
  <c r="Q115" i="39"/>
  <c r="C116" i="39"/>
  <c r="D116" i="39"/>
  <c r="E116" i="39"/>
  <c r="F116" i="39"/>
  <c r="G116" i="39"/>
  <c r="H116" i="39"/>
  <c r="I116" i="39"/>
  <c r="J116" i="39"/>
  <c r="K116" i="39"/>
  <c r="L116" i="39"/>
  <c r="M116" i="39"/>
  <c r="N116" i="39"/>
  <c r="O116" i="39"/>
  <c r="P116" i="39"/>
  <c r="Q116" i="39"/>
  <c r="C119" i="39"/>
  <c r="D119" i="39"/>
  <c r="E119" i="39"/>
  <c r="F119" i="39"/>
  <c r="G119" i="39"/>
  <c r="H119" i="39"/>
  <c r="I119" i="39"/>
  <c r="J119" i="39"/>
  <c r="K119" i="39"/>
  <c r="L119" i="39"/>
  <c r="M119" i="39"/>
  <c r="N119" i="39"/>
  <c r="O119" i="39"/>
  <c r="P119" i="39"/>
  <c r="Q119" i="39"/>
  <c r="C120" i="39"/>
  <c r="D120" i="39"/>
  <c r="E120" i="39"/>
  <c r="F120" i="39"/>
  <c r="G120" i="39"/>
  <c r="H120" i="39"/>
  <c r="I120" i="39"/>
  <c r="J120" i="39"/>
  <c r="K120" i="39"/>
  <c r="L120" i="39"/>
  <c r="M120" i="39"/>
  <c r="N120" i="39"/>
  <c r="O120" i="39"/>
  <c r="P120" i="39"/>
  <c r="Q120" i="39"/>
  <c r="C121" i="39"/>
  <c r="D121" i="39"/>
  <c r="E121" i="39"/>
  <c r="F121" i="39"/>
  <c r="G121" i="39"/>
  <c r="H121" i="39"/>
  <c r="I121" i="39"/>
  <c r="J121" i="39"/>
  <c r="K121" i="39"/>
  <c r="L121" i="39"/>
  <c r="M121" i="39"/>
  <c r="N121" i="39"/>
  <c r="O121" i="39"/>
  <c r="P121" i="39"/>
  <c r="Q121" i="39"/>
  <c r="D117" i="39"/>
  <c r="E117" i="39"/>
  <c r="F117" i="39"/>
  <c r="G117" i="39"/>
  <c r="I117" i="39"/>
  <c r="J117" i="39"/>
  <c r="K117" i="39"/>
  <c r="L117" i="39"/>
  <c r="M117" i="39"/>
  <c r="N117" i="39"/>
  <c r="O117" i="39"/>
  <c r="P117" i="39"/>
  <c r="Q117" i="39"/>
  <c r="C122" i="39"/>
  <c r="D122" i="39"/>
  <c r="E122" i="39"/>
  <c r="F122" i="39"/>
  <c r="G122" i="39"/>
  <c r="H122" i="39"/>
  <c r="I122" i="39"/>
  <c r="J122" i="39"/>
  <c r="K122" i="39"/>
  <c r="L122" i="39"/>
  <c r="M122" i="39"/>
  <c r="N122" i="39"/>
  <c r="O122" i="39"/>
  <c r="P122" i="39"/>
  <c r="Q122" i="39"/>
  <c r="V6" i="10"/>
  <c r="D41" i="39"/>
  <c r="W6" i="10"/>
  <c r="E41" i="39"/>
  <c r="X6" i="10"/>
  <c r="F41" i="39"/>
  <c r="W3" i="10"/>
  <c r="H41" i="39"/>
  <c r="AY6" i="20"/>
  <c r="I14" i="39"/>
  <c r="AV6" i="20"/>
  <c r="I13" i="39"/>
  <c r="AO6" i="20"/>
  <c r="I11" i="39"/>
  <c r="AH6" i="20"/>
  <c r="I9" i="39"/>
  <c r="AE6" i="20"/>
  <c r="I8" i="39"/>
  <c r="AB6" i="20"/>
  <c r="I7" i="39"/>
  <c r="BK6" i="20"/>
  <c r="H18" i="39"/>
  <c r="BA6" i="20"/>
  <c r="H15" i="39"/>
  <c r="AX6" i="20"/>
  <c r="H14" i="39"/>
  <c r="AU6" i="20"/>
  <c r="H13" i="39"/>
  <c r="AN6" i="20"/>
  <c r="H11" i="39"/>
  <c r="AG6" i="20"/>
  <c r="H9" i="39"/>
  <c r="AD6" i="20"/>
  <c r="H8" i="39"/>
  <c r="AA6" i="20"/>
  <c r="H7" i="39"/>
  <c r="AZ6" i="20"/>
  <c r="G15" i="39"/>
  <c r="AW6" i="20"/>
  <c r="G14" i="39"/>
  <c r="AT6" i="20"/>
  <c r="G13" i="39"/>
  <c r="AM6" i="20"/>
  <c r="G11" i="39"/>
  <c r="AF6" i="20"/>
  <c r="G9" i="39"/>
  <c r="AC6" i="20"/>
  <c r="G8" i="39"/>
  <c r="Z6" i="20"/>
  <c r="G7" i="39"/>
  <c r="AI6" i="20"/>
  <c r="AJ6" i="20"/>
  <c r="AK6" i="20"/>
  <c r="AP6" i="20"/>
  <c r="AQ6" i="20"/>
  <c r="AR6" i="20"/>
  <c r="V4" i="10"/>
  <c r="W4" i="10"/>
  <c r="V5" i="10"/>
  <c r="W5" i="10"/>
  <c r="X5" i="10"/>
  <c r="X4" i="10"/>
  <c r="BB6" i="20"/>
  <c r="I15" i="39"/>
  <c r="BD11" i="20"/>
  <c r="D16" i="39"/>
  <c r="BD6" i="20"/>
  <c r="G16" i="39"/>
  <c r="H17" i="39"/>
  <c r="BG6" i="20"/>
  <c r="G17" i="39"/>
  <c r="BF6" i="20"/>
  <c r="I16" i="39"/>
  <c r="BE6" i="20"/>
  <c r="H16" i="39"/>
  <c r="BH11" i="20"/>
  <c r="E17" i="39"/>
  <c r="BG11" i="20"/>
  <c r="D17" i="39"/>
  <c r="BF11" i="20"/>
  <c r="F16" i="39"/>
  <c r="BE11" i="20"/>
  <c r="E16" i="39"/>
  <c r="BI11" i="20"/>
  <c r="F17" i="39"/>
  <c r="M10" i="11"/>
  <c r="M9" i="11"/>
  <c r="M8" i="11"/>
  <c r="M12" i="11"/>
  <c r="F67" i="39"/>
  <c r="H11" i="11"/>
  <c r="H67" i="39"/>
  <c r="M11" i="11"/>
  <c r="I67" i="39"/>
  <c r="F4" i="36"/>
  <c r="K4" i="36"/>
  <c r="J4" i="36"/>
  <c r="I4" i="36"/>
  <c r="H4" i="36"/>
  <c r="G4" i="36"/>
  <c r="L4" i="36"/>
  <c r="J6" i="36"/>
  <c r="I6" i="36"/>
  <c r="H6" i="36"/>
  <c r="G6" i="36"/>
  <c r="F6" i="36"/>
  <c r="G12" i="15"/>
  <c r="L6" i="44"/>
  <c r="G6" i="44"/>
  <c r="F6" i="44"/>
  <c r="E6" i="44"/>
  <c r="D6" i="44"/>
</calcChain>
</file>

<file path=xl/sharedStrings.xml><?xml version="1.0" encoding="utf-8"?>
<sst xmlns="http://schemas.openxmlformats.org/spreadsheetml/2006/main" count="8343" uniqueCount="711">
  <si>
    <t>HF+CABS</t>
  </si>
  <si>
    <t>MP2-F12</t>
  </si>
  <si>
    <t>CCSD-F12b</t>
  </si>
  <si>
    <t>CCSD(T*)-F12b</t>
  </si>
  <si>
    <t>MP2-F12/MP2</t>
  </si>
  <si>
    <t>CCSD-F12b/CCSD</t>
  </si>
  <si>
    <t>CCSD(T)</t>
  </si>
  <si>
    <t>CCSD</t>
  </si>
  <si>
    <t>MP2</t>
  </si>
  <si>
    <t>HLC(Ts)</t>
  </si>
  <si>
    <t>HLC(T)</t>
  </si>
  <si>
    <t>HLC(T*sc)</t>
  </si>
  <si>
    <t>HLC(T*)</t>
  </si>
  <si>
    <t>CCSD-MP2</t>
  </si>
  <si>
    <t>VTZ-F12</t>
  </si>
  <si>
    <t>REF</t>
  </si>
  <si>
    <t xml:space="preserve">(aDZ) CP              	                                    </t>
  </si>
  <si>
    <t xml:space="preserve">(haD-&gt;TZ) CP              </t>
  </si>
  <si>
    <t xml:space="preserve">(haTZ) CP              </t>
  </si>
  <si>
    <t>S66 old</t>
  </si>
  <si>
    <t>S66 new</t>
  </si>
  <si>
    <t xml:space="preserve">ï»¿system name         </t>
  </si>
  <si>
    <t xml:space="preserve">optimization level         </t>
  </si>
  <si>
    <t xml:space="preserve">CCSD /CBS CP              	                                    </t>
  </si>
  <si>
    <t xml:space="preserve">CCSD(T) /CBS(aDZ) CP              	                                    </t>
  </si>
  <si>
    <t xml:space="preserve">CCSD(T) /CBS(haD-&gt;TZ) CP              	                                    </t>
  </si>
  <si>
    <t xml:space="preserve">CCSD(T) /CBS(haTZ) CP              	                                    </t>
  </si>
  <si>
    <t xml:space="preserve">DW-MP2 /CBS CP              	                                    </t>
  </si>
  <si>
    <t xml:space="preserve">MP2 /aug-cc-pVDZ CP              	                                    </t>
  </si>
  <si>
    <t xml:space="preserve">MP2 /CBS CP              	                                    </t>
  </si>
  <si>
    <t xml:space="preserve">MP2 /cc-pVTZ CP              	                                    </t>
  </si>
  <si>
    <t xml:space="preserve">MP2.5 /CBS CP              	                                    </t>
  </si>
  <si>
    <t xml:space="preserve">MP2C /CBS CP              	                                    </t>
  </si>
  <si>
    <t xml:space="preserve">MP3 /CBS CP              	                                    </t>
  </si>
  <si>
    <t xml:space="preserve">SCS-CCSD /CBS CP              	                                    </t>
  </si>
  <si>
    <t xml:space="preserve">SCS-MI-CCSD /CBS CP              	                                    </t>
  </si>
  <si>
    <t xml:space="preserve">SCS-MI-MP2 /CBS CP              	                                    </t>
  </si>
  <si>
    <t xml:space="preserve">SCS-MP2 /CBS CP              	                                    </t>
  </si>
  <si>
    <t>01 Water ... Water</t>
  </si>
  <si>
    <t>MP2/cc-pVTZ CP</t>
  </si>
  <si>
    <t>02 Water ... MeOH</t>
  </si>
  <si>
    <t>03 Water ... MeNH2</t>
  </si>
  <si>
    <t>04 Water ... Peptide</t>
  </si>
  <si>
    <t>05 MeOH ... MeOH</t>
  </si>
  <si>
    <t>06 MeOH ... MeNH2</t>
  </si>
  <si>
    <t>07 MeOH ... Peptide</t>
  </si>
  <si>
    <t>08 MeOH ... Water</t>
  </si>
  <si>
    <t>09 MeNH2 ... MeOH</t>
  </si>
  <si>
    <t>10 MeNH2 ... MeNH2</t>
  </si>
  <si>
    <t>11 MeNH2 ... Peptide</t>
  </si>
  <si>
    <t>12 MeNH2 ... Water</t>
  </si>
  <si>
    <t>13 Peptide ... MeOH</t>
  </si>
  <si>
    <t>14 Peptide ... MeNH2</t>
  </si>
  <si>
    <t>15 Peptide ... Peptide</t>
  </si>
  <si>
    <t>16 Peptide ... Water</t>
  </si>
  <si>
    <t>17 Uracil ... Uracil (BP)</t>
  </si>
  <si>
    <t>18 Water ... Pyridine</t>
  </si>
  <si>
    <t>19 MeOH ... Pyridine</t>
  </si>
  <si>
    <t>20 AcOH ... AcOH</t>
  </si>
  <si>
    <t>21 AcNH2 ... AcNH2</t>
  </si>
  <si>
    <t>22 AcOH ... Uracil</t>
  </si>
  <si>
    <t>23 AcNH2 ... Uracil</t>
  </si>
  <si>
    <t>24 Benzene ...  Benzene (pi-pi)</t>
  </si>
  <si>
    <t>25 Pyridine ...  Pyridine (pi-pi)</t>
  </si>
  <si>
    <t>26 Uracil ...  Uracil (pi-pi)</t>
  </si>
  <si>
    <t>27 Benzene ...  Pyridine (pi-pi)</t>
  </si>
  <si>
    <t>28 Benzene ...  Uracil (pi-pi)</t>
  </si>
  <si>
    <t>29 Pyridine ...  Uracil (pi-pi)</t>
  </si>
  <si>
    <t>30 Benzene ...  Ethene</t>
  </si>
  <si>
    <t>31 Uracil ...  Ethene</t>
  </si>
  <si>
    <t>32 Uracil ...  Ethyne</t>
  </si>
  <si>
    <t>33 Pyridine ...  Ethene</t>
  </si>
  <si>
    <t>34 Pentane ...  Pentane</t>
  </si>
  <si>
    <t>35 Neopentane ... Pentane</t>
  </si>
  <si>
    <t>36 Neopentane ...  Neopentane</t>
  </si>
  <si>
    <t>37 Cyclopentane ...  Neopentane</t>
  </si>
  <si>
    <t>38 Cyclopentane ...  Cyclopentane</t>
  </si>
  <si>
    <t>39 Benzene ...  Cyclopentane</t>
  </si>
  <si>
    <t>40 Benzene ...  Neopentane</t>
  </si>
  <si>
    <t>41 Uracil ...  Pentane</t>
  </si>
  <si>
    <t>42 Uracil ...  Cyclopentane</t>
  </si>
  <si>
    <t>43 Uracil ...  Neopentane</t>
  </si>
  <si>
    <t>44 Ethene ...  Pentane</t>
  </si>
  <si>
    <t>45 Ethyne ...  Pentane</t>
  </si>
  <si>
    <t>46 Peptide ...  Pentane</t>
  </si>
  <si>
    <t>47 Benzene ...  Benzene (TS)</t>
  </si>
  <si>
    <t>48 Pyridine ...  Pyridine (TS)</t>
  </si>
  <si>
    <t>49 Benzene ...  Pyridine (TS)</t>
  </si>
  <si>
    <t>50 Benzene ...  Ethyne (CH-pi)</t>
  </si>
  <si>
    <t>51 Ethyne ...  Ethyne (TS)</t>
  </si>
  <si>
    <t>52 Benzene ...  AcOH (OH-pi)</t>
  </si>
  <si>
    <t>53 Benzene ... AcNH2 (NH-pi)</t>
  </si>
  <si>
    <t>54 Benzene ...  Water (OH-pi)</t>
  </si>
  <si>
    <t>55 Benzene ...  MeOH (OH-pi)</t>
  </si>
  <si>
    <t>56 Benzene ...  MeNH2 (NH-pi)</t>
  </si>
  <si>
    <t>57 Benzene ...  Peptide (NH-pi)</t>
  </si>
  <si>
    <t>58 Pyridine ...  Pyridine (CH-N)</t>
  </si>
  <si>
    <t>59 Ethyne ...  Water (CH-O)</t>
  </si>
  <si>
    <t>60 Ethyne ...  AcOH (OH-pi)</t>
  </si>
  <si>
    <t>61 Pentane ...  AcOH</t>
  </si>
  <si>
    <t>62 Pentane ...  AcNH2</t>
  </si>
  <si>
    <t>63 Benzene ...  AcOH</t>
  </si>
  <si>
    <t>64 Peptide ...  Ethene</t>
  </si>
  <si>
    <t>65 Pyridine ...  Ethyne</t>
  </si>
  <si>
    <t>66 MeNH2 ...  Pyridine</t>
  </si>
  <si>
    <t>Caveat lector: these are at the S66 geometries, which subtly differ from the 1.0r_e slice of S66x8 !!!</t>
  </si>
  <si>
    <t>F12b/cc-pVDZ-F12</t>
  </si>
  <si>
    <t>11_MeNH2-Peptide_Amir.out</t>
  </si>
  <si>
    <t>12_MeNH2-Water_Amir.out</t>
  </si>
  <si>
    <t>13_Peptide-MeOH_Amir.out</t>
  </si>
  <si>
    <t>14_Peptide-MeNH2_Amir.out</t>
  </si>
  <si>
    <t>16_Peptide-Water_Amir.out</t>
  </si>
  <si>
    <t>17_Uracil-Uracil_BP_Amir.out</t>
  </si>
  <si>
    <t>18_Water-Pyridine_Amir.out</t>
  </si>
  <si>
    <t>19_MeOH-Pyridine_Amir.out</t>
  </si>
  <si>
    <t>21_AcNH2-AcNH2_Amir.out</t>
  </si>
  <si>
    <t>22_AcOH-Uracil_Amir.out</t>
  </si>
  <si>
    <t>23_AcNH2-Uracil_Amir.out</t>
  </si>
  <si>
    <t>24_Benzene-Benzene_pi-pi_Amir.out</t>
  </si>
  <si>
    <t>26_Uracil-Uracil_pi-pi_Amir.out</t>
  </si>
  <si>
    <t>27_Benzene-Pyridine_pi-pi_Amir.out</t>
  </si>
  <si>
    <t>29_Pyridine-Uracil_pi-pi_Amir.out</t>
  </si>
  <si>
    <t>30_Benzene-Ethene_Amir.out</t>
  </si>
  <si>
    <t>32_Uracil-Ethyne_Amir.out</t>
  </si>
  <si>
    <t>33_Pyridine-Ethene_Amir.out</t>
  </si>
  <si>
    <t>34_Pentane-Pentane_Amir.out</t>
  </si>
  <si>
    <t>36_Neopentane-Neopentane_Amir.out</t>
  </si>
  <si>
    <t>38_Cyclopentane-Cyclopentane_Amir.out</t>
  </si>
  <si>
    <t>39_Benzene-Cyclopentane_Amir.out</t>
  </si>
  <si>
    <t>40_Benzene-Neopentane_Amir.out</t>
  </si>
  <si>
    <t>42_Uracil-Cyclopentane_Amir.out</t>
  </si>
  <si>
    <t>44_Ethene-Pentane_Amir.out</t>
  </si>
  <si>
    <t>50_Benzene-Ethyne_CH-pi_Amir.out</t>
  </si>
  <si>
    <t>54_Benzene-Water_OH-pi_Amir.out</t>
  </si>
  <si>
    <t>60_Ethyne-AcOH_OH-pi_Amir.out</t>
  </si>
  <si>
    <t>64_Peptide-Ethene_Amir.out</t>
  </si>
  <si>
    <t>65_Pyridine-Ethyne_Amir.out</t>
  </si>
  <si>
    <t>Hobza S66</t>
  </si>
  <si>
    <t>CP</t>
  </si>
  <si>
    <t>AVDZ</t>
  </si>
  <si>
    <t>01_Water-Water.out</t>
  </si>
  <si>
    <t>02_Water-MeOH.out</t>
  </si>
  <si>
    <t>03_Water-MeNH2.out</t>
  </si>
  <si>
    <t>04_Water-Peptide.out</t>
  </si>
  <si>
    <t>05_MeOH-MeOH.out</t>
  </si>
  <si>
    <t>06_MeOH-MeNH2.out</t>
  </si>
  <si>
    <t>07_MeOH-Peptide.out</t>
  </si>
  <si>
    <t>08_MeOH-Water.out</t>
  </si>
  <si>
    <t>09_MeNH2-MeOH.out</t>
  </si>
  <si>
    <t>10_MeNH2-MeNH2.out</t>
  </si>
  <si>
    <t>11_MeNH2-Peptide.out</t>
  </si>
  <si>
    <t>12_MeNH2-Water.out</t>
  </si>
  <si>
    <t>13_Peptide-MeOH.out</t>
  </si>
  <si>
    <t>14_Peptide-MeNH2.out</t>
  </si>
  <si>
    <t>15_Peptide-Peptide.out</t>
  </si>
  <si>
    <t>16_Peptide-Water.out</t>
  </si>
  <si>
    <t>18_Water-Pyridine.out</t>
  </si>
  <si>
    <t>19_MeOH-Pyridine.out</t>
  </si>
  <si>
    <t>20_AcOH-AcOH.out</t>
  </si>
  <si>
    <t>21_AcNH2-AcNH2.out</t>
  </si>
  <si>
    <t>22_AcOH-Uracil.out</t>
  </si>
  <si>
    <t>23_AcNH2-Uracil.out</t>
  </si>
  <si>
    <t>24_Benzene-Benzene_pi-pi.out</t>
  </si>
  <si>
    <t>25_Pyridine-Pyridine_pi-pi.out</t>
  </si>
  <si>
    <t>26_Uracil-Uracil_pi-pi.out</t>
  </si>
  <si>
    <t>34_Pentane-Pentane.out</t>
  </si>
  <si>
    <t>47_Benzene-Benzene_TS.out</t>
  </si>
  <si>
    <t>51_Ethyne-Ethyne_TS.out</t>
  </si>
  <si>
    <t>59_Ethyne-Water_CH-O.out</t>
  </si>
  <si>
    <t>VDZ-F12</t>
  </si>
  <si>
    <t>17_Uracil-Uracil_BP.out</t>
  </si>
  <si>
    <t>30_Benzene-Ethene.out</t>
  </si>
  <si>
    <t>31_Uracil-Ethene.out</t>
  </si>
  <si>
    <t>32_Uracil-Ethyne.out</t>
  </si>
  <si>
    <t>33_Pyridine-Ethene.out</t>
  </si>
  <si>
    <t>50_Benzene-Ethyne_CH-pi.out</t>
  </si>
  <si>
    <t>52_Benzene-AcOH_OH-pi.out</t>
  </si>
  <si>
    <t>53_Benzene-AcNH2_NH-pi.out</t>
  </si>
  <si>
    <t>54_Benzene-Water_OH-pi.out</t>
  </si>
  <si>
    <t>55_Benzene-MeOH_OH-pi.out</t>
  </si>
  <si>
    <t>56_Benzene-MeNH2_NH-pi.out</t>
  </si>
  <si>
    <t>60_Ethyne-AcOH_OH-pi.out</t>
  </si>
  <si>
    <t>61_Pentane-AcOH.out</t>
  </si>
  <si>
    <t>62_Pentane-AcNH2.out</t>
  </si>
  <si>
    <t>63_Benzene-AcOH.out</t>
  </si>
  <si>
    <t>64_Peptide-Ethene.out</t>
  </si>
  <si>
    <t>65_Pyridine-Ethyne.out</t>
  </si>
  <si>
    <t>66_MeNH2-Pyridine.out</t>
  </si>
  <si>
    <t>44_Ethene-Pentane.out</t>
  </si>
  <si>
    <t>45_Ethyne-Pentane.out</t>
  </si>
  <si>
    <t>(T)</t>
  </si>
  <si>
    <t>27_Benzene-Pyridine_pi-pi.out</t>
  </si>
  <si>
    <t>39_Benzene-Cyclopentane.out</t>
  </si>
  <si>
    <t>40_Benzene-Neopentane.out</t>
  </si>
  <si>
    <t>46_Peptide-Pentane.out</t>
  </si>
  <si>
    <t>48_Pyridine-Pyridine_TS.out</t>
  </si>
  <si>
    <t>29_Pyridine-Uracil_pi-pi.out</t>
  </si>
  <si>
    <t>36_Neopentane-Neopentane.out</t>
  </si>
  <si>
    <t>41_Uracil-Pentane.out</t>
  </si>
  <si>
    <t>28_Benzene-Uracil_pi-pi.out</t>
  </si>
  <si>
    <t>35_Neopentane-Pentane.out</t>
  </si>
  <si>
    <t>38_Cyclopentane-Cyclopentane.out</t>
  </si>
  <si>
    <t>57_Benzene-Peptide_NH-pi.out</t>
  </si>
  <si>
    <t>37_Cyclopentane-Neopentane.out</t>
  </si>
  <si>
    <t>42_Uracil-Cyclopentane.out</t>
  </si>
  <si>
    <t>43_Uracil-Neopentane.out</t>
  </si>
  <si>
    <t>49_Benzene-Pyridine_TS.out</t>
  </si>
  <si>
    <t>58_Pyridine-Pyridine_CH-N.out</t>
  </si>
  <si>
    <t>01_Water-Water_Amir.out</t>
  </si>
  <si>
    <t>02_Water-MeOH_Amir.out</t>
  </si>
  <si>
    <t>03_Water-MeNH2_Amir.out</t>
  </si>
  <si>
    <t>04_Water-Peptide_Amir.out</t>
  </si>
  <si>
    <t>05_MeOH-MeOH_Amir.out</t>
  </si>
  <si>
    <t>06_MeOH-MeNH2_Amir.out</t>
  </si>
  <si>
    <t>07_MeOH-Peptide_Amir.out</t>
  </si>
  <si>
    <t>08_MeOH-Water_Amir.out</t>
  </si>
  <si>
    <t>09_MeNH2-MeOH_Amir.out</t>
  </si>
  <si>
    <t>10_MeNH2-MeNH2_Amir.out</t>
  </si>
  <si>
    <t>51_Ethyne-Ethyne_TS_Amir.out</t>
  </si>
  <si>
    <t>59_Ethyne-Water_CH-O_Amir.out</t>
  </si>
  <si>
    <t>F12b</t>
  </si>
  <si>
    <t>AVDZ CP</t>
  </si>
  <si>
    <t>01_Water-Water_cpA.out</t>
  </si>
  <si>
    <t>02_Water-MeOH_cpA.out</t>
  </si>
  <si>
    <t>03_Water-MeNH2_cpA.out</t>
  </si>
  <si>
    <t>04_Water-Peptide_cpA.out</t>
  </si>
  <si>
    <t>05_MeOH-MeOH_cpA.out</t>
  </si>
  <si>
    <t>06_MeOH-MeNH2_cpA.out</t>
  </si>
  <si>
    <t>07_MeOH-Peptide_cpA.out</t>
  </si>
  <si>
    <t>08_MeOH-Water_cpA.out</t>
  </si>
  <si>
    <t>09_MeNH2-MeOH_cpA.out</t>
  </si>
  <si>
    <t>10_MeNH2-MeNH2_cpA.out</t>
  </si>
  <si>
    <t>12_MeNH2-Water_cpA.out</t>
  </si>
  <si>
    <t>19_MeOH-Pyridine_cpA.out</t>
  </si>
  <si>
    <t>20_AcOH-AcOH_cpA.out</t>
  </si>
  <si>
    <t>21_AcNH2-AcNH2_cpA.out</t>
  </si>
  <si>
    <t>30_Benzene-Ethene_cpA.out</t>
  </si>
  <si>
    <t>33_Pyridine-Ethene_cpA.out</t>
  </si>
  <si>
    <t>50_Benzene-Ethyne_CH-pi_cpA.out</t>
  </si>
  <si>
    <t>51_Ethyne-Ethyne_TS_cpA.out</t>
  </si>
  <si>
    <t>59_Ethyne-Water_CH-O_cpA.out</t>
  </si>
  <si>
    <t>60_Ethyne-AcOH_OH-pi_cpA.out</t>
  </si>
  <si>
    <t>01_Water-Water_cpB.out</t>
  </si>
  <si>
    <t>02_Water-MeOH_cpB.out</t>
  </si>
  <si>
    <t>03_Water-MeNH2_cpB.out</t>
  </si>
  <si>
    <t>04_Water-Peptide_cpB.out</t>
  </si>
  <si>
    <t>05_MeOH-MeOH_cpB.out</t>
  </si>
  <si>
    <t>06_MeOH-MeNH2_cpB.out</t>
  </si>
  <si>
    <t>07_MeOH-Peptide_cpB.out</t>
  </si>
  <si>
    <t>08_MeOH-Water_cpB.out</t>
  </si>
  <si>
    <t>09_MeNH2-MeOH_cpB.out</t>
  </si>
  <si>
    <t>10_MeNH2-MeNH2_cpB.out</t>
  </si>
  <si>
    <t>12_MeNH2-Water_cpB.out</t>
  </si>
  <si>
    <t>19_MeOH-Pyridine_cpB.out</t>
  </si>
  <si>
    <t>20_AcOH-AcOH_cpB.out</t>
  </si>
  <si>
    <t>21_AcNH2-AcNH2_cpB.out</t>
  </si>
  <si>
    <t>30_Benzene-Ethene_cpB.out</t>
  </si>
  <si>
    <t>33_Pyridine-Ethene_cpB.out</t>
  </si>
  <si>
    <t>50_Benzene-Ethyne_CH-pi_cpB.out</t>
  </si>
  <si>
    <t>51_Ethyne-Ethyne_TS_cpB.out</t>
  </si>
  <si>
    <t>59_Ethyne-Water_CH-O_cpB.out</t>
  </si>
  <si>
    <t>60_Ethyne-AcOH_OH-pi_cpB.out</t>
  </si>
  <si>
    <t>raw</t>
  </si>
  <si>
    <t>haV{D,T}Z</t>
  </si>
  <si>
    <t>V{D,T}Z-F12</t>
  </si>
  <si>
    <t>(Ts)</t>
  </si>
  <si>
    <t>RMSD</t>
  </si>
  <si>
    <t>reconstruction</t>
  </si>
  <si>
    <t>Hobza S66 ESI</t>
  </si>
  <si>
    <t>Dimer</t>
  </si>
  <si>
    <t>cpA</t>
  </si>
  <si>
    <t>cpB</t>
  </si>
  <si>
    <t>monomerA</t>
  </si>
  <si>
    <t>monomerB</t>
  </si>
  <si>
    <t>half</t>
  </si>
  <si>
    <t>SCF</t>
  </si>
  <si>
    <t>MonomersA</t>
  </si>
  <si>
    <t>MonomersB</t>
  </si>
  <si>
    <t>CCSD(T)-F12b</t>
  </si>
  <si>
    <t>(T*)</t>
  </si>
  <si>
    <t xml:space="preserve">VDZ-F12 </t>
  </si>
  <si>
    <t>VQZ-F12</t>
  </si>
  <si>
    <t>haVQZ</t>
  </si>
  <si>
    <t>haVTZ</t>
  </si>
  <si>
    <t>haVDZ</t>
  </si>
  <si>
    <t>haV{T,Q}Z</t>
  </si>
  <si>
    <t>filename</t>
  </si>
  <si>
    <t>V{T,Q}Z-F12</t>
  </si>
  <si>
    <t>exponent</t>
  </si>
  <si>
    <t>Schwenke</t>
  </si>
  <si>
    <t>W1/W2</t>
  </si>
  <si>
    <t>SILVER</t>
  </si>
  <si>
    <t>GOLD</t>
  </si>
  <si>
    <t>haV{D,T}CP</t>
  </si>
  <si>
    <t>22_AcOH-Uracil.out:</t>
  </si>
  <si>
    <t>23_AcNH2-Uracil.out:</t>
  </si>
  <si>
    <t>31_Uracil-Ethene.out:</t>
  </si>
  <si>
    <t>32_Uracil-Ethyne.out:</t>
  </si>
  <si>
    <t>CCSD(Tbsc)-F12b</t>
  </si>
  <si>
    <t>CCSD(T*sc)-F12b</t>
  </si>
  <si>
    <t>CCSD(Ts)-F12b</t>
  </si>
  <si>
    <t>Dimers</t>
  </si>
  <si>
    <t>MonomerA</t>
  </si>
  <si>
    <t>MonomerB</t>
  </si>
  <si>
    <t>Half</t>
  </si>
  <si>
    <t>CP-corrections</t>
  </si>
  <si>
    <t>(T) unscaled</t>
  </si>
  <si>
    <t>BSSE</t>
  </si>
  <si>
    <t>RMS</t>
  </si>
  <si>
    <t>F12b/cc-pVTZ-F12</t>
  </si>
  <si>
    <t>(F12*)</t>
  </si>
  <si>
    <t>monomersA</t>
  </si>
  <si>
    <t>monomersB</t>
  </si>
  <si>
    <t>26 AMIR</t>
  </si>
  <si>
    <t>28 AMIR</t>
  </si>
  <si>
    <t>F12b/cc-pVQZ-F12</t>
  </si>
  <si>
    <t>conventional</t>
  </si>
  <si>
    <t>V5Z-F12</t>
  </si>
  <si>
    <t>SCS-MP2-F12</t>
  </si>
  <si>
    <t>11_MeNH2-Peptide_cpA.out</t>
  </si>
  <si>
    <t>11_MeNH2-Peptide_cpB.out</t>
  </si>
  <si>
    <t>13_Peptide-MeOH_cpA.out</t>
  </si>
  <si>
    <t>13_Peptide-MeOH_cpB.out</t>
  </si>
  <si>
    <t>14_Peptide-MeNH2_cpA.out</t>
  </si>
  <si>
    <t>14_Peptide-MeNH2_cpB.out</t>
  </si>
  <si>
    <t>15_Peptide-Peptide_cpA.out</t>
  </si>
  <si>
    <t>15_Peptide-Peptide_cpB.out</t>
  </si>
  <si>
    <t>16_Peptide-Water_cpA.out</t>
  </si>
  <si>
    <t>16_Peptide-Water_cpB.out</t>
  </si>
  <si>
    <t>17_Uracil-Uracil_BP_cpA.out</t>
  </si>
  <si>
    <t>17_Uracil-Uracil_BP_cpB.out</t>
  </si>
  <si>
    <t>18_Water-Pyridine_cpA.out</t>
  </si>
  <si>
    <t>18_Water-Pyridine_cpB.out</t>
  </si>
  <si>
    <t>22_AcOH-Uracil_cpA.out</t>
  </si>
  <si>
    <t>22_AcOH-Uracil_cpB.out</t>
  </si>
  <si>
    <t>23_AcNH2-Uracil_cpA.out</t>
  </si>
  <si>
    <t>23_AcNH2-Uracil_cpB.out</t>
  </si>
  <si>
    <t>24_Benzene-Benzene_pi-pi_cpA.out</t>
  </si>
  <si>
    <t>24_Benzene-Benzene_pi-pi_cpB.out</t>
  </si>
  <si>
    <t>25_Pyridine-Pyridine_pi-pi_cpA.out</t>
  </si>
  <si>
    <t>25_Pyridine-Pyridine_pi-pi_cpB.out</t>
  </si>
  <si>
    <t>26_Uracil-Uracil_pi-pi_cpA.out</t>
  </si>
  <si>
    <t>26_Uracil-Uracil_pi-pi_cpB.out</t>
  </si>
  <si>
    <t>27_Benzene-Pyridine_pi-pi_cpA.out</t>
  </si>
  <si>
    <t>27_Benzene-Pyridine_pi-pi_cpB.out</t>
  </si>
  <si>
    <t>28_Benzene-Uracil_pi-pi_cpA.out</t>
  </si>
  <si>
    <t>28_Benzene-Uracil_pi-pi_cpB.out</t>
  </si>
  <si>
    <t>29_Pyridine-Uracil_pi-pi_cpA.out</t>
  </si>
  <si>
    <t>29_Pyridine-Uracil_pi-pi_cpB.out</t>
  </si>
  <si>
    <t>31_Uracil-Ethene_cpA.out</t>
  </si>
  <si>
    <t>31_Uracil-Ethene_cpB.out</t>
  </si>
  <si>
    <t>32_Uracil-Ethyne_cpA.out</t>
  </si>
  <si>
    <t>32_Uracil-Ethyne_cpB.out</t>
  </si>
  <si>
    <t>34_Pentane-Pentane_cpA.out</t>
  </si>
  <si>
    <t>34_Pentane-Pentane_cpB.out</t>
  </si>
  <si>
    <t>35_Neopentane-Pentane_cpA.out</t>
  </si>
  <si>
    <t>35_Neopentane-Pentane_cpB.out</t>
  </si>
  <si>
    <t>36_Neopentane-Neopentane_cpA.out</t>
  </si>
  <si>
    <t>36_Neopentane-Neopentane_cpB.out</t>
  </si>
  <si>
    <t>37_Cyclopentane-Neopentane_cpA.out</t>
  </si>
  <si>
    <t>37_Cyclopentane-Neopentane_cpB.out</t>
  </si>
  <si>
    <t>38_Cyclopentane-Cyclopentane_cpA.out</t>
  </si>
  <si>
    <t>38_Cyclopentane-Cyclopentane_cpB.out</t>
  </si>
  <si>
    <t>39_Benzene-Cyclopentane_cpA.out</t>
  </si>
  <si>
    <t>39_Benzene-Cyclopentane_cpB.out</t>
  </si>
  <si>
    <t>40_Benzene-Neopentane_cpA.out</t>
  </si>
  <si>
    <t>40_Benzene-Neopentane_cpB.out</t>
  </si>
  <si>
    <t>41_Uracil-Pentane_cpA.out</t>
  </si>
  <si>
    <t>41_Uracil-Pentane_cpB.out</t>
  </si>
  <si>
    <t>42_Uracil-Cyclopentane_cpA.out</t>
  </si>
  <si>
    <t>42_Uracil-Cyclopentane_cpB.out</t>
  </si>
  <si>
    <t>43_Uracil-Neopentane_cpA.out</t>
  </si>
  <si>
    <t>43_Uracil-Neopentane_cpB.out</t>
  </si>
  <si>
    <t>44_Ethene-Pentane_cpA.out</t>
  </si>
  <si>
    <t>44_Ethene-Pentane_cpB.out</t>
  </si>
  <si>
    <t>45_Ethyne-Pentane_cpA.out</t>
  </si>
  <si>
    <t>45_Ethyne-Pentane_cpB.out</t>
  </si>
  <si>
    <t>46_Peptide-Pentane_cpA.out</t>
  </si>
  <si>
    <t>46_Peptide-Pentane_cpB.out</t>
  </si>
  <si>
    <t>47_Benzene-Benzene_TS_cpA.out</t>
  </si>
  <si>
    <t>47_Benzene-Benzene_TS_cpB.out</t>
  </si>
  <si>
    <t>48_Pyridine-Pyridine_TS_cpA.out</t>
  </si>
  <si>
    <t>48_Pyridine-Pyridine_TS_cpB.out</t>
  </si>
  <si>
    <t>49_Benzene-Pyridine_TS_cpA.out</t>
  </si>
  <si>
    <t>49_Benzene-Pyridine_TS_cpB.out</t>
  </si>
  <si>
    <t>52_Benzene-AcOH_OH-pi_cpA.out</t>
  </si>
  <si>
    <t>52_Benzene-AcOH_OH-pi_cpB.out</t>
  </si>
  <si>
    <t>53_Benzene-AcNH2_NH-pi_cpA.out</t>
  </si>
  <si>
    <t>53_Benzene-AcNH2_NH-pi_cpB.out</t>
  </si>
  <si>
    <t>54_Benzene-Water_OH-pi_cpA.out</t>
  </si>
  <si>
    <t>54_Benzene-Water_OH-pi_cpB.out</t>
  </si>
  <si>
    <t>55_Benzene-MeOH_OH-pi_cpA.out</t>
  </si>
  <si>
    <t>55_Benzene-MeOH_OH-pi_cpB.out</t>
  </si>
  <si>
    <t>56_Benzene-MeNH2_NH-pi_cpA.out</t>
  </si>
  <si>
    <t>56_Benzene-MeNH2_NH-pi_cpB.out</t>
  </si>
  <si>
    <t>57_Benzene-Peptide_NH-pi_cpA.out</t>
  </si>
  <si>
    <t>57_Benzene-Peptide_NH-pi_cpB.out</t>
  </si>
  <si>
    <t>58_Pyridine-Pyridine_CH-N_cpA.out</t>
  </si>
  <si>
    <t>58_Pyridine-Pyridine_CH-N_cpB.out</t>
  </si>
  <si>
    <t>61_Pentane-AcOH_cpA.out</t>
  </si>
  <si>
    <t>61_Pentane-AcOH_cpB.out</t>
  </si>
  <si>
    <t>62_Pentane-AcNH2_cpA.out</t>
  </si>
  <si>
    <t>62_Pentane-AcNH2_cpB.out</t>
  </si>
  <si>
    <t>63_Benzene-AcOH_cpA.out</t>
  </si>
  <si>
    <t>63_Benzene-AcOH_cpB.out</t>
  </si>
  <si>
    <t>64_Peptide-Ethene_cpA.out</t>
  </si>
  <si>
    <t>64_Peptide-Ethene_cpB.out</t>
  </si>
  <si>
    <t>65_Pyridine-Ethyne_cpA.out</t>
  </si>
  <si>
    <t>65_Pyridine-Ethyne_cpB.out</t>
  </si>
  <si>
    <t>66_MeNH2-Pyridine_cpA.out</t>
  </si>
  <si>
    <t>66_MeNH2-Pyridine_cpB.out</t>
  </si>
  <si>
    <t>03_Water-MeNH2-m2012.out</t>
  </si>
  <si>
    <t>MP2-F!2</t>
  </si>
  <si>
    <t>MP2/CBS CP</t>
  </si>
  <si>
    <t>Hobza</t>
  </si>
  <si>
    <t>Raw</t>
  </si>
  <si>
    <t>cc-pVDZ-F12</t>
  </si>
  <si>
    <t>cc-pVTZ-F12</t>
  </si>
  <si>
    <t>cc-pVQZ-F12</t>
  </si>
  <si>
    <t>cc-pV5Z-F12</t>
  </si>
  <si>
    <t>cc-pV{T,Q}Z-F12</t>
  </si>
  <si>
    <t>cc-pV{Q,5}Z-F12</t>
  </si>
  <si>
    <t>Table 1</t>
  </si>
  <si>
    <t xml:space="preserve">RMSD (kcal/mol ) for the MP2-F12 limits of the S66 set </t>
  </si>
  <si>
    <t>haV{D,T}Z half</t>
  </si>
  <si>
    <t>haV{T,Q}Z half</t>
  </si>
  <si>
    <t>CCSD-F12b–MP2-F12</t>
  </si>
  <si>
    <t>Table 3: RMS Deviations (kcal/mol) for the (T) term of conventional CCSD(T) calculated for  S66 interaction energies with various basis sets</t>
  </si>
  <si>
    <t>Table 4: RMS Deviations (kcal/mol) for the (T) term of explicitly correlated CCSD(T)-(F12b/(F12*)) calculated for S66 interaction energies with various basis sets.</t>
  </si>
  <si>
    <t>Table 5: RMS Deviations (kcal/mol) for the high level corrections (HLC = [(CCSD(T)-F12(b/(*)) - MP2-F12)/cc-pVnZ-F12)]) components of the S66 interaction energies.</t>
  </si>
  <si>
    <t>/gpfs/home/sylvnit/projects/aug-cc-pVnZ-F12-benchmark/S66/CCSDt-F12c-aVDZ-F12-Hobza-realS66geoms</t>
  </si>
  <si>
    <t>HLC(Tc sc)</t>
  </si>
  <si>
    <t>aVDZ-F12</t>
  </si>
  <si>
    <t>aVTZ-F12</t>
  </si>
  <si>
    <t>aVQZ-F12</t>
  </si>
  <si>
    <t>24_Benzene-Benzene_pi-piTRY4.out</t>
  </si>
  <si>
    <t>28_Benzene-Uracil_pi-piTRY4.out</t>
  </si>
  <si>
    <t>50_Benzene-Ethyne_CH-piTRY3.out</t>
  </si>
  <si>
    <t>30_Benzene-EtheneTRY3.out</t>
  </si>
  <si>
    <t>50_Benzene-Ethyne_CH-piTRY2.out</t>
  </si>
  <si>
    <t>30_Benzene-Ethene_cpB_TRY4.out</t>
  </si>
  <si>
    <t>F12b - F12c</t>
  </si>
  <si>
    <t>RAW</t>
  </si>
  <si>
    <t>Opus268</t>
  </si>
  <si>
    <t>Bronze?</t>
  </si>
  <si>
    <t>wrt GOLD</t>
  </si>
  <si>
    <t>wrt SILVER</t>
  </si>
  <si>
    <t>Hobza OLD</t>
  </si>
  <si>
    <t>Hobza revised</t>
  </si>
  <si>
    <t>wrt silver</t>
  </si>
  <si>
    <t>Bronze2</t>
  </si>
  <si>
    <t>Bronze3</t>
  </si>
  <si>
    <t>Bronze4</t>
  </si>
  <si>
    <t>GOLD-SILVER</t>
  </si>
  <si>
    <t>F12(*)/aVTZ-F12 half</t>
  </si>
  <si>
    <t>F12(*)/aVTZ-F12 raw</t>
  </si>
  <si>
    <t>[CCSD(F12*)–MP2-F12]/aVTZ-F12 half + (T)/haV{D,T}Z half</t>
  </si>
  <si>
    <t>relative to cc-pV{Q,5}Z-F12 half-CP</t>
  </si>
  <si>
    <t>CCSD–MP2</t>
  </si>
  <si>
    <t>saug-ano-pVDZ</t>
  </si>
  <si>
    <t>saug-ano-pVTZ</t>
  </si>
  <si>
    <t>saug-ano-pVQZ</t>
  </si>
  <si>
    <t>sano-VDZ</t>
  </si>
  <si>
    <t>sano-VTZ</t>
  </si>
  <si>
    <t>sano-VQZ</t>
  </si>
  <si>
    <t>aV{D,T}Z-F12</t>
  </si>
  <si>
    <t>aV{T,Q}Z-F12</t>
  </si>
  <si>
    <t>relative to aV{T,Q}Z-F12 half-CP</t>
  </si>
  <si>
    <t>CCSD-(F12*)–MP2-F12</t>
  </si>
  <si>
    <t>(F12*)/cc-pVDZ-F12</t>
  </si>
  <si>
    <t>(F12*)/aVDZ-F12</t>
  </si>
  <si>
    <t>Conventional</t>
  </si>
  <si>
    <t>(F12*)/VQZ-F12 raw</t>
  </si>
  <si>
    <t>(F12*)/VQZ-F12 CP</t>
  </si>
  <si>
    <t>(F12*)/VQZ-F12 half</t>
  </si>
  <si>
    <t>CCSD(F12*)</t>
  </si>
  <si>
    <t>MP2-F12/aV{T,Q}Z-F12 half CP + [CCSD(F12*)–MP2-F12]/cc-pVQZ-F12 half CP + [CCSD(T)-CCSD]/haV{T,Q}Z half CP</t>
  </si>
  <si>
    <t>[CCSD(F12*)–MP2-F12]/aVTZ-F12 half-CP + [CCSD(T)–CCSD]/haV{D,T}Z half-CP</t>
  </si>
  <si>
    <t>[CCSD(F12*)–MP2-F12]/cc-pVQZ-F12 half-CP + [CCSD(T)–CCSD]/haV{T,Q}Z half-CP</t>
  </si>
  <si>
    <t>STERLING</t>
  </si>
  <si>
    <t>[CCSD(F12*)–MP2-F12]/aVTZ-F12 half-CP + [CCSD(T)–CCSD]/sano-{D,T}Z raw</t>
  </si>
  <si>
    <t>PHOSBRONZE</t>
  </si>
  <si>
    <t>Hobza S66 old (a la S66x8)</t>
  </si>
  <si>
    <t>system</t>
  </si>
  <si>
    <t>HobzaOld</t>
  </si>
  <si>
    <t>Our S66x8 reference level</t>
  </si>
  <si>
    <t>AvgD</t>
  </si>
  <si>
    <r>
      <t>AVDZ</t>
    </r>
    <r>
      <rPr>
        <vertAlign val="superscript"/>
        <sz val="12"/>
        <color rgb="FF000000"/>
        <rFont val="Calibri"/>
        <family val="2"/>
        <scheme val="minor"/>
      </rPr>
      <t>c</t>
    </r>
  </si>
  <si>
    <r>
      <t>c</t>
    </r>
    <r>
      <rPr>
        <sz val="12"/>
        <color theme="1"/>
        <rFont val="Cambria"/>
        <family val="1"/>
      </rPr>
      <t>Level of theory used by the Hobza and coworkers in original S66 dataset</t>
    </r>
  </si>
  <si>
    <r>
      <t>relative to GOLD</t>
    </r>
    <r>
      <rPr>
        <vertAlign val="superscript"/>
        <sz val="12"/>
        <color rgb="FF000000"/>
        <rFont val="Times New Roman"/>
      </rPr>
      <t>a</t>
    </r>
    <r>
      <rPr>
        <sz val="12"/>
        <color rgb="FF000000"/>
        <rFont val="Times New Roman"/>
      </rPr>
      <t xml:space="preserve"> reference (for 18 systems)</t>
    </r>
  </si>
  <si>
    <r>
      <t>relative to SILVER</t>
    </r>
    <r>
      <rPr>
        <vertAlign val="superscript"/>
        <sz val="12"/>
        <color rgb="FF000000"/>
        <rFont val="Times New Roman"/>
      </rPr>
      <t>b</t>
    </r>
    <r>
      <rPr>
        <sz val="12"/>
        <color rgb="FF000000"/>
        <rFont val="Times New Roman"/>
      </rPr>
      <t xml:space="preserve"> reference (for </t>
    </r>
    <r>
      <rPr>
        <sz val="12"/>
        <color theme="1"/>
        <rFont val="Times New Roman"/>
      </rPr>
      <t>complete S66 set</t>
    </r>
    <r>
      <rPr>
        <sz val="12"/>
        <color rgb="FF000000"/>
        <rFont val="Times New Roman"/>
      </rPr>
      <t>)</t>
    </r>
  </si>
  <si>
    <r>
      <t>AVDZ</t>
    </r>
    <r>
      <rPr>
        <vertAlign val="superscript"/>
        <sz val="12"/>
        <color rgb="FF000000"/>
        <rFont val="Times New Roman"/>
      </rPr>
      <t>c</t>
    </r>
  </si>
  <si>
    <r>
      <t>MP2/CBS</t>
    </r>
    <r>
      <rPr>
        <vertAlign val="superscript"/>
        <sz val="12"/>
        <color theme="1"/>
        <rFont val="Times New Roman"/>
      </rPr>
      <t>a</t>
    </r>
  </si>
  <si>
    <r>
      <t>a</t>
    </r>
    <r>
      <rPr>
        <sz val="12"/>
        <color theme="1"/>
        <rFont val="Times New Roman"/>
      </rPr>
      <t>MP2 basis set limit used by the Hobza and coworkers for S66 dataset</t>
    </r>
  </si>
  <si>
    <r>
      <t>Table 2:</t>
    </r>
    <r>
      <rPr>
        <sz val="12"/>
        <color theme="1"/>
        <rFont val="Times New Roman"/>
      </rPr>
      <t xml:space="preserve"> RMS Deviations (kcal/mol) for the CCSD–MP2 components from the basis set limit values of S66 interaction energies as calculated with various basis sets</t>
    </r>
  </si>
  <si>
    <r>
      <t>c</t>
    </r>
    <r>
      <rPr>
        <sz val="12"/>
        <color theme="1"/>
        <rFont val="Times New Roman"/>
      </rPr>
      <t>Level of theory used by the Hobza and coworkers in original S66 dataset</t>
    </r>
  </si>
  <si>
    <r>
      <t>HLC(T(b/c)</t>
    </r>
    <r>
      <rPr>
        <vertAlign val="subscript"/>
        <sz val="12"/>
        <color theme="1"/>
        <rFont val="Times New Roman"/>
      </rPr>
      <t>sc</t>
    </r>
    <r>
      <rPr>
        <sz val="12"/>
        <color theme="1"/>
        <rFont val="Times New Roman"/>
      </rPr>
      <t>)</t>
    </r>
  </si>
  <si>
    <r>
      <t>HLC(T*</t>
    </r>
    <r>
      <rPr>
        <vertAlign val="subscript"/>
        <sz val="12"/>
        <color theme="1"/>
        <rFont val="Times New Roman"/>
      </rPr>
      <t>sc</t>
    </r>
    <r>
      <rPr>
        <sz val="12"/>
        <color theme="1"/>
        <rFont val="Times New Roman"/>
      </rPr>
      <t>)</t>
    </r>
  </si>
  <si>
    <t>For 18 sub-systems</t>
  </si>
  <si>
    <r>
      <t xml:space="preserve">For </t>
    </r>
    <r>
      <rPr>
        <sz val="12"/>
        <color theme="1"/>
        <rFont val="Cambria"/>
        <family val="1"/>
      </rPr>
      <t>complete S66 set</t>
    </r>
  </si>
  <si>
    <r>
      <t>REF</t>
    </r>
    <r>
      <rPr>
        <vertAlign val="superscript"/>
        <sz val="12"/>
        <color rgb="FF000000"/>
        <rFont val="Calibri"/>
        <family val="2"/>
        <scheme val="minor"/>
      </rPr>
      <t>a</t>
    </r>
  </si>
  <si>
    <r>
      <t xml:space="preserve">a </t>
    </r>
    <r>
      <rPr>
        <sz val="12"/>
        <color theme="1"/>
        <rFont val="Cambria"/>
        <family val="1"/>
      </rPr>
      <t>GOLD: [CCSD(T)–CCSD]/haV{T,Q}Z half-CP (for subset of 18 out of 66 systems)</t>
    </r>
  </si>
  <si>
    <r>
      <t>b</t>
    </r>
    <r>
      <rPr>
        <sz val="12"/>
        <color theme="1"/>
        <rFont val="Cambria"/>
        <family val="1"/>
      </rPr>
      <t xml:space="preserve"> SILVER: [CCSD(T)–CCSD]/haV{D,T}Z half-CP reference (for complete S66 set)</t>
    </r>
  </si>
  <si>
    <r>
      <t>REF</t>
    </r>
    <r>
      <rPr>
        <vertAlign val="superscript"/>
        <sz val="12"/>
        <color rgb="FF000000"/>
        <rFont val="Times New Roman"/>
      </rPr>
      <t>b</t>
    </r>
  </si>
  <si>
    <r>
      <t xml:space="preserve">a </t>
    </r>
    <r>
      <rPr>
        <sz val="12"/>
        <color theme="1"/>
        <rFont val="Times New Roman"/>
      </rPr>
      <t>GOLD: CCSD(F12*)–MP2-F12/cc-pVQZ-F12 half-CP (for subset of 18 out of 66 systems)</t>
    </r>
  </si>
  <si>
    <r>
      <t>a</t>
    </r>
    <r>
      <rPr>
        <sz val="12"/>
        <color theme="1"/>
        <rFont val="Calibri"/>
        <family val="2"/>
        <scheme val="minor"/>
      </rPr>
      <t>GOLD: [CCSD(T)–CCSD]/haV{T,Q}Z half-CP (for subset of 18 out of 66 systems)</t>
    </r>
  </si>
  <si>
    <r>
      <t>b</t>
    </r>
    <r>
      <rPr>
        <sz val="12"/>
        <color theme="1"/>
        <rFont val="Calibri"/>
        <family val="2"/>
        <scheme val="minor"/>
      </rPr>
      <t>SILVER: [CCSD(T)–CCSD]/haV{D,T}Z half-CP reference (for complete S66 set)</t>
    </r>
  </si>
  <si>
    <r>
      <t>relative to GOLD</t>
    </r>
    <r>
      <rPr>
        <b/>
        <vertAlign val="superscript"/>
        <sz val="12"/>
        <color theme="1"/>
        <rFont val="Calibri"/>
        <family val="2"/>
        <scheme val="minor"/>
      </rPr>
      <t>a</t>
    </r>
    <r>
      <rPr>
        <b/>
        <sz val="12"/>
        <color theme="1"/>
        <rFont val="Calibri"/>
        <family val="2"/>
        <scheme val="minor"/>
      </rPr>
      <t xml:space="preserve"> reference (for 18 sub-systems)</t>
    </r>
  </si>
  <si>
    <r>
      <t>relative to SILVER</t>
    </r>
    <r>
      <rPr>
        <b/>
        <vertAlign val="superscript"/>
        <sz val="12"/>
        <color theme="1"/>
        <rFont val="Calibri"/>
        <family val="2"/>
        <scheme val="minor"/>
      </rPr>
      <t>b</t>
    </r>
    <r>
      <rPr>
        <b/>
        <sz val="12"/>
        <color theme="1"/>
        <rFont val="Calibri"/>
        <family val="2"/>
        <scheme val="minor"/>
      </rPr>
      <t xml:space="preserve"> (for complete S66 set)</t>
    </r>
  </si>
  <si>
    <r>
      <t>relative to GOLD</t>
    </r>
    <r>
      <rPr>
        <b/>
        <vertAlign val="superscript"/>
        <sz val="12"/>
        <color theme="1"/>
        <rFont val="Times Roman"/>
      </rPr>
      <t>a</t>
    </r>
    <r>
      <rPr>
        <b/>
        <sz val="12"/>
        <color theme="1"/>
        <rFont val="Times Roman"/>
      </rPr>
      <t xml:space="preserve"> reference (for 18 sub-systems)</t>
    </r>
  </si>
  <si>
    <r>
      <t>relative to SILVER</t>
    </r>
    <r>
      <rPr>
        <b/>
        <vertAlign val="superscript"/>
        <sz val="12"/>
        <color theme="1"/>
        <rFont val="Times Roman"/>
      </rPr>
      <t>b</t>
    </r>
    <r>
      <rPr>
        <b/>
        <sz val="12"/>
        <color theme="1"/>
        <rFont val="Times Roman"/>
      </rPr>
      <t xml:space="preserve"> (for complete S66 set)</t>
    </r>
  </si>
  <si>
    <t>[CCSD(F12*)–MP2-F12]/VQZ-F12 half + (T)/haV{T,Q}Z half</t>
  </si>
  <si>
    <r>
      <t>b</t>
    </r>
    <r>
      <rPr>
        <sz val="12"/>
        <color theme="1"/>
        <rFont val="Times New Roman"/>
      </rPr>
      <t xml:space="preserve"> SILVER: CCSD(F12*)–MP2-F12/aVTZ-F12 half-CP (for complete S66 set)</t>
    </r>
  </si>
  <si>
    <t>MP2-F12/aV{T,Q}Z-F12 half CP + [CCSD(F12*)–MP2-F12]/aVTZ-F12 half CP + [CCSD(T)-CCSD]/haV{D,T}Z half CP</t>
  </si>
  <si>
    <t>MP2-F12/aVQZ-F12 half CP +[CCSD(F12*)–MP2-F12]/aVTZ-F12 half-CP + [CCSD(T)–CCSD]/sano-{D,T}Z raw</t>
  </si>
  <si>
    <t xml:space="preserve">MP2-F12/aVQZ-F12 half CP +[CCSD(F12*)(Tcsc)–MP2-F12]/VDZ-F12 half-CP </t>
  </si>
  <si>
    <t>Interaction Energy (kcal/mol)</t>
  </si>
  <si>
    <r>
      <t>CCSD(Tb</t>
    </r>
    <r>
      <rPr>
        <b/>
        <vertAlign val="subscript"/>
        <sz val="13"/>
        <color theme="3"/>
        <rFont val="Calibri (Body)"/>
      </rPr>
      <t>sc</t>
    </r>
    <r>
      <rPr>
        <b/>
        <sz val="13"/>
        <color theme="3"/>
        <rFont val="Calibri"/>
        <family val="2"/>
        <scheme val="minor"/>
      </rPr>
      <t>)-F12b</t>
    </r>
  </si>
  <si>
    <r>
      <t>CCSD(T*</t>
    </r>
    <r>
      <rPr>
        <b/>
        <vertAlign val="subscript"/>
        <sz val="13"/>
        <color theme="3"/>
        <rFont val="Calibri (Body)"/>
      </rPr>
      <t>sc</t>
    </r>
    <r>
      <rPr>
        <b/>
        <sz val="13"/>
        <color theme="3"/>
        <rFont val="Calibri"/>
        <family val="2"/>
        <scheme val="minor"/>
      </rPr>
      <t>)-F12b</t>
    </r>
  </si>
  <si>
    <r>
      <t>CCSD(Tb</t>
    </r>
    <r>
      <rPr>
        <b/>
        <vertAlign val="subscript"/>
        <sz val="12"/>
        <rFont val="Calibri (Body)"/>
      </rPr>
      <t>sc</t>
    </r>
    <r>
      <rPr>
        <b/>
        <sz val="12"/>
        <rFont val="Calibri"/>
        <family val="2"/>
        <scheme val="minor"/>
      </rPr>
      <t>)-F12b</t>
    </r>
  </si>
  <si>
    <r>
      <t>CCSD(T*</t>
    </r>
    <r>
      <rPr>
        <b/>
        <vertAlign val="subscript"/>
        <sz val="13"/>
        <rFont val="Calibri (Body)"/>
      </rPr>
      <t>sc</t>
    </r>
    <r>
      <rPr>
        <b/>
        <sz val="13"/>
        <rFont val="Calibri"/>
        <family val="2"/>
        <scheme val="minor"/>
      </rPr>
      <t>)-F12b</t>
    </r>
  </si>
  <si>
    <t>CCSD(T*)(F12*)</t>
  </si>
  <si>
    <t>CCSD(T)(F12*)</t>
  </si>
  <si>
    <r>
      <t>CCSD(Tc</t>
    </r>
    <r>
      <rPr>
        <b/>
        <vertAlign val="subscript"/>
        <sz val="13"/>
        <color theme="3"/>
        <rFont val="Calibri (Body)"/>
      </rPr>
      <t>sc</t>
    </r>
    <r>
      <rPr>
        <b/>
        <sz val="13"/>
        <color theme="3"/>
        <rFont val="Calibri"/>
        <family val="2"/>
        <scheme val="minor"/>
      </rPr>
      <t>)(F12*)</t>
    </r>
  </si>
  <si>
    <r>
      <t>CCSD(T*</t>
    </r>
    <r>
      <rPr>
        <b/>
        <vertAlign val="subscript"/>
        <sz val="13"/>
        <color theme="3"/>
        <rFont val="Calibri (Body)"/>
      </rPr>
      <t>sc</t>
    </r>
    <r>
      <rPr>
        <b/>
        <sz val="13"/>
        <color theme="3"/>
        <rFont val="Calibri"/>
        <family val="2"/>
        <scheme val="minor"/>
      </rPr>
      <t>)(F12*)</t>
    </r>
  </si>
  <si>
    <t>CCSD(Ts)(F12*)</t>
  </si>
  <si>
    <r>
      <t>CCSD(Tc</t>
    </r>
    <r>
      <rPr>
        <b/>
        <vertAlign val="subscript"/>
        <sz val="12"/>
        <rFont val="Calibri (Body)"/>
      </rPr>
      <t>sc</t>
    </r>
    <r>
      <rPr>
        <b/>
        <sz val="12"/>
        <rFont val="Calibri"/>
        <family val="2"/>
        <scheme val="minor"/>
      </rPr>
      <t>)(F12*)</t>
    </r>
  </si>
  <si>
    <r>
      <t>CCSD(T*</t>
    </r>
    <r>
      <rPr>
        <b/>
        <vertAlign val="subscript"/>
        <sz val="12"/>
        <rFont val="Calibri (Body)"/>
      </rPr>
      <t>sc</t>
    </r>
    <r>
      <rPr>
        <b/>
        <sz val="12"/>
        <rFont val="Calibri"/>
        <family val="2"/>
        <scheme val="minor"/>
      </rPr>
      <t>)(F12*)</t>
    </r>
  </si>
  <si>
    <t>MP2-F12–(HF+CABS)</t>
  </si>
  <si>
    <t>CCSD(F12*)–MP2-F12</t>
  </si>
  <si>
    <t>CCSD(F12*)/CCSD</t>
  </si>
  <si>
    <t>(F12*)/cc-pVTZ-F12</t>
  </si>
  <si>
    <t>(F12*)/cc-pVQZ-F12</t>
  </si>
  <si>
    <t>(F12*)/aug-cc-pVDZ-F12</t>
  </si>
  <si>
    <t>(F12*)/aug-cc-pVTZ-F12</t>
  </si>
  <si>
    <t>CABS: awCV5Z</t>
  </si>
  <si>
    <t>CABS: aug-cc-pVQZ</t>
  </si>
  <si>
    <t>aV{T,Q}Z half-CP</t>
  </si>
  <si>
    <t>V{Q,5} Z-F12raw</t>
  </si>
  <si>
    <t>V{Q,5}Z-F12 CP</t>
  </si>
  <si>
    <t>V{Q,5}Z-F12 half</t>
  </si>
  <si>
    <t>V{Q,5}Z-F12</t>
  </si>
  <si>
    <t>Hobza S66 revised</t>
  </si>
  <si>
    <t>saug-ano-pVDZ+</t>
  </si>
  <si>
    <t>saug-ano-pVTZ+</t>
  </si>
  <si>
    <t>saug-ano-pVQZ+</t>
  </si>
  <si>
    <t>sano-VDZ+</t>
  </si>
  <si>
    <t>sano-VTZ+</t>
  </si>
  <si>
    <t>sano-VQZ+</t>
  </si>
  <si>
    <t>sano-V{D,T}Z+</t>
  </si>
  <si>
    <t>sano-V{T,Q}Z+</t>
  </si>
  <si>
    <r>
      <t>(T*</t>
    </r>
    <r>
      <rPr>
        <b/>
        <vertAlign val="subscript"/>
        <sz val="13"/>
        <color theme="3"/>
        <rFont val="Calibri (Body)"/>
      </rPr>
      <t>sc</t>
    </r>
    <r>
      <rPr>
        <b/>
        <sz val="13"/>
        <color theme="3"/>
        <rFont val="Calibri"/>
        <family val="2"/>
        <scheme val="minor"/>
      </rPr>
      <t>)</t>
    </r>
  </si>
  <si>
    <r>
      <t>(Tb</t>
    </r>
    <r>
      <rPr>
        <b/>
        <vertAlign val="subscript"/>
        <sz val="13"/>
        <color theme="3"/>
        <rFont val="Calibri (Body)"/>
      </rPr>
      <t>sc</t>
    </r>
    <r>
      <rPr>
        <b/>
        <sz val="13"/>
        <color theme="3"/>
        <rFont val="Calibri"/>
        <family val="2"/>
        <scheme val="minor"/>
      </rPr>
      <t>)</t>
    </r>
  </si>
  <si>
    <r>
      <t>(Tc</t>
    </r>
    <r>
      <rPr>
        <b/>
        <vertAlign val="subscript"/>
        <sz val="13"/>
        <color theme="3"/>
        <rFont val="Calibri (Body)"/>
      </rPr>
      <t>sc</t>
    </r>
    <r>
      <rPr>
        <b/>
        <sz val="13"/>
        <color theme="3"/>
        <rFont val="Calibri"/>
        <family val="2"/>
        <scheme val="minor"/>
      </rPr>
      <t>)</t>
    </r>
  </si>
  <si>
    <t>Hobza S66 orginal</t>
  </si>
  <si>
    <t>CCSD(T)(F12*)–MP2-F12</t>
  </si>
  <si>
    <t>[CCSD(T)-F12b–MP2-F12]</t>
  </si>
  <si>
    <r>
      <t>HLC(Tb</t>
    </r>
    <r>
      <rPr>
        <b/>
        <vertAlign val="subscript"/>
        <sz val="12"/>
        <color theme="1"/>
        <rFont val="Calibri (Body)"/>
      </rPr>
      <t>sc</t>
    </r>
    <r>
      <rPr>
        <b/>
        <sz val="12"/>
        <color theme="1"/>
        <rFont val="Calibri"/>
        <family val="2"/>
        <scheme val="minor"/>
      </rPr>
      <t>)</t>
    </r>
  </si>
  <si>
    <r>
      <t>HLC(T*</t>
    </r>
    <r>
      <rPr>
        <b/>
        <vertAlign val="subscript"/>
        <sz val="12"/>
        <color theme="1"/>
        <rFont val="Calibri (Body)"/>
      </rPr>
      <t>sc</t>
    </r>
    <r>
      <rPr>
        <b/>
        <sz val="12"/>
        <color theme="1"/>
        <rFont val="Calibri"/>
        <family val="2"/>
        <scheme val="minor"/>
      </rPr>
      <t>)</t>
    </r>
  </si>
  <si>
    <r>
      <t>HLC(Tc</t>
    </r>
    <r>
      <rPr>
        <b/>
        <vertAlign val="subscript"/>
        <sz val="12"/>
        <color theme="1"/>
        <rFont val="Calibri (Body)"/>
      </rPr>
      <t>sc</t>
    </r>
    <r>
      <rPr>
        <b/>
        <sz val="12"/>
        <color theme="1"/>
        <rFont val="Calibri"/>
        <family val="2"/>
        <scheme val="minor"/>
      </rPr>
      <t>)</t>
    </r>
  </si>
  <si>
    <t>BRONZEnew</t>
  </si>
  <si>
    <t xml:space="preserve">MP2-F12/aVQZ-F12 half CP +[CCSD(F12*)(Tcsc)–MP2-F12]/aVDZ-F12 half-CP </t>
  </si>
  <si>
    <t>TURBOMOLE</t>
  </si>
  <si>
    <t>diff with MOLPRO CCSD(F12*)/cc-pVDZ-F12 (kcal/mol)</t>
  </si>
  <si>
    <t xml:space="preserve"> cc-pVDZ-F12 beta=0.9</t>
  </si>
  <si>
    <t>MOLPRO</t>
  </si>
  <si>
    <t>ORCA</t>
  </si>
  <si>
    <t xml:space="preserve">CCSD-F12b/cc-pVDZ-F12 </t>
  </si>
  <si>
    <t>MOLPRO cc-pVDZ-F12 beta=0.9</t>
  </si>
  <si>
    <t>with IXPROJ=1</t>
  </si>
  <si>
    <t>MP3(F12*)</t>
  </si>
  <si>
    <t>CCSD-F12a</t>
  </si>
  <si>
    <t>CCSD(2)_F12</t>
  </si>
  <si>
    <t>CCSD(F12)</t>
  </si>
  <si>
    <t>CCSD[F12]</t>
  </si>
  <si>
    <t>CCSD(2*)_F12</t>
  </si>
  <si>
    <t>CCSD(2)_F12/cc-pVDZ-F12</t>
  </si>
  <si>
    <t>MP2.5-F12</t>
  </si>
  <si>
    <t>CCSD-F12b with IXPROJ=1</t>
  </si>
  <si>
    <t>dimer</t>
  </si>
  <si>
    <t>01_Water-Water_1.00.dir/ricc2.out:</t>
  </si>
  <si>
    <t>01_Water-Water.out:</t>
  </si>
  <si>
    <t>02_Water-MeOH_1.00.dir/ricc2.out:</t>
  </si>
  <si>
    <t>02_Water-MeOH.out:</t>
  </si>
  <si>
    <t>03_Water-MeNH2_1.00.dir/ricc2.out:</t>
  </si>
  <si>
    <t>03_Water-MeNH2.out:</t>
  </si>
  <si>
    <t>04_Water-Peptide_1.00.dir/ricc2.out:</t>
  </si>
  <si>
    <t>04_Water-Peptide.out:</t>
  </si>
  <si>
    <t>05_MeOH-MeOH_1.00.dir/ricc2.out:</t>
  </si>
  <si>
    <t>05_MeOH-MeOH.out:</t>
  </si>
  <si>
    <t>06_MeOH-MeNH2_1.00.dir/ricc2.out:</t>
  </si>
  <si>
    <t>06_MeOH-MeNH2.out:</t>
  </si>
  <si>
    <t>07_MeOH-Peptide_1.00.dir/ricc2.out:</t>
  </si>
  <si>
    <t>07_MeOH-Peptide.out:</t>
  </si>
  <si>
    <t>08_MeOH-Water_1.00.dir/ricc2.out:</t>
  </si>
  <si>
    <t>08_MeOH-Water.out:</t>
  </si>
  <si>
    <t>09_MeNH2-MeOH_1.00.dir/ricc2.out:</t>
  </si>
  <si>
    <t>09_MeNH2-MeOH.out:</t>
  </si>
  <si>
    <t>10_MeNH2-MeNH2_1.00.dir/ricc2.out:</t>
  </si>
  <si>
    <t>10_MeNH2-MeNH2.out:</t>
  </si>
  <si>
    <t>11_MeNH2-Peptide_1.00.dir/ricc2.out:</t>
  </si>
  <si>
    <t>11_MeNH2-Peptide.out:</t>
  </si>
  <si>
    <t>12_MeNH2-Water_1.00.dir/ricc2.out:</t>
  </si>
  <si>
    <t>12_MeNH2-Water.out:</t>
  </si>
  <si>
    <t>13_Peptide-MeOH_1.00.dir/ricc2.out:</t>
  </si>
  <si>
    <t>13_Peptide-MeOH.out:</t>
  </si>
  <si>
    <t>14_Peptide-MeNH2_1.00.dir/ricc2.out:</t>
  </si>
  <si>
    <t>14_Peptide-MeNH2.out:</t>
  </si>
  <si>
    <t>15_Peptide-Peptide_1.00.dir/ricc2.out:</t>
  </si>
  <si>
    <t>15_Peptide-Peptide.out:</t>
  </si>
  <si>
    <t>16_Peptide-Water_1.00.dir/ricc2.out:</t>
  </si>
  <si>
    <t>16_Peptide-Water.out:</t>
  </si>
  <si>
    <t>17_Uracil-Uracil_BP_1.00.dir/ricc2.out:</t>
  </si>
  <si>
    <t>17_Uracil-Uracil_BP.out:</t>
  </si>
  <si>
    <t>18_Water-Pyridine_1.00.dir/ricc2.out:</t>
  </si>
  <si>
    <t>18_Water-Pyridine.out:</t>
  </si>
  <si>
    <t>19_MeOH-Pyridine_1.00.dir/ricc2.out:</t>
  </si>
  <si>
    <t>19_MeOH-Pyridine.out:</t>
  </si>
  <si>
    <t>20_AcOH-AcOH_1.00.dir/ricc2.out:</t>
  </si>
  <si>
    <t>20_AcOH-AcOH.out:</t>
  </si>
  <si>
    <t>21_AcNH2-AcNH2_1.00.dir/ricc2.out:</t>
  </si>
  <si>
    <t>21_AcNH2-AcNH2.out:</t>
  </si>
  <si>
    <t>22_AcOH-Uracil_1.00.dir/ricc2.out:</t>
  </si>
  <si>
    <t>23_AcNH2-Uracil_1.00.dir/ricc2.out:</t>
  </si>
  <si>
    <t>24_Benzene-Benzene_pi-pi_1.00.dir/ricc2.out:</t>
  </si>
  <si>
    <t>24_Benzene-Benzene_pi-pi.out:</t>
  </si>
  <si>
    <t>25_Pyridine-Pyridine_pi-pi_1.00.dir/ricc2.out:</t>
  </si>
  <si>
    <t>25_Pyridine-Pyridine_pi-pi.out:</t>
  </si>
  <si>
    <t>26_Uracil-Uracil_pi-pi_1.00.dir/ricc2.out:</t>
  </si>
  <si>
    <t>26_Uracil-Uracil_pi-pi.out:</t>
  </si>
  <si>
    <t>27_Benzene-Pyridine_pi-pi_1.00.dir/ricc2.out:</t>
  </si>
  <si>
    <t>27_Benzene-Pyridine_pi-pi.out:</t>
  </si>
  <si>
    <t>28_Benzene-Uracil_pi-pi_1.00.dir/ricc2.out:</t>
  </si>
  <si>
    <t>28_Benzene-Uracil_pi-pi.out:</t>
  </si>
  <si>
    <t>29_Pyridine-Uracil_pi-pi_1.00.dir/ricc2.out:</t>
  </si>
  <si>
    <t>29_Pyridine-Uracil_pi-pi.out:</t>
  </si>
  <si>
    <t>30_Benzene-Ethene_1.00.dir/ricc2.out:</t>
  </si>
  <si>
    <t>30_Benzene-Ethene.out:</t>
  </si>
  <si>
    <t>31_Uracil-Ethene_1.00.dir/ricc2.out:</t>
  </si>
  <si>
    <t>32_Uracil-Ethyne_1.00.dir/ricc2.out:</t>
  </si>
  <si>
    <t>33_Pyridine-Ethene_1.00.dir/ricc2.out:</t>
  </si>
  <si>
    <t>33_Pyridine-Ethene.out:</t>
  </si>
  <si>
    <t>34_Pentane-Pentane_1.00.dir/ricc2.out:</t>
  </si>
  <si>
    <t>34_Pentane-Pentane.out:</t>
  </si>
  <si>
    <t>35_Neopentane-Pentane_1.00.dir/ricc2.out:</t>
  </si>
  <si>
    <t>35_Neopentane-Pentane.out:</t>
  </si>
  <si>
    <t>36_Neopentane-Neopentane_1.00.dir/ricc2.out:</t>
  </si>
  <si>
    <t>36_Neopentane-Neopentane.out:</t>
  </si>
  <si>
    <t>37_Cyclopentane-Neopentane_1.00.dir/ricc2.out:</t>
  </si>
  <si>
    <t>37_Cyclopentane-Neopentane.out:</t>
  </si>
  <si>
    <t>38_Cyclopentane-Cyclopentane_1.00.dir/ricc2.out:</t>
  </si>
  <si>
    <t>38_Cyclopentane-Cyclopentane.out:</t>
  </si>
  <si>
    <t>39_Benzene-Cyclopentane_1.00.dir/ricc2.out:</t>
  </si>
  <si>
    <t>39_Benzene-Cyclopentane.out:</t>
  </si>
  <si>
    <t>40_Benzene-Neopentane_1.00.dir/ricc2.out:</t>
  </si>
  <si>
    <t>40_Benzene-Neopentane.out:</t>
  </si>
  <si>
    <t>41_Uracil-Pentane_1.00.dir/ricc2.out:</t>
  </si>
  <si>
    <t>41_Uracil-Pentane.out:</t>
  </si>
  <si>
    <t>42_Uracil-Cyclopentane_1.00.dir/ricc2.out:</t>
  </si>
  <si>
    <t>42_Uracil-Cyclopentane.out:</t>
  </si>
  <si>
    <t>43_Uracil-Neopentane_1.00.dir/ricc2.out:</t>
  </si>
  <si>
    <t>43_Uracil-Neopentane.out:</t>
  </si>
  <si>
    <t>44_Ethene-Pentane_1.00.dir/ricc2.out:</t>
  </si>
  <si>
    <t>44_Ethene-Pentane.out:</t>
  </si>
  <si>
    <t>45_Ethyne-Pentane_1.00.dir/ricc2.out:</t>
  </si>
  <si>
    <t>45_Ethyne-Pentane.out:</t>
  </si>
  <si>
    <t>46_Peptide-Pentane_1.00.dir/ricc2.out:</t>
  </si>
  <si>
    <t>46_Peptide-Pentane.out:</t>
  </si>
  <si>
    <t>47_Benzene-Benzene_TS_1.00.dir/ricc2.out:</t>
  </si>
  <si>
    <t>47_Benzene-Benzene_TS.out:</t>
  </si>
  <si>
    <t>48_Pyridine-Pyridine_TS_1.00.dir/ricc2.out:</t>
  </si>
  <si>
    <t>48_Pyridine-Pyridine_TS.out:</t>
  </si>
  <si>
    <t>49_Benzene-Pyridine_TS_1.00.dir/ricc2.out:</t>
  </si>
  <si>
    <t>49_Benzene-Pyridine_TS.out:</t>
  </si>
  <si>
    <t>50_Benzene-Ethyne_CH-pi_1.00.dir/ricc2.out:</t>
  </si>
  <si>
    <t>50_Benzene-Ethyne_CH-pi.out:</t>
  </si>
  <si>
    <t>51_Ethyne-Ethyne_TS_1.00.dir/ricc2.out:</t>
  </si>
  <si>
    <t>51_Ethyne-Ethyne_TS.out:</t>
  </si>
  <si>
    <t>52_Benzene-AcOH_OH-pi_1.00.dir/ricc2.out:</t>
  </si>
  <si>
    <t>52_Benzene-AcOH_OH-pi.out:</t>
  </si>
  <si>
    <t>53_Benzene-AcNH2_NH-pi_1.00.dir/ricc2.out:</t>
  </si>
  <si>
    <t>53_Benzene-AcNH2_NH-pi.out:</t>
  </si>
  <si>
    <t>54_Benzene-Water_OH-pi_1.00.dir/ricc2.out:</t>
  </si>
  <si>
    <t>54_Benzene-Water_OH-pi.out:</t>
  </si>
  <si>
    <t>55_Benzene-MeOH_OH-pi_1.00.dir/ricc2.out:</t>
  </si>
  <si>
    <t>55_Benzene-MeOH_OH-pi.out:</t>
  </si>
  <si>
    <t>56_Benzene-MeNH2_NH-pi_1.00.dir/ricc2.out:</t>
  </si>
  <si>
    <t>56_Benzene-MeNH2_NH-pi.out:</t>
  </si>
  <si>
    <t>57_Benzene-Peptide_NH-pi_1.00.dir/ricc2.out:</t>
  </si>
  <si>
    <t>57_Benzene-Peptide_NH-pi.out:</t>
  </si>
  <si>
    <t>58_Pyridine-Pyridine_CH-N_1.00.dir/ricc2.out:</t>
  </si>
  <si>
    <t>58_Pyridine-Pyridine_CH-N.out:</t>
  </si>
  <si>
    <t>59_Ethyne-Water_CH-O_1.00.dir/ricc2.out:</t>
  </si>
  <si>
    <t>59_Ethyne-Water_CH-O.out:</t>
  </si>
  <si>
    <t>60_Ethyne-AcOH_OH-pi_1.00.dir/ricc2.out:</t>
  </si>
  <si>
    <t>60_Ethyne-AcOH_OH-pi.out:</t>
  </si>
  <si>
    <t>61_Pentane-AcOH_1.00.dir/ricc2.out:</t>
  </si>
  <si>
    <t>61_Pentane-AcOH.out:</t>
  </si>
  <si>
    <t>62_Pentane-AcNH2_1.00.dir/ricc2.out:</t>
  </si>
  <si>
    <t>62_Pentane-AcNH2.out:</t>
  </si>
  <si>
    <t>63_Benzene-AcOH_1.00.dir/ricc2.out:</t>
  </si>
  <si>
    <t>63_Benzene-AcOH.out:</t>
  </si>
  <si>
    <t>64_Peptide-Ethene_1.00.dir/ricc2.out:</t>
  </si>
  <si>
    <t>64_Peptide-Ethene.out:</t>
  </si>
  <si>
    <t>65_Pyridine-Ethyne_1.00.dir/ricc2.out:</t>
  </si>
  <si>
    <t>65_Pyridine-Ethyne.out:</t>
  </si>
  <si>
    <t>66_MeNH2-Pyridine_1.00.dir/ricc2.out:</t>
  </si>
  <si>
    <t>66_MeNH2-Pyridine.out:</t>
  </si>
  <si>
    <t>RMSD (kcal/mol)</t>
  </si>
  <si>
    <r>
      <t>CCSD(2)</t>
    </r>
    <r>
      <rPr>
        <b/>
        <vertAlign val="subscript"/>
        <sz val="13"/>
        <color theme="3"/>
        <rFont val="Calibri (Body)"/>
      </rPr>
      <t>F12</t>
    </r>
  </si>
  <si>
    <r>
      <t>CCSD(2*)</t>
    </r>
    <r>
      <rPr>
        <b/>
        <vertAlign val="subscript"/>
        <sz val="13"/>
        <color theme="3"/>
        <rFont val="Calibri (Body)"/>
      </rPr>
      <t>F12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</si>
</sst>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0.000"/>
    <numFmt numFmtId="165" formatCode="0.00000"/>
    <numFmt numFmtId="166" formatCode="0.000000"/>
    <numFmt numFmtId="167" formatCode="0.0"/>
    <numFmt numFmtId="168" formatCode="0.0000"/>
  </numFmts>
  <fonts count="38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6"/>
      <color theme="3"/>
      <name val="Cambria"/>
      <family val="1"/>
      <scheme val="maj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mbria"/>
      <family val="1"/>
    </font>
    <font>
      <vertAlign val="superscript"/>
      <sz val="12"/>
      <color theme="1"/>
      <name val="Cambria"/>
      <family val="1"/>
    </font>
    <font>
      <vertAlign val="superscript"/>
      <sz val="12"/>
      <color theme="1"/>
      <name val="Calibri"/>
      <family val="2"/>
      <scheme val="minor"/>
    </font>
    <font>
      <vertAlign val="superscript"/>
      <sz val="12"/>
      <color rgb="FF000000"/>
      <name val="Calibri"/>
      <family val="2"/>
      <scheme val="minor"/>
    </font>
    <font>
      <sz val="12"/>
      <color theme="1"/>
      <name val="Times New Roman"/>
    </font>
    <font>
      <sz val="12"/>
      <color rgb="FF000000"/>
      <name val="Times New Roman"/>
    </font>
    <font>
      <vertAlign val="superscript"/>
      <sz val="12"/>
      <color rgb="FF000000"/>
      <name val="Times New Roman"/>
    </font>
    <font>
      <b/>
      <sz val="12"/>
      <color theme="1"/>
      <name val="Times New Roman"/>
    </font>
    <font>
      <sz val="13"/>
      <color theme="1"/>
      <name val="Times New Roman"/>
    </font>
    <font>
      <vertAlign val="superscript"/>
      <sz val="12"/>
      <color theme="1"/>
      <name val="Times New Roman"/>
    </font>
    <font>
      <vertAlign val="subscript"/>
      <sz val="12"/>
      <color theme="1"/>
      <name val="Times New Roman"/>
    </font>
    <font>
      <b/>
      <vertAlign val="superscript"/>
      <sz val="12"/>
      <color theme="1"/>
      <name val="Calibri"/>
      <family val="2"/>
      <scheme val="minor"/>
    </font>
    <font>
      <b/>
      <sz val="12"/>
      <color theme="1"/>
      <name val="Times Roman"/>
    </font>
    <font>
      <b/>
      <vertAlign val="superscript"/>
      <sz val="12"/>
      <color theme="1"/>
      <name val="Times Roman"/>
    </font>
    <font>
      <sz val="12"/>
      <color theme="1"/>
      <name val="Times Roman"/>
    </font>
    <font>
      <b/>
      <vertAlign val="subscript"/>
      <sz val="13"/>
      <color theme="3"/>
      <name val="Calibri (Body)"/>
    </font>
    <font>
      <b/>
      <sz val="12"/>
      <name val="Calibri"/>
      <family val="2"/>
      <scheme val="minor"/>
    </font>
    <font>
      <b/>
      <vertAlign val="subscript"/>
      <sz val="12"/>
      <name val="Calibri (Body)"/>
    </font>
    <font>
      <b/>
      <vertAlign val="subscript"/>
      <sz val="13"/>
      <name val="Calibri (Body)"/>
    </font>
    <font>
      <b/>
      <sz val="13"/>
      <name val="Calibri"/>
      <family val="2"/>
      <scheme val="minor"/>
    </font>
    <font>
      <b/>
      <vertAlign val="subscript"/>
      <sz val="12"/>
      <color theme="1"/>
      <name val="Calibri (Body)"/>
    </font>
    <font>
      <sz val="12"/>
      <color rgb="FF9C0006"/>
      <name val="Calibri"/>
      <family val="2"/>
      <scheme val="minor"/>
    </font>
    <font>
      <i/>
      <sz val="12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FC7CE"/>
      </patternFill>
    </fill>
  </fills>
  <borders count="6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medium">
        <color auto="1"/>
      </top>
      <bottom/>
      <diagonal/>
    </border>
  </borders>
  <cellStyleXfs count="1370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6" fillId="2" borderId="1" applyNumberFormat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7" fillId="0" borderId="2" applyNumberFormat="0" applyFill="0" applyAlignment="0" applyProtection="0"/>
    <xf numFmtId="0" fontId="8" fillId="0" borderId="3" applyNumberFormat="0" applyFill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9" fillId="0" borderId="4" applyNumberFormat="0" applyFill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6" fillId="3" borderId="0" applyNumberFormat="0" applyBorder="0" applyAlignment="0" applyProtection="0"/>
    <xf numFmtId="0" fontId="8" fillId="0" borderId="3" applyNumberFormat="0" applyFill="0" applyAlignment="0" applyProtection="0"/>
  </cellStyleXfs>
  <cellXfs count="50">
    <xf numFmtId="0" fontId="0" fillId="0" borderId="0" xfId="0"/>
    <xf numFmtId="164" fontId="0" fillId="0" borderId="0" xfId="0" applyNumberFormat="1"/>
    <xf numFmtId="0" fontId="3" fillId="0" borderId="0" xfId="0" applyFont="1"/>
    <xf numFmtId="0" fontId="4" fillId="0" borderId="0" xfId="0" applyFont="1"/>
    <xf numFmtId="0" fontId="0" fillId="0" borderId="0" xfId="0" applyFont="1"/>
    <xf numFmtId="165" fontId="0" fillId="0" borderId="0" xfId="0" applyNumberFormat="1"/>
    <xf numFmtId="0" fontId="5" fillId="0" borderId="0" xfId="0" applyFont="1"/>
    <xf numFmtId="164" fontId="3" fillId="0" borderId="0" xfId="0" applyNumberFormat="1" applyFont="1"/>
    <xf numFmtId="0" fontId="0" fillId="0" borderId="0" xfId="0" quotePrefix="1"/>
    <xf numFmtId="166" fontId="0" fillId="0" borderId="0" xfId="0" applyNumberFormat="1"/>
    <xf numFmtId="0" fontId="6" fillId="2" borderId="1" xfId="371"/>
    <xf numFmtId="0" fontId="8" fillId="0" borderId="3" xfId="485"/>
    <xf numFmtId="0" fontId="7" fillId="0" borderId="2" xfId="484"/>
    <xf numFmtId="0" fontId="3" fillId="0" borderId="0" xfId="0" quotePrefix="1" applyFont="1"/>
    <xf numFmtId="164" fontId="9" fillId="0" borderId="4" xfId="512" applyNumberFormat="1"/>
    <xf numFmtId="0" fontId="8" fillId="0" borderId="3" xfId="485" quotePrefix="1"/>
    <xf numFmtId="166" fontId="3" fillId="0" borderId="0" xfId="0" applyNumberFormat="1" applyFont="1"/>
    <xf numFmtId="164" fontId="11" fillId="0" borderId="0" xfId="767" applyNumberFormat="1" applyFont="1"/>
    <xf numFmtId="0" fontId="8" fillId="0" borderId="3" xfId="485"/>
    <xf numFmtId="0" fontId="12" fillId="0" borderId="0" xfId="0" applyFont="1"/>
    <xf numFmtId="167" fontId="0" fillId="0" borderId="0" xfId="0" applyNumberFormat="1"/>
    <xf numFmtId="164" fontId="7" fillId="0" borderId="2" xfId="484" applyNumberFormat="1"/>
    <xf numFmtId="168" fontId="0" fillId="0" borderId="0" xfId="0" applyNumberFormat="1"/>
    <xf numFmtId="0" fontId="8" fillId="0" borderId="0" xfId="485" applyFill="1" applyBorder="1"/>
    <xf numFmtId="0" fontId="8" fillId="0" borderId="3" xfId="485" applyAlignment="1">
      <alignment wrapText="1"/>
    </xf>
    <xf numFmtId="0" fontId="13" fillId="0" borderId="0" xfId="0" applyFont="1"/>
    <xf numFmtId="0" fontId="0" fillId="0" borderId="0" xfId="0" applyAlignment="1">
      <alignment horizontal="right"/>
    </xf>
    <xf numFmtId="164" fontId="14" fillId="0" borderId="0" xfId="0" applyNumberFormat="1" applyFont="1"/>
    <xf numFmtId="164" fontId="0" fillId="0" borderId="0" xfId="0" applyNumberFormat="1" applyFont="1"/>
    <xf numFmtId="0" fontId="8" fillId="0" borderId="3" xfId="485" applyFill="1"/>
    <xf numFmtId="0" fontId="16" fillId="0" borderId="0" xfId="0" applyFont="1" applyAlignment="1">
      <alignment vertical="center"/>
    </xf>
    <xf numFmtId="0" fontId="15" fillId="0" borderId="0" xfId="0" applyFont="1" applyBorder="1" applyAlignment="1">
      <alignment horizontal="center" vertical="center"/>
    </xf>
    <xf numFmtId="0" fontId="19" fillId="0" borderId="0" xfId="0" applyFont="1"/>
    <xf numFmtId="0" fontId="20" fillId="0" borderId="0" xfId="0" applyFont="1"/>
    <xf numFmtId="0" fontId="19" fillId="0" borderId="0" xfId="0" applyFont="1" applyBorder="1" applyAlignment="1">
      <alignment horizontal="center" vertical="center"/>
    </xf>
    <xf numFmtId="0" fontId="22" fillId="0" borderId="0" xfId="0" applyFont="1"/>
    <xf numFmtId="164" fontId="19" fillId="0" borderId="0" xfId="0" applyNumberFormat="1" applyFont="1"/>
    <xf numFmtId="0" fontId="23" fillId="0" borderId="0" xfId="485" applyFont="1" applyFill="1" applyBorder="1"/>
    <xf numFmtId="0" fontId="19" fillId="0" borderId="0" xfId="0" applyFont="1" applyProtection="1">
      <protection locked="0"/>
    </xf>
    <xf numFmtId="0" fontId="24" fillId="0" borderId="0" xfId="0" applyFont="1" applyAlignment="1">
      <alignment horizontal="left" vertical="center" indent="5"/>
    </xf>
    <xf numFmtId="0" fontId="24" fillId="0" borderId="0" xfId="0" applyFont="1" applyAlignment="1">
      <alignment vertical="center"/>
    </xf>
    <xf numFmtId="0" fontId="17" fillId="0" borderId="0" xfId="0" applyFont="1" applyAlignment="1">
      <alignment horizontal="left" vertical="center" indent="5"/>
    </xf>
    <xf numFmtId="0" fontId="27" fillId="0" borderId="0" xfId="0" applyFont="1"/>
    <xf numFmtId="0" fontId="29" fillId="0" borderId="5" xfId="0" applyFont="1" applyBorder="1" applyAlignment="1">
      <alignment horizontal="center" vertical="center"/>
    </xf>
    <xf numFmtId="0" fontId="31" fillId="0" borderId="0" xfId="0" applyFont="1"/>
    <xf numFmtId="0" fontId="31" fillId="0" borderId="3" xfId="485" applyFont="1"/>
    <xf numFmtId="164" fontId="8" fillId="0" borderId="3" xfId="485" applyNumberFormat="1"/>
    <xf numFmtId="0" fontId="8" fillId="0" borderId="3" xfId="1369"/>
    <xf numFmtId="0" fontId="37" fillId="0" borderId="0" xfId="0" applyFont="1"/>
    <xf numFmtId="0" fontId="36" fillId="3" borderId="0" xfId="1368"/>
  </cellXfs>
  <cellStyles count="1370">
    <cellStyle name="Bad" xfId="1368" builtinId="27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9" builtinId="9" hidden="1"/>
    <cellStyle name="Followed Hyperlink" xfId="771" builtinId="9" hidden="1"/>
    <cellStyle name="Followed Hyperlink" xfId="773" builtinId="9" hidden="1"/>
    <cellStyle name="Followed Hyperlink" xfId="775" builtinId="9" hidden="1"/>
    <cellStyle name="Followed Hyperlink" xfId="777" builtinId="9" hidden="1"/>
    <cellStyle name="Followed Hyperlink" xfId="779" builtinId="9" hidden="1"/>
    <cellStyle name="Followed Hyperlink" xfId="781" builtinId="9" hidden="1"/>
    <cellStyle name="Followed Hyperlink" xfId="783" builtinId="9" hidden="1"/>
    <cellStyle name="Followed Hyperlink" xfId="785" builtinId="9" hidden="1"/>
    <cellStyle name="Followed Hyperlink" xfId="787" builtinId="9" hidden="1"/>
    <cellStyle name="Followed Hyperlink" xfId="789" builtinId="9" hidden="1"/>
    <cellStyle name="Followed Hyperlink" xfId="791" builtinId="9" hidden="1"/>
    <cellStyle name="Followed Hyperlink" xfId="793" builtinId="9" hidden="1"/>
    <cellStyle name="Followed Hyperlink" xfId="795" builtinId="9" hidden="1"/>
    <cellStyle name="Followed Hyperlink" xfId="797" builtinId="9" hidden="1"/>
    <cellStyle name="Followed Hyperlink" xfId="799" builtinId="9" hidden="1"/>
    <cellStyle name="Followed Hyperlink" xfId="801" builtinId="9" hidden="1"/>
    <cellStyle name="Followed Hyperlink" xfId="803" builtinId="9" hidden="1"/>
    <cellStyle name="Followed Hyperlink" xfId="805" builtinId="9" hidden="1"/>
    <cellStyle name="Followed Hyperlink" xfId="807" builtinId="9" hidden="1"/>
    <cellStyle name="Followed Hyperlink" xfId="809" builtinId="9" hidden="1"/>
    <cellStyle name="Followed Hyperlink" xfId="811" builtinId="9" hidden="1"/>
    <cellStyle name="Followed Hyperlink" xfId="813" builtinId="9" hidden="1"/>
    <cellStyle name="Followed Hyperlink" xfId="815" builtinId="9" hidden="1"/>
    <cellStyle name="Followed Hyperlink" xfId="817" builtinId="9" hidden="1"/>
    <cellStyle name="Followed Hyperlink" xfId="819" builtinId="9" hidden="1"/>
    <cellStyle name="Followed Hyperlink" xfId="821" builtinId="9" hidden="1"/>
    <cellStyle name="Followed Hyperlink" xfId="823" builtinId="9" hidden="1"/>
    <cellStyle name="Followed Hyperlink" xfId="825" builtinId="9" hidden="1"/>
    <cellStyle name="Followed Hyperlink" xfId="827" builtinId="9" hidden="1"/>
    <cellStyle name="Followed Hyperlink" xfId="829" builtinId="9" hidden="1"/>
    <cellStyle name="Followed Hyperlink" xfId="831" builtinId="9" hidden="1"/>
    <cellStyle name="Followed Hyperlink" xfId="833" builtinId="9" hidden="1"/>
    <cellStyle name="Followed Hyperlink" xfId="835" builtinId="9" hidden="1"/>
    <cellStyle name="Followed Hyperlink" xfId="837" builtinId="9" hidden="1"/>
    <cellStyle name="Followed Hyperlink" xfId="839" builtinId="9" hidden="1"/>
    <cellStyle name="Followed Hyperlink" xfId="841" builtinId="9" hidden="1"/>
    <cellStyle name="Followed Hyperlink" xfId="843" builtinId="9" hidden="1"/>
    <cellStyle name="Followed Hyperlink" xfId="845" builtinId="9" hidden="1"/>
    <cellStyle name="Followed Hyperlink" xfId="847" builtinId="9" hidden="1"/>
    <cellStyle name="Followed Hyperlink" xfId="849" builtinId="9" hidden="1"/>
    <cellStyle name="Followed Hyperlink" xfId="851" builtinId="9" hidden="1"/>
    <cellStyle name="Followed Hyperlink" xfId="853" builtinId="9" hidden="1"/>
    <cellStyle name="Followed Hyperlink" xfId="855" builtinId="9" hidden="1"/>
    <cellStyle name="Followed Hyperlink" xfId="857" builtinId="9" hidden="1"/>
    <cellStyle name="Followed Hyperlink" xfId="859" builtinId="9" hidden="1"/>
    <cellStyle name="Followed Hyperlink" xfId="861" builtinId="9" hidden="1"/>
    <cellStyle name="Followed Hyperlink" xfId="863" builtinId="9" hidden="1"/>
    <cellStyle name="Followed Hyperlink" xfId="865" builtinId="9" hidden="1"/>
    <cellStyle name="Followed Hyperlink" xfId="867" builtinId="9" hidden="1"/>
    <cellStyle name="Followed Hyperlink" xfId="869" builtinId="9" hidden="1"/>
    <cellStyle name="Followed Hyperlink" xfId="871" builtinId="9" hidden="1"/>
    <cellStyle name="Followed Hyperlink" xfId="873" builtinId="9" hidden="1"/>
    <cellStyle name="Followed Hyperlink" xfId="875" builtinId="9" hidden="1"/>
    <cellStyle name="Followed Hyperlink" xfId="877" builtinId="9" hidden="1"/>
    <cellStyle name="Followed Hyperlink" xfId="879" builtinId="9" hidden="1"/>
    <cellStyle name="Followed Hyperlink" xfId="881" builtinId="9" hidden="1"/>
    <cellStyle name="Followed Hyperlink" xfId="883" builtinId="9" hidden="1"/>
    <cellStyle name="Followed Hyperlink" xfId="885" builtinId="9" hidden="1"/>
    <cellStyle name="Followed Hyperlink" xfId="887" builtinId="9" hidden="1"/>
    <cellStyle name="Followed Hyperlink" xfId="889" builtinId="9" hidden="1"/>
    <cellStyle name="Followed Hyperlink" xfId="891" builtinId="9" hidden="1"/>
    <cellStyle name="Followed Hyperlink" xfId="893" builtinId="9" hidden="1"/>
    <cellStyle name="Followed Hyperlink" xfId="895" builtinId="9" hidden="1"/>
    <cellStyle name="Followed Hyperlink" xfId="897" builtinId="9" hidden="1"/>
    <cellStyle name="Followed Hyperlink" xfId="899" builtinId="9" hidden="1"/>
    <cellStyle name="Followed Hyperlink" xfId="901" builtinId="9" hidden="1"/>
    <cellStyle name="Followed Hyperlink" xfId="903" builtinId="9" hidden="1"/>
    <cellStyle name="Followed Hyperlink" xfId="905" builtinId="9" hidden="1"/>
    <cellStyle name="Followed Hyperlink" xfId="907" builtinId="9" hidden="1"/>
    <cellStyle name="Followed Hyperlink" xfId="909" builtinId="9" hidden="1"/>
    <cellStyle name="Followed Hyperlink" xfId="911" builtinId="9" hidden="1"/>
    <cellStyle name="Followed Hyperlink" xfId="913" builtinId="9" hidden="1"/>
    <cellStyle name="Followed Hyperlink" xfId="915" builtinId="9" hidden="1"/>
    <cellStyle name="Followed Hyperlink" xfId="917" builtinId="9" hidden="1"/>
    <cellStyle name="Followed Hyperlink" xfId="919" builtinId="9" hidden="1"/>
    <cellStyle name="Followed Hyperlink" xfId="921" builtinId="9" hidden="1"/>
    <cellStyle name="Followed Hyperlink" xfId="923" builtinId="9" hidden="1"/>
    <cellStyle name="Followed Hyperlink" xfId="925" builtinId="9" hidden="1"/>
    <cellStyle name="Followed Hyperlink" xfId="927" builtinId="9" hidden="1"/>
    <cellStyle name="Followed Hyperlink" xfId="929" builtinId="9" hidden="1"/>
    <cellStyle name="Followed Hyperlink" xfId="931" builtinId="9" hidden="1"/>
    <cellStyle name="Followed Hyperlink" xfId="933" builtinId="9" hidden="1"/>
    <cellStyle name="Followed Hyperlink" xfId="935" builtinId="9" hidden="1"/>
    <cellStyle name="Followed Hyperlink" xfId="937" builtinId="9" hidden="1"/>
    <cellStyle name="Followed Hyperlink" xfId="939" builtinId="9" hidden="1"/>
    <cellStyle name="Followed Hyperlink" xfId="941" builtinId="9" hidden="1"/>
    <cellStyle name="Followed Hyperlink" xfId="943" builtinId="9" hidden="1"/>
    <cellStyle name="Followed Hyperlink" xfId="945" builtinId="9" hidden="1"/>
    <cellStyle name="Followed Hyperlink" xfId="947" builtinId="9" hidden="1"/>
    <cellStyle name="Followed Hyperlink" xfId="949" builtinId="9" hidden="1"/>
    <cellStyle name="Followed Hyperlink" xfId="951" builtinId="9" hidden="1"/>
    <cellStyle name="Followed Hyperlink" xfId="953" builtinId="9" hidden="1"/>
    <cellStyle name="Followed Hyperlink" xfId="955" builtinId="9" hidden="1"/>
    <cellStyle name="Followed Hyperlink" xfId="957" builtinId="9" hidden="1"/>
    <cellStyle name="Followed Hyperlink" xfId="959" builtinId="9" hidden="1"/>
    <cellStyle name="Followed Hyperlink" xfId="961" builtinId="9" hidden="1"/>
    <cellStyle name="Followed Hyperlink" xfId="963" builtinId="9" hidden="1"/>
    <cellStyle name="Followed Hyperlink" xfId="965" builtinId="9" hidden="1"/>
    <cellStyle name="Followed Hyperlink" xfId="967" builtinId="9" hidden="1"/>
    <cellStyle name="Followed Hyperlink" xfId="969" builtinId="9" hidden="1"/>
    <cellStyle name="Followed Hyperlink" xfId="971" builtinId="9" hidden="1"/>
    <cellStyle name="Followed Hyperlink" xfId="973" builtinId="9" hidden="1"/>
    <cellStyle name="Followed Hyperlink" xfId="975" builtinId="9" hidden="1"/>
    <cellStyle name="Followed Hyperlink" xfId="977" builtinId="9" hidden="1"/>
    <cellStyle name="Followed Hyperlink" xfId="979" builtinId="9" hidden="1"/>
    <cellStyle name="Followed Hyperlink" xfId="981" builtinId="9" hidden="1"/>
    <cellStyle name="Followed Hyperlink" xfId="983" builtinId="9" hidden="1"/>
    <cellStyle name="Followed Hyperlink" xfId="985" builtinId="9" hidden="1"/>
    <cellStyle name="Followed Hyperlink" xfId="987" builtinId="9" hidden="1"/>
    <cellStyle name="Followed Hyperlink" xfId="989" builtinId="9" hidden="1"/>
    <cellStyle name="Followed Hyperlink" xfId="991" builtinId="9" hidden="1"/>
    <cellStyle name="Followed Hyperlink" xfId="993" builtinId="9" hidden="1"/>
    <cellStyle name="Followed Hyperlink" xfId="995" builtinId="9" hidden="1"/>
    <cellStyle name="Followed Hyperlink" xfId="997" builtinId="9" hidden="1"/>
    <cellStyle name="Followed Hyperlink" xfId="999" builtinId="9" hidden="1"/>
    <cellStyle name="Followed Hyperlink" xfId="1001" builtinId="9" hidden="1"/>
    <cellStyle name="Followed Hyperlink" xfId="1003" builtinId="9" hidden="1"/>
    <cellStyle name="Followed Hyperlink" xfId="1005" builtinId="9" hidden="1"/>
    <cellStyle name="Followed Hyperlink" xfId="1007" builtinId="9" hidden="1"/>
    <cellStyle name="Followed Hyperlink" xfId="1009" builtinId="9" hidden="1"/>
    <cellStyle name="Followed Hyperlink" xfId="1011" builtinId="9" hidden="1"/>
    <cellStyle name="Followed Hyperlink" xfId="1013" builtinId="9" hidden="1"/>
    <cellStyle name="Followed Hyperlink" xfId="1015" builtinId="9" hidden="1"/>
    <cellStyle name="Followed Hyperlink" xfId="1017" builtinId="9" hidden="1"/>
    <cellStyle name="Followed Hyperlink" xfId="1019" builtinId="9" hidden="1"/>
    <cellStyle name="Followed Hyperlink" xfId="1021" builtinId="9" hidden="1"/>
    <cellStyle name="Followed Hyperlink" xfId="1023" builtinId="9" hidden="1"/>
    <cellStyle name="Followed Hyperlink" xfId="1025" builtinId="9" hidden="1"/>
    <cellStyle name="Followed Hyperlink" xfId="1027" builtinId="9" hidden="1"/>
    <cellStyle name="Followed Hyperlink" xfId="1029" builtinId="9" hidden="1"/>
    <cellStyle name="Followed Hyperlink" xfId="1031" builtinId="9" hidden="1"/>
    <cellStyle name="Followed Hyperlink" xfId="1033" builtinId="9" hidden="1"/>
    <cellStyle name="Followed Hyperlink" xfId="1035" builtinId="9" hidden="1"/>
    <cellStyle name="Followed Hyperlink" xfId="1037" builtinId="9" hidden="1"/>
    <cellStyle name="Followed Hyperlink" xfId="1039" builtinId="9" hidden="1"/>
    <cellStyle name="Followed Hyperlink" xfId="1041" builtinId="9" hidden="1"/>
    <cellStyle name="Followed Hyperlink" xfId="1043" builtinId="9" hidden="1"/>
    <cellStyle name="Followed Hyperlink" xfId="1045" builtinId="9" hidden="1"/>
    <cellStyle name="Followed Hyperlink" xfId="1047" builtinId="9" hidden="1"/>
    <cellStyle name="Followed Hyperlink" xfId="1049" builtinId="9" hidden="1"/>
    <cellStyle name="Followed Hyperlink" xfId="1051" builtinId="9" hidden="1"/>
    <cellStyle name="Followed Hyperlink" xfId="1053" builtinId="9" hidden="1"/>
    <cellStyle name="Followed Hyperlink" xfId="1055" builtinId="9" hidden="1"/>
    <cellStyle name="Followed Hyperlink" xfId="1057" builtinId="9" hidden="1"/>
    <cellStyle name="Followed Hyperlink" xfId="1059" builtinId="9" hidden="1"/>
    <cellStyle name="Followed Hyperlink" xfId="1061" builtinId="9" hidden="1"/>
    <cellStyle name="Followed Hyperlink" xfId="1063" builtinId="9" hidden="1"/>
    <cellStyle name="Followed Hyperlink" xfId="1065" builtinId="9" hidden="1"/>
    <cellStyle name="Followed Hyperlink" xfId="1067" builtinId="9" hidden="1"/>
    <cellStyle name="Followed Hyperlink" xfId="1069" builtinId="9" hidden="1"/>
    <cellStyle name="Followed Hyperlink" xfId="1071" builtinId="9" hidden="1"/>
    <cellStyle name="Followed Hyperlink" xfId="1073" builtinId="9" hidden="1"/>
    <cellStyle name="Followed Hyperlink" xfId="1075" builtinId="9" hidden="1"/>
    <cellStyle name="Followed Hyperlink" xfId="1077" builtinId="9" hidden="1"/>
    <cellStyle name="Followed Hyperlink" xfId="1079" builtinId="9" hidden="1"/>
    <cellStyle name="Followed Hyperlink" xfId="1081" builtinId="9" hidden="1"/>
    <cellStyle name="Followed Hyperlink" xfId="1083" builtinId="9" hidden="1"/>
    <cellStyle name="Followed Hyperlink" xfId="1085" builtinId="9" hidden="1"/>
    <cellStyle name="Followed Hyperlink" xfId="1087" builtinId="9" hidden="1"/>
    <cellStyle name="Followed Hyperlink" xfId="1089" builtinId="9" hidden="1"/>
    <cellStyle name="Followed Hyperlink" xfId="1091" builtinId="9" hidden="1"/>
    <cellStyle name="Followed Hyperlink" xfId="1093" builtinId="9" hidden="1"/>
    <cellStyle name="Followed Hyperlink" xfId="1095" builtinId="9" hidden="1"/>
    <cellStyle name="Followed Hyperlink" xfId="1097" builtinId="9" hidden="1"/>
    <cellStyle name="Followed Hyperlink" xfId="1099" builtinId="9" hidden="1"/>
    <cellStyle name="Followed Hyperlink" xfId="1101" builtinId="9" hidden="1"/>
    <cellStyle name="Followed Hyperlink" xfId="1103" builtinId="9" hidden="1"/>
    <cellStyle name="Followed Hyperlink" xfId="1105" builtinId="9" hidden="1"/>
    <cellStyle name="Followed Hyperlink" xfId="1107" builtinId="9" hidden="1"/>
    <cellStyle name="Followed Hyperlink" xfId="1109" builtinId="9" hidden="1"/>
    <cellStyle name="Followed Hyperlink" xfId="1111" builtinId="9" hidden="1"/>
    <cellStyle name="Followed Hyperlink" xfId="1113" builtinId="9" hidden="1"/>
    <cellStyle name="Followed Hyperlink" xfId="1115" builtinId="9" hidden="1"/>
    <cellStyle name="Followed Hyperlink" xfId="1117" builtinId="9" hidden="1"/>
    <cellStyle name="Followed Hyperlink" xfId="1119" builtinId="9" hidden="1"/>
    <cellStyle name="Followed Hyperlink" xfId="1121" builtinId="9" hidden="1"/>
    <cellStyle name="Followed Hyperlink" xfId="1123" builtinId="9" hidden="1"/>
    <cellStyle name="Followed Hyperlink" xfId="1125" builtinId="9" hidden="1"/>
    <cellStyle name="Followed Hyperlink" xfId="1127" builtinId="9" hidden="1"/>
    <cellStyle name="Followed Hyperlink" xfId="1129" builtinId="9" hidden="1"/>
    <cellStyle name="Followed Hyperlink" xfId="1131" builtinId="9" hidden="1"/>
    <cellStyle name="Followed Hyperlink" xfId="1133" builtinId="9" hidden="1"/>
    <cellStyle name="Followed Hyperlink" xfId="1135" builtinId="9" hidden="1"/>
    <cellStyle name="Followed Hyperlink" xfId="1137" builtinId="9" hidden="1"/>
    <cellStyle name="Followed Hyperlink" xfId="1139" builtinId="9" hidden="1"/>
    <cellStyle name="Followed Hyperlink" xfId="1141" builtinId="9" hidden="1"/>
    <cellStyle name="Followed Hyperlink" xfId="1143" builtinId="9" hidden="1"/>
    <cellStyle name="Followed Hyperlink" xfId="1145" builtinId="9" hidden="1"/>
    <cellStyle name="Followed Hyperlink" xfId="1147" builtinId="9" hidden="1"/>
    <cellStyle name="Followed Hyperlink" xfId="1149" builtinId="9" hidden="1"/>
    <cellStyle name="Followed Hyperlink" xfId="1151" builtinId="9" hidden="1"/>
    <cellStyle name="Followed Hyperlink" xfId="1153" builtinId="9" hidden="1"/>
    <cellStyle name="Followed Hyperlink" xfId="1155" builtinId="9" hidden="1"/>
    <cellStyle name="Followed Hyperlink" xfId="1157" builtinId="9" hidden="1"/>
    <cellStyle name="Followed Hyperlink" xfId="1159" builtinId="9" hidden="1"/>
    <cellStyle name="Followed Hyperlink" xfId="1161" builtinId="9" hidden="1"/>
    <cellStyle name="Followed Hyperlink" xfId="1163" builtinId="9" hidden="1"/>
    <cellStyle name="Followed Hyperlink" xfId="1165" builtinId="9" hidden="1"/>
    <cellStyle name="Followed Hyperlink" xfId="1167" builtinId="9" hidden="1"/>
    <cellStyle name="Followed Hyperlink" xfId="1169" builtinId="9" hidden="1"/>
    <cellStyle name="Followed Hyperlink" xfId="1171" builtinId="9" hidden="1"/>
    <cellStyle name="Followed Hyperlink" xfId="1173" builtinId="9" hidden="1"/>
    <cellStyle name="Followed Hyperlink" xfId="1175" builtinId="9" hidden="1"/>
    <cellStyle name="Followed Hyperlink" xfId="1177" builtinId="9" hidden="1"/>
    <cellStyle name="Followed Hyperlink" xfId="1179" builtinId="9" hidden="1"/>
    <cellStyle name="Followed Hyperlink" xfId="1181" builtinId="9" hidden="1"/>
    <cellStyle name="Followed Hyperlink" xfId="1183" builtinId="9" hidden="1"/>
    <cellStyle name="Followed Hyperlink" xfId="1185" builtinId="9" hidden="1"/>
    <cellStyle name="Followed Hyperlink" xfId="1187" builtinId="9" hidden="1"/>
    <cellStyle name="Followed Hyperlink" xfId="1189" builtinId="9" hidden="1"/>
    <cellStyle name="Followed Hyperlink" xfId="1191" builtinId="9" hidden="1"/>
    <cellStyle name="Followed Hyperlink" xfId="1193" builtinId="9" hidden="1"/>
    <cellStyle name="Followed Hyperlink" xfId="1195" builtinId="9" hidden="1"/>
    <cellStyle name="Followed Hyperlink" xfId="1197" builtinId="9" hidden="1"/>
    <cellStyle name="Followed Hyperlink" xfId="1199" builtinId="9" hidden="1"/>
    <cellStyle name="Followed Hyperlink" xfId="1201" builtinId="9" hidden="1"/>
    <cellStyle name="Followed Hyperlink" xfId="1203" builtinId="9" hidden="1"/>
    <cellStyle name="Followed Hyperlink" xfId="1205" builtinId="9" hidden="1"/>
    <cellStyle name="Followed Hyperlink" xfId="1207" builtinId="9" hidden="1"/>
    <cellStyle name="Followed Hyperlink" xfId="1209" builtinId="9" hidden="1"/>
    <cellStyle name="Followed Hyperlink" xfId="1211" builtinId="9" hidden="1"/>
    <cellStyle name="Followed Hyperlink" xfId="1213" builtinId="9" hidden="1"/>
    <cellStyle name="Followed Hyperlink" xfId="1215" builtinId="9" hidden="1"/>
    <cellStyle name="Followed Hyperlink" xfId="1217" builtinId="9" hidden="1"/>
    <cellStyle name="Followed Hyperlink" xfId="1219" builtinId="9" hidden="1"/>
    <cellStyle name="Followed Hyperlink" xfId="1221" builtinId="9" hidden="1"/>
    <cellStyle name="Followed Hyperlink" xfId="1223" builtinId="9" hidden="1"/>
    <cellStyle name="Followed Hyperlink" xfId="1225" builtinId="9" hidden="1"/>
    <cellStyle name="Followed Hyperlink" xfId="1227" builtinId="9" hidden="1"/>
    <cellStyle name="Followed Hyperlink" xfId="1229" builtinId="9" hidden="1"/>
    <cellStyle name="Followed Hyperlink" xfId="1231" builtinId="9" hidden="1"/>
    <cellStyle name="Followed Hyperlink" xfId="1233" builtinId="9" hidden="1"/>
    <cellStyle name="Followed Hyperlink" xfId="1235" builtinId="9" hidden="1"/>
    <cellStyle name="Followed Hyperlink" xfId="1237" builtinId="9" hidden="1"/>
    <cellStyle name="Followed Hyperlink" xfId="1239" builtinId="9" hidden="1"/>
    <cellStyle name="Followed Hyperlink" xfId="1241" builtinId="9" hidden="1"/>
    <cellStyle name="Followed Hyperlink" xfId="1243" builtinId="9" hidden="1"/>
    <cellStyle name="Followed Hyperlink" xfId="1245" builtinId="9" hidden="1"/>
    <cellStyle name="Followed Hyperlink" xfId="1247" builtinId="9" hidden="1"/>
    <cellStyle name="Followed Hyperlink" xfId="1249" builtinId="9" hidden="1"/>
    <cellStyle name="Followed Hyperlink" xfId="1251" builtinId="9" hidden="1"/>
    <cellStyle name="Followed Hyperlink" xfId="1253" builtinId="9" hidden="1"/>
    <cellStyle name="Followed Hyperlink" xfId="1255" builtinId="9" hidden="1"/>
    <cellStyle name="Followed Hyperlink" xfId="1257" builtinId="9" hidden="1"/>
    <cellStyle name="Followed Hyperlink" xfId="1259" builtinId="9" hidden="1"/>
    <cellStyle name="Followed Hyperlink" xfId="1261" builtinId="9" hidden="1"/>
    <cellStyle name="Followed Hyperlink" xfId="1263" builtinId="9" hidden="1"/>
    <cellStyle name="Followed Hyperlink" xfId="1265" builtinId="9" hidden="1"/>
    <cellStyle name="Followed Hyperlink" xfId="1267" builtinId="9" hidden="1"/>
    <cellStyle name="Followed Hyperlink" xfId="1269" builtinId="9" hidden="1"/>
    <cellStyle name="Followed Hyperlink" xfId="1271" builtinId="9" hidden="1"/>
    <cellStyle name="Followed Hyperlink" xfId="1273" builtinId="9" hidden="1"/>
    <cellStyle name="Followed Hyperlink" xfId="1275" builtinId="9" hidden="1"/>
    <cellStyle name="Followed Hyperlink" xfId="1277" builtinId="9" hidden="1"/>
    <cellStyle name="Followed Hyperlink" xfId="1279" builtinId="9" hidden="1"/>
    <cellStyle name="Followed Hyperlink" xfId="1281" builtinId="9" hidden="1"/>
    <cellStyle name="Followed Hyperlink" xfId="1283" builtinId="9" hidden="1"/>
    <cellStyle name="Followed Hyperlink" xfId="1285" builtinId="9" hidden="1"/>
    <cellStyle name="Followed Hyperlink" xfId="1287" builtinId="9" hidden="1"/>
    <cellStyle name="Followed Hyperlink" xfId="1289" builtinId="9" hidden="1"/>
    <cellStyle name="Followed Hyperlink" xfId="1291" builtinId="9" hidden="1"/>
    <cellStyle name="Followed Hyperlink" xfId="1293" builtinId="9" hidden="1"/>
    <cellStyle name="Followed Hyperlink" xfId="1295" builtinId="9" hidden="1"/>
    <cellStyle name="Followed Hyperlink" xfId="1297" builtinId="9" hidden="1"/>
    <cellStyle name="Followed Hyperlink" xfId="1299" builtinId="9" hidden="1"/>
    <cellStyle name="Followed Hyperlink" xfId="1301" builtinId="9" hidden="1"/>
    <cellStyle name="Followed Hyperlink" xfId="1303" builtinId="9" hidden="1"/>
    <cellStyle name="Followed Hyperlink" xfId="1305" builtinId="9" hidden="1"/>
    <cellStyle name="Followed Hyperlink" xfId="1307" builtinId="9" hidden="1"/>
    <cellStyle name="Followed Hyperlink" xfId="1309" builtinId="9" hidden="1"/>
    <cellStyle name="Followed Hyperlink" xfId="1311" builtinId="9" hidden="1"/>
    <cellStyle name="Followed Hyperlink" xfId="1313" builtinId="9" hidden="1"/>
    <cellStyle name="Followed Hyperlink" xfId="1315" builtinId="9" hidden="1"/>
    <cellStyle name="Followed Hyperlink" xfId="1317" builtinId="9" hidden="1"/>
    <cellStyle name="Followed Hyperlink" xfId="1319" builtinId="9" hidden="1"/>
    <cellStyle name="Followed Hyperlink" xfId="1321" builtinId="9" hidden="1"/>
    <cellStyle name="Followed Hyperlink" xfId="1323" builtinId="9" hidden="1"/>
    <cellStyle name="Followed Hyperlink" xfId="1325" builtinId="9" hidden="1"/>
    <cellStyle name="Followed Hyperlink" xfId="1327" builtinId="9" hidden="1"/>
    <cellStyle name="Followed Hyperlink" xfId="1329" builtinId="9" hidden="1"/>
    <cellStyle name="Followed Hyperlink" xfId="1331" builtinId="9" hidden="1"/>
    <cellStyle name="Followed Hyperlink" xfId="1333" builtinId="9" hidden="1"/>
    <cellStyle name="Followed Hyperlink" xfId="1335" builtinId="9" hidden="1"/>
    <cellStyle name="Followed Hyperlink" xfId="1337" builtinId="9" hidden="1"/>
    <cellStyle name="Followed Hyperlink" xfId="1339" builtinId="9" hidden="1"/>
    <cellStyle name="Followed Hyperlink" xfId="1341" builtinId="9" hidden="1"/>
    <cellStyle name="Followed Hyperlink" xfId="1343" builtinId="9" hidden="1"/>
    <cellStyle name="Followed Hyperlink" xfId="1345" builtinId="9" hidden="1"/>
    <cellStyle name="Followed Hyperlink" xfId="1347" builtinId="9" hidden="1"/>
    <cellStyle name="Followed Hyperlink" xfId="1349" builtinId="9" hidden="1"/>
    <cellStyle name="Followed Hyperlink" xfId="1351" builtinId="9" hidden="1"/>
    <cellStyle name="Followed Hyperlink" xfId="1353" builtinId="9" hidden="1"/>
    <cellStyle name="Followed Hyperlink" xfId="1355" builtinId="9" hidden="1"/>
    <cellStyle name="Followed Hyperlink" xfId="1357" builtinId="9" hidden="1"/>
    <cellStyle name="Followed Hyperlink" xfId="1359" builtinId="9" hidden="1"/>
    <cellStyle name="Followed Hyperlink" xfId="1361" builtinId="9" hidden="1"/>
    <cellStyle name="Followed Hyperlink" xfId="1363" builtinId="9" hidden="1"/>
    <cellStyle name="Followed Hyperlink" xfId="1365" builtinId="9" hidden="1"/>
    <cellStyle name="Followed Hyperlink" xfId="1367" builtinId="9" hidden="1"/>
    <cellStyle name="Heading 1" xfId="484" builtinId="16"/>
    <cellStyle name="Heading 2" xfId="485" builtinId="17"/>
    <cellStyle name="Heading 2 2" xfId="1369"/>
    <cellStyle name="Heading 3" xfId="512" builtinId="18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8" builtinId="8" hidden="1"/>
    <cellStyle name="Hyperlink" xfId="770" builtinId="8" hidden="1"/>
    <cellStyle name="Hyperlink" xfId="772" builtinId="8" hidden="1"/>
    <cellStyle name="Hyperlink" xfId="774" builtinId="8" hidden="1"/>
    <cellStyle name="Hyperlink" xfId="776" builtinId="8" hidden="1"/>
    <cellStyle name="Hyperlink" xfId="778" builtinId="8" hidden="1"/>
    <cellStyle name="Hyperlink" xfId="780" builtinId="8" hidden="1"/>
    <cellStyle name="Hyperlink" xfId="782" builtinId="8" hidden="1"/>
    <cellStyle name="Hyperlink" xfId="784" builtinId="8" hidden="1"/>
    <cellStyle name="Hyperlink" xfId="786" builtinId="8" hidden="1"/>
    <cellStyle name="Hyperlink" xfId="788" builtinId="8" hidden="1"/>
    <cellStyle name="Hyperlink" xfId="790" builtinId="8" hidden="1"/>
    <cellStyle name="Hyperlink" xfId="792" builtinId="8" hidden="1"/>
    <cellStyle name="Hyperlink" xfId="794" builtinId="8" hidden="1"/>
    <cellStyle name="Hyperlink" xfId="796" builtinId="8" hidden="1"/>
    <cellStyle name="Hyperlink" xfId="798" builtinId="8" hidden="1"/>
    <cellStyle name="Hyperlink" xfId="800" builtinId="8" hidden="1"/>
    <cellStyle name="Hyperlink" xfId="802" builtinId="8" hidden="1"/>
    <cellStyle name="Hyperlink" xfId="804" builtinId="8" hidden="1"/>
    <cellStyle name="Hyperlink" xfId="806" builtinId="8" hidden="1"/>
    <cellStyle name="Hyperlink" xfId="808" builtinId="8" hidden="1"/>
    <cellStyle name="Hyperlink" xfId="810" builtinId="8" hidden="1"/>
    <cellStyle name="Hyperlink" xfId="812" builtinId="8" hidden="1"/>
    <cellStyle name="Hyperlink" xfId="814" builtinId="8" hidden="1"/>
    <cellStyle name="Hyperlink" xfId="816" builtinId="8" hidden="1"/>
    <cellStyle name="Hyperlink" xfId="818" builtinId="8" hidden="1"/>
    <cellStyle name="Hyperlink" xfId="820" builtinId="8" hidden="1"/>
    <cellStyle name="Hyperlink" xfId="822" builtinId="8" hidden="1"/>
    <cellStyle name="Hyperlink" xfId="824" builtinId="8" hidden="1"/>
    <cellStyle name="Hyperlink" xfId="826" builtinId="8" hidden="1"/>
    <cellStyle name="Hyperlink" xfId="828" builtinId="8" hidden="1"/>
    <cellStyle name="Hyperlink" xfId="830" builtinId="8" hidden="1"/>
    <cellStyle name="Hyperlink" xfId="832" builtinId="8" hidden="1"/>
    <cellStyle name="Hyperlink" xfId="834" builtinId="8" hidden="1"/>
    <cellStyle name="Hyperlink" xfId="836" builtinId="8" hidden="1"/>
    <cellStyle name="Hyperlink" xfId="838" builtinId="8" hidden="1"/>
    <cellStyle name="Hyperlink" xfId="840" builtinId="8" hidden="1"/>
    <cellStyle name="Hyperlink" xfId="842" builtinId="8" hidden="1"/>
    <cellStyle name="Hyperlink" xfId="844" builtinId="8" hidden="1"/>
    <cellStyle name="Hyperlink" xfId="846" builtinId="8" hidden="1"/>
    <cellStyle name="Hyperlink" xfId="848" builtinId="8" hidden="1"/>
    <cellStyle name="Hyperlink" xfId="850" builtinId="8" hidden="1"/>
    <cellStyle name="Hyperlink" xfId="852" builtinId="8" hidden="1"/>
    <cellStyle name="Hyperlink" xfId="854" builtinId="8" hidden="1"/>
    <cellStyle name="Hyperlink" xfId="856" builtinId="8" hidden="1"/>
    <cellStyle name="Hyperlink" xfId="858" builtinId="8" hidden="1"/>
    <cellStyle name="Hyperlink" xfId="860" builtinId="8" hidden="1"/>
    <cellStyle name="Hyperlink" xfId="862" builtinId="8" hidden="1"/>
    <cellStyle name="Hyperlink" xfId="864" builtinId="8" hidden="1"/>
    <cellStyle name="Hyperlink" xfId="866" builtinId="8" hidden="1"/>
    <cellStyle name="Hyperlink" xfId="868" builtinId="8" hidden="1"/>
    <cellStyle name="Hyperlink" xfId="870" builtinId="8" hidden="1"/>
    <cellStyle name="Hyperlink" xfId="872" builtinId="8" hidden="1"/>
    <cellStyle name="Hyperlink" xfId="874" builtinId="8" hidden="1"/>
    <cellStyle name="Hyperlink" xfId="876" builtinId="8" hidden="1"/>
    <cellStyle name="Hyperlink" xfId="878" builtinId="8" hidden="1"/>
    <cellStyle name="Hyperlink" xfId="880" builtinId="8" hidden="1"/>
    <cellStyle name="Hyperlink" xfId="882" builtinId="8" hidden="1"/>
    <cellStyle name="Hyperlink" xfId="884" builtinId="8" hidden="1"/>
    <cellStyle name="Hyperlink" xfId="886" builtinId="8" hidden="1"/>
    <cellStyle name="Hyperlink" xfId="888" builtinId="8" hidden="1"/>
    <cellStyle name="Hyperlink" xfId="890" builtinId="8" hidden="1"/>
    <cellStyle name="Hyperlink" xfId="892" builtinId="8" hidden="1"/>
    <cellStyle name="Hyperlink" xfId="894" builtinId="8" hidden="1"/>
    <cellStyle name="Hyperlink" xfId="896" builtinId="8" hidden="1"/>
    <cellStyle name="Hyperlink" xfId="898" builtinId="8" hidden="1"/>
    <cellStyle name="Hyperlink" xfId="900" builtinId="8" hidden="1"/>
    <cellStyle name="Hyperlink" xfId="902" builtinId="8" hidden="1"/>
    <cellStyle name="Hyperlink" xfId="904" builtinId="8" hidden="1"/>
    <cellStyle name="Hyperlink" xfId="906" builtinId="8" hidden="1"/>
    <cellStyle name="Hyperlink" xfId="908" builtinId="8" hidden="1"/>
    <cellStyle name="Hyperlink" xfId="910" builtinId="8" hidden="1"/>
    <cellStyle name="Hyperlink" xfId="912" builtinId="8" hidden="1"/>
    <cellStyle name="Hyperlink" xfId="914" builtinId="8" hidden="1"/>
    <cellStyle name="Hyperlink" xfId="916" builtinId="8" hidden="1"/>
    <cellStyle name="Hyperlink" xfId="918" builtinId="8" hidden="1"/>
    <cellStyle name="Hyperlink" xfId="920" builtinId="8" hidden="1"/>
    <cellStyle name="Hyperlink" xfId="922" builtinId="8" hidden="1"/>
    <cellStyle name="Hyperlink" xfId="924" builtinId="8" hidden="1"/>
    <cellStyle name="Hyperlink" xfId="926" builtinId="8" hidden="1"/>
    <cellStyle name="Hyperlink" xfId="928" builtinId="8" hidden="1"/>
    <cellStyle name="Hyperlink" xfId="930" builtinId="8" hidden="1"/>
    <cellStyle name="Hyperlink" xfId="932" builtinId="8" hidden="1"/>
    <cellStyle name="Hyperlink" xfId="934" builtinId="8" hidden="1"/>
    <cellStyle name="Hyperlink" xfId="936" builtinId="8" hidden="1"/>
    <cellStyle name="Hyperlink" xfId="938" builtinId="8" hidden="1"/>
    <cellStyle name="Hyperlink" xfId="940" builtinId="8" hidden="1"/>
    <cellStyle name="Hyperlink" xfId="942" builtinId="8" hidden="1"/>
    <cellStyle name="Hyperlink" xfId="944" builtinId="8" hidden="1"/>
    <cellStyle name="Hyperlink" xfId="946" builtinId="8" hidden="1"/>
    <cellStyle name="Hyperlink" xfId="948" builtinId="8" hidden="1"/>
    <cellStyle name="Hyperlink" xfId="950" builtinId="8" hidden="1"/>
    <cellStyle name="Hyperlink" xfId="952" builtinId="8" hidden="1"/>
    <cellStyle name="Hyperlink" xfId="954" builtinId="8" hidden="1"/>
    <cellStyle name="Hyperlink" xfId="956" builtinId="8" hidden="1"/>
    <cellStyle name="Hyperlink" xfId="958" builtinId="8" hidden="1"/>
    <cellStyle name="Hyperlink" xfId="960" builtinId="8" hidden="1"/>
    <cellStyle name="Hyperlink" xfId="962" builtinId="8" hidden="1"/>
    <cellStyle name="Hyperlink" xfId="964" builtinId="8" hidden="1"/>
    <cellStyle name="Hyperlink" xfId="966" builtinId="8" hidden="1"/>
    <cellStyle name="Hyperlink" xfId="968" builtinId="8" hidden="1"/>
    <cellStyle name="Hyperlink" xfId="970" builtinId="8" hidden="1"/>
    <cellStyle name="Hyperlink" xfId="972" builtinId="8" hidden="1"/>
    <cellStyle name="Hyperlink" xfId="974" builtinId="8" hidden="1"/>
    <cellStyle name="Hyperlink" xfId="976" builtinId="8" hidden="1"/>
    <cellStyle name="Hyperlink" xfId="978" builtinId="8" hidden="1"/>
    <cellStyle name="Hyperlink" xfId="980" builtinId="8" hidden="1"/>
    <cellStyle name="Hyperlink" xfId="982" builtinId="8" hidden="1"/>
    <cellStyle name="Hyperlink" xfId="984" builtinId="8" hidden="1"/>
    <cellStyle name="Hyperlink" xfId="986" builtinId="8" hidden="1"/>
    <cellStyle name="Hyperlink" xfId="988" builtinId="8" hidden="1"/>
    <cellStyle name="Hyperlink" xfId="990" builtinId="8" hidden="1"/>
    <cellStyle name="Hyperlink" xfId="992" builtinId="8" hidden="1"/>
    <cellStyle name="Hyperlink" xfId="994" builtinId="8" hidden="1"/>
    <cellStyle name="Hyperlink" xfId="996" builtinId="8" hidden="1"/>
    <cellStyle name="Hyperlink" xfId="998" builtinId="8" hidden="1"/>
    <cellStyle name="Hyperlink" xfId="1000" builtinId="8" hidden="1"/>
    <cellStyle name="Hyperlink" xfId="1002" builtinId="8" hidden="1"/>
    <cellStyle name="Hyperlink" xfId="1004" builtinId="8" hidden="1"/>
    <cellStyle name="Hyperlink" xfId="1006" builtinId="8" hidden="1"/>
    <cellStyle name="Hyperlink" xfId="1008" builtinId="8" hidden="1"/>
    <cellStyle name="Hyperlink" xfId="1010" builtinId="8" hidden="1"/>
    <cellStyle name="Hyperlink" xfId="1012" builtinId="8" hidden="1"/>
    <cellStyle name="Hyperlink" xfId="1014" builtinId="8" hidden="1"/>
    <cellStyle name="Hyperlink" xfId="1016" builtinId="8" hidden="1"/>
    <cellStyle name="Hyperlink" xfId="1018" builtinId="8" hidden="1"/>
    <cellStyle name="Hyperlink" xfId="1020" builtinId="8" hidden="1"/>
    <cellStyle name="Hyperlink" xfId="1022" builtinId="8" hidden="1"/>
    <cellStyle name="Hyperlink" xfId="1024" builtinId="8" hidden="1"/>
    <cellStyle name="Hyperlink" xfId="1026" builtinId="8" hidden="1"/>
    <cellStyle name="Hyperlink" xfId="1028" builtinId="8" hidden="1"/>
    <cellStyle name="Hyperlink" xfId="1030" builtinId="8" hidden="1"/>
    <cellStyle name="Hyperlink" xfId="1032" builtinId="8" hidden="1"/>
    <cellStyle name="Hyperlink" xfId="1034" builtinId="8" hidden="1"/>
    <cellStyle name="Hyperlink" xfId="1036" builtinId="8" hidden="1"/>
    <cellStyle name="Hyperlink" xfId="1038" builtinId="8" hidden="1"/>
    <cellStyle name="Hyperlink" xfId="1040" builtinId="8" hidden="1"/>
    <cellStyle name="Hyperlink" xfId="1042" builtinId="8" hidden="1"/>
    <cellStyle name="Hyperlink" xfId="1044" builtinId="8" hidden="1"/>
    <cellStyle name="Hyperlink" xfId="1046" builtinId="8" hidden="1"/>
    <cellStyle name="Hyperlink" xfId="1048" builtinId="8" hidden="1"/>
    <cellStyle name="Hyperlink" xfId="1050" builtinId="8" hidden="1"/>
    <cellStyle name="Hyperlink" xfId="1052" builtinId="8" hidden="1"/>
    <cellStyle name="Hyperlink" xfId="1054" builtinId="8" hidden="1"/>
    <cellStyle name="Hyperlink" xfId="1056" builtinId="8" hidden="1"/>
    <cellStyle name="Hyperlink" xfId="1058" builtinId="8" hidden="1"/>
    <cellStyle name="Hyperlink" xfId="1060" builtinId="8" hidden="1"/>
    <cellStyle name="Hyperlink" xfId="1062" builtinId="8" hidden="1"/>
    <cellStyle name="Hyperlink" xfId="1064" builtinId="8" hidden="1"/>
    <cellStyle name="Hyperlink" xfId="1066" builtinId="8" hidden="1"/>
    <cellStyle name="Hyperlink" xfId="1068" builtinId="8" hidden="1"/>
    <cellStyle name="Hyperlink" xfId="1070" builtinId="8" hidden="1"/>
    <cellStyle name="Hyperlink" xfId="1072" builtinId="8" hidden="1"/>
    <cellStyle name="Hyperlink" xfId="1074" builtinId="8" hidden="1"/>
    <cellStyle name="Hyperlink" xfId="1076" builtinId="8" hidden="1"/>
    <cellStyle name="Hyperlink" xfId="1078" builtinId="8" hidden="1"/>
    <cellStyle name="Hyperlink" xfId="1080" builtinId="8" hidden="1"/>
    <cellStyle name="Hyperlink" xfId="1082" builtinId="8" hidden="1"/>
    <cellStyle name="Hyperlink" xfId="1084" builtinId="8" hidden="1"/>
    <cellStyle name="Hyperlink" xfId="1086" builtinId="8" hidden="1"/>
    <cellStyle name="Hyperlink" xfId="1088" builtinId="8" hidden="1"/>
    <cellStyle name="Hyperlink" xfId="1090" builtinId="8" hidden="1"/>
    <cellStyle name="Hyperlink" xfId="1092" builtinId="8" hidden="1"/>
    <cellStyle name="Hyperlink" xfId="1094" builtinId="8" hidden="1"/>
    <cellStyle name="Hyperlink" xfId="1096" builtinId="8" hidden="1"/>
    <cellStyle name="Hyperlink" xfId="1098" builtinId="8" hidden="1"/>
    <cellStyle name="Hyperlink" xfId="1100" builtinId="8" hidden="1"/>
    <cellStyle name="Hyperlink" xfId="1102" builtinId="8" hidden="1"/>
    <cellStyle name="Hyperlink" xfId="1104" builtinId="8" hidden="1"/>
    <cellStyle name="Hyperlink" xfId="1106" builtinId="8" hidden="1"/>
    <cellStyle name="Hyperlink" xfId="1108" builtinId="8" hidden="1"/>
    <cellStyle name="Hyperlink" xfId="1110" builtinId="8" hidden="1"/>
    <cellStyle name="Hyperlink" xfId="1112" builtinId="8" hidden="1"/>
    <cellStyle name="Hyperlink" xfId="1114" builtinId="8" hidden="1"/>
    <cellStyle name="Hyperlink" xfId="1116" builtinId="8" hidden="1"/>
    <cellStyle name="Hyperlink" xfId="1118" builtinId="8" hidden="1"/>
    <cellStyle name="Hyperlink" xfId="1120" builtinId="8" hidden="1"/>
    <cellStyle name="Hyperlink" xfId="1122" builtinId="8" hidden="1"/>
    <cellStyle name="Hyperlink" xfId="1124" builtinId="8" hidden="1"/>
    <cellStyle name="Hyperlink" xfId="1126" builtinId="8" hidden="1"/>
    <cellStyle name="Hyperlink" xfId="1128" builtinId="8" hidden="1"/>
    <cellStyle name="Hyperlink" xfId="1130" builtinId="8" hidden="1"/>
    <cellStyle name="Hyperlink" xfId="1132" builtinId="8" hidden="1"/>
    <cellStyle name="Hyperlink" xfId="1134" builtinId="8" hidden="1"/>
    <cellStyle name="Hyperlink" xfId="1136" builtinId="8" hidden="1"/>
    <cellStyle name="Hyperlink" xfId="1138" builtinId="8" hidden="1"/>
    <cellStyle name="Hyperlink" xfId="1140" builtinId="8" hidden="1"/>
    <cellStyle name="Hyperlink" xfId="1142" builtinId="8" hidden="1"/>
    <cellStyle name="Hyperlink" xfId="1144" builtinId="8" hidden="1"/>
    <cellStyle name="Hyperlink" xfId="1146" builtinId="8" hidden="1"/>
    <cellStyle name="Hyperlink" xfId="1148" builtinId="8" hidden="1"/>
    <cellStyle name="Hyperlink" xfId="1150" builtinId="8" hidden="1"/>
    <cellStyle name="Hyperlink" xfId="1152" builtinId="8" hidden="1"/>
    <cellStyle name="Hyperlink" xfId="1154" builtinId="8" hidden="1"/>
    <cellStyle name="Hyperlink" xfId="1156" builtinId="8" hidden="1"/>
    <cellStyle name="Hyperlink" xfId="1158" builtinId="8" hidden="1"/>
    <cellStyle name="Hyperlink" xfId="1160" builtinId="8" hidden="1"/>
    <cellStyle name="Hyperlink" xfId="1162" builtinId="8" hidden="1"/>
    <cellStyle name="Hyperlink" xfId="1164" builtinId="8" hidden="1"/>
    <cellStyle name="Hyperlink" xfId="1166" builtinId="8" hidden="1"/>
    <cellStyle name="Hyperlink" xfId="1168" builtinId="8" hidden="1"/>
    <cellStyle name="Hyperlink" xfId="1170" builtinId="8" hidden="1"/>
    <cellStyle name="Hyperlink" xfId="1172" builtinId="8" hidden="1"/>
    <cellStyle name="Hyperlink" xfId="1174" builtinId="8" hidden="1"/>
    <cellStyle name="Hyperlink" xfId="1176" builtinId="8" hidden="1"/>
    <cellStyle name="Hyperlink" xfId="1178" builtinId="8" hidden="1"/>
    <cellStyle name="Hyperlink" xfId="1180" builtinId="8" hidden="1"/>
    <cellStyle name="Hyperlink" xfId="1182" builtinId="8" hidden="1"/>
    <cellStyle name="Hyperlink" xfId="1184" builtinId="8" hidden="1"/>
    <cellStyle name="Hyperlink" xfId="1186" builtinId="8" hidden="1"/>
    <cellStyle name="Hyperlink" xfId="1188" builtinId="8" hidden="1"/>
    <cellStyle name="Hyperlink" xfId="1190" builtinId="8" hidden="1"/>
    <cellStyle name="Hyperlink" xfId="1192" builtinId="8" hidden="1"/>
    <cellStyle name="Hyperlink" xfId="1194" builtinId="8" hidden="1"/>
    <cellStyle name="Hyperlink" xfId="1196" builtinId="8" hidden="1"/>
    <cellStyle name="Hyperlink" xfId="1198" builtinId="8" hidden="1"/>
    <cellStyle name="Hyperlink" xfId="1200" builtinId="8" hidden="1"/>
    <cellStyle name="Hyperlink" xfId="1202" builtinId="8" hidden="1"/>
    <cellStyle name="Hyperlink" xfId="1204" builtinId="8" hidden="1"/>
    <cellStyle name="Hyperlink" xfId="1206" builtinId="8" hidden="1"/>
    <cellStyle name="Hyperlink" xfId="1208" builtinId="8" hidden="1"/>
    <cellStyle name="Hyperlink" xfId="1210" builtinId="8" hidden="1"/>
    <cellStyle name="Hyperlink" xfId="1212" builtinId="8" hidden="1"/>
    <cellStyle name="Hyperlink" xfId="1214" builtinId="8" hidden="1"/>
    <cellStyle name="Hyperlink" xfId="1216" builtinId="8" hidden="1"/>
    <cellStyle name="Hyperlink" xfId="1218" builtinId="8" hidden="1"/>
    <cellStyle name="Hyperlink" xfId="1220" builtinId="8" hidden="1"/>
    <cellStyle name="Hyperlink" xfId="1222" builtinId="8" hidden="1"/>
    <cellStyle name="Hyperlink" xfId="1224" builtinId="8" hidden="1"/>
    <cellStyle name="Hyperlink" xfId="1226" builtinId="8" hidden="1"/>
    <cellStyle name="Hyperlink" xfId="1228" builtinId="8" hidden="1"/>
    <cellStyle name="Hyperlink" xfId="1230" builtinId="8" hidden="1"/>
    <cellStyle name="Hyperlink" xfId="1232" builtinId="8" hidden="1"/>
    <cellStyle name="Hyperlink" xfId="1234" builtinId="8" hidden="1"/>
    <cellStyle name="Hyperlink" xfId="1236" builtinId="8" hidden="1"/>
    <cellStyle name="Hyperlink" xfId="1238" builtinId="8" hidden="1"/>
    <cellStyle name="Hyperlink" xfId="1240" builtinId="8" hidden="1"/>
    <cellStyle name="Hyperlink" xfId="1242" builtinId="8" hidden="1"/>
    <cellStyle name="Hyperlink" xfId="1244" builtinId="8" hidden="1"/>
    <cellStyle name="Hyperlink" xfId="1246" builtinId="8" hidden="1"/>
    <cellStyle name="Hyperlink" xfId="1248" builtinId="8" hidden="1"/>
    <cellStyle name="Hyperlink" xfId="1250" builtinId="8" hidden="1"/>
    <cellStyle name="Hyperlink" xfId="1252" builtinId="8" hidden="1"/>
    <cellStyle name="Hyperlink" xfId="1254" builtinId="8" hidden="1"/>
    <cellStyle name="Hyperlink" xfId="1256" builtinId="8" hidden="1"/>
    <cellStyle name="Hyperlink" xfId="1258" builtinId="8" hidden="1"/>
    <cellStyle name="Hyperlink" xfId="1260" builtinId="8" hidden="1"/>
    <cellStyle name="Hyperlink" xfId="1262" builtinId="8" hidden="1"/>
    <cellStyle name="Hyperlink" xfId="1264" builtinId="8" hidden="1"/>
    <cellStyle name="Hyperlink" xfId="1266" builtinId="8" hidden="1"/>
    <cellStyle name="Hyperlink" xfId="1268" builtinId="8" hidden="1"/>
    <cellStyle name="Hyperlink" xfId="1270" builtinId="8" hidden="1"/>
    <cellStyle name="Hyperlink" xfId="1272" builtinId="8" hidden="1"/>
    <cellStyle name="Hyperlink" xfId="1274" builtinId="8" hidden="1"/>
    <cellStyle name="Hyperlink" xfId="1276" builtinId="8" hidden="1"/>
    <cellStyle name="Hyperlink" xfId="1278" builtinId="8" hidden="1"/>
    <cellStyle name="Hyperlink" xfId="1280" builtinId="8" hidden="1"/>
    <cellStyle name="Hyperlink" xfId="1282" builtinId="8" hidden="1"/>
    <cellStyle name="Hyperlink" xfId="1284" builtinId="8" hidden="1"/>
    <cellStyle name="Hyperlink" xfId="1286" builtinId="8" hidden="1"/>
    <cellStyle name="Hyperlink" xfId="1288" builtinId="8" hidden="1"/>
    <cellStyle name="Hyperlink" xfId="1290" builtinId="8" hidden="1"/>
    <cellStyle name="Hyperlink" xfId="1292" builtinId="8" hidden="1"/>
    <cellStyle name="Hyperlink" xfId="1294" builtinId="8" hidden="1"/>
    <cellStyle name="Hyperlink" xfId="1296" builtinId="8" hidden="1"/>
    <cellStyle name="Hyperlink" xfId="1298" builtinId="8" hidden="1"/>
    <cellStyle name="Hyperlink" xfId="1300" builtinId="8" hidden="1"/>
    <cellStyle name="Hyperlink" xfId="1302" builtinId="8" hidden="1"/>
    <cellStyle name="Hyperlink" xfId="1304" builtinId="8" hidden="1"/>
    <cellStyle name="Hyperlink" xfId="1306" builtinId="8" hidden="1"/>
    <cellStyle name="Hyperlink" xfId="1308" builtinId="8" hidden="1"/>
    <cellStyle name="Hyperlink" xfId="1310" builtinId="8" hidden="1"/>
    <cellStyle name="Hyperlink" xfId="1312" builtinId="8" hidden="1"/>
    <cellStyle name="Hyperlink" xfId="1314" builtinId="8" hidden="1"/>
    <cellStyle name="Hyperlink" xfId="1316" builtinId="8" hidden="1"/>
    <cellStyle name="Hyperlink" xfId="1318" builtinId="8" hidden="1"/>
    <cellStyle name="Hyperlink" xfId="1320" builtinId="8" hidden="1"/>
    <cellStyle name="Hyperlink" xfId="1322" builtinId="8" hidden="1"/>
    <cellStyle name="Hyperlink" xfId="1324" builtinId="8" hidden="1"/>
    <cellStyle name="Hyperlink" xfId="1326" builtinId="8" hidden="1"/>
    <cellStyle name="Hyperlink" xfId="1328" builtinId="8" hidden="1"/>
    <cellStyle name="Hyperlink" xfId="1330" builtinId="8" hidden="1"/>
    <cellStyle name="Hyperlink" xfId="1332" builtinId="8" hidden="1"/>
    <cellStyle name="Hyperlink" xfId="1334" builtinId="8" hidden="1"/>
    <cellStyle name="Hyperlink" xfId="1336" builtinId="8" hidden="1"/>
    <cellStyle name="Hyperlink" xfId="1338" builtinId="8" hidden="1"/>
    <cellStyle name="Hyperlink" xfId="1340" builtinId="8" hidden="1"/>
    <cellStyle name="Hyperlink" xfId="1342" builtinId="8" hidden="1"/>
    <cellStyle name="Hyperlink" xfId="1344" builtinId="8" hidden="1"/>
    <cellStyle name="Hyperlink" xfId="1346" builtinId="8" hidden="1"/>
    <cellStyle name="Hyperlink" xfId="1348" builtinId="8" hidden="1"/>
    <cellStyle name="Hyperlink" xfId="1350" builtinId="8" hidden="1"/>
    <cellStyle name="Hyperlink" xfId="1352" builtinId="8" hidden="1"/>
    <cellStyle name="Hyperlink" xfId="1354" builtinId="8" hidden="1"/>
    <cellStyle name="Hyperlink" xfId="1356" builtinId="8" hidden="1"/>
    <cellStyle name="Hyperlink" xfId="1358" builtinId="8" hidden="1"/>
    <cellStyle name="Hyperlink" xfId="1360" builtinId="8" hidden="1"/>
    <cellStyle name="Hyperlink" xfId="1362" builtinId="8" hidden="1"/>
    <cellStyle name="Hyperlink" xfId="1364" builtinId="8" hidden="1"/>
    <cellStyle name="Hyperlink" xfId="1366" builtinId="8" hidden="1"/>
    <cellStyle name="Input" xfId="371" builtinId="20"/>
    <cellStyle name="Normal" xfId="0" builtinId="0"/>
    <cellStyle name="Title" xfId="767" builtinId="15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Relationship Id="rId25" Type="http://schemas.openxmlformats.org/officeDocument/2006/relationships/sharedStrings" Target="sharedStrings.xml"/><Relationship Id="rId26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AR130"/>
  <sheetViews>
    <sheetView workbookViewId="0">
      <selection activeCell="J51" sqref="J51"/>
    </sheetView>
  </sheetViews>
  <sheetFormatPr baseColWidth="10" defaultRowHeight="16" x14ac:dyDescent="0.2"/>
  <cols>
    <col min="1" max="1" width="10.83203125" style="32"/>
    <col min="2" max="2" width="18.5" style="32" customWidth="1"/>
    <col min="3" max="16384" width="10.83203125" style="32"/>
  </cols>
  <sheetData>
    <row r="3" spans="3:13" x14ac:dyDescent="0.2">
      <c r="C3" s="32" t="s">
        <v>422</v>
      </c>
      <c r="D3" s="32" t="s">
        <v>423</v>
      </c>
    </row>
    <row r="5" spans="3:13" x14ac:dyDescent="0.2">
      <c r="D5" s="32" t="s">
        <v>457</v>
      </c>
      <c r="G5" s="33" t="s">
        <v>467</v>
      </c>
    </row>
    <row r="6" spans="3:13" x14ac:dyDescent="0.2">
      <c r="D6" s="32" t="s">
        <v>415</v>
      </c>
      <c r="E6" s="32" t="s">
        <v>138</v>
      </c>
      <c r="F6" s="32" t="s">
        <v>304</v>
      </c>
      <c r="G6" s="32" t="s">
        <v>415</v>
      </c>
      <c r="H6" s="32" t="s">
        <v>138</v>
      </c>
      <c r="I6" s="32" t="s">
        <v>304</v>
      </c>
    </row>
    <row r="7" spans="3:13" x14ac:dyDescent="0.2">
      <c r="C7" s="32" t="s">
        <v>416</v>
      </c>
      <c r="D7" s="36">
        <f>'MP2-F12'!Z11</f>
        <v>8.289901350101278E-2</v>
      </c>
      <c r="E7" s="36">
        <f>'MP2-F12'!AA11</f>
        <v>0.14755040739897335</v>
      </c>
      <c r="F7" s="36">
        <f>'MP2-F12'!AB11</f>
        <v>4.1877558439686741E-2</v>
      </c>
      <c r="G7" s="36">
        <f>'MP2-F12'!Z6</f>
        <v>8.5420130209074574E-2</v>
      </c>
      <c r="H7" s="36">
        <f>'MP2-F12'!AA6</f>
        <v>0.14507987790220736</v>
      </c>
      <c r="I7" s="36">
        <f>'MP2-F12'!AB6</f>
        <v>4.0055338319313329E-2</v>
      </c>
      <c r="J7" s="36"/>
      <c r="K7" s="36"/>
      <c r="L7" s="36"/>
    </row>
    <row r="8" spans="3:13" x14ac:dyDescent="0.2">
      <c r="C8" s="32" t="s">
        <v>417</v>
      </c>
      <c r="D8" s="36">
        <f>'MP2-F12'!AC11</f>
        <v>6.5527287042298404E-2</v>
      </c>
      <c r="E8" s="36">
        <f>'MP2-F12'!AD11</f>
        <v>5.2079386535003144E-2</v>
      </c>
      <c r="F8" s="36">
        <f>'MP2-F12'!AE11</f>
        <v>1.3619494099339473E-2</v>
      </c>
      <c r="G8" s="36">
        <f>'MP2-F12'!AC6</f>
        <v>6.7848787756933801E-2</v>
      </c>
      <c r="H8" s="36">
        <f>'MP2-F12'!AD6</f>
        <v>4.9537479079863674E-2</v>
      </c>
      <c r="I8" s="36">
        <f>'MP2-F12'!AE6</f>
        <v>1.4531228849124058E-2</v>
      </c>
      <c r="J8" s="36"/>
      <c r="K8" s="36"/>
      <c r="L8" s="36"/>
      <c r="M8" s="36"/>
    </row>
    <row r="9" spans="3:13" x14ac:dyDescent="0.2">
      <c r="C9" s="32" t="s">
        <v>418</v>
      </c>
      <c r="D9" s="36">
        <f>'MP2-F12'!AF11</f>
        <v>2.9453542971313931E-2</v>
      </c>
      <c r="E9" s="36">
        <f>'MP2-F12'!AG11</f>
        <v>1.3980467292983516E-2</v>
      </c>
      <c r="F9" s="36">
        <f>'MP2-F12'!AH11</f>
        <v>9.1944988574702794E-3</v>
      </c>
      <c r="G9" s="36">
        <f>'MP2-F12'!AF6</f>
        <v>3.1672660161944352E-2</v>
      </c>
      <c r="H9" s="36">
        <f>'MP2-F12'!AG6</f>
        <v>1.1330732048888327E-2</v>
      </c>
      <c r="I9" s="36">
        <f>'MP2-F12'!AH6</f>
        <v>1.0900822209460873E-2</v>
      </c>
      <c r="J9" s="36"/>
      <c r="K9" s="36"/>
      <c r="L9" s="36"/>
      <c r="M9" s="36"/>
    </row>
    <row r="10" spans="3:13" x14ac:dyDescent="0.2">
      <c r="C10" s="32" t="s">
        <v>419</v>
      </c>
      <c r="D10" s="36">
        <f>'MP2-F12'!AI11</f>
        <v>7.388152041352054E-3</v>
      </c>
      <c r="E10" s="36">
        <f>'MP2-F12'!AJ11</f>
        <v>5.5720361159900195E-3</v>
      </c>
      <c r="F10" s="36">
        <f>'MP2-F12'!AK11</f>
        <v>2.0700237609811833E-3</v>
      </c>
      <c r="G10" s="36"/>
      <c r="H10" s="36"/>
      <c r="I10" s="36"/>
      <c r="M10" s="36"/>
    </row>
    <row r="11" spans="3:13" x14ac:dyDescent="0.2">
      <c r="C11" s="32" t="s">
        <v>420</v>
      </c>
      <c r="D11" s="36">
        <f>'MP2-F12'!AM11</f>
        <v>2.3090144174230706E-2</v>
      </c>
      <c r="E11" s="36">
        <f>'MP2-F12'!AN11</f>
        <v>5.3941421569843441E-3</v>
      </c>
      <c r="F11" s="36">
        <f>'MP2-F12'!AO11</f>
        <v>1.2483996914662631E-2</v>
      </c>
      <c r="G11" s="36">
        <f>'MP2-F12'!AM6</f>
        <v>2.52131644185703E-2</v>
      </c>
      <c r="H11" s="36">
        <f>'MP2-F12'!AN6</f>
        <v>6.0323714105965116E-3</v>
      </c>
      <c r="I11" s="36">
        <f>'MP2-F12'!AO6</f>
        <v>1.4517954318142359E-2</v>
      </c>
      <c r="J11" s="36"/>
      <c r="K11" s="36"/>
      <c r="L11" s="36"/>
    </row>
    <row r="12" spans="3:13" x14ac:dyDescent="0.2">
      <c r="C12" s="32" t="s">
        <v>421</v>
      </c>
      <c r="D12" s="36">
        <f>'MP2-F12'!AP11</f>
        <v>2.9458012118484425E-3</v>
      </c>
      <c r="E12" s="36">
        <f>'MP2-F12'!AQ11</f>
        <v>2.9458012118488632E-3</v>
      </c>
      <c r="F12" s="36" t="str">
        <f>'MP2-F12'!AR11</f>
        <v>REF</v>
      </c>
      <c r="G12" s="36"/>
      <c r="H12" s="36"/>
      <c r="I12" s="36"/>
      <c r="J12" s="36"/>
      <c r="K12" s="36"/>
    </row>
    <row r="13" spans="3:13" x14ac:dyDescent="0.2">
      <c r="C13" s="36" t="str">
        <f>'MP2-F12'!AT14</f>
        <v>aVDZ-F12</v>
      </c>
      <c r="D13" s="36">
        <f>'MP2-F12'!AT11</f>
        <v>8.7806366858617743E-2</v>
      </c>
      <c r="E13" s="36">
        <f>'MP2-F12'!AU11</f>
        <v>9.1921709103753232E-2</v>
      </c>
      <c r="F13" s="36">
        <f>'MP2-F12'!AV11</f>
        <v>3.0440947944664096E-2</v>
      </c>
      <c r="G13" s="36">
        <f>'MP2-F12'!AT6</f>
        <v>9.0598034325258925E-2</v>
      </c>
      <c r="H13" s="36">
        <f>'MP2-F12'!AU6</f>
        <v>8.9665740100228611E-2</v>
      </c>
      <c r="I13" s="36">
        <f>'MP2-F12'!AV6</f>
        <v>3.1158407608515917E-2</v>
      </c>
      <c r="J13" s="36"/>
      <c r="K13" s="36"/>
    </row>
    <row r="14" spans="3:13" x14ac:dyDescent="0.2">
      <c r="C14" s="36" t="str">
        <f>'MP2-F12'!AW14</f>
        <v>aVTZ-F12</v>
      </c>
      <c r="D14" s="36">
        <f>'MP2-F12'!AW11</f>
        <v>3.7715832014404795E-2</v>
      </c>
      <c r="E14" s="36">
        <f>'MP2-F12'!AX11</f>
        <v>1.904173365005081E-2</v>
      </c>
      <c r="F14" s="36">
        <f>'MP2-F12'!AY11</f>
        <v>1.1372874296460637E-2</v>
      </c>
      <c r="G14" s="36">
        <f>'MP2-F12'!AW6</f>
        <v>4.0281950048429063E-2</v>
      </c>
      <c r="H14" s="36">
        <f>'MP2-F12'!AX6</f>
        <v>1.672732614723901E-2</v>
      </c>
      <c r="I14" s="36">
        <f>'MP2-F12'!AY6</f>
        <v>1.3712254999236171E-2</v>
      </c>
      <c r="J14" s="36"/>
      <c r="M14" s="36"/>
    </row>
    <row r="15" spans="3:13" x14ac:dyDescent="0.2">
      <c r="C15" s="36" t="str">
        <f>'MP2-F12'!AZ14</f>
        <v>aVQZ-F12</v>
      </c>
      <c r="D15" s="36">
        <f>'MP2-F12'!AZ11</f>
        <v>8.3211866957806774E-3</v>
      </c>
      <c r="E15" s="36">
        <f>'MP2-F12'!BA11</f>
        <v>7.0824148495207207E-3</v>
      </c>
      <c r="F15" s="36">
        <f>'MP2-F12'!BB11</f>
        <v>3.2151917034113379E-3</v>
      </c>
      <c r="G15" s="36">
        <f>'MP2-F12'!AZ6</f>
        <v>1.0555088497607744E-2</v>
      </c>
      <c r="H15" s="36">
        <f>'MP2-F12'!BA6</f>
        <v>4.5258962388571473E-3</v>
      </c>
      <c r="I15" s="36">
        <f>'MP2-F12'!BB6</f>
        <v>4.0722105305259614E-3</v>
      </c>
    </row>
    <row r="16" spans="3:13" ht="17" x14ac:dyDescent="0.2">
      <c r="C16" s="37" t="s">
        <v>465</v>
      </c>
      <c r="D16" s="36">
        <f>'MP2-F12'!BD11</f>
        <v>4.0314892543109999E-2</v>
      </c>
      <c r="E16" s="36">
        <f>'MP2-F12'!BE11</f>
        <v>9.4733501674623757E-3</v>
      </c>
      <c r="F16" s="36">
        <f>'MP2-F12'!BF11</f>
        <v>2.4464731451936186E-2</v>
      </c>
      <c r="G16" s="36">
        <f>'MP2-F12'!BD6</f>
        <v>4.2535450033414947E-2</v>
      </c>
      <c r="H16" s="36">
        <f>'MP2-F12'!BE6</f>
        <v>1.1206468951157572E-2</v>
      </c>
      <c r="I16" s="36">
        <f>'MP2-F12'!BF6</f>
        <v>2.6616354951150261E-2</v>
      </c>
    </row>
    <row r="17" spans="3:44" ht="17" x14ac:dyDescent="0.2">
      <c r="C17" s="37" t="s">
        <v>466</v>
      </c>
      <c r="D17" s="36">
        <f>'MP2-F12'!BG11</f>
        <v>7.009082869341648E-3</v>
      </c>
      <c r="E17" s="36">
        <f>'MP2-F12'!BH11</f>
        <v>3.3732754377650701E-3</v>
      </c>
      <c r="F17" s="36">
        <f>'MP2-F12'!BI11</f>
        <v>3.8857787278517796E-3</v>
      </c>
      <c r="G17" s="36">
        <f>'MP2-F12'!BG6</f>
        <v>3.8927931620288641E-3</v>
      </c>
      <c r="H17" s="36">
        <f>'MP2-F12'!BH6</f>
        <v>3.8927931620289318E-3</v>
      </c>
      <c r="I17" s="36" t="s">
        <v>15</v>
      </c>
      <c r="M17" s="36"/>
    </row>
    <row r="18" spans="3:44" ht="18" x14ac:dyDescent="0.2">
      <c r="C18" s="38" t="s">
        <v>492</v>
      </c>
      <c r="E18" s="36">
        <f>'MP2-F12'!BK11</f>
        <v>1.851885071605458E-2</v>
      </c>
      <c r="H18" s="36">
        <f>'MP2-F12'!BK6</f>
        <v>1.6715976024183794E-2</v>
      </c>
      <c r="J18" s="36"/>
      <c r="K18" s="36"/>
      <c r="M18" s="36"/>
    </row>
    <row r="20" spans="3:44" ht="18" x14ac:dyDescent="0.2">
      <c r="C20" s="39" t="s">
        <v>493</v>
      </c>
    </row>
    <row r="28" spans="3:44" x14ac:dyDescent="0.2">
      <c r="C28" s="35" t="s">
        <v>494</v>
      </c>
      <c r="AE28" s="36"/>
      <c r="AF28" s="36"/>
      <c r="AG28" s="36"/>
      <c r="AH28" s="36"/>
      <c r="AI28" s="36"/>
      <c r="AJ28" s="36"/>
      <c r="AQ28" s="36"/>
      <c r="AR28" s="36"/>
    </row>
    <row r="30" spans="3:44" ht="18" x14ac:dyDescent="0.2">
      <c r="D30" s="33" t="s">
        <v>489</v>
      </c>
      <c r="G30" s="33" t="s">
        <v>490</v>
      </c>
    </row>
    <row r="31" spans="3:44" x14ac:dyDescent="0.2">
      <c r="D31" s="34" t="s">
        <v>415</v>
      </c>
      <c r="E31" s="34" t="s">
        <v>138</v>
      </c>
      <c r="F31" s="34" t="s">
        <v>304</v>
      </c>
      <c r="G31" s="34" t="s">
        <v>415</v>
      </c>
      <c r="H31" s="34" t="s">
        <v>138</v>
      </c>
      <c r="I31" s="34" t="s">
        <v>304</v>
      </c>
    </row>
    <row r="32" spans="3:44" x14ac:dyDescent="0.2">
      <c r="C32" s="35" t="s">
        <v>426</v>
      </c>
    </row>
    <row r="33" spans="3:44" x14ac:dyDescent="0.2">
      <c r="C33" s="32" t="s">
        <v>416</v>
      </c>
      <c r="D33" s="36">
        <f>'CCSD-MP2 '!R6</f>
        <v>4.3316428409394994E-2</v>
      </c>
      <c r="E33" s="36">
        <f>'CCSD-MP2 '!S6</f>
        <v>6.2649208484709562E-2</v>
      </c>
      <c r="F33" s="36">
        <f>'CCSD-MP2 '!T6</f>
        <v>5.2362660056792465E-2</v>
      </c>
      <c r="G33" s="36">
        <f>'CCSD-MP2 '!R3</f>
        <v>4.1564192223877229E-2</v>
      </c>
      <c r="H33" s="36">
        <f>'CCSD-MP2 '!S3</f>
        <v>5.0968740797632389E-2</v>
      </c>
      <c r="I33" s="36">
        <f>'CCSD-MP2 '!T3</f>
        <v>4.4419127305787759E-2</v>
      </c>
    </row>
    <row r="34" spans="3:44" x14ac:dyDescent="0.2">
      <c r="C34" s="32" t="s">
        <v>417</v>
      </c>
      <c r="D34" s="36">
        <f>'CCSD-MP2 '!L6</f>
        <v>1.4518219779955828E-2</v>
      </c>
      <c r="E34" s="36">
        <f>'CCSD-MP2 '!M6</f>
        <v>1.742394740009998E-2</v>
      </c>
      <c r="F34" s="36">
        <f>'CCSD-MP2 '!N6</f>
        <v>1.4701283882852233E-2</v>
      </c>
      <c r="G34" s="36">
        <f>'CCSD-MP2 '!L3</f>
        <v>1.9406030543860517E-2</v>
      </c>
      <c r="H34" s="36">
        <f>'CCSD-MP2 '!M3</f>
        <v>1.7055256743918678E-2</v>
      </c>
      <c r="I34" s="36">
        <f>'CCSD-MP2 '!N3</f>
        <v>1.6531529151411869E-2</v>
      </c>
    </row>
    <row r="35" spans="3:44" x14ac:dyDescent="0.2">
      <c r="C35" s="32" t="s">
        <v>418</v>
      </c>
      <c r="D35" s="36">
        <f>'CCSD-MP2 '!C6</f>
        <v>4.9739368434886973E-3</v>
      </c>
      <c r="E35" s="36">
        <f>'CCSD-MP2 '!D6</f>
        <v>5.9300232661858186E-3</v>
      </c>
      <c r="F35" s="36">
        <f>'CCSD-MP2 '!E6</f>
        <v>3.5364445135002607E-3</v>
      </c>
      <c r="G35" s="36"/>
      <c r="H35" s="36"/>
      <c r="I35" s="36"/>
    </row>
    <row r="36" spans="3:44" x14ac:dyDescent="0.2">
      <c r="C36" s="35" t="s">
        <v>468</v>
      </c>
    </row>
    <row r="37" spans="3:44" x14ac:dyDescent="0.2">
      <c r="C37" s="32" t="s">
        <v>416</v>
      </c>
      <c r="D37" s="36">
        <f>'CCSD-MP2 '!O6</f>
        <v>1.3821165115452481E-2</v>
      </c>
      <c r="E37" s="36">
        <f>'CCSD-MP2 '!P6</f>
        <v>2.1348457771806044E-2</v>
      </c>
      <c r="F37" s="36">
        <f>'CCSD-MP2 '!Q6</f>
        <v>1.5348129574516136E-2</v>
      </c>
      <c r="G37" s="36">
        <f>'CCSD-MP2 '!O3</f>
        <v>1.5142876355031403E-2</v>
      </c>
      <c r="H37" s="36">
        <f>'CCSD-MP2 '!P3</f>
        <v>2.0422145302023575E-2</v>
      </c>
      <c r="I37" s="36">
        <f>'CCSD-MP2 '!Q3</f>
        <v>1.3913914137673742E-2</v>
      </c>
    </row>
    <row r="38" spans="3:44" x14ac:dyDescent="0.2">
      <c r="C38" s="32" t="s">
        <v>417</v>
      </c>
      <c r="D38" s="36">
        <f>'CCSD-MP2 '!I6</f>
        <v>9.7381710667806664E-3</v>
      </c>
      <c r="E38" s="36">
        <f>'CCSD-MP2 '!J6</f>
        <v>6.9511344733521972E-3</v>
      </c>
      <c r="F38" s="36">
        <f>'CCSD-MP2 '!K6</f>
        <v>5.9249556091132295E-3</v>
      </c>
      <c r="G38" s="36">
        <f>'CCSD-MP2 '!I3</f>
        <v>1.0522996405038504E-2</v>
      </c>
      <c r="H38" s="36">
        <f>'CCSD-MP2 '!J3</f>
        <v>7.149808537219594E-3</v>
      </c>
      <c r="I38" s="36">
        <f>'CCSD-MP2 '!K3</f>
        <v>6.7559970696106234E-3</v>
      </c>
    </row>
    <row r="39" spans="3:44" x14ac:dyDescent="0.2">
      <c r="C39" s="32" t="s">
        <v>418</v>
      </c>
      <c r="D39" s="36">
        <f>'CCSD-MP2 '!F6</f>
        <v>4.0641661917451442E-3</v>
      </c>
      <c r="E39" s="36">
        <f>'CCSD-MP2 '!G6</f>
        <v>4.0641661917454556E-3</v>
      </c>
      <c r="F39" s="36" t="str">
        <f>'CCSD-MP2 '!H6</f>
        <v>REF</v>
      </c>
      <c r="G39" s="36"/>
      <c r="H39" s="36"/>
      <c r="I39" s="36"/>
    </row>
    <row r="40" spans="3:44" x14ac:dyDescent="0.2">
      <c r="C40" s="32" t="s">
        <v>432</v>
      </c>
      <c r="D40" s="36">
        <f>'CCSD-MP2 '!Y6</f>
        <v>1.586607158398684E-2</v>
      </c>
      <c r="E40" s="36">
        <f>'CCSD-MP2 '!Z6</f>
        <v>1.5342238762240735E-2</v>
      </c>
      <c r="F40" s="36">
        <f>'CCSD-MP2 '!AA6</f>
        <v>5.7464824995366063E-3</v>
      </c>
      <c r="G40" s="36">
        <f>'CCSD-MP2 '!Y3</f>
        <v>2.8654374559767087E-2</v>
      </c>
      <c r="H40" s="36">
        <f>'CCSD-MP2 '!Z3</f>
        <v>2.0228121786311202E-2</v>
      </c>
      <c r="I40" s="36">
        <f>'CCSD-MP2 '!AA3</f>
        <v>8.8304403182300657E-3</v>
      </c>
      <c r="T40" s="36"/>
      <c r="AE40" s="36"/>
      <c r="AF40" s="36"/>
      <c r="AG40" s="36"/>
      <c r="AH40" s="36"/>
      <c r="AI40" s="36"/>
      <c r="AJ40" s="36"/>
      <c r="AQ40" s="36"/>
      <c r="AR40" s="36"/>
    </row>
    <row r="41" spans="3:44" x14ac:dyDescent="0.2">
      <c r="C41" s="32" t="s">
        <v>433</v>
      </c>
      <c r="D41" s="36">
        <f>'CCSD-MP2 '!V6</f>
        <v>1.0287833615372551E-2</v>
      </c>
      <c r="E41" s="36">
        <f>'CCSD-MP2 '!W6</f>
        <v>5.0984021063100807E-3</v>
      </c>
      <c r="F41" s="36">
        <f>'CCSD-MP2 '!X6</f>
        <v>7.1284124708017212E-3</v>
      </c>
      <c r="G41" s="36">
        <f>'CCSD-MP2 '!V3</f>
        <v>6.3527044127626789E-3</v>
      </c>
      <c r="H41" s="36">
        <f>'CCSD-MP2 '!W3</f>
        <v>6.3527044127627275E-3</v>
      </c>
      <c r="I41" s="36" t="str">
        <f>'CCSD-MP2 '!X3</f>
        <v>REF</v>
      </c>
      <c r="T41" s="36"/>
    </row>
    <row r="42" spans="3:44" x14ac:dyDescent="0.2">
      <c r="C42" s="35" t="s">
        <v>458</v>
      </c>
    </row>
    <row r="43" spans="3:44" x14ac:dyDescent="0.2">
      <c r="C43" s="32" t="s">
        <v>284</v>
      </c>
      <c r="D43" s="36">
        <f>'CCSD-MP2 '!AC6</f>
        <v>7.4437724413671746E-2</v>
      </c>
      <c r="E43" s="36">
        <f>'CCSD-MP2 '!AD6</f>
        <v>9.7808205546893262E-2</v>
      </c>
      <c r="F43" s="36">
        <f>'CCSD-MP2 '!AE6</f>
        <v>8.0412126465434691E-2</v>
      </c>
      <c r="G43" s="36">
        <f>'CCSD-MP2 '!AC3</f>
        <v>9.2729379762659339E-2</v>
      </c>
      <c r="H43" s="36">
        <f>'CCSD-MP2 '!AD3</f>
        <v>0.18287379026317616</v>
      </c>
      <c r="I43" s="36">
        <f>'CCSD-MP2 '!AE3</f>
        <v>0.13278040449623801</v>
      </c>
    </row>
    <row r="44" spans="3:44" x14ac:dyDescent="0.2">
      <c r="C44" s="32" t="s">
        <v>283</v>
      </c>
      <c r="D44" s="36">
        <f>'CCSD-MP2 '!AF6</f>
        <v>1.7502501068977862E-2</v>
      </c>
      <c r="E44" s="36">
        <f>'CCSD-MP2 '!AG6</f>
        <v>6.3168766887781835E-2</v>
      </c>
      <c r="F44" s="36">
        <f>'CCSD-MP2 '!AH6</f>
        <v>3.5568477311564144E-2</v>
      </c>
      <c r="G44" s="36">
        <f>'CCSD-MP2 '!AF3</f>
        <v>2.0076421830125629E-2</v>
      </c>
      <c r="H44" s="36">
        <f>'CCSD-MP2 '!AG3</f>
        <v>8.7801715687465837E-2</v>
      </c>
      <c r="I44" s="36">
        <f>'CCSD-MP2 '!AH3</f>
        <v>4.4472560240273989E-2</v>
      </c>
    </row>
    <row r="45" spans="3:44" x14ac:dyDescent="0.2">
      <c r="C45" s="32" t="s">
        <v>263</v>
      </c>
      <c r="D45" s="36">
        <f>'CCSD-MP2 '!AL6</f>
        <v>1.7571509648507917E-2</v>
      </c>
      <c r="E45" s="36">
        <f>'CCSD-MP2 '!AM6</f>
        <v>6.6390462028313058E-2</v>
      </c>
      <c r="F45" s="36">
        <f>'CCSD-MP2 '!AN6</f>
        <v>3.9193834221778259E-2</v>
      </c>
      <c r="G45" s="36">
        <f>'CCSD-MP2 '!AL3</f>
        <v>3.1495069766623973E-2</v>
      </c>
      <c r="H45" s="36">
        <f>'CCSD-MP2 '!AM3</f>
        <v>6.0019896589211134E-2</v>
      </c>
      <c r="I45" s="36">
        <f>'CCSD-MP2 '!AN3</f>
        <v>2.5435355768727373E-2</v>
      </c>
    </row>
    <row r="46" spans="3:44" x14ac:dyDescent="0.2">
      <c r="C46" s="32" t="s">
        <v>282</v>
      </c>
      <c r="D46" s="36">
        <f>'CCSD-MP2 '!AI6</f>
        <v>1.3551714334294506E-2</v>
      </c>
      <c r="E46" s="36">
        <f>'CCSD-MP2 '!AJ6</f>
        <v>5.3196652528614982E-2</v>
      </c>
      <c r="F46" s="36">
        <f>'CCSD-MP2 '!AK6</f>
        <v>2.235949101672138E-2</v>
      </c>
      <c r="G46" s="36"/>
      <c r="H46" s="36"/>
      <c r="I46" s="36"/>
    </row>
    <row r="47" spans="3:44" x14ac:dyDescent="0.2">
      <c r="C47" s="32" t="s">
        <v>462</v>
      </c>
      <c r="D47" s="36">
        <f>'CCSD-MP2 '!AP6</f>
        <v>0.13760005408254058</v>
      </c>
      <c r="E47" s="36">
        <f>'CCSD-MP2 '!AQ6</f>
        <v>0.14481962950564325</v>
      </c>
      <c r="F47" s="36">
        <f>'CCSD-MP2 '!AR6</f>
        <v>0.13741341933087745</v>
      </c>
      <c r="G47" s="36">
        <f>'CCSD-MP2 '!AP3</f>
        <v>0.21031608388625236</v>
      </c>
      <c r="H47" s="36">
        <f>'CCSD-MP2 '!AQ3</f>
        <v>0.26651617397387167</v>
      </c>
      <c r="I47" s="36">
        <f>'CCSD-MP2 '!AR3</f>
        <v>0.23670776295143447</v>
      </c>
    </row>
    <row r="48" spans="3:44" x14ac:dyDescent="0.2">
      <c r="C48" s="32" t="s">
        <v>463</v>
      </c>
      <c r="D48" s="36">
        <f>'CCSD-MP2 '!AS6</f>
        <v>8.512751861513769E-2</v>
      </c>
      <c r="E48" s="36">
        <f>'CCSD-MP2 '!AT6</f>
        <v>6.719015006992228E-2</v>
      </c>
      <c r="F48" s="36">
        <f>'CCSD-MP2 '!AU6</f>
        <v>5.4848715070189492E-2</v>
      </c>
      <c r="G48" s="36">
        <f>'CCSD-MP2 '!AS3</f>
        <v>7.1135651734117081E-2</v>
      </c>
      <c r="H48" s="36">
        <f>'CCSD-MP2 '!AT3</f>
        <v>0.11325271441861461</v>
      </c>
      <c r="I48" s="36">
        <f>'CCSD-MP2 '!AU3</f>
        <v>7.3707056500163876E-2</v>
      </c>
    </row>
    <row r="49" spans="3:16" x14ac:dyDescent="0.2">
      <c r="C49" s="32" t="s">
        <v>464</v>
      </c>
      <c r="D49" s="36">
        <f>'CCSD-MP2 '!AV6</f>
        <v>4.7666751590772931E-2</v>
      </c>
      <c r="E49" s="36">
        <f>'CCSD-MP2 '!AW6</f>
        <v>5.6561582101570487E-2</v>
      </c>
      <c r="F49" s="36">
        <f>'CCSD-MP2 '!AX6</f>
        <v>2.2497119542933867E-2</v>
      </c>
      <c r="G49" s="36"/>
      <c r="H49" s="36"/>
      <c r="I49" s="36"/>
    </row>
    <row r="50" spans="3:16" ht="18" x14ac:dyDescent="0.2">
      <c r="C50" s="33" t="s">
        <v>491</v>
      </c>
      <c r="E50" s="36">
        <f>'CCSD-MP2 '!AZ6</f>
        <v>9.5752186427047553E-2</v>
      </c>
      <c r="H50" s="36">
        <f>'CCSD-MP2 '!AZ3</f>
        <v>0.1793941508402695</v>
      </c>
    </row>
    <row r="52" spans="3:16" ht="18" x14ac:dyDescent="0.2">
      <c r="C52" s="40" t="s">
        <v>504</v>
      </c>
    </row>
    <row r="53" spans="3:16" ht="18" x14ac:dyDescent="0.2">
      <c r="C53" s="40" t="s">
        <v>512</v>
      </c>
    </row>
    <row r="54" spans="3:16" ht="18" x14ac:dyDescent="0.2">
      <c r="C54" s="40" t="s">
        <v>495</v>
      </c>
    </row>
    <row r="55" spans="3:16" ht="18" x14ac:dyDescent="0.2">
      <c r="C55" s="40"/>
    </row>
    <row r="56" spans="3:16" ht="18" x14ac:dyDescent="0.2">
      <c r="C56" s="40"/>
    </row>
    <row r="57" spans="3:16" ht="18" x14ac:dyDescent="0.2">
      <c r="C57" s="40"/>
    </row>
    <row r="59" spans="3:16" x14ac:dyDescent="0.2">
      <c r="C59" s="32" t="s">
        <v>427</v>
      </c>
    </row>
    <row r="60" spans="3:16" x14ac:dyDescent="0.2">
      <c r="D60" s="32" t="s">
        <v>425</v>
      </c>
      <c r="G60" s="32" t="s">
        <v>424</v>
      </c>
      <c r="H60" s="36"/>
      <c r="I60" s="36"/>
    </row>
    <row r="61" spans="3:16" x14ac:dyDescent="0.2">
      <c r="D61" s="19" t="s">
        <v>498</v>
      </c>
      <c r="E61" s="36"/>
      <c r="F61" s="36"/>
      <c r="G61" s="19" t="s">
        <v>499</v>
      </c>
    </row>
    <row r="62" spans="3:16" x14ac:dyDescent="0.2">
      <c r="D62" s="31" t="s">
        <v>415</v>
      </c>
      <c r="E62" s="31" t="s">
        <v>138</v>
      </c>
      <c r="F62" s="31" t="s">
        <v>304</v>
      </c>
      <c r="G62" s="31" t="s">
        <v>415</v>
      </c>
      <c r="H62" s="31" t="s">
        <v>138</v>
      </c>
      <c r="I62" s="31" t="s">
        <v>304</v>
      </c>
    </row>
    <row r="63" spans="3:16" ht="19" x14ac:dyDescent="0.2">
      <c r="C63" s="32" t="str">
        <f>'(T) '!G18</f>
        <v>haV{T,Q}Z</v>
      </c>
      <c r="D63" s="36">
        <f>'(T) '!G12</f>
        <v>1.7186279768540264E-3</v>
      </c>
      <c r="E63" s="36">
        <f>'(T) '!L12</f>
        <v>1.7186279768540047E-3</v>
      </c>
      <c r="F63" s="33" t="s">
        <v>500</v>
      </c>
      <c r="G63" s="36"/>
      <c r="H63" s="36"/>
      <c r="I63" s="36"/>
      <c r="J63" s="36"/>
      <c r="K63" s="36"/>
      <c r="L63" s="36"/>
      <c r="M63" s="36"/>
      <c r="N63" s="36"/>
      <c r="O63" s="36"/>
      <c r="P63" s="36"/>
    </row>
    <row r="64" spans="3:16" ht="18" x14ac:dyDescent="0.2">
      <c r="C64" s="32" t="str">
        <f>'(T) '!F18</f>
        <v>haV{D,T}Z</v>
      </c>
      <c r="D64" s="36">
        <f>'(T) '!F12</f>
        <v>6.5720393636373329E-3</v>
      </c>
      <c r="E64" s="36">
        <f>'(T) '!K12</f>
        <v>1.0574463945648869E-2</v>
      </c>
      <c r="F64" s="36">
        <f>'(T) '!P12</f>
        <v>7.6525335923909961E-3</v>
      </c>
      <c r="G64" s="36">
        <f>'(T) '!F11</f>
        <v>6.8659992165049305E-3</v>
      </c>
      <c r="H64" s="36">
        <f>'(T) '!K11</f>
        <v>6.8659992165049522E-3</v>
      </c>
      <c r="I64" s="33" t="s">
        <v>503</v>
      </c>
    </row>
    <row r="65" spans="3:20" x14ac:dyDescent="0.2">
      <c r="C65" s="32" t="str">
        <f>'(T) '!E18</f>
        <v>haVQZ</v>
      </c>
      <c r="D65" s="36">
        <f>'(T) '!E12</f>
        <v>5.0929383808974611E-3</v>
      </c>
      <c r="E65" s="36">
        <f>'(T) '!J12</f>
        <v>1.9299868283067415E-2</v>
      </c>
      <c r="F65" s="36">
        <f>'(T) '!O12</f>
        <v>1.1808803758160921E-2</v>
      </c>
      <c r="G65" s="36"/>
      <c r="H65" s="36"/>
      <c r="I65" s="36"/>
    </row>
    <row r="66" spans="3:20" x14ac:dyDescent="0.2">
      <c r="C66" s="32" t="str">
        <f>'(T) '!D18</f>
        <v>haVTZ</v>
      </c>
      <c r="D66" s="36">
        <f>'(T) '!D12</f>
        <v>1.1041267073813523E-2</v>
      </c>
      <c r="E66" s="36">
        <f>'(T) '!I12</f>
        <v>4.7497862245057969E-2</v>
      </c>
      <c r="F66" s="36">
        <f>'(T) '!N12</f>
        <v>2.7991238537862895E-2</v>
      </c>
      <c r="G66" s="36">
        <f>'(T) '!D11</f>
        <v>2.2113388006890323E-2</v>
      </c>
      <c r="H66" s="36">
        <f>'(T) '!I11</f>
        <v>5.2361844221917503E-2</v>
      </c>
      <c r="I66" s="36">
        <f>'(T) '!N11</f>
        <v>2.6253130022295474E-2</v>
      </c>
      <c r="T66" s="36"/>
    </row>
    <row r="67" spans="3:20" x14ac:dyDescent="0.2">
      <c r="C67" s="32" t="str">
        <f>'(T) '!C18</f>
        <v>haVDZ</v>
      </c>
      <c r="D67" s="36">
        <f>'(T) '!C12</f>
        <v>3.5392382371609687E-2</v>
      </c>
      <c r="E67" s="36">
        <f>'(T) '!H12</f>
        <v>0.13748221248608028</v>
      </c>
      <c r="F67" s="36">
        <f>'(T) '!M12</f>
        <v>8.0884661037788103E-2</v>
      </c>
      <c r="G67" s="36">
        <f>'(T) '!C11</f>
        <v>8.5773776694143308E-2</v>
      </c>
      <c r="H67" s="36">
        <f>'(T) '!H11</f>
        <v>0.17176840007482497</v>
      </c>
      <c r="I67" s="36">
        <f>'(T) '!M11</f>
        <v>8.8604313825247236E-2</v>
      </c>
      <c r="T67" s="36"/>
    </row>
    <row r="68" spans="3:20" x14ac:dyDescent="0.2">
      <c r="C68" s="32" t="str">
        <f>'(T) '!AF18</f>
        <v>sano-V{T,Q}Z+</v>
      </c>
      <c r="D68" s="36">
        <f>'(T) '!AF12</f>
        <v>9.8965366939438252E-3</v>
      </c>
      <c r="E68" s="36">
        <f>'(T) '!AG12</f>
        <v>7.1182761361962997E-3</v>
      </c>
      <c r="F68" s="36">
        <f>'(T) '!AH12</f>
        <v>6.6398116140456223E-3</v>
      </c>
      <c r="G68" s="36"/>
      <c r="H68" s="36"/>
      <c r="I68" s="36"/>
    </row>
    <row r="69" spans="3:20" x14ac:dyDescent="0.2">
      <c r="C69" s="32" t="str">
        <f>'(T) '!AC18</f>
        <v>sano-V{D,T}Z+</v>
      </c>
      <c r="D69" s="36">
        <f>'(T) '!AC12</f>
        <v>2.211682044328345E-2</v>
      </c>
      <c r="E69" s="36">
        <f>'(T) '!AD12</f>
        <v>4.0953754985295035E-2</v>
      </c>
      <c r="F69" s="36">
        <f>'(T) '!AE12</f>
        <v>2.6629233298370587E-2</v>
      </c>
      <c r="G69" s="36">
        <f>'(T) '!AC11</f>
        <v>2.609893993262568E-2</v>
      </c>
      <c r="H69" s="36">
        <f>'(T) '!AD11</f>
        <v>5.6839445034443783E-2</v>
      </c>
      <c r="I69" s="36">
        <f>'(T) '!AE11</f>
        <v>3.8790339760373445E-2</v>
      </c>
    </row>
    <row r="70" spans="3:20" x14ac:dyDescent="0.2">
      <c r="C70" s="32" t="str">
        <f>'(T) '!U18</f>
        <v>sano-VQZ+</v>
      </c>
      <c r="D70" s="36">
        <f>'(T) '!U12</f>
        <v>1.9874549927785617E-2</v>
      </c>
      <c r="E70" s="36">
        <f>'(T) '!X12</f>
        <v>4.3290238078664688E-2</v>
      </c>
      <c r="F70" s="36">
        <f>'(T) '!AA12</f>
        <v>2.998931068857387E-2</v>
      </c>
      <c r="G70" s="36"/>
      <c r="H70" s="36"/>
      <c r="I70" s="36"/>
    </row>
    <row r="71" spans="3:20" x14ac:dyDescent="0.2">
      <c r="C71" s="32" t="str">
        <f>'(T) '!T18</f>
        <v>sano-VTZ+</v>
      </c>
      <c r="D71" s="36">
        <f>'(T) '!T12</f>
        <v>4.6639738710862522E-2</v>
      </c>
      <c r="E71" s="36">
        <f>'(T) '!W12</f>
        <v>9.536531614732352E-2</v>
      </c>
      <c r="F71" s="36">
        <f>'(T) '!Z12</f>
        <v>6.9166586949706732E-2</v>
      </c>
      <c r="G71" s="36">
        <f>'(T) '!T11</f>
        <v>7.3156454616494379E-2</v>
      </c>
      <c r="H71" s="36">
        <f>'(T) '!W11</f>
        <v>0.13198767156290023</v>
      </c>
      <c r="I71" s="36">
        <f>'(T) '!Z11</f>
        <v>0.10156561898653967</v>
      </c>
    </row>
    <row r="72" spans="3:20" x14ac:dyDescent="0.2">
      <c r="C72" s="32" t="str">
        <f>'(T) '!S18</f>
        <v>sano-VDZ+</v>
      </c>
      <c r="D72" s="36">
        <f>'(T) '!S12</f>
        <v>0.12797632563645289</v>
      </c>
      <c r="E72" s="36">
        <f>'(T) '!V12</f>
        <v>0.2257930851163259</v>
      </c>
      <c r="F72" s="36">
        <f>'(T) '!Y12</f>
        <v>0.17567751251381383</v>
      </c>
      <c r="G72" s="36">
        <f>'(T) '!S11</f>
        <v>0.19868732334728162</v>
      </c>
      <c r="H72" s="36">
        <f>'(T) '!V11</f>
        <v>0.31185572086188612</v>
      </c>
      <c r="I72" s="36">
        <f>'(T) '!Y11</f>
        <v>0.25442475013837795</v>
      </c>
    </row>
    <row r="73" spans="3:20" ht="19" x14ac:dyDescent="0.2">
      <c r="C73" s="33" t="s">
        <v>487</v>
      </c>
      <c r="E73" s="36">
        <f>'(T) '!B12</f>
        <v>0.11521914921555941</v>
      </c>
      <c r="H73" s="36">
        <f>'(T) '!B11</f>
        <v>0.13435763283109423</v>
      </c>
    </row>
    <row r="74" spans="3:20" x14ac:dyDescent="0.2">
      <c r="C74" s="19"/>
      <c r="E74" s="36"/>
      <c r="H74" s="36"/>
    </row>
    <row r="75" spans="3:20" ht="19" x14ac:dyDescent="0.2">
      <c r="C75" s="30" t="s">
        <v>501</v>
      </c>
      <c r="E75" s="36"/>
      <c r="H75" s="36"/>
    </row>
    <row r="76" spans="3:20" ht="19" x14ac:dyDescent="0.2">
      <c r="C76" s="30" t="s">
        <v>502</v>
      </c>
      <c r="E76" s="36"/>
      <c r="H76" s="36"/>
    </row>
    <row r="77" spans="3:20" ht="19" x14ac:dyDescent="0.2">
      <c r="C77" s="30" t="s">
        <v>488</v>
      </c>
      <c r="E77" s="36"/>
      <c r="H77" s="36"/>
    </row>
    <row r="78" spans="3:20" x14ac:dyDescent="0.2">
      <c r="C78" s="19"/>
      <c r="E78" s="36"/>
      <c r="H78" s="36"/>
    </row>
    <row r="79" spans="3:20" x14ac:dyDescent="0.2">
      <c r="C79" s="19"/>
      <c r="E79" s="36"/>
      <c r="H79" s="36"/>
    </row>
    <row r="80" spans="3:20" x14ac:dyDescent="0.2">
      <c r="C80" s="19"/>
      <c r="E80" s="36"/>
      <c r="H80" s="36"/>
    </row>
    <row r="81" spans="2:17" x14ac:dyDescent="0.2">
      <c r="C81" s="19"/>
      <c r="E81" s="36"/>
      <c r="H81" s="36"/>
    </row>
    <row r="82" spans="2:17" x14ac:dyDescent="0.2">
      <c r="C82" s="19"/>
      <c r="E82" s="36"/>
      <c r="H82" s="36"/>
    </row>
    <row r="85" spans="2:17" x14ac:dyDescent="0.2">
      <c r="B85" s="32" t="s">
        <v>428</v>
      </c>
    </row>
    <row r="87" spans="2:17" x14ac:dyDescent="0.2">
      <c r="C87" s="32" t="str">
        <f>'(T) '!AM19</f>
        <v>raw</v>
      </c>
      <c r="D87" s="32" t="str">
        <f>'(T) '!AN19</f>
        <v>raw</v>
      </c>
      <c r="E87" s="32" t="str">
        <f>'(T) '!AO19</f>
        <v>raw</v>
      </c>
      <c r="F87" s="32" t="str">
        <f>'(T) '!AP19</f>
        <v>raw</v>
      </c>
      <c r="G87" s="32" t="str">
        <f>'(T) '!AQ19</f>
        <v>raw</v>
      </c>
      <c r="H87" s="32" t="str">
        <f>'(T) '!AR19</f>
        <v>CP</v>
      </c>
      <c r="I87" s="32" t="str">
        <f>'(T) '!AS19</f>
        <v>CP</v>
      </c>
      <c r="J87" s="32" t="str">
        <f>'(T) '!AT19</f>
        <v>CP</v>
      </c>
      <c r="K87" s="32" t="str">
        <f>'(T) '!AU19</f>
        <v>CP</v>
      </c>
      <c r="L87" s="32" t="str">
        <f>'(T) '!AV19</f>
        <v>CP</v>
      </c>
      <c r="M87" s="32" t="str">
        <f>'(T) '!AW19</f>
        <v>half</v>
      </c>
      <c r="N87" s="32" t="str">
        <f>'(T) '!AX19</f>
        <v>half</v>
      </c>
      <c r="O87" s="32" t="str">
        <f>'(T) '!AY19</f>
        <v>half</v>
      </c>
      <c r="P87" s="32" t="str">
        <f>'(T) '!AZ19</f>
        <v>half</v>
      </c>
      <c r="Q87" s="32" t="str">
        <f>'(T) '!BA19</f>
        <v>half</v>
      </c>
    </row>
    <row r="88" spans="2:17" x14ac:dyDescent="0.2">
      <c r="C88" s="32" t="str">
        <f>'(T) '!AM20</f>
        <v>(T*)</v>
      </c>
      <c r="D88" s="32" t="str">
        <f>'(T) '!AN20</f>
        <v>(T)</v>
      </c>
      <c r="E88" s="32" t="str">
        <f>'(T) '!AO20</f>
        <v>(Tbsc)</v>
      </c>
      <c r="F88" s="32" t="str">
        <f>'(T) '!AP20</f>
        <v>(T*sc)</v>
      </c>
      <c r="G88" s="32" t="str">
        <f>'(T) '!AQ20</f>
        <v>(Ts)</v>
      </c>
      <c r="H88" s="32" t="str">
        <f>'(T) '!AR20</f>
        <v>(T*)</v>
      </c>
      <c r="I88" s="32" t="str">
        <f>'(T) '!AS20</f>
        <v>(T)</v>
      </c>
      <c r="J88" s="32" t="str">
        <f>'(T) '!AT20</f>
        <v>(Tbsc)</v>
      </c>
      <c r="K88" s="32" t="str">
        <f>'(T) '!AU20</f>
        <v>(T*sc)</v>
      </c>
      <c r="L88" s="32" t="str">
        <f>'(T) '!AV20</f>
        <v>(Ts)</v>
      </c>
      <c r="M88" s="32" t="str">
        <f>'(T) '!AW20</f>
        <v>(T*)</v>
      </c>
      <c r="N88" s="32" t="str">
        <f>'(T) '!AX20</f>
        <v>(T)</v>
      </c>
      <c r="O88" s="32" t="str">
        <f>'(T) '!AY20</f>
        <v>(Tbsc)</v>
      </c>
      <c r="P88" s="32" t="str">
        <f>'(T) '!AZ20</f>
        <v>(T*sc)</v>
      </c>
      <c r="Q88" s="32" t="str">
        <f>'(T) '!BA20</f>
        <v>(Ts)</v>
      </c>
    </row>
    <row r="89" spans="2:17" ht="19" x14ac:dyDescent="0.2">
      <c r="B89" s="2" t="s">
        <v>507</v>
      </c>
    </row>
    <row r="90" spans="2:17" x14ac:dyDescent="0.2">
      <c r="B90" s="36" t="s">
        <v>315</v>
      </c>
      <c r="C90" s="36">
        <f>'(T) '!AM12</f>
        <v>2.155052738503984E-2</v>
      </c>
      <c r="D90" s="36">
        <f>'(T) '!AN12</f>
        <v>5.8824160019513815E-3</v>
      </c>
      <c r="E90" s="36">
        <f>'(T) '!AO12</f>
        <v>2.0115282830593245E-2</v>
      </c>
      <c r="F90" s="36">
        <f>'(T) '!AP12</f>
        <v>2.4642807308725794E-2</v>
      </c>
      <c r="G90" s="36">
        <f>'(T) '!AQ12</f>
        <v>1.5733455924780291E-2</v>
      </c>
      <c r="H90" s="36">
        <f>'(T) '!AR12</f>
        <v>9.5460764315373862E-3</v>
      </c>
      <c r="I90" s="36">
        <f>'(T) '!AS12</f>
        <v>1.8568357762234824E-2</v>
      </c>
      <c r="J90" s="36">
        <f>'(T) '!AT12</f>
        <v>3.3121368094905391E-3</v>
      </c>
      <c r="K90" s="36">
        <f>'(T) '!AU12</f>
        <v>3.0158442051629306E-3</v>
      </c>
      <c r="L90" s="36">
        <f>'(T) '!AV12</f>
        <v>7.3282900015428903E-3</v>
      </c>
      <c r="M90" s="36">
        <f>'(T) '!AW12</f>
        <v>1.501797216155731E-2</v>
      </c>
      <c r="N90" s="36">
        <f>'(T) '!AX12</f>
        <v>8.1857535823025799E-3</v>
      </c>
      <c r="O90" s="36">
        <f>'(T) '!AY12</f>
        <v>8.7759980253156247E-3</v>
      </c>
      <c r="P90" s="36">
        <f>'(T) '!AZ12</f>
        <v>1.3234089466542136E-2</v>
      </c>
      <c r="Q90" s="36">
        <f>'(T) '!BA12</f>
        <v>4.7092706418284148E-3</v>
      </c>
    </row>
    <row r="91" spans="2:17" x14ac:dyDescent="0.2">
      <c r="B91" s="36" t="s">
        <v>309</v>
      </c>
      <c r="C91" s="36">
        <f>'(T) '!BC12</f>
        <v>4.2129697671853476E-2</v>
      </c>
      <c r="D91" s="36">
        <f>'(T) '!BD12</f>
        <v>1.1841562514786812E-2</v>
      </c>
      <c r="E91" s="36">
        <f>'(T) '!BE12</f>
        <v>3.7088613989012822E-2</v>
      </c>
      <c r="F91" s="36">
        <f>'(T) '!BF12</f>
        <v>4.5473268730208433E-2</v>
      </c>
      <c r="G91" s="36">
        <f>'(T) '!BG12</f>
        <v>2.9681971747857801E-2</v>
      </c>
      <c r="H91" s="36">
        <f>'(T) '!BH12</f>
        <v>1.6844139526306732E-2</v>
      </c>
      <c r="I91" s="36">
        <f>'(T) '!BI12</f>
        <v>4.6476144199741949E-2</v>
      </c>
      <c r="J91" s="36">
        <f>'(T) '!BJ12</f>
        <v>1.4531083772607778E-2</v>
      </c>
      <c r="K91" s="36">
        <f>'(T) '!BK12</f>
        <v>7.0868861464999074E-3</v>
      </c>
      <c r="L91" s="36">
        <f>'(T) '!BL12</f>
        <v>2.1172579422970329E-2</v>
      </c>
      <c r="M91" s="36">
        <f>'(T) '!BM12</f>
        <v>2.6800094407427991E-2</v>
      </c>
      <c r="N91" s="36">
        <f>'(T) '!BN12</f>
        <v>2.4197505581304343E-2</v>
      </c>
      <c r="O91" s="36">
        <f>'(T) '!BO12</f>
        <v>1.220936190728748E-2</v>
      </c>
      <c r="P91" s="36">
        <f>'(T) '!BP12</f>
        <v>1.9863940350626944E-2</v>
      </c>
      <c r="Q91" s="36">
        <f>'(T) '!BQ12</f>
        <v>6.2420351884290258E-3</v>
      </c>
    </row>
    <row r="92" spans="2:17" x14ac:dyDescent="0.2">
      <c r="B92" s="36" t="s">
        <v>106</v>
      </c>
      <c r="C92" s="36">
        <f>'(T) '!BS12</f>
        <v>6.5619575531632349E-2</v>
      </c>
      <c r="D92" s="36">
        <f>'(T) '!BT12</f>
        <v>4.5919425150496129E-2</v>
      </c>
      <c r="E92" s="36">
        <f>'(T) '!BU12</f>
        <v>4.5384357268318708E-2</v>
      </c>
      <c r="F92" s="36">
        <f>'(T) '!BV12</f>
        <v>6.0922192883115837E-2</v>
      </c>
      <c r="G92" s="36">
        <f>'(T) '!BW12</f>
        <v>3.334533234177834E-2</v>
      </c>
      <c r="H92" s="36">
        <f>'(T) '!BX12</f>
        <v>4.4214880717012177E-2</v>
      </c>
      <c r="I92" s="36">
        <f>'(T) '!BY12</f>
        <v>0.13219057593013731</v>
      </c>
      <c r="J92" s="36">
        <f>'(T) '!BZ12</f>
        <v>6.6582576853111308E-2</v>
      </c>
      <c r="K92" s="36">
        <f>'(T) '!CA12</f>
        <v>5.3002609691096915E-2</v>
      </c>
      <c r="L92" s="36">
        <f>'(T) '!CB12</f>
        <v>7.6730315771773999E-2</v>
      </c>
      <c r="M92" s="36">
        <f>'(T) '!CC12</f>
        <v>3.8167627941317964E-2</v>
      </c>
      <c r="N92" s="36">
        <f>'(T) '!CD12</f>
        <v>8.7505110424772742E-2</v>
      </c>
      <c r="O92" s="36">
        <f>'(T) '!CE12</f>
        <v>1.7911479981942584E-2</v>
      </c>
      <c r="P92" s="36">
        <f>'(T) '!CF12</f>
        <v>1.2546692435392543E-2</v>
      </c>
      <c r="Q92" s="36">
        <f>'(T) '!CG12</f>
        <v>2.682583880724387E-2</v>
      </c>
    </row>
    <row r="93" spans="2:17" x14ac:dyDescent="0.2">
      <c r="B93" s="36" t="s">
        <v>469</v>
      </c>
      <c r="C93" s="36">
        <f>'(T) '!CI12</f>
        <v>5.6850311808517615E-2</v>
      </c>
      <c r="D93" s="36">
        <f>'(T) '!CJ12</f>
        <v>5.5241829900482022E-2</v>
      </c>
      <c r="E93" s="36">
        <f>'(T) '!CK12</f>
        <v>3.8788690255995087E-2</v>
      </c>
      <c r="F93" s="36">
        <f>'(T) '!CL12</f>
        <v>5.0084183856811536E-2</v>
      </c>
      <c r="G93" s="36">
        <f>'(T) '!CM12</f>
        <v>2.5232749147657933E-2</v>
      </c>
      <c r="H93" s="36">
        <f>'(T) '!CN12</f>
        <v>5.1440817032310154E-2</v>
      </c>
      <c r="I93" s="36">
        <f>'(T) '!CO12</f>
        <v>0.14075859561053602</v>
      </c>
      <c r="J93" s="36">
        <f>'(T) '!CP12</f>
        <v>7.3631204049221299E-2</v>
      </c>
      <c r="K93" s="36">
        <f>'(T) '!CQ12</f>
        <v>6.2918786243561189E-2</v>
      </c>
      <c r="L93" s="36">
        <f>'(T) '!CR12</f>
        <v>8.6283548135988888E-2</v>
      </c>
      <c r="M93" s="36">
        <f>'(T) '!CS12</f>
        <v>3.6371225629931302E-2</v>
      </c>
      <c r="N93" s="36">
        <f>'(T) '!CT12</f>
        <v>9.6742433888669557E-2</v>
      </c>
      <c r="O93" s="36">
        <f>'(T) '!CU12</f>
        <v>2.4189759305937798E-2</v>
      </c>
      <c r="P93" s="36">
        <f>'(T) '!CV12</f>
        <v>1.4826169054577147E-2</v>
      </c>
      <c r="Q93" s="36">
        <f>'(T) '!CW12</f>
        <v>3.6609598076108023E-2</v>
      </c>
    </row>
    <row r="94" spans="2:17" x14ac:dyDescent="0.2">
      <c r="B94" s="36" t="s">
        <v>470</v>
      </c>
      <c r="C94" s="36">
        <f>'(T) '!CY12</f>
        <v>5.5484374211010358E-2</v>
      </c>
      <c r="D94" s="36">
        <f>'(T) '!CZ12</f>
        <v>4.3367440612690301E-2</v>
      </c>
      <c r="E94" s="36">
        <f>'(T) '!DA12</f>
        <v>4.5460219364619421E-2</v>
      </c>
      <c r="F94" s="36">
        <f>'(T) '!DB12</f>
        <v>5.8048707541420407E-2</v>
      </c>
      <c r="G94" s="36">
        <f>'(T) '!DC12</f>
        <v>3.2316686589780277E-2</v>
      </c>
      <c r="H94" s="36">
        <f>'(T) '!DD12</f>
        <v>3.4914225542174354E-2</v>
      </c>
      <c r="I94" s="36">
        <f>'(T) '!DE12</f>
        <v>0.1165579459571576</v>
      </c>
      <c r="J94" s="36">
        <f>'(T) '!DF12</f>
        <v>4.7557367341850669E-2</v>
      </c>
      <c r="K94" s="36">
        <f>'(T) '!DG12</f>
        <v>3.7292199340296976E-2</v>
      </c>
      <c r="L94" s="36">
        <f>'(T) '!DH12</f>
        <v>5.9759598889840108E-2</v>
      </c>
      <c r="M94" s="36">
        <f>'(T) '!DI12</f>
        <v>3.6242037670795327E-2</v>
      </c>
      <c r="N94" s="36">
        <f>'(T) '!DJ12</f>
        <v>7.9236934486941454E-2</v>
      </c>
      <c r="O94" s="36">
        <f>'(T) '!DK12</f>
        <v>1.2585390857744225E-2</v>
      </c>
      <c r="P94" s="36">
        <f>'(T) '!DL12</f>
        <v>1.6792143217008334E-2</v>
      </c>
      <c r="Q94" s="36">
        <f>'(T) '!DM12</f>
        <v>2.0319388210101264E-2</v>
      </c>
    </row>
    <row r="95" spans="2:17" ht="19" x14ac:dyDescent="0.2">
      <c r="B95" s="2" t="s">
        <v>508</v>
      </c>
      <c r="C95" s="36"/>
      <c r="D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</row>
    <row r="96" spans="2:17" x14ac:dyDescent="0.2">
      <c r="B96" s="36" t="s">
        <v>309</v>
      </c>
      <c r="C96" s="36">
        <f>'(T) '!BC11</f>
        <v>6.1579132209077243E-2</v>
      </c>
      <c r="D96" s="36">
        <f>'(T) '!BD11</f>
        <v>1.7560816654011751E-2</v>
      </c>
      <c r="E96" s="36">
        <f>'(T) '!BE11</f>
        <v>6.605793839364156E-2</v>
      </c>
      <c r="F96" s="36">
        <f>'(T) '!BF11</f>
        <v>7.9126674516188669E-2</v>
      </c>
      <c r="G96" s="36">
        <f>'(T) '!BG11</f>
        <v>5.6680079031987976E-2</v>
      </c>
      <c r="H96" s="36">
        <f>'(T) '!BH11</f>
        <v>1.9308465473517514E-2</v>
      </c>
      <c r="I96" s="36">
        <f>'(T) '!BI11</f>
        <v>5.4078119849930974E-2</v>
      </c>
      <c r="J96" s="36">
        <f>'(T) '!BJ11</f>
        <v>9.7098998571343784E-3</v>
      </c>
      <c r="K96" s="36">
        <f>'(T) '!BK11</f>
        <v>1.2087919977599051E-2</v>
      </c>
      <c r="L96" s="36">
        <f>'(T) '!BL11</f>
        <v>1.5483655855098262E-2</v>
      </c>
      <c r="M96" s="36">
        <f>'(T) '!BM11</f>
        <v>3.850965037879607E-2</v>
      </c>
      <c r="N96" s="36">
        <f>'(T) '!BN11</f>
        <v>2.335394974500813E-2</v>
      </c>
      <c r="O96" s="36">
        <f>'(T) '!BO11</f>
        <v>3.1854752134323552E-2</v>
      </c>
      <c r="P96" s="36">
        <f>'(T) '!BP11</f>
        <v>4.4190913472999471E-2</v>
      </c>
      <c r="Q96" s="36">
        <f>'(T) '!BQ11</f>
        <v>2.3223335027991347E-2</v>
      </c>
    </row>
    <row r="97" spans="2:17" x14ac:dyDescent="0.2">
      <c r="B97" s="36" t="s">
        <v>106</v>
      </c>
      <c r="C97" s="36">
        <f>'(T) '!BS11</f>
        <v>8.4714108101727831E-2</v>
      </c>
      <c r="D97" s="36">
        <f>'(T) '!BT11</f>
        <v>4.4072273949848015E-2</v>
      </c>
      <c r="E97" s="36">
        <f>'(T) '!BU11</f>
        <v>9.6208500374442646E-2</v>
      </c>
      <c r="F97" s="36">
        <f>'(T) '!BV11</f>
        <v>0.12178415421962077</v>
      </c>
      <c r="G97" s="36">
        <f>'(T) '!BW11</f>
        <v>7.9559426988064563E-2</v>
      </c>
      <c r="H97" s="36">
        <f>'(T) '!BX11</f>
        <v>4.8052764328915989E-2</v>
      </c>
      <c r="I97" s="36">
        <f>'(T) '!BY11</f>
        <v>0.16691836122897963</v>
      </c>
      <c r="J97" s="36">
        <f>'(T) '!BZ11</f>
        <v>6.3574364636839908E-2</v>
      </c>
      <c r="K97" s="36">
        <f>'(T) '!CA11</f>
        <v>4.3925276070771554E-2</v>
      </c>
      <c r="L97" s="36">
        <f>'(T) '!CB11</f>
        <v>7.6380527628520337E-2</v>
      </c>
      <c r="M97" s="36">
        <f>'(T) '!CC11</f>
        <v>4.1360974342607937E-2</v>
      </c>
      <c r="N97" s="36">
        <f>'(T) '!CD11</f>
        <v>0.10295971915294071</v>
      </c>
      <c r="O97" s="36">
        <f>'(T) '!CE11</f>
        <v>2.8558208872922E-2</v>
      </c>
      <c r="P97" s="36">
        <f>'(T) '!CF11</f>
        <v>4.696550462877077E-2</v>
      </c>
      <c r="Q97" s="36">
        <f>'(T) '!CG11</f>
        <v>2.1887317401241335E-2</v>
      </c>
    </row>
    <row r="98" spans="2:17" x14ac:dyDescent="0.2">
      <c r="B98" s="36" t="s">
        <v>469</v>
      </c>
      <c r="C98" s="36">
        <f>'(T) '!CI11</f>
        <v>6.9177391766679475E-2</v>
      </c>
      <c r="D98" s="36">
        <f>'(T) '!CJ11</f>
        <v>5.7581512426879165E-2</v>
      </c>
      <c r="E98" s="36">
        <f>'(T) '!CK11</f>
        <v>8.3891428559705924E-2</v>
      </c>
      <c r="F98" s="36">
        <f>'(T) '!CL11</f>
        <v>0.1033681868827037</v>
      </c>
      <c r="G98" s="36">
        <f>'(T) '!CM11</f>
        <v>6.263365356848255E-2</v>
      </c>
      <c r="H98" s="36">
        <f>'(T) '!CN11</f>
        <v>6.1119594719558315E-2</v>
      </c>
      <c r="I98" s="36">
        <f>'(T) '!CO11</f>
        <v>0.18088921481653875</v>
      </c>
      <c r="J98" s="36">
        <f>'(T) '!CP11</f>
        <v>7.4489937454298591E-2</v>
      </c>
      <c r="K98" s="36">
        <f>'(T) '!CQ11</f>
        <v>5.8274972418980879E-2</v>
      </c>
      <c r="L98" s="36">
        <f>'(T) '!CR11</f>
        <v>9.1572713221969956E-2</v>
      </c>
      <c r="M98" s="36">
        <f>'(T) '!CS11</f>
        <v>3.6206806044744681E-2</v>
      </c>
      <c r="N98" s="36">
        <f>'(T) '!CT11</f>
        <v>0.11756233706765791</v>
      </c>
      <c r="O98" s="36">
        <f>'(T) '!CU11</f>
        <v>2.3045139651691051E-2</v>
      </c>
      <c r="P98" s="36">
        <f>'(T) '!CV11</f>
        <v>3.1868032438314688E-2</v>
      </c>
      <c r="Q98" s="36">
        <f>'(T) '!CW11</f>
        <v>2.6209215397038667E-2</v>
      </c>
    </row>
    <row r="99" spans="2:17" x14ac:dyDescent="0.2">
      <c r="B99" s="36" t="s">
        <v>470</v>
      </c>
      <c r="C99" s="36">
        <f>'(T) '!CY11</f>
        <v>7.9954403263821694E-2</v>
      </c>
      <c r="D99" s="36">
        <f>'(T) '!CZ11</f>
        <v>3.2313474278788036E-2</v>
      </c>
      <c r="E99" s="36">
        <f>'(T) '!DA11</f>
        <v>0.12137307125388581</v>
      </c>
      <c r="F99" s="36">
        <f>'(T) '!DB11</f>
        <v>0.14160047833253545</v>
      </c>
      <c r="G99" s="36">
        <f>'(T) '!DC11</f>
        <v>0.10245975358784144</v>
      </c>
      <c r="H99" s="36">
        <f>'(T) '!DD11</f>
        <v>3.4562423451574495E-2</v>
      </c>
      <c r="I99" s="36">
        <f>'(T) '!DE11</f>
        <v>0.13963468844068078</v>
      </c>
      <c r="J99" s="36">
        <f>'(T) '!DF11</f>
        <v>3.6243939764178161E-2</v>
      </c>
      <c r="K99" s="36">
        <f>'(T) '!DG11</f>
        <v>2.7513048916980021E-2</v>
      </c>
      <c r="L99" s="36">
        <f>'(T) '!DH11</f>
        <v>4.8590505894741218E-2</v>
      </c>
      <c r="M99" s="36">
        <f>'(T) '!DI11</f>
        <v>4.5404809507557868E-2</v>
      </c>
      <c r="N99" s="36">
        <f>'(T) '!DJ11</f>
        <v>8.098717005000404E-2</v>
      </c>
      <c r="O99" s="36">
        <f>'(T) '!DK11</f>
        <v>5.4511721517375239E-2</v>
      </c>
      <c r="P99" s="36">
        <f>'(T) '!DL11</f>
        <v>7.1609636369599591E-2</v>
      </c>
      <c r="Q99" s="36">
        <f>'(T) '!DM11</f>
        <v>3.9928547637933839E-2</v>
      </c>
    </row>
    <row r="101" spans="2:17" ht="19" x14ac:dyDescent="0.2">
      <c r="C101" s="41" t="s">
        <v>505</v>
      </c>
    </row>
    <row r="102" spans="2:17" ht="19" x14ac:dyDescent="0.2">
      <c r="C102" s="41" t="s">
        <v>506</v>
      </c>
    </row>
    <row r="108" spans="2:17" x14ac:dyDescent="0.2">
      <c r="B108" s="32" t="s">
        <v>429</v>
      </c>
    </row>
    <row r="109" spans="2:17" ht="17" thickBot="1" x14ac:dyDescent="0.25"/>
    <row r="110" spans="2:17" x14ac:dyDescent="0.2">
      <c r="C110" s="43" t="s">
        <v>415</v>
      </c>
      <c r="D110" s="43" t="s">
        <v>415</v>
      </c>
      <c r="E110" s="43" t="s">
        <v>415</v>
      </c>
      <c r="F110" s="43" t="s">
        <v>415</v>
      </c>
      <c r="G110" s="43" t="s">
        <v>415</v>
      </c>
      <c r="H110" s="43" t="s">
        <v>138</v>
      </c>
      <c r="I110" s="43" t="s">
        <v>138</v>
      </c>
      <c r="J110" s="43" t="s">
        <v>138</v>
      </c>
      <c r="K110" s="43" t="s">
        <v>138</v>
      </c>
      <c r="L110" s="43" t="s">
        <v>138</v>
      </c>
      <c r="M110" s="43" t="s">
        <v>304</v>
      </c>
      <c r="N110" s="43" t="s">
        <v>304</v>
      </c>
      <c r="O110" s="43" t="s">
        <v>304</v>
      </c>
      <c r="P110" s="43" t="s">
        <v>304</v>
      </c>
      <c r="Q110" s="43" t="s">
        <v>304</v>
      </c>
    </row>
    <row r="111" spans="2:17" ht="18" x14ac:dyDescent="0.25">
      <c r="C111" s="32" t="s">
        <v>12</v>
      </c>
      <c r="D111" s="32" t="s">
        <v>10</v>
      </c>
      <c r="E111" s="32" t="s">
        <v>496</v>
      </c>
      <c r="F111" s="32" t="s">
        <v>497</v>
      </c>
      <c r="G111" s="32" t="s">
        <v>9</v>
      </c>
      <c r="H111" s="32" t="s">
        <v>12</v>
      </c>
      <c r="I111" s="32" t="s">
        <v>10</v>
      </c>
      <c r="J111" s="32" t="s">
        <v>496</v>
      </c>
      <c r="K111" s="32" t="s">
        <v>497</v>
      </c>
      <c r="L111" s="32" t="s">
        <v>9</v>
      </c>
      <c r="M111" s="32" t="s">
        <v>12</v>
      </c>
      <c r="N111" s="32" t="s">
        <v>10</v>
      </c>
      <c r="O111" s="32" t="s">
        <v>496</v>
      </c>
      <c r="P111" s="32" t="s">
        <v>497</v>
      </c>
      <c r="Q111" s="32" t="s">
        <v>9</v>
      </c>
    </row>
    <row r="112" spans="2:17" ht="18" x14ac:dyDescent="0.2">
      <c r="B112" s="42" t="s">
        <v>509</v>
      </c>
    </row>
    <row r="113" spans="2:17" x14ac:dyDescent="0.2">
      <c r="B113" s="32" t="s">
        <v>315</v>
      </c>
      <c r="C113" s="36">
        <f>HLC!L11</f>
        <v>1.8932869902996571E-2</v>
      </c>
      <c r="D113" s="36">
        <f>HLC!M11</f>
        <v>3.0151480483619417E-3</v>
      </c>
      <c r="E113" s="36">
        <f>HLC!N11</f>
        <v>1.7768283058769398E-2</v>
      </c>
      <c r="F113" s="36">
        <f>HLC!O11</f>
        <v>2.2557050028603424E-2</v>
      </c>
      <c r="G113" s="36">
        <f>HLC!P11</f>
        <v>1.3480869221893472E-2</v>
      </c>
      <c r="H113" s="36">
        <f>HLC!Q11</f>
        <v>1.369844700915088E-2</v>
      </c>
      <c r="I113" s="36">
        <f>HLC!R11</f>
        <v>1.3561472700220328E-2</v>
      </c>
      <c r="J113" s="36">
        <f>HLC!S11</f>
        <v>4.7616636566139587E-3</v>
      </c>
      <c r="K113" s="36">
        <f>HLC!T11</f>
        <v>8.6861275168754679E-3</v>
      </c>
      <c r="L113" s="36">
        <f>HLC!U11</f>
        <v>4.4191924707972993E-3</v>
      </c>
      <c r="M113" s="36">
        <f>HLC!V11</f>
        <v>1.6156936294027872E-2</v>
      </c>
      <c r="N113" s="36">
        <f>HLC!W11</f>
        <v>6.6272962651680372E-3</v>
      </c>
      <c r="O113" s="36">
        <f>HLC!X11</f>
        <v>1.055840351816548E-2</v>
      </c>
      <c r="P113" s="36">
        <f>HLC!Y11</f>
        <v>1.5263122994522338E-2</v>
      </c>
      <c r="Q113" s="36">
        <f>HLC!Z11</f>
        <v>6.6624559312339401E-3</v>
      </c>
    </row>
    <row r="114" spans="2:17" x14ac:dyDescent="0.2">
      <c r="B114" s="36" t="s">
        <v>309</v>
      </c>
      <c r="C114" s="36">
        <f>HLC!AB11</f>
        <v>3.9148445706851491E-2</v>
      </c>
      <c r="D114" s="36">
        <f>HLC!AC11</f>
        <v>9.0661575126263876E-3</v>
      </c>
      <c r="E114" s="36">
        <f>HLC!AD11</f>
        <v>3.458292660084733E-2</v>
      </c>
      <c r="F114" s="36">
        <f>HLC!AE11</f>
        <v>4.3292886175089328E-2</v>
      </c>
      <c r="G114" s="36">
        <f>HLC!AF11</f>
        <v>2.7681954273665006E-2</v>
      </c>
      <c r="H114" s="36">
        <f>HLC!AG11</f>
        <v>1.9985529327784572E-2</v>
      </c>
      <c r="I114" s="36">
        <f>HLC!AH11</f>
        <v>5.483766142419283E-2</v>
      </c>
      <c r="J114" s="36">
        <f>HLC!AI11</f>
        <v>2.5868127620202845E-2</v>
      </c>
      <c r="K114" s="36">
        <f>HLC!AJ11</f>
        <v>2.0687261051043668E-2</v>
      </c>
      <c r="L114" s="36">
        <f>HLC!AK11</f>
        <v>3.2314964790834275E-2</v>
      </c>
      <c r="M114" s="36">
        <f>HLC!AL11</f>
        <v>2.349005029695268E-2</v>
      </c>
      <c r="N114" s="36">
        <f>HLC!AM11</f>
        <v>2.8995041130491166E-2</v>
      </c>
      <c r="O114" s="36">
        <f>HLC!AN11</f>
        <v>1.189844896429517E-2</v>
      </c>
      <c r="P114" s="36">
        <f>HLC!AO11</f>
        <v>1.8391790739918791E-2</v>
      </c>
      <c r="Q114" s="36">
        <f>HLC!AP11</f>
        <v>1.1620915555201648E-2</v>
      </c>
    </row>
    <row r="115" spans="2:17" x14ac:dyDescent="0.2">
      <c r="B115" s="32" t="s">
        <v>106</v>
      </c>
      <c r="C115" s="36">
        <f>HLC!AR11</f>
        <v>3.8697161083288037E-2</v>
      </c>
      <c r="D115" s="36">
        <f>HLC!AS11</f>
        <v>8.1747133832565252E-2</v>
      </c>
      <c r="E115" s="36">
        <f>HLC!AT11</f>
        <v>2.3943701763103804E-2</v>
      </c>
      <c r="F115" s="36">
        <f>HLC!AU11</f>
        <v>3.1367560705723878E-2</v>
      </c>
      <c r="G115" s="36">
        <f>HLC!AV11</f>
        <v>2.6896633287801102E-2</v>
      </c>
      <c r="H115" s="36">
        <f>HLC!AW11</f>
        <v>8.8588100626994834E-2</v>
      </c>
      <c r="I115" s="36">
        <f>HLC!AX11</f>
        <v>0.18437525431731328</v>
      </c>
      <c r="J115" s="36">
        <f>HLC!AY11</f>
        <v>0.12238572317988537</v>
      </c>
      <c r="K115" s="36">
        <f>HLC!AZ11</f>
        <v>0.11026164998506963</v>
      </c>
      <c r="L115" s="36">
        <f>HLC!BA11</f>
        <v>0.13280223009182882</v>
      </c>
      <c r="M115" s="36">
        <f>HLC!BB11</f>
        <v>4.8025721568320641E-2</v>
      </c>
      <c r="N115" s="36">
        <f>HLC!BC11</f>
        <v>0.1321218533542188</v>
      </c>
      <c r="O115" s="36">
        <f>HLC!BD11</f>
        <v>6.3186183347777036E-2</v>
      </c>
      <c r="P115" s="36">
        <f>HLC!BE11</f>
        <v>5.0887697797135624E-2</v>
      </c>
      <c r="Q115" s="36">
        <f>HLC!BF11</f>
        <v>7.4623602338359421E-2</v>
      </c>
    </row>
    <row r="116" spans="2:17" x14ac:dyDescent="0.2">
      <c r="B116" s="32" t="s">
        <v>469</v>
      </c>
      <c r="C116" s="36">
        <f>HLC!BH11</f>
        <v>5.6942852076012546E-2</v>
      </c>
      <c r="D116" s="36">
        <f>HLC!BI11</f>
        <v>5.7943634864536908E-2</v>
      </c>
      <c r="E116" s="36">
        <f>HLC!BJ11</f>
        <v>4.2687341118636694E-2</v>
      </c>
      <c r="F116" s="36">
        <f>HLC!BK11</f>
        <v>5.3218423639363341E-2</v>
      </c>
      <c r="G116" s="36">
        <f>HLC!BL11</f>
        <v>3.171482417907269E-2</v>
      </c>
      <c r="H116" s="36">
        <f>HLC!BM11</f>
        <v>6.0582944177251227E-2</v>
      </c>
      <c r="I116" s="36">
        <f>HLC!BN11</f>
        <v>0.15290195338078985</v>
      </c>
      <c r="J116" s="36">
        <f>HLC!BO11</f>
        <v>8.7462702325519143E-2</v>
      </c>
      <c r="K116" s="36">
        <f>HLC!BP11</f>
        <v>7.7416473222737453E-2</v>
      </c>
      <c r="L116" s="36">
        <f>HLC!BQ11</f>
        <v>0.10024672548242455</v>
      </c>
      <c r="M116" s="36">
        <f>HLC!BR11</f>
        <v>3.5858755689898818E-2</v>
      </c>
      <c r="N116" s="36">
        <f>HLC!BS11</f>
        <v>0.1033046805692561</v>
      </c>
      <c r="O116" s="36">
        <f>HLC!BT11</f>
        <v>3.3689972925874306E-2</v>
      </c>
      <c r="P116" s="36">
        <f>HLC!BU11</f>
        <v>2.5716408099413949E-2</v>
      </c>
      <c r="Q116" s="36">
        <f>HLC!BV11</f>
        <v>4.6133617871150862E-2</v>
      </c>
    </row>
    <row r="117" spans="2:17" x14ac:dyDescent="0.2">
      <c r="B117" s="32" t="s">
        <v>470</v>
      </c>
      <c r="C117" s="36">
        <f>HLC!BX11</f>
        <v>6.6844603078333564E-2</v>
      </c>
      <c r="D117" s="36">
        <f>HLC!BY11</f>
        <v>3.1036544898058405E-2</v>
      </c>
      <c r="E117" s="36">
        <f>HLC!BZ11</f>
        <v>6.0362941132316952E-2</v>
      </c>
      <c r="F117" s="36">
        <f>HLC!CA11</f>
        <v>7.3102355016838858E-2</v>
      </c>
      <c r="G117" s="36">
        <f>HLC!CB11</f>
        <v>4.6914070321314325E-2</v>
      </c>
      <c r="H117" s="36">
        <f>HLC!CC11</f>
        <v>4.2327919338852778E-2</v>
      </c>
      <c r="I117" s="36">
        <f>HLC!CD11</f>
        <v>0.13003094307668606</v>
      </c>
      <c r="J117" s="36">
        <f>HLC!CE11</f>
        <v>6.1809389887644638E-2</v>
      </c>
      <c r="K117" s="36">
        <f>HLC!CF11</f>
        <v>5.1779906236325175E-2</v>
      </c>
      <c r="L117" s="36">
        <f>HLC!CG11</f>
        <v>7.4125430428824426E-2</v>
      </c>
      <c r="M117" s="36">
        <f>HLC!CH11</f>
        <v>3.575082213705999E-2</v>
      </c>
      <c r="N117" s="36">
        <f>HLC!CI11</f>
        <v>7.8740513628208969E-2</v>
      </c>
      <c r="O117" s="36">
        <f>HLC!CJ11</f>
        <v>1.604099790512846E-2</v>
      </c>
      <c r="P117" s="36">
        <f>HLC!CK11</f>
        <v>2.0415157423985315E-2</v>
      </c>
      <c r="Q117" s="36">
        <f>HLC!CL11</f>
        <v>2.2820494473699562E-2</v>
      </c>
    </row>
    <row r="118" spans="2:17" ht="18" x14ac:dyDescent="0.2">
      <c r="B118" s="42" t="s">
        <v>510</v>
      </c>
    </row>
    <row r="119" spans="2:17" x14ac:dyDescent="0.2">
      <c r="B119" s="36" t="s">
        <v>309</v>
      </c>
      <c r="C119" s="36">
        <f>HLC!AB12</f>
        <v>6.7781618979655914E-2</v>
      </c>
      <c r="D119" s="36">
        <f>HLC!AC12</f>
        <v>2.5167929016922913E-2</v>
      </c>
      <c r="E119" s="36">
        <f>HLC!AD12</f>
        <v>7.4693143350498772E-2</v>
      </c>
      <c r="F119" s="36">
        <f>HLC!AE12</f>
        <v>8.7932245858403035E-2</v>
      </c>
      <c r="G119" s="36">
        <f>HLC!AF12</f>
        <v>6.5748218296545646E-2</v>
      </c>
      <c r="H119" s="36">
        <f>HLC!AG12</f>
        <v>2.094428331132275E-2</v>
      </c>
      <c r="I119" s="36">
        <f>HLC!AH12</f>
        <v>5.7052177406271193E-2</v>
      </c>
      <c r="J119" s="36">
        <f>HLC!AI12</f>
        <v>2.216784770073689E-2</v>
      </c>
      <c r="K119" s="36">
        <f>HLC!AJ12</f>
        <v>2.3935700438476523E-2</v>
      </c>
      <c r="L119" s="36">
        <f>HLC!AK12</f>
        <v>2.6008036100619684E-2</v>
      </c>
      <c r="M119" s="36">
        <f>HLC!AL12</f>
        <v>4.1203311442684874E-2</v>
      </c>
      <c r="N119" s="36">
        <f>HLC!AM12</f>
        <v>2.4006683800326254E-2</v>
      </c>
      <c r="O119" s="36">
        <f>HLC!AN12</f>
        <v>3.884126741748338E-2</v>
      </c>
      <c r="P119" s="36">
        <f>HLC!AO12</f>
        <v>5.0846379552850186E-2</v>
      </c>
      <c r="Q119" s="36">
        <f>HLC!AP12</f>
        <v>3.1677098833765557E-2</v>
      </c>
    </row>
    <row r="120" spans="2:17" x14ac:dyDescent="0.2">
      <c r="B120" s="32" t="s">
        <v>106</v>
      </c>
      <c r="C120" s="36">
        <f>HLC!AR12</f>
        <v>5.8107731274895574E-2</v>
      </c>
      <c r="D120" s="36">
        <f>HLC!AS12</f>
        <v>7.216542726323226E-2</v>
      </c>
      <c r="E120" s="36">
        <f>HLC!AT12</f>
        <v>7.8237788269995556E-2</v>
      </c>
      <c r="F120" s="36">
        <f>HLC!AU12</f>
        <v>0.10228728262159223</v>
      </c>
      <c r="G120" s="36">
        <f>HLC!AV12</f>
        <v>6.5031831842520954E-2</v>
      </c>
      <c r="H120" s="36">
        <f>HLC!AW12</f>
        <v>7.351349519816848E-2</v>
      </c>
      <c r="I120" s="36">
        <f>HLC!AX12</f>
        <v>0.19627487381476266</v>
      </c>
      <c r="J120" s="36">
        <f>HLC!AY12</f>
        <v>0.10264850136827008</v>
      </c>
      <c r="K120" s="36">
        <f>HLC!AZ12</f>
        <v>8.7299280512679558E-2</v>
      </c>
      <c r="L120" s="36">
        <f>HLC!BA12</f>
        <v>0.11466129517433188</v>
      </c>
      <c r="M120" s="36">
        <f>HLC!BB12</f>
        <v>3.5442073509856467E-2</v>
      </c>
      <c r="N120" s="36">
        <f>HLC!BC12</f>
        <v>0.13233592265865815</v>
      </c>
      <c r="O120" s="36">
        <f>HLC!BD12</f>
        <v>4.9576119156149366E-2</v>
      </c>
      <c r="P120" s="36">
        <f>HLC!BE12</f>
        <v>5.3220387566616761E-2</v>
      </c>
      <c r="Q120" s="36">
        <f>HLC!BF12</f>
        <v>5.525564298863022E-2</v>
      </c>
    </row>
    <row r="121" spans="2:17" x14ac:dyDescent="0.2">
      <c r="B121" s="32" t="s">
        <v>469</v>
      </c>
      <c r="C121" s="36">
        <f>HLC!BH12</f>
        <v>7.2560387639260454E-2</v>
      </c>
      <c r="D121" s="36">
        <f>HLC!BI12</f>
        <v>5.4384813611986063E-2</v>
      </c>
      <c r="E121" s="36">
        <f>HLC!BJ12</f>
        <v>9.211408435643384E-2</v>
      </c>
      <c r="F121" s="36">
        <f>HLC!BK12</f>
        <v>0.11151689922951825</v>
      </c>
      <c r="G121" s="36">
        <f>HLC!BL12</f>
        <v>7.1618942234462454E-2</v>
      </c>
      <c r="H121" s="36">
        <f>HLC!BM12</f>
        <v>6.8823035832503682E-2</v>
      </c>
      <c r="I121" s="36">
        <f>HLC!BN12</f>
        <v>0.18992759086365402</v>
      </c>
      <c r="J121" s="36">
        <f>HLC!BO12</f>
        <v>8.6557623312862111E-2</v>
      </c>
      <c r="K121" s="36">
        <f>HLC!BP12</f>
        <v>7.1452934376607824E-2</v>
      </c>
      <c r="L121" s="36">
        <f>HLC!BQ12</f>
        <v>0.10318519496963899</v>
      </c>
      <c r="M121" s="36">
        <f>HLC!BR12</f>
        <v>3.4003527093366383E-2</v>
      </c>
      <c r="N121" s="36">
        <f>HLC!BS12</f>
        <v>0.11945291428222882</v>
      </c>
      <c r="O121" s="36">
        <f>HLC!BT12</f>
        <v>3.1891653250693444E-2</v>
      </c>
      <c r="P121" s="36">
        <f>HLC!BU12</f>
        <v>3.8872405012668941E-2</v>
      </c>
      <c r="Q121" s="36">
        <f>HLC!BV12</f>
        <v>3.5245911411172712E-2</v>
      </c>
    </row>
    <row r="122" spans="2:17" x14ac:dyDescent="0.2">
      <c r="B122" s="32" t="s">
        <v>470</v>
      </c>
      <c r="C122" s="36">
        <f>HLC!BX12</f>
        <v>0.10484859526822662</v>
      </c>
      <c r="D122" s="36">
        <f>HLC!BY12</f>
        <v>3.5295910203584066E-2</v>
      </c>
      <c r="E122" s="36">
        <f>HLC!BZ12</f>
        <v>0.14938475362030784</v>
      </c>
      <c r="F122" s="36">
        <f>HLC!CA12</f>
        <v>0.16967503043350798</v>
      </c>
      <c r="G122" s="36">
        <f>HLC!CB12</f>
        <v>0.13043874769731725</v>
      </c>
      <c r="H122" s="36">
        <f>HLC!CC12</f>
        <v>4.378671969676376E-2</v>
      </c>
      <c r="I122" s="36">
        <f>HLC!CD12</f>
        <v>0.15811177028105447</v>
      </c>
      <c r="J122" s="36">
        <f>HLC!CE12</f>
        <v>5.3194781853661569E-2</v>
      </c>
      <c r="K122" s="36">
        <f>HLC!CF12</f>
        <v>4.0765582348032195E-2</v>
      </c>
      <c r="L122" s="36">
        <f>HLC!CG12</f>
        <v>6.7269939660057773E-2</v>
      </c>
      <c r="M122" s="36">
        <f>HLC!CH12</f>
        <v>4.7884439665351664E-2</v>
      </c>
      <c r="N122" s="36">
        <f>HLC!CI12</f>
        <v>7.8122527057376642E-2</v>
      </c>
      <c r="O122" s="36">
        <f>HLC!CJ12</f>
        <v>6.12385887607921E-2</v>
      </c>
      <c r="P122" s="36">
        <f>HLC!CK12</f>
        <v>7.8149311553192727E-2</v>
      </c>
      <c r="Q122" s="36">
        <f>HLC!CL12</f>
        <v>4.7283608520918834E-2</v>
      </c>
    </row>
    <row r="129" spans="2:6" x14ac:dyDescent="0.2">
      <c r="B129" s="35" t="s">
        <v>292</v>
      </c>
      <c r="C129" s="35" t="s">
        <v>511</v>
      </c>
      <c r="D129" s="35"/>
      <c r="E129" s="35"/>
      <c r="F129" s="35"/>
    </row>
    <row r="130" spans="2:6" x14ac:dyDescent="0.2">
      <c r="B130" s="35" t="s">
        <v>291</v>
      </c>
      <c r="C130" s="35" t="s">
        <v>456</v>
      </c>
      <c r="D130" s="35"/>
      <c r="E130" s="35"/>
      <c r="F130" s="35"/>
    </row>
  </sheetData>
  <conditionalFormatting sqref="J18:M18 H18 M19 M21 M15 M17 E18 D7:M11 G14:M14 G15:I17 D12:K13 D14:F17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7:M11 H18 M17:M19 M21 E18 D7:I12 M14:M15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3:I46 D33:I35 D37:I41">
    <cfRule type="colorScale" priority="2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0:H50 D33:I4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61:F61 H73:H82 E73:E82 D65:I66 H60:I60 D67:G67 D63:E63 G63:P63 D64:H64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3:H82 D65:I67 D63:E63 G63:I63 D64:H64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90:Q93 C96:Q98 C95:D95 F95:Q95">
    <cfRule type="colorScale" priority="2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90:Q94 C96:Q99 C95:D95 F95:Q9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5:I82 D63:E63 G63:I63 D64:H64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3:I50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67:F6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67:I6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:I18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19:Q121 C113:Q11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13:Q122 D126:Q1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3:S78"/>
  <sheetViews>
    <sheetView workbookViewId="0">
      <selection activeCell="J11" sqref="J11"/>
    </sheetView>
  </sheetViews>
  <sheetFormatPr baseColWidth="10" defaultRowHeight="16" x14ac:dyDescent="0.2"/>
  <cols>
    <col min="4" max="4" width="30" customWidth="1"/>
    <col min="5" max="5" width="28.33203125" customWidth="1"/>
    <col min="6" max="6" width="28.83203125" customWidth="1"/>
    <col min="7" max="7" width="28.6640625" customWidth="1"/>
    <col min="8" max="8" width="21.6640625" customWidth="1"/>
    <col min="9" max="9" width="17.1640625" customWidth="1"/>
  </cols>
  <sheetData>
    <row r="3" spans="4:19" x14ac:dyDescent="0.2">
      <c r="E3">
        <f>COUNT(E11:E75)</f>
        <v>18</v>
      </c>
    </row>
    <row r="4" spans="4:19" x14ac:dyDescent="0.2">
      <c r="F4" s="7">
        <f>SQRT(SUMXMY2(F11:F76,$F11:$F76)/MIN(COUNT(F11:F76),COUNT($F11:$F76)))</f>
        <v>0</v>
      </c>
      <c r="G4" s="7">
        <f t="shared" ref="G4:L4" si="0">SQRT(SUMXMY2(G11:G76,$F11:$F76)/MIN(COUNT(G11:G76),COUNT($F11:$F76)))</f>
        <v>2.3148315261942078E-2</v>
      </c>
      <c r="H4" s="7">
        <f t="shared" si="0"/>
        <v>3.3923661591758969E-2</v>
      </c>
      <c r="I4" s="7">
        <f t="shared" si="0"/>
        <v>6.5040552801543763E-2</v>
      </c>
      <c r="J4" s="7">
        <f t="shared" si="0"/>
        <v>9.6486737584325119E-2</v>
      </c>
      <c r="K4" s="7">
        <f t="shared" si="0"/>
        <v>3.8600839984591281E-2</v>
      </c>
      <c r="L4" s="7">
        <f t="shared" si="0"/>
        <v>9.7853409077335515E-2</v>
      </c>
    </row>
    <row r="6" spans="4:19" x14ac:dyDescent="0.2">
      <c r="D6" t="s">
        <v>266</v>
      </c>
      <c r="E6" s="7">
        <f>SQRT(SUMXMY2(E11:E76,$E11:$E76)/MIN(COUNT(E11:E76),COUNT($E11:$E76)))</f>
        <v>0</v>
      </c>
      <c r="F6" s="7">
        <f t="shared" ref="F6:L6" si="1">SQRT(SUMXMY2(F11:F76,$E11:$E76)/MIN(COUNT(F11:F76),COUNT($E11:$E76)))</f>
        <v>6.1031599839694696E-3</v>
      </c>
      <c r="G6" s="7">
        <f t="shared" si="1"/>
        <v>2.4400564580503482E-2</v>
      </c>
      <c r="H6" s="7">
        <f t="shared" si="1"/>
        <v>3.5475309625167747E-2</v>
      </c>
      <c r="I6" s="7">
        <f t="shared" si="1"/>
        <v>1.6184469909441623E-2</v>
      </c>
      <c r="J6" s="7">
        <f t="shared" si="1"/>
        <v>4.3722520056733355E-2</v>
      </c>
      <c r="K6" s="7">
        <f t="shared" si="1"/>
        <v>3.5465561851725814E-2</v>
      </c>
      <c r="L6" s="7">
        <f t="shared" si="1"/>
        <v>9.8974404745749964E-2</v>
      </c>
      <c r="M6" s="2" t="s">
        <v>486</v>
      </c>
      <c r="N6" s="7">
        <f>AVERAGE(N11:N76)</f>
        <v>-1.1770931898257488E-2</v>
      </c>
      <c r="O6" s="7">
        <f t="shared" ref="O6:S6" si="2">AVERAGE(O11:O76)</f>
        <v>-4.0517157559936227E-3</v>
      </c>
      <c r="P6" s="7">
        <f t="shared" si="2"/>
        <v>3.8788482912532389E-2</v>
      </c>
      <c r="Q6" s="7">
        <f t="shared" si="2"/>
        <v>7.0314760666761011E-2</v>
      </c>
      <c r="R6" s="7">
        <f t="shared" si="2"/>
        <v>3.6116000729382855E-2</v>
      </c>
      <c r="S6" s="7">
        <f t="shared" si="2"/>
        <v>2.7826673960495347E-3</v>
      </c>
    </row>
    <row r="7" spans="4:19" x14ac:dyDescent="0.2">
      <c r="M7" s="2" t="s">
        <v>266</v>
      </c>
      <c r="N7" s="7">
        <f>SQRT(SUMSQ(N11:N76)/66)</f>
        <v>2.3148315261942078E-2</v>
      </c>
      <c r="O7" s="7">
        <f t="shared" ref="O7:S7" si="3">SQRT(SUMSQ(O11:O76)/66)</f>
        <v>3.3923661591758969E-2</v>
      </c>
      <c r="P7" s="7">
        <f t="shared" si="3"/>
        <v>6.5040552801543763E-2</v>
      </c>
      <c r="Q7" s="7">
        <f t="shared" si="3"/>
        <v>9.6486737584325119E-2</v>
      </c>
      <c r="R7" s="7">
        <f t="shared" si="3"/>
        <v>3.8600839984591281E-2</v>
      </c>
      <c r="S7" s="7">
        <f t="shared" si="3"/>
        <v>9.7853409077335515E-2</v>
      </c>
    </row>
    <row r="8" spans="4:19" ht="103" thickBot="1" x14ac:dyDescent="0.25">
      <c r="E8" s="24" t="s">
        <v>476</v>
      </c>
      <c r="F8" s="24" t="s">
        <v>513</v>
      </c>
      <c r="G8" s="24" t="s">
        <v>514</v>
      </c>
      <c r="H8" s="24" t="s">
        <v>515</v>
      </c>
      <c r="I8" s="24" t="s">
        <v>561</v>
      </c>
      <c r="J8" t="s">
        <v>431</v>
      </c>
    </row>
    <row r="9" spans="4:19" ht="17" thickTop="1" x14ac:dyDescent="0.2"/>
    <row r="10" spans="4:19" ht="18" thickBot="1" x14ac:dyDescent="0.25">
      <c r="E10" s="18" t="s">
        <v>292</v>
      </c>
      <c r="F10" s="18" t="s">
        <v>291</v>
      </c>
      <c r="G10" s="18" t="s">
        <v>479</v>
      </c>
      <c r="H10" s="23" t="s">
        <v>560</v>
      </c>
      <c r="I10" s="23" t="s">
        <v>481</v>
      </c>
      <c r="J10" s="23" t="s">
        <v>485</v>
      </c>
      <c r="K10" s="23" t="s">
        <v>137</v>
      </c>
      <c r="L10" s="23" t="s">
        <v>482</v>
      </c>
      <c r="M10" t="s">
        <v>483</v>
      </c>
      <c r="N10" t="s">
        <v>479</v>
      </c>
      <c r="O10" t="s">
        <v>560</v>
      </c>
      <c r="P10" t="s">
        <v>481</v>
      </c>
      <c r="Q10" t="s">
        <v>485</v>
      </c>
      <c r="R10" t="s">
        <v>137</v>
      </c>
      <c r="S10" t="s">
        <v>484</v>
      </c>
    </row>
    <row r="11" spans="4:19" ht="17" thickTop="1" x14ac:dyDescent="0.2">
      <c r="D11" t="s">
        <v>140</v>
      </c>
      <c r="E11" s="1">
        <f>'MP2-F12'!BI16+'CCSD-MP2 '!H12+'(T) '!Q21</f>
        <v>4.9791779485705323</v>
      </c>
      <c r="F11" s="1">
        <f>'MP2-F12'!BI16+HLC!E18</f>
        <v>4.9822616653672149</v>
      </c>
      <c r="G11" s="1">
        <f>'MP2-F12'!BB16+HLC!G18</f>
        <v>4.9912023405298438</v>
      </c>
      <c r="H11" s="1">
        <f>'MP2-F12'!BB16+HLC!BT18</f>
        <v>4.9465845904897163</v>
      </c>
      <c r="I11" s="1">
        <f>'MP2-F12'!BB16+HLC!CJ18</f>
        <v>4.9723820339566629</v>
      </c>
      <c r="J11" s="1">
        <f>'MP2-F12'!AN16+HLC!BJ18</f>
        <v>4.9805657117911784</v>
      </c>
      <c r="K11">
        <f>-BEGDB!E4</f>
        <v>5.0110000000000001</v>
      </c>
      <c r="L11">
        <f>-BEGDB!D4</f>
        <v>4.9180000000000001</v>
      </c>
      <c r="M11" t="str">
        <f t="shared" ref="M11:M74" si="4">D11</f>
        <v>01_Water-Water.out</v>
      </c>
      <c r="N11" s="1">
        <f t="shared" ref="N11:S26" si="5">G11-$F11</f>
        <v>8.9406751626288639E-3</v>
      </c>
      <c r="O11" s="1">
        <f>H11-$F11</f>
        <v>-3.5677074877498605E-2</v>
      </c>
      <c r="P11" s="1">
        <f>I11-$F11</f>
        <v>-9.8796314105520366E-3</v>
      </c>
      <c r="Q11" s="1">
        <f t="shared" si="5"/>
        <v>-1.6959535760365796E-3</v>
      </c>
      <c r="R11" s="1">
        <f t="shared" si="5"/>
        <v>2.873833463278519E-2</v>
      </c>
      <c r="S11" s="1">
        <f t="shared" si="5"/>
        <v>-6.4261665367214782E-2</v>
      </c>
    </row>
    <row r="12" spans="4:19" x14ac:dyDescent="0.2">
      <c r="D12" t="s">
        <v>141</v>
      </c>
      <c r="E12" s="1">
        <f>'MP2-F12'!BI17+'CCSD-MP2 '!H13+'(T) '!Q22</f>
        <v>5.6656685950058217</v>
      </c>
      <c r="F12" s="1">
        <f>'MP2-F12'!BI17+HLC!E19</f>
        <v>5.6662659031693536</v>
      </c>
      <c r="G12" s="1">
        <f>'MP2-F12'!BB17+HLC!G19</f>
        <v>5.6667825375352203</v>
      </c>
      <c r="H12" s="1">
        <f>'MP2-F12'!BB17+HLC!BT19</f>
        <v>5.6199134714260657</v>
      </c>
      <c r="I12" s="1">
        <f>'MP2-F12'!BB17+HLC!CJ19</f>
        <v>5.6445596111521361</v>
      </c>
      <c r="J12" s="1">
        <f>'MP2-F12'!AN17+HLC!BJ19</f>
        <v>5.6643903066348562</v>
      </c>
      <c r="K12">
        <f>-BEGDB!E5</f>
        <v>5.7009999999999996</v>
      </c>
      <c r="L12">
        <f>-BEGDB!D5</f>
        <v>5.5919999999999996</v>
      </c>
      <c r="M12" t="str">
        <f t="shared" si="4"/>
        <v>02_Water-MeOH.out</v>
      </c>
      <c r="N12" s="1">
        <f t="shared" si="5"/>
        <v>5.166343658666861E-4</v>
      </c>
      <c r="O12" s="1">
        <f>H12-$F12</f>
        <v>-4.6352431743287958E-2</v>
      </c>
      <c r="P12" s="1">
        <f t="shared" si="5"/>
        <v>-2.1706292017217521E-2</v>
      </c>
      <c r="Q12" s="1">
        <f t="shared" si="5"/>
        <v>-1.8755965344974257E-3</v>
      </c>
      <c r="R12" s="1">
        <f t="shared" si="5"/>
        <v>3.4734096830645989E-2</v>
      </c>
      <c r="S12" s="1">
        <f t="shared" si="5"/>
        <v>-7.4265903169353997E-2</v>
      </c>
    </row>
    <row r="13" spans="4:19" x14ac:dyDescent="0.2">
      <c r="D13" t="s">
        <v>142</v>
      </c>
      <c r="E13" s="1">
        <f>'MP2-F12'!BI18+'CCSD-MP2 '!H14+'(T) '!Q23</f>
        <v>6.9852503744987535</v>
      </c>
      <c r="F13" s="1">
        <f>'MP2-F12'!BI18+HLC!E20</f>
        <v>6.9858024625549291</v>
      </c>
      <c r="G13" s="1">
        <f>'MP2-F12'!BB18+HLC!G20</f>
        <v>6.9922296651487557</v>
      </c>
      <c r="H13" s="1">
        <f>'MP2-F12'!BB18+HLC!BT20</f>
        <v>6.9359425725304149</v>
      </c>
      <c r="I13" s="1">
        <f>'MP2-F12'!BB18+HLC!CJ20</f>
        <v>6.9655037585097173</v>
      </c>
      <c r="J13" s="1">
        <f>'MP2-F12'!AN18+HLC!BJ20</f>
        <v>6.9692123918126025</v>
      </c>
      <c r="K13">
        <f>-BEGDB!E6</f>
        <v>7.0359999999999996</v>
      </c>
      <c r="L13">
        <f>-BEGDB!D6</f>
        <v>6.9080000000000004</v>
      </c>
      <c r="M13" t="str">
        <f t="shared" si="4"/>
        <v>03_Water-MeNH2.out</v>
      </c>
      <c r="N13" s="1">
        <f t="shared" si="5"/>
        <v>6.4272025938265642E-3</v>
      </c>
      <c r="O13" s="1">
        <f t="shared" si="5"/>
        <v>-4.9859890024514186E-2</v>
      </c>
      <c r="P13" s="1">
        <f t="shared" si="5"/>
        <v>-2.0298704045211835E-2</v>
      </c>
      <c r="Q13" s="1">
        <f>J13-$F13</f>
        <v>-1.6590070742326546E-2</v>
      </c>
      <c r="R13" s="1">
        <f t="shared" si="5"/>
        <v>5.0197537445070495E-2</v>
      </c>
      <c r="S13" s="1">
        <f t="shared" si="5"/>
        <v>-7.7802462554928731E-2</v>
      </c>
    </row>
    <row r="14" spans="4:19" x14ac:dyDescent="0.2">
      <c r="D14" t="s">
        <v>143</v>
      </c>
      <c r="E14" s="1"/>
      <c r="F14" s="1">
        <f>'MP2-F12'!BI19+HLC!E21</f>
        <v>8.1828871703513144</v>
      </c>
      <c r="G14" s="1">
        <f>'MP2-F12'!BB19+HLC!G21</f>
        <v>8.1801928215868589</v>
      </c>
      <c r="H14" s="1">
        <f>'MP2-F12'!BB19+HLC!BT21</f>
        <v>8.1233493112224782</v>
      </c>
      <c r="I14" s="1">
        <f>'MP2-F12'!BB19+HLC!CJ21</f>
        <v>8.1567330176598229</v>
      </c>
      <c r="J14" s="1">
        <f>'MP2-F12'!AN19+HLC!BJ21</f>
        <v>8.189371993697403</v>
      </c>
      <c r="K14">
        <f>-BEGDB!E7</f>
        <v>8.2200000000000006</v>
      </c>
      <c r="L14">
        <f>-BEGDB!D7</f>
        <v>8.1029999999999998</v>
      </c>
      <c r="M14" t="str">
        <f t="shared" si="4"/>
        <v>04_Water-Peptide.out</v>
      </c>
      <c r="N14" s="1">
        <f t="shared" si="5"/>
        <v>-2.694348764455512E-3</v>
      </c>
      <c r="O14" s="1">
        <f t="shared" si="5"/>
        <v>-5.9537859128836246E-2</v>
      </c>
      <c r="P14" s="1">
        <f t="shared" si="5"/>
        <v>-2.6154152691491461E-2</v>
      </c>
      <c r="Q14" s="1">
        <f t="shared" si="5"/>
        <v>6.4848233460885751E-3</v>
      </c>
      <c r="R14" s="1">
        <f t="shared" si="5"/>
        <v>3.711282964868623E-2</v>
      </c>
      <c r="S14" s="1">
        <f t="shared" si="5"/>
        <v>-7.9887170351314651E-2</v>
      </c>
    </row>
    <row r="15" spans="4:19" x14ac:dyDescent="0.2">
      <c r="D15" t="s">
        <v>144</v>
      </c>
      <c r="E15" s="1">
        <f>'MP2-F12'!AR20+'CCSD-MP2 '!E16+'(T) '!Q25</f>
        <v>5.8244516548055074</v>
      </c>
      <c r="F15" s="1">
        <f>'MP2-F12'!BI20+HLC!E22</f>
        <v>5.8218764131514726</v>
      </c>
      <c r="G15" s="1">
        <f>'MP2-F12'!BB20+HLC!G22</f>
        <v>5.8267382298648833</v>
      </c>
      <c r="H15" s="1">
        <f>'MP2-F12'!BB20+HLC!BT22</f>
        <v>5.7895230911369691</v>
      </c>
      <c r="I15" s="1">
        <f>'MP2-F12'!BB20+HLC!CJ22</f>
        <v>5.8131316360765943</v>
      </c>
      <c r="J15" s="1">
        <f>'MP2-F12'!AN20+HLC!BJ22</f>
        <v>5.8414060267793424</v>
      </c>
      <c r="K15">
        <f>-BEGDB!E8</f>
        <v>5.851</v>
      </c>
      <c r="L15">
        <f>-BEGDB!D8</f>
        <v>5.7569999999999997</v>
      </c>
      <c r="M15" t="str">
        <f t="shared" si="4"/>
        <v>05_MeOH-MeOH.out</v>
      </c>
      <c r="N15" s="1">
        <f t="shared" si="5"/>
        <v>4.8618167134106827E-3</v>
      </c>
      <c r="O15" s="1">
        <f t="shared" si="5"/>
        <v>-3.2353322014503583E-2</v>
      </c>
      <c r="P15" s="1">
        <f t="shared" si="5"/>
        <v>-8.7447770748783071E-3</v>
      </c>
      <c r="Q15" s="1">
        <f t="shared" si="5"/>
        <v>1.9529613627869757E-2</v>
      </c>
      <c r="R15" s="1">
        <f t="shared" si="5"/>
        <v>2.9123586848527339E-2</v>
      </c>
      <c r="S15" s="1">
        <f t="shared" si="5"/>
        <v>-6.4876413151472967E-2</v>
      </c>
    </row>
    <row r="16" spans="4:19" x14ac:dyDescent="0.2">
      <c r="D16" t="s">
        <v>145</v>
      </c>
      <c r="E16" s="1">
        <f>'MP2-F12'!AR21+'CCSD-MP2 '!E17+'(T) '!Q26</f>
        <v>7.6248443166158433</v>
      </c>
      <c r="F16" s="1">
        <f>'MP2-F12'!BI21+HLC!E23</f>
        <v>7.6174810102143446</v>
      </c>
      <c r="G16" s="1">
        <f>'MP2-F12'!BB21+HLC!G23</f>
        <v>7.6255963183747317</v>
      </c>
      <c r="H16" s="1">
        <f>'MP2-F12'!BB21+HLC!BT23</f>
        <v>7.5750107024330431</v>
      </c>
      <c r="I16" s="1">
        <f>'MP2-F12'!BB21+HLC!CJ23</f>
        <v>7.6096934259393816</v>
      </c>
      <c r="J16" s="1">
        <f>'MP2-F12'!AN21+HLC!BJ23</f>
        <v>7.6217149929139119</v>
      </c>
      <c r="K16">
        <f>-BEGDB!E9</f>
        <v>7.6660000000000004</v>
      </c>
      <c r="L16">
        <f>-BEGDB!D9</f>
        <v>7.5540000000000003</v>
      </c>
      <c r="M16" t="str">
        <f t="shared" si="4"/>
        <v>06_MeOH-MeNH2.out</v>
      </c>
      <c r="N16" s="1">
        <f t="shared" si="5"/>
        <v>8.1153081603870802E-3</v>
      </c>
      <c r="O16" s="1">
        <f t="shared" si="5"/>
        <v>-4.2470307781301564E-2</v>
      </c>
      <c r="P16" s="1">
        <f t="shared" si="5"/>
        <v>-7.7875842749630664E-3</v>
      </c>
      <c r="Q16" s="1">
        <f t="shared" si="5"/>
        <v>4.233982699567207E-3</v>
      </c>
      <c r="R16" s="1">
        <f t="shared" si="5"/>
        <v>4.851898978565572E-2</v>
      </c>
      <c r="S16" s="1">
        <f t="shared" si="5"/>
        <v>-6.348101021434438E-2</v>
      </c>
    </row>
    <row r="17" spans="4:19" x14ac:dyDescent="0.2">
      <c r="D17" t="s">
        <v>146</v>
      </c>
      <c r="E17" s="1"/>
      <c r="F17" s="1">
        <f>'MP2-F12'!BI22+HLC!E24</f>
        <v>8.3066630615248283</v>
      </c>
      <c r="G17" s="1">
        <f>'MP2-F12'!BB22+HLC!G24</f>
        <v>8.3153916745472802</v>
      </c>
      <c r="H17" s="1">
        <f>'MP2-F12'!BB22+HLC!BT24</f>
        <v>8.2695999439232217</v>
      </c>
      <c r="I17" s="1">
        <f>'MP2-F12'!BB22+HLC!CJ24</f>
        <v>8.3043073910856577</v>
      </c>
      <c r="J17" s="1">
        <f>'MP2-F12'!AN22+HLC!BJ24</f>
        <v>8.3457726476116196</v>
      </c>
      <c r="K17">
        <f>-BEGDB!E10</f>
        <v>8.3369999999999997</v>
      </c>
      <c r="L17">
        <f>-BEGDB!D10</f>
        <v>8.23</v>
      </c>
      <c r="M17" t="str">
        <f t="shared" si="4"/>
        <v>07_MeOH-Peptide.out</v>
      </c>
      <c r="N17" s="1">
        <f t="shared" si="5"/>
        <v>8.7286130224519809E-3</v>
      </c>
      <c r="O17" s="1">
        <f t="shared" si="5"/>
        <v>-3.7063117601606521E-2</v>
      </c>
      <c r="P17" s="1">
        <f t="shared" si="5"/>
        <v>-2.3556704391705097E-3</v>
      </c>
      <c r="Q17" s="1">
        <f t="shared" si="5"/>
        <v>3.9109586086791381E-2</v>
      </c>
      <c r="R17" s="1">
        <f t="shared" si="5"/>
        <v>3.0336938475171493E-2</v>
      </c>
      <c r="S17" s="1">
        <f t="shared" si="5"/>
        <v>-7.6663061524827825E-2</v>
      </c>
    </row>
    <row r="18" spans="4:19" x14ac:dyDescent="0.2">
      <c r="D18" t="s">
        <v>147</v>
      </c>
      <c r="E18" s="1">
        <f>'MP2-F12'!AR23+'CCSD-MP2 '!E19+'(T) '!Q28</f>
        <v>5.0648471005698852</v>
      </c>
      <c r="F18" s="1">
        <f>'MP2-F12'!BI23+HLC!E25</f>
        <v>5.0637098671700755</v>
      </c>
      <c r="G18" s="1">
        <f>'MP2-F12'!BB23+HLC!G25</f>
        <v>5.0740876401844757</v>
      </c>
      <c r="H18" s="1">
        <f>'MP2-F12'!BB23+HLC!BT25</f>
        <v>5.0410025924720632</v>
      </c>
      <c r="I18" s="1">
        <f>'MP2-F12'!BB23+HLC!CJ25</f>
        <v>5.0676839984113862</v>
      </c>
      <c r="J18" s="1">
        <f>'MP2-F12'!AN23+HLC!BJ25</f>
        <v>5.0795515479342175</v>
      </c>
      <c r="K18">
        <f>-BEGDB!E11</f>
        <v>5.0869999999999997</v>
      </c>
      <c r="L18">
        <f>-BEGDB!D11</f>
        <v>5.0090000000000003</v>
      </c>
      <c r="M18" t="str">
        <f t="shared" si="4"/>
        <v>08_MeOH-Water.out</v>
      </c>
      <c r="N18" s="1">
        <f t="shared" si="5"/>
        <v>1.0377773014400127E-2</v>
      </c>
      <c r="O18" s="1">
        <f t="shared" si="5"/>
        <v>-2.270727469801237E-2</v>
      </c>
      <c r="P18" s="1">
        <f t="shared" si="5"/>
        <v>3.97413124131063E-3</v>
      </c>
      <c r="Q18" s="1">
        <f t="shared" si="5"/>
        <v>1.5841680764141941E-2</v>
      </c>
      <c r="R18" s="1">
        <f t="shared" si="5"/>
        <v>2.3290132829924204E-2</v>
      </c>
      <c r="S18" s="1">
        <f t="shared" si="5"/>
        <v>-5.4709867170075199E-2</v>
      </c>
    </row>
    <row r="19" spans="4:19" x14ac:dyDescent="0.2">
      <c r="D19" t="s">
        <v>148</v>
      </c>
      <c r="E19" s="1">
        <f>'MP2-F12'!AR24+'CCSD-MP2 '!E20+'(T) '!Q29</f>
        <v>3.0882926609779071</v>
      </c>
      <c r="F19" s="1">
        <f>'MP2-F12'!BI24+HLC!E26</f>
        <v>3.0874609307863343</v>
      </c>
      <c r="G19" s="1">
        <f>'MP2-F12'!BB24+HLC!G26</f>
        <v>3.0707099441547592</v>
      </c>
      <c r="H19" s="1">
        <f>'MP2-F12'!BB24+HLC!BT26</f>
        <v>3.0556092628732578</v>
      </c>
      <c r="I19" s="1">
        <f>'MP2-F12'!BB24+HLC!CJ26</f>
        <v>3.080863046947746</v>
      </c>
      <c r="J19" s="1">
        <f>'MP2-F12'!AN24+HLC!BJ26</f>
        <v>3.0929013288841336</v>
      </c>
      <c r="K19">
        <f>-BEGDB!E12</f>
        <v>3.113</v>
      </c>
      <c r="L19">
        <f>-BEGDB!D12</f>
        <v>3.0590000000000002</v>
      </c>
      <c r="M19" t="str">
        <f t="shared" si="4"/>
        <v>09_MeNH2-MeOH.out</v>
      </c>
      <c r="N19" s="1">
        <f t="shared" si="5"/>
        <v>-1.6750986631575149E-2</v>
      </c>
      <c r="O19" s="1">
        <f t="shared" si="5"/>
        <v>-3.1851667913076476E-2</v>
      </c>
      <c r="P19" s="1">
        <f t="shared" si="5"/>
        <v>-6.597883838588281E-3</v>
      </c>
      <c r="Q19" s="1">
        <f t="shared" si="5"/>
        <v>5.4403980977992816E-3</v>
      </c>
      <c r="R19" s="1">
        <f t="shared" si="5"/>
        <v>2.5539069213665666E-2</v>
      </c>
      <c r="S19" s="1">
        <f t="shared" si="5"/>
        <v>-2.846093078633416E-2</v>
      </c>
    </row>
    <row r="20" spans="4:19" x14ac:dyDescent="0.2">
      <c r="D20" t="s">
        <v>149</v>
      </c>
      <c r="E20" s="1">
        <f>'MP2-F12'!AR25+'CCSD-MP2 '!E21+'(T) '!Q30</f>
        <v>4.1889464190402297</v>
      </c>
      <c r="F20" s="1">
        <f>'MP2-F12'!BI25+HLC!E27</f>
        <v>4.1840098031842015</v>
      </c>
      <c r="G20" s="1">
        <f>'MP2-F12'!BB25+HLC!G27</f>
        <v>4.1684743047782762</v>
      </c>
      <c r="H20" s="1">
        <f>'MP2-F12'!BB25+HLC!BT27</f>
        <v>4.1353584510278685</v>
      </c>
      <c r="I20" s="1">
        <f>'MP2-F12'!BB25+HLC!CJ27</f>
        <v>4.1626986851707537</v>
      </c>
      <c r="J20" s="1">
        <f>'MP2-F12'!AN25+HLC!BJ27</f>
        <v>4.1750722123828057</v>
      </c>
      <c r="K20">
        <f>-BEGDB!E13</f>
        <v>4.2229999999999999</v>
      </c>
      <c r="L20">
        <f>-BEGDB!D13</f>
        <v>4.16</v>
      </c>
      <c r="M20" t="str">
        <f t="shared" si="4"/>
        <v>10_MeNH2-MeNH2.out</v>
      </c>
      <c r="N20" s="1">
        <f t="shared" si="5"/>
        <v>-1.5535498405925274E-2</v>
      </c>
      <c r="O20" s="1">
        <f t="shared" si="5"/>
        <v>-4.8651352156332983E-2</v>
      </c>
      <c r="P20" s="1">
        <f t="shared" si="5"/>
        <v>-2.1311118013447761E-2</v>
      </c>
      <c r="Q20" s="1">
        <f t="shared" si="5"/>
        <v>-8.9375908013957783E-3</v>
      </c>
      <c r="R20" s="1">
        <f t="shared" si="5"/>
        <v>3.8990196815798406E-2</v>
      </c>
      <c r="S20" s="1">
        <f t="shared" si="5"/>
        <v>-2.4009803184201317E-2</v>
      </c>
    </row>
    <row r="21" spans="4:19" x14ac:dyDescent="0.2">
      <c r="D21" t="s">
        <v>150</v>
      </c>
      <c r="E21" s="1"/>
      <c r="F21" s="1">
        <f>'MP2-F12'!BI26+HLC!E28</f>
        <v>5.4358673939267019</v>
      </c>
      <c r="G21" s="1">
        <f>'MP2-F12'!BB26+HLC!G28</f>
        <v>5.4216634805567709</v>
      </c>
      <c r="H21" s="1">
        <f>'MP2-F12'!BB26+HLC!BT28</f>
        <v>5.3985486819201656</v>
      </c>
      <c r="I21" s="1">
        <f>'MP2-F12'!BB26+HLC!CJ28</f>
        <v>5.4382062757849114</v>
      </c>
      <c r="J21" s="1">
        <f>'MP2-F12'!AN26+HLC!BJ28</f>
        <v>5.4680773010187478</v>
      </c>
      <c r="K21">
        <f>-BEGDB!E14</f>
        <v>5.48</v>
      </c>
      <c r="L21">
        <f>-BEGDB!D14</f>
        <v>5.4189999999999996</v>
      </c>
      <c r="M21" t="str">
        <f t="shared" si="4"/>
        <v>11_MeNH2-Peptide.out</v>
      </c>
      <c r="N21" s="1">
        <f t="shared" si="5"/>
        <v>-1.4203913369930987E-2</v>
      </c>
      <c r="O21" s="1">
        <f t="shared" si="5"/>
        <v>-3.7318712006536359E-2</v>
      </c>
      <c r="P21" s="1">
        <f t="shared" si="5"/>
        <v>2.3388818582095183E-3</v>
      </c>
      <c r="Q21" s="1">
        <f t="shared" si="5"/>
        <v>3.2209907092045853E-2</v>
      </c>
      <c r="R21" s="1">
        <f t="shared" si="5"/>
        <v>4.4132606073298497E-2</v>
      </c>
      <c r="S21" s="1">
        <f t="shared" si="5"/>
        <v>-1.6867393926702334E-2</v>
      </c>
    </row>
    <row r="22" spans="4:19" x14ac:dyDescent="0.2">
      <c r="D22" t="s">
        <v>151</v>
      </c>
      <c r="E22" s="1">
        <f>'MP2-F12'!AR27+'CCSD-MP2 '!E23+'(T) '!Q32</f>
        <v>7.3541352605836412</v>
      </c>
      <c r="F22" s="1">
        <f>'MP2-F12'!BI27+HLC!E29</f>
        <v>7.3489961939561201</v>
      </c>
      <c r="G22" s="1">
        <f>'MP2-F12'!BB27+HLC!G29</f>
        <v>7.3488493078316059</v>
      </c>
      <c r="H22" s="1">
        <f>'MP2-F12'!BB27+HLC!BT29</f>
        <v>7.2868208448412197</v>
      </c>
      <c r="I22" s="1">
        <f>'MP2-F12'!BB27+HLC!CJ29</f>
        <v>7.3198962724432377</v>
      </c>
      <c r="J22" s="1">
        <f>'MP2-F12'!AN27+HLC!BJ29</f>
        <v>7.3267341356986933</v>
      </c>
      <c r="K22">
        <f>-BEGDB!E15</f>
        <v>7.4020000000000001</v>
      </c>
      <c r="L22">
        <f>-BEGDB!D15</f>
        <v>7.266</v>
      </c>
      <c r="M22" t="str">
        <f t="shared" si="4"/>
        <v>12_MeNH2-Water.out</v>
      </c>
      <c r="N22" s="1">
        <f t="shared" si="5"/>
        <v>-1.4688612451418948E-4</v>
      </c>
      <c r="O22" s="1">
        <f t="shared" si="5"/>
        <v>-6.2175349114900413E-2</v>
      </c>
      <c r="P22" s="1">
        <f t="shared" si="5"/>
        <v>-2.9099921512882432E-2</v>
      </c>
      <c r="Q22" s="1">
        <f t="shared" si="5"/>
        <v>-2.2262058257426887E-2</v>
      </c>
      <c r="R22" s="1">
        <f t="shared" si="5"/>
        <v>5.3003806043879997E-2</v>
      </c>
      <c r="S22" s="1">
        <f t="shared" si="5"/>
        <v>-8.2996193956120123E-2</v>
      </c>
    </row>
    <row r="23" spans="4:19" x14ac:dyDescent="0.2">
      <c r="D23" t="s">
        <v>152</v>
      </c>
      <c r="E23" s="1"/>
      <c r="F23" s="1">
        <f>'MP2-F12'!BI28+HLC!E30</f>
        <v>6.25084990819271</v>
      </c>
      <c r="G23" s="1">
        <f>'MP2-F12'!BB28+HLC!G30</f>
        <v>6.236514784044636</v>
      </c>
      <c r="H23" s="1">
        <f>'MP2-F12'!BB28+HLC!BT30</f>
        <v>6.2241001208271607</v>
      </c>
      <c r="I23" s="1">
        <f>'MP2-F12'!BB28+HLC!CJ30</f>
        <v>6.2539621374207313</v>
      </c>
      <c r="J23" s="1">
        <f>'MP2-F12'!AN28+HLC!BJ30</f>
        <v>6.2897899562198383</v>
      </c>
      <c r="K23">
        <f>-BEGDB!E16</f>
        <v>6.282</v>
      </c>
      <c r="L23">
        <f>-BEGDB!D16</f>
        <v>6.1870000000000003</v>
      </c>
      <c r="M23" t="str">
        <f t="shared" si="4"/>
        <v>13_Peptide-MeOH.out</v>
      </c>
      <c r="N23" s="1">
        <f t="shared" si="5"/>
        <v>-1.433512414807403E-2</v>
      </c>
      <c r="O23" s="1">
        <f t="shared" si="5"/>
        <v>-2.6749787365549338E-2</v>
      </c>
      <c r="P23" s="1">
        <f t="shared" si="5"/>
        <v>3.1122292280212349E-3</v>
      </c>
      <c r="Q23" s="1">
        <f t="shared" si="5"/>
        <v>3.8940048027128249E-2</v>
      </c>
      <c r="R23" s="1">
        <f t="shared" si="5"/>
        <v>3.1150091807290003E-2</v>
      </c>
      <c r="S23" s="1">
        <f t="shared" si="5"/>
        <v>-6.3849908192709748E-2</v>
      </c>
    </row>
    <row r="24" spans="4:19" x14ac:dyDescent="0.2">
      <c r="D24" t="s">
        <v>153</v>
      </c>
      <c r="E24" s="1"/>
      <c r="F24" s="1">
        <f>'MP2-F12'!BI29+HLC!E31</f>
        <v>7.5161273021828947</v>
      </c>
      <c r="G24" s="1">
        <f>'MP2-F12'!BB29+HLC!G31</f>
        <v>7.5133450451316195</v>
      </c>
      <c r="H24" s="1">
        <f>'MP2-F12'!BB29+HLC!BT31</f>
        <v>7.4855970274658183</v>
      </c>
      <c r="I24" s="1">
        <f>'MP2-F12'!BB29+HLC!CJ31</f>
        <v>7.5250302058982017</v>
      </c>
      <c r="J24" s="1">
        <f>'MP2-F12'!AN29+HLC!BJ31</f>
        <v>7.5431511373631119</v>
      </c>
      <c r="K24">
        <f>-BEGDB!E17</f>
        <v>7.5609999999999999</v>
      </c>
      <c r="L24">
        <f>-BEGDB!D17</f>
        <v>7.4539999999999997</v>
      </c>
      <c r="M24" t="str">
        <f t="shared" si="4"/>
        <v>14_Peptide-MeNH2.out</v>
      </c>
      <c r="N24" s="1">
        <f t="shared" si="5"/>
        <v>-2.7822570512752165E-3</v>
      </c>
      <c r="O24" s="1">
        <f t="shared" si="5"/>
        <v>-3.0530274717076367E-2</v>
      </c>
      <c r="P24" s="1">
        <f t="shared" si="5"/>
        <v>8.9029037153069979E-3</v>
      </c>
      <c r="Q24" s="1">
        <f t="shared" si="5"/>
        <v>2.7023835180217226E-2</v>
      </c>
      <c r="R24" s="1">
        <f t="shared" si="5"/>
        <v>4.4872697817105234E-2</v>
      </c>
      <c r="S24" s="1">
        <f t="shared" si="5"/>
        <v>-6.2127302182894972E-2</v>
      </c>
    </row>
    <row r="25" spans="4:19" x14ac:dyDescent="0.2">
      <c r="D25" t="s">
        <v>154</v>
      </c>
      <c r="E25" s="1"/>
      <c r="F25" s="1">
        <f>'MP2-F12'!BI30+HLC!E32</f>
        <v>8.6887102393827327</v>
      </c>
      <c r="G25" s="1">
        <f>'MP2-F12'!BB30+HLC!G32</f>
        <v>8.6811400568052708</v>
      </c>
      <c r="H25" s="1">
        <f>'MP2-F12'!BB30+HLC!BT32</f>
        <v>8.6844833356007953</v>
      </c>
      <c r="I25" s="1">
        <f>'MP2-F12'!BB30+HLC!CJ32</f>
        <v>8.7288258166373822</v>
      </c>
      <c r="J25" s="1">
        <f>'MP2-F12'!AN30+HLC!BJ32</f>
        <v>8.7791386667577154</v>
      </c>
      <c r="K25">
        <f>-BEGDB!E18</f>
        <v>8.7210000000000001</v>
      </c>
      <c r="L25">
        <f>-BEGDB!D18</f>
        <v>8.6300000000000008</v>
      </c>
      <c r="M25" t="str">
        <f t="shared" si="4"/>
        <v>15_Peptide-Peptide.out</v>
      </c>
      <c r="N25" s="1">
        <f t="shared" si="5"/>
        <v>-7.5701825774618925E-3</v>
      </c>
      <c r="O25" s="1">
        <f t="shared" si="5"/>
        <v>-4.2269037819373523E-3</v>
      </c>
      <c r="P25" s="1">
        <f t="shared" si="5"/>
        <v>4.0115577254649537E-2</v>
      </c>
      <c r="Q25" s="1">
        <f t="shared" si="5"/>
        <v>9.0428427374982689E-2</v>
      </c>
      <c r="R25" s="1">
        <f t="shared" si="5"/>
        <v>3.2289760617267405E-2</v>
      </c>
      <c r="S25" s="1">
        <f t="shared" si="5"/>
        <v>-5.8710239382731899E-2</v>
      </c>
    </row>
    <row r="26" spans="4:19" x14ac:dyDescent="0.2">
      <c r="D26" t="s">
        <v>155</v>
      </c>
      <c r="E26" s="1"/>
      <c r="F26" s="1">
        <f>'MP2-F12'!BI31+HLC!E33</f>
        <v>5.1799227563168992</v>
      </c>
      <c r="G26" s="1">
        <f>'MP2-F12'!BB31+HLC!G33</f>
        <v>5.1739862996661223</v>
      </c>
      <c r="H26" s="1">
        <f>'MP2-F12'!BB31+HLC!BT33</f>
        <v>5.1615319258772683</v>
      </c>
      <c r="I26" s="1">
        <f>'MP2-F12'!BB31+HLC!CJ33</f>
        <v>5.1889737443084618</v>
      </c>
      <c r="J26" s="1">
        <f>'MP2-F12'!AN31+HLC!BJ33</f>
        <v>5.2024016030127207</v>
      </c>
      <c r="K26">
        <f>-BEGDB!E19</f>
        <v>5.1989999999999998</v>
      </c>
      <c r="L26">
        <f>-BEGDB!D19</f>
        <v>5.1239999999999997</v>
      </c>
      <c r="M26" t="str">
        <f t="shared" si="4"/>
        <v>16_Peptide-Water.out</v>
      </c>
      <c r="N26" s="1">
        <f t="shared" si="5"/>
        <v>-5.9364566507769112E-3</v>
      </c>
      <c r="O26" s="1">
        <f t="shared" si="5"/>
        <v>-1.8390830439630967E-2</v>
      </c>
      <c r="P26" s="1">
        <f t="shared" si="5"/>
        <v>9.0509879915625646E-3</v>
      </c>
      <c r="Q26" s="1">
        <f t="shared" si="5"/>
        <v>2.2478846695821453E-2</v>
      </c>
      <c r="R26" s="1">
        <f t="shared" si="5"/>
        <v>1.9077243683100598E-2</v>
      </c>
      <c r="S26" s="1">
        <f t="shared" si="5"/>
        <v>-5.592275631689958E-2</v>
      </c>
    </row>
    <row r="27" spans="4:19" x14ac:dyDescent="0.2">
      <c r="D27" t="s">
        <v>170</v>
      </c>
      <c r="E27" s="1"/>
      <c r="F27" s="1">
        <f>'MP2-F12'!BI32+HLC!E34</f>
        <v>17.406598620024205</v>
      </c>
      <c r="G27" s="1">
        <f>'MP2-F12'!BB32+HLC!G34</f>
        <v>17.427730182851466</v>
      </c>
      <c r="H27" s="1">
        <f>'MP2-F12'!BB32+HLC!BT34</f>
        <v>17.441030492613478</v>
      </c>
      <c r="I27" s="1">
        <f>'MP2-F12'!BB32+HLC!CJ34</f>
        <v>17.48527694146868</v>
      </c>
      <c r="J27" s="1">
        <f>'MP2-F12'!AN32+HLC!BJ34</f>
        <v>17.590986215823456</v>
      </c>
      <c r="K27">
        <f>-BEGDB!E20</f>
        <v>17.448</v>
      </c>
      <c r="L27">
        <f>-BEGDB!D20</f>
        <v>17.181999999999999</v>
      </c>
      <c r="M27" t="str">
        <f t="shared" si="4"/>
        <v>17_Uracil-Uracil_BP.out</v>
      </c>
      <c r="N27" s="1">
        <f t="shared" ref="N27:S58" si="6">G27-$F27</f>
        <v>2.1131562827260808E-2</v>
      </c>
      <c r="O27" s="1">
        <f t="shared" si="6"/>
        <v>3.4431872589273382E-2</v>
      </c>
      <c r="P27" s="1">
        <f t="shared" si="6"/>
        <v>7.8678321444474619E-2</v>
      </c>
      <c r="Q27" s="1">
        <f t="shared" si="6"/>
        <v>0.1843875957992509</v>
      </c>
      <c r="R27" s="1">
        <f t="shared" si="6"/>
        <v>4.1401379975795294E-2</v>
      </c>
      <c r="S27" s="1">
        <f t="shared" si="6"/>
        <v>-0.2245986200242065</v>
      </c>
    </row>
    <row r="28" spans="4:19" x14ac:dyDescent="0.2">
      <c r="D28" t="s">
        <v>156</v>
      </c>
      <c r="E28" s="1"/>
      <c r="F28" s="1">
        <f>'MP2-F12'!BI33+HLC!E35</f>
        <v>6.9265252446356067</v>
      </c>
      <c r="G28" s="1">
        <f>'MP2-F12'!BB33+HLC!G35</f>
        <v>6.9209464960662643</v>
      </c>
      <c r="H28" s="1">
        <f>'MP2-F12'!BB33+HLC!BT35</f>
        <v>6.9055909746276374</v>
      </c>
      <c r="I28" s="1">
        <f>'MP2-F12'!BB33+HLC!CJ35</f>
        <v>6.9258684804795365</v>
      </c>
      <c r="J28" s="1">
        <f>'MP2-F12'!AN33+HLC!BJ35</f>
        <v>6.959426532764458</v>
      </c>
      <c r="K28">
        <f>-BEGDB!E21</f>
        <v>6.9749999999999996</v>
      </c>
      <c r="L28">
        <f>-BEGDB!D21</f>
        <v>6.8570000000000002</v>
      </c>
      <c r="M28" t="str">
        <f t="shared" si="4"/>
        <v>18_Water-Pyridine.out</v>
      </c>
      <c r="N28" s="1">
        <f t="shared" si="6"/>
        <v>-5.5787485693423733E-3</v>
      </c>
      <c r="O28" s="1">
        <f t="shared" si="6"/>
        <v>-2.0934270007969324E-2</v>
      </c>
      <c r="P28" s="1">
        <f t="shared" si="6"/>
        <v>-6.5676415607018868E-4</v>
      </c>
      <c r="Q28" s="1">
        <f t="shared" si="6"/>
        <v>3.2901288128851292E-2</v>
      </c>
      <c r="R28" s="1">
        <f t="shared" si="6"/>
        <v>4.8474755364392941E-2</v>
      </c>
      <c r="S28" s="1">
        <f t="shared" si="6"/>
        <v>-6.9525244635606498E-2</v>
      </c>
    </row>
    <row r="29" spans="4:19" x14ac:dyDescent="0.2">
      <c r="D29" t="s">
        <v>157</v>
      </c>
      <c r="E29" s="1">
        <f>'MP2-F12'!AR34+'CCSD-MP2 '!E30+'(T) '!Q39</f>
        <v>7.4643421543301152</v>
      </c>
      <c r="F29" s="1">
        <f>'MP2-F12'!BI34+HLC!E36</f>
        <v>7.4667099785398312</v>
      </c>
      <c r="G29" s="1">
        <f>'MP2-F12'!BB34+HLC!G36</f>
        <v>7.4653315634730797</v>
      </c>
      <c r="H29" s="1">
        <f>'MP2-F12'!BB34+HLC!BT36</f>
        <v>7.4622506569011575</v>
      </c>
      <c r="I29" s="1">
        <f>'MP2-F12'!BB34+HLC!CJ36</f>
        <v>7.4849914233444004</v>
      </c>
      <c r="J29" s="1">
        <f>'MP2-F12'!AN34+HLC!BJ36</f>
        <v>7.5314363739146195</v>
      </c>
      <c r="K29">
        <f>-BEGDB!E22</f>
        <v>7.51</v>
      </c>
      <c r="L29">
        <f>-BEGDB!D22</f>
        <v>7.41</v>
      </c>
      <c r="M29" t="str">
        <f t="shared" si="4"/>
        <v>19_MeOH-Pyridine.out</v>
      </c>
      <c r="N29" s="1">
        <f t="shared" si="6"/>
        <v>-1.3784150667515149E-3</v>
      </c>
      <c r="O29" s="1">
        <f t="shared" si="6"/>
        <v>-4.4593216386736856E-3</v>
      </c>
      <c r="P29" s="1">
        <f t="shared" si="6"/>
        <v>1.8281444804569169E-2</v>
      </c>
      <c r="Q29" s="1">
        <f t="shared" si="6"/>
        <v>6.4726395374788304E-2</v>
      </c>
      <c r="R29" s="1">
        <f t="shared" si="6"/>
        <v>4.3290021460168582E-2</v>
      </c>
      <c r="S29" s="1">
        <f t="shared" si="6"/>
        <v>-5.6709978539831063E-2</v>
      </c>
    </row>
    <row r="30" spans="4:19" x14ac:dyDescent="0.2">
      <c r="D30" t="s">
        <v>158</v>
      </c>
      <c r="E30" s="1">
        <f>'MP2-F12'!AR35+'CCSD-MP2 '!E31+'(T) '!Q40</f>
        <v>19.363709679393565</v>
      </c>
      <c r="F30" s="1">
        <f>'MP2-F12'!BI35+HLC!E37</f>
        <v>19.360693109457465</v>
      </c>
      <c r="G30" s="1">
        <f>'MP2-F12'!BB35+HLC!G37</f>
        <v>19.420611734980536</v>
      </c>
      <c r="H30" s="1">
        <f>'MP2-F12'!BB35+HLC!BT37</f>
        <v>19.336161300785363</v>
      </c>
      <c r="I30" s="1">
        <f>'MP2-F12'!BB35+HLC!CJ37</f>
        <v>19.366116630818389</v>
      </c>
      <c r="J30" s="1">
        <f>'MP2-F12'!AN35+HLC!BJ37</f>
        <v>19.480084278295632</v>
      </c>
      <c r="K30">
        <f>-BEGDB!E23</f>
        <v>19.414999999999999</v>
      </c>
      <c r="L30">
        <f>-BEGDB!D23</f>
        <v>19.093</v>
      </c>
      <c r="M30" t="str">
        <f t="shared" si="4"/>
        <v>20_AcOH-AcOH.out</v>
      </c>
      <c r="N30" s="1">
        <f t="shared" si="6"/>
        <v>5.9918625523071256E-2</v>
      </c>
      <c r="O30" s="1">
        <f t="shared" si="6"/>
        <v>-2.4531808672101363E-2</v>
      </c>
      <c r="P30" s="1">
        <f t="shared" si="6"/>
        <v>5.4235213609246102E-3</v>
      </c>
      <c r="Q30" s="1">
        <f t="shared" si="6"/>
        <v>0.11939116883816681</v>
      </c>
      <c r="R30" s="1">
        <f t="shared" si="6"/>
        <v>5.4306890542534347E-2</v>
      </c>
      <c r="S30" s="1">
        <f t="shared" si="6"/>
        <v>-0.26769310945746483</v>
      </c>
    </row>
    <row r="31" spans="4:19" x14ac:dyDescent="0.2">
      <c r="D31" t="s">
        <v>159</v>
      </c>
      <c r="E31" s="1">
        <f>'MP2-F12'!AR36+'CCSD-MP2 '!E32+'(T) '!Q41</f>
        <v>16.467766133789901</v>
      </c>
      <c r="F31" s="1">
        <f>'MP2-F12'!BI36+HLC!E38</f>
        <v>16.474358864630819</v>
      </c>
      <c r="G31" s="1">
        <f>'MP2-F12'!BB36+HLC!G38</f>
        <v>16.503739183821249</v>
      </c>
      <c r="H31" s="1">
        <f>'MP2-F12'!BB36+HLC!BT38</f>
        <v>16.453547560526964</v>
      </c>
      <c r="I31" s="1">
        <f>'MP2-F12'!BB36+HLC!CJ38</f>
        <v>16.479053570888205</v>
      </c>
      <c r="J31" s="1">
        <f>'MP2-F12'!AN36+HLC!BJ38</f>
        <v>16.572760780008835</v>
      </c>
      <c r="K31">
        <f>-BEGDB!E24</f>
        <v>16.524999999999999</v>
      </c>
      <c r="L31">
        <f>-BEGDB!D24</f>
        <v>16.265000000000001</v>
      </c>
      <c r="M31" t="str">
        <f t="shared" si="4"/>
        <v>21_AcNH2-AcNH2.out</v>
      </c>
      <c r="N31" s="1">
        <f t="shared" si="6"/>
        <v>2.9380319190430271E-2</v>
      </c>
      <c r="O31" s="1">
        <f t="shared" si="6"/>
        <v>-2.0811304103855122E-2</v>
      </c>
      <c r="P31" s="1">
        <f t="shared" si="6"/>
        <v>4.6947062573856613E-3</v>
      </c>
      <c r="Q31" s="1">
        <f t="shared" si="6"/>
        <v>9.8401915378016014E-2</v>
      </c>
      <c r="R31" s="1">
        <f t="shared" si="6"/>
        <v>5.064113536917958E-2</v>
      </c>
      <c r="S31" s="1">
        <f t="shared" si="6"/>
        <v>-0.20935886463081843</v>
      </c>
    </row>
    <row r="32" spans="4:19" x14ac:dyDescent="0.2">
      <c r="D32" t="s">
        <v>160</v>
      </c>
      <c r="E32" s="1"/>
      <c r="F32" s="1">
        <f>'MP2-F12'!BI37+HLC!E39</f>
        <v>19.735756814225489</v>
      </c>
      <c r="G32" s="1">
        <f>'MP2-F12'!BB37+HLC!G39</f>
        <v>19.781388772227768</v>
      </c>
      <c r="H32" s="1">
        <f>'MP2-F12'!BB37+HLC!BT39</f>
        <v>19.737003542506507</v>
      </c>
      <c r="I32" s="1">
        <f>'MP2-F12'!BB37+HLC!CJ39</f>
        <v>19.77664498979307</v>
      </c>
      <c r="J32" s="1">
        <f>'MP2-F12'!AN37+HLC!BJ39</f>
        <v>19.885346649378562</v>
      </c>
      <c r="K32">
        <f>-BEGDB!E25</f>
        <v>19.783000000000001</v>
      </c>
      <c r="L32">
        <f>-BEGDB!D25</f>
        <v>19.491</v>
      </c>
      <c r="M32" t="str">
        <f t="shared" si="4"/>
        <v>22_AcOH-Uracil.out</v>
      </c>
      <c r="N32" s="1">
        <f t="shared" si="6"/>
        <v>4.5631958002278594E-2</v>
      </c>
      <c r="O32" s="1">
        <f t="shared" si="6"/>
        <v>1.2467282810177949E-3</v>
      </c>
      <c r="P32" s="1">
        <f t="shared" si="6"/>
        <v>4.0888175567580731E-2</v>
      </c>
      <c r="Q32" s="1">
        <f t="shared" si="6"/>
        <v>0.14958983515307267</v>
      </c>
      <c r="R32" s="1">
        <f t="shared" si="6"/>
        <v>4.7243185774512142E-2</v>
      </c>
      <c r="S32" s="1">
        <f t="shared" si="6"/>
        <v>-0.24475681422548945</v>
      </c>
    </row>
    <row r="33" spans="4:19" x14ac:dyDescent="0.2">
      <c r="D33" t="s">
        <v>161</v>
      </c>
      <c r="E33" s="1"/>
      <c r="F33" s="1">
        <f>'MP2-F12'!BI38+HLC!E40</f>
        <v>19.420221665848338</v>
      </c>
      <c r="G33" s="1">
        <f>'MP2-F12'!BB38+HLC!G40</f>
        <v>19.451093558014531</v>
      </c>
      <c r="H33" s="1">
        <f>'MP2-F12'!BB38+HLC!BT40</f>
        <v>19.420617168209574</v>
      </c>
      <c r="I33" s="1">
        <f>'MP2-F12'!BB38+HLC!CJ40</f>
        <v>19.459794253416117</v>
      </c>
      <c r="J33" s="1">
        <f>'MP2-F12'!AN38+HLC!BJ40</f>
        <v>19.56055091515044</v>
      </c>
      <c r="K33">
        <f>-BEGDB!E26</f>
        <v>19.466999999999999</v>
      </c>
      <c r="L33">
        <f>-BEGDB!D26</f>
        <v>19.189</v>
      </c>
      <c r="M33" t="str">
        <f t="shared" si="4"/>
        <v>23_AcNH2-Uracil.out</v>
      </c>
      <c r="N33" s="1">
        <f t="shared" si="6"/>
        <v>3.0871892166192794E-2</v>
      </c>
      <c r="O33" s="1">
        <f t="shared" si="6"/>
        <v>3.9550236123631066E-4</v>
      </c>
      <c r="P33" s="1">
        <f t="shared" si="6"/>
        <v>3.9572587567779038E-2</v>
      </c>
      <c r="Q33" s="1">
        <f t="shared" si="6"/>
        <v>0.140329249302102</v>
      </c>
      <c r="R33" s="1">
        <f t="shared" si="6"/>
        <v>4.6778334151660772E-2</v>
      </c>
      <c r="S33" s="1">
        <f t="shared" si="6"/>
        <v>-0.23122166584833792</v>
      </c>
    </row>
    <row r="34" spans="4:19" x14ac:dyDescent="0.2">
      <c r="D34" t="s">
        <v>162</v>
      </c>
      <c r="E34" s="1"/>
      <c r="F34" s="1">
        <f>'MP2-F12'!BI39+HLC!E41</f>
        <v>2.6846306425266304</v>
      </c>
      <c r="G34" s="1">
        <f>'MP2-F12'!BB39+HLC!G41</f>
        <v>2.6456713595946324</v>
      </c>
      <c r="H34" s="1">
        <f>'MP2-F12'!BB39+HLC!BT41</f>
        <v>2.7402157916233829</v>
      </c>
      <c r="I34" s="1">
        <f>'MP2-F12'!BB39+HLC!CJ41</f>
        <v>2.7960382999085485</v>
      </c>
      <c r="J34" s="1">
        <f>'MP2-F12'!AN39+HLC!BJ41</f>
        <v>2.8284727047481901</v>
      </c>
      <c r="K34">
        <f>-BEGDB!E27</f>
        <v>2.7240000000000002</v>
      </c>
      <c r="L34">
        <f>-BEGDB!D27</f>
        <v>2.8220000000000001</v>
      </c>
      <c r="M34" t="str">
        <f t="shared" si="4"/>
        <v>24_Benzene-Benzene_pi-pi.out</v>
      </c>
      <c r="N34" s="1">
        <f t="shared" si="6"/>
        <v>-3.8959282931998018E-2</v>
      </c>
      <c r="O34" s="1">
        <f t="shared" si="6"/>
        <v>5.5585149096752495E-2</v>
      </c>
      <c r="P34" s="1">
        <f t="shared" si="6"/>
        <v>0.11140765738191805</v>
      </c>
      <c r="Q34" s="1">
        <f t="shared" si="6"/>
        <v>0.14384206222155971</v>
      </c>
      <c r="R34" s="1">
        <f t="shared" si="6"/>
        <v>3.9369357473369782E-2</v>
      </c>
      <c r="S34" s="1">
        <f t="shared" si="6"/>
        <v>0.13736935747336965</v>
      </c>
    </row>
    <row r="35" spans="4:19" x14ac:dyDescent="0.2">
      <c r="D35" t="s">
        <v>163</v>
      </c>
      <c r="E35" s="1"/>
      <c r="F35" s="1">
        <f>'MP2-F12'!BI40+HLC!E42</f>
        <v>3.7512802930014426</v>
      </c>
      <c r="G35" s="1">
        <f>'MP2-F12'!BB40+HLC!G42</f>
        <v>3.7094570800742961</v>
      </c>
      <c r="H35" s="1">
        <f>'MP2-F12'!BB40+HLC!BT42</f>
        <v>3.8002740174891905</v>
      </c>
      <c r="I35" s="1">
        <f>'MP2-F12'!BB40+HLC!CJ42</f>
        <v>3.8628057445392212</v>
      </c>
      <c r="J35" s="1">
        <f>'MP2-F12'!AN40+HLC!BJ42</f>
        <v>3.8940500016887731</v>
      </c>
      <c r="K35">
        <f>-BEGDB!E28</f>
        <v>3.8010000000000002</v>
      </c>
      <c r="L35">
        <f>-BEGDB!D28</f>
        <v>3.895</v>
      </c>
      <c r="M35" t="str">
        <f t="shared" si="4"/>
        <v>25_Pyridine-Pyridine_pi-pi.out</v>
      </c>
      <c r="N35" s="1">
        <f t="shared" si="6"/>
        <v>-4.1823212927146525E-2</v>
      </c>
      <c r="O35" s="1">
        <f t="shared" si="6"/>
        <v>4.8993724487747858E-2</v>
      </c>
      <c r="P35" s="1">
        <f t="shared" si="6"/>
        <v>0.1115254515377786</v>
      </c>
      <c r="Q35" s="1">
        <f t="shared" si="6"/>
        <v>0.14276970868733052</v>
      </c>
      <c r="R35" s="1">
        <f t="shared" si="6"/>
        <v>4.9719706998557545E-2</v>
      </c>
      <c r="S35" s="1">
        <f t="shared" si="6"/>
        <v>0.14371970699855741</v>
      </c>
    </row>
    <row r="36" spans="4:19" x14ac:dyDescent="0.2">
      <c r="D36" t="s">
        <v>164</v>
      </c>
      <c r="E36" s="1"/>
      <c r="F36" s="1">
        <f>'MP2-F12'!BI41+HLC!E43</f>
        <v>9.6720652154022115</v>
      </c>
      <c r="G36" s="1">
        <f>'MP2-F12'!BB41+HLC!G43</f>
        <v>9.6412691245294848</v>
      </c>
      <c r="H36" s="1">
        <f>'MP2-F12'!BB41+HLC!BT43</f>
        <v>9.7693396213671306</v>
      </c>
      <c r="I36" s="1">
        <f>'MP2-F12'!BB41+HLC!CJ43</f>
        <v>9.9172491528355007</v>
      </c>
      <c r="J36" s="1">
        <f>'MP2-F12'!AN41+HLC!BJ43</f>
        <v>9.9838297313102888</v>
      </c>
      <c r="K36">
        <f>-BEGDB!E29</f>
        <v>9.7520000000000007</v>
      </c>
      <c r="L36">
        <f>-BEGDB!D29</f>
        <v>9.8290000000000006</v>
      </c>
      <c r="M36" t="str">
        <f t="shared" si="4"/>
        <v>26_Uracil-Uracil_pi-pi.out</v>
      </c>
      <c r="N36" s="1">
        <f t="shared" si="6"/>
        <v>-3.0796090872726722E-2</v>
      </c>
      <c r="O36" s="1">
        <f t="shared" si="6"/>
        <v>9.7274405964919097E-2</v>
      </c>
      <c r="P36" s="1">
        <f t="shared" si="6"/>
        <v>0.24518393743328915</v>
      </c>
      <c r="Q36" s="1">
        <f t="shared" si="6"/>
        <v>0.3117645159080773</v>
      </c>
      <c r="R36" s="1">
        <f t="shared" si="6"/>
        <v>7.9934784597789132E-2</v>
      </c>
      <c r="S36" s="1">
        <f t="shared" si="6"/>
        <v>0.15693478459778909</v>
      </c>
    </row>
    <row r="37" spans="4:19" x14ac:dyDescent="0.2">
      <c r="D37" t="s">
        <v>191</v>
      </c>
      <c r="E37" s="1"/>
      <c r="F37" s="1">
        <f>'MP2-F12'!BI42+HLC!E44</f>
        <v>3.3000878938022655</v>
      </c>
      <c r="G37" s="1">
        <f>'MP2-F12'!BB42+HLC!G44</f>
        <v>3.2593837538774846</v>
      </c>
      <c r="H37" s="1">
        <f>'MP2-F12'!BB42+HLC!BT44</f>
        <v>3.3507949860246709</v>
      </c>
      <c r="I37" s="1">
        <f>'MP2-F12'!BB42+HLC!CJ44</f>
        <v>3.4104768619776697</v>
      </c>
      <c r="J37" s="1">
        <f>'MP2-F12'!AN42+HLC!BJ44</f>
        <v>3.4435003178006358</v>
      </c>
      <c r="K37">
        <f>-BEGDB!E30</f>
        <v>3.3420000000000001</v>
      </c>
      <c r="L37">
        <f>-BEGDB!D30</f>
        <v>3.4390000000000001</v>
      </c>
      <c r="M37" t="str">
        <f t="shared" si="4"/>
        <v>27_Benzene-Pyridine_pi-pi.out</v>
      </c>
      <c r="N37" s="1">
        <f t="shared" si="6"/>
        <v>-4.0704139924780947E-2</v>
      </c>
      <c r="O37" s="1">
        <f t="shared" si="6"/>
        <v>5.0707092222405326E-2</v>
      </c>
      <c r="P37" s="1">
        <f t="shared" si="6"/>
        <v>0.11038896817540422</v>
      </c>
      <c r="Q37" s="1">
        <f t="shared" si="6"/>
        <v>0.14341242399837029</v>
      </c>
      <c r="R37" s="1">
        <f t="shared" si="6"/>
        <v>4.1912106197734555E-2</v>
      </c>
      <c r="S37" s="1">
        <f t="shared" si="6"/>
        <v>0.13891210619773453</v>
      </c>
    </row>
    <row r="38" spans="4:19" x14ac:dyDescent="0.2">
      <c r="D38" t="s">
        <v>199</v>
      </c>
      <c r="E38" s="1"/>
      <c r="F38" s="1">
        <f>'MP2-F12'!BI43+HLC!E45</f>
        <v>5.5174571253387121</v>
      </c>
      <c r="G38" s="1">
        <f>'MP2-F12'!BB43+HLC!G45</f>
        <v>5.490693640447935</v>
      </c>
      <c r="H38" s="1">
        <f>'MP2-F12'!BB43+HLC!BT45</f>
        <v>5.6001450344933303</v>
      </c>
      <c r="I38" s="1">
        <f>'MP2-F12'!BB43+HLC!CJ45</f>
        <v>5.6967537914709796</v>
      </c>
      <c r="J38" s="1">
        <f>'MP2-F12'!AN43+HLC!BJ45</f>
        <v>5.7525027943809937</v>
      </c>
      <c r="K38">
        <f>-BEGDB!E31</f>
        <v>5.593</v>
      </c>
      <c r="L38">
        <f>-BEGDB!D31</f>
        <v>5.7130000000000001</v>
      </c>
      <c r="M38" t="str">
        <f t="shared" si="4"/>
        <v>28_Benzene-Uracil_pi-pi.out</v>
      </c>
      <c r="N38" s="1">
        <f t="shared" si="6"/>
        <v>-2.6763484890777178E-2</v>
      </c>
      <c r="O38" s="1">
        <f t="shared" si="6"/>
        <v>8.2687909154618211E-2</v>
      </c>
      <c r="P38" s="1">
        <f t="shared" si="6"/>
        <v>0.17929666613226747</v>
      </c>
      <c r="Q38" s="1">
        <f t="shared" si="6"/>
        <v>0.23504566904228152</v>
      </c>
      <c r="R38" s="1">
        <f t="shared" si="6"/>
        <v>7.554287466128784E-2</v>
      </c>
      <c r="S38" s="1">
        <f t="shared" si="6"/>
        <v>0.19554287466128795</v>
      </c>
    </row>
    <row r="39" spans="4:19" x14ac:dyDescent="0.2">
      <c r="D39" t="s">
        <v>196</v>
      </c>
      <c r="E39" s="1"/>
      <c r="F39" s="1">
        <f>'MP2-F12'!BI44+HLC!E46</f>
        <v>6.6287786308407792</v>
      </c>
      <c r="G39" s="1">
        <f>'MP2-F12'!BB44+HLC!G46</f>
        <v>6.5968285719087358</v>
      </c>
      <c r="H39" s="1">
        <f>'MP2-F12'!BB44+HLC!BT46</f>
        <v>6.7044779929059981</v>
      </c>
      <c r="I39" s="1">
        <f>'MP2-F12'!BB44+HLC!CJ46</f>
        <v>6.8086763385412059</v>
      </c>
      <c r="J39" s="1">
        <f>'MP2-F12'!AN44+HLC!BJ46</f>
        <v>6.8556021971654326</v>
      </c>
      <c r="K39">
        <f>-BEGDB!E32</f>
        <v>6.7009999999999996</v>
      </c>
      <c r="L39">
        <f>-BEGDB!D32</f>
        <v>6.819</v>
      </c>
      <c r="M39" t="str">
        <f t="shared" si="4"/>
        <v>29_Pyridine-Uracil_pi-pi.out</v>
      </c>
      <c r="N39" s="1">
        <f t="shared" si="6"/>
        <v>-3.195005893204339E-2</v>
      </c>
      <c r="O39" s="1">
        <f t="shared" si="6"/>
        <v>7.5699362065218878E-2</v>
      </c>
      <c r="P39" s="1">
        <f t="shared" si="6"/>
        <v>0.17989770770042668</v>
      </c>
      <c r="Q39" s="1">
        <f t="shared" si="6"/>
        <v>0.22682356632465339</v>
      </c>
      <c r="R39" s="1">
        <f t="shared" si="6"/>
        <v>7.2221369159220394E-2</v>
      </c>
      <c r="S39" s="1">
        <f t="shared" si="6"/>
        <v>0.19022136915922072</v>
      </c>
    </row>
    <row r="40" spans="4:19" x14ac:dyDescent="0.2">
      <c r="D40" t="s">
        <v>171</v>
      </c>
      <c r="E40" s="1">
        <f>'MP2-F12'!AR45+'CCSD-MP2 '!E41+'(T) '!Q50</f>
        <v>1.3482641770566235</v>
      </c>
      <c r="F40" s="1">
        <f>'MP2-F12'!BI45+HLC!E47</f>
        <v>1.3581846398751054</v>
      </c>
      <c r="G40" s="1">
        <f>'MP2-F12'!BB45+HLC!G47</f>
        <v>1.3152873363092885</v>
      </c>
      <c r="H40" s="1">
        <f>'MP2-F12'!BB45+HLC!BT47</f>
        <v>1.3369629767787603</v>
      </c>
      <c r="I40" s="1">
        <f>'MP2-F12'!BB45+HLC!CJ47</f>
        <v>1.3672690471302684</v>
      </c>
      <c r="J40" s="1">
        <f>'MP2-F12'!AN45+HLC!BJ47</f>
        <v>1.3826638194211407</v>
      </c>
      <c r="K40">
        <f>-BEGDB!E33</f>
        <v>1.3640000000000001</v>
      </c>
      <c r="L40">
        <f>-BEGDB!D33</f>
        <v>1.4319999999999999</v>
      </c>
      <c r="M40" t="str">
        <f t="shared" si="4"/>
        <v>30_Benzene-Ethene.out</v>
      </c>
      <c r="N40" s="1">
        <f t="shared" si="6"/>
        <v>-4.2897303565816891E-2</v>
      </c>
      <c r="O40" s="1">
        <f t="shared" si="6"/>
        <v>-2.12216630963451E-2</v>
      </c>
      <c r="P40" s="1">
        <f t="shared" si="6"/>
        <v>9.0844072551630184E-3</v>
      </c>
      <c r="Q40" s="1">
        <f t="shared" si="6"/>
        <v>2.447917954603529E-2</v>
      </c>
      <c r="R40" s="1">
        <f t="shared" si="6"/>
        <v>5.8153601248946973E-3</v>
      </c>
      <c r="S40" s="1">
        <f t="shared" si="6"/>
        <v>7.3815360124894536E-2</v>
      </c>
    </row>
    <row r="41" spans="4:19" x14ac:dyDescent="0.2">
      <c r="D41" t="s">
        <v>172</v>
      </c>
      <c r="E41" s="1"/>
      <c r="F41" s="1">
        <f>'MP2-F12'!BI46+HLC!E48</f>
        <v>3.2911984644552721</v>
      </c>
      <c r="G41" s="1">
        <f>'MP2-F12'!BB46+HLC!G48</f>
        <v>3.2567878556494594</v>
      </c>
      <c r="H41" s="1">
        <f>'MP2-F12'!BB46+HLC!BT48</f>
        <v>3.2951437583107923</v>
      </c>
      <c r="I41" s="1">
        <f>'MP2-F12'!BB46+HLC!CJ48</f>
        <v>3.3485506760441419</v>
      </c>
      <c r="J41" s="1">
        <f>'MP2-F12'!AN46+HLC!BJ48</f>
        <v>3.3655142440737267</v>
      </c>
      <c r="K41">
        <f>-BEGDB!E34</f>
        <v>3.3290000000000002</v>
      </c>
      <c r="L41">
        <f>-BEGDB!D34</f>
        <v>3.38</v>
      </c>
      <c r="M41" t="str">
        <f t="shared" si="4"/>
        <v>31_Uracil-Ethene.out</v>
      </c>
      <c r="N41" s="1">
        <f t="shared" si="6"/>
        <v>-3.4410608805812704E-2</v>
      </c>
      <c r="O41" s="1">
        <f t="shared" si="6"/>
        <v>3.9452938555202266E-3</v>
      </c>
      <c r="P41" s="1">
        <f t="shared" si="6"/>
        <v>5.7352211588869828E-2</v>
      </c>
      <c r="Q41" s="1">
        <f t="shared" si="6"/>
        <v>7.4315779618454592E-2</v>
      </c>
      <c r="R41" s="1">
        <f t="shared" si="6"/>
        <v>3.7801535544728093E-2</v>
      </c>
      <c r="S41" s="1">
        <f t="shared" si="6"/>
        <v>8.8801535544727805E-2</v>
      </c>
    </row>
    <row r="42" spans="4:19" x14ac:dyDescent="0.2">
      <c r="D42" t="s">
        <v>173</v>
      </c>
      <c r="E42" s="1"/>
      <c r="F42" s="1">
        <f>'MP2-F12'!BI47+HLC!E49</f>
        <v>3.6510026685167123</v>
      </c>
      <c r="G42" s="1">
        <f>'MP2-F12'!BB47+HLC!G49</f>
        <v>3.6169911197543683</v>
      </c>
      <c r="H42" s="1">
        <f>'MP2-F12'!BB47+HLC!BT49</f>
        <v>3.6444757909989889</v>
      </c>
      <c r="I42" s="1">
        <f>'MP2-F12'!BB47+HLC!CJ49</f>
        <v>3.710893727209462</v>
      </c>
      <c r="J42" s="1">
        <f>'MP2-F12'!AN47+HLC!BJ49</f>
        <v>3.701310183831902</v>
      </c>
      <c r="K42">
        <f>-BEGDB!E35</f>
        <v>3.6930000000000001</v>
      </c>
      <c r="L42">
        <f>-BEGDB!D35</f>
        <v>3.738</v>
      </c>
      <c r="M42" t="str">
        <f t="shared" si="4"/>
        <v>32_Uracil-Ethyne.out</v>
      </c>
      <c r="N42" s="1">
        <f t="shared" si="6"/>
        <v>-3.4011548762344024E-2</v>
      </c>
      <c r="O42" s="1">
        <f t="shared" si="6"/>
        <v>-6.5268775177234062E-3</v>
      </c>
      <c r="P42" s="1">
        <f t="shared" si="6"/>
        <v>5.9891058692749688E-2</v>
      </c>
      <c r="Q42" s="1">
        <f t="shared" si="6"/>
        <v>5.0307515315189733E-2</v>
      </c>
      <c r="R42" s="1">
        <f t="shared" si="6"/>
        <v>4.199733148328777E-2</v>
      </c>
      <c r="S42" s="1">
        <f t="shared" si="6"/>
        <v>8.6997331483287699E-2</v>
      </c>
    </row>
    <row r="43" spans="4:19" x14ac:dyDescent="0.2">
      <c r="D43" t="s">
        <v>174</v>
      </c>
      <c r="E43" s="1">
        <f>'MP2-F12'!AR48+'CCSD-MP2 '!E44+'(T) '!Q53</f>
        <v>1.7895251451794958</v>
      </c>
      <c r="F43" s="1">
        <f>'MP2-F12'!BI48+HLC!E50</f>
        <v>1.7788914859868705</v>
      </c>
      <c r="G43" s="1">
        <f>'MP2-F12'!BB48+HLC!G50</f>
        <v>1.7352833937813283</v>
      </c>
      <c r="H43" s="1">
        <f>'MP2-F12'!BB48+HLC!BT50</f>
        <v>1.7766615572090261</v>
      </c>
      <c r="I43" s="1">
        <f>'MP2-F12'!BB48+HLC!CJ50</f>
        <v>1.8083147244786522</v>
      </c>
      <c r="J43" s="1">
        <f>'MP2-F12'!AN48+HLC!BJ50</f>
        <v>1.8271413764637998</v>
      </c>
      <c r="K43">
        <f>-BEGDB!E36</f>
        <v>1.8049999999999999</v>
      </c>
      <c r="L43">
        <f>-BEGDB!D36</f>
        <v>1.8720000000000001</v>
      </c>
      <c r="M43" t="str">
        <f t="shared" si="4"/>
        <v>33_Pyridine-Ethene.out</v>
      </c>
      <c r="N43" s="1">
        <f t="shared" si="6"/>
        <v>-4.3608092205542182E-2</v>
      </c>
      <c r="O43" s="1">
        <f t="shared" si="6"/>
        <v>-2.2299287778444477E-3</v>
      </c>
      <c r="P43" s="1">
        <f t="shared" si="6"/>
        <v>2.9423238491781634E-2</v>
      </c>
      <c r="Q43" s="1">
        <f t="shared" si="6"/>
        <v>4.8249890476929291E-2</v>
      </c>
      <c r="R43" s="1">
        <f t="shared" si="6"/>
        <v>2.6108514013129414E-2</v>
      </c>
      <c r="S43" s="1">
        <f t="shared" si="6"/>
        <v>9.3108514013129584E-2</v>
      </c>
    </row>
    <row r="44" spans="4:19" x14ac:dyDescent="0.2">
      <c r="D44" t="s">
        <v>165</v>
      </c>
      <c r="E44" s="1"/>
      <c r="F44" s="1">
        <f>'MP2-F12'!BI49+HLC!E51</f>
        <v>3.7406448641687842</v>
      </c>
      <c r="G44" s="1">
        <f>'MP2-F12'!BB49+HLC!G51</f>
        <v>3.7166250474843991</v>
      </c>
      <c r="H44" s="1">
        <f>'MP2-F12'!BB49+HLC!BT51</f>
        <v>3.7318642838846396</v>
      </c>
      <c r="I44" s="1">
        <f>'MP2-F12'!BB49+HLC!CJ51</f>
        <v>3.7793148108148182</v>
      </c>
      <c r="J44" s="1">
        <f>'MP2-F12'!AN49+HLC!BJ51</f>
        <v>3.8231553675418519</v>
      </c>
      <c r="K44">
        <f>-BEGDB!E37</f>
        <v>3.7639999999999998</v>
      </c>
      <c r="L44">
        <f>-BEGDB!D37</f>
        <v>3.7759999999999998</v>
      </c>
      <c r="M44" t="str">
        <f t="shared" si="4"/>
        <v>34_Pentane-Pentane.out</v>
      </c>
      <c r="N44" s="1">
        <f t="shared" si="6"/>
        <v>-2.401981668438502E-2</v>
      </c>
      <c r="O44" s="1">
        <f t="shared" si="6"/>
        <v>-8.7805802841445235E-3</v>
      </c>
      <c r="P44" s="1">
        <f t="shared" si="6"/>
        <v>3.866994664603407E-2</v>
      </c>
      <c r="Q44" s="1">
        <f t="shared" si="6"/>
        <v>8.2510503373067756E-2</v>
      </c>
      <c r="R44" s="1">
        <f t="shared" si="6"/>
        <v>2.3355135831215623E-2</v>
      </c>
      <c r="S44" s="1">
        <f t="shared" si="6"/>
        <v>3.5355135831215634E-2</v>
      </c>
    </row>
    <row r="45" spans="4:19" x14ac:dyDescent="0.2">
      <c r="D45" t="s">
        <v>200</v>
      </c>
      <c r="E45" s="1"/>
      <c r="F45" s="1">
        <f>'MP2-F12'!BI50+HLC!E52</f>
        <v>2.5824362990372562</v>
      </c>
      <c r="G45" s="1">
        <f>'MP2-F12'!BB50+HLC!G52</f>
        <v>2.5777773725784936</v>
      </c>
      <c r="H45" s="1">
        <f>'MP2-F12'!BB50+HLC!BT52</f>
        <v>2.5906262615102351</v>
      </c>
      <c r="I45" s="1">
        <f>'MP2-F12'!BB50+HLC!CJ52</f>
        <v>2.6267295056252964</v>
      </c>
      <c r="J45" s="1">
        <f>'MP2-F12'!AN50+HLC!BJ52</f>
        <v>2.6551165510164725</v>
      </c>
      <c r="K45">
        <f>-BEGDB!E38</f>
        <v>2.6040000000000001</v>
      </c>
      <c r="L45">
        <f>-BEGDB!D38</f>
        <v>2.613</v>
      </c>
      <c r="M45" t="str">
        <f t="shared" si="4"/>
        <v>35_Neopentane-Pentane.out</v>
      </c>
      <c r="N45" s="1">
        <f t="shared" si="6"/>
        <v>-4.6589264587626467E-3</v>
      </c>
      <c r="O45" s="1">
        <f t="shared" si="6"/>
        <v>8.1899624729788734E-3</v>
      </c>
      <c r="P45" s="1">
        <f t="shared" si="6"/>
        <v>4.4293206588040146E-2</v>
      </c>
      <c r="Q45" s="1">
        <f t="shared" si="6"/>
        <v>7.2680251979216237E-2</v>
      </c>
      <c r="R45" s="1">
        <f t="shared" si="6"/>
        <v>2.1563700962743848E-2</v>
      </c>
      <c r="S45" s="1">
        <f t="shared" si="6"/>
        <v>3.0563700962743745E-2</v>
      </c>
    </row>
    <row r="46" spans="4:19" x14ac:dyDescent="0.2">
      <c r="D46" t="s">
        <v>197</v>
      </c>
      <c r="E46" s="1"/>
      <c r="F46" s="1">
        <f>'MP2-F12'!BI51+HLC!E53</f>
        <v>1.7454713319829183</v>
      </c>
      <c r="G46" s="1">
        <f>'MP2-F12'!BB51+HLC!G53</f>
        <v>1.7484492739210646</v>
      </c>
      <c r="H46" s="1">
        <f>'MP2-F12'!BB51+HLC!BT53</f>
        <v>1.7591210456791597</v>
      </c>
      <c r="I46" s="1">
        <f>'MP2-F12'!BB51+HLC!CJ53</f>
        <v>1.7910500555025102</v>
      </c>
      <c r="J46" s="1">
        <f>'MP2-F12'!AN51+HLC!BJ53</f>
        <v>1.797203972564932</v>
      </c>
      <c r="K46">
        <f>-BEGDB!E39</f>
        <v>1.764</v>
      </c>
      <c r="L46">
        <f>-BEGDB!D39</f>
        <v>1.7769999999999999</v>
      </c>
      <c r="M46" t="str">
        <f t="shared" si="4"/>
        <v>36_Neopentane-Neopentane.out</v>
      </c>
      <c r="N46" s="1">
        <f t="shared" si="6"/>
        <v>2.9779419381463779E-3</v>
      </c>
      <c r="O46" s="1">
        <f t="shared" si="6"/>
        <v>1.3649713696241461E-2</v>
      </c>
      <c r="P46" s="1">
        <f t="shared" si="6"/>
        <v>4.5578723519591913E-2</v>
      </c>
      <c r="Q46" s="1">
        <f t="shared" si="6"/>
        <v>5.1732640582013767E-2</v>
      </c>
      <c r="R46" s="1">
        <f t="shared" si="6"/>
        <v>1.8528668017081751E-2</v>
      </c>
      <c r="S46" s="1">
        <f t="shared" si="6"/>
        <v>3.1528668017081651E-2</v>
      </c>
    </row>
    <row r="47" spans="4:19" x14ac:dyDescent="0.2">
      <c r="D47" t="s">
        <v>203</v>
      </c>
      <c r="E47" s="1"/>
      <c r="F47" s="1">
        <f>'MP2-F12'!BI52+HLC!E54</f>
        <v>2.3761956720806068</v>
      </c>
      <c r="G47" s="1">
        <f>'MP2-F12'!BB52+HLC!G54</f>
        <v>2.3701923652681431</v>
      </c>
      <c r="H47" s="1">
        <f>'MP2-F12'!BB52+HLC!BT54</f>
        <v>2.3831782792154543</v>
      </c>
      <c r="I47" s="1">
        <f>'MP2-F12'!BB52+HLC!CJ54</f>
        <v>2.4212517979929666</v>
      </c>
      <c r="J47" s="1">
        <f>'MP2-F12'!AN52+HLC!BJ54</f>
        <v>2.4425529031560442</v>
      </c>
      <c r="K47">
        <f>-BEGDB!E40</f>
        <v>2.3969999999999998</v>
      </c>
      <c r="L47">
        <f>-BEGDB!D40</f>
        <v>2.4039999999999999</v>
      </c>
      <c r="M47" t="str">
        <f t="shared" si="4"/>
        <v>37_Cyclopentane-Neopentane.out</v>
      </c>
      <c r="N47" s="1">
        <f t="shared" si="6"/>
        <v>-6.003306812463638E-3</v>
      </c>
      <c r="O47" s="1">
        <f t="shared" si="6"/>
        <v>6.9826071348475516E-3</v>
      </c>
      <c r="P47" s="1">
        <f t="shared" si="6"/>
        <v>4.5056125912359857E-2</v>
      </c>
      <c r="Q47" s="1">
        <f t="shared" si="6"/>
        <v>6.6357231075437451E-2</v>
      </c>
      <c r="R47" s="1">
        <f t="shared" si="6"/>
        <v>2.0804327919393018E-2</v>
      </c>
      <c r="S47" s="1">
        <f t="shared" si="6"/>
        <v>2.7804327919393135E-2</v>
      </c>
    </row>
    <row r="48" spans="4:19" x14ac:dyDescent="0.2">
      <c r="D48" t="s">
        <v>201</v>
      </c>
      <c r="E48" s="1"/>
      <c r="F48" s="1">
        <f>'MP2-F12'!BI53+HLC!E55</f>
        <v>2.967328046523801</v>
      </c>
      <c r="G48" s="1">
        <f>'MP2-F12'!BB53+HLC!G55</f>
        <v>2.9520872712772528</v>
      </c>
      <c r="H48" s="1">
        <f>'MP2-F12'!BB53+HLC!BT55</f>
        <v>2.9701940424198412</v>
      </c>
      <c r="I48" s="1">
        <f>'MP2-F12'!BB53+HLC!CJ55</f>
        <v>3.013733495274582</v>
      </c>
      <c r="J48" s="1">
        <f>'MP2-F12'!AN53+HLC!BJ55</f>
        <v>3.0394344034028444</v>
      </c>
      <c r="K48">
        <f>-BEGDB!E41</f>
        <v>2.9860000000000002</v>
      </c>
      <c r="L48">
        <f>-BEGDB!D41</f>
        <v>2.9969999999999999</v>
      </c>
      <c r="M48" t="str">
        <f t="shared" si="4"/>
        <v>38_Cyclopentane-Cyclopentane.out</v>
      </c>
      <c r="N48" s="1">
        <f t="shared" si="6"/>
        <v>-1.524077524654821E-2</v>
      </c>
      <c r="O48" s="1">
        <f t="shared" si="6"/>
        <v>2.8659958960401966E-3</v>
      </c>
      <c r="P48" s="1">
        <f t="shared" si="6"/>
        <v>4.6405448750781009E-2</v>
      </c>
      <c r="Q48" s="1">
        <f t="shared" si="6"/>
        <v>7.2106356879043432E-2</v>
      </c>
      <c r="R48" s="1">
        <f t="shared" si="6"/>
        <v>1.867195347619921E-2</v>
      </c>
      <c r="S48" s="1">
        <f t="shared" si="6"/>
        <v>2.9671953476198887E-2</v>
      </c>
    </row>
    <row r="49" spans="4:19" x14ac:dyDescent="0.2">
      <c r="D49" t="s">
        <v>192</v>
      </c>
      <c r="E49" s="1"/>
      <c r="F49" s="1">
        <f>'MP2-F12'!BI54+HLC!E56</f>
        <v>3.4876140098374946</v>
      </c>
      <c r="G49" s="1">
        <f>'MP2-F12'!BB54+HLC!G56</f>
        <v>3.4588521953369433</v>
      </c>
      <c r="H49" s="1">
        <f>'MP2-F12'!BB54+HLC!BT56</f>
        <v>3.504525090306835</v>
      </c>
      <c r="I49" s="1">
        <f>'MP2-F12'!BB54+HLC!CJ56</f>
        <v>3.5607072393740595</v>
      </c>
      <c r="J49" s="1">
        <f>'MP2-F12'!AN54+HLC!BJ56</f>
        <v>3.5914226854490763</v>
      </c>
      <c r="K49">
        <f>-BEGDB!E42</f>
        <v>3.5139999999999998</v>
      </c>
      <c r="L49">
        <f>-BEGDB!D42</f>
        <v>3.5750000000000002</v>
      </c>
      <c r="M49" t="str">
        <f t="shared" si="4"/>
        <v>39_Benzene-Cyclopentane.out</v>
      </c>
      <c r="N49" s="1">
        <f t="shared" si="6"/>
        <v>-2.8761814500551264E-2</v>
      </c>
      <c r="O49" s="1">
        <f t="shared" si="6"/>
        <v>1.6911080469340423E-2</v>
      </c>
      <c r="P49" s="1">
        <f t="shared" si="6"/>
        <v>7.3093229536564941E-2</v>
      </c>
      <c r="Q49" s="1">
        <f t="shared" si="6"/>
        <v>0.10380867561158169</v>
      </c>
      <c r="R49" s="1">
        <f t="shared" si="6"/>
        <v>2.6385990162505202E-2</v>
      </c>
      <c r="S49" s="1">
        <f t="shared" si="6"/>
        <v>8.7385990162505589E-2</v>
      </c>
    </row>
    <row r="50" spans="4:19" x14ac:dyDescent="0.2">
      <c r="D50" t="s">
        <v>193</v>
      </c>
      <c r="E50" s="1"/>
      <c r="F50" s="1">
        <f>'MP2-F12'!BI55+HLC!E57</f>
        <v>2.8239307539947971</v>
      </c>
      <c r="G50" s="1">
        <f>'MP2-F12'!BB55+HLC!G57</f>
        <v>2.8063346827673699</v>
      </c>
      <c r="H50" s="1">
        <f>'MP2-F12'!BB55+HLC!BT57</f>
        <v>2.8418783667821068</v>
      </c>
      <c r="I50" s="1">
        <f>'MP2-F12'!BB55+HLC!CJ57</f>
        <v>2.8883987342662683</v>
      </c>
      <c r="J50" s="1">
        <f>'MP2-F12'!AN55+HLC!BJ57</f>
        <v>2.9113527742334924</v>
      </c>
      <c r="K50">
        <f>-BEGDB!E43</f>
        <v>2.8490000000000002</v>
      </c>
      <c r="L50">
        <f>-BEGDB!D43</f>
        <v>2.895</v>
      </c>
      <c r="M50" t="str">
        <f t="shared" si="4"/>
        <v>40_Benzene-Neopentane.out</v>
      </c>
      <c r="N50" s="1">
        <f t="shared" si="6"/>
        <v>-1.7596071227427235E-2</v>
      </c>
      <c r="O50" s="1">
        <f t="shared" si="6"/>
        <v>1.7947612787309719E-2</v>
      </c>
      <c r="P50" s="1">
        <f t="shared" si="6"/>
        <v>6.4467980271471159E-2</v>
      </c>
      <c r="Q50" s="1">
        <f t="shared" si="6"/>
        <v>8.7422020238695275E-2</v>
      </c>
      <c r="R50" s="1">
        <f t="shared" si="6"/>
        <v>2.5069246005203105E-2</v>
      </c>
      <c r="S50" s="1">
        <f t="shared" si="6"/>
        <v>7.1069246005202924E-2</v>
      </c>
    </row>
    <row r="51" spans="4:19" x14ac:dyDescent="0.2">
      <c r="D51" t="s">
        <v>198</v>
      </c>
      <c r="E51" s="1"/>
      <c r="F51" s="1">
        <f>'MP2-F12'!BI56+HLC!E58</f>
        <v>4.760745606684198</v>
      </c>
      <c r="G51" s="1">
        <f>'MP2-F12'!BB56+HLC!G58</f>
        <v>4.739157523689741</v>
      </c>
      <c r="H51" s="1">
        <f>'MP2-F12'!BB56+HLC!BT58</f>
        <v>4.7995623439674855</v>
      </c>
      <c r="I51" s="1">
        <f>'MP2-F12'!BB56+HLC!CJ58</f>
        <v>4.8853366823488633</v>
      </c>
      <c r="J51" s="1">
        <f>'MP2-F12'!AN56+HLC!BJ58</f>
        <v>4.9442588791173092</v>
      </c>
      <c r="K51">
        <f>-BEGDB!E44</f>
        <v>4.8109999999999999</v>
      </c>
      <c r="L51">
        <f>-BEGDB!D44</f>
        <v>4.8479999999999999</v>
      </c>
      <c r="M51" t="str">
        <f t="shared" si="4"/>
        <v>41_Uracil-Pentane.out</v>
      </c>
      <c r="N51" s="1">
        <f t="shared" si="6"/>
        <v>-2.1588082994457025E-2</v>
      </c>
      <c r="O51" s="1">
        <f t="shared" si="6"/>
        <v>3.8816737283287495E-2</v>
      </c>
      <c r="P51" s="1">
        <f t="shared" si="6"/>
        <v>0.12459107566466532</v>
      </c>
      <c r="Q51" s="1">
        <f t="shared" si="6"/>
        <v>0.18351327243311122</v>
      </c>
      <c r="R51" s="1">
        <f t="shared" si="6"/>
        <v>5.0254393315801948E-2</v>
      </c>
      <c r="S51" s="1">
        <f t="shared" si="6"/>
        <v>8.725439331580187E-2</v>
      </c>
    </row>
    <row r="52" spans="4:19" x14ac:dyDescent="0.2">
      <c r="D52" t="s">
        <v>204</v>
      </c>
      <c r="E52" s="1"/>
      <c r="F52" s="1">
        <f>'MP2-F12'!BI57+HLC!E59</f>
        <v>4.0521283167990871</v>
      </c>
      <c r="G52" s="1">
        <f>'MP2-F12'!BB57+HLC!G59</f>
        <v>4.0306394453351793</v>
      </c>
      <c r="H52" s="1">
        <f>'MP2-F12'!BB57+HLC!BT59</f>
        <v>4.0971165755196797</v>
      </c>
      <c r="I52" s="1">
        <f>'MP2-F12'!BB57+HLC!CJ59</f>
        <v>4.1703387360176212</v>
      </c>
      <c r="J52" s="1">
        <f>'MP2-F12'!AN57+HLC!BJ59</f>
        <v>4.2281498943629066</v>
      </c>
      <c r="K52">
        <f>-BEGDB!E45</f>
        <v>4.0910000000000002</v>
      </c>
      <c r="L52">
        <f>-BEGDB!D45</f>
        <v>4.1379999999999999</v>
      </c>
      <c r="M52" t="str">
        <f t="shared" si="4"/>
        <v>42_Uracil-Cyclopentane.out</v>
      </c>
      <c r="N52" s="1">
        <f t="shared" si="6"/>
        <v>-2.1488871463907877E-2</v>
      </c>
      <c r="O52" s="1">
        <f t="shared" si="6"/>
        <v>4.4988258720592533E-2</v>
      </c>
      <c r="P52" s="1">
        <f t="shared" si="6"/>
        <v>0.11821041921853404</v>
      </c>
      <c r="Q52" s="1">
        <f t="shared" si="6"/>
        <v>0.17602157756381942</v>
      </c>
      <c r="R52" s="1">
        <f t="shared" si="6"/>
        <v>3.8871683200913054E-2</v>
      </c>
      <c r="S52" s="1">
        <f t="shared" si="6"/>
        <v>8.5871683200912763E-2</v>
      </c>
    </row>
    <row r="53" spans="4:19" x14ac:dyDescent="0.2">
      <c r="D53" t="s">
        <v>205</v>
      </c>
      <c r="E53" s="1"/>
      <c r="F53" s="1">
        <f>'MP2-F12'!BI58+HLC!E60</f>
        <v>3.6523228865818202</v>
      </c>
      <c r="G53" s="1">
        <f>'MP2-F12'!BB58+HLC!G60</f>
        <v>3.6341909168393989</v>
      </c>
      <c r="H53" s="1">
        <f>'MP2-F12'!BB58+HLC!BT60</f>
        <v>3.6886202448957111</v>
      </c>
      <c r="I53" s="1">
        <f>'MP2-F12'!BB58+HLC!CJ60</f>
        <v>3.7549730793424576</v>
      </c>
      <c r="J53" s="1">
        <f>'MP2-F12'!AN58+HLC!BJ60</f>
        <v>3.7958347174929781</v>
      </c>
      <c r="K53">
        <f>-BEGDB!E46</f>
        <v>3.6890000000000001</v>
      </c>
      <c r="L53">
        <f>-BEGDB!D46</f>
        <v>3.7120000000000002</v>
      </c>
      <c r="M53" t="str">
        <f t="shared" si="4"/>
        <v>43_Uracil-Neopentane.out</v>
      </c>
      <c r="N53" s="1">
        <f t="shared" si="6"/>
        <v>-1.8131969742421372E-2</v>
      </c>
      <c r="O53" s="1">
        <f t="shared" si="6"/>
        <v>3.6297358313890804E-2</v>
      </c>
      <c r="P53" s="1">
        <f t="shared" si="6"/>
        <v>0.10265019276063736</v>
      </c>
      <c r="Q53" s="1">
        <f t="shared" si="6"/>
        <v>0.14351183091115782</v>
      </c>
      <c r="R53" s="1">
        <f t="shared" si="6"/>
        <v>3.6677113418179808E-2</v>
      </c>
      <c r="S53" s="1">
        <f t="shared" si="6"/>
        <v>5.9677113418179939E-2</v>
      </c>
    </row>
    <row r="54" spans="4:19" x14ac:dyDescent="0.2">
      <c r="D54" t="s">
        <v>188</v>
      </c>
      <c r="E54" s="1"/>
      <c r="F54" s="1">
        <f>'MP2-F12'!BI59+HLC!E61</f>
        <v>1.972709698884672</v>
      </c>
      <c r="G54" s="1">
        <f>'MP2-F12'!BB59+HLC!G61</f>
        <v>1.9574569863316076</v>
      </c>
      <c r="H54" s="1">
        <f>'MP2-F12'!BB59+HLC!BT61</f>
        <v>1.9572701366488978</v>
      </c>
      <c r="I54" s="1">
        <f>'MP2-F12'!BB59+HLC!CJ61</f>
        <v>1.980693301097471</v>
      </c>
      <c r="J54" s="1">
        <f>'MP2-F12'!AN59+HLC!BJ61</f>
        <v>2.0025631694546275</v>
      </c>
      <c r="K54">
        <f>-BEGDB!E47</f>
        <v>1.9930000000000001</v>
      </c>
      <c r="L54">
        <f>-BEGDB!D47</f>
        <v>2.0049999999999999</v>
      </c>
      <c r="M54" t="str">
        <f t="shared" si="4"/>
        <v>44_Ethene-Pentane.out</v>
      </c>
      <c r="N54" s="1">
        <f t="shared" si="6"/>
        <v>-1.5252712553064374E-2</v>
      </c>
      <c r="O54" s="1">
        <f t="shared" si="6"/>
        <v>-1.543956223577414E-2</v>
      </c>
      <c r="P54" s="1">
        <f t="shared" si="6"/>
        <v>7.9836022127990347E-3</v>
      </c>
      <c r="Q54" s="1">
        <f t="shared" si="6"/>
        <v>2.9853470569955576E-2</v>
      </c>
      <c r="R54" s="1">
        <f t="shared" si="6"/>
        <v>2.0290301115328147E-2</v>
      </c>
      <c r="S54" s="1">
        <f t="shared" si="6"/>
        <v>3.2290301115327935E-2</v>
      </c>
    </row>
    <row r="55" spans="4:19" x14ac:dyDescent="0.2">
      <c r="D55" t="s">
        <v>189</v>
      </c>
      <c r="E55" s="1"/>
      <c r="F55" s="1">
        <f>'MP2-F12'!BI60+HLC!E62</f>
        <v>1.6956782701004749</v>
      </c>
      <c r="G55" s="1">
        <f>'MP2-F12'!BB60+HLC!G62</f>
        <v>1.6747747781227238</v>
      </c>
      <c r="H55" s="1">
        <f>'MP2-F12'!BB60+HLC!BT62</f>
        <v>1.6655800813371628</v>
      </c>
      <c r="I55" s="1">
        <f>'MP2-F12'!BB60+HLC!CJ62</f>
        <v>1.7045571973804035</v>
      </c>
      <c r="J55" s="1">
        <f>'MP2-F12'!AN60+HLC!BJ62</f>
        <v>1.6974083529198212</v>
      </c>
      <c r="K55">
        <f>-BEGDB!E48</f>
        <v>1.7150000000000001</v>
      </c>
      <c r="L55">
        <f>-BEGDB!D48</f>
        <v>1.748</v>
      </c>
      <c r="M55" t="str">
        <f t="shared" si="4"/>
        <v>45_Ethyne-Pentane.out</v>
      </c>
      <c r="N55" s="1">
        <f t="shared" si="6"/>
        <v>-2.0903491977751099E-2</v>
      </c>
      <c r="O55" s="1">
        <f t="shared" si="6"/>
        <v>-3.009818876331205E-2</v>
      </c>
      <c r="P55" s="1">
        <f t="shared" si="6"/>
        <v>8.8789272799285612E-3</v>
      </c>
      <c r="Q55" s="1">
        <f t="shared" si="6"/>
        <v>1.7300828193462792E-3</v>
      </c>
      <c r="R55" s="1">
        <f t="shared" si="6"/>
        <v>1.9321729899525186E-2</v>
      </c>
      <c r="S55" s="1">
        <f t="shared" si="6"/>
        <v>5.2321729899525105E-2</v>
      </c>
    </row>
    <row r="56" spans="4:19" x14ac:dyDescent="0.2">
      <c r="D56" t="s">
        <v>194</v>
      </c>
      <c r="E56" s="1"/>
      <c r="F56" s="1">
        <f>'MP2-F12'!BI61+HLC!E63</f>
        <v>4.2153419034798336</v>
      </c>
      <c r="G56" s="1">
        <f>'MP2-F12'!BB61+HLC!G63</f>
        <v>4.1831618494396183</v>
      </c>
      <c r="H56" s="1">
        <f>'MP2-F12'!BB61+HLC!BT63</f>
        <v>4.2095926070153658</v>
      </c>
      <c r="I56" s="1">
        <f>'MP2-F12'!BB61+HLC!CJ63</f>
        <v>4.2684933343307065</v>
      </c>
      <c r="J56" s="1">
        <f>'MP2-F12'!AN61+HLC!BJ63</f>
        <v>4.3202650039887081</v>
      </c>
      <c r="K56">
        <f>-BEGDB!E49</f>
        <v>4.2560000000000002</v>
      </c>
      <c r="L56">
        <f>-BEGDB!D49</f>
        <v>4.2640000000000002</v>
      </c>
      <c r="M56" t="str">
        <f t="shared" si="4"/>
        <v>46_Peptide-Pentane.out</v>
      </c>
      <c r="N56" s="1">
        <f t="shared" si="6"/>
        <v>-3.2180054040215289E-2</v>
      </c>
      <c r="O56" s="1">
        <f t="shared" si="6"/>
        <v>-5.7492964644678679E-3</v>
      </c>
      <c r="P56" s="1">
        <f t="shared" si="6"/>
        <v>5.3151430850872927E-2</v>
      </c>
      <c r="Q56" s="1">
        <f t="shared" si="6"/>
        <v>0.10492310050887443</v>
      </c>
      <c r="R56" s="1">
        <f t="shared" si="6"/>
        <v>4.0658096520166609E-2</v>
      </c>
      <c r="S56" s="1">
        <f t="shared" si="6"/>
        <v>4.8658096520166616E-2</v>
      </c>
    </row>
    <row r="57" spans="4:19" x14ac:dyDescent="0.2">
      <c r="D57" t="s">
        <v>166</v>
      </c>
      <c r="E57" s="1"/>
      <c r="F57" s="1">
        <f>'MP2-F12'!BI62+HLC!E64</f>
        <v>2.8006132323919384</v>
      </c>
      <c r="G57" s="1">
        <f>'MP2-F12'!BB62+HLC!G64</f>
        <v>2.789056923379571</v>
      </c>
      <c r="H57" s="1">
        <f>'MP2-F12'!BB62+HLC!BT64</f>
        <v>2.837957503516285</v>
      </c>
      <c r="I57" s="1">
        <f>'MP2-F12'!BB62+HLC!CJ64</f>
        <v>2.8797353188076302</v>
      </c>
      <c r="J57" s="1">
        <f>'MP2-F12'!AN62+HLC!BJ64</f>
        <v>2.9099265965503838</v>
      </c>
      <c r="K57">
        <f>-BEGDB!E50</f>
        <v>2.8279999999999998</v>
      </c>
      <c r="L57">
        <f>-BEGDB!D50</f>
        <v>2.8759999999999999</v>
      </c>
      <c r="M57" t="str">
        <f t="shared" si="4"/>
        <v>47_Benzene-Benzene_TS.out</v>
      </c>
      <c r="N57" s="1">
        <f t="shared" si="6"/>
        <v>-1.1556309012367372E-2</v>
      </c>
      <c r="O57" s="1">
        <f t="shared" si="6"/>
        <v>3.7344271124346573E-2</v>
      </c>
      <c r="P57" s="1">
        <f t="shared" si="6"/>
        <v>7.912208641569185E-2</v>
      </c>
      <c r="Q57" s="1">
        <f t="shared" si="6"/>
        <v>0.10931336415844539</v>
      </c>
      <c r="R57" s="1">
        <f t="shared" si="6"/>
        <v>2.7386767608061469E-2</v>
      </c>
      <c r="S57" s="1">
        <f t="shared" si="6"/>
        <v>7.5386767608061511E-2</v>
      </c>
    </row>
    <row r="58" spans="4:19" x14ac:dyDescent="0.2">
      <c r="D58" t="s">
        <v>195</v>
      </c>
      <c r="E58" s="1"/>
      <c r="F58" s="1">
        <f>'MP2-F12'!BI63+HLC!E65</f>
        <v>3.4719595694043277</v>
      </c>
      <c r="G58" s="1">
        <f>'MP2-F12'!BB63+HLC!G65</f>
        <v>3.4548904379581455</v>
      </c>
      <c r="H58" s="1">
        <f>'MP2-F12'!BB63+HLC!BT65</f>
        <v>3.4942654566804014</v>
      </c>
      <c r="I58" s="1">
        <f>'MP2-F12'!BB63+HLC!CJ65</f>
        <v>3.5448301047476001</v>
      </c>
      <c r="J58" s="1">
        <f>'MP2-F12'!AN63+HLC!BJ65</f>
        <v>3.5691274682864029</v>
      </c>
      <c r="K58">
        <f>-BEGDB!E51</f>
        <v>3.5059999999999998</v>
      </c>
      <c r="L58">
        <f>-BEGDB!D51</f>
        <v>3.5350000000000001</v>
      </c>
      <c r="M58" t="str">
        <f t="shared" si="4"/>
        <v>48_Pyridine-Pyridine_TS.out</v>
      </c>
      <c r="N58" s="1">
        <f t="shared" si="6"/>
        <v>-1.7069131446182162E-2</v>
      </c>
      <c r="O58" s="1">
        <f t="shared" si="6"/>
        <v>2.2305887276073744E-2</v>
      </c>
      <c r="P58" s="1">
        <f t="shared" si="6"/>
        <v>7.2870535343272369E-2</v>
      </c>
      <c r="Q58" s="1">
        <f t="shared" si="6"/>
        <v>9.7167898882075221E-2</v>
      </c>
      <c r="R58" s="1">
        <f t="shared" si="6"/>
        <v>3.4040430595672078E-2</v>
      </c>
      <c r="S58" s="1">
        <f t="shared" si="6"/>
        <v>6.3040430595672436E-2</v>
      </c>
    </row>
    <row r="59" spans="4:19" x14ac:dyDescent="0.2">
      <c r="D59" t="s">
        <v>206</v>
      </c>
      <c r="E59" s="1"/>
      <c r="F59" s="1">
        <f>'MP2-F12'!BI64+HLC!E66</f>
        <v>3.2603978462379768</v>
      </c>
      <c r="G59" s="1">
        <f>'MP2-F12'!BB64+HLC!G66</f>
        <v>3.2493673448900013</v>
      </c>
      <c r="H59" s="1">
        <f>'MP2-F12'!BB64+HLC!BT66</f>
        <v>3.2907133386425311</v>
      </c>
      <c r="I59" s="1">
        <f>'MP2-F12'!BB64+HLC!CJ66</f>
        <v>3.335995195254629</v>
      </c>
      <c r="J59" s="1">
        <f>'MP2-F12'!AN64+HLC!BJ66</f>
        <v>3.3626624944297467</v>
      </c>
      <c r="K59">
        <f>-BEGDB!E52</f>
        <v>3.2930000000000001</v>
      </c>
      <c r="L59">
        <f>-BEGDB!D52</f>
        <v>3.331</v>
      </c>
      <c r="M59" t="str">
        <f t="shared" si="4"/>
        <v>49_Benzene-Pyridine_TS.out</v>
      </c>
      <c r="N59" s="1">
        <f t="shared" ref="N59:S76" si="7">G59-$F59</f>
        <v>-1.1030501347975452E-2</v>
      </c>
      <c r="O59" s="1">
        <f t="shared" si="7"/>
        <v>3.0315492404554334E-2</v>
      </c>
      <c r="P59" s="1">
        <f t="shared" si="7"/>
        <v>7.559734901665216E-2</v>
      </c>
      <c r="Q59" s="1">
        <f t="shared" si="7"/>
        <v>0.10226464819176995</v>
      </c>
      <c r="R59" s="1">
        <f t="shared" si="7"/>
        <v>3.2602153762023356E-2</v>
      </c>
      <c r="S59" s="1">
        <f t="shared" si="7"/>
        <v>7.0602153762023168E-2</v>
      </c>
    </row>
    <row r="60" spans="4:19" x14ac:dyDescent="0.2">
      <c r="D60" t="s">
        <v>175</v>
      </c>
      <c r="E60" s="1">
        <f>'MP2-F12'!AR65+'CCSD-MP2 '!E61+'(T) '!Q70</f>
        <v>2.8391322037111237</v>
      </c>
      <c r="F60" s="1">
        <f>'MP2-F12'!BI65+HLC!E67</f>
        <v>2.8283311667298845</v>
      </c>
      <c r="G60" s="1">
        <f>'MP2-F12'!BB65+HLC!G67</f>
        <v>2.8198021629732644</v>
      </c>
      <c r="H60" s="1">
        <f>'MP2-F12'!BB65+HLC!BT67</f>
        <v>2.8283700350945353</v>
      </c>
      <c r="I60" s="1">
        <f>'MP2-F12'!BB65+HLC!CJ67</f>
        <v>2.8466193012919709</v>
      </c>
      <c r="J60" s="1">
        <f>'MP2-F12'!AN65+HLC!BJ67</f>
        <v>2.8690208446690466</v>
      </c>
      <c r="K60">
        <f>-BEGDB!E53</f>
        <v>2.8570000000000002</v>
      </c>
      <c r="L60">
        <f>-BEGDB!D53</f>
        <v>2.867</v>
      </c>
      <c r="M60" t="str">
        <f t="shared" si="4"/>
        <v>50_Benzene-Ethyne_CH-pi.out</v>
      </c>
      <c r="N60" s="1">
        <f t="shared" si="7"/>
        <v>-8.5290037566201349E-3</v>
      </c>
      <c r="O60" s="1">
        <f t="shared" si="7"/>
        <v>3.8868364650834764E-5</v>
      </c>
      <c r="P60" s="1">
        <f t="shared" si="7"/>
        <v>1.8288134562086444E-2</v>
      </c>
      <c r="Q60" s="1">
        <f t="shared" si="7"/>
        <v>4.0689677939162117E-2</v>
      </c>
      <c r="R60" s="1">
        <f t="shared" si="7"/>
        <v>2.8668833270115712E-2</v>
      </c>
      <c r="S60" s="1">
        <f t="shared" si="7"/>
        <v>3.8668833270115499E-2</v>
      </c>
    </row>
    <row r="61" spans="4:19" x14ac:dyDescent="0.2">
      <c r="D61" t="s">
        <v>167</v>
      </c>
      <c r="E61" s="1">
        <f>'MP2-F12'!AR66+'CCSD-MP2 '!E62+'(T) '!Q71</f>
        <v>1.5259963275681703</v>
      </c>
      <c r="F61" s="1">
        <f>'MP2-F12'!BI66+HLC!E68</f>
        <v>1.5190459037798094</v>
      </c>
      <c r="G61" s="1">
        <f>'MP2-F12'!BB66+HLC!G68</f>
        <v>1.5136534724016835</v>
      </c>
      <c r="H61" s="1">
        <f>'MP2-F12'!BB66+HLC!BT68</f>
        <v>1.50853056727414</v>
      </c>
      <c r="I61" s="1">
        <f>'MP2-F12'!BB66+HLC!CJ68</f>
        <v>1.5193258468626492</v>
      </c>
      <c r="J61" s="1">
        <f>'MP2-F12'!AN66+HLC!BJ68</f>
        <v>1.5169414785287836</v>
      </c>
      <c r="K61">
        <f>-BEGDB!E54</f>
        <v>1.5389999999999999</v>
      </c>
      <c r="L61">
        <f>-BEGDB!D54</f>
        <v>1.524</v>
      </c>
      <c r="M61" t="str">
        <f t="shared" si="4"/>
        <v>51_Ethyne-Ethyne_TS.out</v>
      </c>
      <c r="N61" s="1">
        <f t="shared" si="7"/>
        <v>-5.3924313781259503E-3</v>
      </c>
      <c r="O61" s="1">
        <f t="shared" si="7"/>
        <v>-1.0515336505669381E-2</v>
      </c>
      <c r="P61" s="1">
        <f t="shared" si="7"/>
        <v>2.7994308283973979E-4</v>
      </c>
      <c r="Q61" s="1">
        <f t="shared" si="7"/>
        <v>-2.1044252510258321E-3</v>
      </c>
      <c r="R61" s="1">
        <f t="shared" si="7"/>
        <v>1.9954096220190509E-2</v>
      </c>
      <c r="S61" s="1">
        <f t="shared" si="7"/>
        <v>4.9540962201906069E-3</v>
      </c>
    </row>
    <row r="62" spans="4:19" x14ac:dyDescent="0.2">
      <c r="D62" t="s">
        <v>176</v>
      </c>
      <c r="E62" s="1"/>
      <c r="F62" s="1">
        <f>'MP2-F12'!BI67+HLC!E69</f>
        <v>4.6906091283107774</v>
      </c>
      <c r="G62" s="1">
        <f>'MP2-F12'!BB67+HLC!G69</f>
        <v>4.6711527483910382</v>
      </c>
      <c r="H62" s="1">
        <f>'MP2-F12'!BB67+HLC!BT69</f>
        <v>4.669689096027235</v>
      </c>
      <c r="I62" s="1">
        <f>'MP2-F12'!BB67+HLC!CJ69</f>
        <v>4.7186299681472379</v>
      </c>
      <c r="J62" s="1">
        <f>'MP2-F12'!AN67+HLC!BJ69</f>
        <v>4.7403525195126104</v>
      </c>
      <c r="K62">
        <f>-BEGDB!E55</f>
        <v>4.726</v>
      </c>
      <c r="L62">
        <f>-BEGDB!D55</f>
        <v>4.7069999999999999</v>
      </c>
      <c r="M62" t="str">
        <f t="shared" si="4"/>
        <v>52_Benzene-AcOH_OH-pi.out</v>
      </c>
      <c r="N62" s="1">
        <f t="shared" si="7"/>
        <v>-1.9456379919739142E-2</v>
      </c>
      <c r="O62" s="1">
        <f t="shared" si="7"/>
        <v>-2.0920032283542334E-2</v>
      </c>
      <c r="P62" s="1">
        <f t="shared" si="7"/>
        <v>2.8020839836460532E-2</v>
      </c>
      <c r="Q62" s="1">
        <f t="shared" si="7"/>
        <v>4.974339120183302E-2</v>
      </c>
      <c r="R62" s="1">
        <f t="shared" si="7"/>
        <v>3.5390871689222614E-2</v>
      </c>
      <c r="S62" s="1">
        <f t="shared" si="7"/>
        <v>1.6390871689222486E-2</v>
      </c>
    </row>
    <row r="63" spans="4:19" x14ac:dyDescent="0.2">
      <c r="D63" t="s">
        <v>177</v>
      </c>
      <c r="E63" s="1"/>
      <c r="F63" s="1">
        <f>'MP2-F12'!BI68+HLC!E70</f>
        <v>4.3756754703856737</v>
      </c>
      <c r="G63" s="1">
        <f>'MP2-F12'!BB68+HLC!G70</f>
        <v>4.3535497133559478</v>
      </c>
      <c r="H63" s="1">
        <f>'MP2-F12'!BB68+HLC!BT70</f>
        <v>4.3499212092886381</v>
      </c>
      <c r="I63" s="1">
        <f>'MP2-F12'!BB68+HLC!CJ70</f>
        <v>4.4008528630806012</v>
      </c>
      <c r="J63" s="1">
        <f>'MP2-F12'!AN68+HLC!BJ70</f>
        <v>4.4126752041574582</v>
      </c>
      <c r="K63">
        <f>-BEGDB!E56</f>
        <v>4.4050000000000002</v>
      </c>
      <c r="L63">
        <f>-BEGDB!D56</f>
        <v>4.3609999999999998</v>
      </c>
      <c r="M63" t="str">
        <f t="shared" si="4"/>
        <v>53_Benzene-AcNH2_NH-pi.out</v>
      </c>
      <c r="N63" s="1">
        <f t="shared" si="7"/>
        <v>-2.2125757029725968E-2</v>
      </c>
      <c r="O63" s="1">
        <f t="shared" si="7"/>
        <v>-2.5754261097035602E-2</v>
      </c>
      <c r="P63" s="1">
        <f t="shared" si="7"/>
        <v>2.517739269492747E-2</v>
      </c>
      <c r="Q63" s="1">
        <f t="shared" si="7"/>
        <v>3.6999733771784449E-2</v>
      </c>
      <c r="R63" s="1">
        <f t="shared" si="7"/>
        <v>2.9324529614326522E-2</v>
      </c>
      <c r="S63" s="1">
        <f t="shared" si="7"/>
        <v>-1.4675470385673961E-2</v>
      </c>
    </row>
    <row r="64" spans="4:19" x14ac:dyDescent="0.2">
      <c r="D64" t="s">
        <v>178</v>
      </c>
      <c r="E64" s="1"/>
      <c r="F64" s="1">
        <f>'MP2-F12'!BI69+HLC!E71</f>
        <v>3.2668972309789663</v>
      </c>
      <c r="G64" s="1">
        <f>'MP2-F12'!BB69+HLC!G71</f>
        <v>3.2477619960604018</v>
      </c>
      <c r="H64" s="1">
        <f>'MP2-F12'!BB69+HLC!BT71</f>
        <v>3.2199312831514897</v>
      </c>
      <c r="I64" s="1">
        <f>'MP2-F12'!BB69+HLC!CJ71</f>
        <v>3.2512697662289498</v>
      </c>
      <c r="J64" s="1">
        <f>'MP2-F12'!AN69+HLC!BJ71</f>
        <v>3.2568403738189837</v>
      </c>
      <c r="K64">
        <f>-BEGDB!E57</f>
        <v>3.2879999999999998</v>
      </c>
      <c r="L64">
        <f>-BEGDB!D57</f>
        <v>3.2770000000000001</v>
      </c>
      <c r="M64" t="str">
        <f t="shared" si="4"/>
        <v>54_Benzene-Water_OH-pi.out</v>
      </c>
      <c r="N64" s="1">
        <f t="shared" si="7"/>
        <v>-1.9135234918564503E-2</v>
      </c>
      <c r="O64" s="1">
        <f t="shared" si="7"/>
        <v>-4.6965947827476651E-2</v>
      </c>
      <c r="P64" s="1">
        <f t="shared" si="7"/>
        <v>-1.5627464750016529E-2</v>
      </c>
      <c r="Q64" s="1">
        <f t="shared" si="7"/>
        <v>-1.0056857159982613E-2</v>
      </c>
      <c r="R64" s="1">
        <f t="shared" si="7"/>
        <v>2.1102769021033474E-2</v>
      </c>
      <c r="S64" s="1">
        <f t="shared" si="7"/>
        <v>1.0102769021033797E-2</v>
      </c>
    </row>
    <row r="65" spans="4:19" x14ac:dyDescent="0.2">
      <c r="D65" t="s">
        <v>179</v>
      </c>
      <c r="E65" s="1"/>
      <c r="F65" s="1">
        <f>'MP2-F12'!BI70+HLC!E72</f>
        <v>4.1392529969020888</v>
      </c>
      <c r="G65" s="1">
        <f>'MP2-F12'!BB70+HLC!G72</f>
        <v>4.1165830158770671</v>
      </c>
      <c r="H65" s="1">
        <f>'MP2-F12'!BB70+HLC!BT72</f>
        <v>4.1060734514790314</v>
      </c>
      <c r="I65" s="1">
        <f>'MP2-F12'!BB70+HLC!CJ72</f>
        <v>4.1441944830609838</v>
      </c>
      <c r="J65" s="1">
        <f>'MP2-F12'!AN70+HLC!BJ72</f>
        <v>4.1672354033426862</v>
      </c>
      <c r="K65">
        <f>-BEGDB!E58</f>
        <v>4.1680000000000001</v>
      </c>
      <c r="L65">
        <f>-BEGDB!D58</f>
        <v>4.1879999999999997</v>
      </c>
      <c r="M65" t="str">
        <f t="shared" si="4"/>
        <v>55_Benzene-MeOH_OH-pi.out</v>
      </c>
      <c r="N65" s="1">
        <f t="shared" si="7"/>
        <v>-2.2669981025021713E-2</v>
      </c>
      <c r="O65" s="1">
        <f t="shared" si="7"/>
        <v>-3.3179545423057455E-2</v>
      </c>
      <c r="P65" s="1">
        <f t="shared" si="7"/>
        <v>4.9414861588950032E-3</v>
      </c>
      <c r="Q65" s="1">
        <f t="shared" si="7"/>
        <v>2.7982406440597352E-2</v>
      </c>
      <c r="R65" s="1">
        <f t="shared" si="7"/>
        <v>2.8747003097911339E-2</v>
      </c>
      <c r="S65" s="1">
        <f t="shared" si="7"/>
        <v>4.8747003097910913E-2</v>
      </c>
    </row>
    <row r="66" spans="4:19" x14ac:dyDescent="0.2">
      <c r="D66" t="s">
        <v>180</v>
      </c>
      <c r="E66" s="1"/>
      <c r="F66" s="1">
        <f>'MP2-F12'!BI71+HLC!E73</f>
        <v>3.1740351986520574</v>
      </c>
      <c r="G66" s="1">
        <f>'MP2-F12'!BB71+HLC!G73</f>
        <v>3.1471449735547532</v>
      </c>
      <c r="H66" s="1">
        <f>'MP2-F12'!BB71+HLC!BT73</f>
        <v>3.1508316363102469</v>
      </c>
      <c r="I66" s="1">
        <f>'MP2-F12'!BB71+HLC!CJ73</f>
        <v>3.1866334562847385</v>
      </c>
      <c r="J66" s="1">
        <f>'MP2-F12'!AN71+HLC!BJ73</f>
        <v>3.2088257919215879</v>
      </c>
      <c r="K66">
        <f>-BEGDB!E59</f>
        <v>3.1989999999999998</v>
      </c>
      <c r="L66">
        <f>-BEGDB!D59</f>
        <v>3.2309999999999999</v>
      </c>
      <c r="M66" t="str">
        <f t="shared" si="4"/>
        <v>56_Benzene-MeNH2_NH-pi.out</v>
      </c>
      <c r="N66" s="1">
        <f t="shared" si="7"/>
        <v>-2.689022509730421E-2</v>
      </c>
      <c r="O66" s="1">
        <f t="shared" si="7"/>
        <v>-2.3203562341810535E-2</v>
      </c>
      <c r="P66" s="1">
        <f t="shared" si="7"/>
        <v>1.2598257632681076E-2</v>
      </c>
      <c r="Q66" s="1">
        <f t="shared" si="7"/>
        <v>3.479059326953049E-2</v>
      </c>
      <c r="R66" s="1">
        <f t="shared" si="7"/>
        <v>2.4964801347942434E-2</v>
      </c>
      <c r="S66" s="1">
        <f t="shared" si="7"/>
        <v>5.6964801347942462E-2</v>
      </c>
    </row>
    <row r="67" spans="4:19" x14ac:dyDescent="0.2">
      <c r="D67" t="s">
        <v>202</v>
      </c>
      <c r="E67" s="1"/>
      <c r="F67" s="1">
        <f>'MP2-F12'!BI72+HLC!E74</f>
        <v>5.2218289951836727</v>
      </c>
      <c r="G67" s="1">
        <f>'MP2-F12'!BB72+HLC!G74</f>
        <v>5.194099228962064</v>
      </c>
      <c r="H67" s="1">
        <f>'MP2-F12'!BB72+HLC!BT74</f>
        <v>5.2254036956377821</v>
      </c>
      <c r="I67" s="1">
        <f>'MP2-F12'!BB72+HLC!CJ74</f>
        <v>5.2816444934775344</v>
      </c>
      <c r="J67" s="1">
        <f>'MP2-F12'!AN72+HLC!BJ74</f>
        <v>5.3161144534192051</v>
      </c>
      <c r="K67">
        <f>-BEGDB!E60</f>
        <v>5.2549999999999999</v>
      </c>
      <c r="L67">
        <f>-BEGDB!D60</f>
        <v>5.282</v>
      </c>
      <c r="M67" t="str">
        <f t="shared" si="4"/>
        <v>57_Benzene-Peptide_NH-pi.out</v>
      </c>
      <c r="N67" s="1">
        <f t="shared" si="7"/>
        <v>-2.772976622160872E-2</v>
      </c>
      <c r="O67" s="1">
        <f t="shared" si="7"/>
        <v>3.5747004541093474E-3</v>
      </c>
      <c r="P67" s="1">
        <f t="shared" si="7"/>
        <v>5.981549829386168E-2</v>
      </c>
      <c r="Q67" s="1">
        <f t="shared" si="7"/>
        <v>9.428545823553236E-2</v>
      </c>
      <c r="R67" s="1">
        <f t="shared" si="7"/>
        <v>3.3171004816327176E-2</v>
      </c>
      <c r="S67" s="1">
        <f t="shared" si="7"/>
        <v>6.0171004816327311E-2</v>
      </c>
    </row>
    <row r="68" spans="4:19" x14ac:dyDescent="0.2">
      <c r="D68" t="s">
        <v>207</v>
      </c>
      <c r="E68" s="1"/>
      <c r="F68" s="1">
        <f>'MP2-F12'!BI73+HLC!E75</f>
        <v>4.1887682487906401</v>
      </c>
      <c r="G68" s="1">
        <f>'MP2-F12'!BB73+HLC!G75</f>
        <v>4.173074056785139</v>
      </c>
      <c r="H68" s="1">
        <f>'MP2-F12'!BB73+HLC!BT75</f>
        <v>4.195789660450413</v>
      </c>
      <c r="I68" s="1">
        <f>'MP2-F12'!BB73+HLC!CJ75</f>
        <v>4.2344046271717595</v>
      </c>
      <c r="J68" s="1">
        <f>'MP2-F12'!AN73+HLC!BJ75</f>
        <v>4.2597675305385767</v>
      </c>
      <c r="K68">
        <f>-BEGDB!E61</f>
        <v>4.2370000000000001</v>
      </c>
      <c r="L68">
        <f>-BEGDB!D61</f>
        <v>4.1459999999999999</v>
      </c>
      <c r="M68" t="str">
        <f t="shared" si="4"/>
        <v>58_Pyridine-Pyridine_CH-N.out</v>
      </c>
      <c r="N68" s="1">
        <f t="shared" si="7"/>
        <v>-1.5694192005501151E-2</v>
      </c>
      <c r="O68" s="1">
        <f t="shared" si="7"/>
        <v>7.0214116597728804E-3</v>
      </c>
      <c r="P68" s="1">
        <f t="shared" si="7"/>
        <v>4.5636378381119336E-2</v>
      </c>
      <c r="Q68" s="1">
        <f t="shared" si="7"/>
        <v>7.0999281747936571E-2</v>
      </c>
      <c r="R68" s="1">
        <f t="shared" si="7"/>
        <v>4.8231751209359963E-2</v>
      </c>
      <c r="S68" s="1">
        <f t="shared" si="7"/>
        <v>-4.2768248790640229E-2</v>
      </c>
    </row>
    <row r="69" spans="4:19" x14ac:dyDescent="0.2">
      <c r="D69" t="s">
        <v>168</v>
      </c>
      <c r="E69" s="1">
        <f>'MP2-F12'!AR74+'CCSD-MP2 '!E70+'(T) '!Q79</f>
        <v>2.9116700839332972</v>
      </c>
      <c r="F69" s="1">
        <f>'MP2-F12'!BI74+HLC!E76</f>
        <v>2.9050964526024941</v>
      </c>
      <c r="G69" s="1">
        <f>'MP2-F12'!BB74+HLC!G76</f>
        <v>2.9095752347858053</v>
      </c>
      <c r="H69" s="1">
        <f>'MP2-F12'!BB74+HLC!BT76</f>
        <v>2.893793218675953</v>
      </c>
      <c r="I69" s="1">
        <f>'MP2-F12'!BB74+HLC!CJ76</f>
        <v>2.9053189159969235</v>
      </c>
      <c r="J69" s="1">
        <f>'MP2-F12'!AN74+HLC!BJ76</f>
        <v>2.9137259326429419</v>
      </c>
      <c r="K69">
        <f>-BEGDB!E62</f>
        <v>2.927</v>
      </c>
      <c r="L69">
        <f>-BEGDB!D62</f>
        <v>2.85</v>
      </c>
      <c r="M69" t="str">
        <f t="shared" si="4"/>
        <v>59_Ethyne-Water_CH-O.out</v>
      </c>
      <c r="N69" s="1">
        <f t="shared" si="7"/>
        <v>4.478782183311214E-3</v>
      </c>
      <c r="O69" s="1">
        <f t="shared" si="7"/>
        <v>-1.130323392654109E-2</v>
      </c>
      <c r="P69" s="1">
        <f t="shared" si="7"/>
        <v>2.2246339442943963E-4</v>
      </c>
      <c r="Q69" s="1">
        <f t="shared" si="7"/>
        <v>8.6294800404478345E-3</v>
      </c>
      <c r="R69" s="1">
        <f t="shared" si="7"/>
        <v>2.1903547397505996E-2</v>
      </c>
      <c r="S69" s="1">
        <f t="shared" si="7"/>
        <v>-5.5096452602493962E-2</v>
      </c>
    </row>
    <row r="70" spans="4:19" x14ac:dyDescent="0.2">
      <c r="D70" t="s">
        <v>181</v>
      </c>
      <c r="E70" s="1">
        <f>'MP2-F12'!AR75+'CCSD-MP2 '!E71+'(T) '!Q80</f>
        <v>4.9253546173769971</v>
      </c>
      <c r="F70" s="1">
        <f>'MP2-F12'!BI75+HLC!E77</f>
        <v>4.9170574057033747</v>
      </c>
      <c r="G70" s="1">
        <f>'MP2-F12'!BB75+HLC!G77</f>
        <v>4.9012268611595893</v>
      </c>
      <c r="H70" s="1">
        <f>'MP2-F12'!BB75+HLC!BT77</f>
        <v>4.8771500984018754</v>
      </c>
      <c r="I70" s="1">
        <f>'MP2-F12'!BB75+HLC!CJ77</f>
        <v>4.9136816241853394</v>
      </c>
      <c r="J70" s="1">
        <f>'MP2-F12'!AN75+HLC!BJ77</f>
        <v>4.9203907054124887</v>
      </c>
      <c r="K70">
        <f>-BEGDB!E63</f>
        <v>4.9660000000000002</v>
      </c>
      <c r="L70">
        <f>-BEGDB!D63</f>
        <v>4.8680000000000003</v>
      </c>
      <c r="M70" t="str">
        <f t="shared" si="4"/>
        <v>60_Ethyne-AcOH_OH-pi.out</v>
      </c>
      <c r="N70" s="1">
        <f t="shared" si="7"/>
        <v>-1.5830544543785408E-2</v>
      </c>
      <c r="O70" s="1">
        <f t="shared" si="7"/>
        <v>-3.9907307301499273E-2</v>
      </c>
      <c r="P70" s="1">
        <f t="shared" si="7"/>
        <v>-3.3757815180353035E-3</v>
      </c>
      <c r="Q70" s="1">
        <f t="shared" si="7"/>
        <v>3.3332997091140015E-3</v>
      </c>
      <c r="R70" s="1">
        <f t="shared" si="7"/>
        <v>4.8942594296625508E-2</v>
      </c>
      <c r="S70" s="1">
        <f t="shared" si="7"/>
        <v>-4.9057405703374357E-2</v>
      </c>
    </row>
    <row r="71" spans="4:19" x14ac:dyDescent="0.2">
      <c r="D71" t="s">
        <v>182</v>
      </c>
      <c r="E71" s="1"/>
      <c r="F71" s="1">
        <f>'MP2-F12'!BI76+HLC!E78</f>
        <v>2.8761597940604187</v>
      </c>
      <c r="G71" s="1">
        <f>'MP2-F12'!BB76+HLC!G78</f>
        <v>2.85428694839274</v>
      </c>
      <c r="H71" s="1">
        <f>'MP2-F12'!BB76+HLC!BT78</f>
        <v>2.8675019745098287</v>
      </c>
      <c r="I71" s="1">
        <f>'MP2-F12'!BB76+HLC!CJ78</f>
        <v>2.9170549417708314</v>
      </c>
      <c r="J71" s="1">
        <f>'MP2-F12'!AN76+HLC!BJ78</f>
        <v>2.9484276560271079</v>
      </c>
      <c r="K71">
        <f>-BEGDB!E64</f>
        <v>2.9060000000000001</v>
      </c>
      <c r="L71">
        <f>-BEGDB!D64</f>
        <v>2.9119999999999999</v>
      </c>
      <c r="M71" t="str">
        <f t="shared" si="4"/>
        <v>61_Pentane-AcOH.out</v>
      </c>
      <c r="N71" s="1">
        <f t="shared" si="7"/>
        <v>-2.1872845667678664E-2</v>
      </c>
      <c r="O71" s="1">
        <f t="shared" si="7"/>
        <v>-8.6578195505899735E-3</v>
      </c>
      <c r="P71" s="1">
        <f t="shared" si="7"/>
        <v>4.0895147710412694E-2</v>
      </c>
      <c r="Q71" s="1">
        <f t="shared" si="7"/>
        <v>7.2267861966689217E-2</v>
      </c>
      <c r="R71" s="1">
        <f t="shared" si="7"/>
        <v>2.9840205939581477E-2</v>
      </c>
      <c r="S71" s="1">
        <f t="shared" si="7"/>
        <v>3.584020593958126E-2</v>
      </c>
    </row>
    <row r="72" spans="4:19" x14ac:dyDescent="0.2">
      <c r="D72" t="s">
        <v>183</v>
      </c>
      <c r="E72" s="1"/>
      <c r="F72" s="1">
        <f>'MP2-F12'!BI77+HLC!E79</f>
        <v>3.4909820838841172</v>
      </c>
      <c r="G72" s="1">
        <f>'MP2-F12'!BB77+HLC!G79</f>
        <v>3.470638600934171</v>
      </c>
      <c r="H72" s="1">
        <f>'MP2-F12'!BB77+HLC!BT79</f>
        <v>3.480472064564895</v>
      </c>
      <c r="I72" s="1">
        <f>'MP2-F12'!BB77+HLC!CJ79</f>
        <v>3.5312599213472859</v>
      </c>
      <c r="J72" s="1">
        <f>'MP2-F12'!AN77+HLC!BJ79</f>
        <v>3.5705217343138771</v>
      </c>
      <c r="K72">
        <f>-BEGDB!E65</f>
        <v>3.528</v>
      </c>
      <c r="L72">
        <f>-BEGDB!D65</f>
        <v>3.5339999999999998</v>
      </c>
      <c r="M72" t="str">
        <f t="shared" si="4"/>
        <v>62_Pentane-AcNH2.out</v>
      </c>
      <c r="N72" s="1">
        <f t="shared" si="7"/>
        <v>-2.0343482949946257E-2</v>
      </c>
      <c r="O72" s="1">
        <f t="shared" si="7"/>
        <v>-1.0510019319222241E-2</v>
      </c>
      <c r="P72" s="1">
        <f t="shared" si="7"/>
        <v>4.0277837463168709E-2</v>
      </c>
      <c r="Q72" s="1">
        <f t="shared" si="7"/>
        <v>7.9539650429759856E-2</v>
      </c>
      <c r="R72" s="1">
        <f t="shared" si="7"/>
        <v>3.7017916115882787E-2</v>
      </c>
      <c r="S72" s="1">
        <f t="shared" si="7"/>
        <v>4.3017916115882571E-2</v>
      </c>
    </row>
    <row r="73" spans="4:19" x14ac:dyDescent="0.2">
      <c r="D73" t="s">
        <v>184</v>
      </c>
      <c r="E73" s="1"/>
      <c r="F73" s="1">
        <f>'MP2-F12'!BI78+HLC!E80</f>
        <v>3.7089458372690203</v>
      </c>
      <c r="G73" s="1">
        <f>'MP2-F12'!BB78+HLC!G80</f>
        <v>3.6813103968679672</v>
      </c>
      <c r="H73" s="1">
        <f>'MP2-F12'!BB78+HLC!BT80</f>
        <v>3.7150330748111555</v>
      </c>
      <c r="I73" s="1">
        <f>'MP2-F12'!BB78+HLC!CJ80</f>
        <v>3.7678357769923645</v>
      </c>
      <c r="J73" s="1">
        <f>'MP2-F12'!AN78+HLC!BJ80</f>
        <v>3.7975185970342298</v>
      </c>
      <c r="K73">
        <f>-BEGDB!E66</f>
        <v>3.7469999999999999</v>
      </c>
      <c r="L73">
        <f>-BEGDB!D66</f>
        <v>3.8010000000000002</v>
      </c>
      <c r="M73" t="str">
        <f t="shared" si="4"/>
        <v>63_Benzene-AcOH.out</v>
      </c>
      <c r="N73" s="1">
        <f t="shared" si="7"/>
        <v>-2.7635440401053035E-2</v>
      </c>
      <c r="O73" s="1">
        <f t="shared" si="7"/>
        <v>6.0872375421352487E-3</v>
      </c>
      <c r="P73" s="1">
        <f t="shared" si="7"/>
        <v>5.888993972334422E-2</v>
      </c>
      <c r="Q73" s="1">
        <f t="shared" si="7"/>
        <v>8.8572759765209508E-2</v>
      </c>
      <c r="R73" s="1">
        <f t="shared" si="7"/>
        <v>3.8054162730979613E-2</v>
      </c>
      <c r="S73" s="1">
        <f t="shared" si="7"/>
        <v>9.2054162730979883E-2</v>
      </c>
    </row>
    <row r="74" spans="4:19" x14ac:dyDescent="0.2">
      <c r="D74" t="s">
        <v>185</v>
      </c>
      <c r="E74" s="1"/>
      <c r="F74" s="1">
        <f>'MP2-F12'!BI79+HLC!E81</f>
        <v>2.9672183115097637</v>
      </c>
      <c r="G74" s="1">
        <f>'MP2-F12'!BB79+HLC!G81</f>
        <v>2.9467219859421423</v>
      </c>
      <c r="H74" s="1">
        <f>'MP2-F12'!BB79+HLC!BT81</f>
        <v>2.9510007609910516</v>
      </c>
      <c r="I74" s="1">
        <f>'MP2-F12'!BB79+HLC!CJ81</f>
        <v>2.985730993497993</v>
      </c>
      <c r="J74" s="1">
        <f>'MP2-F12'!AN79+HLC!BJ81</f>
        <v>3.0051063382907839</v>
      </c>
      <c r="K74">
        <f>-BEGDB!E67</f>
        <v>3.0009999999999999</v>
      </c>
      <c r="L74">
        <f>-BEGDB!D67</f>
        <v>2.9990000000000001</v>
      </c>
      <c r="M74" t="str">
        <f t="shared" si="4"/>
        <v>64_Peptide-Ethene.out</v>
      </c>
      <c r="N74" s="1">
        <f t="shared" si="7"/>
        <v>-2.0496325567621376E-2</v>
      </c>
      <c r="O74" s="1">
        <f t="shared" si="7"/>
        <v>-1.6217550518712098E-2</v>
      </c>
      <c r="P74" s="1">
        <f t="shared" si="7"/>
        <v>1.8512681988229307E-2</v>
      </c>
      <c r="Q74" s="1">
        <f t="shared" si="7"/>
        <v>3.7888026781020212E-2</v>
      </c>
      <c r="R74" s="1">
        <f t="shared" si="7"/>
        <v>3.3781688490236217E-2</v>
      </c>
      <c r="S74" s="1">
        <f t="shared" si="7"/>
        <v>3.1781688490236437E-2</v>
      </c>
    </row>
    <row r="75" spans="4:19" x14ac:dyDescent="0.2">
      <c r="D75" t="s">
        <v>186</v>
      </c>
      <c r="E75" s="1"/>
      <c r="F75" s="1">
        <f>'MP2-F12'!BI80+HLC!E82</f>
        <v>4.0640496670418429</v>
      </c>
      <c r="G75" s="1">
        <f>'MP2-F12'!BB80+HLC!G82</f>
        <v>4.0654858268159089</v>
      </c>
      <c r="H75" s="1">
        <f>'MP2-F12'!BB80+HLC!BT82</f>
        <v>4.0711760699362385</v>
      </c>
      <c r="I75" s="1">
        <f>'MP2-F12'!BB80+HLC!CJ82</f>
        <v>4.0808018166418174</v>
      </c>
      <c r="J75" s="1">
        <f>'MP2-F12'!AN80+HLC!BJ82</f>
        <v>4.1088439728649835</v>
      </c>
      <c r="K75">
        <f>-BEGDB!E68</f>
        <v>4.1040000000000001</v>
      </c>
      <c r="L75">
        <f>-BEGDB!D68</f>
        <v>3.9910000000000001</v>
      </c>
      <c r="M75" t="str">
        <f t="shared" ref="M75:M76" si="8">D75</f>
        <v>65_Pyridine-Ethyne.out</v>
      </c>
      <c r="N75" s="1">
        <f t="shared" si="7"/>
        <v>1.4361597740659704E-3</v>
      </c>
      <c r="O75" s="1">
        <f t="shared" si="7"/>
        <v>7.1264028943955893E-3</v>
      </c>
      <c r="P75" s="1">
        <f t="shared" si="7"/>
        <v>1.6752149599974508E-2</v>
      </c>
      <c r="Q75" s="1">
        <f t="shared" si="7"/>
        <v>4.479430582314059E-2</v>
      </c>
      <c r="R75" s="1">
        <f t="shared" si="7"/>
        <v>3.9950332958157198E-2</v>
      </c>
      <c r="S75" s="1">
        <f t="shared" si="7"/>
        <v>-7.3049667041842792E-2</v>
      </c>
    </row>
    <row r="76" spans="4:19" x14ac:dyDescent="0.2">
      <c r="D76" t="s">
        <v>187</v>
      </c>
      <c r="E76" s="1"/>
      <c r="F76" s="1">
        <f>'MP2-F12'!BI81+HLC!E83</f>
        <v>3.9295383133462591</v>
      </c>
      <c r="G76" s="1">
        <f>'MP2-F12'!BB81+HLC!G83</f>
        <v>3.9009816305933835</v>
      </c>
      <c r="H76" s="1">
        <f>'MP2-F12'!BB81+HLC!BT83</f>
        <v>3.9045280078993718</v>
      </c>
      <c r="I76" s="1">
        <f>'MP2-F12'!BB81+HLC!CJ83</f>
        <v>3.9437607281241727</v>
      </c>
      <c r="J76" s="1">
        <f>'MP2-F12'!AN81+HLC!BJ83</f>
        <v>3.9659433086702247</v>
      </c>
      <c r="K76">
        <f>-BEGDB!E69</f>
        <v>3.9660000000000002</v>
      </c>
      <c r="L76">
        <f>-BEGDB!D69</f>
        <v>3.968</v>
      </c>
      <c r="M76" t="str">
        <f t="shared" si="8"/>
        <v>66_MeNH2-Pyridine.out</v>
      </c>
      <c r="N76" s="1">
        <f t="shared" si="7"/>
        <v>-2.8556682752875595E-2</v>
      </c>
      <c r="O76" s="1">
        <f t="shared" si="7"/>
        <v>-2.5010305446887315E-2</v>
      </c>
      <c r="P76" s="1">
        <f t="shared" si="7"/>
        <v>1.4222414777913528E-2</v>
      </c>
      <c r="Q76" s="1">
        <f t="shared" si="7"/>
        <v>3.6404995323965572E-2</v>
      </c>
      <c r="R76" s="1">
        <f t="shared" si="7"/>
        <v>3.6461686653741054E-2</v>
      </c>
      <c r="S76" s="1">
        <f t="shared" si="7"/>
        <v>3.8461686653740834E-2</v>
      </c>
    </row>
    <row r="77" spans="4:19" x14ac:dyDescent="0.2">
      <c r="F77" s="1"/>
    </row>
    <row r="78" spans="4:19" x14ac:dyDescent="0.2">
      <c r="F78" s="1"/>
    </row>
  </sheetData>
  <conditionalFormatting sqref="E6:L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:L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5" right="0.75" top="1" bottom="1" header="0.5" footer="0.5"/>
  <pageSetup paperSize="9"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H78"/>
  <sheetViews>
    <sheetView tabSelected="1" workbookViewId="0">
      <selection activeCell="J7" sqref="J7"/>
    </sheetView>
  </sheetViews>
  <sheetFormatPr baseColWidth="10" defaultRowHeight="16" x14ac:dyDescent="0.2"/>
  <cols>
    <col min="67" max="67" width="12.83203125" bestFit="1" customWidth="1"/>
  </cols>
  <sheetData>
    <row r="1" spans="1:86" ht="21" thickBot="1" x14ac:dyDescent="0.3">
      <c r="A1" s="12" t="s">
        <v>516</v>
      </c>
    </row>
    <row r="2" spans="1:86" ht="17" thickTop="1" x14ac:dyDescent="0.2"/>
    <row r="3" spans="1:86" ht="21" thickBot="1" x14ac:dyDescent="0.3">
      <c r="B3" s="12" t="s">
        <v>563</v>
      </c>
    </row>
    <row r="4" spans="1:86" ht="17" thickTop="1" x14ac:dyDescent="0.2"/>
    <row r="5" spans="1:86" x14ac:dyDescent="0.2">
      <c r="M5" s="1"/>
    </row>
    <row r="6" spans="1:86" ht="18" thickBot="1" x14ac:dyDescent="0.25">
      <c r="B6" s="1"/>
      <c r="C6" s="2" t="s">
        <v>708</v>
      </c>
      <c r="D6" s="1">
        <f t="shared" ref="D6:M6" si="0">SQRT(SUMXMY2(D11:D76,$J11:$J76)/MIN(COUNT(D11:D76),COUNT($J11:$J76)))</f>
        <v>6.706419180869988E-2</v>
      </c>
      <c r="E6" s="1">
        <f t="shared" si="0"/>
        <v>3.8794891945199021E-2</v>
      </c>
      <c r="F6" s="1">
        <f t="shared" si="0"/>
        <v>0.13315875759539822</v>
      </c>
      <c r="G6" s="1">
        <f t="shared" si="0"/>
        <v>0.68363478100011754</v>
      </c>
      <c r="H6" s="1">
        <f t="shared" si="0"/>
        <v>2.1979156344379452E-2</v>
      </c>
      <c r="I6" s="1">
        <f t="shared" si="0"/>
        <v>8.0010184688654614E-4</v>
      </c>
      <c r="J6" s="1" t="s">
        <v>15</v>
      </c>
      <c r="K6" s="1">
        <f t="shared" si="0"/>
        <v>2.7017954100051794E-2</v>
      </c>
      <c r="L6" s="1">
        <f t="shared" si="0"/>
        <v>4.696850194376033E-2</v>
      </c>
      <c r="M6" s="1">
        <f t="shared" si="0"/>
        <v>1.8365224675824965E-2</v>
      </c>
      <c r="Q6" s="47" t="s">
        <v>562</v>
      </c>
      <c r="AS6" s="47" t="s">
        <v>562</v>
      </c>
    </row>
    <row r="7" spans="1:86" ht="19" thickTop="1" thickBot="1" x14ac:dyDescent="0.25">
      <c r="Q7" s="47" t="s">
        <v>564</v>
      </c>
      <c r="AD7" s="47" t="s">
        <v>565</v>
      </c>
      <c r="AE7" s="47" t="s">
        <v>565</v>
      </c>
      <c r="AF7" s="47" t="s">
        <v>565</v>
      </c>
      <c r="AG7" s="47"/>
      <c r="AH7" s="47" t="s">
        <v>565</v>
      </c>
      <c r="AS7" s="47" t="s">
        <v>564</v>
      </c>
      <c r="CF7" s="47" t="s">
        <v>565</v>
      </c>
    </row>
    <row r="8" spans="1:86" ht="19" thickTop="1" thickBot="1" x14ac:dyDescent="0.25">
      <c r="B8" s="47" t="s">
        <v>562</v>
      </c>
      <c r="C8" s="47" t="s">
        <v>562</v>
      </c>
      <c r="D8" s="47" t="s">
        <v>562</v>
      </c>
      <c r="E8" s="47" t="s">
        <v>562</v>
      </c>
      <c r="F8" s="47" t="s">
        <v>562</v>
      </c>
      <c r="G8" s="47" t="s">
        <v>562</v>
      </c>
      <c r="H8" s="47" t="s">
        <v>566</v>
      </c>
      <c r="I8" s="47" t="s">
        <v>562</v>
      </c>
      <c r="J8" s="47" t="s">
        <v>562</v>
      </c>
      <c r="K8" s="47" t="s">
        <v>562</v>
      </c>
      <c r="L8" s="47" t="s">
        <v>565</v>
      </c>
      <c r="M8" s="47" t="s">
        <v>565</v>
      </c>
      <c r="AH8" s="2" t="s">
        <v>416</v>
      </c>
      <c r="AJ8" s="47" t="s">
        <v>566</v>
      </c>
      <c r="AL8" s="47" t="s">
        <v>565</v>
      </c>
      <c r="BY8" s="47" t="s">
        <v>566</v>
      </c>
      <c r="CF8" s="47" t="s">
        <v>567</v>
      </c>
    </row>
    <row r="9" spans="1:86" ht="19" thickTop="1" thickBot="1" x14ac:dyDescent="0.25">
      <c r="B9" s="2" t="s">
        <v>416</v>
      </c>
      <c r="C9" s="2" t="s">
        <v>416</v>
      </c>
      <c r="D9" s="2" t="s">
        <v>416</v>
      </c>
      <c r="E9" s="2" t="s">
        <v>416</v>
      </c>
      <c r="F9" s="2" t="s">
        <v>416</v>
      </c>
      <c r="G9" s="2" t="s">
        <v>416</v>
      </c>
      <c r="H9" s="2" t="s">
        <v>416</v>
      </c>
      <c r="I9" s="2" t="s">
        <v>416</v>
      </c>
      <c r="J9" s="2" t="s">
        <v>416</v>
      </c>
      <c r="K9" s="2" t="s">
        <v>416</v>
      </c>
      <c r="L9" s="2" t="s">
        <v>416</v>
      </c>
      <c r="M9" s="2" t="s">
        <v>416</v>
      </c>
      <c r="AD9" s="18" t="s">
        <v>568</v>
      </c>
      <c r="AH9" s="47" t="s">
        <v>569</v>
      </c>
      <c r="AI9" s="47"/>
      <c r="AJ9" s="2" t="s">
        <v>416</v>
      </c>
      <c r="AL9" s="47" t="s">
        <v>475</v>
      </c>
      <c r="AT9" s="2" t="s">
        <v>0</v>
      </c>
      <c r="AU9" s="2" t="s">
        <v>0</v>
      </c>
      <c r="AV9" s="2" t="s">
        <v>0</v>
      </c>
      <c r="AW9" s="2" t="s">
        <v>1</v>
      </c>
      <c r="AX9" s="2" t="s">
        <v>1</v>
      </c>
      <c r="AY9" s="2" t="s">
        <v>1</v>
      </c>
      <c r="AZ9" s="2" t="s">
        <v>570</v>
      </c>
      <c r="BA9" s="2" t="s">
        <v>570</v>
      </c>
      <c r="BB9" s="2" t="s">
        <v>570</v>
      </c>
      <c r="BC9" s="2" t="s">
        <v>571</v>
      </c>
      <c r="BD9" s="2" t="s">
        <v>571</v>
      </c>
      <c r="BE9" s="2" t="s">
        <v>571</v>
      </c>
      <c r="BF9" s="2" t="s">
        <v>2</v>
      </c>
      <c r="BG9" s="2" t="s">
        <v>2</v>
      </c>
      <c r="BH9" s="2" t="s">
        <v>2</v>
      </c>
      <c r="BI9" s="2" t="s">
        <v>572</v>
      </c>
      <c r="BJ9" s="2" t="s">
        <v>572</v>
      </c>
      <c r="BK9" s="2" t="s">
        <v>572</v>
      </c>
      <c r="BL9" s="2" t="s">
        <v>475</v>
      </c>
      <c r="BM9" s="2" t="s">
        <v>475</v>
      </c>
      <c r="BN9" s="2" t="s">
        <v>475</v>
      </c>
      <c r="BO9" s="2" t="s">
        <v>573</v>
      </c>
      <c r="BP9" s="2" t="s">
        <v>573</v>
      </c>
      <c r="BQ9" s="2" t="s">
        <v>573</v>
      </c>
      <c r="BR9" s="2" t="s">
        <v>574</v>
      </c>
      <c r="BS9" s="2" t="s">
        <v>574</v>
      </c>
      <c r="BT9" s="2" t="s">
        <v>574</v>
      </c>
      <c r="BU9" s="2" t="s">
        <v>575</v>
      </c>
      <c r="BV9" s="2" t="s">
        <v>575</v>
      </c>
      <c r="BW9" s="2" t="s">
        <v>575</v>
      </c>
      <c r="BX9" s="2"/>
      <c r="BY9" s="47" t="s">
        <v>576</v>
      </c>
      <c r="CF9" s="47" t="s">
        <v>569</v>
      </c>
    </row>
    <row r="10" spans="1:86" ht="21" thickTop="1" thickBot="1" x14ac:dyDescent="0.3">
      <c r="B10" s="47" t="s">
        <v>1</v>
      </c>
      <c r="C10" s="47" t="s">
        <v>577</v>
      </c>
      <c r="D10" s="47" t="s">
        <v>571</v>
      </c>
      <c r="E10" s="47" t="s">
        <v>2</v>
      </c>
      <c r="F10" s="47" t="s">
        <v>572</v>
      </c>
      <c r="G10" s="47" t="s">
        <v>710</v>
      </c>
      <c r="H10" s="47" t="s">
        <v>709</v>
      </c>
      <c r="I10" s="47" t="s">
        <v>475</v>
      </c>
      <c r="J10" s="47" t="s">
        <v>573</v>
      </c>
      <c r="K10" s="47" t="s">
        <v>574</v>
      </c>
      <c r="L10" s="47" t="s">
        <v>2</v>
      </c>
      <c r="M10" s="47" t="s">
        <v>578</v>
      </c>
      <c r="Q10" s="47" t="s">
        <v>0</v>
      </c>
      <c r="R10" s="47" t="s">
        <v>1</v>
      </c>
      <c r="S10" s="47" t="s">
        <v>570</v>
      </c>
      <c r="T10" s="47" t="s">
        <v>577</v>
      </c>
      <c r="U10" s="47" t="s">
        <v>571</v>
      </c>
      <c r="V10" s="47" t="s">
        <v>2</v>
      </c>
      <c r="W10" s="47" t="s">
        <v>572</v>
      </c>
      <c r="X10" s="47" t="s">
        <v>475</v>
      </c>
      <c r="Y10" s="47" t="s">
        <v>573</v>
      </c>
      <c r="Z10" s="47" t="s">
        <v>574</v>
      </c>
      <c r="AA10" s="47" t="s">
        <v>575</v>
      </c>
      <c r="AD10" s="2" t="s">
        <v>0</v>
      </c>
      <c r="AE10" s="2" t="s">
        <v>1</v>
      </c>
      <c r="AF10" s="2" t="s">
        <v>2</v>
      </c>
      <c r="AG10" s="2"/>
      <c r="AH10" s="2" t="s">
        <v>2</v>
      </c>
      <c r="AJ10" s="47" t="s">
        <v>572</v>
      </c>
      <c r="AL10" s="47" t="s">
        <v>416</v>
      </c>
      <c r="AT10" s="2" t="s">
        <v>272</v>
      </c>
      <c r="AU10" s="2" t="s">
        <v>273</v>
      </c>
      <c r="AV10" s="2" t="s">
        <v>579</v>
      </c>
      <c r="AW10" s="2" t="s">
        <v>272</v>
      </c>
      <c r="AX10" s="2" t="s">
        <v>273</v>
      </c>
      <c r="AY10" s="2" t="s">
        <v>579</v>
      </c>
      <c r="AZ10" s="2" t="s">
        <v>272</v>
      </c>
      <c r="BA10" s="2" t="s">
        <v>273</v>
      </c>
      <c r="BB10" s="2" t="s">
        <v>579</v>
      </c>
      <c r="BC10" s="2" t="s">
        <v>272</v>
      </c>
      <c r="BD10" s="2" t="s">
        <v>273</v>
      </c>
      <c r="BE10" s="2" t="s">
        <v>579</v>
      </c>
      <c r="BF10" s="2" t="s">
        <v>272</v>
      </c>
      <c r="BG10" s="2" t="s">
        <v>273</v>
      </c>
      <c r="BH10" s="2" t="s">
        <v>579</v>
      </c>
      <c r="BI10" s="2" t="s">
        <v>272</v>
      </c>
      <c r="BJ10" s="2" t="s">
        <v>273</v>
      </c>
      <c r="BK10" s="2" t="s">
        <v>579</v>
      </c>
      <c r="BL10" s="2" t="s">
        <v>272</v>
      </c>
      <c r="BM10" s="2" t="s">
        <v>273</v>
      </c>
      <c r="BN10" s="2" t="s">
        <v>579</v>
      </c>
      <c r="BO10" s="2" t="s">
        <v>272</v>
      </c>
      <c r="BP10" s="2" t="s">
        <v>273</v>
      </c>
      <c r="BQ10" s="2" t="s">
        <v>579</v>
      </c>
      <c r="BR10" s="2" t="s">
        <v>272</v>
      </c>
      <c r="BS10" s="2" t="s">
        <v>273</v>
      </c>
      <c r="BT10" s="2" t="s">
        <v>579</v>
      </c>
      <c r="BU10" s="2" t="s">
        <v>272</v>
      </c>
      <c r="BV10" s="2" t="s">
        <v>273</v>
      </c>
      <c r="BW10" s="2" t="s">
        <v>579</v>
      </c>
      <c r="BY10" s="2" t="s">
        <v>269</v>
      </c>
      <c r="BZ10" s="2" t="s">
        <v>302</v>
      </c>
      <c r="CA10" s="2" t="s">
        <v>303</v>
      </c>
      <c r="CF10" s="2" t="s">
        <v>269</v>
      </c>
      <c r="CG10" s="2" t="s">
        <v>302</v>
      </c>
      <c r="CH10" s="2" t="s">
        <v>303</v>
      </c>
    </row>
    <row r="11" spans="1:86" ht="17" thickTop="1" x14ac:dyDescent="0.2">
      <c r="A11" t="s">
        <v>580</v>
      </c>
      <c r="B11" s="1">
        <f t="shared" ref="B11:B42" si="1">R11-$AL11</f>
        <v>0.24145129441325075</v>
      </c>
      <c r="C11" s="1">
        <f t="shared" ref="C11:C26" si="2">T11-$AL11</f>
        <v>0.20641511724125028</v>
      </c>
      <c r="D11" s="1">
        <f t="shared" ref="D11:D26" si="3">U11-$AL11</f>
        <v>1.4475084163179552E-2</v>
      </c>
      <c r="E11" s="1">
        <f t="shared" ref="E11:E26" si="4">V11-$AL11</f>
        <v>-2.3445314915968574E-2</v>
      </c>
      <c r="F11" s="1">
        <f t="shared" ref="F11:F26" si="5">W11-$AL11</f>
        <v>2.7262974763136327E-2</v>
      </c>
      <c r="G11" s="1">
        <f t="shared" ref="G11:G42" si="6">AA11-$AL11</f>
        <v>-1.4004669161344907E-3</v>
      </c>
      <c r="H11" s="1">
        <f t="shared" ref="H11:H42" si="7">AJ11-$AL11</f>
        <v>-1.7194908024674938E-2</v>
      </c>
      <c r="I11" s="1">
        <f t="shared" ref="I11:I26" si="8">X11-$AL11</f>
        <v>-2.4845523243994805E-3</v>
      </c>
      <c r="J11" s="1">
        <f t="shared" ref="J11:J26" si="9">Y11-$AL11</f>
        <v>-2.8260429891142635E-3</v>
      </c>
      <c r="K11" s="1">
        <f t="shared" ref="K11:K26" si="10">Z11-$AL11</f>
        <v>1.098111128128032E-2</v>
      </c>
      <c r="L11" s="1">
        <f t="shared" ref="L11:L42" si="11">AF11-$AL11</f>
        <v>-2.0220197833338283E-2</v>
      </c>
      <c r="M11" s="1">
        <f t="shared" ref="M11:M42" si="12">AH11-$AL11</f>
        <v>-2.3577684240949637E-3</v>
      </c>
      <c r="N11" s="1"/>
      <c r="P11" s="2" t="s">
        <v>580</v>
      </c>
      <c r="Q11" s="1">
        <f t="shared" ref="Q11:Q42" si="13">627.5095*(AT11+AU11-AV11)</f>
        <v>3.7200559092208989</v>
      </c>
      <c r="R11" s="1">
        <f t="shared" ref="R11:R74" si="14">627.5095*(AW11+AX11-AY11)</f>
        <v>5.0585280251330831</v>
      </c>
      <c r="S11" s="1">
        <f t="shared" ref="S11:S26" si="15">627.5095*(AZ11+BA11-BB11)</f>
        <v>4.9884556707890813</v>
      </c>
      <c r="T11" s="1">
        <f>(R11+S11)/2</f>
        <v>5.0234918479610826</v>
      </c>
      <c r="U11" s="1">
        <f t="shared" ref="U11:U74" si="16">627.5095*(BC11+BD11-BE11)</f>
        <v>4.8315518148830119</v>
      </c>
      <c r="V11" s="1">
        <f t="shared" ref="V11:V42" si="17">627.5095*(BF11+BG11-BH11)</f>
        <v>4.7936314158038638</v>
      </c>
      <c r="W11" s="1">
        <f t="shared" ref="W11:W42" si="18">627.5095*(BI11+BJ11-BK11)</f>
        <v>4.8443397054829687</v>
      </c>
      <c r="X11" s="1">
        <f t="shared" ref="X11:X26" si="19">627.5095*(BL11+BM11-BN11)</f>
        <v>4.8145921783954329</v>
      </c>
      <c r="Y11" s="1">
        <f t="shared" ref="Y11:Y26" si="20">627.5095*(BO11+BP11-BQ11)</f>
        <v>4.8142506877307181</v>
      </c>
      <c r="Z11" s="1">
        <f t="shared" ref="Z11:Z26" si="21">627.5095*(BR11+BS11-BT11)</f>
        <v>4.8280578420011127</v>
      </c>
      <c r="AA11" s="1">
        <f>627.5095*(BU11+BV11-BW11)</f>
        <v>4.8156762638036978</v>
      </c>
      <c r="AD11" s="1">
        <f>'F12b_VDZ-F12'!B11</f>
        <v>3.7235376456899441</v>
      </c>
      <c r="AE11" s="1">
        <f>'F12b_VDZ-F12'!C11</f>
        <v>5.0628675275371604</v>
      </c>
      <c r="AF11" s="1">
        <f>'F12b_VDZ-F12'!D11</f>
        <v>4.7968565328864941</v>
      </c>
      <c r="AG11" s="1"/>
      <c r="AH11" s="1">
        <f t="shared" ref="AH11:AH42" si="22">627.5095*(CG11+CH11-CF11)</f>
        <v>4.8147189622957374</v>
      </c>
      <c r="AI11" s="1"/>
      <c r="AJ11" s="1">
        <f>627.5095*(BZ11+CA11-BY11)</f>
        <v>4.7998818226951574</v>
      </c>
      <c r="AK11" s="1"/>
      <c r="AL11" s="1">
        <f>'F12c_VDZ-F12 '!D11</f>
        <v>4.8170767307198323</v>
      </c>
      <c r="AN11" s="1"/>
      <c r="AO11" s="1"/>
      <c r="AP11" s="1"/>
      <c r="AQ11" s="1"/>
      <c r="AS11" t="s">
        <v>580</v>
      </c>
      <c r="AT11">
        <v>-76.061360719299998</v>
      </c>
      <c r="AU11">
        <v>-76.061549962499996</v>
      </c>
      <c r="AV11">
        <v>-152.128838968</v>
      </c>
      <c r="AW11">
        <v>-76.357458118899999</v>
      </c>
      <c r="AX11">
        <v>-76.357492864299999</v>
      </c>
      <c r="AY11">
        <v>-152.7230122604</v>
      </c>
      <c r="AZ11">
        <v>-76.351221141600007</v>
      </c>
      <c r="BA11">
        <v>-76.351296677899995</v>
      </c>
      <c r="BB11">
        <v>-152.7104674293</v>
      </c>
      <c r="BC11">
        <v>-76.355388283300002</v>
      </c>
      <c r="BD11">
        <v>-76.355442103800002</v>
      </c>
      <c r="BE11">
        <v>-152.71852995469999</v>
      </c>
      <c r="BF11">
        <v>-76.348672843100005</v>
      </c>
      <c r="BG11">
        <v>-76.348728340600005</v>
      </c>
      <c r="BH11">
        <v>-152.7050403213</v>
      </c>
      <c r="BI11">
        <v>-76.349291144700004</v>
      </c>
      <c r="BJ11">
        <v>-76.349345395900002</v>
      </c>
      <c r="BK11">
        <v>-152.70635648699999</v>
      </c>
      <c r="BL11">
        <v>-76.351926148299995</v>
      </c>
      <c r="BM11">
        <v>-76.351984457599997</v>
      </c>
      <c r="BN11">
        <v>-152.71158314659999</v>
      </c>
      <c r="BO11">
        <v>-76.351893580099997</v>
      </c>
      <c r="BP11">
        <v>-76.351951967600002</v>
      </c>
      <c r="BQ11">
        <v>-152.71151754420001</v>
      </c>
      <c r="BR11">
        <v>-76.353508047600002</v>
      </c>
      <c r="BS11">
        <v>-76.353563587799997</v>
      </c>
      <c r="BT11">
        <v>-152.71476563499999</v>
      </c>
      <c r="BU11">
        <v>-76.3464299595</v>
      </c>
      <c r="BV11">
        <v>-76.346483152100006</v>
      </c>
      <c r="BW11">
        <v>-152.70058737990001</v>
      </c>
      <c r="BY11">
        <v>-152.70232258549299</v>
      </c>
      <c r="BZ11">
        <v>-76.347309141240999</v>
      </c>
      <c r="CA11">
        <v>-76.347364345995004</v>
      </c>
      <c r="CD11" t="s">
        <v>581</v>
      </c>
      <c r="CF11">
        <v>-152.70736801288001</v>
      </c>
      <c r="CG11">
        <v>-76.349819641753001</v>
      </c>
      <c r="CH11">
        <v>-76.349875628383998</v>
      </c>
    </row>
    <row r="12" spans="1:86" x14ac:dyDescent="0.2">
      <c r="A12" t="s">
        <v>582</v>
      </c>
      <c r="B12" s="1">
        <f t="shared" si="1"/>
        <v>0.38792970372108648</v>
      </c>
      <c r="C12" s="1">
        <f t="shared" si="2"/>
        <v>0.28509793354790069</v>
      </c>
      <c r="D12" s="1">
        <f t="shared" si="3"/>
        <v>2.0346686798022873E-2</v>
      </c>
      <c r="E12" s="1">
        <f t="shared" si="4"/>
        <v>-3.0567802490861773E-2</v>
      </c>
      <c r="F12" s="1">
        <f t="shared" si="5"/>
        <v>3.723541474859271E-2</v>
      </c>
      <c r="G12" s="1">
        <f t="shared" si="6"/>
        <v>-5.3885131150828816</v>
      </c>
      <c r="H12" s="1">
        <f t="shared" si="7"/>
        <v>-2.4165773632788046E-2</v>
      </c>
      <c r="I12" s="1">
        <f t="shared" si="8"/>
        <v>-2.6147643050942193E-3</v>
      </c>
      <c r="J12" s="1">
        <f t="shared" si="9"/>
        <v>-3.0223944743514863E-3</v>
      </c>
      <c r="K12" s="1">
        <f t="shared" si="10"/>
        <v>1.6959578773866113E-2</v>
      </c>
      <c r="L12" s="1">
        <f t="shared" si="11"/>
        <v>-2.7486708266105886E-2</v>
      </c>
      <c r="M12" s="1">
        <f t="shared" si="12"/>
        <v>-1.7507766142488279E-3</v>
      </c>
      <c r="N12" s="1"/>
      <c r="O12" s="1"/>
      <c r="P12" s="2" t="s">
        <v>582</v>
      </c>
      <c r="Q12" s="1">
        <f t="shared" si="13"/>
        <v>3.7644488805435374</v>
      </c>
      <c r="R12" s="1">
        <f t="shared" si="14"/>
        <v>5.776442818803968</v>
      </c>
      <c r="S12" s="1">
        <f t="shared" si="15"/>
        <v>5.5707792784575956</v>
      </c>
      <c r="T12" s="1">
        <f t="shared" ref="T12:T75" si="23">(R12+S12)/2</f>
        <v>5.6736110486307822</v>
      </c>
      <c r="U12" s="1">
        <f t="shared" si="16"/>
        <v>5.4088598018809044</v>
      </c>
      <c r="V12" s="1">
        <f t="shared" si="17"/>
        <v>5.3579453125920198</v>
      </c>
      <c r="W12" s="1">
        <f t="shared" si="18"/>
        <v>5.4257485298314743</v>
      </c>
      <c r="X12" s="1">
        <f t="shared" si="19"/>
        <v>5.3858983507777873</v>
      </c>
      <c r="Y12" s="1">
        <f t="shared" si="20"/>
        <v>5.3854907206085301</v>
      </c>
      <c r="Z12" s="1">
        <f t="shared" si="21"/>
        <v>5.4054726938567477</v>
      </c>
      <c r="AA12" s="1"/>
      <c r="AD12" s="1">
        <f>'F12b_VDZ-F12'!B12</f>
        <v>3.767855600743093</v>
      </c>
      <c r="AE12" s="1">
        <f>'F12b_VDZ-F12'!C12</f>
        <v>5.7819174507747029</v>
      </c>
      <c r="AF12" s="1">
        <f>'F12b_VDZ-F12'!D12</f>
        <v>5.3610264068167757</v>
      </c>
      <c r="AG12" s="1"/>
      <c r="AH12" s="1">
        <f t="shared" si="22"/>
        <v>5.3867623384686327</v>
      </c>
      <c r="AI12" s="1"/>
      <c r="AJ12" s="1">
        <f t="shared" ref="AJ12:AJ75" si="24">627.5095*(BZ12+CA12-BY12)</f>
        <v>5.3643473414500935</v>
      </c>
      <c r="AK12" s="1"/>
      <c r="AL12" s="1">
        <f>'F12c_VDZ-F12 '!D12</f>
        <v>5.3885131150828816</v>
      </c>
      <c r="AN12" s="1"/>
      <c r="AO12" s="1"/>
      <c r="AP12" s="1"/>
      <c r="AQ12" s="1"/>
      <c r="AS12" t="s">
        <v>582</v>
      </c>
      <c r="AT12">
        <v>-76.061301170700006</v>
      </c>
      <c r="AU12">
        <v>-115.0936222377</v>
      </c>
      <c r="AV12">
        <v>-191.16092243930001</v>
      </c>
      <c r="AW12">
        <v>-76.357444317200006</v>
      </c>
      <c r="AX12">
        <v>-115.57274580710001</v>
      </c>
      <c r="AY12">
        <v>-191.93939547150001</v>
      </c>
      <c r="AZ12">
        <v>-76.351194692799993</v>
      </c>
      <c r="BA12">
        <v>-115.57201308640001</v>
      </c>
      <c r="BB12">
        <v>-191.93208538069999</v>
      </c>
      <c r="BC12">
        <v>-76.355368955599999</v>
      </c>
      <c r="BD12">
        <v>-115.57988617780001</v>
      </c>
      <c r="BE12">
        <v>-191.94387469980001</v>
      </c>
      <c r="BF12">
        <v>-76.348652541199996</v>
      </c>
      <c r="BG12">
        <v>-115.56877152289999</v>
      </c>
      <c r="BH12">
        <v>-191.9259624931</v>
      </c>
      <c r="BI12">
        <v>-76.3492719029</v>
      </c>
      <c r="BJ12">
        <v>-115.5689663079</v>
      </c>
      <c r="BK12">
        <v>-191.92688469110001</v>
      </c>
      <c r="BL12">
        <v>-76.351905600999999</v>
      </c>
      <c r="BM12">
        <v>-115.5730185444</v>
      </c>
      <c r="BN12">
        <v>-191.93350712040001</v>
      </c>
      <c r="BO12">
        <v>-76.351872995799994</v>
      </c>
      <c r="BP12">
        <v>-115.5729776255</v>
      </c>
      <c r="BQ12">
        <v>-191.93343294670001</v>
      </c>
      <c r="BR12">
        <v>-76.353488398799996</v>
      </c>
      <c r="BS12">
        <v>-115.575598943</v>
      </c>
      <c r="BT12">
        <v>-191.93770151050001</v>
      </c>
      <c r="BU12">
        <v>-76.346411293000003</v>
      </c>
      <c r="BW12">
        <v>-191.91867685060001</v>
      </c>
      <c r="BY12">
        <v>-191.92238906346199</v>
      </c>
      <c r="BZ12">
        <v>-76.347288934879998</v>
      </c>
      <c r="CA12">
        <v>-115.5665514973</v>
      </c>
      <c r="CD12" t="s">
        <v>583</v>
      </c>
      <c r="CF12">
        <v>-191.92865267348401</v>
      </c>
      <c r="CG12">
        <v>-76.349799725064003</v>
      </c>
      <c r="CH12">
        <v>-115.570268596568</v>
      </c>
    </row>
    <row r="13" spans="1:86" x14ac:dyDescent="0.2">
      <c r="A13" t="s">
        <v>584</v>
      </c>
      <c r="B13" s="1">
        <f t="shared" si="1"/>
        <v>0.55548215551077984</v>
      </c>
      <c r="C13" s="1">
        <f t="shared" si="2"/>
        <v>0.39199519156535345</v>
      </c>
      <c r="D13" s="1">
        <f t="shared" si="3"/>
        <v>2.335071095838881E-2</v>
      </c>
      <c r="E13" s="1">
        <f t="shared" si="4"/>
        <v>-3.7570609607018746E-2</v>
      </c>
      <c r="F13" s="1">
        <f t="shared" si="5"/>
        <v>4.6336007420020309E-2</v>
      </c>
      <c r="G13" s="1">
        <f t="shared" si="6"/>
        <v>3.0991015612235273E-2</v>
      </c>
      <c r="H13" s="1">
        <f t="shared" si="7"/>
        <v>-2.5916737228051545E-2</v>
      </c>
      <c r="I13" s="1">
        <f t="shared" si="8"/>
        <v>1.5549842350610632E-3</v>
      </c>
      <c r="J13" s="1">
        <f t="shared" si="9"/>
        <v>3.3686277758970817E-4</v>
      </c>
      <c r="K13" s="1">
        <f>Z13-$AL13</f>
        <v>2.6722947000591191E-2</v>
      </c>
      <c r="L13" s="1">
        <f t="shared" si="11"/>
        <v>-3.8888725939409952E-2</v>
      </c>
      <c r="M13" s="1">
        <f t="shared" si="12"/>
        <v>-9.6070016434479655E-3</v>
      </c>
      <c r="N13" s="1"/>
      <c r="O13" s="1"/>
      <c r="P13" s="2" t="s">
        <v>584</v>
      </c>
      <c r="Q13" s="1">
        <f t="shared" si="13"/>
        <v>4.6745329364927954</v>
      </c>
      <c r="R13" s="1">
        <f t="shared" si="14"/>
        <v>7.1820841163667684</v>
      </c>
      <c r="S13" s="1">
        <f t="shared" si="15"/>
        <v>6.8551101884759156</v>
      </c>
      <c r="T13" s="1">
        <f t="shared" si="23"/>
        <v>7.018597152421342</v>
      </c>
      <c r="U13" s="1">
        <f t="shared" si="16"/>
        <v>6.6499526718143773</v>
      </c>
      <c r="V13" s="1">
        <f t="shared" si="17"/>
        <v>6.5890313512489698</v>
      </c>
      <c r="W13" s="1">
        <f t="shared" si="18"/>
        <v>6.6729379682760088</v>
      </c>
      <c r="X13" s="1">
        <f t="shared" si="19"/>
        <v>6.6281569450910496</v>
      </c>
      <c r="Y13" s="1">
        <f t="shared" si="20"/>
        <v>6.6269388236335782</v>
      </c>
      <c r="Z13" s="1">
        <f t="shared" si="21"/>
        <v>6.6533249078565797</v>
      </c>
      <c r="AA13" s="1">
        <f t="shared" ref="AA13:AA44" si="25">627.5095*(BU13+BV13-BW13)</f>
        <v>6.6575929764682238</v>
      </c>
      <c r="AD13" s="1">
        <f>'F12b_VDZ-F12'!B13</f>
        <v>4.677222289725516</v>
      </c>
      <c r="AE13" s="1">
        <f>'F12b_VDZ-F12'!C13</f>
        <v>7.1865045392458846</v>
      </c>
      <c r="AF13" s="1">
        <f>'F12b_VDZ-F12'!D13</f>
        <v>6.5877132349165786</v>
      </c>
      <c r="AG13" s="1"/>
      <c r="AH13" s="1">
        <f t="shared" si="22"/>
        <v>6.6169949592125406</v>
      </c>
      <c r="AI13" s="1"/>
      <c r="AJ13" s="1">
        <f t="shared" si="24"/>
        <v>6.600685223627937</v>
      </c>
      <c r="AK13" s="1"/>
      <c r="AL13" s="1">
        <f>'F12c_VDZ-F12 '!D13</f>
        <v>6.6266019608559885</v>
      </c>
      <c r="AN13" s="1"/>
      <c r="AO13" s="1"/>
      <c r="AP13" s="1"/>
      <c r="AQ13" s="1"/>
      <c r="AS13" t="s">
        <v>584</v>
      </c>
      <c r="AT13">
        <v>-76.061015597999997</v>
      </c>
      <c r="AU13">
        <v>-95.256928970700002</v>
      </c>
      <c r="AV13">
        <v>-171.32539391079999</v>
      </c>
      <c r="AW13">
        <v>-76.3573512647</v>
      </c>
      <c r="AX13">
        <v>-95.705094589699996</v>
      </c>
      <c r="AY13">
        <v>-172.07389123350001</v>
      </c>
      <c r="AZ13">
        <v>-76.351049615600004</v>
      </c>
      <c r="BA13">
        <v>-95.712232480200001</v>
      </c>
      <c r="BB13">
        <v>-172.07420640879999</v>
      </c>
      <c r="BC13">
        <v>-76.355252737000001</v>
      </c>
      <c r="BD13">
        <v>-95.719383529300003</v>
      </c>
      <c r="BE13">
        <v>-172.08523364000001</v>
      </c>
      <c r="BF13">
        <v>-76.348533124900001</v>
      </c>
      <c r="BG13">
        <v>-95.709076741700002</v>
      </c>
      <c r="BH13">
        <v>-172.06811015599999</v>
      </c>
      <c r="BI13">
        <v>-76.349155612100006</v>
      </c>
      <c r="BJ13">
        <v>-95.708466425699996</v>
      </c>
      <c r="BK13">
        <v>-172.0682560409</v>
      </c>
      <c r="BL13">
        <v>-76.351784017100002</v>
      </c>
      <c r="BM13">
        <v>-95.712247652299993</v>
      </c>
      <c r="BN13">
        <v>-172.0745943094</v>
      </c>
      <c r="BO13">
        <v>-76.351751283599995</v>
      </c>
      <c r="BP13">
        <v>-95.712220482800006</v>
      </c>
      <c r="BQ13">
        <v>-172.07453246520001</v>
      </c>
      <c r="BR13">
        <v>-76.353370468899996</v>
      </c>
      <c r="BS13">
        <v>-95.714529707799997</v>
      </c>
      <c r="BT13">
        <v>-172.0785029244</v>
      </c>
      <c r="BU13">
        <v>-76.346296918799993</v>
      </c>
      <c r="BV13">
        <v>-95.703484418399995</v>
      </c>
      <c r="BW13">
        <v>-172.06039088649999</v>
      </c>
      <c r="BY13">
        <v>-172.06487320388501</v>
      </c>
      <c r="BZ13">
        <v>-76.347169850572001</v>
      </c>
      <c r="CA13">
        <v>-95.707184492286004</v>
      </c>
      <c r="CD13" t="s">
        <v>585</v>
      </c>
      <c r="CF13">
        <v>-172.07028061805801</v>
      </c>
      <c r="CG13">
        <v>-76.349680938671995</v>
      </c>
      <c r="CH13">
        <v>-95.710054827142002</v>
      </c>
    </row>
    <row r="14" spans="1:86" x14ac:dyDescent="0.2">
      <c r="A14" t="s">
        <v>586</v>
      </c>
      <c r="B14" s="1">
        <f t="shared" si="1"/>
        <v>0.33708711132545766</v>
      </c>
      <c r="C14" s="1">
        <f t="shared" si="2"/>
        <v>0.33738066026486457</v>
      </c>
      <c r="D14" s="1">
        <f t="shared" si="3"/>
        <v>2.6907973204137292E-2</v>
      </c>
      <c r="E14" s="1">
        <f t="shared" si="4"/>
        <v>-4.1620143034025503E-2</v>
      </c>
      <c r="F14" s="1">
        <f t="shared" si="5"/>
        <v>7.8343734654393593E-2</v>
      </c>
      <c r="G14" s="1">
        <f t="shared" si="6"/>
        <v>5.2306796670281486E-2</v>
      </c>
      <c r="H14" s="1">
        <f t="shared" si="7"/>
        <v>-1.3774859542301066E-2</v>
      </c>
      <c r="I14" s="1">
        <f t="shared" si="8"/>
        <v>-3.8367920321000781E-3</v>
      </c>
      <c r="J14" s="1">
        <f t="shared" si="9"/>
        <v>-3.5746185390781449E-3</v>
      </c>
      <c r="K14" s="1">
        <f t="shared" si="10"/>
        <v>1.4782920884795381E-2</v>
      </c>
      <c r="L14" s="1">
        <f>AF14-$AL14</f>
        <v>-3.7611821924127931E-2</v>
      </c>
      <c r="M14" s="1">
        <f t="shared" si="12"/>
        <v>-2.5661555191307528E-3</v>
      </c>
      <c r="N14" s="1"/>
      <c r="O14" s="1"/>
      <c r="P14" t="s">
        <v>586</v>
      </c>
      <c r="Q14" s="1">
        <f t="shared" si="13"/>
        <v>5.8467392567677177</v>
      </c>
      <c r="R14" s="1">
        <f t="shared" si="14"/>
        <v>8.1623977805470513</v>
      </c>
      <c r="S14" s="1">
        <f t="shared" si="15"/>
        <v>8.1629848784258652</v>
      </c>
      <c r="T14" s="1">
        <f t="shared" si="23"/>
        <v>8.1626913294864583</v>
      </c>
      <c r="U14" s="1">
        <f t="shared" si="16"/>
        <v>7.852218642425731</v>
      </c>
      <c r="V14" s="1">
        <f t="shared" si="17"/>
        <v>7.7836905261875682</v>
      </c>
      <c r="W14" s="1">
        <f t="shared" si="18"/>
        <v>7.9036544038759873</v>
      </c>
      <c r="X14" s="1">
        <f t="shared" si="19"/>
        <v>7.8214738771894936</v>
      </c>
      <c r="Y14" s="1">
        <f t="shared" si="20"/>
        <v>7.8217360506825155</v>
      </c>
      <c r="Z14" s="1">
        <f t="shared" si="21"/>
        <v>7.8400935901063891</v>
      </c>
      <c r="AA14" s="1">
        <f t="shared" si="25"/>
        <v>7.8776174658918752</v>
      </c>
      <c r="AD14" s="1">
        <f>'F12b_VDZ-F12'!B14</f>
        <v>5.8505564830308092</v>
      </c>
      <c r="AE14" s="1">
        <f>'F12b_VDZ-F12'!C14</f>
        <v>8.1684521929898235</v>
      </c>
      <c r="AF14" s="1">
        <f>'F12b_VDZ-F12'!D14</f>
        <v>7.7876988472974658</v>
      </c>
      <c r="AG14" s="1"/>
      <c r="AH14" s="1">
        <f t="shared" si="22"/>
        <v>7.8227445137024629</v>
      </c>
      <c r="AI14" s="1"/>
      <c r="AJ14" s="1">
        <f t="shared" si="24"/>
        <v>7.8115358096792926</v>
      </c>
      <c r="AK14" s="1"/>
      <c r="AL14" s="1">
        <f>'F12c_VDZ-F12 '!D14</f>
        <v>7.8253106692215937</v>
      </c>
      <c r="AN14" s="1"/>
      <c r="AO14" s="1"/>
      <c r="AP14" s="1"/>
      <c r="AQ14" s="1"/>
      <c r="AS14" t="s">
        <v>586</v>
      </c>
      <c r="AT14">
        <v>-76.061099015099998</v>
      </c>
      <c r="AU14">
        <v>-247.10624475340001</v>
      </c>
      <c r="AV14">
        <v>-323.1766611402</v>
      </c>
      <c r="AW14">
        <v>-76.357381625100004</v>
      </c>
      <c r="AX14">
        <v>-248.16448906069999</v>
      </c>
      <c r="AY14">
        <v>-324.5348782941</v>
      </c>
      <c r="AZ14">
        <v>-76.351094162699994</v>
      </c>
      <c r="BA14">
        <v>-248.1551605288</v>
      </c>
      <c r="BB14">
        <v>-324.51926323539999</v>
      </c>
      <c r="BC14">
        <v>-76.355289461599995</v>
      </c>
      <c r="BD14">
        <v>-248.17175559329999</v>
      </c>
      <c r="BE14">
        <v>-324.53955836130001</v>
      </c>
      <c r="BF14">
        <v>-76.348570616900005</v>
      </c>
      <c r="BG14">
        <v>-248.14790205520001</v>
      </c>
      <c r="BH14">
        <v>-324.50887677200001</v>
      </c>
      <c r="BI14">
        <v>-76.349192410599997</v>
      </c>
      <c r="BJ14">
        <v>-248.14763956069999</v>
      </c>
      <c r="BK14">
        <v>-324.5094272458</v>
      </c>
      <c r="BL14">
        <v>-76.3518222493</v>
      </c>
      <c r="BM14">
        <v>-248.1560209804</v>
      </c>
      <c r="BN14">
        <v>-324.5203075412</v>
      </c>
      <c r="BO14">
        <v>-76.351789548499994</v>
      </c>
      <c r="BP14">
        <v>-248.1559208713</v>
      </c>
      <c r="BQ14">
        <v>-324.5201751491</v>
      </c>
      <c r="BR14">
        <v>-76.353407708899994</v>
      </c>
      <c r="BS14">
        <v>-248.16202096219999</v>
      </c>
      <c r="BT14">
        <v>-324.527922655</v>
      </c>
      <c r="BU14">
        <v>-76.346333251100006</v>
      </c>
      <c r="BV14">
        <v>-248.13573309930001</v>
      </c>
      <c r="BW14">
        <v>-324.49462013239997</v>
      </c>
      <c r="BY14">
        <v>-324.50278123837597</v>
      </c>
      <c r="BZ14">
        <v>-76.347207258761998</v>
      </c>
      <c r="CA14">
        <v>-248.14312550543201</v>
      </c>
      <c r="CD14" t="s">
        <v>587</v>
      </c>
      <c r="CF14">
        <v>-324.51291954467303</v>
      </c>
      <c r="CG14">
        <v>-76.349718379677</v>
      </c>
      <c r="CH14">
        <v>-248.15073482860799</v>
      </c>
    </row>
    <row r="15" spans="1:86" x14ac:dyDescent="0.2">
      <c r="A15" t="s">
        <v>588</v>
      </c>
      <c r="B15" s="1">
        <f t="shared" si="1"/>
        <v>0.43485236223802293</v>
      </c>
      <c r="C15" s="1">
        <f t="shared" si="2"/>
        <v>0.33097779677840045</v>
      </c>
      <c r="D15" s="1">
        <f t="shared" si="3"/>
        <v>2.4979409337425373E-2</v>
      </c>
      <c r="E15" s="1">
        <f t="shared" si="4"/>
        <v>-2.5577650546355635E-2</v>
      </c>
      <c r="F15" s="1">
        <f t="shared" si="5"/>
        <v>4.4518235386894034E-2</v>
      </c>
      <c r="G15" s="1">
        <f t="shared" si="6"/>
        <v>2.3735050773163735E-3</v>
      </c>
      <c r="H15" s="1">
        <f t="shared" si="7"/>
        <v>-1.4890694394649628E-2</v>
      </c>
      <c r="I15" s="1">
        <f t="shared" si="8"/>
        <v>4.2872050056708133E-5</v>
      </c>
      <c r="J15" s="1">
        <f t="shared" si="9"/>
        <v>-2.7659302158333787E-4</v>
      </c>
      <c r="K15" s="1">
        <f t="shared" si="10"/>
        <v>2.0715294008091689E-2</v>
      </c>
      <c r="L15" s="1">
        <f t="shared" si="11"/>
        <v>-2.5209692793903393E-2</v>
      </c>
      <c r="M15" s="1">
        <f t="shared" si="12"/>
        <v>1.2284684417966929E-3</v>
      </c>
      <c r="N15" s="1"/>
      <c r="O15" s="1"/>
      <c r="P15" s="2" t="s">
        <v>588</v>
      </c>
      <c r="Q15" s="1">
        <f t="shared" si="13"/>
        <v>3.5726089979854945</v>
      </c>
      <c r="R15" s="1">
        <f t="shared" si="14"/>
        <v>5.8980559169295423</v>
      </c>
      <c r="S15" s="1">
        <f t="shared" si="15"/>
        <v>5.6903067860102983</v>
      </c>
      <c r="T15" s="1">
        <f t="shared" si="23"/>
        <v>5.7941813514699199</v>
      </c>
      <c r="U15" s="1">
        <f t="shared" si="16"/>
        <v>5.4881829640289448</v>
      </c>
      <c r="V15" s="1">
        <f t="shared" si="17"/>
        <v>5.4376259041451638</v>
      </c>
      <c r="W15" s="1">
        <f t="shared" si="18"/>
        <v>5.5077217900784134</v>
      </c>
      <c r="X15" s="1">
        <f t="shared" si="19"/>
        <v>5.4632464267415761</v>
      </c>
      <c r="Y15" s="1">
        <f t="shared" si="20"/>
        <v>5.4629269616699361</v>
      </c>
      <c r="Z15" s="1">
        <f t="shared" si="21"/>
        <v>5.4839188486996111</v>
      </c>
      <c r="AA15" s="1">
        <f t="shared" si="25"/>
        <v>5.4655770597688358</v>
      </c>
      <c r="AD15" s="1">
        <f>'F12b_VDZ-F12'!B15</f>
        <v>3.5737183676535795</v>
      </c>
      <c r="AE15" s="1">
        <f>'F12b_VDZ-F12'!C15</f>
        <v>5.9024265118115977</v>
      </c>
      <c r="AF15" s="1">
        <f>'F12b_VDZ-F12'!D15</f>
        <v>5.437993861897616</v>
      </c>
      <c r="AG15" s="1"/>
      <c r="AH15" s="1">
        <f t="shared" si="22"/>
        <v>5.4644320231333161</v>
      </c>
      <c r="AI15" s="1"/>
      <c r="AJ15" s="1">
        <f t="shared" si="24"/>
        <v>5.4483128602968698</v>
      </c>
      <c r="AK15" s="1"/>
      <c r="AL15" s="1">
        <f>'F12c_VDZ-F12 '!D15</f>
        <v>5.4632035546915194</v>
      </c>
      <c r="AN15" s="1"/>
      <c r="AO15" s="1"/>
      <c r="AP15" s="1"/>
      <c r="AQ15" s="1"/>
      <c r="AS15" t="s">
        <v>588</v>
      </c>
      <c r="AT15">
        <v>-115.093420619</v>
      </c>
      <c r="AU15">
        <v>-115.0936497239</v>
      </c>
      <c r="AV15">
        <v>-230.1927636575</v>
      </c>
      <c r="AW15">
        <v>-115.5726045859</v>
      </c>
      <c r="AX15">
        <v>-115.57274958329999</v>
      </c>
      <c r="AY15">
        <v>-231.15475331920001</v>
      </c>
      <c r="AZ15">
        <v>-115.5719014554</v>
      </c>
      <c r="BA15">
        <v>-115.572022258</v>
      </c>
      <c r="BB15">
        <v>-231.15299179409999</v>
      </c>
      <c r="BC15">
        <v>-115.5797679384</v>
      </c>
      <c r="BD15">
        <v>-115.5798935127</v>
      </c>
      <c r="BE15">
        <v>-231.16840742700001</v>
      </c>
      <c r="BF15">
        <v>-115.56866307759999</v>
      </c>
      <c r="BG15">
        <v>-115.5687789438</v>
      </c>
      <c r="BH15">
        <v>-231.14610742950001</v>
      </c>
      <c r="BI15">
        <v>-115.5688460824</v>
      </c>
      <c r="BJ15">
        <v>-115.56897415349999</v>
      </c>
      <c r="BK15">
        <v>-231.1465973489</v>
      </c>
      <c r="BL15">
        <v>-115.5729055778</v>
      </c>
      <c r="BM15">
        <v>-115.5730267575</v>
      </c>
      <c r="BN15">
        <v>-231.1546385723</v>
      </c>
      <c r="BO15">
        <v>-115.57286489259999</v>
      </c>
      <c r="BP15">
        <v>-115.5729858417</v>
      </c>
      <c r="BQ15">
        <v>-231.15455646219999</v>
      </c>
      <c r="BR15">
        <v>-115.575483667</v>
      </c>
      <c r="BS15">
        <v>-115.5756066829</v>
      </c>
      <c r="BT15">
        <v>-231.15982953049999</v>
      </c>
      <c r="BU15">
        <v>-115.5635236487</v>
      </c>
      <c r="BV15">
        <v>-115.5636841215</v>
      </c>
      <c r="BW15">
        <v>-231.13591772129999</v>
      </c>
      <c r="BY15">
        <v>-231.14168527679399</v>
      </c>
      <c r="BZ15">
        <v>-115.56644362040799</v>
      </c>
      <c r="CA15">
        <v>-115.566559217538</v>
      </c>
      <c r="CD15" t="s">
        <v>589</v>
      </c>
      <c r="CF15">
        <v>-231.14914100262601</v>
      </c>
      <c r="CG15">
        <v>-115.570156535612</v>
      </c>
      <c r="CH15">
        <v>-115.570276340646</v>
      </c>
    </row>
    <row r="16" spans="1:86" x14ac:dyDescent="0.2">
      <c r="A16" t="s">
        <v>590</v>
      </c>
      <c r="B16" s="1">
        <f t="shared" si="1"/>
        <v>0.72940400502870784</v>
      </c>
      <c r="C16" s="1">
        <f t="shared" si="2"/>
        <v>0.52528426357719038</v>
      </c>
      <c r="D16" s="1">
        <f t="shared" si="3"/>
        <v>3.4642994157553453E-2</v>
      </c>
      <c r="E16" s="1">
        <f t="shared" si="4"/>
        <v>-3.2789302222544947E-2</v>
      </c>
      <c r="F16" s="1">
        <f t="shared" si="5"/>
        <v>6.0099485786074602E-2</v>
      </c>
      <c r="G16" s="1">
        <f t="shared" si="6"/>
        <v>3.0964533454013399E-2</v>
      </c>
      <c r="H16" s="1">
        <f t="shared" si="7"/>
        <v>-2.0718181851748341E-2</v>
      </c>
      <c r="I16" s="1">
        <f t="shared" si="8"/>
        <v>2.9562744276763198E-3</v>
      </c>
      <c r="J16" s="1">
        <f t="shared" si="9"/>
        <v>1.8676709595562002E-3</v>
      </c>
      <c r="K16" s="1">
        <f t="shared" si="10"/>
        <v>3.4531109187725839E-2</v>
      </c>
      <c r="L16" s="1">
        <f t="shared" si="11"/>
        <v>-3.571582141466223E-2</v>
      </c>
      <c r="M16" s="1">
        <f t="shared" si="12"/>
        <v>-5.1358828322189964E-4</v>
      </c>
      <c r="N16" s="1"/>
      <c r="O16" s="1"/>
      <c r="P16" s="2" t="s">
        <v>590</v>
      </c>
      <c r="Q16" s="1">
        <f t="shared" si="13"/>
        <v>4.3090500683909614</v>
      </c>
      <c r="R16" s="1">
        <f t="shared" si="14"/>
        <v>7.8087616015050338</v>
      </c>
      <c r="S16" s="1">
        <f t="shared" si="15"/>
        <v>7.4005221186019989</v>
      </c>
      <c r="T16" s="1">
        <f t="shared" si="23"/>
        <v>7.6046418600535164</v>
      </c>
      <c r="U16" s="1">
        <f t="shared" si="16"/>
        <v>7.1140005906338795</v>
      </c>
      <c r="V16" s="1">
        <f t="shared" si="17"/>
        <v>7.0465682942537811</v>
      </c>
      <c r="W16" s="1">
        <f t="shared" si="18"/>
        <v>7.1394570822624006</v>
      </c>
      <c r="X16" s="1">
        <f t="shared" si="19"/>
        <v>7.0823138709040023</v>
      </c>
      <c r="Y16" s="1">
        <f t="shared" si="20"/>
        <v>7.0812252674358822</v>
      </c>
      <c r="Z16" s="1">
        <f t="shared" si="21"/>
        <v>7.1138887056640518</v>
      </c>
      <c r="AA16" s="1">
        <f t="shared" si="25"/>
        <v>7.1103221299303394</v>
      </c>
      <c r="AD16" s="1">
        <f>'F12b_VDZ-F12'!B16</f>
        <v>4.3100479948595103</v>
      </c>
      <c r="AE16" s="1">
        <f>'F12b_VDZ-F12'!C16</f>
        <v>7.8152968939296086</v>
      </c>
      <c r="AF16" s="1">
        <f>'F12b_VDZ-F12'!D16</f>
        <v>7.0436417750616638</v>
      </c>
      <c r="AG16" s="1"/>
      <c r="AH16" s="1">
        <f t="shared" si="22"/>
        <v>7.0788440081931041</v>
      </c>
      <c r="AI16" s="1"/>
      <c r="AJ16" s="1">
        <f t="shared" si="24"/>
        <v>7.0586394146245777</v>
      </c>
      <c r="AK16" s="1"/>
      <c r="AL16" s="1">
        <f>'F12c_VDZ-F12 '!D16</f>
        <v>7.079357596476326</v>
      </c>
      <c r="AN16" s="1"/>
      <c r="AO16" s="1"/>
      <c r="AP16" s="1"/>
      <c r="AQ16" s="1"/>
      <c r="AS16" t="s">
        <v>590</v>
      </c>
      <c r="AT16">
        <v>-115.0929344714</v>
      </c>
      <c r="AU16">
        <v>-95.256925175800006</v>
      </c>
      <c r="AV16">
        <v>-210.35672655530001</v>
      </c>
      <c r="AW16">
        <v>-115.57237157359999</v>
      </c>
      <c r="AX16">
        <v>-95.705093794800007</v>
      </c>
      <c r="AY16">
        <v>-211.28990942159999</v>
      </c>
      <c r="AZ16">
        <v>-115.5716176335</v>
      </c>
      <c r="BA16">
        <v>-95.712230883399997</v>
      </c>
      <c r="BB16">
        <v>-211.29564199910001</v>
      </c>
      <c r="BC16">
        <v>-115.57951342520001</v>
      </c>
      <c r="BD16">
        <v>-95.719382935900001</v>
      </c>
      <c r="BE16">
        <v>-211.31023324220001</v>
      </c>
      <c r="BF16">
        <v>-115.568408894</v>
      </c>
      <c r="BG16">
        <v>-95.709075513299993</v>
      </c>
      <c r="BH16">
        <v>-211.2887138282</v>
      </c>
      <c r="BI16">
        <v>-115.5685894802</v>
      </c>
      <c r="BJ16">
        <v>-95.708465915399998</v>
      </c>
      <c r="BK16">
        <v>-211.2884328442</v>
      </c>
      <c r="BL16">
        <v>-115.5726458125</v>
      </c>
      <c r="BM16">
        <v>-95.712246397399994</v>
      </c>
      <c r="BN16">
        <v>-211.29617859499999</v>
      </c>
      <c r="BO16">
        <v>-115.57260509050001</v>
      </c>
      <c r="BP16">
        <v>-95.712219217599994</v>
      </c>
      <c r="BQ16">
        <v>-211.2961089584</v>
      </c>
      <c r="BR16">
        <v>-115.5752276811</v>
      </c>
      <c r="BS16">
        <v>-95.714528764899995</v>
      </c>
      <c r="BT16">
        <v>-211.30109314879999</v>
      </c>
      <c r="BU16">
        <v>-115.56325616220001</v>
      </c>
      <c r="BV16">
        <v>-95.703485550300002</v>
      </c>
      <c r="BW16">
        <v>-211.27807273159999</v>
      </c>
      <c r="BY16">
        <v>-211.28462090074501</v>
      </c>
      <c r="BZ16">
        <v>-115.566188870977</v>
      </c>
      <c r="CA16">
        <v>-95.707183372314006</v>
      </c>
      <c r="CD16" t="s">
        <v>591</v>
      </c>
      <c r="CF16">
        <v>-211.29123551011301</v>
      </c>
      <c r="CG16">
        <v>-115.569900963964</v>
      </c>
      <c r="CH16">
        <v>-95.710053690627007</v>
      </c>
    </row>
    <row r="17" spans="1:86" x14ac:dyDescent="0.2">
      <c r="A17" t="s">
        <v>592</v>
      </c>
      <c r="B17" s="1">
        <f t="shared" si="1"/>
        <v>0.46401521176652594</v>
      </c>
      <c r="C17" s="1">
        <f t="shared" si="2"/>
        <v>0.44141573949994495</v>
      </c>
      <c r="D17" s="1">
        <f t="shared" si="3"/>
        <v>3.6470838374977887E-2</v>
      </c>
      <c r="E17" s="1">
        <f t="shared" si="4"/>
        <v>-3.1219866445289846E-2</v>
      </c>
      <c r="F17" s="1">
        <f t="shared" si="5"/>
        <v>8.3281352763261651E-2</v>
      </c>
      <c r="G17" s="1">
        <f t="shared" si="6"/>
        <v>1.6746269444636752E-2</v>
      </c>
      <c r="H17" s="1">
        <f t="shared" si="7"/>
        <v>-5.6941059127817439E-3</v>
      </c>
      <c r="I17" s="1">
        <f t="shared" si="8"/>
        <v>1.0762904722376732E-3</v>
      </c>
      <c r="J17" s="1">
        <f t="shared" si="9"/>
        <v>1.0205048897926616E-3</v>
      </c>
      <c r="K17" s="1">
        <f t="shared" si="10"/>
        <v>2.3762453194005495E-2</v>
      </c>
      <c r="L17" s="1">
        <f t="shared" si="11"/>
        <v>-3.2088240449639649E-2</v>
      </c>
      <c r="M17" s="1">
        <f t="shared" si="12"/>
        <v>2.8697741281158429E-3</v>
      </c>
      <c r="N17" s="1"/>
      <c r="O17" s="1"/>
      <c r="P17" t="s">
        <v>592</v>
      </c>
      <c r="Q17" s="1">
        <f t="shared" si="13"/>
        <v>5.2748156777829305</v>
      </c>
      <c r="R17" s="1">
        <f t="shared" si="14"/>
        <v>8.2471941432730098</v>
      </c>
      <c r="S17" s="1">
        <f t="shared" si="15"/>
        <v>8.2019951987398478</v>
      </c>
      <c r="T17" s="1">
        <f t="shared" si="23"/>
        <v>8.2245946710064288</v>
      </c>
      <c r="U17" s="1">
        <f t="shared" si="16"/>
        <v>7.8196497698814618</v>
      </c>
      <c r="V17" s="1">
        <f t="shared" si="17"/>
        <v>7.751959065061194</v>
      </c>
      <c r="W17" s="1">
        <f t="shared" si="18"/>
        <v>7.8664602842697455</v>
      </c>
      <c r="X17" s="1">
        <f t="shared" si="19"/>
        <v>7.7842552219787216</v>
      </c>
      <c r="Y17" s="1">
        <f t="shared" si="20"/>
        <v>7.7841994363962765</v>
      </c>
      <c r="Z17" s="1">
        <f t="shared" si="21"/>
        <v>7.8069413847004894</v>
      </c>
      <c r="AA17" s="1">
        <f t="shared" si="25"/>
        <v>7.7999252009511206</v>
      </c>
      <c r="AD17" s="1">
        <f>'F12b_VDZ-F12'!B17</f>
        <v>5.2771229141419056</v>
      </c>
      <c r="AE17" s="1">
        <f>'F12b_VDZ-F12'!C17</f>
        <v>8.2522887523469137</v>
      </c>
      <c r="AF17" s="1">
        <f>'F12b_VDZ-F12'!D17</f>
        <v>7.7510906910568442</v>
      </c>
      <c r="AG17" s="1"/>
      <c r="AH17" s="1">
        <f t="shared" si="22"/>
        <v>7.7860487056345997</v>
      </c>
      <c r="AI17" s="1"/>
      <c r="AJ17" s="1">
        <f t="shared" si="24"/>
        <v>7.7774848255937021</v>
      </c>
      <c r="AK17" s="1"/>
      <c r="AL17" s="1">
        <f>'F12c_VDZ-F12 '!D17</f>
        <v>7.7831789315064839</v>
      </c>
      <c r="AN17" s="1"/>
      <c r="AO17" s="1"/>
      <c r="AP17" s="1"/>
      <c r="AQ17" s="1"/>
      <c r="AS17" t="s">
        <v>592</v>
      </c>
      <c r="AT17">
        <v>-115.09311123160001</v>
      </c>
      <c r="AU17">
        <v>-247.1066045945</v>
      </c>
      <c r="AV17">
        <v>-362.20812177959999</v>
      </c>
      <c r="AW17">
        <v>-115.57247323119999</v>
      </c>
      <c r="AX17">
        <v>-248.16454371739999</v>
      </c>
      <c r="AY17">
        <v>-363.75015968849999</v>
      </c>
      <c r="AZ17">
        <v>-115.5717317427</v>
      </c>
      <c r="BA17">
        <v>-248.15526572580001</v>
      </c>
      <c r="BB17">
        <v>-363.74006817930001</v>
      </c>
      <c r="BC17">
        <v>-115.57961911549999</v>
      </c>
      <c r="BD17">
        <v>-248.17187551129999</v>
      </c>
      <c r="BE17">
        <v>-363.76395603140003</v>
      </c>
      <c r="BF17">
        <v>-115.5685140758</v>
      </c>
      <c r="BG17">
        <v>-248.14803451520001</v>
      </c>
      <c r="BH17">
        <v>-363.72890212359999</v>
      </c>
      <c r="BI17">
        <v>-115.5686954433</v>
      </c>
      <c r="BJ17">
        <v>-248.14773841749999</v>
      </c>
      <c r="BK17">
        <v>-363.72896986270001</v>
      </c>
      <c r="BL17">
        <v>-115.57275250390001</v>
      </c>
      <c r="BM17">
        <v>-248.1561461707</v>
      </c>
      <c r="BN17">
        <v>-363.7413036744</v>
      </c>
      <c r="BO17">
        <v>-115.57271179120001</v>
      </c>
      <c r="BP17">
        <v>-248.15604650739999</v>
      </c>
      <c r="BQ17">
        <v>-363.74116320949997</v>
      </c>
      <c r="BR17">
        <v>-115.57533347099999</v>
      </c>
      <c r="BS17">
        <v>-248.1621395892</v>
      </c>
      <c r="BT17">
        <v>-363.74991421269999</v>
      </c>
      <c r="BU17">
        <v>-115.5633665424</v>
      </c>
      <c r="BV17">
        <v>-248.13580352130001</v>
      </c>
      <c r="BW17">
        <v>-363.71160003519998</v>
      </c>
      <c r="BY17">
        <v>-363.72192371811201</v>
      </c>
      <c r="BZ17">
        <v>-115.566293804701</v>
      </c>
      <c r="CA17">
        <v>-248.14323570292399</v>
      </c>
      <c r="CD17" t="s">
        <v>593</v>
      </c>
      <c r="CF17">
        <v>-363.73328085489601</v>
      </c>
      <c r="CG17">
        <v>-115.57000647857301</v>
      </c>
      <c r="CH17">
        <v>-248.150866518425</v>
      </c>
    </row>
    <row r="18" spans="1:86" x14ac:dyDescent="0.2">
      <c r="A18" t="s">
        <v>594</v>
      </c>
      <c r="B18" s="1">
        <f t="shared" si="1"/>
        <v>0.28155332062843996</v>
      </c>
      <c r="C18" s="1">
        <f t="shared" si="2"/>
        <v>0.24204685989781982</v>
      </c>
      <c r="D18" s="1">
        <f t="shared" si="3"/>
        <v>1.9165996285879672E-2</v>
      </c>
      <c r="E18" s="1">
        <f t="shared" si="4"/>
        <v>-1.8771533814067709E-2</v>
      </c>
      <c r="F18" s="1">
        <f t="shared" si="5"/>
        <v>3.2978358897816307E-2</v>
      </c>
      <c r="G18" s="1">
        <f t="shared" si="6"/>
        <v>-8.1594068973318556E-3</v>
      </c>
      <c r="H18" s="1">
        <f t="shared" si="7"/>
        <v>-1.2304624844562184E-2</v>
      </c>
      <c r="I18" s="1">
        <f t="shared" si="8"/>
        <v>-1.0074301299729527E-3</v>
      </c>
      <c r="J18" s="1">
        <f t="shared" si="9"/>
        <v>-1.2293174718625011E-3</v>
      </c>
      <c r="K18" s="1">
        <f t="shared" si="10"/>
        <v>1.3600928282808233E-2</v>
      </c>
      <c r="L18" s="1">
        <f t="shared" si="11"/>
        <v>-1.7043358842092182E-2</v>
      </c>
      <c r="M18" s="1">
        <f t="shared" si="12"/>
        <v>6.4824175857847166E-4</v>
      </c>
      <c r="N18" s="1"/>
      <c r="O18" s="1"/>
      <c r="P18" s="2" t="s">
        <v>594</v>
      </c>
      <c r="Q18" s="1">
        <f t="shared" si="13"/>
        <v>3.5417478925340657</v>
      </c>
      <c r="R18" s="1">
        <f t="shared" si="14"/>
        <v>5.1333533874347825</v>
      </c>
      <c r="S18" s="1">
        <f t="shared" si="15"/>
        <v>5.0543404659735423</v>
      </c>
      <c r="T18" s="1">
        <f t="shared" si="23"/>
        <v>5.0938469267041624</v>
      </c>
      <c r="U18" s="1">
        <f t="shared" si="16"/>
        <v>4.8709660630922222</v>
      </c>
      <c r="V18" s="1">
        <f t="shared" si="17"/>
        <v>4.8330285329922749</v>
      </c>
      <c r="W18" s="1">
        <f t="shared" si="18"/>
        <v>4.8847784257041589</v>
      </c>
      <c r="X18" s="1">
        <f t="shared" si="19"/>
        <v>4.8507926366763696</v>
      </c>
      <c r="Y18" s="1">
        <f t="shared" si="20"/>
        <v>4.8505707493344801</v>
      </c>
      <c r="Z18" s="1">
        <f t="shared" si="21"/>
        <v>4.8654009950891508</v>
      </c>
      <c r="AA18" s="1">
        <f t="shared" si="25"/>
        <v>4.8436406599090107</v>
      </c>
      <c r="AD18" s="1">
        <f>'F12b_VDZ-F12'!B18</f>
        <v>3.5435306507670319</v>
      </c>
      <c r="AE18" s="1">
        <f>'F12b_VDZ-F12'!C18</f>
        <v>5.1374082584349647</v>
      </c>
      <c r="AF18" s="1">
        <f>'F12b_VDZ-F12'!D18</f>
        <v>4.8347567079642504</v>
      </c>
      <c r="AG18" s="1"/>
      <c r="AH18" s="1">
        <f t="shared" si="22"/>
        <v>4.852448308564921</v>
      </c>
      <c r="AI18" s="1"/>
      <c r="AJ18" s="1">
        <f t="shared" si="24"/>
        <v>4.8394954419617804</v>
      </c>
      <c r="AK18" s="1"/>
      <c r="AL18" s="1">
        <f>'F12c_VDZ-F12 '!D18</f>
        <v>4.8518000668063426</v>
      </c>
      <c r="AN18" s="1"/>
      <c r="AO18" s="1"/>
      <c r="AP18" s="1"/>
      <c r="AQ18" s="1"/>
      <c r="AS18" t="s">
        <v>594</v>
      </c>
      <c r="AT18">
        <v>-115.0935064299</v>
      </c>
      <c r="AU18">
        <v>-76.0615585993</v>
      </c>
      <c r="AV18">
        <v>-191.1607091635</v>
      </c>
      <c r="AW18">
        <v>-115.57263154170001</v>
      </c>
      <c r="AX18">
        <v>-76.357494147099999</v>
      </c>
      <c r="AY18">
        <v>-191.9383062078</v>
      </c>
      <c r="AZ18">
        <v>-115.5719432954</v>
      </c>
      <c r="BA18">
        <v>-76.351299618400006</v>
      </c>
      <c r="BB18">
        <v>-191.93129751769999</v>
      </c>
      <c r="BC18">
        <v>-115.5798014273</v>
      </c>
      <c r="BD18">
        <v>-76.355444314500005</v>
      </c>
      <c r="BE18">
        <v>-191.94300812</v>
      </c>
      <c r="BF18">
        <v>-115.5686971805</v>
      </c>
      <c r="BG18">
        <v>-76.348730400700006</v>
      </c>
      <c r="BH18">
        <v>-191.92512950209999</v>
      </c>
      <c r="BI18">
        <v>-115.56887976420001</v>
      </c>
      <c r="BJ18">
        <v>-76.349347730299996</v>
      </c>
      <c r="BK18">
        <v>-191.92601188410001</v>
      </c>
      <c r="BL18">
        <v>-115.5729405678</v>
      </c>
      <c r="BM18">
        <v>-76.351986937800007</v>
      </c>
      <c r="BN18">
        <v>-191.9326577354</v>
      </c>
      <c r="BO18">
        <v>-115.57289991099999</v>
      </c>
      <c r="BP18">
        <v>-76.351954444599997</v>
      </c>
      <c r="BQ18">
        <v>-191.93258423180001</v>
      </c>
      <c r="BR18">
        <v>-115.5755176186</v>
      </c>
      <c r="BS18">
        <v>-76.353565969200005</v>
      </c>
      <c r="BT18">
        <v>-191.93683709749999</v>
      </c>
      <c r="BU18">
        <v>-115.56355803690001</v>
      </c>
      <c r="BV18">
        <v>-76.346485555499996</v>
      </c>
      <c r="BW18">
        <v>-191.9177624248</v>
      </c>
      <c r="BY18">
        <v>-191.92155636653899</v>
      </c>
      <c r="BZ18">
        <v>-115.56647774429</v>
      </c>
      <c r="CA18">
        <v>-76.347366395674001</v>
      </c>
      <c r="CD18" t="s">
        <v>595</v>
      </c>
      <c r="CF18">
        <v>-191.927801434201</v>
      </c>
      <c r="CG18">
        <v>-115.57019059862201</v>
      </c>
      <c r="CH18">
        <v>-76.349877967297999</v>
      </c>
    </row>
    <row r="19" spans="1:86" x14ac:dyDescent="0.2">
      <c r="A19" t="s">
        <v>596</v>
      </c>
      <c r="B19" s="1">
        <f t="shared" si="1"/>
        <v>0.33902727967910673</v>
      </c>
      <c r="C19" s="1">
        <f t="shared" si="2"/>
        <v>0.26351240993972036</v>
      </c>
      <c r="D19" s="1">
        <f t="shared" si="3"/>
        <v>3.3181910436236528E-2</v>
      </c>
      <c r="E19" s="1">
        <f t="shared" si="4"/>
        <v>-6.0817354626787612E-3</v>
      </c>
      <c r="F19" s="1">
        <f t="shared" si="5"/>
        <v>5.3807582949374044E-2</v>
      </c>
      <c r="G19" s="1">
        <f t="shared" si="6"/>
        <v>3.137945213752058E-2</v>
      </c>
      <c r="H19" s="1">
        <f t="shared" si="7"/>
        <v>2.3162003187122693E-3</v>
      </c>
      <c r="I19" s="1">
        <f t="shared" si="8"/>
        <v>1.9838951231019308E-3</v>
      </c>
      <c r="J19" s="1">
        <f t="shared" si="9"/>
        <v>1.874771226513694E-3</v>
      </c>
      <c r="K19" s="1">
        <f t="shared" si="10"/>
        <v>2.2100782913835992E-2</v>
      </c>
      <c r="L19" s="1">
        <f t="shared" si="11"/>
        <v>-8.0874246641138292E-3</v>
      </c>
      <c r="M19" s="1">
        <f t="shared" si="12"/>
        <v>9.551620788221804E-3</v>
      </c>
      <c r="N19" s="1"/>
      <c r="O19" s="1"/>
      <c r="P19" s="2" t="s">
        <v>596</v>
      </c>
      <c r="Q19" s="1">
        <f t="shared" si="13"/>
        <v>0.94548249435548626</v>
      </c>
      <c r="R19" s="1">
        <f t="shared" si="14"/>
        <v>3.1005866884311617</v>
      </c>
      <c r="S19" s="1">
        <f t="shared" si="15"/>
        <v>2.949556948952389</v>
      </c>
      <c r="T19" s="1">
        <f t="shared" si="23"/>
        <v>3.0250718186917753</v>
      </c>
      <c r="U19" s="1">
        <f t="shared" si="16"/>
        <v>2.7947413191882915</v>
      </c>
      <c r="V19" s="1">
        <f t="shared" si="17"/>
        <v>2.7554776732893762</v>
      </c>
      <c r="W19" s="1">
        <f t="shared" si="18"/>
        <v>2.815366991701429</v>
      </c>
      <c r="X19" s="1">
        <f t="shared" si="19"/>
        <v>2.7635433038751569</v>
      </c>
      <c r="Y19" s="1">
        <f t="shared" si="20"/>
        <v>2.7634341799785687</v>
      </c>
      <c r="Z19" s="1">
        <f t="shared" si="21"/>
        <v>2.783660191665891</v>
      </c>
      <c r="AA19" s="1">
        <f t="shared" si="25"/>
        <v>2.7929388608895755</v>
      </c>
      <c r="AD19" s="1">
        <f>'F12b_VDZ-F12'!B19</f>
        <v>0.94675271226568913</v>
      </c>
      <c r="AE19" s="1">
        <f>'F12b_VDZ-F12'!C19</f>
        <v>3.1054570005086615</v>
      </c>
      <c r="AF19" s="1">
        <f>'F12b_VDZ-F12'!D19</f>
        <v>2.7534719840879411</v>
      </c>
      <c r="AG19" s="1"/>
      <c r="AH19" s="1">
        <f t="shared" si="22"/>
        <v>2.7711110295402768</v>
      </c>
      <c r="AI19" s="1"/>
      <c r="AJ19" s="1">
        <f t="shared" si="24"/>
        <v>2.7638756090707672</v>
      </c>
      <c r="AK19" s="1"/>
      <c r="AL19" s="1">
        <f>'F12c_VDZ-F12 '!D19</f>
        <v>2.761559408752055</v>
      </c>
      <c r="AN19" s="1"/>
      <c r="AO19" s="1"/>
      <c r="AP19" s="1"/>
      <c r="AQ19" s="1"/>
      <c r="AS19" t="s">
        <v>596</v>
      </c>
      <c r="AT19">
        <v>-95.256845917700005</v>
      </c>
      <c r="AU19">
        <v>-115.0936886855</v>
      </c>
      <c r="AV19">
        <v>-210.35204132539999</v>
      </c>
      <c r="AW19">
        <v>-95.705048592599994</v>
      </c>
      <c r="AX19">
        <v>-115.5727501074</v>
      </c>
      <c r="AY19">
        <v>-211.28273979919999</v>
      </c>
      <c r="AZ19">
        <v>-95.712189022800004</v>
      </c>
      <c r="BA19">
        <v>-115.5720503221</v>
      </c>
      <c r="BB19">
        <v>-211.28893976289999</v>
      </c>
      <c r="BC19">
        <v>-95.719340410699999</v>
      </c>
      <c r="BD19">
        <v>-115.579909047</v>
      </c>
      <c r="BE19">
        <v>-211.30370316130001</v>
      </c>
      <c r="BF19">
        <v>-95.709037018199993</v>
      </c>
      <c r="BG19">
        <v>-115.56879900289999</v>
      </c>
      <c r="BH19">
        <v>-211.28222715410001</v>
      </c>
      <c r="BI19">
        <v>-95.708421502099995</v>
      </c>
      <c r="BJ19">
        <v>-115.5689889275</v>
      </c>
      <c r="BK19">
        <v>-211.28189700230001</v>
      </c>
      <c r="BL19">
        <v>-95.712206557299993</v>
      </c>
      <c r="BM19">
        <v>-115.573045605</v>
      </c>
      <c r="BN19">
        <v>-211.2896561487</v>
      </c>
      <c r="BO19">
        <v>-95.712179450099995</v>
      </c>
      <c r="BP19">
        <v>-115.5730048155</v>
      </c>
      <c r="BQ19">
        <v>-211.2895880781</v>
      </c>
      <c r="BR19">
        <v>-95.714488213600006</v>
      </c>
      <c r="BS19">
        <v>-115.57562360519999</v>
      </c>
      <c r="BT19">
        <v>-211.29454786349999</v>
      </c>
      <c r="BU19">
        <v>-95.703422805399995</v>
      </c>
      <c r="BV19">
        <v>-115.5636878693</v>
      </c>
      <c r="BW19">
        <v>-211.2715615059</v>
      </c>
      <c r="BY19">
        <v>-211.27812670050801</v>
      </c>
      <c r="BZ19">
        <v>-95.707142769387005</v>
      </c>
      <c r="CA19">
        <v>-115.566579415159</v>
      </c>
      <c r="CD19" t="s">
        <v>597</v>
      </c>
      <c r="CF19">
        <v>-211.28472516297899</v>
      </c>
      <c r="CG19">
        <v>-95.710014461162999</v>
      </c>
      <c r="CH19">
        <v>-115.57029465547799</v>
      </c>
    </row>
    <row r="20" spans="1:86" x14ac:dyDescent="0.2">
      <c r="A20" t="s">
        <v>598</v>
      </c>
      <c r="B20" s="1">
        <f t="shared" si="1"/>
        <v>0.64167725010317467</v>
      </c>
      <c r="C20" s="1">
        <f t="shared" si="2"/>
        <v>0.44943808325848833</v>
      </c>
      <c r="D20" s="1">
        <f t="shared" si="3"/>
        <v>4.4929018836515677E-2</v>
      </c>
      <c r="E20" s="1">
        <f t="shared" si="4"/>
        <v>-1.0454655907729205E-2</v>
      </c>
      <c r="F20" s="1">
        <f t="shared" si="5"/>
        <v>6.2836822174559437E-2</v>
      </c>
      <c r="G20" s="1">
        <f t="shared" si="6"/>
        <v>2.0318221738598652E-2</v>
      </c>
      <c r="H20" s="1">
        <f t="shared" si="7"/>
        <v>-1.2371494099408409E-2</v>
      </c>
      <c r="I20" s="1">
        <f t="shared" si="8"/>
        <v>4.4373995567550395E-3</v>
      </c>
      <c r="J20" s="1">
        <f t="shared" si="9"/>
        <v>4.4175074983856533E-3</v>
      </c>
      <c r="K20" s="1">
        <f t="shared" si="10"/>
        <v>3.3979793810781977E-2</v>
      </c>
      <c r="L20" s="1">
        <f t="shared" si="11"/>
        <v>-1.5474366065736156E-2</v>
      </c>
      <c r="M20" s="1">
        <f t="shared" si="12"/>
        <v>7.1478195252163701E-3</v>
      </c>
      <c r="N20" s="1"/>
      <c r="O20" s="1"/>
      <c r="P20" s="2" t="s">
        <v>598</v>
      </c>
      <c r="Q20" s="1">
        <f t="shared" si="13"/>
        <v>0.95792073666432476</v>
      </c>
      <c r="R20" s="1">
        <f t="shared" si="14"/>
        <v>4.3566227558297328</v>
      </c>
      <c r="S20" s="1">
        <f t="shared" si="15"/>
        <v>3.9721444221403597</v>
      </c>
      <c r="T20" s="1">
        <f t="shared" si="23"/>
        <v>4.1643835889850465</v>
      </c>
      <c r="U20" s="1">
        <f t="shared" si="16"/>
        <v>3.7598745245630738</v>
      </c>
      <c r="V20" s="1">
        <f t="shared" si="17"/>
        <v>3.7044908498188289</v>
      </c>
      <c r="W20" s="1">
        <f t="shared" si="18"/>
        <v>3.7777823279011176</v>
      </c>
      <c r="X20" s="1">
        <f t="shared" si="19"/>
        <v>3.7193829052833132</v>
      </c>
      <c r="Y20" s="1">
        <f t="shared" si="20"/>
        <v>3.7193630132249438</v>
      </c>
      <c r="Z20" s="1">
        <f t="shared" si="21"/>
        <v>3.7489252995373401</v>
      </c>
      <c r="AA20" s="1">
        <f t="shared" si="25"/>
        <v>3.7352637274651568</v>
      </c>
      <c r="AD20" s="1">
        <f>'F12b_VDZ-F12'!B20</f>
        <v>0.95871076359029883</v>
      </c>
      <c r="AE20" s="1">
        <f>'F12b_VDZ-F12'!C20</f>
        <v>4.3623980746741244</v>
      </c>
      <c r="AF20" s="1">
        <f>'F12b_VDZ-F12'!D20</f>
        <v>3.699471139660822</v>
      </c>
      <c r="AG20" s="1"/>
      <c r="AH20" s="1">
        <f t="shared" si="22"/>
        <v>3.7220933252517745</v>
      </c>
      <c r="AI20" s="1"/>
      <c r="AJ20" s="1">
        <f t="shared" si="24"/>
        <v>3.7025740116271497</v>
      </c>
      <c r="AK20" s="1"/>
      <c r="AL20" s="1">
        <f>'F12c_VDZ-F12 '!D20</f>
        <v>3.7149455057265581</v>
      </c>
      <c r="AN20" s="1"/>
      <c r="AO20" s="1"/>
      <c r="AP20" s="1"/>
      <c r="AQ20" s="1"/>
      <c r="AS20" t="s">
        <v>598</v>
      </c>
      <c r="AT20">
        <v>-95.256786117999994</v>
      </c>
      <c r="AU20">
        <v>-95.256873897299997</v>
      </c>
      <c r="AV20">
        <v>-190.51518655909999</v>
      </c>
      <c r="AW20">
        <v>-95.705035141600007</v>
      </c>
      <c r="AX20">
        <v>-95.705071008100006</v>
      </c>
      <c r="AY20">
        <v>-191.41704886970001</v>
      </c>
      <c r="AZ20">
        <v>-95.712166003299998</v>
      </c>
      <c r="BA20">
        <v>-95.712206384599995</v>
      </c>
      <c r="BB20">
        <v>-191.43070240270001</v>
      </c>
      <c r="BC20">
        <v>-95.719325596199994</v>
      </c>
      <c r="BD20">
        <v>-95.719360602699993</v>
      </c>
      <c r="BE20">
        <v>-191.44467794010001</v>
      </c>
      <c r="BF20">
        <v>-95.709021360999998</v>
      </c>
      <c r="BG20">
        <v>-95.709053898500002</v>
      </c>
      <c r="BH20">
        <v>-191.42397874119999</v>
      </c>
      <c r="BI20">
        <v>-95.708406443900003</v>
      </c>
      <c r="BJ20">
        <v>-95.708443213099997</v>
      </c>
      <c r="BK20">
        <v>-191.4228699361</v>
      </c>
      <c r="BL20">
        <v>-95.712190030499997</v>
      </c>
      <c r="BM20">
        <v>-95.712223361499994</v>
      </c>
      <c r="BN20">
        <v>-191.4303406057</v>
      </c>
      <c r="BO20">
        <v>-95.712162903999996</v>
      </c>
      <c r="BP20">
        <v>-95.712196213400006</v>
      </c>
      <c r="BQ20">
        <v>-191.4302862994</v>
      </c>
      <c r="BR20">
        <v>-95.714472781699996</v>
      </c>
      <c r="BS20">
        <v>-95.714506127999996</v>
      </c>
      <c r="BT20">
        <v>-191.43495320220001</v>
      </c>
      <c r="BU20">
        <v>-95.703407381000005</v>
      </c>
      <c r="BV20">
        <v>-95.703459343999995</v>
      </c>
      <c r="BW20">
        <v>-191.41281924640001</v>
      </c>
      <c r="BY20">
        <v>-191.42018897073899</v>
      </c>
      <c r="BZ20">
        <v>-95.707127112341993</v>
      </c>
      <c r="CA20">
        <v>-95.707161431372995</v>
      </c>
      <c r="CD20" t="s">
        <v>599</v>
      </c>
      <c r="CF20">
        <v>-191.42596178921301</v>
      </c>
      <c r="CG20">
        <v>-95.709998723154001</v>
      </c>
      <c r="CH20">
        <v>-95.710031533030005</v>
      </c>
    </row>
    <row r="21" spans="1:86" x14ac:dyDescent="0.2">
      <c r="A21" t="s">
        <v>600</v>
      </c>
      <c r="B21" s="1">
        <f t="shared" si="1"/>
        <v>0.76470412395199983</v>
      </c>
      <c r="C21" s="1">
        <f t="shared" si="2"/>
        <v>0.55365931314251071</v>
      </c>
      <c r="D21" s="1">
        <f t="shared" si="3"/>
        <v>6.2585815214850626E-2</v>
      </c>
      <c r="E21" s="1">
        <f t="shared" si="4"/>
        <v>-1.5321685491066717E-2</v>
      </c>
      <c r="F21" s="1">
        <f t="shared" si="5"/>
        <v>0.11477170151436233</v>
      </c>
      <c r="G21" s="1">
        <f t="shared" si="6"/>
        <v>6.1842341924487343E-2</v>
      </c>
      <c r="H21" s="1">
        <f t="shared" si="7"/>
        <v>-4.2844410252831366E-3</v>
      </c>
      <c r="I21" s="1">
        <f t="shared" si="8"/>
        <v>6.5142018257482448E-3</v>
      </c>
      <c r="J21" s="1">
        <f t="shared" si="9"/>
        <v>7.2303784205063337E-3</v>
      </c>
      <c r="K21" s="1">
        <f t="shared" si="10"/>
        <v>3.8525030173425456E-2</v>
      </c>
      <c r="L21" s="1">
        <f t="shared" si="11"/>
        <v>-2.2215243866386736E-2</v>
      </c>
      <c r="M21" s="1">
        <f t="shared" si="12"/>
        <v>1.1882394978656841E-2</v>
      </c>
      <c r="N21" s="1"/>
      <c r="O21" s="1"/>
      <c r="P21" t="s">
        <v>600</v>
      </c>
      <c r="Q21" s="1">
        <f t="shared" si="13"/>
        <v>1.531010228294029</v>
      </c>
      <c r="R21" s="1">
        <f t="shared" si="14"/>
        <v>5.5921724578312331</v>
      </c>
      <c r="S21" s="1">
        <f t="shared" si="15"/>
        <v>5.170082836212254</v>
      </c>
      <c r="T21" s="1">
        <f t="shared" si="23"/>
        <v>5.381127647021744</v>
      </c>
      <c r="U21" s="1">
        <f t="shared" si="16"/>
        <v>4.8900541490940839</v>
      </c>
      <c r="V21" s="1">
        <f t="shared" si="17"/>
        <v>4.8121466483881665</v>
      </c>
      <c r="W21" s="1">
        <f t="shared" si="18"/>
        <v>4.9422400353935956</v>
      </c>
      <c r="X21" s="1">
        <f t="shared" si="19"/>
        <v>4.8339825357049815</v>
      </c>
      <c r="Y21" s="1">
        <f t="shared" si="20"/>
        <v>4.8346987122997396</v>
      </c>
      <c r="Z21" s="1">
        <f t="shared" si="21"/>
        <v>4.8659933640526587</v>
      </c>
      <c r="AA21" s="1">
        <f t="shared" si="25"/>
        <v>4.8893106758037206</v>
      </c>
      <c r="AD21" s="1">
        <f>'F12b_VDZ-F12'!B21</f>
        <v>1.5329909136893312</v>
      </c>
      <c r="AE21" s="1">
        <f>'F12b_VDZ-F12'!C21</f>
        <v>5.5983925378429875</v>
      </c>
      <c r="AF21" s="1">
        <f>'F12b_VDZ-F12'!D21</f>
        <v>4.8052530900128465</v>
      </c>
      <c r="AG21" s="1"/>
      <c r="AH21" s="1">
        <f t="shared" si="22"/>
        <v>4.8393507288578901</v>
      </c>
      <c r="AI21" s="1"/>
      <c r="AJ21" s="1">
        <f t="shared" si="24"/>
        <v>4.8231838928539501</v>
      </c>
      <c r="AK21" s="1"/>
      <c r="AL21" s="1">
        <f>'F12c_VDZ-F12 '!D21</f>
        <v>4.8274683338792332</v>
      </c>
      <c r="AN21" s="1"/>
      <c r="AO21" s="1"/>
      <c r="AP21" s="1"/>
      <c r="AQ21" s="1"/>
      <c r="AS21" t="s">
        <v>600</v>
      </c>
      <c r="AT21">
        <v>-95.256769370399994</v>
      </c>
      <c r="AU21">
        <v>-247.10680553430001</v>
      </c>
      <c r="AV21">
        <v>-342.36601472469999</v>
      </c>
      <c r="AW21">
        <v>-95.7050114794</v>
      </c>
      <c r="AX21">
        <v>-248.1646832726</v>
      </c>
      <c r="AY21">
        <v>-343.87860644569997</v>
      </c>
      <c r="AZ21">
        <v>-95.712148905700005</v>
      </c>
      <c r="BA21">
        <v>-248.15543500929999</v>
      </c>
      <c r="BB21">
        <v>-343.87582296609997</v>
      </c>
      <c r="BC21">
        <v>-95.719306055399997</v>
      </c>
      <c r="BD21">
        <v>-248.17204023119999</v>
      </c>
      <c r="BE21">
        <v>-343.89913908360001</v>
      </c>
      <c r="BF21">
        <v>-95.709001879100001</v>
      </c>
      <c r="BG21">
        <v>-248.1482005956</v>
      </c>
      <c r="BH21">
        <v>-343.86487111820003</v>
      </c>
      <c r="BI21">
        <v>-95.708386520600001</v>
      </c>
      <c r="BJ21">
        <v>-248.1479093092</v>
      </c>
      <c r="BK21">
        <v>-343.86417179030002</v>
      </c>
      <c r="BL21">
        <v>-95.712169963999997</v>
      </c>
      <c r="BM21">
        <v>-248.15630745530001</v>
      </c>
      <c r="BN21">
        <v>-343.87618086050003</v>
      </c>
      <c r="BO21">
        <v>-95.712142861700002</v>
      </c>
      <c r="BP21">
        <v>-248.15620792620001</v>
      </c>
      <c r="BQ21">
        <v>-343.87605537040002</v>
      </c>
      <c r="BR21">
        <v>-95.714452799699998</v>
      </c>
      <c r="BS21">
        <v>-248.1623004228</v>
      </c>
      <c r="BT21">
        <v>-343.88450767619997</v>
      </c>
      <c r="BU21">
        <v>-95.703387438600004</v>
      </c>
      <c r="BV21">
        <v>-248.1359803533</v>
      </c>
      <c r="BW21">
        <v>-343.84715940410001</v>
      </c>
      <c r="BY21">
        <v>-343.85820212249899</v>
      </c>
      <c r="BZ21">
        <v>-95.707107319670996</v>
      </c>
      <c r="CA21">
        <v>-248.14340857036001</v>
      </c>
      <c r="CD21" t="s">
        <v>601</v>
      </c>
      <c r="CF21">
        <v>-343.86872282771299</v>
      </c>
      <c r="CG21">
        <v>-95.709979100273998</v>
      </c>
      <c r="CH21">
        <v>-248.15103173147901</v>
      </c>
    </row>
    <row r="22" spans="1:86" x14ac:dyDescent="0.2">
      <c r="A22" t="s">
        <v>602</v>
      </c>
      <c r="B22" s="1">
        <f t="shared" si="1"/>
        <v>0.68188351944688375</v>
      </c>
      <c r="C22" s="1">
        <f t="shared" si="2"/>
        <v>0.45789761160095743</v>
      </c>
      <c r="D22" s="1">
        <f t="shared" si="3"/>
        <v>2.6330745404618661E-2</v>
      </c>
      <c r="E22" s="1">
        <f t="shared" si="4"/>
        <v>-4.0121820377833295E-2</v>
      </c>
      <c r="F22" s="1">
        <f t="shared" si="5"/>
        <v>4.3620263646920954E-2</v>
      </c>
      <c r="G22" s="1">
        <f t="shared" si="6"/>
        <v>4.889749791978204E-3</v>
      </c>
      <c r="H22" s="1">
        <f t="shared" si="7"/>
        <v>-4.099615323384409E-2</v>
      </c>
      <c r="I22" s="1">
        <f t="shared" si="8"/>
        <v>-3.443775096201307E-6</v>
      </c>
      <c r="J22" s="1">
        <f t="shared" si="9"/>
        <v>-7.7860628111103836E-4</v>
      </c>
      <c r="K22" s="1">
        <f t="shared" si="10"/>
        <v>2.9261403005231834E-2</v>
      </c>
      <c r="L22" s="1">
        <f t="shared" si="11"/>
        <v>-3.9952605555708232E-2</v>
      </c>
      <c r="M22" s="1">
        <f t="shared" si="12"/>
        <v>-7.9230290796772351E-3</v>
      </c>
      <c r="N22" s="1"/>
      <c r="O22" s="1"/>
      <c r="P22" s="2" t="s">
        <v>602</v>
      </c>
      <c r="Q22" s="1">
        <f t="shared" si="13"/>
        <v>4.5894753415459455</v>
      </c>
      <c r="R22" s="1">
        <f t="shared" si="14"/>
        <v>7.6227684132102125</v>
      </c>
      <c r="S22" s="1">
        <f t="shared" si="15"/>
        <v>7.1747965975183599</v>
      </c>
      <c r="T22" s="1">
        <f t="shared" si="23"/>
        <v>7.3987825053642862</v>
      </c>
      <c r="U22" s="1">
        <f t="shared" si="16"/>
        <v>6.9672156391679474</v>
      </c>
      <c r="V22" s="1">
        <f t="shared" si="17"/>
        <v>6.9007630733854954</v>
      </c>
      <c r="W22" s="1">
        <f t="shared" si="18"/>
        <v>6.9845051574102497</v>
      </c>
      <c r="X22" s="1">
        <f t="shared" si="19"/>
        <v>6.9408814499882325</v>
      </c>
      <c r="Y22" s="1">
        <f t="shared" si="20"/>
        <v>6.9401062874822177</v>
      </c>
      <c r="Z22" s="1">
        <f t="shared" si="21"/>
        <v>6.9701462967685606</v>
      </c>
      <c r="AA22" s="1">
        <f t="shared" si="25"/>
        <v>6.9457746435553069</v>
      </c>
      <c r="AD22" s="1">
        <f>'F12b_VDZ-F12'!B22</f>
        <v>4.5922001076523857</v>
      </c>
      <c r="AE22" s="1">
        <f>'F12b_VDZ-F12'!C22</f>
        <v>7.6289980759098004</v>
      </c>
      <c r="AF22" s="1">
        <f>'F12b_VDZ-F12'!D22</f>
        <v>6.9009322882076205</v>
      </c>
      <c r="AG22" s="1"/>
      <c r="AH22" s="1">
        <f t="shared" si="22"/>
        <v>6.9329618646836515</v>
      </c>
      <c r="AI22" s="1"/>
      <c r="AJ22" s="1">
        <f t="shared" si="24"/>
        <v>6.8998887405294846</v>
      </c>
      <c r="AK22" s="1"/>
      <c r="AL22" s="1">
        <f>'F12c_VDZ-F12 '!D22</f>
        <v>6.9408848937633287</v>
      </c>
      <c r="AN22" s="1"/>
      <c r="AO22" s="1"/>
      <c r="AP22" s="1"/>
      <c r="AQ22" s="1"/>
      <c r="AS22" t="s">
        <v>602</v>
      </c>
      <c r="AT22">
        <v>-95.256911890599994</v>
      </c>
      <c r="AU22">
        <v>-76.060992034899996</v>
      </c>
      <c r="AV22">
        <v>-171.32521771969999</v>
      </c>
      <c r="AW22">
        <v>-95.705082903199994</v>
      </c>
      <c r="AX22">
        <v>-76.357341295099999</v>
      </c>
      <c r="AY22">
        <v>-172.07457185249999</v>
      </c>
      <c r="AZ22">
        <v>-95.712219139200002</v>
      </c>
      <c r="BA22">
        <v>-76.351035753399998</v>
      </c>
      <c r="BB22">
        <v>-172.0746886583</v>
      </c>
      <c r="BC22">
        <v>-95.719369711100001</v>
      </c>
      <c r="BD22">
        <v>-76.355241189300003</v>
      </c>
      <c r="BE22">
        <v>-172.0857138648</v>
      </c>
      <c r="BF22">
        <v>-95.709061386200005</v>
      </c>
      <c r="BG22">
        <v>-76.348521159399994</v>
      </c>
      <c r="BH22">
        <v>-172.06857961110001</v>
      </c>
      <c r="BI22">
        <v>-95.708452735799995</v>
      </c>
      <c r="BJ22">
        <v>-76.349144146</v>
      </c>
      <c r="BK22">
        <v>-172.06872739880001</v>
      </c>
      <c r="BL22">
        <v>-95.712232403000002</v>
      </c>
      <c r="BM22">
        <v>-76.351772132799994</v>
      </c>
      <c r="BN22">
        <v>-172.075065534</v>
      </c>
      <c r="BO22">
        <v>-95.712205224300007</v>
      </c>
      <c r="BP22">
        <v>-76.351739385200005</v>
      </c>
      <c r="BQ22">
        <v>-172.0750043724</v>
      </c>
      <c r="BR22">
        <v>-95.714515073000001</v>
      </c>
      <c r="BS22">
        <v>-76.353358873999994</v>
      </c>
      <c r="BT22">
        <v>-172.07898158169999</v>
      </c>
      <c r="BU22">
        <v>-95.703474941400003</v>
      </c>
      <c r="BV22">
        <v>-76.346285688899997</v>
      </c>
      <c r="BW22">
        <v>-172.06082942629999</v>
      </c>
      <c r="BY22">
        <v>-172.06532270499599</v>
      </c>
      <c r="BZ22">
        <v>-95.707169121975994</v>
      </c>
      <c r="CA22">
        <v>-76.347157910858002</v>
      </c>
      <c r="CD22" t="s">
        <v>603</v>
      </c>
      <c r="CF22">
        <v>-172.070757382956</v>
      </c>
      <c r="CG22">
        <v>-95.710039777370994</v>
      </c>
      <c r="CH22">
        <v>-76.349669228047006</v>
      </c>
    </row>
    <row r="23" spans="1:86" x14ac:dyDescent="0.2">
      <c r="A23" t="s">
        <v>604</v>
      </c>
      <c r="B23" s="1">
        <f t="shared" si="1"/>
        <v>0.59355940057512058</v>
      </c>
      <c r="C23" s="1">
        <f t="shared" si="2"/>
        <v>0.43793754657438644</v>
      </c>
      <c r="D23" s="1">
        <f t="shared" si="3"/>
        <v>2.2435770744828609E-2</v>
      </c>
      <c r="E23" s="1">
        <f t="shared" si="4"/>
        <v>-3.0389610529013567E-2</v>
      </c>
      <c r="F23" s="1">
        <f t="shared" si="5"/>
        <v>6.906876271097051E-2</v>
      </c>
      <c r="G23" s="1">
        <f t="shared" si="6"/>
        <v>7.6842099398741759E-2</v>
      </c>
      <c r="H23" s="1">
        <f t="shared" si="7"/>
        <v>-7.8934376041015497E-3</v>
      </c>
      <c r="I23" s="1">
        <f t="shared" si="8"/>
        <v>5.1584261365569262E-3</v>
      </c>
      <c r="J23" s="1">
        <f t="shared" si="9"/>
        <v>5.090592406384431E-3</v>
      </c>
      <c r="K23" s="1">
        <f t="shared" si="10"/>
        <v>2.7199760073982837E-2</v>
      </c>
      <c r="L23" s="1">
        <f t="shared" si="11"/>
        <v>-3.5534974425845967E-2</v>
      </c>
      <c r="M23" s="1">
        <f t="shared" si="12"/>
        <v>-1.1308801145529124E-2</v>
      </c>
      <c r="N23" s="1"/>
      <c r="O23" s="1"/>
      <c r="P23" t="s">
        <v>604</v>
      </c>
      <c r="Q23" s="1">
        <f t="shared" si="13"/>
        <v>3.1888772751008041</v>
      </c>
      <c r="R23" s="1">
        <f t="shared" si="14"/>
        <v>6.3807360988123909</v>
      </c>
      <c r="S23" s="1">
        <f t="shared" si="15"/>
        <v>6.0694923908109217</v>
      </c>
      <c r="T23" s="1">
        <f t="shared" si="23"/>
        <v>6.2251142448116568</v>
      </c>
      <c r="U23" s="1">
        <f t="shared" si="16"/>
        <v>5.8096124689820989</v>
      </c>
      <c r="V23" s="1">
        <f t="shared" si="17"/>
        <v>5.7567870877082568</v>
      </c>
      <c r="W23" s="1">
        <f t="shared" si="18"/>
        <v>5.8562454609482408</v>
      </c>
      <c r="X23" s="1">
        <f t="shared" si="19"/>
        <v>5.7923351243738272</v>
      </c>
      <c r="Y23" s="1">
        <f t="shared" si="20"/>
        <v>5.7922672906436548</v>
      </c>
      <c r="Z23" s="1">
        <f t="shared" si="21"/>
        <v>5.8143764583112532</v>
      </c>
      <c r="AA23" s="1">
        <f t="shared" si="25"/>
        <v>5.8640187976360121</v>
      </c>
      <c r="AD23" s="1">
        <f>'F12b_VDZ-F12'!B23</f>
        <v>3.1908756920177419</v>
      </c>
      <c r="AE23" s="1">
        <f>'F12b_VDZ-F12'!C23</f>
        <v>6.3866674553824749</v>
      </c>
      <c r="AF23" s="1">
        <f>'F12b_VDZ-F12'!D23</f>
        <v>5.7516417238114244</v>
      </c>
      <c r="AG23" s="1"/>
      <c r="AH23" s="1">
        <f t="shared" si="22"/>
        <v>5.7758678970917412</v>
      </c>
      <c r="AI23" s="1"/>
      <c r="AJ23" s="1">
        <f t="shared" si="24"/>
        <v>5.7792832606331688</v>
      </c>
      <c r="AK23" s="1"/>
      <c r="AL23" s="1">
        <f>'F12c_VDZ-F12 '!D23</f>
        <v>5.7871766982372703</v>
      </c>
      <c r="AN23" s="1"/>
      <c r="AO23" s="1"/>
      <c r="AP23" s="1"/>
      <c r="AQ23" s="1"/>
      <c r="AS23" t="s">
        <v>604</v>
      </c>
      <c r="AT23">
        <v>-247.10677524720001</v>
      </c>
      <c r="AU23">
        <v>-115.093699094</v>
      </c>
      <c r="AV23">
        <v>-362.20555614040001</v>
      </c>
      <c r="AW23">
        <v>-248.16466435589999</v>
      </c>
      <c r="AX23">
        <v>-115.5727568013</v>
      </c>
      <c r="AY23">
        <v>-363.74758950699999</v>
      </c>
      <c r="AZ23">
        <v>-248.15541137470001</v>
      </c>
      <c r="BA23">
        <v>-115.572041043</v>
      </c>
      <c r="BB23">
        <v>-363.73712476909998</v>
      </c>
      <c r="BC23">
        <v>-248.17202508279999</v>
      </c>
      <c r="BD23">
        <v>-115.5799093469</v>
      </c>
      <c r="BE23">
        <v>-363.76119263610002</v>
      </c>
      <c r="BF23">
        <v>-248.14818557780001</v>
      </c>
      <c r="BG23">
        <v>-115.56879527869999</v>
      </c>
      <c r="BH23">
        <v>-363.72615488029999</v>
      </c>
      <c r="BI23">
        <v>-248.14789957369999</v>
      </c>
      <c r="BJ23">
        <v>-115.56899085009999</v>
      </c>
      <c r="BK23">
        <v>-363.72622294460001</v>
      </c>
      <c r="BL23">
        <v>-248.15628921749999</v>
      </c>
      <c r="BM23">
        <v>-115.57304410890001</v>
      </c>
      <c r="BN23">
        <v>-363.73856399959999</v>
      </c>
      <c r="BO23">
        <v>-248.15618977299999</v>
      </c>
      <c r="BP23">
        <v>-115.5730032054</v>
      </c>
      <c r="BQ23">
        <v>-363.73842354350001</v>
      </c>
      <c r="BR23">
        <v>-248.16228031590001</v>
      </c>
      <c r="BS23">
        <v>-115.5756232052</v>
      </c>
      <c r="BT23">
        <v>-363.74716931939997</v>
      </c>
      <c r="BU23">
        <v>-248.13598181379999</v>
      </c>
      <c r="BV23">
        <v>-115.5636999573</v>
      </c>
      <c r="BW23">
        <v>-363.70902667950003</v>
      </c>
      <c r="BY23">
        <v>-363.71919014662097</v>
      </c>
      <c r="BZ23">
        <v>-248.143404114302</v>
      </c>
      <c r="CA23">
        <v>-115.566576158587</v>
      </c>
      <c r="CD23" t="s">
        <v>605</v>
      </c>
      <c r="CF23">
        <v>-363.73051602369497</v>
      </c>
      <c r="CG23">
        <v>-248.15101860768999</v>
      </c>
      <c r="CH23">
        <v>-115.570292985001</v>
      </c>
    </row>
    <row r="24" spans="1:86" x14ac:dyDescent="0.2">
      <c r="A24" t="s">
        <v>606</v>
      </c>
      <c r="B24" s="1">
        <f t="shared" si="1"/>
        <v>0.88032462121727928</v>
      </c>
      <c r="C24" s="1">
        <f t="shared" si="2"/>
        <v>0.61280276316295801</v>
      </c>
      <c r="D24" s="1">
        <f t="shared" si="3"/>
        <v>2.8216293454203623E-2</v>
      </c>
      <c r="E24" s="1">
        <f t="shared" si="4"/>
        <v>-2.9776189240359408E-2</v>
      </c>
      <c r="F24" s="1">
        <f t="shared" si="5"/>
        <v>6.910575377650563E-2</v>
      </c>
      <c r="G24" s="1">
        <f t="shared" si="6"/>
        <v>4.9935213017293201E-2</v>
      </c>
      <c r="H24" s="1">
        <f t="shared" si="7"/>
        <v>-1.3268769351152621E-2</v>
      </c>
      <c r="I24" s="1">
        <f t="shared" si="8"/>
        <v>6.8300167190784578E-3</v>
      </c>
      <c r="J24" s="1">
        <f t="shared" si="9"/>
        <v>6.1086317649428068E-3</v>
      </c>
      <c r="K24" s="1">
        <f t="shared" si="10"/>
        <v>3.7850258601791253E-2</v>
      </c>
      <c r="L24" s="1">
        <f t="shared" si="11"/>
        <v>-3.7333541525513603E-2</v>
      </c>
      <c r="M24" s="1">
        <f t="shared" si="12"/>
        <v>-9.3787639204991891E-3</v>
      </c>
      <c r="N24" s="1"/>
      <c r="O24" s="1"/>
      <c r="P24" t="s">
        <v>606</v>
      </c>
      <c r="Q24" s="1">
        <f t="shared" si="13"/>
        <v>3.5317052304944547</v>
      </c>
      <c r="R24" s="1">
        <f t="shared" si="14"/>
        <v>7.7887266036762703</v>
      </c>
      <c r="S24" s="1">
        <f t="shared" si="15"/>
        <v>7.2536828875676278</v>
      </c>
      <c r="T24" s="1">
        <f t="shared" si="23"/>
        <v>7.5212047456219491</v>
      </c>
      <c r="U24" s="1">
        <f t="shared" si="16"/>
        <v>6.9366182759131947</v>
      </c>
      <c r="V24" s="1">
        <f t="shared" si="17"/>
        <v>6.8786257932186317</v>
      </c>
      <c r="W24" s="1">
        <f t="shared" si="18"/>
        <v>6.9775077362354967</v>
      </c>
      <c r="X24" s="1">
        <f t="shared" si="19"/>
        <v>6.9152319991780695</v>
      </c>
      <c r="Y24" s="1">
        <f t="shared" si="20"/>
        <v>6.9145106142239339</v>
      </c>
      <c r="Z24" s="1">
        <f t="shared" si="21"/>
        <v>6.9462522410607823</v>
      </c>
      <c r="AA24" s="1">
        <f t="shared" si="25"/>
        <v>6.9583371954762843</v>
      </c>
      <c r="AD24" s="1">
        <f>'F12b_VDZ-F12'!B24</f>
        <v>3.5349048525088334</v>
      </c>
      <c r="AE24" s="1">
        <f>'F12b_VDZ-F12'!C24</f>
        <v>7.7969426389260654</v>
      </c>
      <c r="AF24" s="1">
        <f>'F12b_VDZ-F12'!D24</f>
        <v>6.8710684409334775</v>
      </c>
      <c r="AG24" s="1"/>
      <c r="AH24" s="1">
        <f t="shared" si="22"/>
        <v>6.8990232185384919</v>
      </c>
      <c r="AI24" s="1"/>
      <c r="AJ24" s="1">
        <f t="shared" si="24"/>
        <v>6.8951332131078384</v>
      </c>
      <c r="AK24" s="1"/>
      <c r="AL24" s="1">
        <f>'F12c_VDZ-F12 '!D24</f>
        <v>6.9084019824589911</v>
      </c>
      <c r="AN24" s="1"/>
      <c r="AO24" s="1"/>
      <c r="AP24" s="1"/>
      <c r="AQ24" s="1"/>
      <c r="AS24" t="s">
        <v>606</v>
      </c>
      <c r="AT24">
        <v>-247.1063608563</v>
      </c>
      <c r="AU24">
        <v>-95.256856798800001</v>
      </c>
      <c r="AV24">
        <v>-342.36884578540003</v>
      </c>
      <c r="AW24">
        <v>-248.1644656224</v>
      </c>
      <c r="AX24">
        <v>-95.705067129900002</v>
      </c>
      <c r="AY24">
        <v>-343.88194487769999</v>
      </c>
      <c r="AZ24">
        <v>-248.15514737909999</v>
      </c>
      <c r="BA24">
        <v>-95.712202229400006</v>
      </c>
      <c r="BB24">
        <v>-343.87890908750001</v>
      </c>
      <c r="BC24">
        <v>-248.17179520970001</v>
      </c>
      <c r="BD24">
        <v>-95.719359428499999</v>
      </c>
      <c r="BE24">
        <v>-343.90220884259998</v>
      </c>
      <c r="BF24">
        <v>-248.14795337230001</v>
      </c>
      <c r="BG24">
        <v>-95.709051960400004</v>
      </c>
      <c r="BH24">
        <v>-343.86796712019998</v>
      </c>
      <c r="BI24">
        <v>-248.1476684093</v>
      </c>
      <c r="BJ24">
        <v>-95.708442237300005</v>
      </c>
      <c r="BK24">
        <v>-343.86723001249999</v>
      </c>
      <c r="BL24">
        <v>-248.15605392579999</v>
      </c>
      <c r="BM24">
        <v>-95.712220587199994</v>
      </c>
      <c r="BN24">
        <v>-343.87929463619997</v>
      </c>
      <c r="BO24">
        <v>-248.15595438330001</v>
      </c>
      <c r="BP24">
        <v>-95.712193412600001</v>
      </c>
      <c r="BQ24">
        <v>-343.87916676949999</v>
      </c>
      <c r="BR24">
        <v>-248.1620484931</v>
      </c>
      <c r="BS24">
        <v>-95.714504008800006</v>
      </c>
      <c r="BT24">
        <v>-343.88762205900002</v>
      </c>
      <c r="BU24">
        <v>-248.13574391930001</v>
      </c>
      <c r="BV24">
        <v>-95.703463718899997</v>
      </c>
      <c r="BW24">
        <v>-343.8502964539</v>
      </c>
      <c r="BY24">
        <v>-343.861319913079</v>
      </c>
      <c r="BZ24">
        <v>-248.14317131583701</v>
      </c>
      <c r="CA24">
        <v>-95.707160503495004</v>
      </c>
      <c r="CD24" t="s">
        <v>607</v>
      </c>
      <c r="CF24">
        <v>-343.87180985917098</v>
      </c>
      <c r="CG24">
        <v>-248.15078622792501</v>
      </c>
      <c r="CH24">
        <v>-95.710029338381005</v>
      </c>
    </row>
    <row r="25" spans="1:86" x14ac:dyDescent="0.2">
      <c r="A25" t="s">
        <v>608</v>
      </c>
      <c r="B25" s="1">
        <f t="shared" si="1"/>
        <v>0.71498465181969806</v>
      </c>
      <c r="C25" s="1">
        <f t="shared" si="2"/>
        <v>0.58656417376989189</v>
      </c>
      <c r="D25" s="1">
        <f t="shared" si="3"/>
        <v>2.9622289989639228E-2</v>
      </c>
      <c r="E25" s="1">
        <f t="shared" si="4"/>
        <v>-3.6337618075926059E-2</v>
      </c>
      <c r="F25" s="1">
        <f t="shared" si="5"/>
        <v>0.1114538586310303</v>
      </c>
      <c r="G25" s="1">
        <f t="shared" si="6"/>
        <v>0.11167599696336339</v>
      </c>
      <c r="H25" s="1">
        <f t="shared" si="7"/>
        <v>1.1803953161331648E-2</v>
      </c>
      <c r="I25" s="1">
        <f t="shared" si="8"/>
        <v>4.8995452144122709E-3</v>
      </c>
      <c r="J25" s="1">
        <f t="shared" si="9"/>
        <v>4.986643553595016E-3</v>
      </c>
      <c r="K25" s="1">
        <f t="shared" si="10"/>
        <v>2.7345748265689807E-2</v>
      </c>
      <c r="L25" s="1">
        <f t="shared" si="11"/>
        <v>-4.1703889804507455E-2</v>
      </c>
      <c r="M25" s="1">
        <f t="shared" si="12"/>
        <v>-8.7298105318662778E-3</v>
      </c>
      <c r="N25" s="1"/>
      <c r="O25" s="1"/>
      <c r="P25" t="s">
        <v>608</v>
      </c>
      <c r="Q25" s="1">
        <f t="shared" si="13"/>
        <v>4.6718072234783987</v>
      </c>
      <c r="R25" s="1">
        <f t="shared" si="14"/>
        <v>8.7560775530932009</v>
      </c>
      <c r="S25" s="1">
        <f t="shared" si="15"/>
        <v>8.4992365969935886</v>
      </c>
      <c r="T25" s="1">
        <f t="shared" si="23"/>
        <v>8.6276570750433947</v>
      </c>
      <c r="U25" s="1">
        <f t="shared" si="16"/>
        <v>8.0707151912631421</v>
      </c>
      <c r="V25" s="1">
        <f t="shared" si="17"/>
        <v>8.0047552831975768</v>
      </c>
      <c r="W25" s="1">
        <f t="shared" si="18"/>
        <v>8.1525467599045331</v>
      </c>
      <c r="X25" s="1">
        <f t="shared" si="19"/>
        <v>8.0459924464879151</v>
      </c>
      <c r="Y25" s="1">
        <f t="shared" si="20"/>
        <v>8.0460795448270979</v>
      </c>
      <c r="Z25" s="1">
        <f t="shared" si="21"/>
        <v>8.0684386495391927</v>
      </c>
      <c r="AA25" s="1">
        <f t="shared" si="25"/>
        <v>8.1527688982368662</v>
      </c>
      <c r="AD25" s="1">
        <f>'F12b_VDZ-F12'!B25</f>
        <v>4.6764525953619254</v>
      </c>
      <c r="AE25" s="1">
        <f>'F12b_VDZ-F12'!C25</f>
        <v>8.7621904613800492</v>
      </c>
      <c r="AF25" s="1">
        <f>'F12b_VDZ-F12'!D25</f>
        <v>7.9993890114689954</v>
      </c>
      <c r="AG25" s="1"/>
      <c r="AH25" s="1">
        <f t="shared" si="22"/>
        <v>8.0323630907416366</v>
      </c>
      <c r="AI25" s="1"/>
      <c r="AJ25" s="1">
        <f t="shared" si="24"/>
        <v>8.0528968544348345</v>
      </c>
      <c r="AK25" s="1"/>
      <c r="AL25" s="1">
        <f>'F12c_VDZ-F12 '!D25</f>
        <v>8.0410929012735028</v>
      </c>
      <c r="AN25" s="1"/>
      <c r="AO25" s="1"/>
      <c r="AP25" s="1"/>
      <c r="AQ25" s="1"/>
      <c r="AS25" t="s">
        <v>608</v>
      </c>
      <c r="AT25">
        <v>-247.105913168</v>
      </c>
      <c r="AU25">
        <v>-247.1062684444</v>
      </c>
      <c r="AV25">
        <v>-494.21962661079999</v>
      </c>
      <c r="AW25">
        <v>-248.16434585100001</v>
      </c>
      <c r="AX25">
        <v>-248.1644536359</v>
      </c>
      <c r="AY25">
        <v>-496.34275318409999</v>
      </c>
      <c r="AZ25">
        <v>-248.15501133449999</v>
      </c>
      <c r="BA25">
        <v>-248.15515373209999</v>
      </c>
      <c r="BB25">
        <v>-496.32370946169999</v>
      </c>
      <c r="BC25">
        <v>-248.17162453009999</v>
      </c>
      <c r="BD25">
        <v>-248.17174736920001</v>
      </c>
      <c r="BE25">
        <v>-496.35623340209997</v>
      </c>
      <c r="BF25">
        <v>-248.14777120759999</v>
      </c>
      <c r="BG25">
        <v>-248.14789557899999</v>
      </c>
      <c r="BH25">
        <v>-496.30842317560001</v>
      </c>
      <c r="BI25">
        <v>-248.1475106035</v>
      </c>
      <c r="BJ25">
        <v>-248.14762676710001</v>
      </c>
      <c r="BK25">
        <v>-496.30812928030002</v>
      </c>
      <c r="BL25">
        <v>-248.15588341060001</v>
      </c>
      <c r="BM25">
        <v>-248.15601509460001</v>
      </c>
      <c r="BN25">
        <v>-496.32472060980001</v>
      </c>
      <c r="BO25">
        <v>-248.15578319650001</v>
      </c>
      <c r="BP25">
        <v>-248.15591496990001</v>
      </c>
      <c r="BQ25">
        <v>-496.32452040980002</v>
      </c>
      <c r="BR25">
        <v>-248.16188578430001</v>
      </c>
      <c r="BS25">
        <v>-248.1620141715</v>
      </c>
      <c r="BT25">
        <v>-496.33675783069998</v>
      </c>
      <c r="BU25">
        <v>-248.1356018246</v>
      </c>
      <c r="BV25">
        <v>-248.13571740520001</v>
      </c>
      <c r="BW25">
        <v>-496.28431149350001</v>
      </c>
      <c r="BY25">
        <v>-496.29895174417197</v>
      </c>
      <c r="BZ25">
        <v>-248.14300219415099</v>
      </c>
      <c r="CA25">
        <v>-248.14311644254701</v>
      </c>
      <c r="CD25" t="s">
        <v>609</v>
      </c>
      <c r="CF25">
        <v>-496.314126734144</v>
      </c>
      <c r="CG25">
        <v>-248.15059922206001</v>
      </c>
      <c r="CH25">
        <v>-248.15072712724401</v>
      </c>
    </row>
    <row r="26" spans="1:86" x14ac:dyDescent="0.2">
      <c r="A26" t="s">
        <v>610</v>
      </c>
      <c r="B26" s="1">
        <f t="shared" si="1"/>
        <v>0.29389287393320096</v>
      </c>
      <c r="C26" s="1">
        <f t="shared" si="2"/>
        <v>0.25733432733705097</v>
      </c>
      <c r="D26" s="1">
        <f t="shared" si="3"/>
        <v>9.2076269963197177E-3</v>
      </c>
      <c r="E26" s="1">
        <f t="shared" si="4"/>
        <v>-2.5988251331006573E-2</v>
      </c>
      <c r="F26" s="1">
        <f t="shared" si="5"/>
        <v>4.571493744145716E-2</v>
      </c>
      <c r="G26" s="1">
        <f t="shared" si="6"/>
        <v>6.230484535009051E-2</v>
      </c>
      <c r="H26" s="1">
        <f t="shared" si="7"/>
        <v>-8.3066318675069084E-3</v>
      </c>
      <c r="I26" s="1">
        <f t="shared" si="8"/>
        <v>-9.2489438437404203E-4</v>
      </c>
      <c r="J26" s="1">
        <f t="shared" si="9"/>
        <v>-1.0291864518388039E-3</v>
      </c>
      <c r="K26" s="1">
        <f t="shared" si="10"/>
        <v>1.2013975002629351E-2</v>
      </c>
      <c r="L26" s="1">
        <f t="shared" si="11"/>
        <v>-2.4742823832446526E-2</v>
      </c>
      <c r="M26" s="1">
        <f t="shared" si="12"/>
        <v>-9.800882585848214E-3</v>
      </c>
      <c r="N26" s="1"/>
      <c r="O26" s="1"/>
      <c r="P26" t="s">
        <v>610</v>
      </c>
      <c r="Q26" s="1">
        <f t="shared" si="13"/>
        <v>3.4690758918279285</v>
      </c>
      <c r="R26" s="1">
        <f t="shared" si="14"/>
        <v>5.2636005142826621</v>
      </c>
      <c r="S26" s="1">
        <f t="shared" si="15"/>
        <v>5.1904834210903612</v>
      </c>
      <c r="T26" s="1">
        <f t="shared" si="23"/>
        <v>5.2270419676865121</v>
      </c>
      <c r="U26" s="1">
        <f t="shared" si="16"/>
        <v>4.9789152673457808</v>
      </c>
      <c r="V26" s="1">
        <f t="shared" si="17"/>
        <v>4.9437193890184545</v>
      </c>
      <c r="W26" s="1">
        <f t="shared" si="18"/>
        <v>5.0154225777909183</v>
      </c>
      <c r="X26" s="1">
        <f t="shared" si="19"/>
        <v>4.9687827459650871</v>
      </c>
      <c r="Y26" s="1">
        <f t="shared" si="20"/>
        <v>4.9686784538976223</v>
      </c>
      <c r="Z26" s="1">
        <f t="shared" si="21"/>
        <v>4.9817216153520905</v>
      </c>
      <c r="AA26" s="1">
        <f t="shared" si="25"/>
        <v>5.0320124856995516</v>
      </c>
      <c r="AD26" s="1">
        <f>'F12b_VDZ-F12'!B26</f>
        <v>3.4719653415523206</v>
      </c>
      <c r="AE26" s="1">
        <f>'F12b_VDZ-F12'!C26</f>
        <v>5.2703663706530728</v>
      </c>
      <c r="AF26" s="1">
        <f>'F12b_VDZ-F12'!D26</f>
        <v>4.9449648165170146</v>
      </c>
      <c r="AG26" s="1"/>
      <c r="AH26" s="1">
        <f t="shared" si="22"/>
        <v>4.9599067577636129</v>
      </c>
      <c r="AI26" s="1"/>
      <c r="AJ26" s="1">
        <f t="shared" si="24"/>
        <v>4.9614010084819542</v>
      </c>
      <c r="AK26" s="1"/>
      <c r="AL26" s="1">
        <f>'F12c_VDZ-F12 '!D26</f>
        <v>4.9697076403494611</v>
      </c>
      <c r="AN26" s="1"/>
      <c r="AO26" s="1"/>
      <c r="AP26" s="1"/>
      <c r="AQ26" s="1"/>
      <c r="AS26" t="s">
        <v>610</v>
      </c>
      <c r="AT26">
        <v>-247.1062610175</v>
      </c>
      <c r="AU26">
        <v>-76.061576172800002</v>
      </c>
      <c r="AV26">
        <v>-323.17336551440002</v>
      </c>
      <c r="AW26">
        <v>-248.16450266339999</v>
      </c>
      <c r="AX26">
        <v>-76.357494911399996</v>
      </c>
      <c r="AY26">
        <v>-324.53038565579999</v>
      </c>
      <c r="AZ26">
        <v>-248.15522860959999</v>
      </c>
      <c r="BA26">
        <v>-76.351304724399995</v>
      </c>
      <c r="BB26">
        <v>-324.51480489549999</v>
      </c>
      <c r="BC26">
        <v>-248.17180871990001</v>
      </c>
      <c r="BD26">
        <v>-76.355447175799995</v>
      </c>
      <c r="BE26">
        <v>-324.5351903019</v>
      </c>
      <c r="BF26">
        <v>-248.1479579983</v>
      </c>
      <c r="BG26">
        <v>-76.348733357499995</v>
      </c>
      <c r="BH26">
        <v>-324.50456967380001</v>
      </c>
      <c r="BI26">
        <v>-248.1476949206</v>
      </c>
      <c r="BJ26">
        <v>-76.3493506744</v>
      </c>
      <c r="BK26">
        <v>-324.50503817930002</v>
      </c>
      <c r="BL26">
        <v>-248.15607283130001</v>
      </c>
      <c r="BM26">
        <v>-76.351990307099996</v>
      </c>
      <c r="BN26">
        <v>-324.51598139740003</v>
      </c>
      <c r="BO26">
        <v>-248.1559727648</v>
      </c>
      <c r="BP26">
        <v>-76.351957820199999</v>
      </c>
      <c r="BQ26">
        <v>-324.51584867780002</v>
      </c>
      <c r="BR26">
        <v>-248.16207184020001</v>
      </c>
      <c r="BS26">
        <v>-76.353569054700003</v>
      </c>
      <c r="BT26">
        <v>-324.52357977330001</v>
      </c>
      <c r="BU26">
        <v>-248.13578716640001</v>
      </c>
      <c r="BV26">
        <v>-76.3464884256</v>
      </c>
      <c r="BW26">
        <v>-324.49029461399999</v>
      </c>
      <c r="BY26">
        <v>-324.49846420337201</v>
      </c>
      <c r="BZ26">
        <v>-248.143188389389</v>
      </c>
      <c r="CA26">
        <v>-76.347369318529999</v>
      </c>
      <c r="CD26" t="s">
        <v>611</v>
      </c>
      <c r="CF26">
        <v>-324.50857173518801</v>
      </c>
      <c r="CG26">
        <v>-248.15078654665899</v>
      </c>
      <c r="CH26">
        <v>-76.349881074316002</v>
      </c>
    </row>
    <row r="27" spans="1:86" x14ac:dyDescent="0.2">
      <c r="A27" t="s">
        <v>612</v>
      </c>
      <c r="B27" s="1">
        <f t="shared" si="1"/>
        <v>0.84647538451019955</v>
      </c>
      <c r="C27" s="1"/>
      <c r="D27" s="1">
        <f t="shared" ref="D27:D58" si="26">U27-$AL27</f>
        <v>-1.4776195881815113E-2</v>
      </c>
      <c r="E27" s="1">
        <f t="shared" ref="E27:E58" si="27">V27-$AL27</f>
        <v>-9.8169133649843587E-2</v>
      </c>
      <c r="F27" s="1">
        <f t="shared" ref="F27:F58" si="28">W27-$AL27</f>
        <v>0.12425756992222148</v>
      </c>
      <c r="G27" s="1">
        <f t="shared" si="6"/>
        <v>0.1798879814534935</v>
      </c>
      <c r="H27" s="1">
        <f t="shared" si="7"/>
        <v>-6.6578708036821865E-3</v>
      </c>
      <c r="I27" s="1"/>
      <c r="J27" s="1"/>
      <c r="K27" s="1"/>
      <c r="L27" s="1">
        <f t="shared" si="11"/>
        <v>-9.6554705467813307E-2</v>
      </c>
      <c r="M27" s="1">
        <f t="shared" si="12"/>
        <v>-4.815771213615605E-2</v>
      </c>
      <c r="N27" s="1"/>
      <c r="O27" s="1"/>
      <c r="P27" t="s">
        <v>612</v>
      </c>
      <c r="Q27" s="1">
        <f t="shared" si="13"/>
        <v>12.914771952754917</v>
      </c>
      <c r="R27" s="1">
        <f t="shared" si="14"/>
        <v>17.282385223705457</v>
      </c>
      <c r="S27" s="1"/>
      <c r="T27" s="1"/>
      <c r="U27" s="1">
        <f t="shared" si="16"/>
        <v>16.421133643313443</v>
      </c>
      <c r="V27" s="1">
        <f t="shared" si="17"/>
        <v>16.337740705545414</v>
      </c>
      <c r="W27" s="1">
        <f t="shared" si="18"/>
        <v>16.560167409117479</v>
      </c>
      <c r="X27" s="1"/>
      <c r="Y27" s="1"/>
      <c r="Z27" s="1"/>
      <c r="AA27" s="1">
        <f t="shared" si="25"/>
        <v>16.615797820648751</v>
      </c>
      <c r="AD27" s="1">
        <f>'F12b_VDZ-F12'!B27</f>
        <v>12.921685384372793</v>
      </c>
      <c r="AE27" s="1">
        <f>'F12b_VDZ-F12'!C27</f>
        <v>17.288482687724315</v>
      </c>
      <c r="AF27" s="1">
        <f>'F12b_VDZ-F12'!D27</f>
        <v>16.339355133727445</v>
      </c>
      <c r="AG27" s="1"/>
      <c r="AH27" s="1">
        <f t="shared" si="22"/>
        <v>16.387752127059102</v>
      </c>
      <c r="AI27" s="1"/>
      <c r="AJ27" s="1">
        <f t="shared" si="24"/>
        <v>16.429251968391576</v>
      </c>
      <c r="AK27" s="1"/>
      <c r="AL27" s="1">
        <f>'F12c_VDZ-F12 '!D27</f>
        <v>16.435909839195258</v>
      </c>
      <c r="AN27" s="1"/>
      <c r="AO27" s="1"/>
      <c r="AP27" s="1"/>
      <c r="AQ27" s="1"/>
      <c r="AS27" t="s">
        <v>612</v>
      </c>
      <c r="AT27">
        <v>-412.62911063209998</v>
      </c>
      <c r="AU27">
        <v>-412.62937148459997</v>
      </c>
      <c r="AV27">
        <v>-825.27906311499999</v>
      </c>
      <c r="AW27">
        <v>-414.27671408520001</v>
      </c>
      <c r="AX27">
        <v>-414.27683851490002</v>
      </c>
      <c r="AY27">
        <v>-828.58109383290002</v>
      </c>
      <c r="AZ27">
        <v>-414.22587095239999</v>
      </c>
      <c r="BA27">
        <v>-414.22608750709998</v>
      </c>
      <c r="BC27">
        <v>-414.24831765089999</v>
      </c>
      <c r="BD27">
        <v>-414.24852326050001</v>
      </c>
      <c r="BE27">
        <v>-828.52300965250004</v>
      </c>
      <c r="BF27">
        <v>-414.21251231830001</v>
      </c>
      <c r="BG27">
        <v>-414.21272086800002</v>
      </c>
      <c r="BH27">
        <v>-828.45126903230005</v>
      </c>
      <c r="BI27">
        <v>-414.21292724990002</v>
      </c>
      <c r="BJ27">
        <v>-414.21313217490001</v>
      </c>
      <c r="BK27">
        <v>-828.45244973030003</v>
      </c>
      <c r="BL27">
        <v>-414.22557737440002</v>
      </c>
      <c r="BM27">
        <v>-414.2257862646</v>
      </c>
      <c r="BO27">
        <v>-414.22538267919998</v>
      </c>
      <c r="BP27">
        <v>-414.22559160150001</v>
      </c>
      <c r="BR27">
        <v>-414.23567897279997</v>
      </c>
      <c r="BS27">
        <v>-414.23588413750002</v>
      </c>
      <c r="BU27">
        <v>-414.19445570739998</v>
      </c>
      <c r="BV27">
        <v>-414.19465947309999</v>
      </c>
      <c r="BW27">
        <v>-828.41559413870004</v>
      </c>
      <c r="BY27">
        <v>-828.43613816669802</v>
      </c>
      <c r="BZ27">
        <v>-414.20487345427802</v>
      </c>
      <c r="CA27">
        <v>-414.20508303394598</v>
      </c>
      <c r="CD27" t="s">
        <v>613</v>
      </c>
      <c r="CF27">
        <v>-828.46106277943795</v>
      </c>
      <c r="CG27">
        <v>-414.217370428886</v>
      </c>
      <c r="CH27">
        <v>-414.21757680628201</v>
      </c>
    </row>
    <row r="28" spans="1:86" x14ac:dyDescent="0.2">
      <c r="A28" t="s">
        <v>614</v>
      </c>
      <c r="B28" s="1">
        <f t="shared" si="1"/>
        <v>0.62229737534096952</v>
      </c>
      <c r="C28" s="1">
        <f t="shared" ref="C28:C35" si="29">T28-$AL28</f>
        <v>0.40323073408790044</v>
      </c>
      <c r="D28" s="1">
        <f t="shared" si="26"/>
        <v>2.1229682418103302E-2</v>
      </c>
      <c r="E28" s="1">
        <f t="shared" si="27"/>
        <v>-4.406286932482395E-2</v>
      </c>
      <c r="F28" s="1">
        <f t="shared" si="28"/>
        <v>7.9226306695773907E-2</v>
      </c>
      <c r="G28" s="1">
        <f t="shared" si="6"/>
        <v>0.11175420286072857</v>
      </c>
      <c r="H28" s="1">
        <f t="shared" si="7"/>
        <v>7.5392378840444252E-4</v>
      </c>
      <c r="I28" s="1">
        <f t="shared" ref="I28:K35" si="30">X28-$AL28</f>
        <v>4.4443421810935746E-4</v>
      </c>
      <c r="J28" s="1">
        <f t="shared" si="30"/>
        <v>-9.7969858401469878E-4</v>
      </c>
      <c r="K28" s="1">
        <f t="shared" si="30"/>
        <v>1.8399928326687132E-2</v>
      </c>
      <c r="L28" s="1">
        <f t="shared" si="11"/>
        <v>-4.4239874713427163E-2</v>
      </c>
      <c r="M28" s="1">
        <f t="shared" si="12"/>
        <v>-1.4611747577435885E-2</v>
      </c>
      <c r="N28" s="1"/>
      <c r="O28" s="1"/>
      <c r="P28" t="s">
        <v>614</v>
      </c>
      <c r="Q28" s="1">
        <f t="shared" si="13"/>
        <v>4.4918243839379404</v>
      </c>
      <c r="R28" s="1">
        <f t="shared" si="14"/>
        <v>7.1693412809325743</v>
      </c>
      <c r="S28" s="1">
        <f t="shared" ref="S28:S35" si="31">627.5095*(AZ28+BA28-BB28)</f>
        <v>6.7312079984264361</v>
      </c>
      <c r="T28" s="1">
        <f t="shared" si="23"/>
        <v>6.9502746396795052</v>
      </c>
      <c r="U28" s="1">
        <f t="shared" si="16"/>
        <v>6.5682735880097081</v>
      </c>
      <c r="V28" s="1">
        <f t="shared" si="17"/>
        <v>6.5029810362667808</v>
      </c>
      <c r="W28" s="1">
        <f t="shared" si="18"/>
        <v>6.6262702122873787</v>
      </c>
      <c r="X28" s="1">
        <f t="shared" ref="X28:X35" si="32">627.5095*(BL28+BM28-BN28)</f>
        <v>6.5474883398097141</v>
      </c>
      <c r="Y28" s="1">
        <f t="shared" ref="Y28:Y35" si="33">627.5095*(BO28+BP28-BQ28)</f>
        <v>6.5460642070075901</v>
      </c>
      <c r="Z28" s="1">
        <f t="shared" ref="Z28:Z35" si="34">627.5095*(BR28+BS28-BT28)</f>
        <v>6.5654438339182919</v>
      </c>
      <c r="AA28" s="1">
        <f t="shared" si="25"/>
        <v>6.6587981084523333</v>
      </c>
      <c r="AD28" s="1">
        <f>'F12b_VDZ-F12'!B28</f>
        <v>4.4937790051000608</v>
      </c>
      <c r="AE28" s="1">
        <f>'F12b_VDZ-F12'!C28</f>
        <v>7.1694084903344937</v>
      </c>
      <c r="AF28" s="1">
        <f>'F12b_VDZ-F12'!D28</f>
        <v>6.5028040308781776</v>
      </c>
      <c r="AG28" s="1"/>
      <c r="AH28" s="1">
        <f t="shared" si="22"/>
        <v>6.5324321580141689</v>
      </c>
      <c r="AI28" s="1"/>
      <c r="AJ28" s="1">
        <f t="shared" si="24"/>
        <v>6.5477978293800092</v>
      </c>
      <c r="AK28" s="1"/>
      <c r="AL28" s="1">
        <f>'F12c_VDZ-F12 '!D28</f>
        <v>6.5470439055916048</v>
      </c>
      <c r="AN28" s="1"/>
      <c r="AO28" s="1"/>
      <c r="AP28" s="1"/>
      <c r="AQ28" s="1"/>
      <c r="AS28" t="s">
        <v>614</v>
      </c>
      <c r="AT28">
        <v>-76.061030856599999</v>
      </c>
      <c r="AU28">
        <v>-246.78258087099999</v>
      </c>
      <c r="AV28">
        <v>-322.85076990509998</v>
      </c>
      <c r="AW28">
        <v>-76.357363929900004</v>
      </c>
      <c r="AX28">
        <v>-247.87018235159999</v>
      </c>
      <c r="AY28">
        <v>-324.23897135359999</v>
      </c>
      <c r="AZ28">
        <v>-76.351063780999993</v>
      </c>
      <c r="BA28">
        <v>-247.85343954230001</v>
      </c>
      <c r="BB28">
        <v>-324.21523018559998</v>
      </c>
      <c r="BC28">
        <v>-76.355265410000001</v>
      </c>
      <c r="BD28">
        <v>-247.8654554256</v>
      </c>
      <c r="BE28">
        <v>-324.23118804540002</v>
      </c>
      <c r="BF28">
        <v>-76.348546578099999</v>
      </c>
      <c r="BG28">
        <v>-247.84225052970001</v>
      </c>
      <c r="BH28">
        <v>-324.2011602673</v>
      </c>
      <c r="BI28">
        <v>-76.349167955499993</v>
      </c>
      <c r="BJ28">
        <v>-247.83984816520001</v>
      </c>
      <c r="BK28">
        <v>-324.19957575400002</v>
      </c>
      <c r="BL28">
        <v>-76.351796602700006</v>
      </c>
      <c r="BM28">
        <v>-247.84843629580001</v>
      </c>
      <c r="BN28">
        <v>-324.2106669849</v>
      </c>
      <c r="BO28">
        <v>-76.351763891499999</v>
      </c>
      <c r="BP28">
        <v>-247.84834471959999</v>
      </c>
      <c r="BQ28">
        <v>-324.210540428</v>
      </c>
      <c r="BR28">
        <v>-76.353382879099996</v>
      </c>
      <c r="BS28">
        <v>-247.85490583169999</v>
      </c>
      <c r="BT28">
        <v>-324.21875141110002</v>
      </c>
      <c r="BU28">
        <v>-76.346308821299999</v>
      </c>
      <c r="BV28">
        <v>-247.82752196609999</v>
      </c>
      <c r="BW28">
        <v>-324.18444225719998</v>
      </c>
      <c r="BY28">
        <v>-324.19502843964</v>
      </c>
      <c r="BZ28">
        <v>-76.347183288904006</v>
      </c>
      <c r="CA28">
        <v>-247.83741057113301</v>
      </c>
      <c r="CD28" t="s">
        <v>615</v>
      </c>
      <c r="CF28">
        <v>-324.20453802354302</v>
      </c>
      <c r="CG28">
        <v>-76.349693572765005</v>
      </c>
      <c r="CH28">
        <v>-247.84443435793</v>
      </c>
    </row>
    <row r="29" spans="1:86" x14ac:dyDescent="0.2">
      <c r="A29" t="s">
        <v>616</v>
      </c>
      <c r="B29" s="1">
        <f t="shared" si="1"/>
        <v>0.81574028296788015</v>
      </c>
      <c r="C29" s="1">
        <f t="shared" si="29"/>
        <v>0.53603482593853169</v>
      </c>
      <c r="D29" s="1">
        <f t="shared" si="26"/>
        <v>2.4018825959524648E-2</v>
      </c>
      <c r="E29" s="1">
        <f t="shared" si="27"/>
        <v>-4.3655689094238781E-2</v>
      </c>
      <c r="F29" s="1">
        <f t="shared" si="28"/>
        <v>9.0931920969804736E-2</v>
      </c>
      <c r="G29" s="1">
        <f t="shared" si="6"/>
        <v>0.11767141850110896</v>
      </c>
      <c r="H29" s="1">
        <f t="shared" si="7"/>
        <v>1.146262816493504E-2</v>
      </c>
      <c r="I29" s="1">
        <f t="shared" si="30"/>
        <v>3.3991147770988661E-3</v>
      </c>
      <c r="J29" s="1">
        <f t="shared" si="30"/>
        <v>2.1191208666602179E-3</v>
      </c>
      <c r="K29" s="1">
        <f t="shared" si="30"/>
        <v>2.2813819461720009E-2</v>
      </c>
      <c r="L29" s="1">
        <f t="shared" si="11"/>
        <v>-4.7092854186819189E-2</v>
      </c>
      <c r="M29" s="1">
        <f t="shared" si="12"/>
        <v>-1.3341847859552836E-2</v>
      </c>
      <c r="N29" s="1"/>
      <c r="O29" s="1"/>
      <c r="P29" s="2" t="s">
        <v>616</v>
      </c>
      <c r="Q29" s="1">
        <f t="shared" si="13"/>
        <v>4.2901585183406334</v>
      </c>
      <c r="R29" s="1">
        <f t="shared" si="14"/>
        <v>7.7382742123723736</v>
      </c>
      <c r="S29" s="1">
        <f t="shared" si="31"/>
        <v>7.1788632983136775</v>
      </c>
      <c r="T29" s="1">
        <f t="shared" si="23"/>
        <v>7.4585687553430251</v>
      </c>
      <c r="U29" s="1">
        <f t="shared" si="16"/>
        <v>6.9465527553640181</v>
      </c>
      <c r="V29" s="1">
        <f t="shared" si="17"/>
        <v>6.8788782403102546</v>
      </c>
      <c r="W29" s="1">
        <f t="shared" si="18"/>
        <v>7.0134658503742981</v>
      </c>
      <c r="X29" s="1">
        <f t="shared" si="32"/>
        <v>6.9259330441815923</v>
      </c>
      <c r="Y29" s="1">
        <f t="shared" si="33"/>
        <v>6.9246530502711536</v>
      </c>
      <c r="Z29" s="1">
        <f t="shared" si="34"/>
        <v>6.9453477488662134</v>
      </c>
      <c r="AA29" s="1">
        <f t="shared" si="25"/>
        <v>7.0402053479056024</v>
      </c>
      <c r="AD29" s="1">
        <f>'F12b_VDZ-F12'!B29</f>
        <v>4.2902977608408852</v>
      </c>
      <c r="AE29" s="1">
        <f>'F12b_VDZ-F12'!C29</f>
        <v>7.7382247301403764</v>
      </c>
      <c r="AF29" s="1">
        <f>'F12b_VDZ-F12'!D29</f>
        <v>6.8754410752176742</v>
      </c>
      <c r="AG29" s="1"/>
      <c r="AH29" s="1">
        <f t="shared" si="22"/>
        <v>6.9091920815449406</v>
      </c>
      <c r="AI29" s="1"/>
      <c r="AJ29" s="1">
        <f t="shared" si="24"/>
        <v>6.9339965575694285</v>
      </c>
      <c r="AK29" s="1"/>
      <c r="AL29" s="1">
        <f>'F12c_VDZ-F12 '!D29</f>
        <v>6.9225339294044934</v>
      </c>
      <c r="AN29" s="1"/>
      <c r="AO29" s="1"/>
      <c r="AP29" s="1"/>
      <c r="AQ29" s="1"/>
      <c r="AS29" t="s">
        <v>616</v>
      </c>
      <c r="AT29">
        <v>-115.0929549665</v>
      </c>
      <c r="AU29">
        <v>-246.7825770435</v>
      </c>
      <c r="AV29">
        <v>-361.88236881249998</v>
      </c>
      <c r="AW29">
        <v>-115.57239558249999</v>
      </c>
      <c r="AX29">
        <v>-247.870177576</v>
      </c>
      <c r="AY29">
        <v>-363.4549048829</v>
      </c>
      <c r="AZ29">
        <v>-115.5716403567</v>
      </c>
      <c r="BA29">
        <v>-247.85343250310001</v>
      </c>
      <c r="BB29">
        <v>-363.43651310619998</v>
      </c>
      <c r="BC29">
        <v>-115.57953416869999</v>
      </c>
      <c r="BD29">
        <v>-247.86544823849999</v>
      </c>
      <c r="BE29">
        <v>-363.45605244320001</v>
      </c>
      <c r="BF29">
        <v>-115.5684296955</v>
      </c>
      <c r="BG29">
        <v>-247.84224323660001</v>
      </c>
      <c r="BH29">
        <v>-363.42163512190001</v>
      </c>
      <c r="BI29">
        <v>-115.5686094463</v>
      </c>
      <c r="BJ29">
        <v>-247.83984127030001</v>
      </c>
      <c r="BK29">
        <v>-363.41962738540002</v>
      </c>
      <c r="BL29">
        <v>-115.57266591600001</v>
      </c>
      <c r="BM29">
        <v>-247.848429307</v>
      </c>
      <c r="BN29">
        <v>-363.43213239940002</v>
      </c>
      <c r="BO29">
        <v>-115.57262520659999</v>
      </c>
      <c r="BP29">
        <v>-247.84833771070001</v>
      </c>
      <c r="BQ29">
        <v>-363.43199805389997</v>
      </c>
      <c r="BR29">
        <v>-115.5752479487</v>
      </c>
      <c r="BS29">
        <v>-247.8548988103</v>
      </c>
      <c r="BT29">
        <v>-363.44121487469999</v>
      </c>
      <c r="BU29">
        <v>-115.5632768431</v>
      </c>
      <c r="BV29">
        <v>-247.82751628</v>
      </c>
      <c r="BW29">
        <v>-363.402012404</v>
      </c>
      <c r="BY29">
        <v>-363.414662372181</v>
      </c>
      <c r="BZ29">
        <v>-115.56620907171801</v>
      </c>
      <c r="CA29">
        <v>-247.837403274037</v>
      </c>
      <c r="CD29" t="s">
        <v>617</v>
      </c>
      <c r="CF29">
        <v>-363.425358974017</v>
      </c>
      <c r="CG29">
        <v>-115.56992124905101</v>
      </c>
      <c r="CH29">
        <v>-247.84442722698699</v>
      </c>
    </row>
    <row r="30" spans="1:86" x14ac:dyDescent="0.2">
      <c r="A30" t="s">
        <v>618</v>
      </c>
      <c r="B30" s="1">
        <f t="shared" si="1"/>
        <v>0.57354780701230368</v>
      </c>
      <c r="C30" s="1">
        <f t="shared" si="29"/>
        <v>0.77229534551874579</v>
      </c>
      <c r="D30" s="1">
        <f t="shared" si="26"/>
        <v>-7.9067627301441235E-3</v>
      </c>
      <c r="E30" s="1">
        <f t="shared" si="27"/>
        <v>-0.11765522498927794</v>
      </c>
      <c r="F30" s="1">
        <f t="shared" si="28"/>
        <v>7.1123917201251885E-2</v>
      </c>
      <c r="G30" s="1">
        <f t="shared" si="6"/>
        <v>-7.7720143909935757E-2</v>
      </c>
      <c r="H30" s="1">
        <f t="shared" si="7"/>
        <v>-5.5742502832973884E-2</v>
      </c>
      <c r="I30" s="1">
        <f t="shared" si="30"/>
        <v>-3.7624390066000046E-3</v>
      </c>
      <c r="J30" s="1">
        <f t="shared" si="30"/>
        <v>-5.2047696057933024E-3</v>
      </c>
      <c r="K30" s="1">
        <f t="shared" si="30"/>
        <v>4.2686785828074392E-3</v>
      </c>
      <c r="L30" s="1">
        <f t="shared" si="11"/>
        <v>-0.11326829603860489</v>
      </c>
      <c r="M30" s="1">
        <f t="shared" si="12"/>
        <v>-4.4953721322137596E-2</v>
      </c>
      <c r="N30" s="1"/>
      <c r="O30" s="1"/>
      <c r="P30" s="2" t="s">
        <v>618</v>
      </c>
      <c r="Q30" s="1">
        <f t="shared" si="13"/>
        <v>15.652321491320969</v>
      </c>
      <c r="R30" s="1">
        <f t="shared" si="14"/>
        <v>19.065700894945408</v>
      </c>
      <c r="S30" s="1">
        <f t="shared" si="31"/>
        <v>19.463195971958292</v>
      </c>
      <c r="T30" s="1">
        <f t="shared" si="23"/>
        <v>19.26444843345185</v>
      </c>
      <c r="U30" s="1">
        <f t="shared" si="16"/>
        <v>18.48424632520296</v>
      </c>
      <c r="V30" s="1">
        <f t="shared" si="17"/>
        <v>18.374497862943826</v>
      </c>
      <c r="W30" s="1">
        <f t="shared" si="18"/>
        <v>18.563277005134356</v>
      </c>
      <c r="X30" s="1">
        <f t="shared" si="32"/>
        <v>18.488390648926504</v>
      </c>
      <c r="Y30" s="1">
        <f t="shared" si="33"/>
        <v>18.486948318327311</v>
      </c>
      <c r="Z30" s="1">
        <f t="shared" si="34"/>
        <v>18.496421766515912</v>
      </c>
      <c r="AA30" s="1">
        <f t="shared" si="25"/>
        <v>18.414432944023169</v>
      </c>
      <c r="AD30" s="1">
        <f>'F12b_VDZ-F12'!B30</f>
        <v>15.655764213623426</v>
      </c>
      <c r="AE30" s="1">
        <f>'F12b_VDZ-F12'!C30</f>
        <v>19.070276955905943</v>
      </c>
      <c r="AF30" s="1">
        <f>'F12b_VDZ-F12'!D30</f>
        <v>18.3788847918945</v>
      </c>
      <c r="AG30" s="1"/>
      <c r="AH30" s="1">
        <f t="shared" si="22"/>
        <v>18.447199366610967</v>
      </c>
      <c r="AI30" s="1"/>
      <c r="AJ30" s="1">
        <f t="shared" si="24"/>
        <v>18.436410585100131</v>
      </c>
      <c r="AK30" s="1"/>
      <c r="AL30" s="1">
        <f>'F12c_VDZ-F12 '!D30</f>
        <v>18.492153087933104</v>
      </c>
      <c r="AN30" s="1"/>
      <c r="AO30" s="1"/>
      <c r="AP30" s="1"/>
      <c r="AQ30" s="1"/>
      <c r="AS30" t="s">
        <v>618</v>
      </c>
      <c r="AT30">
        <v>-227.9061603108</v>
      </c>
      <c r="AU30">
        <v>-227.90615136049999</v>
      </c>
      <c r="AV30">
        <v>-455.83725523229998</v>
      </c>
      <c r="AW30">
        <v>-228.8052649549</v>
      </c>
      <c r="AX30">
        <v>-228.80526568240001</v>
      </c>
      <c r="AY30">
        <v>-457.64091376440001</v>
      </c>
      <c r="AZ30">
        <v>-228.78463378640001</v>
      </c>
      <c r="BA30">
        <v>-228.78463031160001</v>
      </c>
      <c r="BB30">
        <v>-457.6002806738</v>
      </c>
      <c r="BC30">
        <v>-228.79906566759999</v>
      </c>
      <c r="BD30">
        <v>-228.79906385609999</v>
      </c>
      <c r="BE30">
        <v>-457.627586044</v>
      </c>
      <c r="BF30">
        <v>-228.77889836470001</v>
      </c>
      <c r="BG30">
        <v>-228.7788963447</v>
      </c>
      <c r="BH30">
        <v>-457.58707633440002</v>
      </c>
      <c r="BI30">
        <v>-228.77971757590001</v>
      </c>
      <c r="BJ30">
        <v>-228.77971574290001</v>
      </c>
      <c r="BK30">
        <v>-457.58901578249998</v>
      </c>
      <c r="BL30">
        <v>-228.78689964500001</v>
      </c>
      <c r="BM30">
        <v>-228.78689748010001</v>
      </c>
      <c r="BN30">
        <v>-457.60326024979997</v>
      </c>
      <c r="BO30">
        <v>-228.7867933162</v>
      </c>
      <c r="BP30">
        <v>-228.78679114080001</v>
      </c>
      <c r="BQ30">
        <v>-457.6030452832</v>
      </c>
      <c r="BR30">
        <v>-228.79220650849999</v>
      </c>
      <c r="BS30">
        <v>-228.79220453389999</v>
      </c>
      <c r="BT30">
        <v>-457.6138869655</v>
      </c>
      <c r="BU30">
        <v>-228.7695899229</v>
      </c>
      <c r="BV30">
        <v>-228.76958855500001</v>
      </c>
      <c r="BW30">
        <v>-457.56852374350001</v>
      </c>
      <c r="BY30">
        <v>-457.57873571237099</v>
      </c>
      <c r="BZ30">
        <v>-228.77467873400201</v>
      </c>
      <c r="CA30">
        <v>-228.77467668917001</v>
      </c>
      <c r="CD30" t="s">
        <v>619</v>
      </c>
      <c r="CF30">
        <v>-457.59309812144699</v>
      </c>
      <c r="CG30">
        <v>-228.78185131168701</v>
      </c>
      <c r="CH30">
        <v>-228.78184932754399</v>
      </c>
    </row>
    <row r="31" spans="1:86" x14ac:dyDescent="0.2">
      <c r="A31" t="s">
        <v>620</v>
      </c>
      <c r="B31" s="1">
        <f t="shared" si="1"/>
        <v>0.51544731606503014</v>
      </c>
      <c r="C31" s="1">
        <f t="shared" si="29"/>
        <v>0.70061281934335362</v>
      </c>
      <c r="D31" s="1">
        <f t="shared" si="26"/>
        <v>-8.2790152139260442E-3</v>
      </c>
      <c r="E31" s="1">
        <f t="shared" si="27"/>
        <v>-7.8221349587687783E-2</v>
      </c>
      <c r="F31" s="1">
        <f t="shared" si="28"/>
        <v>6.8532540147622001E-2</v>
      </c>
      <c r="G31" s="1">
        <f t="shared" si="6"/>
        <v>-3.0253801780641965E-3</v>
      </c>
      <c r="H31" s="1">
        <f t="shared" si="7"/>
        <v>-1.1852120819058953E-2</v>
      </c>
      <c r="I31" s="1">
        <f t="shared" si="30"/>
        <v>-2.8385394525365371E-4</v>
      </c>
      <c r="J31" s="1">
        <f t="shared" si="30"/>
        <v>-2.39489007670457E-4</v>
      </c>
      <c r="K31" s="1">
        <f t="shared" si="30"/>
        <v>1.4015267831680944E-2</v>
      </c>
      <c r="L31" s="1">
        <f t="shared" si="11"/>
        <v>-7.8322485913574269E-2</v>
      </c>
      <c r="M31" s="1">
        <f t="shared" si="12"/>
        <v>-3.8957595092110608E-2</v>
      </c>
      <c r="N31" s="1"/>
      <c r="O31" s="1"/>
      <c r="P31" s="2" t="s">
        <v>620</v>
      </c>
      <c r="Q31" s="1">
        <f t="shared" si="13"/>
        <v>12.361901068193133</v>
      </c>
      <c r="R31" s="1">
        <f t="shared" si="14"/>
        <v>16.209445133221198</v>
      </c>
      <c r="S31" s="1">
        <f t="shared" si="31"/>
        <v>16.579776139777849</v>
      </c>
      <c r="T31" s="1">
        <f t="shared" si="23"/>
        <v>16.394610636499522</v>
      </c>
      <c r="U31" s="1">
        <f t="shared" si="16"/>
        <v>15.685718801942242</v>
      </c>
      <c r="V31" s="1">
        <f t="shared" si="17"/>
        <v>15.61577646756848</v>
      </c>
      <c r="W31" s="1">
        <f t="shared" si="18"/>
        <v>15.76253035730379</v>
      </c>
      <c r="X31" s="1">
        <f t="shared" si="32"/>
        <v>15.693713963210914</v>
      </c>
      <c r="Y31" s="1">
        <f t="shared" si="33"/>
        <v>15.693758328148498</v>
      </c>
      <c r="Z31" s="1">
        <f t="shared" si="34"/>
        <v>15.708013084987849</v>
      </c>
      <c r="AA31" s="1">
        <f t="shared" si="25"/>
        <v>15.690972436978104</v>
      </c>
      <c r="AD31" s="1">
        <f>'F12b_VDZ-F12'!B31</f>
        <v>12.368517509575558</v>
      </c>
      <c r="AE31" s="1">
        <f>'F12b_VDZ-F12'!C31</f>
        <v>16.216521133060407</v>
      </c>
      <c r="AF31" s="1">
        <f>'F12b_VDZ-F12'!D31</f>
        <v>15.615675331242594</v>
      </c>
      <c r="AG31" s="1"/>
      <c r="AH31" s="1">
        <f t="shared" si="22"/>
        <v>15.655040222064057</v>
      </c>
      <c r="AI31" s="1"/>
      <c r="AJ31" s="1">
        <f t="shared" si="24"/>
        <v>15.682145696337109</v>
      </c>
      <c r="AK31" s="1"/>
      <c r="AL31" s="1">
        <f>'F12c_VDZ-F12 '!D31</f>
        <v>15.693997817156168</v>
      </c>
      <c r="AN31" s="1"/>
      <c r="AO31" s="1"/>
      <c r="AP31" s="1"/>
      <c r="AQ31" s="1"/>
      <c r="AS31" t="s">
        <v>620</v>
      </c>
      <c r="AT31">
        <v>-208.06460022600001</v>
      </c>
      <c r="AU31">
        <v>-208.0646062905</v>
      </c>
      <c r="AV31">
        <v>-416.14890645899999</v>
      </c>
      <c r="AW31">
        <v>-208.93239889399999</v>
      </c>
      <c r="AX31">
        <v>-208.93240157560001</v>
      </c>
      <c r="AY31">
        <v>-417.89063186359999</v>
      </c>
      <c r="AZ31">
        <v>-208.9195467191</v>
      </c>
      <c r="BA31">
        <v>-208.91955116599999</v>
      </c>
      <c r="BB31">
        <v>-417.86551943910001</v>
      </c>
      <c r="BC31">
        <v>-208.93293760099999</v>
      </c>
      <c r="BD31">
        <v>-208.9329412749</v>
      </c>
      <c r="BE31">
        <v>-417.89087565889997</v>
      </c>
      <c r="BF31">
        <v>-208.9134868287</v>
      </c>
      <c r="BG31">
        <v>-208.9134905965</v>
      </c>
      <c r="BH31">
        <v>-417.85186274799997</v>
      </c>
      <c r="BI31">
        <v>-208.9136089134</v>
      </c>
      <c r="BJ31">
        <v>-208.9136125256</v>
      </c>
      <c r="BK31">
        <v>-417.85234062900003</v>
      </c>
      <c r="BL31">
        <v>-208.9205325419</v>
      </c>
      <c r="BM31">
        <v>-208.92053633489999</v>
      </c>
      <c r="BN31">
        <v>-417.86607840089999</v>
      </c>
      <c r="BO31">
        <v>-208.9204405353</v>
      </c>
      <c r="BP31">
        <v>-208.9204443335</v>
      </c>
      <c r="BQ31">
        <v>-417.8658944636</v>
      </c>
      <c r="BR31">
        <v>-208.92552511849999</v>
      </c>
      <c r="BS31">
        <v>-208.9255288395</v>
      </c>
      <c r="BT31">
        <v>-417.87608626920002</v>
      </c>
      <c r="BU31">
        <v>-208.90393912619999</v>
      </c>
      <c r="BV31">
        <v>-208.90394269270001</v>
      </c>
      <c r="BW31">
        <v>-417.83288697410001</v>
      </c>
      <c r="BY31">
        <v>-417.84402501477899</v>
      </c>
      <c r="BZ31">
        <v>-208.90951508198199</v>
      </c>
      <c r="CA31">
        <v>-208.90951884390299</v>
      </c>
      <c r="CD31" t="s">
        <v>621</v>
      </c>
      <c r="CF31">
        <v>-417.85692086731001</v>
      </c>
      <c r="CG31">
        <v>-208.91598462648199</v>
      </c>
      <c r="CH31">
        <v>-208.915988347255</v>
      </c>
    </row>
    <row r="32" spans="1:86" x14ac:dyDescent="0.2">
      <c r="A32" t="s">
        <v>622</v>
      </c>
      <c r="B32" s="1">
        <f t="shared" si="1"/>
        <v>0.63492070217345287</v>
      </c>
      <c r="C32" s="1">
        <f t="shared" si="29"/>
        <v>0.81417494044117333</v>
      </c>
      <c r="D32" s="1">
        <f t="shared" si="26"/>
        <v>-1.436318920580959E-2</v>
      </c>
      <c r="E32" s="1">
        <f t="shared" si="27"/>
        <v>-0.11035965525629621</v>
      </c>
      <c r="F32" s="1">
        <f t="shared" si="28"/>
        <v>9.6674240268981748E-2</v>
      </c>
      <c r="G32" s="1">
        <f t="shared" si="6"/>
        <v>4.3431188780061802E-2</v>
      </c>
      <c r="H32" s="1">
        <f t="shared" si="7"/>
        <v>-3.3063036364335829E-2</v>
      </c>
      <c r="I32" s="1">
        <f t="shared" si="30"/>
        <v>-2.8500841925840348E-3</v>
      </c>
      <c r="J32" s="1">
        <f t="shared" si="30"/>
        <v>-3.4334797260271444E-3</v>
      </c>
      <c r="K32" s="1">
        <f t="shared" si="30"/>
        <v>5.4922780989059561E-3</v>
      </c>
      <c r="L32" s="1">
        <f t="shared" si="11"/>
        <v>-0.10738500104430315</v>
      </c>
      <c r="M32" s="1">
        <f t="shared" si="12"/>
        <v>-4.893177016293393E-2</v>
      </c>
      <c r="P32" t="s">
        <v>622</v>
      </c>
      <c r="Q32" s="1">
        <f t="shared" si="13"/>
        <v>15.773851444478844</v>
      </c>
      <c r="R32" s="1">
        <f t="shared" si="14"/>
        <v>19.490362991770727</v>
      </c>
      <c r="S32" s="1">
        <f t="shared" si="31"/>
        <v>19.848871468306168</v>
      </c>
      <c r="T32" s="1">
        <f t="shared" si="23"/>
        <v>19.669617230038448</v>
      </c>
      <c r="U32" s="1">
        <f t="shared" si="16"/>
        <v>18.841079100391465</v>
      </c>
      <c r="V32" s="1">
        <f t="shared" si="17"/>
        <v>18.745082634340978</v>
      </c>
      <c r="W32" s="1">
        <f t="shared" si="18"/>
        <v>18.952116529866256</v>
      </c>
      <c r="X32" s="1">
        <f t="shared" si="32"/>
        <v>18.85259220540469</v>
      </c>
      <c r="Y32" s="1">
        <f t="shared" si="33"/>
        <v>18.852008809871247</v>
      </c>
      <c r="Z32" s="1">
        <f t="shared" si="34"/>
        <v>18.86093456769618</v>
      </c>
      <c r="AA32" s="1">
        <f t="shared" si="25"/>
        <v>18.898873478377336</v>
      </c>
      <c r="AD32" s="1">
        <f>'F12b_VDZ-F12'!B32</f>
        <v>15.779240748259165</v>
      </c>
      <c r="AE32" s="1">
        <f>'F12b_VDZ-F12'!C32</f>
        <v>19.495134430948571</v>
      </c>
      <c r="AF32" s="1">
        <f>'F12b_VDZ-F12'!D32</f>
        <v>18.748057288552971</v>
      </c>
      <c r="AG32" s="1"/>
      <c r="AH32" s="1">
        <f t="shared" si="22"/>
        <v>18.80651051943434</v>
      </c>
      <c r="AI32" s="1"/>
      <c r="AJ32" s="1">
        <f t="shared" si="24"/>
        <v>18.822379253232938</v>
      </c>
      <c r="AK32" s="1"/>
      <c r="AL32" s="1">
        <f>'F12c_VDZ-F12 '!D32</f>
        <v>18.855442289597274</v>
      </c>
      <c r="AN32" s="1"/>
      <c r="AO32" s="1"/>
      <c r="AP32" s="1"/>
      <c r="AQ32" s="1"/>
      <c r="AS32" t="s">
        <v>622</v>
      </c>
      <c r="AT32">
        <v>-227.90617343709999</v>
      </c>
      <c r="AU32">
        <v>-412.62907392450001</v>
      </c>
      <c r="AV32">
        <v>-640.56038459290005</v>
      </c>
      <c r="AW32">
        <v>-228.8051593838</v>
      </c>
      <c r="AX32">
        <v>-414.27658615360002</v>
      </c>
      <c r="AY32">
        <v>-643.11280540660005</v>
      </c>
      <c r="AZ32">
        <v>-228.7845542279</v>
      </c>
      <c r="BA32">
        <v>-414.22581691779999</v>
      </c>
      <c r="BB32">
        <v>-643.04200233450001</v>
      </c>
      <c r="BC32">
        <v>-228.7989807852</v>
      </c>
      <c r="BD32">
        <v>-414.2482656354</v>
      </c>
      <c r="BE32">
        <v>-643.07727159010005</v>
      </c>
      <c r="BF32">
        <v>-228.77881239659999</v>
      </c>
      <c r="BG32">
        <v>-414.21246043320002</v>
      </c>
      <c r="BH32">
        <v>-643.02114501920005</v>
      </c>
      <c r="BI32">
        <v>-228.77963453679999</v>
      </c>
      <c r="BJ32">
        <v>-414.21287434940001</v>
      </c>
      <c r="BK32">
        <v>-643.02271100509995</v>
      </c>
      <c r="BL32">
        <v>-228.78681720220001</v>
      </c>
      <c r="BM32">
        <v>-414.22552700099999</v>
      </c>
      <c r="BN32">
        <v>-643.04238771999997</v>
      </c>
      <c r="BO32">
        <v>-228.78671085049999</v>
      </c>
      <c r="BP32">
        <v>-414.22533230049999</v>
      </c>
      <c r="BQ32">
        <v>-643.04208573810001</v>
      </c>
      <c r="BR32">
        <v>-228.79212199220001</v>
      </c>
      <c r="BS32">
        <v>-414.23562632220001</v>
      </c>
      <c r="BT32">
        <v>-643.0578051256</v>
      </c>
      <c r="BU32">
        <v>-228.76951803380001</v>
      </c>
      <c r="BV32">
        <v>-414.1943970909</v>
      </c>
      <c r="BW32">
        <v>-642.99403239540004</v>
      </c>
      <c r="BY32">
        <v>-643.00941105914103</v>
      </c>
      <c r="BZ32">
        <v>-228.77459622787401</v>
      </c>
      <c r="CA32">
        <v>-414.20481946186902</v>
      </c>
      <c r="CD32" t="s">
        <v>294</v>
      </c>
      <c r="CF32">
        <v>-643.02905588828901</v>
      </c>
      <c r="CG32">
        <v>-228.78176673566199</v>
      </c>
      <c r="CH32">
        <v>-414.21731907166497</v>
      </c>
    </row>
    <row r="33" spans="1:86" x14ac:dyDescent="0.2">
      <c r="A33" t="s">
        <v>623</v>
      </c>
      <c r="B33" s="1">
        <f t="shared" si="1"/>
        <v>0.62043783684278253</v>
      </c>
      <c r="C33" s="1">
        <f t="shared" si="29"/>
        <v>0.79416770112472435</v>
      </c>
      <c r="D33" s="1">
        <f t="shared" si="26"/>
        <v>-2.7655166960123267E-2</v>
      </c>
      <c r="E33" s="1">
        <f t="shared" si="27"/>
        <v>-0.10315077216183965</v>
      </c>
      <c r="F33" s="1">
        <f t="shared" si="28"/>
        <v>9.0169217063735374E-2</v>
      </c>
      <c r="G33" s="1">
        <f t="shared" si="6"/>
        <v>7.0083202738498329E-2</v>
      </c>
      <c r="H33" s="1">
        <f t="shared" si="7"/>
        <v>-2.2412057221842474E-2</v>
      </c>
      <c r="I33" s="1">
        <f t="shared" si="30"/>
        <v>-1.2874687993154055E-3</v>
      </c>
      <c r="J33" s="1">
        <f t="shared" si="30"/>
        <v>-9.3957753048456993E-4</v>
      </c>
      <c r="K33" s="1">
        <f t="shared" si="30"/>
        <v>6.9418162776031522E-3</v>
      </c>
      <c r="L33" s="1">
        <f t="shared" si="11"/>
        <v>-0.10241700344296589</v>
      </c>
      <c r="M33" s="1">
        <f t="shared" si="12"/>
        <v>-5.6173391699786634E-2</v>
      </c>
      <c r="P33" t="s">
        <v>623</v>
      </c>
      <c r="Q33" s="1">
        <f t="shared" si="13"/>
        <v>15.378133286073524</v>
      </c>
      <c r="R33" s="1">
        <f t="shared" si="14"/>
        <v>19.203735414659352</v>
      </c>
      <c r="S33" s="1">
        <f t="shared" si="31"/>
        <v>19.551195143223232</v>
      </c>
      <c r="T33" s="1">
        <f t="shared" si="23"/>
        <v>19.377465278941294</v>
      </c>
      <c r="U33" s="1">
        <f t="shared" si="16"/>
        <v>18.555642410856446</v>
      </c>
      <c r="V33" s="1">
        <f t="shared" si="17"/>
        <v>18.48014680565473</v>
      </c>
      <c r="W33" s="1">
        <f t="shared" si="18"/>
        <v>18.673466794880305</v>
      </c>
      <c r="X33" s="1">
        <f t="shared" si="32"/>
        <v>18.582010109017254</v>
      </c>
      <c r="Y33" s="1">
        <f t="shared" si="33"/>
        <v>18.582358000286085</v>
      </c>
      <c r="Z33" s="1">
        <f t="shared" si="34"/>
        <v>18.590239394094173</v>
      </c>
      <c r="AA33" s="1">
        <f t="shared" si="25"/>
        <v>18.653380780555068</v>
      </c>
      <c r="AD33" s="1">
        <f>'F12b_VDZ-F12'!B33</f>
        <v>15.385456472567093</v>
      </c>
      <c r="AE33" s="1">
        <f>'F12b_VDZ-F12'!C33</f>
        <v>19.210889600848887</v>
      </c>
      <c r="AF33" s="1">
        <f>'F12b_VDZ-F12'!D33</f>
        <v>18.480880574373604</v>
      </c>
      <c r="AG33" s="1"/>
      <c r="AH33" s="1">
        <f t="shared" si="22"/>
        <v>18.527124186116783</v>
      </c>
      <c r="AI33" s="1"/>
      <c r="AJ33" s="1">
        <f t="shared" si="24"/>
        <v>18.560885520594727</v>
      </c>
      <c r="AK33" s="1"/>
      <c r="AL33" s="1">
        <f>'F12c_VDZ-F12 '!D33</f>
        <v>18.58329757781657</v>
      </c>
      <c r="AN33" s="1"/>
      <c r="AO33" s="1"/>
      <c r="AP33" s="1"/>
      <c r="AQ33" s="1"/>
      <c r="AS33" t="s">
        <v>623</v>
      </c>
      <c r="AT33">
        <v>-208.06447762600001</v>
      </c>
      <c r="AU33">
        <v>-412.62870206700001</v>
      </c>
      <c r="AV33">
        <v>-620.71768630730003</v>
      </c>
      <c r="AW33">
        <v>-208.9323369382</v>
      </c>
      <c r="AX33">
        <v>-414.2764562392</v>
      </c>
      <c r="AY33">
        <v>-623.23939627649997</v>
      </c>
      <c r="AZ33">
        <v>-208.91943088080001</v>
      </c>
      <c r="BA33">
        <v>-414.22558658330001</v>
      </c>
      <c r="BB33">
        <v>-623.17617427549999</v>
      </c>
      <c r="BC33">
        <v>-208.93283789279999</v>
      </c>
      <c r="BD33">
        <v>-414.24806976000002</v>
      </c>
      <c r="BE33">
        <v>-623.21047795000004</v>
      </c>
      <c r="BF33">
        <v>-208.91338517290001</v>
      </c>
      <c r="BG33">
        <v>-414.21226403449998</v>
      </c>
      <c r="BH33">
        <v>-623.15509919470003</v>
      </c>
      <c r="BI33">
        <v>-208.913508495</v>
      </c>
      <c r="BJ33">
        <v>-414.21267842229997</v>
      </c>
      <c r="BK33">
        <v>-623.15594497960001</v>
      </c>
      <c r="BL33">
        <v>-208.9204336784</v>
      </c>
      <c r="BM33">
        <v>-414.2253250526</v>
      </c>
      <c r="BN33">
        <v>-623.17537104780001</v>
      </c>
      <c r="BO33">
        <v>-208.92034155350001</v>
      </c>
      <c r="BP33">
        <v>-414.22513018910001</v>
      </c>
      <c r="BQ33">
        <v>-623.17508461379998</v>
      </c>
      <c r="BR33">
        <v>-208.9254271726</v>
      </c>
      <c r="BS33">
        <v>-414.23542771410001</v>
      </c>
      <c r="BT33">
        <v>-623.19048031770001</v>
      </c>
      <c r="BU33">
        <v>-208.9038326065</v>
      </c>
      <c r="BV33">
        <v>-414.19420739349999</v>
      </c>
      <c r="BW33">
        <v>-623.12776605320005</v>
      </c>
      <c r="BY33">
        <v>-623.14361480358195</v>
      </c>
      <c r="BZ33">
        <v>-208.90940963651701</v>
      </c>
      <c r="CA33">
        <v>-414.20462651443802</v>
      </c>
      <c r="CD33" t="s">
        <v>295</v>
      </c>
      <c r="CF33">
        <v>-623.16253124126297</v>
      </c>
      <c r="CG33">
        <v>-208.91588659113401</v>
      </c>
      <c r="CH33">
        <v>-414.217119799611</v>
      </c>
    </row>
    <row r="34" spans="1:86" x14ac:dyDescent="0.2">
      <c r="A34" t="s">
        <v>624</v>
      </c>
      <c r="B34" s="1">
        <f t="shared" si="1"/>
        <v>3.230610776427306</v>
      </c>
      <c r="C34" s="1">
        <f t="shared" si="29"/>
        <v>1.7066153827265202</v>
      </c>
      <c r="D34" s="1">
        <f t="shared" si="26"/>
        <v>0.14008344180098331</v>
      </c>
      <c r="E34" s="1">
        <f t="shared" si="27"/>
        <v>-1.54584047107027E-2</v>
      </c>
      <c r="F34" s="1">
        <f t="shared" si="28"/>
        <v>0.23963763571276098</v>
      </c>
      <c r="G34" s="1">
        <f t="shared" si="6"/>
        <v>0.28013038452977956</v>
      </c>
      <c r="H34" s="1">
        <f t="shared" si="7"/>
        <v>3.0557483132786389E-2</v>
      </c>
      <c r="I34" s="1">
        <f t="shared" si="30"/>
        <v>2.7484580420730875E-2</v>
      </c>
      <c r="J34" s="1">
        <f t="shared" si="30"/>
        <v>2.9037666452494948E-2</v>
      </c>
      <c r="K34" s="1">
        <f t="shared" si="30"/>
        <v>5.6621854534790517E-2</v>
      </c>
      <c r="L34" s="1">
        <f t="shared" si="11"/>
        <v>-4.4609617078745334E-2</v>
      </c>
      <c r="M34" s="1">
        <f t="shared" si="12"/>
        <v>3.8544474272795615E-2</v>
      </c>
      <c r="P34" t="s">
        <v>624</v>
      </c>
      <c r="Q34" s="1">
        <f t="shared" si="13"/>
        <v>-3.8839501582125751</v>
      </c>
      <c r="R34" s="1">
        <f t="shared" si="14"/>
        <v>4.8317378714261423</v>
      </c>
      <c r="S34" s="1">
        <f t="shared" si="31"/>
        <v>1.7837470840245706</v>
      </c>
      <c r="T34" s="1">
        <f t="shared" si="23"/>
        <v>3.3077424777253563</v>
      </c>
      <c r="U34" s="1">
        <f t="shared" si="16"/>
        <v>1.7412105367998194</v>
      </c>
      <c r="V34" s="1">
        <f t="shared" si="17"/>
        <v>1.5856686902881334</v>
      </c>
      <c r="W34" s="1">
        <f t="shared" si="18"/>
        <v>1.8407647307115971</v>
      </c>
      <c r="X34" s="1">
        <f t="shared" si="32"/>
        <v>1.628611675419567</v>
      </c>
      <c r="Y34" s="1">
        <f t="shared" si="33"/>
        <v>1.630164761451331</v>
      </c>
      <c r="Z34" s="1">
        <f t="shared" si="34"/>
        <v>1.6577489495336266</v>
      </c>
      <c r="AA34" s="1">
        <f t="shared" si="25"/>
        <v>1.8812574795286157</v>
      </c>
      <c r="AD34" s="1">
        <f>'F12b_VDZ-F12'!B34</f>
        <v>-3.8822506660818981</v>
      </c>
      <c r="AE34" s="1">
        <f>'F12b_VDZ-F12'!C34</f>
        <v>4.8343034120338437</v>
      </c>
      <c r="AF34" s="1">
        <f>'F12b_VDZ-F12'!D34</f>
        <v>1.5565174779200908</v>
      </c>
      <c r="AG34" s="1"/>
      <c r="AH34" s="1">
        <f t="shared" si="22"/>
        <v>1.6396715692716317</v>
      </c>
      <c r="AI34" s="1"/>
      <c r="AJ34" s="1">
        <f t="shared" si="24"/>
        <v>1.6316845781316225</v>
      </c>
      <c r="AK34" s="1"/>
      <c r="AL34" s="1">
        <f>'F12c_VDZ-F12 '!D34</f>
        <v>1.6011270949988361</v>
      </c>
      <c r="AN34" s="1"/>
      <c r="AO34" s="1"/>
      <c r="AP34" s="1"/>
      <c r="AQ34" s="1"/>
      <c r="AS34" t="s">
        <v>624</v>
      </c>
      <c r="AT34">
        <v>-230.78477079160001</v>
      </c>
      <c r="AU34">
        <v>-230.78477061960001</v>
      </c>
      <c r="AV34">
        <v>-461.5633519429</v>
      </c>
      <c r="AW34">
        <v>-231.83279090549999</v>
      </c>
      <c r="AX34">
        <v>-231.83279072350001</v>
      </c>
      <c r="AY34">
        <v>-463.67328149309998</v>
      </c>
      <c r="AZ34">
        <v>-231.8250175252</v>
      </c>
      <c r="BA34">
        <v>-231.82501737050001</v>
      </c>
      <c r="BB34">
        <v>-463.6528774775</v>
      </c>
      <c r="BC34">
        <v>-231.83555176159999</v>
      </c>
      <c r="BD34">
        <v>-231.83555159630001</v>
      </c>
      <c r="BE34">
        <v>-463.67387815339998</v>
      </c>
      <c r="BF34">
        <v>-231.8129951937</v>
      </c>
      <c r="BG34">
        <v>-231.81299502639999</v>
      </c>
      <c r="BH34">
        <v>-463.62851714390001</v>
      </c>
      <c r="BI34">
        <v>-231.81011151620001</v>
      </c>
      <c r="BJ34">
        <v>-231.81011128750001</v>
      </c>
      <c r="BK34">
        <v>-463.62315624889999</v>
      </c>
      <c r="BL34">
        <v>-231.81885597269999</v>
      </c>
      <c r="BM34">
        <v>-231.8188557508</v>
      </c>
      <c r="BN34">
        <v>-463.64030708130002</v>
      </c>
      <c r="BO34">
        <v>-231.81877343529999</v>
      </c>
      <c r="BP34">
        <v>-231.81877325709999</v>
      </c>
      <c r="BQ34">
        <v>-463.64014452520001</v>
      </c>
      <c r="BR34">
        <v>-231.82492779969999</v>
      </c>
      <c r="BS34">
        <v>-231.824927575</v>
      </c>
      <c r="BT34">
        <v>-463.65249716570003</v>
      </c>
      <c r="BU34">
        <v>-231.79803122960001</v>
      </c>
      <c r="BV34">
        <v>-231.7980310433</v>
      </c>
      <c r="BW34">
        <v>-463.59906024740002</v>
      </c>
      <c r="BY34">
        <v>-463.61918978011801</v>
      </c>
      <c r="BZ34">
        <v>-231.80829552565001</v>
      </c>
      <c r="CA34">
        <v>-231.80829399968599</v>
      </c>
      <c r="CD34" t="s">
        <v>625</v>
      </c>
      <c r="CF34">
        <v>-463.63259001304402</v>
      </c>
      <c r="CG34">
        <v>-231.81498862376199</v>
      </c>
      <c r="CH34">
        <v>-231.81498840642001</v>
      </c>
    </row>
    <row r="35" spans="1:86" x14ac:dyDescent="0.2">
      <c r="A35" t="s">
        <v>626</v>
      </c>
      <c r="B35" s="1">
        <f t="shared" si="1"/>
        <v>3.5366701383789887</v>
      </c>
      <c r="C35" s="1">
        <f t="shared" si="29"/>
        <v>1.8464585536559723</v>
      </c>
      <c r="D35" s="1">
        <f t="shared" si="26"/>
        <v>0.14444696655704936</v>
      </c>
      <c r="E35" s="1">
        <f t="shared" si="27"/>
        <v>-2.9683656680718151E-2</v>
      </c>
      <c r="F35" s="1">
        <f t="shared" si="28"/>
        <v>0.24325818923069287</v>
      </c>
      <c r="G35" s="1">
        <f t="shared" si="6"/>
        <v>0.26867244947417301</v>
      </c>
      <c r="H35" s="1">
        <f t="shared" si="7"/>
        <v>6.1364461718125263E-3</v>
      </c>
      <c r="I35" s="1">
        <f t="shared" si="30"/>
        <v>2.65638476658836E-2</v>
      </c>
      <c r="J35" s="1">
        <f t="shared" si="30"/>
        <v>2.8767033477510306E-2</v>
      </c>
      <c r="K35" s="1">
        <f t="shared" si="30"/>
        <v>6.0460593067076296E-2</v>
      </c>
      <c r="L35" s="1">
        <f t="shared" si="11"/>
        <v>-5.7432518322086956E-2</v>
      </c>
      <c r="M35" s="1">
        <f t="shared" si="12"/>
        <v>3.331002155574847E-2</v>
      </c>
      <c r="P35" t="s">
        <v>626</v>
      </c>
      <c r="Q35" s="1">
        <f t="shared" si="13"/>
        <v>-3.2607604963425354</v>
      </c>
      <c r="R35" s="1">
        <f t="shared" si="14"/>
        <v>6.0994906079856284</v>
      </c>
      <c r="S35" s="1">
        <f t="shared" si="31"/>
        <v>2.7190674385395952</v>
      </c>
      <c r="T35" s="1">
        <f t="shared" si="23"/>
        <v>4.409279023262612</v>
      </c>
      <c r="U35" s="1">
        <f t="shared" si="16"/>
        <v>2.707267436163689</v>
      </c>
      <c r="V35" s="1">
        <f t="shared" si="17"/>
        <v>2.5331368129259215</v>
      </c>
      <c r="W35" s="1">
        <f t="shared" si="18"/>
        <v>2.8060786588373325</v>
      </c>
      <c r="X35" s="1">
        <f t="shared" si="32"/>
        <v>2.5893843172725233</v>
      </c>
      <c r="Y35" s="1">
        <f t="shared" si="33"/>
        <v>2.59158750308415</v>
      </c>
      <c r="Z35" s="1">
        <f t="shared" si="34"/>
        <v>2.623281062673716</v>
      </c>
      <c r="AA35" s="1">
        <f t="shared" si="25"/>
        <v>2.8314929190808127</v>
      </c>
      <c r="AD35" s="1">
        <f>'F12b_VDZ-F12'!B35</f>
        <v>-3.2602648184470882</v>
      </c>
      <c r="AE35" s="1">
        <f>'F12b_VDZ-F12'!C35</f>
        <v>6.1009428274977635</v>
      </c>
      <c r="AF35" s="1">
        <f>'F12b_VDZ-F12'!D35</f>
        <v>2.5053879512845527</v>
      </c>
      <c r="AG35" s="1"/>
      <c r="AH35" s="1">
        <f t="shared" si="22"/>
        <v>2.5961304911623881</v>
      </c>
      <c r="AI35" s="1"/>
      <c r="AJ35" s="1">
        <f t="shared" si="24"/>
        <v>2.5689569157784522</v>
      </c>
      <c r="AK35" s="1"/>
      <c r="AL35" s="1">
        <f>'F12c_VDZ-F12 '!D35</f>
        <v>2.5628204696066397</v>
      </c>
      <c r="AN35" s="1"/>
      <c r="AO35" s="1"/>
      <c r="AP35" s="1"/>
      <c r="AQ35" s="1"/>
      <c r="AS35" t="s">
        <v>626</v>
      </c>
      <c r="AT35">
        <v>-246.78246899729999</v>
      </c>
      <c r="AU35">
        <v>-246.78247179979999</v>
      </c>
      <c r="AV35">
        <v>-493.55974444470002</v>
      </c>
      <c r="AW35">
        <v>-247.8701710034</v>
      </c>
      <c r="AX35">
        <v>-247.87017172700001</v>
      </c>
      <c r="AY35">
        <v>-495.75006288700001</v>
      </c>
      <c r="AZ35">
        <v>-247.85342445000001</v>
      </c>
      <c r="BA35">
        <v>-247.85342570579999</v>
      </c>
      <c r="BB35">
        <v>-495.7111832654</v>
      </c>
      <c r="BC35">
        <v>-247.86545759929999</v>
      </c>
      <c r="BD35">
        <v>-247.86545870769999</v>
      </c>
      <c r="BE35">
        <v>-495.7352306121</v>
      </c>
      <c r="BF35">
        <v>-247.84225227850001</v>
      </c>
      <c r="BG35">
        <v>-247.84225343560001</v>
      </c>
      <c r="BH35">
        <v>-495.68854252440002</v>
      </c>
      <c r="BI35">
        <v>-247.8398476893</v>
      </c>
      <c r="BJ35">
        <v>-247.83984884309999</v>
      </c>
      <c r="BK35">
        <v>-495.68416830320001</v>
      </c>
      <c r="BL35">
        <v>-247.84843168559999</v>
      </c>
      <c r="BM35">
        <v>-247.8484329291</v>
      </c>
      <c r="BN35">
        <v>-495.70099106110001</v>
      </c>
      <c r="BO35">
        <v>-247.8483400742</v>
      </c>
      <c r="BP35">
        <v>-247.8483413161</v>
      </c>
      <c r="BQ35">
        <v>-495.70081134769998</v>
      </c>
      <c r="BR35">
        <v>-247.85490411289999</v>
      </c>
      <c r="BS35">
        <v>-247.85490529259999</v>
      </c>
      <c r="BT35">
        <v>-495.7139898698</v>
      </c>
      <c r="BU35">
        <v>-247.8275126419</v>
      </c>
      <c r="BV35">
        <v>-247.8275136776</v>
      </c>
      <c r="BW35">
        <v>-495.65953859050001</v>
      </c>
      <c r="BY35">
        <v>-495.67891846473299</v>
      </c>
      <c r="BZ35">
        <v>-247.837411578309</v>
      </c>
      <c r="CA35">
        <v>-247.83741299315901</v>
      </c>
      <c r="CD35" t="s">
        <v>627</v>
      </c>
      <c r="CF35">
        <v>-495.69300461996301</v>
      </c>
      <c r="CG35">
        <v>-247.84443311205001</v>
      </c>
      <c r="CH35">
        <v>-247.84443431080101</v>
      </c>
    </row>
    <row r="36" spans="1:86" x14ac:dyDescent="0.2">
      <c r="A36" t="s">
        <v>628</v>
      </c>
      <c r="B36" s="1">
        <f t="shared" si="1"/>
        <v>3.3966722393221787</v>
      </c>
      <c r="C36" s="1"/>
      <c r="D36" s="1">
        <f t="shared" si="26"/>
        <v>0.20118879516641464</v>
      </c>
      <c r="E36" s="1">
        <f t="shared" si="27"/>
        <v>-3.4775735661076723E-2</v>
      </c>
      <c r="F36" s="1">
        <f t="shared" si="28"/>
        <v>0.37325503767422852</v>
      </c>
      <c r="G36" s="1">
        <f t="shared" si="6"/>
        <v>0.4019210521081078</v>
      </c>
      <c r="H36" s="1">
        <f t="shared" si="7"/>
        <v>3.4323098569439381E-2</v>
      </c>
      <c r="I36" s="1"/>
      <c r="J36" s="1"/>
      <c r="K36" s="1"/>
      <c r="L36" s="1">
        <f t="shared" si="11"/>
        <v>-5.6445647899690421E-2</v>
      </c>
      <c r="M36" s="1">
        <f t="shared" si="12"/>
        <v>7.8351638115742972E-2</v>
      </c>
      <c r="P36" t="s">
        <v>628</v>
      </c>
      <c r="Q36" s="1">
        <f t="shared" si="13"/>
        <v>-0.24729616010059585</v>
      </c>
      <c r="R36" s="1">
        <f t="shared" si="14"/>
        <v>11.295822731369777</v>
      </c>
      <c r="S36" s="1"/>
      <c r="T36" s="1"/>
      <c r="U36" s="1">
        <f t="shared" si="16"/>
        <v>8.1003392872140125</v>
      </c>
      <c r="V36" s="1">
        <f t="shared" si="17"/>
        <v>7.8643747563865212</v>
      </c>
      <c r="W36" s="1">
        <f t="shared" si="18"/>
        <v>8.2724055297218264</v>
      </c>
      <c r="X36" s="1"/>
      <c r="Y36" s="1"/>
      <c r="Z36" s="1"/>
      <c r="AA36" s="1">
        <f t="shared" si="25"/>
        <v>8.3010715441557057</v>
      </c>
      <c r="AD36" s="1">
        <f>'F12b_VDZ-F12'!B36</f>
        <v>-0.23990592867848728</v>
      </c>
      <c r="AE36" s="1">
        <f>'F12b_VDZ-F12'!C36</f>
        <v>11.305866477146642</v>
      </c>
      <c r="AF36" s="1">
        <f>'F12b_VDZ-F12'!D36</f>
        <v>7.8427048441479075</v>
      </c>
      <c r="AG36" s="1"/>
      <c r="AH36" s="1">
        <f t="shared" si="22"/>
        <v>7.9775021301633409</v>
      </c>
      <c r="AI36" s="1"/>
      <c r="AJ36" s="1">
        <f t="shared" si="24"/>
        <v>7.9334735906170373</v>
      </c>
      <c r="AK36" s="1"/>
      <c r="AL36" s="1">
        <f>'F12c_VDZ-F12 '!D36</f>
        <v>7.8991504920475979</v>
      </c>
      <c r="AN36" s="1"/>
      <c r="AO36" s="1"/>
      <c r="AP36" s="1"/>
      <c r="AQ36" s="1"/>
      <c r="AS36" t="s">
        <v>628</v>
      </c>
      <c r="AT36">
        <v>-412.6302639164</v>
      </c>
      <c r="AU36">
        <v>-412.63026392199998</v>
      </c>
      <c r="AV36">
        <v>-825.26013374690001</v>
      </c>
      <c r="AW36">
        <v>-414.27715605589998</v>
      </c>
      <c r="AX36">
        <v>-414.27715561600002</v>
      </c>
      <c r="AY36">
        <v>-828.5723127105</v>
      </c>
      <c r="AZ36">
        <v>-414.22664881460003</v>
      </c>
      <c r="BA36">
        <v>-414.22664880920001</v>
      </c>
      <c r="BC36">
        <v>-414.24899480480002</v>
      </c>
      <c r="BD36">
        <v>-414.24899477579999</v>
      </c>
      <c r="BE36">
        <f>-3.3021215537-825.2087767387</f>
        <v>-828.51089829239993</v>
      </c>
      <c r="BF36">
        <v>-414.2132062151</v>
      </c>
      <c r="BG36">
        <v>-414.21320618419998</v>
      </c>
      <c r="BH36">
        <f>-3.230168339-825.2087767387</f>
        <v>-828.43894507769994</v>
      </c>
      <c r="BI36">
        <v>-414.213587335</v>
      </c>
      <c r="BJ36">
        <v>-414.21358719339997</v>
      </c>
      <c r="BK36">
        <v>-828.44035744519999</v>
      </c>
      <c r="BL36">
        <v>-414.22626929270001</v>
      </c>
      <c r="BM36">
        <v>-414.22626923289999</v>
      </c>
      <c r="BO36">
        <v>-414.22607510429998</v>
      </c>
      <c r="BP36">
        <v>-414.2260750703</v>
      </c>
      <c r="BR36">
        <v>-414.23635672469999</v>
      </c>
      <c r="BS36">
        <v>-414.23635673379999</v>
      </c>
      <c r="BU36">
        <v>-414.19508494550001</v>
      </c>
      <c r="BV36">
        <v>-414.19508489110001</v>
      </c>
      <c r="BW36">
        <v>-828.40339843560002</v>
      </c>
      <c r="BY36">
        <v>-828.423754259617</v>
      </c>
      <c r="BZ36">
        <v>-414.20555569351501</v>
      </c>
      <c r="CA36">
        <v>-414.20555577170501</v>
      </c>
      <c r="CD36" t="s">
        <v>629</v>
      </c>
      <c r="CF36">
        <v>-828.448828385448</v>
      </c>
      <c r="CG36">
        <v>-414.21805771355702</v>
      </c>
      <c r="CH36">
        <v>-414.21805771355298</v>
      </c>
    </row>
    <row r="37" spans="1:86" x14ac:dyDescent="0.2">
      <c r="A37" t="s">
        <v>630</v>
      </c>
      <c r="B37" s="1">
        <f t="shared" si="1"/>
        <v>3.391178885600898</v>
      </c>
      <c r="C37" s="1">
        <f t="shared" ref="C37:C76" si="35">T37-$AL37</f>
        <v>1.7732846018270734</v>
      </c>
      <c r="D37" s="1">
        <f t="shared" si="26"/>
        <v>0.14268864728133046</v>
      </c>
      <c r="E37" s="1">
        <f t="shared" si="27"/>
        <v>-2.3584427471192715E-2</v>
      </c>
      <c r="F37" s="1">
        <f t="shared" si="28"/>
        <v>0.24254071992724402</v>
      </c>
      <c r="G37" s="1">
        <f t="shared" si="6"/>
        <v>0.27785908815477578</v>
      </c>
      <c r="H37" s="1">
        <f t="shared" si="7"/>
        <v>1.7604135879287774E-2</v>
      </c>
      <c r="I37" s="1">
        <f t="shared" ref="I37:I76" si="36">X37-$AL37</f>
        <v>2.6532246233573531E-2</v>
      </c>
      <c r="J37" s="1">
        <f t="shared" ref="J37:J76" si="37">Y37-$AL37</f>
        <v>2.8403605092236717E-2</v>
      </c>
      <c r="K37" s="1">
        <f t="shared" ref="K37:K76" si="38">Z37-$AL37</f>
        <v>5.8781841989164807E-2</v>
      </c>
      <c r="L37" s="1">
        <f t="shared" si="11"/>
        <v>-5.1547638198198964E-2</v>
      </c>
      <c r="M37" s="1">
        <f t="shared" si="12"/>
        <v>3.6431934624211237E-2</v>
      </c>
      <c r="P37" t="s">
        <v>630</v>
      </c>
      <c r="Q37" s="1">
        <f t="shared" si="13"/>
        <v>-3.5437194646024048</v>
      </c>
      <c r="R37" s="1">
        <f t="shared" si="14"/>
        <v>5.5439627854830924</v>
      </c>
      <c r="S37" s="1">
        <f t="shared" ref="S37:S62" si="39">627.5095*(AZ37+BA37-BB37)</f>
        <v>2.3081742179354428</v>
      </c>
      <c r="T37" s="1">
        <f t="shared" si="23"/>
        <v>3.9260685017092678</v>
      </c>
      <c r="U37" s="1">
        <f t="shared" si="16"/>
        <v>2.2954725471635249</v>
      </c>
      <c r="V37" s="1">
        <f t="shared" si="17"/>
        <v>2.1291994724110017</v>
      </c>
      <c r="W37" s="1">
        <f t="shared" si="18"/>
        <v>2.3953246198094384</v>
      </c>
      <c r="X37" s="1">
        <f t="shared" ref="X37:X76" si="40">627.5095*(BL37+BM37-BN37)</f>
        <v>2.179316146115768</v>
      </c>
      <c r="Y37" s="1">
        <f t="shared" ref="Y37:Y76" si="41">627.5095*(BO37+BP37-BQ37)</f>
        <v>2.1811875049744311</v>
      </c>
      <c r="Z37" s="1">
        <f t="shared" ref="Z37:Z76" si="42">627.5095*(BR37+BS37-BT37)</f>
        <v>2.2115657418713592</v>
      </c>
      <c r="AA37" s="1">
        <f t="shared" si="25"/>
        <v>2.4306429880369702</v>
      </c>
      <c r="AD37" s="1">
        <f>'F12b_VDZ-F12'!B37</f>
        <v>-3.542530714430923</v>
      </c>
      <c r="AE37" s="1">
        <f>'F12b_VDZ-F12'!C37</f>
        <v>5.5462469382474886</v>
      </c>
      <c r="AF37" s="1">
        <f>'F12b_VDZ-F12'!D37</f>
        <v>2.1012362616839955</v>
      </c>
      <c r="AG37" s="1"/>
      <c r="AH37" s="1">
        <f t="shared" si="22"/>
        <v>2.1892158345064057</v>
      </c>
      <c r="AI37" s="1"/>
      <c r="AJ37" s="1">
        <f t="shared" si="24"/>
        <v>2.1703880357614822</v>
      </c>
      <c r="AK37" s="1"/>
      <c r="AL37" s="1">
        <f>'F12c_VDZ-F12 '!D37</f>
        <v>2.1527838998821944</v>
      </c>
      <c r="AN37" s="1"/>
      <c r="AO37" s="1"/>
      <c r="AP37" s="1"/>
      <c r="AQ37" s="1"/>
      <c r="AS37" t="s">
        <v>630</v>
      </c>
      <c r="AT37">
        <v>-230.78473862359999</v>
      </c>
      <c r="AU37">
        <v>-246.7825177343</v>
      </c>
      <c r="AV37">
        <v>-477.5616090817</v>
      </c>
      <c r="AW37">
        <v>-231.83278327330001</v>
      </c>
      <c r="AX37">
        <v>-247.8701819993</v>
      </c>
      <c r="AY37">
        <v>-479.71180013930001</v>
      </c>
      <c r="AZ37">
        <v>-231.82500521919999</v>
      </c>
      <c r="BA37">
        <v>-247.85344448239999</v>
      </c>
      <c r="BB37">
        <v>-479.68212801120001</v>
      </c>
      <c r="BC37">
        <v>-231.8355418081</v>
      </c>
      <c r="BD37">
        <v>-247.8654731291</v>
      </c>
      <c r="BE37">
        <v>-479.70467300540002</v>
      </c>
      <c r="BF37">
        <v>-231.81298492869999</v>
      </c>
      <c r="BG37">
        <v>-247.84226832639999</v>
      </c>
      <c r="BH37">
        <v>-479.65864635029999</v>
      </c>
      <c r="BI37">
        <v>-231.8101014282</v>
      </c>
      <c r="BJ37">
        <v>-247.83986348159999</v>
      </c>
      <c r="BK37">
        <v>-479.65378210239999</v>
      </c>
      <c r="BL37">
        <v>-231.81884434930001</v>
      </c>
      <c r="BM37">
        <v>-247.84844942309999</v>
      </c>
      <c r="BN37">
        <v>-479.67076673359998</v>
      </c>
      <c r="BO37">
        <v>-231.81876179599999</v>
      </c>
      <c r="BP37">
        <v>-247.84835784410001</v>
      </c>
      <c r="BQ37">
        <v>-479.67059558350002</v>
      </c>
      <c r="BR37">
        <v>-231.82491691300001</v>
      </c>
      <c r="BS37">
        <v>-247.854920714</v>
      </c>
      <c r="BT37">
        <v>-479.68336198119999</v>
      </c>
      <c r="BU37">
        <v>-231.79802262859999</v>
      </c>
      <c r="BV37">
        <v>-247.82752694850001</v>
      </c>
      <c r="BW37">
        <v>-479.62942305310003</v>
      </c>
      <c r="BY37">
        <v>-479.64917145401603</v>
      </c>
      <c r="BZ37">
        <v>-231.80828548829999</v>
      </c>
      <c r="CA37">
        <v>-247.837427232365</v>
      </c>
      <c r="CD37" t="s">
        <v>631</v>
      </c>
      <c r="CF37">
        <v>-479.66291631257599</v>
      </c>
      <c r="CG37">
        <v>-231.81497757480301</v>
      </c>
      <c r="CH37">
        <v>-247.844450000416</v>
      </c>
    </row>
    <row r="38" spans="1:86" x14ac:dyDescent="0.2">
      <c r="A38" t="s">
        <v>632</v>
      </c>
      <c r="B38" s="1">
        <f t="shared" si="1"/>
        <v>3.6476243662959682</v>
      </c>
      <c r="C38" s="1">
        <f t="shared" si="35"/>
        <v>1.8543509037239891</v>
      </c>
      <c r="D38" s="1">
        <f t="shared" si="26"/>
        <v>0.19353735469094069</v>
      </c>
      <c r="E38" s="1">
        <f t="shared" si="27"/>
        <v>-2.9962641165225179E-2</v>
      </c>
      <c r="F38" s="1">
        <f t="shared" si="28"/>
        <v>0.32741933032961601</v>
      </c>
      <c r="G38" s="1">
        <f t="shared" si="6"/>
        <v>0.36038045904463001</v>
      </c>
      <c r="H38" s="1">
        <f t="shared" si="7"/>
        <v>6.9705669093309552E-3</v>
      </c>
      <c r="I38" s="1">
        <f t="shared" si="36"/>
        <v>2.3868073033560755E-2</v>
      </c>
      <c r="J38" s="1">
        <f t="shared" si="37"/>
        <v>2.5279090911687341E-2</v>
      </c>
      <c r="K38" s="1">
        <f t="shared" si="38"/>
        <v>8.0739384533207392E-2</v>
      </c>
      <c r="L38" s="1">
        <f t="shared" si="11"/>
        <v>-5.5224541451901032E-2</v>
      </c>
      <c r="M38" s="1">
        <f t="shared" si="12"/>
        <v>6.0649211039658368E-2</v>
      </c>
      <c r="P38" t="s">
        <v>632</v>
      </c>
      <c r="Q38" s="1">
        <f t="shared" si="13"/>
        <v>-3.3333339153393098</v>
      </c>
      <c r="R38" s="1">
        <f t="shared" si="14"/>
        <v>7.6970724405717181</v>
      </c>
      <c r="S38" s="1">
        <f t="shared" si="39"/>
        <v>4.11052551542776</v>
      </c>
      <c r="T38" s="1">
        <f t="shared" si="23"/>
        <v>5.9037989779997391</v>
      </c>
      <c r="U38" s="1">
        <f t="shared" si="16"/>
        <v>4.2429854289666906</v>
      </c>
      <c r="V38" s="1">
        <f t="shared" si="17"/>
        <v>4.0194854331105248</v>
      </c>
      <c r="W38" s="1">
        <f t="shared" si="18"/>
        <v>4.3768674046053659</v>
      </c>
      <c r="X38" s="1">
        <f t="shared" si="40"/>
        <v>4.0733161473093107</v>
      </c>
      <c r="Y38" s="1">
        <f t="shared" si="41"/>
        <v>4.0747271651874373</v>
      </c>
      <c r="Z38" s="1">
        <f t="shared" si="42"/>
        <v>4.1301874588089573</v>
      </c>
      <c r="AA38" s="1">
        <f t="shared" si="25"/>
        <v>4.4098285333203799</v>
      </c>
      <c r="AD38" s="1">
        <f>'F12b_VDZ-F12'!B38</f>
        <v>-3.3284225647100607</v>
      </c>
      <c r="AE38" s="1">
        <f>'F12b_VDZ-F12'!C38</f>
        <v>7.7031613535442744</v>
      </c>
      <c r="AF38" s="1">
        <f>'F12b_VDZ-F12'!D38</f>
        <v>3.9942235328238489</v>
      </c>
      <c r="AG38" s="1"/>
      <c r="AH38" s="1">
        <f t="shared" si="22"/>
        <v>4.1100972853154083</v>
      </c>
      <c r="AI38" s="1"/>
      <c r="AJ38" s="1">
        <f t="shared" si="24"/>
        <v>4.0564186411850809</v>
      </c>
      <c r="AK38" s="1"/>
      <c r="AL38" s="1">
        <f>'F12c_VDZ-F12 '!D38</f>
        <v>4.0494480742757499</v>
      </c>
      <c r="AN38" s="1"/>
      <c r="AO38" s="1"/>
      <c r="AP38" s="1"/>
      <c r="AQ38" s="1"/>
      <c r="AS38" t="s">
        <v>632</v>
      </c>
      <c r="AT38">
        <v>-230.78468985160001</v>
      </c>
      <c r="AU38">
        <v>-412.63106396979998</v>
      </c>
      <c r="AV38">
        <v>-643.41044181589996</v>
      </c>
      <c r="AW38">
        <v>-231.83276062280001</v>
      </c>
      <c r="AX38">
        <v>-414.27759557640002</v>
      </c>
      <c r="AY38">
        <v>-646.12262226439998</v>
      </c>
      <c r="AZ38">
        <v>-231.82497831910001</v>
      </c>
      <c r="BA38">
        <v>-414.22721316709999</v>
      </c>
      <c r="BB38">
        <v>-646.05874202530003</v>
      </c>
      <c r="BC38">
        <v>-231.83551597440001</v>
      </c>
      <c r="BD38">
        <v>-414.24948595939998</v>
      </c>
      <c r="BE38">
        <f>-2.7212144119-643.3705491493</f>
        <v>-646.09176356119997</v>
      </c>
      <c r="BF38">
        <v>-231.8129587622</v>
      </c>
      <c r="BG38">
        <v>-414.21370196279997</v>
      </c>
      <c r="BH38">
        <f>-2.6625170332-643.3705491493</f>
        <v>-646.03306618249997</v>
      </c>
      <c r="BI38">
        <v>-231.81007521929999</v>
      </c>
      <c r="BJ38">
        <v>-414.21409324889999</v>
      </c>
      <c r="BK38">
        <v>-646.03114345009999</v>
      </c>
      <c r="BL38">
        <v>-231.8188165979</v>
      </c>
      <c r="BM38">
        <v>-414.22677545530001</v>
      </c>
      <c r="BN38" s="48">
        <v>-646.05208329540005</v>
      </c>
      <c r="BO38">
        <v>-231.81873400609999</v>
      </c>
      <c r="BP38">
        <v>-414.22658154369998</v>
      </c>
      <c r="BQ38">
        <v>-646.05180904060001</v>
      </c>
      <c r="BR38">
        <v>-231.82489009330001</v>
      </c>
      <c r="BS38">
        <v>-414.23685483999998</v>
      </c>
      <c r="BT38">
        <v>-646.06832680570005</v>
      </c>
      <c r="BU38">
        <v>-231.79799833050001</v>
      </c>
      <c r="BV38">
        <v>-414.195630693</v>
      </c>
      <c r="BW38">
        <v>-646.00065653230001</v>
      </c>
      <c r="BY38">
        <v>-646.02079153391605</v>
      </c>
      <c r="BZ38">
        <v>-231.80825826290399</v>
      </c>
      <c r="CA38">
        <v>-414.20606895670102</v>
      </c>
      <c r="CD38" t="s">
        <v>633</v>
      </c>
      <c r="CF38">
        <v>-646.04005071763299</v>
      </c>
      <c r="CG38">
        <v>-231.81495045175899</v>
      </c>
      <c r="CH38">
        <v>-414.21855040920201</v>
      </c>
    </row>
    <row r="39" spans="1:86" x14ac:dyDescent="0.2">
      <c r="A39" t="s">
        <v>634</v>
      </c>
      <c r="B39" s="1">
        <f t="shared" si="1"/>
        <v>3.5950765357596115</v>
      </c>
      <c r="C39" s="1">
        <f t="shared" si="35"/>
        <v>1.8017257325679203</v>
      </c>
      <c r="D39" s="1">
        <f t="shared" si="26"/>
        <v>0.18538243262706011</v>
      </c>
      <c r="E39" s="1">
        <f t="shared" si="27"/>
        <v>-3.6719660346316019E-2</v>
      </c>
      <c r="F39" s="1">
        <f t="shared" si="28"/>
        <v>0.32114059895352209</v>
      </c>
      <c r="G39" s="1">
        <f t="shared" si="6"/>
        <v>0.33986221930572214</v>
      </c>
      <c r="H39" s="1">
        <f t="shared" si="7"/>
        <v>-6.5930164280008086E-3</v>
      </c>
      <c r="I39" s="1">
        <f t="shared" si="36"/>
        <v>2.2465906255969337E-2</v>
      </c>
      <c r="J39" s="1">
        <f t="shared" si="37"/>
        <v>2.4322706777101466E-2</v>
      </c>
      <c r="K39" s="1">
        <f t="shared" si="38"/>
        <v>7.807623741023928E-2</v>
      </c>
      <c r="L39" s="1">
        <f t="shared" si="11"/>
        <v>-6.0177593199163049E-2</v>
      </c>
      <c r="M39" s="1">
        <f t="shared" si="12"/>
        <v>5.7457159330833285E-2</v>
      </c>
      <c r="P39" t="s">
        <v>634</v>
      </c>
      <c r="Q39" s="1">
        <f t="shared" si="13"/>
        <v>-1.974971317055972</v>
      </c>
      <c r="R39" s="1">
        <f t="shared" si="14"/>
        <v>8.7445695936962</v>
      </c>
      <c r="S39" s="1">
        <f t="shared" si="39"/>
        <v>5.1578679873128168</v>
      </c>
      <c r="T39" s="1">
        <f t="shared" si="23"/>
        <v>6.9512187905045089</v>
      </c>
      <c r="U39" s="1">
        <f t="shared" si="16"/>
        <v>5.3348754905636486</v>
      </c>
      <c r="V39" s="1">
        <f t="shared" si="17"/>
        <v>5.1127733975902725</v>
      </c>
      <c r="W39" s="1">
        <f t="shared" si="18"/>
        <v>5.4706336568901106</v>
      </c>
      <c r="X39" s="1">
        <f t="shared" si="40"/>
        <v>5.1719589641925579</v>
      </c>
      <c r="Y39" s="1">
        <f t="shared" si="41"/>
        <v>5.17381576471369</v>
      </c>
      <c r="Z39" s="1">
        <f t="shared" si="42"/>
        <v>5.2275692953468278</v>
      </c>
      <c r="AA39" s="1">
        <f t="shared" si="25"/>
        <v>5.4893552772423106</v>
      </c>
      <c r="AD39" s="1">
        <f>'F12b_VDZ-F12'!B39</f>
        <v>-1.9715394161459829</v>
      </c>
      <c r="AE39" s="1">
        <f>'F12b_VDZ-F12'!C39</f>
        <v>8.7492550489302943</v>
      </c>
      <c r="AF39" s="1">
        <f>'F12b_VDZ-F12'!D39</f>
        <v>5.0893154647374255</v>
      </c>
      <c r="AG39" s="1"/>
      <c r="AH39" s="1">
        <f t="shared" si="22"/>
        <v>5.2069502172674218</v>
      </c>
      <c r="AI39" s="1"/>
      <c r="AJ39" s="1">
        <f t="shared" si="24"/>
        <v>5.1429000415085877</v>
      </c>
      <c r="AK39" s="1"/>
      <c r="AL39" s="1">
        <f>'F12c_VDZ-F12 '!D39</f>
        <v>5.1494930579365885</v>
      </c>
      <c r="AN39" s="1"/>
      <c r="AO39" s="1"/>
      <c r="AP39" s="1"/>
      <c r="AQ39" s="1"/>
      <c r="AS39" t="s">
        <v>634</v>
      </c>
      <c r="AT39">
        <v>-246.782346018</v>
      </c>
      <c r="AU39">
        <v>-412.63090557200002</v>
      </c>
      <c r="AV39">
        <v>-659.410104273</v>
      </c>
      <c r="AW39">
        <v>-247.87014866409999</v>
      </c>
      <c r="AX39">
        <v>-414.27755309930001</v>
      </c>
      <c r="AY39">
        <v>-662.16163712150001</v>
      </c>
      <c r="AZ39">
        <v>-247.85336870090001</v>
      </c>
      <c r="BA39">
        <v>-414.22710458260002</v>
      </c>
      <c r="BB39">
        <v>-662.08869286900006</v>
      </c>
      <c r="BC39">
        <v>-247.86541020550001</v>
      </c>
      <c r="BD39">
        <f>-1.6445461808-412.6048483998</f>
        <v>-414.24939458059998</v>
      </c>
      <c r="BE39">
        <f>-2.7536610331-659.3696454179</f>
        <v>-662.12330645099996</v>
      </c>
      <c r="BF39">
        <v>-247.8422027835</v>
      </c>
      <c r="BG39">
        <f>-1.6087621807-412.6048483998</f>
        <v>-414.21361058050002</v>
      </c>
      <c r="BH39">
        <f>-2.6943156688-659.3696454179</f>
        <v>-662.06396108669992</v>
      </c>
      <c r="BI39">
        <v>-247.83979967799999</v>
      </c>
      <c r="BJ39">
        <v>-414.21399892099998</v>
      </c>
      <c r="BK39">
        <v>-662.06251660830003</v>
      </c>
      <c r="BL39">
        <v>-247.8483799007</v>
      </c>
      <c r="BM39">
        <v>-414.2266834445</v>
      </c>
      <c r="BN39">
        <v>-662.08330538610005</v>
      </c>
      <c r="BO39">
        <v>-247.84828817939999</v>
      </c>
      <c r="BP39">
        <f>-1.6216409355-412.6048483998</f>
        <v>-414.22648933530002</v>
      </c>
      <c r="BQ39">
        <v>-662.08302251459997</v>
      </c>
      <c r="BR39">
        <v>-247.8548547412</v>
      </c>
      <c r="BS39">
        <v>-414.23676388259997</v>
      </c>
      <c r="BT39">
        <v>-662.09994928540004</v>
      </c>
      <c r="BU39">
        <v>-247.827471116</v>
      </c>
      <c r="BV39">
        <v>-414.19552343100003</v>
      </c>
      <c r="BW39">
        <v>-662.03174239110001</v>
      </c>
      <c r="BY39">
        <v>-662.051532074649</v>
      </c>
      <c r="BZ39">
        <v>-247.83736337356601</v>
      </c>
      <c r="CA39">
        <v>-414.20597296852202</v>
      </c>
      <c r="CD39" t="s">
        <v>635</v>
      </c>
      <c r="CF39">
        <v>-662.07114210336101</v>
      </c>
      <c r="CG39">
        <v>-247.84438317060801</v>
      </c>
      <c r="CH39">
        <v>-414.21846112974401</v>
      </c>
    </row>
    <row r="40" spans="1:86" x14ac:dyDescent="0.2">
      <c r="A40" t="s">
        <v>636</v>
      </c>
      <c r="B40" s="1">
        <f t="shared" si="1"/>
        <v>1.6984837921087217</v>
      </c>
      <c r="C40" s="1">
        <f t="shared" si="35"/>
        <v>1.0456862240186457</v>
      </c>
      <c r="D40" s="1">
        <f t="shared" si="26"/>
        <v>0.11116192804761871</v>
      </c>
      <c r="E40" s="1">
        <f t="shared" si="27"/>
        <v>1.6445775687197184E-3</v>
      </c>
      <c r="F40" s="1">
        <f t="shared" si="28"/>
        <v>0.15541916905975006</v>
      </c>
      <c r="G40" s="1">
        <f t="shared" si="6"/>
        <v>0.17065215042923743</v>
      </c>
      <c r="H40" s="1">
        <f t="shared" si="7"/>
        <v>9.6190805741995788E-3</v>
      </c>
      <c r="I40" s="1">
        <f t="shared" si="36"/>
        <v>1.62292160736216E-2</v>
      </c>
      <c r="J40" s="1">
        <f t="shared" si="37"/>
        <v>1.7620718405798375E-2</v>
      </c>
      <c r="K40" s="1">
        <f t="shared" si="38"/>
        <v>4.3981074726024971E-2</v>
      </c>
      <c r="L40" s="1">
        <f t="shared" si="11"/>
        <v>-1.5544258709423553E-2</v>
      </c>
      <c r="M40" s="1">
        <f t="shared" si="12"/>
        <v>3.7369453901071381E-2</v>
      </c>
      <c r="N40" s="1"/>
      <c r="O40" s="1"/>
      <c r="P40" s="2" t="s">
        <v>636</v>
      </c>
      <c r="Q40" s="1">
        <f t="shared" si="13"/>
        <v>-2.8146005515815302</v>
      </c>
      <c r="R40" s="1">
        <f t="shared" si="14"/>
        <v>2.3721265348866178</v>
      </c>
      <c r="S40" s="1">
        <f t="shared" si="39"/>
        <v>1.0665313987064662</v>
      </c>
      <c r="T40" s="1">
        <f t="shared" si="23"/>
        <v>1.7193289667965419</v>
      </c>
      <c r="U40" s="1">
        <f t="shared" si="16"/>
        <v>0.78480467082551475</v>
      </c>
      <c r="V40" s="1">
        <f t="shared" si="17"/>
        <v>0.67528732034661576</v>
      </c>
      <c r="W40" s="1">
        <f t="shared" si="18"/>
        <v>0.8290619118376461</v>
      </c>
      <c r="X40" s="1">
        <f t="shared" si="40"/>
        <v>0.68987195885151764</v>
      </c>
      <c r="Y40" s="1">
        <f t="shared" si="41"/>
        <v>0.69126346118369442</v>
      </c>
      <c r="Z40" s="1">
        <f t="shared" si="42"/>
        <v>0.71762381750392101</v>
      </c>
      <c r="AA40" s="1">
        <f t="shared" si="25"/>
        <v>0.84429489320713347</v>
      </c>
      <c r="AD40" s="1">
        <f>'F12b_VDZ-F12'!B40</f>
        <v>-2.8154346315841532</v>
      </c>
      <c r="AE40" s="1">
        <f>'F12b_VDZ-F12'!C40</f>
        <v>2.3747899142555582</v>
      </c>
      <c r="AF40" s="1">
        <f>'F12b_VDZ-F12'!D40</f>
        <v>0.65809848406847249</v>
      </c>
      <c r="AG40" s="1"/>
      <c r="AH40" s="1">
        <f t="shared" si="22"/>
        <v>0.71101219667896742</v>
      </c>
      <c r="AI40" s="1"/>
      <c r="AJ40" s="1">
        <f t="shared" si="24"/>
        <v>0.68326182335209562</v>
      </c>
      <c r="AK40" s="1"/>
      <c r="AL40" s="1">
        <f>'F12c_VDZ-F12 '!D40</f>
        <v>0.67364274277789604</v>
      </c>
      <c r="AN40" s="1"/>
      <c r="AO40" s="1"/>
      <c r="AP40" s="1"/>
      <c r="AQ40" s="1"/>
      <c r="AS40" t="s">
        <v>636</v>
      </c>
      <c r="AT40">
        <v>-230.7848098442</v>
      </c>
      <c r="AU40">
        <v>-78.065921057400004</v>
      </c>
      <c r="AV40">
        <v>-308.84624555030001</v>
      </c>
      <c r="AW40">
        <v>-231.83280243409999</v>
      </c>
      <c r="AX40">
        <v>-78.435541701199995</v>
      </c>
      <c r="AY40">
        <v>-310.27212435939998</v>
      </c>
      <c r="AZ40">
        <v>-231.8250343201</v>
      </c>
      <c r="BA40">
        <v>-78.445279510999995</v>
      </c>
      <c r="BB40">
        <v>-310.27201345700001</v>
      </c>
      <c r="BC40">
        <v>-231.8355660743</v>
      </c>
      <c r="BD40">
        <v>-78.452020858200001</v>
      </c>
      <c r="BE40">
        <v>-310.28883759830001</v>
      </c>
      <c r="BF40">
        <v>-231.81300983119999</v>
      </c>
      <c r="BG40">
        <v>-78.443468953700005</v>
      </c>
      <c r="BH40">
        <v>-310.25755492370001</v>
      </c>
      <c r="BI40">
        <v>-231.81012600540001</v>
      </c>
      <c r="BJ40">
        <v>-78.442373427700005</v>
      </c>
      <c r="BK40">
        <v>-310.2538206273</v>
      </c>
      <c r="BL40">
        <v>-231.8188720718</v>
      </c>
      <c r="BM40">
        <v>-78.445557241900005</v>
      </c>
      <c r="BN40">
        <v>-310.26552869459999</v>
      </c>
      <c r="BO40">
        <v>-231.81878959260001</v>
      </c>
      <c r="BP40">
        <v>-78.445529176400001</v>
      </c>
      <c r="BQ40">
        <v>-310.2654203674</v>
      </c>
      <c r="BR40">
        <v>-231.8249429672</v>
      </c>
      <c r="BS40">
        <v>-78.447592303700006</v>
      </c>
      <c r="BT40">
        <v>-310.27367887719998</v>
      </c>
      <c r="BU40">
        <v>-231.7980441517</v>
      </c>
      <c r="BV40">
        <v>-78.438182556599997</v>
      </c>
      <c r="BW40">
        <v>-310.23757217780002</v>
      </c>
      <c r="BY40">
        <v>-310.25133946456498</v>
      </c>
      <c r="BZ40">
        <v>-231.80830821105801</v>
      </c>
      <c r="CA40">
        <v>-78.441942406528</v>
      </c>
      <c r="CD40" t="s">
        <v>637</v>
      </c>
      <c r="CF40">
        <v>-310.26029660497699</v>
      </c>
      <c r="CG40">
        <v>-231.81500408585799</v>
      </c>
      <c r="CH40">
        <v>-78.444159449107005</v>
      </c>
    </row>
    <row r="41" spans="1:86" x14ac:dyDescent="0.2">
      <c r="A41" t="s">
        <v>638</v>
      </c>
      <c r="B41" s="1">
        <f t="shared" si="1"/>
        <v>1.5403034350240907</v>
      </c>
      <c r="C41" s="1">
        <f t="shared" si="35"/>
        <v>0.93932117747934463</v>
      </c>
      <c r="D41" s="1">
        <f t="shared" si="26"/>
        <v>0.10606966711568555</v>
      </c>
      <c r="E41" s="1">
        <f t="shared" si="27"/>
        <v>-6.2781905151383377E-3</v>
      </c>
      <c r="F41" s="1">
        <f t="shared" si="28"/>
        <v>0.17799279796046052</v>
      </c>
      <c r="G41" s="1">
        <f t="shared" si="6"/>
        <v>0.18224888114969451</v>
      </c>
      <c r="H41" s="1">
        <f t="shared" si="7"/>
        <v>8.283444188494915E-3</v>
      </c>
      <c r="I41" s="1">
        <f t="shared" si="36"/>
        <v>1.3999276959899998E-2</v>
      </c>
      <c r="J41" s="1">
        <f t="shared" si="37"/>
        <v>1.460959269436346E-2</v>
      </c>
      <c r="K41" s="1">
        <f t="shared" si="38"/>
        <v>4.7464233117558763E-2</v>
      </c>
      <c r="L41" s="1">
        <f t="shared" si="11"/>
        <v>-2.101044692857057E-2</v>
      </c>
      <c r="M41" s="1">
        <f t="shared" si="12"/>
        <v>3.4864067639785556E-2</v>
      </c>
      <c r="P41" t="s">
        <v>638</v>
      </c>
      <c r="Q41" s="1">
        <f t="shared" si="13"/>
        <v>-1.3408636173949615</v>
      </c>
      <c r="R41" s="1">
        <f t="shared" si="14"/>
        <v>4.0779201845105293</v>
      </c>
      <c r="S41" s="1">
        <f t="shared" si="39"/>
        <v>2.8759556694210371</v>
      </c>
      <c r="T41" s="1">
        <f t="shared" si="23"/>
        <v>3.4769379269657832</v>
      </c>
      <c r="U41" s="1">
        <f t="shared" si="16"/>
        <v>2.6436864166021241</v>
      </c>
      <c r="V41" s="1">
        <f t="shared" si="17"/>
        <v>2.5313385589713002</v>
      </c>
      <c r="W41" s="1">
        <f t="shared" si="18"/>
        <v>2.7156095474468991</v>
      </c>
      <c r="X41" s="1">
        <f t="shared" si="40"/>
        <v>2.5516160264463386</v>
      </c>
      <c r="Y41" s="1">
        <f t="shared" si="41"/>
        <v>2.552226342180802</v>
      </c>
      <c r="Z41" s="1">
        <f t="shared" si="42"/>
        <v>2.5850809826039973</v>
      </c>
      <c r="AA41" s="1">
        <f t="shared" si="25"/>
        <v>2.7198656306361331</v>
      </c>
      <c r="AD41" s="1">
        <f>'F12b_VDZ-F12'!B41</f>
        <v>-1.3398868511526607</v>
      </c>
      <c r="AE41" s="1">
        <f>'F12b_VDZ-F12'!C41</f>
        <v>4.081248966781982</v>
      </c>
      <c r="AF41" s="1">
        <f>'F12b_VDZ-F12'!D41</f>
        <v>2.516606302557868</v>
      </c>
      <c r="AG41" s="1"/>
      <c r="AH41" s="1">
        <f t="shared" si="22"/>
        <v>2.5724808171262241</v>
      </c>
      <c r="AI41" s="1"/>
      <c r="AJ41" s="1">
        <f t="shared" si="24"/>
        <v>2.5459001936749335</v>
      </c>
      <c r="AK41" s="1"/>
      <c r="AL41" s="1">
        <f>'F12c_VDZ-F12 '!D41</f>
        <v>2.5376167494864386</v>
      </c>
      <c r="AN41" s="1"/>
      <c r="AO41" s="1"/>
      <c r="AP41" s="1"/>
      <c r="AQ41" s="1"/>
      <c r="AS41" t="s">
        <v>638</v>
      </c>
      <c r="AT41">
        <v>-412.6310913863</v>
      </c>
      <c r="AU41">
        <v>-78.065849947800004</v>
      </c>
      <c r="AV41">
        <v>-490.69480453199998</v>
      </c>
      <c r="AW41">
        <v>-414.27761626059998</v>
      </c>
      <c r="AX41">
        <v>-78.435524380700002</v>
      </c>
      <c r="AY41">
        <v>-492.71963922050003</v>
      </c>
      <c r="AZ41">
        <v>-414.22723531420002</v>
      </c>
      <c r="BA41">
        <v>-78.445255175300005</v>
      </c>
      <c r="BB41">
        <v>-492.67707361639998</v>
      </c>
      <c r="BC41">
        <v>-414.24950939169997</v>
      </c>
      <c r="BD41">
        <v>-78.452009947199997</v>
      </c>
      <c r="BE41">
        <v>-492.7057323212</v>
      </c>
      <c r="BF41">
        <v>-414.21372463940003</v>
      </c>
      <c r="BG41">
        <v>-78.443457716799998</v>
      </c>
      <c r="BH41">
        <v>-492.66121630079999</v>
      </c>
      <c r="BI41">
        <v>-414.21411637969999</v>
      </c>
      <c r="BJ41">
        <v>-78.442361781499997</v>
      </c>
      <c r="BK41">
        <v>-492.66080576029998</v>
      </c>
      <c r="BL41">
        <v>-414.22679883730001</v>
      </c>
      <c r="BM41">
        <v>-78.445543326600003</v>
      </c>
      <c r="BN41">
        <v>-492.67640842269998</v>
      </c>
      <c r="BO41">
        <v>-414.2266049122</v>
      </c>
      <c r="BP41">
        <v>-78.445515202199999</v>
      </c>
      <c r="BQ41">
        <v>-492.67618734579997</v>
      </c>
      <c r="BR41">
        <v>-414.236878354</v>
      </c>
      <c r="BS41">
        <v>-78.447580147899998</v>
      </c>
      <c r="BT41">
        <v>-492.68857809050002</v>
      </c>
      <c r="BU41">
        <v>-414.1956531047</v>
      </c>
      <c r="BV41">
        <v>-78.438170265400004</v>
      </c>
      <c r="BW41">
        <v>-492.63815775170002</v>
      </c>
      <c r="BY41">
        <v>-492.65207960413301</v>
      </c>
      <c r="BZ41">
        <v>-414.20609054835899</v>
      </c>
      <c r="CA41">
        <v>-78.441931905733</v>
      </c>
      <c r="CD41" t="s">
        <v>296</v>
      </c>
      <c r="CF41">
        <v>-492.66682091641502</v>
      </c>
      <c r="CG41">
        <v>-414.21857428594899</v>
      </c>
      <c r="CH41">
        <v>-78.444147121507001</v>
      </c>
    </row>
    <row r="42" spans="1:86" x14ac:dyDescent="0.2">
      <c r="A42" t="s">
        <v>639</v>
      </c>
      <c r="B42" s="1">
        <f t="shared" si="1"/>
        <v>1.5137785312731515</v>
      </c>
      <c r="C42" s="1">
        <f t="shared" si="35"/>
        <v>0.88227640795124662</v>
      </c>
      <c r="D42" s="1">
        <f t="shared" si="26"/>
        <v>0.10851530816299348</v>
      </c>
      <c r="E42" s="1">
        <f t="shared" si="27"/>
        <v>-2.7632104660404444E-3</v>
      </c>
      <c r="F42" s="1">
        <f t="shared" si="28"/>
        <v>0.1593276389547893</v>
      </c>
      <c r="G42" s="1">
        <f t="shared" si="6"/>
        <v>0.10192438769158008</v>
      </c>
      <c r="H42" s="1">
        <f t="shared" si="7"/>
        <v>-8.107669371816062E-3</v>
      </c>
      <c r="I42" s="1">
        <f t="shared" si="36"/>
        <v>6.9553429022652935E-3</v>
      </c>
      <c r="J42" s="1">
        <f t="shared" si="37"/>
        <v>8.1757861417353084E-3</v>
      </c>
      <c r="K42" s="1">
        <f t="shared" si="38"/>
        <v>3.8751813995923978E-2</v>
      </c>
      <c r="L42" s="1">
        <f t="shared" si="11"/>
        <v>-9.7891344210156994E-3</v>
      </c>
      <c r="M42" s="1">
        <f t="shared" si="12"/>
        <v>4.2841012919798249E-2</v>
      </c>
      <c r="P42" t="s">
        <v>639</v>
      </c>
      <c r="Q42" s="1">
        <f t="shared" si="13"/>
        <v>-0.34890927544600953</v>
      </c>
      <c r="R42" s="1">
        <f t="shared" si="14"/>
        <v>4.5010393609432198</v>
      </c>
      <c r="S42" s="1">
        <f t="shared" si="39"/>
        <v>3.2380351142994104</v>
      </c>
      <c r="T42" s="1">
        <f t="shared" si="23"/>
        <v>3.8695372376213149</v>
      </c>
      <c r="U42" s="1">
        <f t="shared" si="16"/>
        <v>3.0957761378330617</v>
      </c>
      <c r="V42" s="1">
        <f t="shared" si="17"/>
        <v>2.9844976192040278</v>
      </c>
      <c r="W42" s="1">
        <f t="shared" si="18"/>
        <v>3.1465884686248575</v>
      </c>
      <c r="X42" s="1">
        <f t="shared" si="40"/>
        <v>2.9942161725723335</v>
      </c>
      <c r="Y42" s="1">
        <f t="shared" si="41"/>
        <v>2.9954366158118035</v>
      </c>
      <c r="Z42" s="1">
        <f t="shared" si="42"/>
        <v>3.0260126436659922</v>
      </c>
      <c r="AA42" s="1">
        <f t="shared" si="25"/>
        <v>3.0891852173616483</v>
      </c>
      <c r="AD42" s="1">
        <f>'F12b_VDZ-F12'!B42</f>
        <v>-0.3487009987846294</v>
      </c>
      <c r="AE42" s="1">
        <f>'F12b_VDZ-F12'!C42</f>
        <v>4.5012308153414624</v>
      </c>
      <c r="AF42" s="1">
        <f>'F12b_VDZ-F12'!D42</f>
        <v>2.9774716952490525</v>
      </c>
      <c r="AG42" s="1"/>
      <c r="AH42" s="1">
        <f t="shared" si="22"/>
        <v>3.0301018425898665</v>
      </c>
      <c r="AI42" s="1"/>
      <c r="AJ42" s="1">
        <f t="shared" si="24"/>
        <v>2.9791531602982522</v>
      </c>
      <c r="AK42" s="1"/>
      <c r="AL42" s="1">
        <f>'F12c_VDZ-F12 '!D42</f>
        <v>2.9872608296700682</v>
      </c>
      <c r="AN42" s="1"/>
      <c r="AO42" s="1"/>
      <c r="AP42" s="1"/>
      <c r="AQ42" s="1"/>
      <c r="AS42" t="s">
        <v>639</v>
      </c>
      <c r="AT42">
        <v>-412.63100552039998</v>
      </c>
      <c r="AU42">
        <v>-76.850194377600005</v>
      </c>
      <c r="AV42">
        <v>-489.48064387570003</v>
      </c>
      <c r="AW42">
        <v>-414.27750452779998</v>
      </c>
      <c r="AX42">
        <v>-77.193505803799994</v>
      </c>
      <c r="AY42">
        <v>-491.47818319409998</v>
      </c>
      <c r="AZ42">
        <v>-414.22713832220001</v>
      </c>
      <c r="BA42">
        <v>-77.1910161988</v>
      </c>
      <c r="BB42">
        <v>-491.42331465820001</v>
      </c>
      <c r="BC42">
        <v>-414.2494160187</v>
      </c>
      <c r="BD42">
        <v>-77.1977384578</v>
      </c>
      <c r="BE42">
        <v>-491.45208790959998</v>
      </c>
      <c r="BF42">
        <v>-414.21363211599999</v>
      </c>
      <c r="BG42">
        <v>-77.190010263000005</v>
      </c>
      <c r="BH42">
        <v>-491.40839847849998</v>
      </c>
      <c r="BI42">
        <v>-414.21401778730001</v>
      </c>
      <c r="BJ42">
        <v>-77.189413973200004</v>
      </c>
      <c r="BK42">
        <v>-491.40844616819999</v>
      </c>
      <c r="BL42">
        <v>-414.22670562550002</v>
      </c>
      <c r="BM42">
        <v>-77.191954140500002</v>
      </c>
      <c r="BN42">
        <v>-491.42343135300001</v>
      </c>
      <c r="BO42">
        <v>-414.22651172249999</v>
      </c>
      <c r="BP42">
        <v>-77.191924202600006</v>
      </c>
      <c r="BQ42">
        <v>-491.42320945699998</v>
      </c>
      <c r="BR42">
        <v>-414.23678495690001</v>
      </c>
      <c r="BS42">
        <v>-77.194089895700003</v>
      </c>
      <c r="BT42">
        <v>-491.43569711049997</v>
      </c>
      <c r="BU42">
        <v>-414.1955361707</v>
      </c>
      <c r="BV42">
        <v>-77.186952368999997</v>
      </c>
      <c r="BW42">
        <v>-491.38741146950002</v>
      </c>
      <c r="BY42">
        <v>-491.39954362779099</v>
      </c>
      <c r="BZ42">
        <v>-414.20599098328103</v>
      </c>
      <c r="CA42">
        <v>-77.188805061946994</v>
      </c>
      <c r="CD42" t="s">
        <v>297</v>
      </c>
      <c r="CF42">
        <v>-491.41397879272199</v>
      </c>
      <c r="CG42">
        <v>-414.21848271425102</v>
      </c>
      <c r="CH42">
        <v>-77.190667304018007</v>
      </c>
    </row>
    <row r="43" spans="1:86" x14ac:dyDescent="0.2">
      <c r="A43" t="s">
        <v>640</v>
      </c>
      <c r="B43" s="1">
        <f t="shared" ref="B43:B76" si="43">R43-$AL43</f>
        <v>1.8005303388632472</v>
      </c>
      <c r="C43" s="1">
        <f t="shared" si="35"/>
        <v>1.095925555093259</v>
      </c>
      <c r="D43" s="1">
        <f t="shared" si="26"/>
        <v>0.10968641284836145</v>
      </c>
      <c r="E43" s="1">
        <f t="shared" si="27"/>
        <v>-2.6922554869708293E-3</v>
      </c>
      <c r="F43" s="1">
        <f t="shared" si="28"/>
        <v>0.15379731863744373</v>
      </c>
      <c r="G43" s="1">
        <f t="shared" ref="G43:G76" si="44">AA43-$AL43</f>
        <v>0.16920562620471924</v>
      </c>
      <c r="H43" s="1">
        <f t="shared" ref="H43:H76" si="45">AJ43-$AL43</f>
        <v>-4.3875655136660363E-4</v>
      </c>
      <c r="I43" s="1">
        <f t="shared" si="36"/>
        <v>1.4692079465347341E-2</v>
      </c>
      <c r="J43" s="1">
        <f t="shared" si="37"/>
        <v>1.6214668508365282E-2</v>
      </c>
      <c r="K43" s="1">
        <f t="shared" si="38"/>
        <v>4.453398400732711E-2</v>
      </c>
      <c r="L43" s="1">
        <f t="shared" ref="L43:L76" si="46">AF43-$AL43</f>
        <v>-1.8195661412886865E-2</v>
      </c>
      <c r="M43" s="1">
        <f t="shared" ref="M43:M76" si="47">AH43-$AL43</f>
        <v>3.5179933933276564E-2</v>
      </c>
      <c r="P43" s="2" t="s">
        <v>640</v>
      </c>
      <c r="Q43" s="1">
        <f t="shared" ref="Q43:Q76" si="48">627.5095*(AT43+AU43-AV43)</f>
        <v>-2.5818224512613912</v>
      </c>
      <c r="R43" s="1">
        <f t="shared" si="14"/>
        <v>2.8725405744730939</v>
      </c>
      <c r="S43" s="1">
        <f t="shared" si="39"/>
        <v>1.4633310069331169</v>
      </c>
      <c r="T43" s="1">
        <f t="shared" si="23"/>
        <v>2.1679357907031056</v>
      </c>
      <c r="U43" s="1">
        <f t="shared" si="16"/>
        <v>1.1816966484582081</v>
      </c>
      <c r="V43" s="1">
        <f t="shared" ref="V43:V76" si="49">627.5095*(BF43+BG43-BH43)</f>
        <v>1.0693179801228758</v>
      </c>
      <c r="W43" s="1">
        <f t="shared" ref="W43:W76" si="50">627.5095*(BI43+BJ43-BK43)</f>
        <v>1.2258075542472904</v>
      </c>
      <c r="X43" s="1">
        <f t="shared" si="40"/>
        <v>1.086702315075194</v>
      </c>
      <c r="Y43" s="1">
        <f t="shared" si="41"/>
        <v>1.0882249041182119</v>
      </c>
      <c r="Z43" s="1">
        <f t="shared" si="42"/>
        <v>1.1165442196171738</v>
      </c>
      <c r="AA43" s="1">
        <f t="shared" si="25"/>
        <v>1.2412158618145659</v>
      </c>
      <c r="AD43" s="1">
        <f>'F12b_VDZ-F12'!B43</f>
        <v>-2.5827100295571439</v>
      </c>
      <c r="AE43" s="1">
        <f>'F12b_VDZ-F12'!C43</f>
        <v>2.8750252040225788</v>
      </c>
      <c r="AF43" s="1">
        <f>'F12b_VDZ-F12'!D43</f>
        <v>1.0538145741969598</v>
      </c>
      <c r="AG43" s="1"/>
      <c r="AH43" s="1">
        <f t="shared" ref="AH43:AH76" si="51">627.5095*(CG43+CH43-CF43)</f>
        <v>1.1071901695431232</v>
      </c>
      <c r="AI43" s="1"/>
      <c r="AJ43" s="1">
        <f t="shared" si="24"/>
        <v>1.07157147905848</v>
      </c>
      <c r="AK43" s="1"/>
      <c r="AL43" s="1">
        <f>'F12c_VDZ-F12 '!D43</f>
        <v>1.0720102356098467</v>
      </c>
      <c r="AN43" s="1"/>
      <c r="AO43" s="1"/>
      <c r="AP43" s="1"/>
      <c r="AQ43" s="1"/>
      <c r="AS43" t="s">
        <v>640</v>
      </c>
      <c r="AT43">
        <v>-246.78258298189999</v>
      </c>
      <c r="AU43">
        <v>-78.065894103100007</v>
      </c>
      <c r="AV43">
        <v>-324.84436268920001</v>
      </c>
      <c r="AW43">
        <v>-247.87018973150001</v>
      </c>
      <c r="AX43">
        <v>-78.435542442300004</v>
      </c>
      <c r="AY43">
        <v>-326.31030985839999</v>
      </c>
      <c r="AZ43">
        <v>-247.85347032230001</v>
      </c>
      <c r="BA43">
        <v>-78.445272961800001</v>
      </c>
      <c r="BB43">
        <v>-326.3010752504</v>
      </c>
      <c r="BC43">
        <v>-247.86549254409999</v>
      </c>
      <c r="BD43">
        <v>-78.452017323600003</v>
      </c>
      <c r="BE43">
        <v>-326.31939302109998</v>
      </c>
      <c r="BF43">
        <v>-247.84228885319999</v>
      </c>
      <c r="BG43">
        <v>-78.443465172700002</v>
      </c>
      <c r="BH43">
        <v>-326.2874580925</v>
      </c>
      <c r="BI43">
        <v>-247.83988332800001</v>
      </c>
      <c r="BJ43">
        <v>-78.442369602300005</v>
      </c>
      <c r="BK43">
        <v>-326.28420637890002</v>
      </c>
      <c r="BL43">
        <v>-247.84847129030001</v>
      </c>
      <c r="BM43">
        <v>-78.445552606500002</v>
      </c>
      <c r="BN43">
        <v>-326.29575566710002</v>
      </c>
      <c r="BO43">
        <v>-247.84837976829999</v>
      </c>
      <c r="BP43">
        <v>-78.445524542200005</v>
      </c>
      <c r="BQ43">
        <v>-326.29563850720001</v>
      </c>
      <c r="BR43">
        <v>-247.85494122719999</v>
      </c>
      <c r="BS43">
        <v>-78.447588340999999</v>
      </c>
      <c r="BT43">
        <v>-326.30430889460001</v>
      </c>
      <c r="BU43">
        <v>-247.827544566</v>
      </c>
      <c r="BV43">
        <v>-78.438179208500003</v>
      </c>
      <c r="BW43">
        <v>-326.26770177780003</v>
      </c>
      <c r="BY43">
        <v>-326.281093291091</v>
      </c>
      <c r="BZ43">
        <v>-247.837447088132</v>
      </c>
      <c r="CA43">
        <v>-78.441938545179994</v>
      </c>
      <c r="CD43" t="s">
        <v>641</v>
      </c>
      <c r="CF43">
        <v>-326.290390623615</v>
      </c>
      <c r="CG43">
        <v>-247.84447078180801</v>
      </c>
      <c r="CH43">
        <v>-78.444155422034001</v>
      </c>
    </row>
    <row r="44" spans="1:86" x14ac:dyDescent="0.2">
      <c r="A44" t="s">
        <v>642</v>
      </c>
      <c r="B44" s="1">
        <f t="shared" si="43"/>
        <v>1.2767817642628452</v>
      </c>
      <c r="C44" s="1">
        <f t="shared" si="35"/>
        <v>0.86898113009973654</v>
      </c>
      <c r="D44" s="1">
        <f t="shared" si="26"/>
        <v>0.11135813141407302</v>
      </c>
      <c r="E44" s="1">
        <f t="shared" si="27"/>
        <v>3.853960727326422E-2</v>
      </c>
      <c r="F44" s="1">
        <f t="shared" si="28"/>
        <v>0.20289124788927504</v>
      </c>
      <c r="G44" s="1">
        <f t="shared" si="44"/>
        <v>6.2360056113945461E-2</v>
      </c>
      <c r="H44" s="1">
        <f t="shared" si="45"/>
        <v>7.9399811808340548E-2</v>
      </c>
      <c r="I44" s="1">
        <f t="shared" si="36"/>
        <v>2.9671015522809707E-2</v>
      </c>
      <c r="J44" s="1">
        <f t="shared" si="37"/>
        <v>2.9885937536539675E-2</v>
      </c>
      <c r="K44" s="1">
        <f t="shared" si="38"/>
        <v>6.6636407873968295E-2</v>
      </c>
      <c r="L44" s="1">
        <f t="shared" si="46"/>
        <v>7.6663180575842205E-3</v>
      </c>
      <c r="M44" s="1">
        <f t="shared" si="47"/>
        <v>3.5305545046708797E-2</v>
      </c>
      <c r="P44" t="s">
        <v>642</v>
      </c>
      <c r="Q44" s="1">
        <f t="shared" si="48"/>
        <v>-3.2729970570836162</v>
      </c>
      <c r="R44" s="1">
        <f t="shared" si="14"/>
        <v>4.0124679943554282</v>
      </c>
      <c r="S44" s="1">
        <f t="shared" si="39"/>
        <v>3.196866726029211</v>
      </c>
      <c r="T44" s="1">
        <f t="shared" si="23"/>
        <v>3.6046673601923196</v>
      </c>
      <c r="U44" s="1">
        <f t="shared" si="16"/>
        <v>2.8470443615066561</v>
      </c>
      <c r="V44" s="1">
        <f t="shared" si="49"/>
        <v>2.7742258373658473</v>
      </c>
      <c r="W44" s="1">
        <f t="shared" si="50"/>
        <v>2.9385774779818581</v>
      </c>
      <c r="X44" s="1">
        <f t="shared" si="40"/>
        <v>2.7653572456153928</v>
      </c>
      <c r="Y44" s="1">
        <f t="shared" si="41"/>
        <v>2.7655721676291227</v>
      </c>
      <c r="Z44" s="1">
        <f t="shared" si="42"/>
        <v>2.8023226379665513</v>
      </c>
      <c r="AA44" s="1">
        <f t="shared" si="25"/>
        <v>2.7980462862065285</v>
      </c>
      <c r="AD44" s="1">
        <f>'F12b_VDZ-F12'!B44</f>
        <v>-3.2699681076798202</v>
      </c>
      <c r="AE44" s="1">
        <f>'F12b_VDZ-F12'!C44</f>
        <v>4.0234597908776069</v>
      </c>
      <c r="AF44" s="1">
        <f>'F12b_VDZ-F12'!D44</f>
        <v>2.7433525481501673</v>
      </c>
      <c r="AG44" s="1"/>
      <c r="AH44" s="1">
        <f t="shared" si="51"/>
        <v>2.7709917751392918</v>
      </c>
      <c r="AI44" s="1"/>
      <c r="AJ44" s="1">
        <f t="shared" si="24"/>
        <v>2.8150860419009236</v>
      </c>
      <c r="AK44" s="1"/>
      <c r="AL44" s="1">
        <f>'F12c_VDZ-F12 '!D44</f>
        <v>2.735686230092583</v>
      </c>
      <c r="AN44" s="1"/>
      <c r="AO44" s="1"/>
      <c r="AP44" s="1"/>
      <c r="AQ44" s="1"/>
      <c r="AS44" t="s">
        <v>642</v>
      </c>
      <c r="AT44">
        <v>-196.40727550630001</v>
      </c>
      <c r="AU44">
        <v>-196.40727653139999</v>
      </c>
      <c r="AV44">
        <v>-392.80933618509999</v>
      </c>
      <c r="AW44">
        <v>-197.38876186140001</v>
      </c>
      <c r="AX44">
        <v>-197.38876187880001</v>
      </c>
      <c r="AY44">
        <v>-394.78391801470002</v>
      </c>
      <c r="AZ44">
        <v>-197.41513292350001</v>
      </c>
      <c r="BA44">
        <v>-197.41513319660001</v>
      </c>
      <c r="BB44">
        <v>-394.83536065129999</v>
      </c>
      <c r="BC44">
        <v>-197.42999389409999</v>
      </c>
      <c r="BD44">
        <v>-197.4299941708</v>
      </c>
      <c r="BE44">
        <v>-394.86452511869999</v>
      </c>
      <c r="BF44">
        <v>-197.40720704329999</v>
      </c>
      <c r="BG44">
        <v>-197.4072073282</v>
      </c>
      <c r="BH44">
        <v>-394.81883538160002</v>
      </c>
      <c r="BI44">
        <v>-197.40495161940001</v>
      </c>
      <c r="BJ44">
        <v>-197.4049519054</v>
      </c>
      <c r="BK44">
        <v>-394.81458644589998</v>
      </c>
      <c r="BL44">
        <v>-197.41333982859999</v>
      </c>
      <c r="BM44">
        <v>-197.41334013060001</v>
      </c>
      <c r="BN44">
        <v>-394.83108683630002</v>
      </c>
      <c r="BO44">
        <v>-197.41328914089999</v>
      </c>
      <c r="BP44">
        <v>-197.413289443</v>
      </c>
      <c r="BQ44">
        <v>-394.83098580350003</v>
      </c>
      <c r="BR44">
        <v>-197.4182603621</v>
      </c>
      <c r="BS44">
        <v>-197.41826065750001</v>
      </c>
      <c r="BT44">
        <v>-394.84098680480002</v>
      </c>
      <c r="BU44">
        <v>-197.39328033940001</v>
      </c>
      <c r="BV44">
        <v>-197.3932806796</v>
      </c>
      <c r="BW44">
        <v>-394.79101998940001</v>
      </c>
      <c r="BY44">
        <v>-394.81048470450799</v>
      </c>
      <c r="BZ44">
        <v>-197.40299911615099</v>
      </c>
      <c r="CA44">
        <v>-197.40299946337899</v>
      </c>
      <c r="CD44" t="s">
        <v>643</v>
      </c>
      <c r="CF44">
        <v>-394.82238436063699</v>
      </c>
      <c r="CG44">
        <v>-197.408984114617</v>
      </c>
      <c r="CH44">
        <v>-197.40898438972599</v>
      </c>
    </row>
    <row r="45" spans="1:86" x14ac:dyDescent="0.2">
      <c r="A45" t="s">
        <v>644</v>
      </c>
      <c r="B45" s="1">
        <f t="shared" si="43"/>
        <v>0.83023767389121739</v>
      </c>
      <c r="C45" s="1">
        <f t="shared" si="35"/>
        <v>0.59211595365432412</v>
      </c>
      <c r="D45" s="1">
        <f t="shared" si="26"/>
        <v>7.9230727501960141E-2</v>
      </c>
      <c r="E45" s="1">
        <f t="shared" si="27"/>
        <v>3.4119257766896061E-2</v>
      </c>
      <c r="F45" s="1">
        <f t="shared" si="28"/>
        <v>0.15700525891710493</v>
      </c>
      <c r="G45" s="1">
        <f t="shared" si="44"/>
        <v>6.2072358749320378E-2</v>
      </c>
      <c r="H45" s="1">
        <f t="shared" si="45"/>
        <v>6.8021255436971906E-2</v>
      </c>
      <c r="I45" s="1">
        <f t="shared" si="36"/>
        <v>2.4539509515933755E-2</v>
      </c>
      <c r="J45" s="1">
        <f t="shared" si="37"/>
        <v>2.4598997372409892E-2</v>
      </c>
      <c r="K45" s="1">
        <f t="shared" si="38"/>
        <v>4.9050218819140401E-2</v>
      </c>
      <c r="L45" s="1">
        <f t="shared" si="46"/>
        <v>8.1500443990831783E-3</v>
      </c>
      <c r="M45" s="1">
        <f t="shared" si="47"/>
        <v>2.4735525259317104E-2</v>
      </c>
      <c r="P45" t="s">
        <v>644</v>
      </c>
      <c r="Q45" s="1">
        <f t="shared" si="48"/>
        <v>-2.2542265359829319</v>
      </c>
      <c r="R45" s="1">
        <f t="shared" si="14"/>
        <v>2.7291003741956423</v>
      </c>
      <c r="S45" s="1">
        <f t="shared" si="39"/>
        <v>2.2528569337218558</v>
      </c>
      <c r="T45" s="1">
        <f t="shared" si="23"/>
        <v>2.4909786539587491</v>
      </c>
      <c r="U45" s="1">
        <f t="shared" si="16"/>
        <v>1.9780934278063851</v>
      </c>
      <c r="V45" s="1">
        <f t="shared" si="49"/>
        <v>1.932981958071321</v>
      </c>
      <c r="W45" s="1">
        <f t="shared" si="50"/>
        <v>2.0558679592215299</v>
      </c>
      <c r="X45" s="1">
        <f t="shared" si="40"/>
        <v>1.9234022098203587</v>
      </c>
      <c r="Y45" s="1">
        <f t="shared" si="41"/>
        <v>1.9234616976768348</v>
      </c>
      <c r="Z45" s="1">
        <f t="shared" si="42"/>
        <v>1.9479129191235653</v>
      </c>
      <c r="AA45" s="1">
        <f t="shared" ref="AA45:AA76" si="52">627.5095*(BU45+BV45-BW45)</f>
        <v>1.9609350590537453</v>
      </c>
      <c r="AD45" s="1">
        <f>'F12b_VDZ-F12'!B45</f>
        <v>-2.2522688387298628</v>
      </c>
      <c r="AE45" s="1">
        <f>'F12b_VDZ-F12'!C45</f>
        <v>2.7373654730925043</v>
      </c>
      <c r="AF45" s="1">
        <f>'F12b_VDZ-F12'!D45</f>
        <v>1.9070127447035081</v>
      </c>
      <c r="AG45" s="1"/>
      <c r="AH45" s="1">
        <f t="shared" si="51"/>
        <v>1.923598225563742</v>
      </c>
      <c r="AI45" s="1"/>
      <c r="AJ45" s="1">
        <f t="shared" si="24"/>
        <v>1.9668839557413968</v>
      </c>
      <c r="AK45" s="1"/>
      <c r="AL45" s="1">
        <f>'F12c_VDZ-F12 '!D45</f>
        <v>1.8988627003044249</v>
      </c>
      <c r="AN45" s="1"/>
      <c r="AO45" s="1"/>
      <c r="AP45" s="1"/>
      <c r="AQ45" s="1"/>
      <c r="AS45" t="s">
        <v>644</v>
      </c>
      <c r="AT45">
        <v>-196.4072757159</v>
      </c>
      <c r="AU45">
        <v>-196.40753421639999</v>
      </c>
      <c r="AV45">
        <v>-392.8112175938</v>
      </c>
      <c r="AW45">
        <v>-197.38876018619999</v>
      </c>
      <c r="AX45">
        <v>-197.39642265859999</v>
      </c>
      <c r="AY45">
        <v>-394.7895319429</v>
      </c>
      <c r="AZ45">
        <v>-197.4151331047</v>
      </c>
      <c r="BA45">
        <v>-197.4201132661</v>
      </c>
      <c r="BB45">
        <v>-394.83883652669999</v>
      </c>
      <c r="BC45">
        <v>-197.42999414229999</v>
      </c>
      <c r="BD45">
        <v>-197.43510976810001</v>
      </c>
      <c r="BE45">
        <v>-394.86825620280001</v>
      </c>
      <c r="BF45">
        <v>-197.40720725950001</v>
      </c>
      <c r="BG45">
        <v>-197.4122656383</v>
      </c>
      <c r="BH45">
        <v>-394.82255330049998</v>
      </c>
      <c r="BI45">
        <v>-197.40495178379999</v>
      </c>
      <c r="BJ45">
        <v>-197.41006692830001</v>
      </c>
      <c r="BK45">
        <v>-394.81829494610002</v>
      </c>
      <c r="BL45">
        <v>-197.41333986039999</v>
      </c>
      <c r="BM45">
        <v>-197.41840737199999</v>
      </c>
      <c r="BN45">
        <v>-394.83481236879999</v>
      </c>
      <c r="BO45">
        <v>-197.413289171</v>
      </c>
      <c r="BP45">
        <v>-197.41835759080001</v>
      </c>
      <c r="BQ45">
        <v>-394.83471199299998</v>
      </c>
      <c r="BR45">
        <v>-197.41826047169999</v>
      </c>
      <c r="BS45">
        <v>-197.42335929910001</v>
      </c>
      <c r="BT45">
        <v>-394.84472396749999</v>
      </c>
      <c r="BU45">
        <v>-197.39328058519999</v>
      </c>
      <c r="BV45">
        <v>-197.3982622751</v>
      </c>
      <c r="BW45">
        <v>-394.79466780910002</v>
      </c>
      <c r="BY45">
        <v>-394.81414410811499</v>
      </c>
      <c r="BZ45">
        <v>-197.402999360058</v>
      </c>
      <c r="CA45">
        <v>-197.408010319087</v>
      </c>
      <c r="CD45" t="s">
        <v>645</v>
      </c>
      <c r="CF45">
        <v>-394.82613831978603</v>
      </c>
      <c r="CG45">
        <v>-197.40898429078399</v>
      </c>
      <c r="CH45">
        <v>-197.41408858023101</v>
      </c>
    </row>
    <row r="46" spans="1:86" x14ac:dyDescent="0.2">
      <c r="A46" t="s">
        <v>646</v>
      </c>
      <c r="B46" s="1">
        <f t="shared" si="43"/>
        <v>0.52558263367153724</v>
      </c>
      <c r="C46" s="1">
        <f t="shared" si="35"/>
        <v>0.40154411719809868</v>
      </c>
      <c r="D46" s="1">
        <f t="shared" si="26"/>
        <v>6.2999321981244139E-2</v>
      </c>
      <c r="E46" s="1">
        <f t="shared" si="27"/>
        <v>3.3255120690989237E-2</v>
      </c>
      <c r="F46" s="1">
        <f t="shared" si="28"/>
        <v>0.12142409600723991</v>
      </c>
      <c r="G46" s="1">
        <f t="shared" si="44"/>
        <v>8.3387607632005034E-2</v>
      </c>
      <c r="H46" s="1">
        <f t="shared" si="45"/>
        <v>5.3022397875732707E-2</v>
      </c>
      <c r="I46" s="1">
        <f t="shared" si="36"/>
        <v>2.3355468112815858E-2</v>
      </c>
      <c r="J46" s="1">
        <f t="shared" si="37"/>
        <v>2.3425309873554623E-2</v>
      </c>
      <c r="K46" s="1">
        <f t="shared" si="38"/>
        <v>4.1795022967129558E-2</v>
      </c>
      <c r="L46" s="1">
        <f t="shared" si="46"/>
        <v>8.3627782855006938E-3</v>
      </c>
      <c r="M46" s="1">
        <f t="shared" si="47"/>
        <v>1.7024701689526633E-2</v>
      </c>
      <c r="P46" t="s">
        <v>646</v>
      </c>
      <c r="Q46" s="1">
        <f t="shared" si="48"/>
        <v>-1.6381792500008274</v>
      </c>
      <c r="R46" s="1">
        <f t="shared" si="14"/>
        <v>1.7836234646762827</v>
      </c>
      <c r="S46" s="1">
        <f t="shared" si="39"/>
        <v>1.5355464317294056</v>
      </c>
      <c r="T46" s="1">
        <f t="shared" si="23"/>
        <v>1.6595849482028442</v>
      </c>
      <c r="U46" s="1">
        <f t="shared" si="16"/>
        <v>1.3210401529859896</v>
      </c>
      <c r="V46" s="1">
        <f t="shared" si="49"/>
        <v>1.2912959516957347</v>
      </c>
      <c r="W46" s="1">
        <f t="shared" si="50"/>
        <v>1.3794649270119854</v>
      </c>
      <c r="X46" s="1">
        <f t="shared" si="40"/>
        <v>1.2813962991175614</v>
      </c>
      <c r="Y46" s="1">
        <f t="shared" si="41"/>
        <v>1.2814661408783001</v>
      </c>
      <c r="Z46" s="1">
        <f t="shared" si="42"/>
        <v>1.2998358539718751</v>
      </c>
      <c r="AA46" s="1">
        <f t="shared" si="52"/>
        <v>1.3414284386367505</v>
      </c>
      <c r="AD46" s="1">
        <f>'F12b_VDZ-F12'!B46</f>
        <v>-1.6368277131662476</v>
      </c>
      <c r="AE46" s="1">
        <f>'F12b_VDZ-F12'!C46</f>
        <v>1.7870623792291551</v>
      </c>
      <c r="AF46" s="1">
        <f>'F12b_VDZ-F12'!D46</f>
        <v>1.2664036092902462</v>
      </c>
      <c r="AG46" s="1"/>
      <c r="AH46" s="1">
        <f t="shared" si="51"/>
        <v>1.2750655326942721</v>
      </c>
      <c r="AI46" s="1"/>
      <c r="AJ46" s="1">
        <f t="shared" si="24"/>
        <v>1.3110632288804782</v>
      </c>
      <c r="AK46" s="1"/>
      <c r="AL46" s="1">
        <f>'F12c_VDZ-F12 '!D46</f>
        <v>1.2580408310047455</v>
      </c>
      <c r="AN46" s="1"/>
      <c r="AO46" s="1"/>
      <c r="AP46" s="1"/>
      <c r="AQ46" s="1"/>
      <c r="AS46" t="s">
        <v>646</v>
      </c>
      <c r="AT46">
        <v>-196.4075460574</v>
      </c>
      <c r="AU46">
        <v>-196.4075460352</v>
      </c>
      <c r="AV46">
        <v>-392.81248148790002</v>
      </c>
      <c r="AW46">
        <v>-197.39641979070001</v>
      </c>
      <c r="AX46">
        <v>-197.39641974759999</v>
      </c>
      <c r="AY46">
        <v>-394.79568192310001</v>
      </c>
      <c r="AZ46">
        <v>-197.42011418800001</v>
      </c>
      <c r="BA46">
        <v>-197.42011414980001</v>
      </c>
      <c r="BB46">
        <v>-394.84267538670002</v>
      </c>
      <c r="BC46">
        <v>-197.435111009</v>
      </c>
      <c r="BD46">
        <v>-197.4351109696</v>
      </c>
      <c r="BE46">
        <f>-2.0784293233-392.7938978667</f>
        <v>-394.87232718999996</v>
      </c>
      <c r="BF46">
        <v>-197.41226704109999</v>
      </c>
      <c r="BG46">
        <v>-197.4122669999</v>
      </c>
      <c r="BH46">
        <f>-2.0326939853-392.7938978667</f>
        <v>-394.82659185199998</v>
      </c>
      <c r="BI46">
        <v>-197.4100682442</v>
      </c>
      <c r="BJ46">
        <v>-197.41006818849999</v>
      </c>
      <c r="BK46">
        <v>-394.82233474989999</v>
      </c>
      <c r="BL46">
        <v>-197.41840858480001</v>
      </c>
      <c r="BM46">
        <v>-197.41840852799999</v>
      </c>
      <c r="BN46">
        <v>-394.83885914770002</v>
      </c>
      <c r="BO46">
        <v>-197.4183588304</v>
      </c>
      <c r="BP46">
        <v>-197.4183587903</v>
      </c>
      <c r="BQ46">
        <v>-394.83875976690001</v>
      </c>
      <c r="BR46">
        <v>-197.4233604424</v>
      </c>
      <c r="BS46">
        <v>-197.4233603813</v>
      </c>
      <c r="BT46">
        <v>-394.84879224389999</v>
      </c>
      <c r="BU46">
        <v>-197.3982645785</v>
      </c>
      <c r="BV46">
        <v>-197.39826453200001</v>
      </c>
      <c r="BW46">
        <v>-394.79866681269999</v>
      </c>
      <c r="BY46">
        <v>-394.81811347120401</v>
      </c>
      <c r="BZ46">
        <v>-197.40801205782</v>
      </c>
      <c r="CA46">
        <v>-197.40801210122399</v>
      </c>
      <c r="CD46" t="s">
        <v>647</v>
      </c>
      <c r="CF46">
        <v>-394.83021144520899</v>
      </c>
      <c r="CG46">
        <v>-197.41408977842099</v>
      </c>
      <c r="CH46">
        <v>-197.414089720606</v>
      </c>
    </row>
    <row r="47" spans="1:86" x14ac:dyDescent="0.2">
      <c r="A47" t="s">
        <v>648</v>
      </c>
      <c r="B47" s="1">
        <f t="shared" si="43"/>
        <v>0.82300680290664485</v>
      </c>
      <c r="C47" s="1">
        <f t="shared" si="35"/>
        <v>0.57402283047906111</v>
      </c>
      <c r="D47" s="1">
        <f t="shared" si="26"/>
        <v>7.4794721028671685E-2</v>
      </c>
      <c r="E47" s="1">
        <f t="shared" si="27"/>
        <v>2.9766772809394659E-2</v>
      </c>
      <c r="F47" s="1">
        <f t="shared" si="28"/>
        <v>0.14114073572264751</v>
      </c>
      <c r="G47" s="1">
        <f t="shared" si="44"/>
        <v>6.5088090321788306E-2</v>
      </c>
      <c r="H47" s="1">
        <f t="shared" si="45"/>
        <v>5.6866831731305467E-2</v>
      </c>
      <c r="I47" s="1">
        <f t="shared" si="36"/>
        <v>2.4115422270800657E-2</v>
      </c>
      <c r="J47" s="1">
        <f t="shared" si="37"/>
        <v>2.4276001972939998E-2</v>
      </c>
      <c r="K47" s="1">
        <f t="shared" si="38"/>
        <v>4.7656441147025719E-2</v>
      </c>
      <c r="L47" s="1">
        <f t="shared" si="46"/>
        <v>4.3813993492110015E-3</v>
      </c>
      <c r="M47" s="1">
        <f t="shared" si="47"/>
        <v>1.924519490904153E-2</v>
      </c>
      <c r="P47" t="s">
        <v>648</v>
      </c>
      <c r="Q47" s="1">
        <f t="shared" si="48"/>
        <v>-2.2523591304422483</v>
      </c>
      <c r="R47" s="1">
        <f t="shared" si="14"/>
        <v>2.5303713786271134</v>
      </c>
      <c r="S47" s="1">
        <f t="shared" si="39"/>
        <v>2.0324034337719454</v>
      </c>
      <c r="T47" s="1">
        <f t="shared" si="23"/>
        <v>2.2813874061995296</v>
      </c>
      <c r="U47" s="1">
        <f t="shared" si="16"/>
        <v>1.7821592967491402</v>
      </c>
      <c r="V47" s="1">
        <f t="shared" si="49"/>
        <v>1.7371313485298632</v>
      </c>
      <c r="W47" s="1">
        <f t="shared" si="50"/>
        <v>1.848505311443116</v>
      </c>
      <c r="X47" s="1">
        <f t="shared" si="40"/>
        <v>1.7314799979912692</v>
      </c>
      <c r="Y47" s="1">
        <f t="shared" si="41"/>
        <v>1.7316405776934085</v>
      </c>
      <c r="Z47" s="1">
        <f t="shared" si="42"/>
        <v>1.7550210168674942</v>
      </c>
      <c r="AA47" s="1">
        <f t="shared" si="52"/>
        <v>1.7724526660422568</v>
      </c>
      <c r="AD47" s="1">
        <f>'F12b_VDZ-F12'!B47</f>
        <v>-2.2507706836324872</v>
      </c>
      <c r="AE47" s="1">
        <f>'F12b_VDZ-F12'!C47</f>
        <v>2.5376701806847022</v>
      </c>
      <c r="AF47" s="1">
        <f>'F12b_VDZ-F12'!D47</f>
        <v>1.7117459750696795</v>
      </c>
      <c r="AG47" s="1"/>
      <c r="AH47" s="1">
        <f t="shared" si="51"/>
        <v>1.72660977062951</v>
      </c>
      <c r="AI47" s="1"/>
      <c r="AJ47" s="1">
        <f t="shared" si="24"/>
        <v>1.764231407451774</v>
      </c>
      <c r="AK47" s="1"/>
      <c r="AL47" s="1">
        <f>'F12c_VDZ-F12 '!D47</f>
        <v>1.7073645757204685</v>
      </c>
      <c r="AN47" s="1"/>
      <c r="AO47" s="1"/>
      <c r="AP47" s="1"/>
      <c r="AQ47" s="1"/>
      <c r="AS47" t="s">
        <v>648</v>
      </c>
      <c r="AT47">
        <v>-195.2330933952</v>
      </c>
      <c r="AU47">
        <v>-196.40753945450001</v>
      </c>
      <c r="AV47">
        <v>-391.63704348710002</v>
      </c>
      <c r="AW47">
        <v>-196.18793985139999</v>
      </c>
      <c r="AX47">
        <v>-197.39641289159999</v>
      </c>
      <c r="AY47">
        <v>-393.58838514630003</v>
      </c>
      <c r="AZ47">
        <v>-196.205550988</v>
      </c>
      <c r="BA47">
        <v>-197.42010884109999</v>
      </c>
      <c r="BB47">
        <v>-393.62889867000001</v>
      </c>
      <c r="BC47">
        <v>-196.21898967359999</v>
      </c>
      <c r="BD47">
        <v>-197.43510613559999</v>
      </c>
      <c r="BE47">
        <v>-393.6569358607</v>
      </c>
      <c r="BF47">
        <v>-196.19706952889999</v>
      </c>
      <c r="BG47">
        <v>-197.41226202300001</v>
      </c>
      <c r="BH47">
        <v>-393.61209984679999</v>
      </c>
      <c r="BI47">
        <v>-196.19503584</v>
      </c>
      <c r="BJ47">
        <v>-197.41006348810001</v>
      </c>
      <c r="BK47">
        <v>-393.60804510870003</v>
      </c>
      <c r="BL47">
        <v>-196.20302844720001</v>
      </c>
      <c r="BM47">
        <v>-197.4184032391</v>
      </c>
      <c r="BN47">
        <v>-393.62419097520001</v>
      </c>
      <c r="BO47">
        <v>-196.2029819384</v>
      </c>
      <c r="BP47">
        <v>-197.41835345609999</v>
      </c>
      <c r="BQ47">
        <v>-393.62409493929999</v>
      </c>
      <c r="BR47">
        <v>-196.20801185560001</v>
      </c>
      <c r="BS47">
        <v>-197.42335528000001</v>
      </c>
      <c r="BT47">
        <v>-393.63416393950001</v>
      </c>
      <c r="BU47">
        <v>-196.18384412110001</v>
      </c>
      <c r="BV47">
        <v>-197.39826040880001</v>
      </c>
      <c r="BW47">
        <v>-393.5849291129</v>
      </c>
      <c r="BY47">
        <v>-393.60363200959</v>
      </c>
      <c r="BZ47">
        <v>-196.19281312288399</v>
      </c>
      <c r="CA47">
        <v>-197.408007405115</v>
      </c>
      <c r="CD47" t="s">
        <v>649</v>
      </c>
      <c r="CF47">
        <v>-393.61567381148899</v>
      </c>
      <c r="CG47">
        <v>-196.19883765050699</v>
      </c>
      <c r="CH47">
        <v>-197.41408463328301</v>
      </c>
    </row>
    <row r="48" spans="1:86" x14ac:dyDescent="0.2">
      <c r="A48" t="s">
        <v>650</v>
      </c>
      <c r="B48" s="1">
        <f t="shared" si="43"/>
        <v>1.0205506206326946</v>
      </c>
      <c r="C48" s="1">
        <f t="shared" si="35"/>
        <v>0.68988496025642343</v>
      </c>
      <c r="D48" s="1">
        <f t="shared" si="26"/>
        <v>8.7830540000504609E-2</v>
      </c>
      <c r="E48" s="1">
        <f t="shared" si="27"/>
        <v>2.6481571703331319E-2</v>
      </c>
      <c r="F48" s="1">
        <f t="shared" si="28"/>
        <v>0.15517592630654775</v>
      </c>
      <c r="G48" s="1">
        <f t="shared" si="44"/>
        <v>5.5042101842840196E-2</v>
      </c>
      <c r="H48" s="1">
        <f t="shared" si="45"/>
        <v>5.6283371492871659E-2</v>
      </c>
      <c r="I48" s="1">
        <f t="shared" si="36"/>
        <v>2.3599044093153054E-2</v>
      </c>
      <c r="J48" s="1">
        <f t="shared" si="37"/>
        <v>2.3761129773629541E-2</v>
      </c>
      <c r="K48" s="1">
        <f t="shared" si="38"/>
        <v>5.2883845692837106E-2</v>
      </c>
      <c r="L48" s="1">
        <f t="shared" si="46"/>
        <v>1.7221370939046743E-3</v>
      </c>
      <c r="M48" s="1">
        <f t="shared" si="47"/>
        <v>2.101002777292349E-2</v>
      </c>
      <c r="P48" t="s">
        <v>650</v>
      </c>
      <c r="Q48" s="1">
        <f t="shared" si="48"/>
        <v>-2.5168363751702452</v>
      </c>
      <c r="R48" s="1">
        <f t="shared" si="14"/>
        <v>3.1806763534244182</v>
      </c>
      <c r="S48" s="1">
        <f t="shared" si="39"/>
        <v>2.5193450326718754</v>
      </c>
      <c r="T48" s="1">
        <f t="shared" si="23"/>
        <v>2.850010693048147</v>
      </c>
      <c r="U48" s="1">
        <f t="shared" si="16"/>
        <v>2.2479562727922282</v>
      </c>
      <c r="V48" s="1">
        <f t="shared" si="49"/>
        <v>2.1866073044950549</v>
      </c>
      <c r="W48" s="1">
        <f t="shared" si="50"/>
        <v>2.3153016590982713</v>
      </c>
      <c r="X48" s="1">
        <f t="shared" si="40"/>
        <v>2.1837247768848767</v>
      </c>
      <c r="Y48" s="1">
        <f t="shared" si="41"/>
        <v>2.1838868625653531</v>
      </c>
      <c r="Z48" s="1">
        <f t="shared" si="42"/>
        <v>2.2130095784845607</v>
      </c>
      <c r="AA48" s="1">
        <f t="shared" si="52"/>
        <v>2.2151678346345638</v>
      </c>
      <c r="AD48" s="1">
        <f>'F12b_VDZ-F12'!B48</f>
        <v>-2.5134765342892758</v>
      </c>
      <c r="AE48" s="1">
        <f>'F12b_VDZ-F12'!C48</f>
        <v>3.1887193403489182</v>
      </c>
      <c r="AF48" s="1">
        <f>'F12b_VDZ-F12'!D48</f>
        <v>2.1618478698856283</v>
      </c>
      <c r="AG48" s="1"/>
      <c r="AH48" s="1">
        <f t="shared" si="51"/>
        <v>2.1811357605646471</v>
      </c>
      <c r="AI48" s="1"/>
      <c r="AJ48" s="1">
        <f t="shared" si="24"/>
        <v>2.2164091042845953</v>
      </c>
      <c r="AK48" s="1"/>
      <c r="AL48" s="1">
        <f>'F12c_VDZ-F12 '!D48</f>
        <v>2.1601257327917236</v>
      </c>
      <c r="AN48" s="1"/>
      <c r="AO48" s="1"/>
      <c r="AP48" s="1"/>
      <c r="AQ48" s="1"/>
      <c r="AS48" t="s">
        <v>650</v>
      </c>
      <c r="AT48">
        <v>-195.23301175189999</v>
      </c>
      <c r="AU48">
        <v>-195.2330169919</v>
      </c>
      <c r="AV48">
        <v>-390.4620179099</v>
      </c>
      <c r="AW48">
        <v>-196.1879654956</v>
      </c>
      <c r="AX48">
        <v>-196.1879650811</v>
      </c>
      <c r="AY48">
        <v>-392.38099930689998</v>
      </c>
      <c r="AZ48">
        <v>-196.20552892489999</v>
      </c>
      <c r="BA48">
        <v>-196.205531084</v>
      </c>
      <c r="BB48">
        <v>-392.41507484060003</v>
      </c>
      <c r="BC48">
        <v>-196.21897398409999</v>
      </c>
      <c r="BD48">
        <v>-196.218975914</v>
      </c>
      <c r="BE48">
        <v>-392.44153224429999</v>
      </c>
      <c r="BF48">
        <v>-196.19705379230001</v>
      </c>
      <c r="BG48">
        <v>-196.19705573620001</v>
      </c>
      <c r="BH48">
        <v>-392.39759410890002</v>
      </c>
      <c r="BI48">
        <v>-196.19502005300001</v>
      </c>
      <c r="BJ48">
        <v>-196.19502197610001</v>
      </c>
      <c r="BK48">
        <v>-392.39373169700002</v>
      </c>
      <c r="BL48">
        <v>-196.203011076</v>
      </c>
      <c r="BM48">
        <v>-196.20301311739999</v>
      </c>
      <c r="BN48">
        <v>-392.40950418019997</v>
      </c>
      <c r="BO48">
        <v>-196.20296465999999</v>
      </c>
      <c r="BP48">
        <v>-196.2029667006</v>
      </c>
      <c r="BQ48">
        <v>-392.40941160569997</v>
      </c>
      <c r="BR48">
        <v>-196.20799470009999</v>
      </c>
      <c r="BS48">
        <v>-196.2079967304</v>
      </c>
      <c r="BT48">
        <v>-392.41951808559998</v>
      </c>
      <c r="BU48">
        <v>-196.18382103740001</v>
      </c>
      <c r="BV48">
        <v>-196.18382325440001</v>
      </c>
      <c r="BW48">
        <v>-392.37117438630003</v>
      </c>
      <c r="BY48">
        <v>-392.38912580878599</v>
      </c>
      <c r="BZ48">
        <v>-196.19279559461199</v>
      </c>
      <c r="CA48">
        <v>-196.192798141585</v>
      </c>
      <c r="CD48" t="s">
        <v>651</v>
      </c>
      <c r="CF48">
        <v>-392.40112372586202</v>
      </c>
      <c r="CG48">
        <v>-196.198822996941</v>
      </c>
      <c r="CH48">
        <v>-196.19882486798099</v>
      </c>
    </row>
    <row r="49" spans="1:86" x14ac:dyDescent="0.2">
      <c r="A49" t="s">
        <v>652</v>
      </c>
      <c r="B49" s="1">
        <f t="shared" si="43"/>
        <v>2.1418382378399792</v>
      </c>
      <c r="C49" s="1">
        <f t="shared" si="35"/>
        <v>1.2560491534657117</v>
      </c>
      <c r="D49" s="1">
        <f t="shared" si="26"/>
        <v>0.10784205951284509</v>
      </c>
      <c r="E49" s="1">
        <f t="shared" si="27"/>
        <v>-3.6328068739344133E-3</v>
      </c>
      <c r="F49" s="1">
        <f t="shared" si="28"/>
        <v>0.19854247087730004</v>
      </c>
      <c r="G49" s="1">
        <f t="shared" si="44"/>
        <v>0.15298396342216369</v>
      </c>
      <c r="H49" s="1">
        <f t="shared" si="45"/>
        <v>4.1972453789262509E-2</v>
      </c>
      <c r="I49" s="1">
        <f t="shared" si="36"/>
        <v>2.2806678370693056E-2</v>
      </c>
      <c r="J49" s="1">
        <f t="shared" si="37"/>
        <v>2.3656639988544281E-2</v>
      </c>
      <c r="K49" s="1">
        <f t="shared" si="38"/>
        <v>5.0330311855911969E-2</v>
      </c>
      <c r="L49" s="1">
        <f t="shared" si="46"/>
        <v>-2.8207251698665559E-2</v>
      </c>
      <c r="M49" s="1">
        <f t="shared" si="47"/>
        <v>2.6147615549540149E-2</v>
      </c>
      <c r="P49" t="s">
        <v>652</v>
      </c>
      <c r="Q49" s="1">
        <f t="shared" si="48"/>
        <v>-2.7815106578663338</v>
      </c>
      <c r="R49" s="1">
        <f t="shared" si="14"/>
        <v>4.6903822576706098</v>
      </c>
      <c r="S49" s="1">
        <f t="shared" si="39"/>
        <v>2.9188040889220743</v>
      </c>
      <c r="T49" s="1">
        <f t="shared" si="23"/>
        <v>3.8045931732963423</v>
      </c>
      <c r="U49" s="1">
        <f t="shared" si="16"/>
        <v>2.6563860793434757</v>
      </c>
      <c r="V49" s="1">
        <f t="shared" si="49"/>
        <v>2.5449112129566962</v>
      </c>
      <c r="W49" s="1">
        <f t="shared" si="50"/>
        <v>2.7470864907079307</v>
      </c>
      <c r="X49" s="1">
        <f t="shared" si="40"/>
        <v>2.5713506982013237</v>
      </c>
      <c r="Y49" s="1">
        <f t="shared" si="41"/>
        <v>2.5722006598191749</v>
      </c>
      <c r="Z49" s="1">
        <f t="shared" si="42"/>
        <v>2.5988743316865426</v>
      </c>
      <c r="AA49" s="1">
        <f t="shared" si="52"/>
        <v>2.7015279832527943</v>
      </c>
      <c r="AD49" s="1">
        <f>'F12b_VDZ-F12'!B49</f>
        <v>-2.7773380478959977</v>
      </c>
      <c r="AE49" s="1">
        <f>'F12b_VDZ-F12'!C49</f>
        <v>4.6966802009357709</v>
      </c>
      <c r="AF49" s="1">
        <f>'F12b_VDZ-F12'!D49</f>
        <v>2.5203367681319651</v>
      </c>
      <c r="AG49" s="1"/>
      <c r="AH49" s="1">
        <f t="shared" si="51"/>
        <v>2.5746916353801708</v>
      </c>
      <c r="AI49" s="1"/>
      <c r="AJ49" s="1">
        <f t="shared" si="24"/>
        <v>2.5905164736198931</v>
      </c>
      <c r="AK49" s="1"/>
      <c r="AL49" s="1">
        <f>'F12c_VDZ-F12 '!D49</f>
        <v>2.5485440198306306</v>
      </c>
      <c r="AN49" s="1"/>
      <c r="AO49" s="1"/>
      <c r="AP49" s="1"/>
      <c r="AQ49" s="1"/>
      <c r="AS49" t="s">
        <v>652</v>
      </c>
      <c r="AT49">
        <v>-230.78474445469999</v>
      </c>
      <c r="AU49">
        <v>-195.2329682706</v>
      </c>
      <c r="AV49">
        <v>-426.01328010610001</v>
      </c>
      <c r="AW49">
        <v>-231.83279119720001</v>
      </c>
      <c r="AX49">
        <v>-196.18795654920001</v>
      </c>
      <c r="AY49">
        <v>-428.02822234600001</v>
      </c>
      <c r="AZ49">
        <v>-231.82501295169999</v>
      </c>
      <c r="BA49">
        <v>-196.2055129371</v>
      </c>
      <c r="BB49">
        <v>-428.035177299</v>
      </c>
      <c r="BC49">
        <v>-231.83554927500001</v>
      </c>
      <c r="BD49">
        <v>-196.21895936179999</v>
      </c>
      <c r="BE49">
        <v>-428.05874185729999</v>
      </c>
      <c r="BF49">
        <v>-231.81299233190001</v>
      </c>
      <c r="BG49">
        <v>-196.197038421</v>
      </c>
      <c r="BH49">
        <v>-428.01408632689999</v>
      </c>
      <c r="BI49">
        <v>-231.8101088402</v>
      </c>
      <c r="BJ49">
        <v>-196.1950054884</v>
      </c>
      <c r="BK49">
        <v>-428.0094920894</v>
      </c>
      <c r="BL49">
        <v>-231.8188514828</v>
      </c>
      <c r="BM49">
        <v>-196.202996063</v>
      </c>
      <c r="BN49">
        <v>-428.02594525379999</v>
      </c>
      <c r="BO49">
        <v>-231.81876891670001</v>
      </c>
      <c r="BP49">
        <v>-196.20294967469999</v>
      </c>
      <c r="BQ49">
        <v>-428.02581765389999</v>
      </c>
      <c r="BR49">
        <v>-231.82492423069999</v>
      </c>
      <c r="BS49">
        <v>-196.20798019790001</v>
      </c>
      <c r="BT49">
        <v>-428.03704599830002</v>
      </c>
      <c r="BU49">
        <v>-231.7980307741</v>
      </c>
      <c r="BV49">
        <v>-196.18380400449999</v>
      </c>
      <c r="BW49">
        <v>-427.98613993729998</v>
      </c>
      <c r="BY49">
        <v>-428.00519992106899</v>
      </c>
      <c r="BZ49">
        <v>-231.808291511965</v>
      </c>
      <c r="CA49">
        <v>-196.19278015849801</v>
      </c>
      <c r="CD49" t="s">
        <v>653</v>
      </c>
      <c r="CF49">
        <v>-428.01789604921902</v>
      </c>
      <c r="CG49">
        <v>-231.81498477988899</v>
      </c>
      <c r="CH49">
        <v>-196.198808237208</v>
      </c>
    </row>
    <row r="50" spans="1:86" x14ac:dyDescent="0.2">
      <c r="A50" t="s">
        <v>654</v>
      </c>
      <c r="B50" s="1">
        <f t="shared" si="43"/>
        <v>1.602940471943691</v>
      </c>
      <c r="C50" s="1">
        <f t="shared" si="35"/>
        <v>0.98713672241980133</v>
      </c>
      <c r="D50" s="1">
        <f t="shared" si="26"/>
        <v>8.1951005671677013E-2</v>
      </c>
      <c r="E50" s="1">
        <f t="shared" si="27"/>
        <v>-2.6604300484085464E-3</v>
      </c>
      <c r="F50" s="1">
        <f t="shared" si="28"/>
        <v>0.17373405915570705</v>
      </c>
      <c r="G50" s="1">
        <f t="shared" si="44"/>
        <v>0.14674330679535519</v>
      </c>
      <c r="H50" s="1">
        <f t="shared" si="45"/>
        <v>4.1856043268923671E-2</v>
      </c>
      <c r="I50" s="1">
        <f t="shared" si="36"/>
        <v>1.9712354347396488E-2</v>
      </c>
      <c r="J50" s="1">
        <f t="shared" si="37"/>
        <v>2.0386801573671676E-2</v>
      </c>
      <c r="K50" s="1">
        <f t="shared" si="38"/>
        <v>4.083037086165886E-2</v>
      </c>
      <c r="L50" s="1">
        <f t="shared" si="46"/>
        <v>-2.4334899993845305E-2</v>
      </c>
      <c r="M50" s="1">
        <f t="shared" si="47"/>
        <v>1.7673808814933079E-2</v>
      </c>
      <c r="P50" t="s">
        <v>654</v>
      </c>
      <c r="Q50" s="1">
        <f t="shared" si="48"/>
        <v>-2.0687753903654906</v>
      </c>
      <c r="R50" s="1">
        <f t="shared" si="14"/>
        <v>3.713060621545182</v>
      </c>
      <c r="S50" s="1">
        <f t="shared" si="39"/>
        <v>2.481453122497403</v>
      </c>
      <c r="T50" s="1">
        <f t="shared" si="23"/>
        <v>3.0972568720212923</v>
      </c>
      <c r="U50" s="1">
        <f t="shared" si="16"/>
        <v>2.192071155273168</v>
      </c>
      <c r="V50" s="1">
        <f t="shared" si="49"/>
        <v>2.1074597195530824</v>
      </c>
      <c r="W50" s="1">
        <f t="shared" si="50"/>
        <v>2.283854208757198</v>
      </c>
      <c r="X50" s="1">
        <f t="shared" si="40"/>
        <v>2.1298325039488875</v>
      </c>
      <c r="Y50" s="1">
        <f t="shared" si="41"/>
        <v>2.1305069511751626</v>
      </c>
      <c r="Z50" s="1">
        <f t="shared" si="42"/>
        <v>2.1509505204631498</v>
      </c>
      <c r="AA50" s="1">
        <f t="shared" si="52"/>
        <v>2.2568634563968462</v>
      </c>
      <c r="AD50" s="1">
        <f>'F12b_VDZ-F12'!B50</f>
        <v>-2.0653636444180239</v>
      </c>
      <c r="AE50" s="1">
        <f>'F12b_VDZ-F12'!C50</f>
        <v>3.7184606301134426</v>
      </c>
      <c r="AF50" s="1">
        <f>'F12b_VDZ-F12'!D50</f>
        <v>2.0857852496076457</v>
      </c>
      <c r="AG50" s="1"/>
      <c r="AH50" s="1">
        <f t="shared" si="51"/>
        <v>2.127793958416424</v>
      </c>
      <c r="AI50" s="1"/>
      <c r="AJ50" s="1">
        <f t="shared" si="24"/>
        <v>2.1519761928704146</v>
      </c>
      <c r="AK50" s="1"/>
      <c r="AL50" s="1">
        <f>'F12c_VDZ-F12 '!D50</f>
        <v>2.110120149601491</v>
      </c>
      <c r="AN50" s="1"/>
      <c r="AO50" s="1"/>
      <c r="AP50" s="1"/>
      <c r="AQ50" s="1"/>
      <c r="AS50" t="s">
        <v>654</v>
      </c>
      <c r="AT50">
        <v>-230.78475550549999</v>
      </c>
      <c r="AU50">
        <v>-196.4074825415</v>
      </c>
      <c r="AV50">
        <v>-427.18894124370001</v>
      </c>
      <c r="AW50">
        <v>-231.83279286390001</v>
      </c>
      <c r="AX50">
        <v>-197.39641295729999</v>
      </c>
      <c r="AY50">
        <v>-429.23512295969999</v>
      </c>
      <c r="AZ50">
        <v>-231.82501677510001</v>
      </c>
      <c r="BA50">
        <v>-197.42009706869999</v>
      </c>
      <c r="BB50">
        <v>-429.24906829090003</v>
      </c>
      <c r="BC50">
        <v>-231.83555170669999</v>
      </c>
      <c r="BD50">
        <v>-197.43509722269999</v>
      </c>
      <c r="BE50">
        <v>-429.27414221700002</v>
      </c>
      <c r="BF50">
        <v>-231.81299485989999</v>
      </c>
      <c r="BG50">
        <v>-197.4122525329</v>
      </c>
      <c r="BH50">
        <v>-429.22860584350002</v>
      </c>
      <c r="BI50">
        <v>-231.810111291</v>
      </c>
      <c r="BJ50">
        <v>-197.4100543536</v>
      </c>
      <c r="BK50">
        <v>-429.2238051978</v>
      </c>
      <c r="BL50">
        <v>-231.81885443370001</v>
      </c>
      <c r="BM50">
        <v>-197.41839355050001</v>
      </c>
      <c r="BN50">
        <v>-429.24064208819999</v>
      </c>
      <c r="BO50">
        <v>-231.81877186860001</v>
      </c>
      <c r="BP50">
        <v>-197.41834370550001</v>
      </c>
      <c r="BQ50">
        <v>-429.24051075289998</v>
      </c>
      <c r="BR50">
        <v>-231.8249269081</v>
      </c>
      <c r="BS50">
        <v>-197.42334623229999</v>
      </c>
      <c r="BT50">
        <v>-429.25170089810001</v>
      </c>
      <c r="BU50">
        <v>-231.7980329122</v>
      </c>
      <c r="BV50">
        <v>-197.39824750189999</v>
      </c>
      <c r="BW50">
        <v>-429.1998769548</v>
      </c>
      <c r="BY50">
        <v>-429.219722083855</v>
      </c>
      <c r="BZ50">
        <v>-231.80829583882999</v>
      </c>
      <c r="CA50">
        <v>-197.407996852812</v>
      </c>
      <c r="CD50" t="s">
        <v>655</v>
      </c>
      <c r="CF50">
        <v>-429.232453835581</v>
      </c>
      <c r="CG50">
        <v>-231.81498752018501</v>
      </c>
      <c r="CH50">
        <v>-197.414075460025</v>
      </c>
    </row>
    <row r="51" spans="1:86" x14ac:dyDescent="0.2">
      <c r="A51" t="s">
        <v>656</v>
      </c>
      <c r="B51" s="1">
        <f t="shared" si="43"/>
        <v>2.0595528392736604</v>
      </c>
      <c r="C51" s="1">
        <f t="shared" si="35"/>
        <v>1.1678922112445393</v>
      </c>
      <c r="D51" s="1">
        <f t="shared" si="26"/>
        <v>0.15110141976725799</v>
      </c>
      <c r="E51" s="1">
        <f t="shared" si="27"/>
        <v>2.3639682180222721E-2</v>
      </c>
      <c r="F51" s="1">
        <f t="shared" si="28"/>
        <v>0.27387195928475805</v>
      </c>
      <c r="G51" s="1">
        <f t="shared" si="44"/>
        <v>0.18863351604714573</v>
      </c>
      <c r="H51" s="1">
        <f t="shared" si="45"/>
        <v>7.8738890493329272E-2</v>
      </c>
      <c r="I51" s="1">
        <f t="shared" si="36"/>
        <v>2.7315319085206013E-2</v>
      </c>
      <c r="J51" s="1">
        <f t="shared" si="37"/>
        <v>2.7203057638628625E-2</v>
      </c>
      <c r="K51" s="1">
        <f t="shared" si="38"/>
        <v>7.9407769238074799E-2</v>
      </c>
      <c r="L51" s="1">
        <f t="shared" si="46"/>
        <v>-4.745625310885071E-3</v>
      </c>
      <c r="M51" s="1">
        <f t="shared" si="47"/>
        <v>5.3681420880437702E-2</v>
      </c>
      <c r="P51" t="s">
        <v>656</v>
      </c>
      <c r="Q51" s="1">
        <f t="shared" si="48"/>
        <v>-3.3413117573220563</v>
      </c>
      <c r="R51" s="1">
        <f t="shared" si="14"/>
        <v>5.5882649561568476</v>
      </c>
      <c r="S51" s="1">
        <f t="shared" si="39"/>
        <v>3.8049437000986046</v>
      </c>
      <c r="T51" s="1">
        <f t="shared" si="23"/>
        <v>4.6966043281277265</v>
      </c>
      <c r="U51" s="1">
        <f t="shared" si="16"/>
        <v>3.6798135366504452</v>
      </c>
      <c r="V51" s="1">
        <f t="shared" si="49"/>
        <v>3.5523517990634099</v>
      </c>
      <c r="W51" s="1">
        <f t="shared" si="50"/>
        <v>3.8025840761679452</v>
      </c>
      <c r="X51" s="1">
        <f t="shared" si="40"/>
        <v>3.5560274359683932</v>
      </c>
      <c r="Y51" s="1">
        <f t="shared" si="41"/>
        <v>3.5559151745218158</v>
      </c>
      <c r="Z51" s="1">
        <f t="shared" si="42"/>
        <v>3.608119886121262</v>
      </c>
      <c r="AA51" s="1">
        <f t="shared" si="52"/>
        <v>3.7173456329303329</v>
      </c>
      <c r="AD51" s="1">
        <f>'F12b_VDZ-F12'!B51</f>
        <v>-3.3376383305169735</v>
      </c>
      <c r="AE51" s="1">
        <f>'F12b_VDZ-F12'!C51</f>
        <v>5.5945532533846363</v>
      </c>
      <c r="AF51" s="1">
        <f>'F12b_VDZ-F12'!D51</f>
        <v>3.5239664915723021</v>
      </c>
      <c r="AG51" s="1"/>
      <c r="AH51" s="1">
        <f t="shared" si="51"/>
        <v>3.5823935377636249</v>
      </c>
      <c r="AI51" s="1"/>
      <c r="AJ51" s="1">
        <f t="shared" si="24"/>
        <v>3.6074510073765165</v>
      </c>
      <c r="AK51" s="1"/>
      <c r="AL51" s="1">
        <f>'F12c_VDZ-F12 '!D51</f>
        <v>3.5287121168831872</v>
      </c>
      <c r="AN51" s="1"/>
      <c r="AO51" s="1"/>
      <c r="AP51" s="1"/>
      <c r="AQ51" s="1"/>
      <c r="AS51" t="s">
        <v>656</v>
      </c>
      <c r="AT51">
        <v>-412.63108337800003</v>
      </c>
      <c r="AU51">
        <v>-196.4071916963</v>
      </c>
      <c r="AV51">
        <v>-609.03295035530004</v>
      </c>
      <c r="AW51">
        <v>-414.27765174950002</v>
      </c>
      <c r="AX51">
        <v>-197.3887024519</v>
      </c>
      <c r="AY51">
        <v>-611.67525966810001</v>
      </c>
      <c r="AZ51">
        <v>-414.22726789939998</v>
      </c>
      <c r="BA51">
        <v>-197.41507902699999</v>
      </c>
      <c r="BB51">
        <v>-611.64841048990002</v>
      </c>
      <c r="BC51">
        <v>-414.24954916190001</v>
      </c>
      <c r="BD51">
        <v>-197.429944912</v>
      </c>
      <c r="BE51">
        <f>-2.6876869237-608.9976713061</f>
        <v>-611.68535822979993</v>
      </c>
      <c r="BF51">
        <v>-414.21376318170002</v>
      </c>
      <c r="BG51">
        <v>-197.4071579205</v>
      </c>
      <c r="BH51">
        <f>-2.6289108288-608.9976713061</f>
        <v>-611.62658213489999</v>
      </c>
      <c r="BI51">
        <v>-414.21415782119999</v>
      </c>
      <c r="BJ51">
        <v>-197.40490249000001</v>
      </c>
      <c r="BK51">
        <v>-611.62512011440003</v>
      </c>
      <c r="BL51">
        <v>-414.22683447330002</v>
      </c>
      <c r="BM51">
        <v>-197.4132888652</v>
      </c>
      <c r="BN51">
        <v>-611.64579022869998</v>
      </c>
      <c r="BO51">
        <v>-414.22664051390001</v>
      </c>
      <c r="BP51">
        <v>-197.41323815780001</v>
      </c>
      <c r="BQ51">
        <v>-611.64554538300001</v>
      </c>
      <c r="BR51">
        <v>-414.23691566629998</v>
      </c>
      <c r="BS51">
        <v>-197.4182104601</v>
      </c>
      <c r="BT51" s="49">
        <v>-611.66087603120002</v>
      </c>
      <c r="BU51">
        <v>-414.1957059586</v>
      </c>
      <c r="BV51">
        <v>-197.3932331574</v>
      </c>
      <c r="BW51">
        <v>-611.59486308309999</v>
      </c>
      <c r="BY51">
        <v>-611.61483234278796</v>
      </c>
      <c r="BZ51">
        <v>-414.20613301051799</v>
      </c>
      <c r="CA51">
        <v>-197.40295049339599</v>
      </c>
      <c r="CD51" t="s">
        <v>657</v>
      </c>
      <c r="CF51">
        <v>-611.633253909372</v>
      </c>
      <c r="CG51">
        <v>-414.218610791814</v>
      </c>
      <c r="CH51">
        <v>-197.40893421030199</v>
      </c>
    </row>
    <row r="52" spans="1:86" x14ac:dyDescent="0.2">
      <c r="A52" t="s">
        <v>658</v>
      </c>
      <c r="B52" s="1">
        <f t="shared" si="43"/>
        <v>1.8686616840632548</v>
      </c>
      <c r="C52" s="1">
        <f t="shared" si="35"/>
        <v>1.0510151740227802</v>
      </c>
      <c r="D52" s="1">
        <f t="shared" si="26"/>
        <v>0.13587903902993848</v>
      </c>
      <c r="E52" s="1">
        <f t="shared" si="27"/>
        <v>1.8085528489410585E-2</v>
      </c>
      <c r="F52" s="1">
        <f t="shared" si="28"/>
        <v>0.24169226375268371</v>
      </c>
      <c r="G52" s="1">
        <f t="shared" si="44"/>
        <v>0.2009074092849481</v>
      </c>
      <c r="H52" s="1">
        <f t="shared" si="45"/>
        <v>6.5096396673362644E-2</v>
      </c>
      <c r="I52" s="1">
        <f t="shared" si="36"/>
        <v>2.4323349475293909E-2</v>
      </c>
      <c r="J52" s="1">
        <f t="shared" si="37"/>
        <v>2.4391371399254069E-2</v>
      </c>
      <c r="K52" s="1">
        <f t="shared" si="38"/>
        <v>6.9497005343416518E-2</v>
      </c>
      <c r="L52" s="1">
        <f t="shared" si="46"/>
        <v>-7.0635688120073148E-3</v>
      </c>
      <c r="M52" s="1">
        <f t="shared" si="47"/>
        <v>4.6184024011305169E-2</v>
      </c>
      <c r="P52" t="s">
        <v>658</v>
      </c>
      <c r="Q52" s="1">
        <f t="shared" si="48"/>
        <v>-3.0730426608888499</v>
      </c>
      <c r="R52" s="1">
        <f t="shared" si="14"/>
        <v>4.8367500408845174</v>
      </c>
      <c r="S52" s="1">
        <f t="shared" si="39"/>
        <v>3.2014570208035686</v>
      </c>
      <c r="T52" s="1">
        <f t="shared" si="23"/>
        <v>4.0191035308440428</v>
      </c>
      <c r="U52" s="1">
        <f t="shared" si="16"/>
        <v>3.1039673958512011</v>
      </c>
      <c r="V52" s="1">
        <f t="shared" si="49"/>
        <v>2.9861738853106732</v>
      </c>
      <c r="W52" s="1">
        <f t="shared" si="50"/>
        <v>3.2097806205739463</v>
      </c>
      <c r="X52" s="1">
        <f t="shared" si="40"/>
        <v>2.9924117062965565</v>
      </c>
      <c r="Y52" s="1">
        <f t="shared" si="41"/>
        <v>2.9924797282205167</v>
      </c>
      <c r="Z52" s="1">
        <f t="shared" si="42"/>
        <v>3.0375853621646791</v>
      </c>
      <c r="AA52" s="1">
        <f t="shared" si="52"/>
        <v>3.1689957661062107</v>
      </c>
      <c r="AD52" s="1">
        <f>'F12b_VDZ-F12'!B52</f>
        <v>-3.0690145689086781</v>
      </c>
      <c r="AE52" s="1">
        <f>'F12b_VDZ-F12'!C52</f>
        <v>4.8417012407992033</v>
      </c>
      <c r="AF52" s="1">
        <f>'F12b_VDZ-F12'!D52</f>
        <v>2.9610247880092553</v>
      </c>
      <c r="AG52" s="1"/>
      <c r="AH52" s="1">
        <f t="shared" si="51"/>
        <v>3.0142723808325678</v>
      </c>
      <c r="AI52" s="1"/>
      <c r="AJ52" s="1">
        <f t="shared" si="24"/>
        <v>3.0331847534946252</v>
      </c>
      <c r="AK52" s="1"/>
      <c r="AL52" s="1">
        <f>'F12c_VDZ-F12 '!D52</f>
        <v>2.9680883568212626</v>
      </c>
      <c r="AN52" s="1"/>
      <c r="AO52" s="1"/>
      <c r="AP52" s="1"/>
      <c r="AQ52" s="1"/>
      <c r="AS52" t="s">
        <v>658</v>
      </c>
      <c r="AT52">
        <v>-412.63109700349997</v>
      </c>
      <c r="AU52">
        <v>-195.23299867119999</v>
      </c>
      <c r="AV52">
        <v>-607.8591984697</v>
      </c>
      <c r="AW52">
        <v>-414.27765766459999</v>
      </c>
      <c r="AX52">
        <v>-196.18793268799999</v>
      </c>
      <c r="AY52">
        <v>-610.47329820410005</v>
      </c>
      <c r="AZ52">
        <v>-414.22728052129997</v>
      </c>
      <c r="BA52">
        <v>-196.20550883769999</v>
      </c>
      <c r="BB52">
        <v>-610.43789120530005</v>
      </c>
      <c r="BC52">
        <v>-414.24956055849998</v>
      </c>
      <c r="BD52">
        <v>-196.21895532990001</v>
      </c>
      <c r="BE52">
        <v>-610.47346237509998</v>
      </c>
      <c r="BF52">
        <v>-414.2137743884</v>
      </c>
      <c r="BG52">
        <v>-196.19703506019999</v>
      </c>
      <c r="BH52">
        <v>-610.41556821940003</v>
      </c>
      <c r="BI52">
        <v>-414.21416945139998</v>
      </c>
      <c r="BJ52">
        <v>-196.195001039</v>
      </c>
      <c r="BK52">
        <v>-610.41428560120005</v>
      </c>
      <c r="BL52">
        <v>-414.2268455272</v>
      </c>
      <c r="BM52">
        <v>-196.20299192339999</v>
      </c>
      <c r="BN52">
        <v>-610.43460616200002</v>
      </c>
      <c r="BO52">
        <v>-414.22665158080002</v>
      </c>
      <c r="BP52">
        <v>-196.2029454842</v>
      </c>
      <c r="BQ52">
        <v>-610.43436588479994</v>
      </c>
      <c r="BR52">
        <v>-414.2369266183</v>
      </c>
      <c r="BS52">
        <v>-196.20797592470001</v>
      </c>
      <c r="BT52">
        <v>-610.44974324320003</v>
      </c>
      <c r="BU52">
        <v>-414.19572094580002</v>
      </c>
      <c r="BV52">
        <v>-196.1838050879</v>
      </c>
      <c r="BW52">
        <v>-610.38457614970002</v>
      </c>
      <c r="BY52">
        <v>-610.40375648357303</v>
      </c>
      <c r="BZ52">
        <v>-414.20614508179398</v>
      </c>
      <c r="CA52">
        <v>-196.19277771439499</v>
      </c>
      <c r="CD52" t="s">
        <v>659</v>
      </c>
      <c r="CF52">
        <v>-610.42222868151805</v>
      </c>
      <c r="CG52">
        <v>-414.21862157556501</v>
      </c>
      <c r="CH52">
        <v>-196.19880355735199</v>
      </c>
    </row>
    <row r="53" spans="1:86" x14ac:dyDescent="0.2">
      <c r="A53" t="s">
        <v>660</v>
      </c>
      <c r="B53" s="1">
        <f t="shared" si="43"/>
        <v>1.37070579299164</v>
      </c>
      <c r="C53" s="1">
        <f t="shared" si="35"/>
        <v>0.80540278438095081</v>
      </c>
      <c r="D53" s="1">
        <f t="shared" si="26"/>
        <v>0.10304235099569015</v>
      </c>
      <c r="E53" s="1">
        <f t="shared" si="27"/>
        <v>1.5140632009864152E-2</v>
      </c>
      <c r="F53" s="1">
        <f t="shared" si="28"/>
        <v>0.20442134263986533</v>
      </c>
      <c r="G53" s="1">
        <f t="shared" si="44"/>
        <v>0.19146935829319522</v>
      </c>
      <c r="H53" s="1">
        <f t="shared" si="45"/>
        <v>5.8788113308145817E-2</v>
      </c>
      <c r="I53" s="1">
        <f t="shared" si="36"/>
        <v>2.0758034365300215E-2</v>
      </c>
      <c r="J53" s="1">
        <f t="shared" si="37"/>
        <v>2.0797002678377918E-2</v>
      </c>
      <c r="K53" s="1">
        <f t="shared" si="38"/>
        <v>5.6677870401370178E-2</v>
      </c>
      <c r="L53" s="1">
        <f t="shared" si="46"/>
        <v>-6.5941371726561115E-3</v>
      </c>
      <c r="M53" s="1">
        <f t="shared" si="47"/>
        <v>3.4202472415519658E-2</v>
      </c>
      <c r="P53" t="s">
        <v>660</v>
      </c>
      <c r="Q53" s="1">
        <f t="shared" si="48"/>
        <v>-1.9980367464394526</v>
      </c>
      <c r="R53" s="1">
        <f t="shared" si="14"/>
        <v>4.1615319348314461</v>
      </c>
      <c r="S53" s="1">
        <f t="shared" si="39"/>
        <v>3.0309259176100674</v>
      </c>
      <c r="T53" s="1">
        <f t="shared" si="23"/>
        <v>3.596228926220757</v>
      </c>
      <c r="U53" s="1">
        <f t="shared" si="16"/>
        <v>2.8938684928354963</v>
      </c>
      <c r="V53" s="1">
        <f t="shared" si="49"/>
        <v>2.8059667738496703</v>
      </c>
      <c r="W53" s="1">
        <f t="shared" si="50"/>
        <v>2.9952474844796715</v>
      </c>
      <c r="X53" s="1">
        <f t="shared" si="40"/>
        <v>2.8115841762051064</v>
      </c>
      <c r="Y53" s="1">
        <f t="shared" si="41"/>
        <v>2.8116231445181841</v>
      </c>
      <c r="Z53" s="1">
        <f t="shared" si="42"/>
        <v>2.8475040122411763</v>
      </c>
      <c r="AA53" s="1">
        <f t="shared" si="52"/>
        <v>2.9822955001330014</v>
      </c>
      <c r="AD53" s="1">
        <f>'F12b_VDZ-F12'!B53</f>
        <v>-1.9957246607018198</v>
      </c>
      <c r="AE53" s="1">
        <f>'F12b_VDZ-F12'!C53</f>
        <v>4.1645264735219785</v>
      </c>
      <c r="AF53" s="1">
        <f>'F12b_VDZ-F12'!D53</f>
        <v>2.78423200466715</v>
      </c>
      <c r="AG53" s="1"/>
      <c r="AH53" s="1">
        <f t="shared" si="51"/>
        <v>2.8250286142553258</v>
      </c>
      <c r="AI53" s="1"/>
      <c r="AJ53" s="1">
        <f t="shared" si="24"/>
        <v>2.849614255147952</v>
      </c>
      <c r="AK53" s="1"/>
      <c r="AL53" s="1">
        <f>'F12c_VDZ-F12 '!D53</f>
        <v>2.7908261418398062</v>
      </c>
      <c r="AN53" s="1"/>
      <c r="AO53" s="1"/>
      <c r="AP53" s="1"/>
      <c r="AQ53" s="1"/>
      <c r="AS53" t="s">
        <v>660</v>
      </c>
      <c r="AT53">
        <v>-412.63105928279998</v>
      </c>
      <c r="AU53">
        <v>-196.40745364239999</v>
      </c>
      <c r="AV53">
        <v>-609.03532885109996</v>
      </c>
      <c r="AW53">
        <v>-414.27760420340002</v>
      </c>
      <c r="AX53">
        <v>-197.39639381149999</v>
      </c>
      <c r="AY53">
        <v>-611.68062983790003</v>
      </c>
      <c r="AZ53">
        <v>-414.22722639829999</v>
      </c>
      <c r="BA53">
        <v>-197.42007831910001</v>
      </c>
      <c r="BB53">
        <v>-611.65213480509999</v>
      </c>
      <c r="BC53">
        <v>-414.24950468050002</v>
      </c>
      <c r="BD53">
        <v>-197.4350808364</v>
      </c>
      <c r="BE53">
        <f>-2.6890673431-609.0001298466</f>
        <v>-611.68919718969994</v>
      </c>
      <c r="BF53">
        <v>-414.21371960340002</v>
      </c>
      <c r="BG53">
        <v>-197.4122359795</v>
      </c>
      <c r="BH53">
        <f>-2.6302973288-609.0001298466</f>
        <v>-611.63042717539997</v>
      </c>
      <c r="BI53">
        <v>-414.21411105639999</v>
      </c>
      <c r="BJ53">
        <v>-197.4100380006</v>
      </c>
      <c r="BK53">
        <v>-611.62892228750002</v>
      </c>
      <c r="BL53">
        <v>-414.22679158310001</v>
      </c>
      <c r="BM53">
        <v>-197.4183763042</v>
      </c>
      <c r="BN53">
        <v>-611.64964843170003</v>
      </c>
      <c r="BO53">
        <v>-414.22659765150001</v>
      </c>
      <c r="BP53">
        <v>-197.41832652670001</v>
      </c>
      <c r="BQ53">
        <v>-611.64940478469998</v>
      </c>
      <c r="BR53">
        <v>-414.23687198980002</v>
      </c>
      <c r="BS53">
        <v>-197.42332945370001</v>
      </c>
      <c r="BT53" s="49">
        <v>-611.66473922980003</v>
      </c>
      <c r="BU53">
        <v>-414.1956497109</v>
      </c>
      <c r="BV53">
        <v>-197.39823090639999</v>
      </c>
      <c r="BW53">
        <v>-611.59863320750003</v>
      </c>
      <c r="BY53">
        <v>-611.61860772609998</v>
      </c>
      <c r="BZ53">
        <v>-414.20608619145997</v>
      </c>
      <c r="CA53">
        <v>-197.40798038545401</v>
      </c>
      <c r="CD53" t="s">
        <v>661</v>
      </c>
      <c r="CF53">
        <v>-611.637128528218</v>
      </c>
      <c r="CG53">
        <v>-414.21856795212301</v>
      </c>
      <c r="CH53">
        <v>-197.41405860661999</v>
      </c>
    </row>
    <row r="54" spans="1:86" x14ac:dyDescent="0.2">
      <c r="A54" t="s">
        <v>662</v>
      </c>
      <c r="B54" s="1">
        <f t="shared" si="43"/>
        <v>0.7562483826795583</v>
      </c>
      <c r="C54" s="1">
        <f t="shared" si="35"/>
        <v>0.56499409198632189</v>
      </c>
      <c r="D54" s="1">
        <f t="shared" si="26"/>
        <v>6.9835318953854975E-2</v>
      </c>
      <c r="E54" s="1">
        <f t="shared" si="27"/>
        <v>1.9728559844275351E-2</v>
      </c>
      <c r="F54" s="1">
        <f t="shared" si="28"/>
        <v>0.11344704093562785</v>
      </c>
      <c r="G54" s="1">
        <f t="shared" si="44"/>
        <v>5.8692883756034764E-2</v>
      </c>
      <c r="H54" s="1">
        <f t="shared" si="45"/>
        <v>3.1585920376453469E-2</v>
      </c>
      <c r="I54" s="1">
        <f t="shared" si="36"/>
        <v>1.6812334952209573E-2</v>
      </c>
      <c r="J54" s="1">
        <f t="shared" si="37"/>
        <v>1.7125587720528301E-2</v>
      </c>
      <c r="K54" s="1">
        <f t="shared" si="38"/>
        <v>3.870137231804005E-2</v>
      </c>
      <c r="L54" s="1">
        <f t="shared" si="46"/>
        <v>2.112223970983873E-3</v>
      </c>
      <c r="M54" s="1">
        <f t="shared" si="47"/>
        <v>2.0885110044448707E-2</v>
      </c>
      <c r="N54" s="1"/>
      <c r="O54" s="1"/>
      <c r="P54" t="s">
        <v>662</v>
      </c>
      <c r="Q54" s="1">
        <f t="shared" si="48"/>
        <v>-1.7762622134566382</v>
      </c>
      <c r="R54" s="1">
        <f t="shared" si="14"/>
        <v>2.1949688058379095</v>
      </c>
      <c r="S54" s="1">
        <f t="shared" si="39"/>
        <v>1.8124602244514367</v>
      </c>
      <c r="T54" s="1">
        <f t="shared" si="23"/>
        <v>2.0037145151446731</v>
      </c>
      <c r="U54" s="1">
        <f t="shared" si="16"/>
        <v>1.5085557421122062</v>
      </c>
      <c r="V54" s="1">
        <f t="shared" si="49"/>
        <v>1.4584489830026266</v>
      </c>
      <c r="W54" s="1">
        <f t="shared" si="50"/>
        <v>1.5521674640939791</v>
      </c>
      <c r="X54" s="1">
        <f t="shared" si="40"/>
        <v>1.4555327581105608</v>
      </c>
      <c r="Y54" s="1">
        <f t="shared" si="41"/>
        <v>1.4558460108788795</v>
      </c>
      <c r="Z54" s="1">
        <f t="shared" si="42"/>
        <v>1.4774217954763913</v>
      </c>
      <c r="AA54" s="1">
        <f t="shared" si="52"/>
        <v>1.497413306914386</v>
      </c>
      <c r="AD54" s="1">
        <f>'F12b_VDZ-F12'!B54</f>
        <v>-1.7753320027761168</v>
      </c>
      <c r="AE54" s="1">
        <f>'F12b_VDZ-F12'!C54</f>
        <v>2.199501741849609</v>
      </c>
      <c r="AF54" s="1">
        <f>'F12b_VDZ-F12'!D54</f>
        <v>1.4408326471293351</v>
      </c>
      <c r="AG54" s="1"/>
      <c r="AH54" s="1">
        <f t="shared" si="51"/>
        <v>1.4596055332028</v>
      </c>
      <c r="AI54" s="1"/>
      <c r="AJ54" s="1">
        <f t="shared" si="24"/>
        <v>1.4703063435348047</v>
      </c>
      <c r="AK54" s="1"/>
      <c r="AL54" s="1">
        <f>'F12c_VDZ-F12 '!D54</f>
        <v>1.4387204231583512</v>
      </c>
      <c r="AN54" s="1"/>
      <c r="AO54" s="1"/>
      <c r="AP54" s="1"/>
      <c r="AQ54" s="1"/>
      <c r="AS54" t="s">
        <v>662</v>
      </c>
      <c r="AT54">
        <v>-78.065913282899999</v>
      </c>
      <c r="AU54">
        <v>-196.40726479630001</v>
      </c>
      <c r="AV54">
        <v>-274.47034742530002</v>
      </c>
      <c r="AW54">
        <v>-78.4355443579</v>
      </c>
      <c r="AX54">
        <v>-197.38875889019999</v>
      </c>
      <c r="AY54">
        <v>-275.8278011534</v>
      </c>
      <c r="AZ54">
        <v>-78.445280450300004</v>
      </c>
      <c r="BA54">
        <v>-197.4151294502</v>
      </c>
      <c r="BB54">
        <v>-275.8632982396</v>
      </c>
      <c r="BC54">
        <v>-78.4520241062</v>
      </c>
      <c r="BD54">
        <v>-197.42998855779999</v>
      </c>
      <c r="BE54">
        <v>-275.88441670050003</v>
      </c>
      <c r="BF54">
        <v>-78.443472118100004</v>
      </c>
      <c r="BG54">
        <v>-197.4072015047</v>
      </c>
      <c r="BH54">
        <v>-275.85299780909997</v>
      </c>
      <c r="BI54">
        <v>-78.442376600599999</v>
      </c>
      <c r="BJ54">
        <v>-197.40494623800001</v>
      </c>
      <c r="BK54">
        <v>-275.84979637480001</v>
      </c>
      <c r="BL54">
        <v>-78.445559986999996</v>
      </c>
      <c r="BM54">
        <v>-197.4133344846</v>
      </c>
      <c r="BN54">
        <v>-275.86121401060001</v>
      </c>
      <c r="BO54">
        <v>-78.445531913600007</v>
      </c>
      <c r="BP54">
        <v>-197.41328380269999</v>
      </c>
      <c r="BQ54">
        <v>-275.86113575450003</v>
      </c>
      <c r="BR54">
        <v>-78.4475953675</v>
      </c>
      <c r="BS54">
        <v>-197.41825502730001</v>
      </c>
      <c r="BT54">
        <v>-275.86820481619998</v>
      </c>
      <c r="BU54">
        <v>-78.438185656599998</v>
      </c>
      <c r="BV54">
        <v>-197.3932750985</v>
      </c>
      <c r="BW54">
        <v>-275.83384703500002</v>
      </c>
      <c r="BY54">
        <v>-275.847282156701</v>
      </c>
      <c r="BZ54">
        <v>-78.441945701818995</v>
      </c>
      <c r="CA54">
        <v>-197.40299337267601</v>
      </c>
      <c r="CD54" t="s">
        <v>663</v>
      </c>
      <c r="CF54">
        <v>-275.85546733522398</v>
      </c>
      <c r="CG54">
        <v>-78.444162453404999</v>
      </c>
      <c r="CH54">
        <v>-197.40897885243899</v>
      </c>
    </row>
    <row r="55" spans="1:86" x14ac:dyDescent="0.2">
      <c r="A55" t="s">
        <v>664</v>
      </c>
      <c r="B55" s="1">
        <f t="shared" si="43"/>
        <v>0.92321595792632105</v>
      </c>
      <c r="C55" s="1">
        <f t="shared" si="35"/>
        <v>0.61778424292657186</v>
      </c>
      <c r="D55" s="1">
        <f t="shared" si="26"/>
        <v>7.5088424935460862E-2</v>
      </c>
      <c r="E55" s="1">
        <f t="shared" si="27"/>
        <v>9.1731327800883555E-3</v>
      </c>
      <c r="F55" s="1">
        <f t="shared" si="28"/>
        <v>9.9434224759633816E-2</v>
      </c>
      <c r="G55" s="1">
        <f t="shared" si="44"/>
        <v>2.3272957514415271E-2</v>
      </c>
      <c r="H55" s="1">
        <f t="shared" si="45"/>
        <v>1.7486907522110684E-3</v>
      </c>
      <c r="I55" s="1">
        <f t="shared" si="36"/>
        <v>6.4044981167994397E-3</v>
      </c>
      <c r="J55" s="1">
        <f t="shared" si="37"/>
        <v>7.170310715999717E-3</v>
      </c>
      <c r="K55" s="1">
        <f t="shared" si="38"/>
        <v>2.9194701897752751E-2</v>
      </c>
      <c r="L55" s="1">
        <f t="shared" si="46"/>
        <v>2.2938352562900111E-3</v>
      </c>
      <c r="M55" s="1">
        <f t="shared" si="47"/>
        <v>2.7256673321022218E-2</v>
      </c>
      <c r="P55" t="s">
        <v>664</v>
      </c>
      <c r="Q55" s="1">
        <f t="shared" si="48"/>
        <v>-1.4425166423434186</v>
      </c>
      <c r="R55" s="1">
        <f t="shared" si="14"/>
        <v>2.1570255654155304</v>
      </c>
      <c r="S55" s="1">
        <f t="shared" si="39"/>
        <v>1.546162135416032</v>
      </c>
      <c r="T55" s="1">
        <f t="shared" si="23"/>
        <v>1.8515938504157812</v>
      </c>
      <c r="U55" s="1">
        <f t="shared" si="16"/>
        <v>1.3088980324246702</v>
      </c>
      <c r="V55" s="1">
        <f t="shared" si="49"/>
        <v>1.2429827402692977</v>
      </c>
      <c r="W55" s="1">
        <f t="shared" si="50"/>
        <v>1.3332438322488431</v>
      </c>
      <c r="X55" s="1">
        <f t="shared" si="40"/>
        <v>1.2402141056060088</v>
      </c>
      <c r="Y55" s="1">
        <f t="shared" si="41"/>
        <v>1.240979918205209</v>
      </c>
      <c r="Z55" s="1">
        <f t="shared" si="42"/>
        <v>1.2630043093869621</v>
      </c>
      <c r="AA55" s="1">
        <f t="shared" si="52"/>
        <v>1.2570825650036246</v>
      </c>
      <c r="AD55" s="1">
        <f>'F12b_VDZ-F12'!B55</f>
        <v>-1.441927809985623</v>
      </c>
      <c r="AE55" s="1">
        <f>'F12b_VDZ-F12'!C55</f>
        <v>2.157330898350069</v>
      </c>
      <c r="AF55" s="1">
        <f>'F12b_VDZ-F12'!D55</f>
        <v>1.2361034427454993</v>
      </c>
      <c r="AG55" s="1"/>
      <c r="AH55" s="1">
        <f t="shared" si="51"/>
        <v>1.2610662808102315</v>
      </c>
      <c r="AI55" s="1"/>
      <c r="AJ55" s="1">
        <f t="shared" si="24"/>
        <v>1.2355582982414204</v>
      </c>
      <c r="AK55" s="1"/>
      <c r="AL55" s="1">
        <f>'F12c_VDZ-F12 '!D55</f>
        <v>1.2338096074892093</v>
      </c>
      <c r="AN55" s="1"/>
      <c r="AO55" s="1"/>
      <c r="AP55" s="1"/>
      <c r="AQ55" s="1"/>
      <c r="AS55" t="s">
        <v>664</v>
      </c>
      <c r="AT55">
        <v>-76.850337485699995</v>
      </c>
      <c r="AU55">
        <v>-196.40718450860001</v>
      </c>
      <c r="AV55">
        <v>-273.25522319779998</v>
      </c>
      <c r="AW55">
        <v>-77.1935414055</v>
      </c>
      <c r="AX55">
        <v>-197.38872577570001</v>
      </c>
      <c r="AY55">
        <v>-274.58570462009999</v>
      </c>
      <c r="AZ55">
        <v>-77.191090001399999</v>
      </c>
      <c r="BA55">
        <v>-197.41508388630001</v>
      </c>
      <c r="BB55">
        <v>-274.60863785380002</v>
      </c>
      <c r="BC55">
        <v>-77.197794279099995</v>
      </c>
      <c r="BD55">
        <v>-197.42994046499999</v>
      </c>
      <c r="BE55">
        <v>-274.62982060579998</v>
      </c>
      <c r="BF55">
        <v>-77.190066793400007</v>
      </c>
      <c r="BG55">
        <v>-197.4071526395</v>
      </c>
      <c r="BH55">
        <v>-274.59920025190002</v>
      </c>
      <c r="BI55">
        <v>-77.189471622400006</v>
      </c>
      <c r="BJ55">
        <v>-197.40489800489999</v>
      </c>
      <c r="BK55">
        <v>-274.59649428649999</v>
      </c>
      <c r="BL55">
        <v>-77.192013509700004</v>
      </c>
      <c r="BM55">
        <v>-197.41328625470001</v>
      </c>
      <c r="BN55">
        <v>-274.60727617129999</v>
      </c>
      <c r="BO55">
        <v>-77.1919835896</v>
      </c>
      <c r="BP55">
        <v>-197.41323560960001</v>
      </c>
      <c r="BQ55">
        <v>-274.6071968265</v>
      </c>
      <c r="BR55">
        <v>-77.194147512300006</v>
      </c>
      <c r="BS55">
        <v>-197.41820689400001</v>
      </c>
      <c r="BT55">
        <v>-274.61436713170002</v>
      </c>
      <c r="BU55">
        <v>-77.187013518200004</v>
      </c>
      <c r="BV55">
        <v>-197.39322401129999</v>
      </c>
      <c r="BW55">
        <v>-274.582240818</v>
      </c>
      <c r="BY55">
        <v>-274.59377443903998</v>
      </c>
      <c r="BZ55">
        <v>-77.188862061783993</v>
      </c>
      <c r="CA55">
        <v>-197.402943389857</v>
      </c>
      <c r="CD55" t="s">
        <v>665</v>
      </c>
      <c r="CF55">
        <v>-274.60166518704</v>
      </c>
      <c r="CG55">
        <v>-77.190724632926006</v>
      </c>
      <c r="CH55">
        <v>-197.40893091715901</v>
      </c>
    </row>
    <row r="56" spans="1:86" x14ac:dyDescent="0.2">
      <c r="A56" t="s">
        <v>666</v>
      </c>
      <c r="B56" s="1">
        <f t="shared" si="43"/>
        <v>1.4032777648122186</v>
      </c>
      <c r="C56" s="1">
        <f t="shared" si="35"/>
        <v>0.87694852409916146</v>
      </c>
      <c r="D56" s="1">
        <f t="shared" si="26"/>
        <v>0.1209969910625972</v>
      </c>
      <c r="E56" s="1">
        <f t="shared" si="27"/>
        <v>2.080524753524271E-2</v>
      </c>
      <c r="F56" s="1">
        <f t="shared" si="28"/>
        <v>0.21598661813846265</v>
      </c>
      <c r="G56" s="1">
        <f t="shared" si="44"/>
        <v>0.15719544133080232</v>
      </c>
      <c r="H56" s="1">
        <f t="shared" si="45"/>
        <v>5.8432472279069891E-2</v>
      </c>
      <c r="I56" s="1">
        <f t="shared" si="36"/>
        <v>2.306767026640566E-2</v>
      </c>
      <c r="J56" s="1">
        <f t="shared" si="37"/>
        <v>2.3283094296694617E-2</v>
      </c>
      <c r="K56" s="1">
        <f t="shared" si="38"/>
        <v>6.9119588481102667E-2</v>
      </c>
      <c r="L56" s="1">
        <f t="shared" si="46"/>
        <v>-3.0497231300845584E-3</v>
      </c>
      <c r="M56" s="1">
        <f t="shared" si="47"/>
        <v>4.0184915216508799E-2</v>
      </c>
      <c r="P56" t="s">
        <v>666</v>
      </c>
      <c r="Q56" s="1">
        <f t="shared" si="48"/>
        <v>-2.7069740126927524</v>
      </c>
      <c r="R56" s="1">
        <f t="shared" si="14"/>
        <v>4.5904091384310162</v>
      </c>
      <c r="S56" s="1">
        <f t="shared" si="39"/>
        <v>3.5377506570049024</v>
      </c>
      <c r="T56" s="1">
        <f t="shared" si="23"/>
        <v>4.0640798977179591</v>
      </c>
      <c r="U56" s="1">
        <f t="shared" si="16"/>
        <v>3.3081283646813948</v>
      </c>
      <c r="V56" s="1">
        <f t="shared" si="49"/>
        <v>3.2079366211540403</v>
      </c>
      <c r="W56" s="1">
        <f t="shared" si="50"/>
        <v>3.4031179917572603</v>
      </c>
      <c r="X56" s="1">
        <f t="shared" si="40"/>
        <v>3.2101990438852033</v>
      </c>
      <c r="Y56" s="1">
        <f t="shared" si="41"/>
        <v>3.2104144679154922</v>
      </c>
      <c r="Z56" s="1">
        <f t="shared" si="42"/>
        <v>3.2562509620999003</v>
      </c>
      <c r="AA56" s="1">
        <f t="shared" si="52"/>
        <v>3.3443268149495999</v>
      </c>
      <c r="AD56" s="1">
        <f>'F12b_VDZ-F12'!B56</f>
        <v>-2.703822662527545</v>
      </c>
      <c r="AE56" s="1">
        <f>'F12b_VDZ-F12'!C56</f>
        <v>4.6004912645758864</v>
      </c>
      <c r="AF56" s="1">
        <f>'F12b_VDZ-F12'!D56</f>
        <v>3.1840816504887131</v>
      </c>
      <c r="AG56" s="1"/>
      <c r="AH56" s="1">
        <f t="shared" si="51"/>
        <v>3.2273162888353064</v>
      </c>
      <c r="AI56" s="1"/>
      <c r="AJ56" s="1">
        <f t="shared" si="24"/>
        <v>3.2455638458978675</v>
      </c>
      <c r="AK56" s="1"/>
      <c r="AL56" s="1">
        <f>'F12c_VDZ-F12 '!D56</f>
        <v>3.1871313736187976</v>
      </c>
      <c r="AN56" s="1"/>
      <c r="AO56" s="1"/>
      <c r="AP56" s="1"/>
      <c r="AQ56" s="1"/>
      <c r="AS56" t="s">
        <v>666</v>
      </c>
      <c r="AT56">
        <v>-247.10655555279999</v>
      </c>
      <c r="AU56">
        <v>-196.40718192809999</v>
      </c>
      <c r="AV56">
        <v>-443.5094236434</v>
      </c>
      <c r="AW56">
        <v>-248.16452822150001</v>
      </c>
      <c r="AX56">
        <v>-197.38872190710001</v>
      </c>
      <c r="AY56">
        <v>-445.56056541089998</v>
      </c>
      <c r="AZ56">
        <v>-248.15535351809999</v>
      </c>
      <c r="BA56">
        <v>-197.4150860057</v>
      </c>
      <c r="BB56">
        <v>-445.57607728810001</v>
      </c>
      <c r="BC56">
        <v>-248.1719037108</v>
      </c>
      <c r="BD56">
        <v>-197.4299490146</v>
      </c>
      <c r="BE56">
        <v>-445.60712456329998</v>
      </c>
      <c r="BF56">
        <v>-248.14805788979999</v>
      </c>
      <c r="BG56">
        <v>-197.40716138549999</v>
      </c>
      <c r="BH56">
        <v>-445.5603314475</v>
      </c>
      <c r="BI56">
        <v>-248.1477834129</v>
      </c>
      <c r="BJ56">
        <v>-197.40490660290001</v>
      </c>
      <c r="BK56">
        <v>-445.55811322929998</v>
      </c>
      <c r="BL56">
        <v>-248.15617401590001</v>
      </c>
      <c r="BM56">
        <v>-197.41329327970001</v>
      </c>
      <c r="BN56">
        <v>-445.57458307320002</v>
      </c>
      <c r="BO56">
        <v>-248.1560741696</v>
      </c>
      <c r="BP56">
        <v>-197.41324261520001</v>
      </c>
      <c r="BQ56">
        <v>-445.57443290570001</v>
      </c>
      <c r="BR56">
        <v>-248.16216958039999</v>
      </c>
      <c r="BS56">
        <v>-197.4182147052</v>
      </c>
      <c r="BT56">
        <v>-445.5855734516</v>
      </c>
      <c r="BU56">
        <v>-248.1358746368</v>
      </c>
      <c r="BV56">
        <v>-197.39323441479999</v>
      </c>
      <c r="BW56">
        <v>-445.53443857539997</v>
      </c>
      <c r="BY56">
        <v>-445.55140884963498</v>
      </c>
      <c r="BZ56">
        <v>-248.14328370261799</v>
      </c>
      <c r="CA56">
        <v>-197.40295301201999</v>
      </c>
      <c r="CD56" t="s">
        <v>667</v>
      </c>
      <c r="CF56">
        <v>-445.56496618566803</v>
      </c>
      <c r="CG56">
        <v>-248.15088447167</v>
      </c>
      <c r="CH56">
        <v>-197.408938658333</v>
      </c>
    </row>
    <row r="57" spans="1:86" x14ac:dyDescent="0.2">
      <c r="A57" t="s">
        <v>668</v>
      </c>
      <c r="B57" s="1">
        <f t="shared" si="43"/>
        <v>1.6789860057524364</v>
      </c>
      <c r="C57" s="1">
        <f t="shared" si="35"/>
        <v>0.9780776294391087</v>
      </c>
      <c r="D57" s="1">
        <f t="shared" si="26"/>
        <v>5.6876019019568513E-2</v>
      </c>
      <c r="E57" s="1">
        <f t="shared" si="27"/>
        <v>-2.0763346880450673E-2</v>
      </c>
      <c r="F57" s="1">
        <f t="shared" si="28"/>
        <v>0.15198336690966796</v>
      </c>
      <c r="G57" s="1">
        <f t="shared" si="44"/>
        <v>0.17507006889705501</v>
      </c>
      <c r="H57" s="1">
        <f t="shared" si="45"/>
        <v>3.2450798456481245E-2</v>
      </c>
      <c r="I57" s="1">
        <f t="shared" si="36"/>
        <v>1.5224134727674254E-2</v>
      </c>
      <c r="J57" s="1">
        <f t="shared" si="37"/>
        <v>1.571880045729257E-2</v>
      </c>
      <c r="K57" s="1">
        <f t="shared" si="38"/>
        <v>2.6857784353691905E-2</v>
      </c>
      <c r="L57" s="1">
        <f t="shared" si="46"/>
        <v>-3.7557535435750911E-2</v>
      </c>
      <c r="M57" s="1">
        <f t="shared" si="47"/>
        <v>3.3310117757161528E-3</v>
      </c>
      <c r="P57" t="s">
        <v>668</v>
      </c>
      <c r="Q57" s="1">
        <f t="shared" si="48"/>
        <v>-1.3888089826975401</v>
      </c>
      <c r="R57" s="1">
        <f t="shared" si="14"/>
        <v>3.8758393469033865</v>
      </c>
      <c r="S57" s="1">
        <f t="shared" si="39"/>
        <v>2.4740225942767311</v>
      </c>
      <c r="T57" s="1">
        <f t="shared" si="23"/>
        <v>3.1749309705900588</v>
      </c>
      <c r="U57" s="1">
        <f t="shared" si="16"/>
        <v>2.2537293601705186</v>
      </c>
      <c r="V57" s="1">
        <f t="shared" si="49"/>
        <v>2.1760899942704994</v>
      </c>
      <c r="W57" s="1">
        <f t="shared" si="50"/>
        <v>2.3488367080606181</v>
      </c>
      <c r="X57" s="1">
        <f t="shared" si="40"/>
        <v>2.2120774758786244</v>
      </c>
      <c r="Y57" s="1">
        <f t="shared" si="41"/>
        <v>2.2125721416082427</v>
      </c>
      <c r="Z57" s="1">
        <f t="shared" si="42"/>
        <v>2.223711125504642</v>
      </c>
      <c r="AA57" s="1">
        <f t="shared" si="52"/>
        <v>2.3719234100480051</v>
      </c>
      <c r="AD57" s="1">
        <f>'F12b_VDZ-F12'!B57</f>
        <v>-1.3835550696870405</v>
      </c>
      <c r="AE57" s="1">
        <f>'F12b_VDZ-F12'!C57</f>
        <v>3.8806890170901238</v>
      </c>
      <c r="AF57" s="1">
        <f>'F12b_VDZ-F12'!D57</f>
        <v>2.1592958057151992</v>
      </c>
      <c r="AG57" s="1"/>
      <c r="AH57" s="1">
        <f t="shared" si="51"/>
        <v>2.2001843529266663</v>
      </c>
      <c r="AI57" s="1"/>
      <c r="AJ57" s="1">
        <f t="shared" si="24"/>
        <v>2.2293041396074313</v>
      </c>
      <c r="AK57" s="1"/>
      <c r="AL57" s="1">
        <f>'F12c_VDZ-F12 '!D57</f>
        <v>2.1968533411509501</v>
      </c>
      <c r="AN57" s="1"/>
      <c r="AO57" s="1"/>
      <c r="AP57" s="1"/>
      <c r="AQ57" s="1"/>
      <c r="AS57" t="s">
        <v>668</v>
      </c>
      <c r="AT57">
        <v>-230.7847386997</v>
      </c>
      <c r="AU57">
        <v>-230.7847339219</v>
      </c>
      <c r="AV57">
        <v>-461.56725941370001</v>
      </c>
      <c r="AW57">
        <v>-231.83278766410001</v>
      </c>
      <c r="AX57">
        <v>-231.83278337070001</v>
      </c>
      <c r="AY57">
        <v>-463.67174757769999</v>
      </c>
      <c r="AZ57">
        <v>-231.82500975350001</v>
      </c>
      <c r="BA57">
        <v>-231.8250044099</v>
      </c>
      <c r="BB57">
        <v>-463.65395676920002</v>
      </c>
      <c r="BC57">
        <v>-231.8355451454</v>
      </c>
      <c r="BD57">
        <v>-231.8355412489</v>
      </c>
      <c r="BE57">
        <v>-463.67467794049998</v>
      </c>
      <c r="BF57">
        <v>-231.81298813020001</v>
      </c>
      <c r="BG57">
        <v>-231.8129842804</v>
      </c>
      <c r="BH57">
        <v>-463.62944023059998</v>
      </c>
      <c r="BI57">
        <v>-231.81010461540001</v>
      </c>
      <c r="BJ57">
        <v>-231.810100818</v>
      </c>
      <c r="BK57">
        <v>-463.62394854280001</v>
      </c>
      <c r="BL57">
        <v>-231.81884694319999</v>
      </c>
      <c r="BM57">
        <v>-231.8188433361</v>
      </c>
      <c r="BN57">
        <v>-463.64121544900001</v>
      </c>
      <c r="BO57">
        <v>-231.8187643631</v>
      </c>
      <c r="BP57">
        <v>-231.81876080839999</v>
      </c>
      <c r="BQ57">
        <v>-463.6410511295</v>
      </c>
      <c r="BR57">
        <v>-231.82491984640001</v>
      </c>
      <c r="BS57">
        <v>-231.8249161281</v>
      </c>
      <c r="BT57">
        <v>-463.65337968360001</v>
      </c>
      <c r="BU57">
        <v>-231.7980272476</v>
      </c>
      <c r="BV57">
        <v>-231.79802266159999</v>
      </c>
      <c r="BW57">
        <v>-463.59982980960001</v>
      </c>
      <c r="BY57">
        <v>-463.62012708691702</v>
      </c>
      <c r="BZ57">
        <v>-231.80828838962901</v>
      </c>
      <c r="CA57">
        <v>-231.80828607515301</v>
      </c>
      <c r="CD57" t="s">
        <v>669</v>
      </c>
      <c r="CF57">
        <v>-463.633463229722</v>
      </c>
      <c r="CG57">
        <v>-231.81498032747001</v>
      </c>
      <c r="CH57">
        <v>-231.81497668544901</v>
      </c>
    </row>
    <row r="58" spans="1:86" x14ac:dyDescent="0.2">
      <c r="A58" t="s">
        <v>670</v>
      </c>
      <c r="B58" s="1">
        <f t="shared" si="43"/>
        <v>1.6694059173900704</v>
      </c>
      <c r="C58" s="1">
        <f t="shared" si="35"/>
        <v>0.95692381858060793</v>
      </c>
      <c r="D58" s="1">
        <f t="shared" si="26"/>
        <v>5.6535255037555743E-2</v>
      </c>
      <c r="E58" s="1">
        <f t="shared" si="27"/>
        <v>-2.389790863314678E-2</v>
      </c>
      <c r="F58" s="1">
        <f t="shared" si="28"/>
        <v>0.14117856823842034</v>
      </c>
      <c r="G58" s="1">
        <f t="shared" si="44"/>
        <v>0.15198779588423506</v>
      </c>
      <c r="H58" s="1">
        <f t="shared" si="45"/>
        <v>1.351268223261215E-2</v>
      </c>
      <c r="I58" s="1">
        <f t="shared" si="36"/>
        <v>1.5262511956739111E-2</v>
      </c>
      <c r="J58" s="1">
        <f t="shared" si="37"/>
        <v>1.6066916374432694E-2</v>
      </c>
      <c r="K58" s="1">
        <f t="shared" si="38"/>
        <v>3.1556674612437163E-2</v>
      </c>
      <c r="L58" s="1">
        <f t="shared" si="46"/>
        <v>-4.0524667674748382E-2</v>
      </c>
      <c r="M58" s="1">
        <f t="shared" si="47"/>
        <v>5.5202449227653716E-4</v>
      </c>
      <c r="P58" t="s">
        <v>670</v>
      </c>
      <c r="Q58" s="1">
        <f t="shared" si="48"/>
        <v>-0.81842819858340699</v>
      </c>
      <c r="R58" s="1">
        <f t="shared" si="14"/>
        <v>4.4828134730255691</v>
      </c>
      <c r="S58" s="1">
        <f t="shared" si="39"/>
        <v>3.0578492754066438</v>
      </c>
      <c r="T58" s="1">
        <f t="shared" si="23"/>
        <v>3.7703313742161066</v>
      </c>
      <c r="U58" s="1">
        <f t="shared" si="16"/>
        <v>2.8699428106730545</v>
      </c>
      <c r="V58" s="1">
        <f t="shared" si="49"/>
        <v>2.7895096470023519</v>
      </c>
      <c r="W58" s="1">
        <f t="shared" si="50"/>
        <v>2.9545861238739191</v>
      </c>
      <c r="X58" s="1">
        <f t="shared" si="40"/>
        <v>2.8286700675922378</v>
      </c>
      <c r="Y58" s="1">
        <f t="shared" si="41"/>
        <v>2.8294744720099314</v>
      </c>
      <c r="Z58" s="1">
        <f t="shared" si="42"/>
        <v>2.8449642302479359</v>
      </c>
      <c r="AA58" s="1">
        <f t="shared" si="52"/>
        <v>2.9653953515197338</v>
      </c>
      <c r="AD58" s="1">
        <f>'F12b_VDZ-F12'!B58</f>
        <v>-0.81429455442926357</v>
      </c>
      <c r="AE58" s="1">
        <f>'F12b_VDZ-F12'!C58</f>
        <v>4.4855393774261989</v>
      </c>
      <c r="AF58" s="1">
        <f>'F12b_VDZ-F12'!D58</f>
        <v>2.7728828879607503</v>
      </c>
      <c r="AG58" s="1"/>
      <c r="AH58" s="1">
        <f t="shared" si="51"/>
        <v>2.8139595801277753</v>
      </c>
      <c r="AI58" s="1"/>
      <c r="AJ58" s="1">
        <f t="shared" si="24"/>
        <v>2.8269202378681109</v>
      </c>
      <c r="AK58" s="1"/>
      <c r="AL58" s="1">
        <f>'F12c_VDZ-F12 '!D58</f>
        <v>2.8134075556354987</v>
      </c>
      <c r="AN58" s="1"/>
      <c r="AO58" s="1"/>
      <c r="AP58" s="1"/>
      <c r="AQ58" s="1"/>
      <c r="AS58" t="s">
        <v>670</v>
      </c>
      <c r="AT58">
        <v>-246.78245798980001</v>
      </c>
      <c r="AU58">
        <v>-246.78243152869999</v>
      </c>
      <c r="AV58">
        <v>-493.56358527020001</v>
      </c>
      <c r="AW58">
        <v>-247.8701814918</v>
      </c>
      <c r="AX58">
        <v>-247.8701624512</v>
      </c>
      <c r="AY58">
        <v>-495.74748776069998</v>
      </c>
      <c r="AZ58">
        <v>-247.85342361740001</v>
      </c>
      <c r="BA58">
        <v>-247.8534071025</v>
      </c>
      <c r="BB58">
        <v>-495.7117037127</v>
      </c>
      <c r="BC58">
        <v>-247.86545652640001</v>
      </c>
      <c r="BD58">
        <v>-247.86544624129999</v>
      </c>
      <c r="BE58">
        <v>-495.7354763125</v>
      </c>
      <c r="BF58">
        <v>-247.84225061800001</v>
      </c>
      <c r="BG58">
        <v>-247.8422403216</v>
      </c>
      <c r="BH58">
        <v>-495.68893630600002</v>
      </c>
      <c r="BI58">
        <v>-247.83984700900001</v>
      </c>
      <c r="BJ58">
        <v>-247.83983615279999</v>
      </c>
      <c r="BK58">
        <v>-495.6843915943</v>
      </c>
      <c r="BL58">
        <v>-247.84842964629999</v>
      </c>
      <c r="BM58">
        <v>-247.8484186515</v>
      </c>
      <c r="BN58">
        <v>-495.70135607029999</v>
      </c>
      <c r="BO58">
        <v>-247.84833795949999</v>
      </c>
      <c r="BP58">
        <v>-247.84832700620001</v>
      </c>
      <c r="BQ58">
        <v>-495.70117402009998</v>
      </c>
      <c r="BR58">
        <v>-247.85490269280001</v>
      </c>
      <c r="BS58">
        <v>-247.85489200219999</v>
      </c>
      <c r="BT58">
        <v>-495.71432843389999</v>
      </c>
      <c r="BU58">
        <v>-247.8275168891</v>
      </c>
      <c r="BV58">
        <v>-247.82750199809999</v>
      </c>
      <c r="BW58">
        <v>-495.65974454529999</v>
      </c>
      <c r="BY58">
        <v>-495.67931529049798</v>
      </c>
      <c r="BZ58">
        <v>-247.83741080789801</v>
      </c>
      <c r="CA58">
        <v>-247.83739949863099</v>
      </c>
      <c r="CD58" t="s">
        <v>671</v>
      </c>
      <c r="CF58">
        <v>-495.693336091915</v>
      </c>
      <c r="CG58">
        <v>-247.84443118750301</v>
      </c>
      <c r="CH58">
        <v>-247.84442057456499</v>
      </c>
    </row>
    <row r="59" spans="1:86" x14ac:dyDescent="0.2">
      <c r="A59" t="s">
        <v>672</v>
      </c>
      <c r="B59" s="1">
        <f t="shared" si="43"/>
        <v>1.6409654975837156</v>
      </c>
      <c r="C59" s="1">
        <f t="shared" si="35"/>
        <v>0.95006680768137342</v>
      </c>
      <c r="D59" s="1">
        <f t="shared" ref="D59:D76" si="53">U59-$AL59</f>
        <v>5.3877192571149646E-2</v>
      </c>
      <c r="E59" s="1">
        <f t="shared" ref="E59:E76" si="54">V59-$AL59</f>
        <v>-2.8214227709925321E-2</v>
      </c>
      <c r="F59" s="1">
        <f t="shared" ref="F59:F76" si="55">W59-$AL59</f>
        <v>0.14953229342539043</v>
      </c>
      <c r="G59" s="1">
        <f t="shared" si="44"/>
        <v>0.15932652448801576</v>
      </c>
      <c r="H59" s="1">
        <f t="shared" si="45"/>
        <v>2.0140987314303693E-2</v>
      </c>
      <c r="I59" s="1">
        <f t="shared" si="36"/>
        <v>1.4731957678979501E-2</v>
      </c>
      <c r="J59" s="1">
        <f t="shared" si="37"/>
        <v>1.5226435179140463E-2</v>
      </c>
      <c r="K59" s="1">
        <f t="shared" si="38"/>
        <v>2.6999329195908306E-2</v>
      </c>
      <c r="L59" s="1">
        <f t="shared" si="46"/>
        <v>-4.4700781666448197E-2</v>
      </c>
      <c r="M59" s="1">
        <f t="shared" si="47"/>
        <v>-1.4200558883383785E-3</v>
      </c>
      <c r="P59" t="s">
        <v>672</v>
      </c>
      <c r="Q59" s="1">
        <f t="shared" si="48"/>
        <v>-0.88320311771367577</v>
      </c>
      <c r="R59" s="1">
        <f t="shared" si="14"/>
        <v>4.3029330430083137</v>
      </c>
      <c r="S59" s="1">
        <f t="shared" si="39"/>
        <v>2.9211356632036298</v>
      </c>
      <c r="T59" s="1">
        <f t="shared" si="23"/>
        <v>3.6120343531059715</v>
      </c>
      <c r="U59" s="1">
        <f t="shared" si="16"/>
        <v>2.7158447379957478</v>
      </c>
      <c r="V59" s="1">
        <f t="shared" si="49"/>
        <v>2.6337533177146728</v>
      </c>
      <c r="W59" s="1">
        <f t="shared" si="50"/>
        <v>2.8114998388499886</v>
      </c>
      <c r="X59" s="1">
        <f t="shared" si="40"/>
        <v>2.6766995031035776</v>
      </c>
      <c r="Y59" s="1">
        <f t="shared" si="41"/>
        <v>2.6771939806037386</v>
      </c>
      <c r="Z59" s="1">
        <f t="shared" si="42"/>
        <v>2.6889668746205064</v>
      </c>
      <c r="AA59" s="1">
        <f t="shared" si="52"/>
        <v>2.8212940699126139</v>
      </c>
      <c r="AD59" s="1">
        <f>'F12b_VDZ-F12'!B59</f>
        <v>-0.8777799635210799</v>
      </c>
      <c r="AE59" s="1">
        <f>'F12b_VDZ-F12'!C59</f>
        <v>4.3076748273610432</v>
      </c>
      <c r="AF59" s="1">
        <f>'F12b_VDZ-F12'!D59</f>
        <v>2.6172667637581499</v>
      </c>
      <c r="AG59" s="1"/>
      <c r="AH59" s="1">
        <f t="shared" si="51"/>
        <v>2.6605474895362597</v>
      </c>
      <c r="AI59" s="1"/>
      <c r="AJ59" s="1">
        <f t="shared" si="24"/>
        <v>2.6821085327389018</v>
      </c>
      <c r="AK59" s="1"/>
      <c r="AL59" s="1">
        <f>'F12c_VDZ-F12 '!D59</f>
        <v>2.6619675454245981</v>
      </c>
      <c r="AN59" s="1"/>
      <c r="AO59" s="1"/>
      <c r="AP59" s="1"/>
      <c r="AQ59" s="1"/>
      <c r="AS59" t="s">
        <v>672</v>
      </c>
      <c r="AT59">
        <v>-230.78471796349999</v>
      </c>
      <c r="AU59">
        <v>-246.7824500911</v>
      </c>
      <c r="AV59">
        <v>-477.56576058090002</v>
      </c>
      <c r="AW59">
        <v>-231.83278354300001</v>
      </c>
      <c r="AX59">
        <v>-247.870174023</v>
      </c>
      <c r="AY59">
        <v>-479.70981472599999</v>
      </c>
      <c r="AZ59">
        <v>-231.82500237619999</v>
      </c>
      <c r="BA59">
        <v>-247.85342047309999</v>
      </c>
      <c r="BB59">
        <v>-479.68307797509999</v>
      </c>
      <c r="BC59">
        <v>-231.83553936320001</v>
      </c>
      <c r="BD59">
        <v>-247.86544976799999</v>
      </c>
      <c r="BE59">
        <v>-479.70531710509999</v>
      </c>
      <c r="BF59">
        <v>-231.81298214169999</v>
      </c>
      <c r="BG59">
        <v>-247.84224487879999</v>
      </c>
      <c r="BH59">
        <v>-479.6594241734</v>
      </c>
      <c r="BI59">
        <v>-231.81009870700001</v>
      </c>
      <c r="BJ59">
        <v>-247.83983878960001</v>
      </c>
      <c r="BK59">
        <v>-479.65441790659997</v>
      </c>
      <c r="BL59">
        <v>-231.81884003990001</v>
      </c>
      <c r="BM59">
        <v>-247.8484238968</v>
      </c>
      <c r="BN59">
        <v>-479.67152952869998</v>
      </c>
      <c r="BO59">
        <v>-231.8187574435</v>
      </c>
      <c r="BP59">
        <v>-247.8483323074</v>
      </c>
      <c r="BQ59">
        <v>-479.67135613089999</v>
      </c>
      <c r="BR59">
        <v>-231.82491348350001</v>
      </c>
      <c r="BS59">
        <v>-247.85489630789999</v>
      </c>
      <c r="BT59">
        <v>-479.68409493270002</v>
      </c>
      <c r="BU59">
        <v>-231.79802240219999</v>
      </c>
      <c r="BV59">
        <v>-247.82750427580001</v>
      </c>
      <c r="BW59">
        <v>-479.63002269610001</v>
      </c>
      <c r="BY59">
        <v>-479.649961530231</v>
      </c>
      <c r="BZ59">
        <v>-231.80828393792299</v>
      </c>
      <c r="CA59">
        <v>-247.83740338047099</v>
      </c>
      <c r="CD59" t="s">
        <v>673</v>
      </c>
      <c r="CF59">
        <v>-479.66363927368297</v>
      </c>
      <c r="CG59">
        <v>-231.814973819172</v>
      </c>
      <c r="CH59">
        <v>-247.84442560238199</v>
      </c>
    </row>
    <row r="60" spans="1:86" x14ac:dyDescent="0.2">
      <c r="A60" t="s">
        <v>674</v>
      </c>
      <c r="B60" s="1">
        <f t="shared" si="43"/>
        <v>1.0743586930428632</v>
      </c>
      <c r="C60" s="1">
        <f t="shared" si="35"/>
        <v>0.64539294785109114</v>
      </c>
      <c r="D60" s="1">
        <f t="shared" si="53"/>
        <v>3.5474798142513642E-2</v>
      </c>
      <c r="E60" s="1">
        <f t="shared" si="54"/>
        <v>-2.4660629518031829E-2</v>
      </c>
      <c r="F60" s="1">
        <f t="shared" si="55"/>
        <v>9.4691802880831677E-2</v>
      </c>
      <c r="G60" s="1">
        <f t="shared" si="44"/>
        <v>7.7184476118759004E-2</v>
      </c>
      <c r="H60" s="1">
        <f t="shared" si="45"/>
        <v>-2.0396894981491442E-3</v>
      </c>
      <c r="I60" s="1">
        <f t="shared" si="36"/>
        <v>8.8025695816704719E-3</v>
      </c>
      <c r="J60" s="1">
        <f t="shared" si="37"/>
        <v>8.826226710727525E-3</v>
      </c>
      <c r="K60" s="1">
        <f t="shared" si="38"/>
        <v>1.6484227145085129E-2</v>
      </c>
      <c r="L60" s="1">
        <f t="shared" si="46"/>
        <v>-3.4712611947710137E-2</v>
      </c>
      <c r="M60" s="1">
        <f t="shared" si="47"/>
        <v>-1.557873951378852E-4</v>
      </c>
      <c r="N60" s="1"/>
      <c r="O60" s="1"/>
      <c r="P60" s="2" t="s">
        <v>674</v>
      </c>
      <c r="Q60" s="1">
        <f t="shared" si="48"/>
        <v>0.27343092678706771</v>
      </c>
      <c r="R60" s="1">
        <f t="shared" si="14"/>
        <v>3.5366864636550073</v>
      </c>
      <c r="S60" s="1">
        <f t="shared" si="39"/>
        <v>2.6787549732714626</v>
      </c>
      <c r="T60" s="1">
        <f t="shared" si="23"/>
        <v>3.1077207184632352</v>
      </c>
      <c r="U60" s="1">
        <f t="shared" si="16"/>
        <v>2.4978025687546577</v>
      </c>
      <c r="V60" s="1">
        <f t="shared" si="49"/>
        <v>2.4376671410941122</v>
      </c>
      <c r="W60" s="1">
        <f t="shared" si="50"/>
        <v>2.5570195734929757</v>
      </c>
      <c r="X60" s="1">
        <f t="shared" si="40"/>
        <v>2.4711303401938145</v>
      </c>
      <c r="Y60" s="1">
        <f t="shared" si="41"/>
        <v>2.4711539973228716</v>
      </c>
      <c r="Z60" s="1">
        <f t="shared" si="42"/>
        <v>2.4788119977572292</v>
      </c>
      <c r="AA60" s="1">
        <f t="shared" si="52"/>
        <v>2.539512246730903</v>
      </c>
      <c r="AD60" s="1">
        <f>'F12b_VDZ-F12'!B60</f>
        <v>0.27852227471517549</v>
      </c>
      <c r="AE60" s="1">
        <f>'F12b_VDZ-F12'!C60</f>
        <v>3.5401913212967497</v>
      </c>
      <c r="AF60" s="1">
        <f>'F12b_VDZ-F12'!D60</f>
        <v>2.4276151586644339</v>
      </c>
      <c r="AG60" s="1"/>
      <c r="AH60" s="1">
        <f t="shared" si="51"/>
        <v>2.4621719832170061</v>
      </c>
      <c r="AI60" s="1"/>
      <c r="AJ60" s="1">
        <f t="shared" si="24"/>
        <v>2.4602880811139949</v>
      </c>
      <c r="AK60" s="1"/>
      <c r="AL60" s="1">
        <f>'F12c_VDZ-F12 '!D60</f>
        <v>2.462327770612144</v>
      </c>
      <c r="AN60" s="1"/>
      <c r="AO60" s="1"/>
      <c r="AP60" s="1"/>
      <c r="AQ60" s="1"/>
      <c r="AS60" t="s">
        <v>674</v>
      </c>
      <c r="AT60">
        <v>-230.78472370739999</v>
      </c>
      <c r="AU60">
        <v>-76.850243183000003</v>
      </c>
      <c r="AV60">
        <v>-307.63540263030001</v>
      </c>
      <c r="AW60">
        <v>-231.832780754</v>
      </c>
      <c r="AX60">
        <v>-77.193528516900003</v>
      </c>
      <c r="AY60">
        <v>-309.03194533930002</v>
      </c>
      <c r="AZ60">
        <v>-231.8250024571</v>
      </c>
      <c r="BA60">
        <v>-77.191049160299997</v>
      </c>
      <c r="BB60">
        <v>-309.02032048500001</v>
      </c>
      <c r="BC60">
        <v>-231.83553685199999</v>
      </c>
      <c r="BD60">
        <v>-77.197768201900004</v>
      </c>
      <c r="BE60">
        <v>-309.03728555549998</v>
      </c>
      <c r="BF60">
        <v>-231.8129796764</v>
      </c>
      <c r="BG60">
        <v>-77.190040074500004</v>
      </c>
      <c r="BH60">
        <v>-309.00690442059999</v>
      </c>
      <c r="BI60">
        <v>-231.81009608650001</v>
      </c>
      <c r="BJ60">
        <v>-77.189444385200005</v>
      </c>
      <c r="BK60">
        <v>-309.00361534159998</v>
      </c>
      <c r="BL60">
        <v>-231.81883771330001</v>
      </c>
      <c r="BM60">
        <v>-77.191984642400001</v>
      </c>
      <c r="BN60">
        <v>-309.0147603524</v>
      </c>
      <c r="BO60">
        <v>-231.81875509939999</v>
      </c>
      <c r="BP60">
        <v>-77.191954710999994</v>
      </c>
      <c r="BQ60">
        <v>-309.01464784479998</v>
      </c>
      <c r="BR60">
        <v>-231.82491101310001</v>
      </c>
      <c r="BS60">
        <v>-77.194120065299998</v>
      </c>
      <c r="BT60">
        <v>-309.02298131660001</v>
      </c>
      <c r="BU60">
        <v>-231.7980201112</v>
      </c>
      <c r="BV60">
        <v>-77.186983556300007</v>
      </c>
      <c r="BW60">
        <v>-308.98905063770002</v>
      </c>
      <c r="BY60">
        <v>-309.00103680483699</v>
      </c>
      <c r="BZ60">
        <v>-231.808281135762</v>
      </c>
      <c r="CA60">
        <v>-77.188834950613995</v>
      </c>
      <c r="CD60" t="s">
        <v>675</v>
      </c>
      <c r="CF60">
        <v>-309.00959218269298</v>
      </c>
      <c r="CG60">
        <v>-231.81497136110701</v>
      </c>
      <c r="CH60">
        <v>-77.190697100936006</v>
      </c>
    </row>
    <row r="61" spans="1:86" x14ac:dyDescent="0.2">
      <c r="A61" t="s">
        <v>676</v>
      </c>
      <c r="B61" s="1">
        <f t="shared" si="43"/>
        <v>0.34782152664378052</v>
      </c>
      <c r="C61" s="1">
        <f t="shared" si="35"/>
        <v>0.28316963073942936</v>
      </c>
      <c r="D61" s="1">
        <f t="shared" si="53"/>
        <v>2.2417439275237427E-2</v>
      </c>
      <c r="E61" s="1">
        <f t="shared" si="54"/>
        <v>-1.0639034437147643E-3</v>
      </c>
      <c r="F61" s="1">
        <f t="shared" si="55"/>
        <v>3.0802660472466936E-2</v>
      </c>
      <c r="G61" s="1">
        <f t="shared" si="44"/>
        <v>4.4552936077679739E-3</v>
      </c>
      <c r="H61" s="1">
        <f t="shared" si="45"/>
        <v>-1.096520328824524E-2</v>
      </c>
      <c r="I61" s="1">
        <f t="shared" si="36"/>
        <v>2.7669792998905596E-3</v>
      </c>
      <c r="J61" s="1">
        <f t="shared" si="37"/>
        <v>2.8331815654210057E-3</v>
      </c>
      <c r="K61" s="1">
        <f t="shared" si="38"/>
        <v>8.6111007728344457E-3</v>
      </c>
      <c r="L61" s="1">
        <f t="shared" si="46"/>
        <v>-4.3564388997021641E-3</v>
      </c>
      <c r="M61" s="1">
        <f t="shared" si="47"/>
        <v>3.5526073922658163E-3</v>
      </c>
      <c r="P61" s="2" t="s">
        <v>676</v>
      </c>
      <c r="Q61" s="1">
        <f t="shared" si="48"/>
        <v>0.52388509119782267</v>
      </c>
      <c r="R61" s="1">
        <f t="shared" si="14"/>
        <v>1.7151983854998569</v>
      </c>
      <c r="S61" s="1">
        <f t="shared" si="39"/>
        <v>1.5858945936911548</v>
      </c>
      <c r="T61" s="1">
        <f t="shared" si="23"/>
        <v>1.6505464895955058</v>
      </c>
      <c r="U61" s="1">
        <f t="shared" si="16"/>
        <v>1.3897942981313138</v>
      </c>
      <c r="V61" s="1">
        <f t="shared" si="49"/>
        <v>1.3663129554123616</v>
      </c>
      <c r="W61" s="1">
        <f t="shared" si="50"/>
        <v>1.3981795193285433</v>
      </c>
      <c r="X61" s="1">
        <f t="shared" si="40"/>
        <v>1.370143838155967</v>
      </c>
      <c r="Y61" s="1">
        <f t="shared" si="41"/>
        <v>1.3702100404214974</v>
      </c>
      <c r="Z61" s="1">
        <f t="shared" si="42"/>
        <v>1.3759879596289109</v>
      </c>
      <c r="AA61" s="1">
        <f t="shared" si="52"/>
        <v>1.3718321524638444</v>
      </c>
      <c r="AD61" s="1">
        <f>'F12b_VDZ-F12'!B61</f>
        <v>0.52449133879326748</v>
      </c>
      <c r="AE61" s="1">
        <f>'F12b_VDZ-F12'!C61</f>
        <v>1.7135741141692191</v>
      </c>
      <c r="AF61" s="1">
        <f>'F12b_VDZ-F12'!D61</f>
        <v>1.3630204199563742</v>
      </c>
      <c r="AG61" s="1"/>
      <c r="AH61" s="1">
        <f t="shared" si="51"/>
        <v>1.3709294662483422</v>
      </c>
      <c r="AI61" s="1"/>
      <c r="AJ61" s="1">
        <f t="shared" si="24"/>
        <v>1.3564116555678312</v>
      </c>
      <c r="AK61" s="1"/>
      <c r="AL61" s="1">
        <f>'F12c_VDZ-F12 '!D61</f>
        <v>1.3673768588560764</v>
      </c>
      <c r="AN61" s="1"/>
      <c r="AO61" s="1"/>
      <c r="AP61" s="1"/>
      <c r="AQ61" s="1"/>
      <c r="AS61" t="s">
        <v>676</v>
      </c>
      <c r="AT61">
        <v>-76.850358676900001</v>
      </c>
      <c r="AU61">
        <v>-76.850310929900004</v>
      </c>
      <c r="AV61">
        <v>-153.70150447079999</v>
      </c>
      <c r="AW61">
        <v>-77.193543087099997</v>
      </c>
      <c r="AX61">
        <v>-77.193536805500003</v>
      </c>
      <c r="AY61">
        <v>-154.38981323510001</v>
      </c>
      <c r="AZ61">
        <v>-77.191100628399994</v>
      </c>
      <c r="BA61">
        <v>-77.191080812500005</v>
      </c>
      <c r="BB61">
        <v>-154.3847087247</v>
      </c>
      <c r="BC61">
        <v>-77.197802169900001</v>
      </c>
      <c r="BD61">
        <v>-77.197790146299994</v>
      </c>
      <c r="BE61">
        <v>-154.39780709429999</v>
      </c>
      <c r="BF61">
        <v>-77.190074767200002</v>
      </c>
      <c r="BG61">
        <v>-77.190062393399998</v>
      </c>
      <c r="BH61">
        <v>-154.3823145188</v>
      </c>
      <c r="BI61">
        <v>-77.189479788200003</v>
      </c>
      <c r="BJ61">
        <v>-77.189467181200001</v>
      </c>
      <c r="BK61">
        <v>-154.38117511019999</v>
      </c>
      <c r="BL61">
        <v>-77.192021924200006</v>
      </c>
      <c r="BM61">
        <v>-77.192008434399995</v>
      </c>
      <c r="BN61">
        <v>-154.38621382170001</v>
      </c>
      <c r="BO61">
        <v>-77.191992012900002</v>
      </c>
      <c r="BP61">
        <v>-77.191978517699994</v>
      </c>
      <c r="BQ61">
        <v>-154.38615409920001</v>
      </c>
      <c r="BR61">
        <v>-77.194155652199996</v>
      </c>
      <c r="BS61">
        <v>-77.194142908499998</v>
      </c>
      <c r="BT61">
        <v>-154.39049133699999</v>
      </c>
      <c r="BU61">
        <v>-77.187021512900003</v>
      </c>
      <c r="BV61">
        <v>-77.187007266899997</v>
      </c>
      <c r="BW61">
        <v>-154.37621493340001</v>
      </c>
      <c r="BY61">
        <v>-154.37988880957801</v>
      </c>
      <c r="BZ61">
        <v>-77.188869953343001</v>
      </c>
      <c r="CA61">
        <v>-77.188857276760004</v>
      </c>
      <c r="CD61" t="s">
        <v>677</v>
      </c>
      <c r="CF61">
        <v>-154.38363713976801</v>
      </c>
      <c r="CG61">
        <v>-77.190732634496001</v>
      </c>
      <c r="CH61">
        <v>-77.190719790193995</v>
      </c>
    </row>
    <row r="62" spans="1:86" x14ac:dyDescent="0.2">
      <c r="A62" t="s">
        <v>678</v>
      </c>
      <c r="B62" s="1">
        <f t="shared" si="43"/>
        <v>1.2934522613812209</v>
      </c>
      <c r="C62" s="1">
        <f t="shared" si="35"/>
        <v>0.799567520857142</v>
      </c>
      <c r="D62" s="1">
        <f t="shared" si="53"/>
        <v>7.133791426178071E-2</v>
      </c>
      <c r="E62" s="1">
        <f t="shared" si="54"/>
        <v>-3.4438852123672703E-2</v>
      </c>
      <c r="F62" s="1">
        <f t="shared" si="55"/>
        <v>0.1420699065932558</v>
      </c>
      <c r="G62" s="1">
        <f t="shared" si="44"/>
        <v>6.4276989115914063E-2</v>
      </c>
      <c r="H62" s="1">
        <f t="shared" si="45"/>
        <v>-3.1996884671885439E-3</v>
      </c>
      <c r="I62" s="1">
        <f t="shared" si="36"/>
        <v>7.2970557362381783E-3</v>
      </c>
      <c r="J62" s="1">
        <f t="shared" si="37"/>
        <v>7.8694699338939245E-3</v>
      </c>
      <c r="K62" s="1">
        <f t="shared" si="38"/>
        <v>3.2761955981608359E-2</v>
      </c>
      <c r="L62" s="1">
        <f t="shared" si="46"/>
        <v>-4.2729283595079437E-2</v>
      </c>
      <c r="M62" s="1">
        <f t="shared" si="47"/>
        <v>1.2416452065006744E-2</v>
      </c>
      <c r="P62" t="s">
        <v>678</v>
      </c>
      <c r="Q62" s="1">
        <f t="shared" si="48"/>
        <v>0.75245906613300262</v>
      </c>
      <c r="R62" s="1">
        <f t="shared" si="14"/>
        <v>5.3496766199107793</v>
      </c>
      <c r="S62" s="1">
        <f t="shared" si="39"/>
        <v>4.3619071388626205</v>
      </c>
      <c r="T62" s="1">
        <f t="shared" si="23"/>
        <v>4.8557918793867003</v>
      </c>
      <c r="U62" s="1">
        <f t="shared" si="16"/>
        <v>4.127562272791339</v>
      </c>
      <c r="V62" s="1">
        <f t="shared" si="49"/>
        <v>4.0217855064058856</v>
      </c>
      <c r="W62" s="1">
        <f t="shared" si="50"/>
        <v>4.1982942651228141</v>
      </c>
      <c r="X62" s="1">
        <f t="shared" si="40"/>
        <v>4.0635214142657965</v>
      </c>
      <c r="Y62" s="1">
        <f t="shared" si="41"/>
        <v>4.0640938284634522</v>
      </c>
      <c r="Z62" s="1">
        <f t="shared" si="42"/>
        <v>4.0889863145111667</v>
      </c>
      <c r="AA62" s="1">
        <f t="shared" si="52"/>
        <v>4.1205013476454724</v>
      </c>
      <c r="AD62" s="1">
        <f>'F12b_VDZ-F12'!B62</f>
        <v>0.75917640221418681</v>
      </c>
      <c r="AE62" s="1">
        <f>'F12b_VDZ-F12'!C62</f>
        <v>5.3547778171940363</v>
      </c>
      <c r="AF62" s="1">
        <f>'F12b_VDZ-F12'!D62</f>
        <v>4.0134950749344789</v>
      </c>
      <c r="AG62" s="1"/>
      <c r="AH62" s="1">
        <f t="shared" si="51"/>
        <v>4.0686408105945651</v>
      </c>
      <c r="AI62" s="1"/>
      <c r="AJ62" s="1">
        <f t="shared" si="24"/>
        <v>4.0530246700623698</v>
      </c>
      <c r="AK62" s="1"/>
      <c r="AL62" s="1">
        <f>'F12c_VDZ-F12 '!D62</f>
        <v>4.0562243585295583</v>
      </c>
      <c r="AN62" s="1"/>
      <c r="AO62" s="1"/>
      <c r="AP62" s="1"/>
      <c r="AQ62" s="1"/>
      <c r="AS62" t="s">
        <v>678</v>
      </c>
      <c r="AT62">
        <v>-230.78465009670001</v>
      </c>
      <c r="AU62">
        <v>-227.90874744990001</v>
      </c>
      <c r="AV62">
        <v>-458.6945966664</v>
      </c>
      <c r="AW62">
        <v>-231.83274399219999</v>
      </c>
      <c r="AX62">
        <v>-228.80713361950001</v>
      </c>
      <c r="AY62">
        <v>-460.64840286370003</v>
      </c>
      <c r="AZ62">
        <v>-231.82495987569999</v>
      </c>
      <c r="BA62">
        <v>-228.78683735039999</v>
      </c>
      <c r="BB62">
        <v>-460.61874836729999</v>
      </c>
      <c r="BC62">
        <v>-231.83549573560001</v>
      </c>
      <c r="BD62">
        <v>-228.8011351879</v>
      </c>
      <c r="BE62">
        <v>-460.64320861239997</v>
      </c>
      <c r="BF62">
        <v>-231.81293809709999</v>
      </c>
      <c r="BG62">
        <v>-228.78098826850001</v>
      </c>
      <c r="BH62">
        <v>-460.60033548849998</v>
      </c>
      <c r="BI62">
        <v>-231.8100544207</v>
      </c>
      <c r="BJ62">
        <v>-228.7817752423</v>
      </c>
      <c r="BK62">
        <v>-460.5985200705</v>
      </c>
      <c r="BL62">
        <v>-231.81879387929999</v>
      </c>
      <c r="BM62">
        <v>-228.78898111340001</v>
      </c>
      <c r="BN62">
        <v>-460.614250626</v>
      </c>
      <c r="BO62">
        <v>-231.81871122289999</v>
      </c>
      <c r="BP62">
        <v>-228.7888756673</v>
      </c>
      <c r="BQ62">
        <v>-460.61406343570002</v>
      </c>
      <c r="BR62">
        <v>-231.824868447</v>
      </c>
      <c r="BS62">
        <v>-228.79427491550001</v>
      </c>
      <c r="BT62">
        <v>-460.6256595767</v>
      </c>
      <c r="BU62">
        <v>-231.7979809915</v>
      </c>
      <c r="BV62">
        <v>-228.7716675847</v>
      </c>
      <c r="BW62">
        <v>-460.57621501279999</v>
      </c>
      <c r="BY62">
        <v>-460.59146931762501</v>
      </c>
      <c r="BZ62">
        <v>-231.808239251299</v>
      </c>
      <c r="CA62">
        <v>-228.776771160652</v>
      </c>
      <c r="CD62" t="s">
        <v>679</v>
      </c>
      <c r="CF62">
        <v>-460.605338631846</v>
      </c>
      <c r="CG62">
        <v>-231.81492845505599</v>
      </c>
      <c r="CH62">
        <v>-228.78392638521299</v>
      </c>
    </row>
    <row r="63" spans="1:86" x14ac:dyDescent="0.2">
      <c r="A63" t="s">
        <v>680</v>
      </c>
      <c r="B63" s="1">
        <f t="shared" si="43"/>
        <v>0.99552447875784988</v>
      </c>
      <c r="C63" s="1">
        <f t="shared" si="35"/>
        <v>0.67604119453618328</v>
      </c>
      <c r="D63" s="1">
        <f t="shared" si="53"/>
        <v>4.1379153006117164E-2</v>
      </c>
      <c r="E63" s="1">
        <f t="shared" si="54"/>
        <v>-2.9431152481768752E-2</v>
      </c>
      <c r="F63" s="1">
        <f t="shared" si="55"/>
        <v>8.5839330591733987E-2</v>
      </c>
      <c r="G63" s="1">
        <f t="shared" si="44"/>
        <v>6.164300354059904E-2</v>
      </c>
      <c r="H63" s="1">
        <f t="shared" si="45"/>
        <v>-1.4337892408061492E-2</v>
      </c>
      <c r="I63" s="1">
        <f t="shared" si="36"/>
        <v>7.4775130326485417E-3</v>
      </c>
      <c r="J63" s="1">
        <f t="shared" si="37"/>
        <v>7.9719277539873623E-3</v>
      </c>
      <c r="K63" s="1">
        <f t="shared" si="38"/>
        <v>2.7507239723212784E-2</v>
      </c>
      <c r="L63" s="1">
        <f t="shared" si="46"/>
        <v>-3.8128596072062315E-2</v>
      </c>
      <c r="M63" s="1">
        <f t="shared" si="47"/>
        <v>-3.7452659667915889E-3</v>
      </c>
      <c r="P63" t="s">
        <v>680</v>
      </c>
      <c r="Q63" s="1">
        <f t="shared" si="48"/>
        <v>0.9180932107065769</v>
      </c>
      <c r="R63" s="1">
        <f t="shared" si="14"/>
        <v>4.8148567363779353</v>
      </c>
      <c r="S63" s="1">
        <f t="shared" ref="S63:S71" si="56">627.5095*(AZ63+BA63-BB63)</f>
        <v>4.175890167934603</v>
      </c>
      <c r="T63" s="1">
        <f t="shared" si="23"/>
        <v>4.4953734521562687</v>
      </c>
      <c r="U63" s="1">
        <f t="shared" si="16"/>
        <v>3.8607114106262026</v>
      </c>
      <c r="V63" s="1">
        <f t="shared" si="49"/>
        <v>3.7899011051383167</v>
      </c>
      <c r="W63" s="1">
        <f t="shared" si="50"/>
        <v>3.9051715882118194</v>
      </c>
      <c r="X63" s="1">
        <f t="shared" si="40"/>
        <v>3.826809770652734</v>
      </c>
      <c r="Y63" s="1">
        <f t="shared" si="41"/>
        <v>3.8273041853740728</v>
      </c>
      <c r="Z63" s="1">
        <f t="shared" si="42"/>
        <v>3.8468394973432982</v>
      </c>
      <c r="AA63" s="1">
        <f t="shared" si="52"/>
        <v>3.8809752611606845</v>
      </c>
      <c r="AD63" s="1">
        <f>'F12b_VDZ-F12'!B63</f>
        <v>0.92371201673940606</v>
      </c>
      <c r="AE63" s="1">
        <f>'F12b_VDZ-F12'!C63</f>
        <v>4.8197928039212341</v>
      </c>
      <c r="AF63" s="1">
        <f>'F12b_VDZ-F12'!D63</f>
        <v>3.7812036615480231</v>
      </c>
      <c r="AG63" s="1"/>
      <c r="AH63" s="1">
        <f t="shared" si="51"/>
        <v>3.8155869916532938</v>
      </c>
      <c r="AI63" s="1"/>
      <c r="AJ63" s="1">
        <f t="shared" si="24"/>
        <v>3.8049943652120239</v>
      </c>
      <c r="AK63" s="1"/>
      <c r="AL63" s="1">
        <f>'F12c_VDZ-F12 '!D63</f>
        <v>3.8193322576200854</v>
      </c>
      <c r="AN63" s="1"/>
      <c r="AO63" s="1"/>
      <c r="AP63" s="1"/>
      <c r="AQ63" s="1"/>
      <c r="AS63" t="s">
        <v>680</v>
      </c>
      <c r="AT63">
        <v>-230.78461808680001</v>
      </c>
      <c r="AU63">
        <v>-208.0662305333</v>
      </c>
      <c r="AV63">
        <v>-438.85231169470001</v>
      </c>
      <c r="AW63">
        <v>-231.83272475250001</v>
      </c>
      <c r="AX63">
        <v>-208.9332271765</v>
      </c>
      <c r="AY63">
        <v>-440.77362489130002</v>
      </c>
      <c r="AZ63">
        <v>-231.82493566810001</v>
      </c>
      <c r="BA63">
        <v>-208.9207228686</v>
      </c>
      <c r="BB63">
        <v>-440.75231324100002</v>
      </c>
      <c r="BC63">
        <v>-231.8354760055</v>
      </c>
      <c r="BD63">
        <v>-208.93396560439999</v>
      </c>
      <c r="BE63">
        <v>-440.7755940449</v>
      </c>
      <c r="BF63">
        <v>-231.81291830480001</v>
      </c>
      <c r="BG63">
        <v>-208.91453247019999</v>
      </c>
      <c r="BH63">
        <v>-440.73349036659999</v>
      </c>
      <c r="BI63">
        <v>-231.8100351077</v>
      </c>
      <c r="BJ63">
        <v>-208.9146346082</v>
      </c>
      <c r="BK63">
        <v>-440.73089300269999</v>
      </c>
      <c r="BL63">
        <v>-231.81877420309999</v>
      </c>
      <c r="BM63">
        <v>-208.92158006470001</v>
      </c>
      <c r="BN63">
        <v>-440.74645267710002</v>
      </c>
      <c r="BO63">
        <v>-231.81869161110001</v>
      </c>
      <c r="BP63">
        <v>-208.92148872510001</v>
      </c>
      <c r="BQ63">
        <v>-440.74627953340001</v>
      </c>
      <c r="BR63">
        <v>-231.82484890320001</v>
      </c>
      <c r="BS63">
        <v>-208.92655782590001</v>
      </c>
      <c r="BT63">
        <v>-440.75753705779999</v>
      </c>
      <c r="BU63">
        <v>-231.797960765</v>
      </c>
      <c r="BV63">
        <v>-208.90497153289999</v>
      </c>
      <c r="BW63">
        <v>-440.70911702540002</v>
      </c>
      <c r="BY63">
        <v>-440.72485032804201</v>
      </c>
      <c r="BZ63">
        <v>-231.80821943361201</v>
      </c>
      <c r="CA63">
        <v>-208.91056725019001</v>
      </c>
      <c r="CD63" t="s">
        <v>681</v>
      </c>
      <c r="CF63">
        <v>-440.73801070620499</v>
      </c>
      <c r="CG63">
        <v>-231.81490889365</v>
      </c>
      <c r="CH63">
        <v>-208.917021287891</v>
      </c>
    </row>
    <row r="64" spans="1:86" x14ac:dyDescent="0.2">
      <c r="A64" t="s">
        <v>682</v>
      </c>
      <c r="B64" s="1">
        <f t="shared" si="43"/>
        <v>0.76767310866562921</v>
      </c>
      <c r="C64" s="1">
        <f t="shared" si="35"/>
        <v>0.49002945961162636</v>
      </c>
      <c r="D64" s="1">
        <f t="shared" si="53"/>
        <v>5.9166000191221091E-2</v>
      </c>
      <c r="E64" s="1">
        <f t="shared" si="54"/>
        <v>-1.9574080139137973E-2</v>
      </c>
      <c r="F64" s="1">
        <f t="shared" si="55"/>
        <v>0.10954635340301611</v>
      </c>
      <c r="G64" s="1">
        <f t="shared" si="44"/>
        <v>7.0539986371342511E-2</v>
      </c>
      <c r="H64" s="1">
        <f t="shared" si="45"/>
        <v>-1.1412063069595746E-3</v>
      </c>
      <c r="I64" s="1">
        <f t="shared" si="36"/>
        <v>2.9890907372061015E-3</v>
      </c>
      <c r="J64" s="1">
        <f t="shared" si="37"/>
        <v>3.0701649133506592E-3</v>
      </c>
      <c r="K64" s="1">
        <f t="shared" si="38"/>
        <v>2.432158992045208E-2</v>
      </c>
      <c r="L64" s="1">
        <f t="shared" si="46"/>
        <v>-2.2672679364557968E-2</v>
      </c>
      <c r="M64" s="1">
        <f t="shared" si="47"/>
        <v>1.4833504457084867E-2</v>
      </c>
      <c r="P64" t="s">
        <v>682</v>
      </c>
      <c r="Q64" s="1">
        <f t="shared" si="48"/>
        <v>0.84198201870353717</v>
      </c>
      <c r="R64" s="1">
        <f t="shared" si="14"/>
        <v>3.692767027082462</v>
      </c>
      <c r="S64" s="1">
        <f t="shared" si="56"/>
        <v>3.1374797289744563</v>
      </c>
      <c r="T64" s="1">
        <f t="shared" si="23"/>
        <v>3.4151233780284591</v>
      </c>
      <c r="U64" s="1">
        <f t="shared" si="16"/>
        <v>2.9842599186080538</v>
      </c>
      <c r="V64" s="1">
        <f t="shared" si="49"/>
        <v>2.9055198382776948</v>
      </c>
      <c r="W64" s="1">
        <f t="shared" si="50"/>
        <v>3.0346402718198489</v>
      </c>
      <c r="X64" s="1">
        <f t="shared" si="40"/>
        <v>2.9280830091540389</v>
      </c>
      <c r="Y64" s="1">
        <f t="shared" si="41"/>
        <v>2.9281640833301834</v>
      </c>
      <c r="Z64" s="1">
        <f t="shared" si="42"/>
        <v>2.9494155083372848</v>
      </c>
      <c r="AA64" s="1">
        <f t="shared" si="52"/>
        <v>2.9956339047881753</v>
      </c>
      <c r="AD64" s="1">
        <f>'F12b_VDZ-F12'!B64</f>
        <v>0.8485001462388515</v>
      </c>
      <c r="AE64" s="1">
        <f>'F12b_VDZ-F12'!C64</f>
        <v>3.6989489701724949</v>
      </c>
      <c r="AF64" s="1">
        <f>'F12b_VDZ-F12'!D64</f>
        <v>2.9024212390522748</v>
      </c>
      <c r="AG64" s="1"/>
      <c r="AH64" s="1">
        <f t="shared" si="51"/>
        <v>2.9399274228739176</v>
      </c>
      <c r="AI64" s="1"/>
      <c r="AJ64" s="1">
        <f t="shared" si="24"/>
        <v>2.9239527121098732</v>
      </c>
      <c r="AK64" s="1"/>
      <c r="AL64" s="1">
        <f>'F12c_VDZ-F12 '!D64</f>
        <v>2.9250939184168328</v>
      </c>
      <c r="AN64" s="1"/>
      <c r="AO64" s="1"/>
      <c r="AP64" s="1"/>
      <c r="AQ64" s="1"/>
      <c r="AS64" t="s">
        <v>682</v>
      </c>
      <c r="AT64">
        <v>-230.78470556830001</v>
      </c>
      <c r="AU64">
        <v>-76.061350343100003</v>
      </c>
      <c r="AV64">
        <v>-306.84739769510003</v>
      </c>
      <c r="AW64">
        <v>-231.83277782850001</v>
      </c>
      <c r="AX64">
        <v>-76.357440050700006</v>
      </c>
      <c r="AY64">
        <v>-308.19610267780001</v>
      </c>
      <c r="AZ64">
        <v>-231.82499657810001</v>
      </c>
      <c r="BA64">
        <v>-76.351207734699997</v>
      </c>
      <c r="BB64">
        <v>-308.1812042048</v>
      </c>
      <c r="BC64">
        <v>-231.83553243899999</v>
      </c>
      <c r="BD64">
        <v>-76.355370277299997</v>
      </c>
      <c r="BE64">
        <v>-308.19565843700002</v>
      </c>
      <c r="BF64">
        <v>-231.81297506920001</v>
      </c>
      <c r="BG64">
        <v>-76.348657192999994</v>
      </c>
      <c r="BH64">
        <v>-308.16626250259998</v>
      </c>
      <c r="BI64">
        <v>-231.81009161200001</v>
      </c>
      <c r="BJ64">
        <v>-76.349272127600003</v>
      </c>
      <c r="BK64">
        <v>-308.1641997465</v>
      </c>
      <c r="BL64">
        <v>-231.81883223279999</v>
      </c>
      <c r="BM64">
        <v>-76.351907858199993</v>
      </c>
      <c r="BN64">
        <v>-308.17540628810002</v>
      </c>
      <c r="BO64">
        <v>-231.8187496347</v>
      </c>
      <c r="BP64">
        <v>-76.351875359999994</v>
      </c>
      <c r="BQ64">
        <v>-308.17529132099997</v>
      </c>
      <c r="BR64">
        <v>-231.8249060638</v>
      </c>
      <c r="BS64">
        <v>-76.353489235599994</v>
      </c>
      <c r="BT64">
        <v>-308.18309549200001</v>
      </c>
      <c r="BU64">
        <v>-231.7980166111</v>
      </c>
      <c r="BV64">
        <v>-76.346409449899994</v>
      </c>
      <c r="BW64">
        <v>-308.14919990729999</v>
      </c>
      <c r="BY64">
        <v>-308.160229363273</v>
      </c>
      <c r="BZ64">
        <v>-231.808276364157</v>
      </c>
      <c r="CA64">
        <v>-76.347293384062993</v>
      </c>
      <c r="CD64" t="s">
        <v>683</v>
      </c>
      <c r="CF64">
        <v>-308.169452806479</v>
      </c>
      <c r="CG64">
        <v>-231.814966239157</v>
      </c>
      <c r="CH64">
        <v>-76.349801494947997</v>
      </c>
    </row>
    <row r="65" spans="1:86" x14ac:dyDescent="0.2">
      <c r="A65" t="s">
        <v>684</v>
      </c>
      <c r="B65" s="1">
        <f t="shared" si="43"/>
        <v>1.3592991424552752</v>
      </c>
      <c r="C65" s="1">
        <f t="shared" si="35"/>
        <v>0.85290716494768137</v>
      </c>
      <c r="D65" s="1">
        <f t="shared" si="53"/>
        <v>8.8129679447534137E-2</v>
      </c>
      <c r="E65" s="1">
        <f t="shared" si="54"/>
        <v>-1.9972762649750564E-2</v>
      </c>
      <c r="F65" s="1">
        <f t="shared" si="55"/>
        <v>0.15813074872427269</v>
      </c>
      <c r="G65" s="1">
        <f t="shared" si="44"/>
        <v>0.11210512317206245</v>
      </c>
      <c r="H65" s="1">
        <f t="shared" si="45"/>
        <v>6.699148414333056E-3</v>
      </c>
      <c r="I65" s="1">
        <f t="shared" si="36"/>
        <v>8.5650516506672325E-3</v>
      </c>
      <c r="J65" s="1">
        <f t="shared" si="37"/>
        <v>9.1517730348962267E-3</v>
      </c>
      <c r="K65" s="1">
        <f t="shared" si="38"/>
        <v>3.8294255436993385E-2</v>
      </c>
      <c r="L65" s="1">
        <f t="shared" si="46"/>
        <v>-2.9346948888346436E-2</v>
      </c>
      <c r="M65" s="1">
        <f t="shared" si="47"/>
        <v>2.4473071972499039E-2</v>
      </c>
      <c r="N65" s="1"/>
      <c r="O65" s="1"/>
      <c r="P65" t="s">
        <v>684</v>
      </c>
      <c r="Q65" s="1">
        <f t="shared" si="48"/>
        <v>-6.3327631215646454E-2</v>
      </c>
      <c r="R65" s="1">
        <f t="shared" si="14"/>
        <v>4.8518354947327103</v>
      </c>
      <c r="S65" s="1">
        <f t="shared" si="56"/>
        <v>3.8390515397175222</v>
      </c>
      <c r="T65" s="1">
        <f t="shared" si="23"/>
        <v>4.3454435172251165</v>
      </c>
      <c r="U65" s="1">
        <f t="shared" si="16"/>
        <v>3.5806660317249692</v>
      </c>
      <c r="V65" s="1">
        <f t="shared" si="49"/>
        <v>3.4725635896276845</v>
      </c>
      <c r="W65" s="1">
        <f t="shared" si="50"/>
        <v>3.6506671010017078</v>
      </c>
      <c r="X65" s="1">
        <f t="shared" si="40"/>
        <v>3.5011014039281023</v>
      </c>
      <c r="Y65" s="1">
        <f t="shared" si="41"/>
        <v>3.5016881253123313</v>
      </c>
      <c r="Z65" s="1">
        <f t="shared" si="42"/>
        <v>3.5308306077144285</v>
      </c>
      <c r="AA65" s="1">
        <f t="shared" si="52"/>
        <v>3.6046414754494975</v>
      </c>
      <c r="AD65" s="1">
        <f>'F12b_VDZ-F12'!B65</f>
        <v>-5.7786958920206841E-2</v>
      </c>
      <c r="AE65" s="1">
        <f>'F12b_VDZ-F12'!C65</f>
        <v>4.859292585457796</v>
      </c>
      <c r="AF65" s="1">
        <f>'F12b_VDZ-F12'!D65</f>
        <v>3.4631894033890886</v>
      </c>
      <c r="AG65" s="1"/>
      <c r="AH65" s="1">
        <f t="shared" si="51"/>
        <v>3.5170094242499341</v>
      </c>
      <c r="AI65" s="1"/>
      <c r="AJ65" s="1">
        <f t="shared" si="24"/>
        <v>3.4992355006917681</v>
      </c>
      <c r="AK65" s="1"/>
      <c r="AL65" s="1">
        <f>'F12c_VDZ-F12 '!D65</f>
        <v>3.4925363522774351</v>
      </c>
      <c r="AN65" s="1"/>
      <c r="AO65" s="1"/>
      <c r="AP65" s="1"/>
      <c r="AQ65" s="1"/>
      <c r="AS65" t="s">
        <v>684</v>
      </c>
      <c r="AT65">
        <v>-230.78468966599999</v>
      </c>
      <c r="AU65">
        <v>-115.0936258378</v>
      </c>
      <c r="AV65">
        <v>-345.87821458479999</v>
      </c>
      <c r="AW65">
        <v>-231.83277214699999</v>
      </c>
      <c r="AX65">
        <v>-115.572686821</v>
      </c>
      <c r="AY65">
        <v>-347.41319085970002</v>
      </c>
      <c r="AZ65">
        <v>-231.82498910979999</v>
      </c>
      <c r="BA65">
        <v>-115.57200905880001</v>
      </c>
      <c r="BB65">
        <v>-347.40311608640002</v>
      </c>
      <c r="BC65">
        <v>-231.83552566969999</v>
      </c>
      <c r="BD65">
        <v>-115.57986264180001</v>
      </c>
      <c r="BE65">
        <v>-347.42109446580002</v>
      </c>
      <c r="BF65">
        <v>-231.81296816720001</v>
      </c>
      <c r="BG65">
        <v>-115.5687579188</v>
      </c>
      <c r="BH65">
        <v>-347.38725996810001</v>
      </c>
      <c r="BI65">
        <v>-231.81008468920001</v>
      </c>
      <c r="BJ65">
        <v>-115.56894141940001</v>
      </c>
      <c r="BK65">
        <v>-347.38484381670003</v>
      </c>
      <c r="BL65">
        <v>-231.8188247102</v>
      </c>
      <c r="BM65">
        <v>-115.5730022738</v>
      </c>
      <c r="BN65">
        <v>-347.39740634399999</v>
      </c>
      <c r="BO65">
        <v>-231.81874210949999</v>
      </c>
      <c r="BP65">
        <v>-115.5729616289</v>
      </c>
      <c r="BQ65">
        <v>-347.39728403340001</v>
      </c>
      <c r="BR65">
        <v>-231.82489888730001</v>
      </c>
      <c r="BS65">
        <v>-115.5755788084</v>
      </c>
      <c r="BT65">
        <v>-347.40610443219998</v>
      </c>
      <c r="BU65">
        <v>-231.79801043419999</v>
      </c>
      <c r="BV65">
        <v>-115.5636229481</v>
      </c>
      <c r="BW65">
        <v>-347.36737774390002</v>
      </c>
      <c r="BY65">
        <v>-347.38038411115002</v>
      </c>
      <c r="BZ65">
        <v>-231.808269441064</v>
      </c>
      <c r="CA65">
        <v>-115.566538283592</v>
      </c>
      <c r="CD65" t="s">
        <v>685</v>
      </c>
      <c r="CF65">
        <v>-347.39081512653502</v>
      </c>
      <c r="CG65">
        <v>-231.81495895651901</v>
      </c>
      <c r="CH65">
        <v>-115.570251458973</v>
      </c>
    </row>
    <row r="66" spans="1:86" x14ac:dyDescent="0.2">
      <c r="A66" t="s">
        <v>686</v>
      </c>
      <c r="B66" s="1">
        <f t="shared" si="43"/>
        <v>1.3772586864399412</v>
      </c>
      <c r="C66" s="1">
        <f t="shared" si="35"/>
        <v>0.85047989792401735</v>
      </c>
      <c r="D66" s="1">
        <f t="shared" si="53"/>
        <v>8.296800839493379E-2</v>
      </c>
      <c r="E66" s="1">
        <f t="shared" si="54"/>
        <v>-1.0827468068278723E-2</v>
      </c>
      <c r="F66" s="1">
        <f t="shared" si="55"/>
        <v>0.14718576183975474</v>
      </c>
      <c r="G66" s="1">
        <f t="shared" si="44"/>
        <v>0.120856216259706</v>
      </c>
      <c r="H66" s="1">
        <f t="shared" si="45"/>
        <v>1.6794482295982238E-2</v>
      </c>
      <c r="I66" s="1">
        <f t="shared" si="36"/>
        <v>1.0796383776515928E-2</v>
      </c>
      <c r="J66" s="1">
        <f t="shared" si="37"/>
        <v>1.1482251647654707E-2</v>
      </c>
      <c r="K66" s="1">
        <f t="shared" si="38"/>
        <v>3.6546361619126611E-2</v>
      </c>
      <c r="L66" s="1">
        <f t="shared" si="46"/>
        <v>-2.2916331321537697E-2</v>
      </c>
      <c r="M66" s="1">
        <f t="shared" si="47"/>
        <v>2.3102129347898792E-2</v>
      </c>
      <c r="N66" s="1"/>
      <c r="O66" s="1"/>
      <c r="P66" t="s">
        <v>686</v>
      </c>
      <c r="Q66" s="1">
        <f t="shared" si="48"/>
        <v>-1.0225761152327555</v>
      </c>
      <c r="R66" s="1">
        <f t="shared" si="14"/>
        <v>3.9220702935542322</v>
      </c>
      <c r="S66" s="1">
        <f t="shared" si="56"/>
        <v>2.868512716522384</v>
      </c>
      <c r="T66" s="1">
        <f t="shared" si="23"/>
        <v>3.3952915050383083</v>
      </c>
      <c r="U66" s="1">
        <f t="shared" si="16"/>
        <v>2.6277796155092248</v>
      </c>
      <c r="V66" s="1">
        <f t="shared" si="49"/>
        <v>2.5339841390460123</v>
      </c>
      <c r="W66" s="1">
        <f t="shared" si="50"/>
        <v>2.6919973689540457</v>
      </c>
      <c r="X66" s="1">
        <f t="shared" si="40"/>
        <v>2.5556079908908069</v>
      </c>
      <c r="Y66" s="1">
        <f t="shared" si="41"/>
        <v>2.5562938587619457</v>
      </c>
      <c r="Z66" s="1">
        <f t="shared" si="42"/>
        <v>2.5813579687334176</v>
      </c>
      <c r="AA66" s="1">
        <f t="shared" si="52"/>
        <v>2.665667823373997</v>
      </c>
      <c r="AD66" s="1">
        <f>'F12b_VDZ-F12'!B66</f>
        <v>-1.0188749192500908</v>
      </c>
      <c r="AE66" s="1">
        <f>'F12b_VDZ-F12'!C66</f>
        <v>3.9285971121040859</v>
      </c>
      <c r="AF66" s="1">
        <f>'F12b_VDZ-F12'!D66</f>
        <v>2.5218952757927533</v>
      </c>
      <c r="AG66" s="1"/>
      <c r="AH66" s="1">
        <f t="shared" si="51"/>
        <v>2.5679137364621898</v>
      </c>
      <c r="AI66" s="1"/>
      <c r="AJ66" s="1">
        <f t="shared" si="24"/>
        <v>2.5616060894102732</v>
      </c>
      <c r="AK66" s="1"/>
      <c r="AL66" s="1">
        <f>'F12c_VDZ-F12 '!D66</f>
        <v>2.544811607114291</v>
      </c>
      <c r="AN66" s="1"/>
      <c r="AO66" s="1"/>
      <c r="AP66" s="1"/>
      <c r="AQ66" s="1"/>
      <c r="AS66" t="s">
        <v>686</v>
      </c>
      <c r="AT66">
        <v>-230.78473056350001</v>
      </c>
      <c r="AU66">
        <v>-95.256810467600005</v>
      </c>
      <c r="AV66">
        <v>-326.03991145240002</v>
      </c>
      <c r="AW66">
        <v>-231.83278470499999</v>
      </c>
      <c r="AX66">
        <v>-95.705037515599997</v>
      </c>
      <c r="AY66">
        <v>-327.54407243719999</v>
      </c>
      <c r="AZ66">
        <v>-231.8250064293</v>
      </c>
      <c r="BA66">
        <v>-95.712176347799996</v>
      </c>
      <c r="BB66">
        <v>-327.54175404289998</v>
      </c>
      <c r="BC66">
        <v>-231.83554138100001</v>
      </c>
      <c r="BD66">
        <v>-95.719332456000004</v>
      </c>
      <c r="BE66">
        <v>-327.55906147019999</v>
      </c>
      <c r="BF66">
        <v>-231.8129842676</v>
      </c>
      <c r="BG66">
        <v>-95.709029298000004</v>
      </c>
      <c r="BH66">
        <v>-327.52605172620002</v>
      </c>
      <c r="BI66">
        <v>-231.81010072469999</v>
      </c>
      <c r="BJ66">
        <v>-95.708413974899997</v>
      </c>
      <c r="BK66">
        <v>-327.52280467029999</v>
      </c>
      <c r="BL66">
        <v>-231.81884261990001</v>
      </c>
      <c r="BM66">
        <v>-95.712196855800002</v>
      </c>
      <c r="BN66">
        <v>-327.53511209610002</v>
      </c>
      <c r="BO66">
        <v>-231.81876001520001</v>
      </c>
      <c r="BP66">
        <v>-95.712169773900001</v>
      </c>
      <c r="BQ66">
        <v>-327.53500350249999</v>
      </c>
      <c r="BR66">
        <v>-231.82491577190001</v>
      </c>
      <c r="BS66">
        <v>-95.714479155800007</v>
      </c>
      <c r="BT66">
        <v>-327.54350858330002</v>
      </c>
      <c r="BU66">
        <v>-231.7980241848</v>
      </c>
      <c r="BV66">
        <v>-95.703417763100006</v>
      </c>
      <c r="BW66">
        <v>-327.50568995980001</v>
      </c>
      <c r="BY66">
        <v>-327.51950301454099</v>
      </c>
      <c r="BZ66">
        <v>-231.80828471768399</v>
      </c>
      <c r="CA66">
        <v>-95.707136117879003</v>
      </c>
      <c r="CD66" t="s">
        <v>687</v>
      </c>
      <c r="CF66">
        <v>-327.52907425959103</v>
      </c>
      <c r="CG66">
        <v>-231.81497615089199</v>
      </c>
      <c r="CH66">
        <v>-95.710005877846001</v>
      </c>
    </row>
    <row r="67" spans="1:86" x14ac:dyDescent="0.2">
      <c r="A67" t="s">
        <v>688</v>
      </c>
      <c r="B67" s="1">
        <f t="shared" si="43"/>
        <v>1.9570589121194342</v>
      </c>
      <c r="C67" s="1">
        <f t="shared" si="35"/>
        <v>1.1724396389804452</v>
      </c>
      <c r="D67" s="1">
        <f t="shared" si="53"/>
        <v>8.342535928437389E-2</v>
      </c>
      <c r="E67" s="1">
        <f t="shared" si="54"/>
        <v>-3.3259530225524081E-2</v>
      </c>
      <c r="F67" s="1">
        <f t="shared" si="55"/>
        <v>0.19283603317065801</v>
      </c>
      <c r="G67" s="1">
        <f t="shared" si="44"/>
        <v>0.1960899836924197</v>
      </c>
      <c r="H67" s="1">
        <f t="shared" si="45"/>
        <v>1.8762676453484062E-2</v>
      </c>
      <c r="I67" s="1">
        <f t="shared" si="36"/>
        <v>1.430092078255818E-2</v>
      </c>
      <c r="J67" s="1">
        <f t="shared" si="37"/>
        <v>1.511812640848742E-2</v>
      </c>
      <c r="K67" s="1">
        <f t="shared" si="38"/>
        <v>4.1845262040632214E-2</v>
      </c>
      <c r="L67" s="1">
        <f t="shared" si="46"/>
        <v>-4.9528394228643968E-2</v>
      </c>
      <c r="M67" s="1">
        <f t="shared" si="47"/>
        <v>1.1848773031355009E-2</v>
      </c>
      <c r="P67" t="s">
        <v>688</v>
      </c>
      <c r="Q67" s="1">
        <f t="shared" si="48"/>
        <v>-0.42788636612632619</v>
      </c>
      <c r="R67" s="1">
        <f t="shared" si="14"/>
        <v>6.3339500572854854</v>
      </c>
      <c r="S67" s="1">
        <f t="shared" si="56"/>
        <v>4.7647115110075067</v>
      </c>
      <c r="T67" s="1">
        <f t="shared" si="23"/>
        <v>5.5493307841464965</v>
      </c>
      <c r="U67" s="1">
        <f t="shared" si="16"/>
        <v>4.4603165044504252</v>
      </c>
      <c r="V67" s="1">
        <f t="shared" si="49"/>
        <v>4.3436316149405272</v>
      </c>
      <c r="W67" s="1">
        <f t="shared" si="50"/>
        <v>4.5697271783367093</v>
      </c>
      <c r="X67" s="1">
        <f t="shared" si="40"/>
        <v>4.3911920659486094</v>
      </c>
      <c r="Y67" s="1">
        <f t="shared" si="41"/>
        <v>4.3920092715745387</v>
      </c>
      <c r="Z67" s="1">
        <f t="shared" si="42"/>
        <v>4.4187364072066835</v>
      </c>
      <c r="AA67" s="1">
        <f t="shared" si="52"/>
        <v>4.572981128858471</v>
      </c>
      <c r="AD67" s="1">
        <f>'F12b_VDZ-F12'!B67</f>
        <v>-0.42110957225829498</v>
      </c>
      <c r="AE67" s="1">
        <f>'F12b_VDZ-F12'!C67</f>
        <v>6.3417654653436415</v>
      </c>
      <c r="AF67" s="1">
        <f>'F12b_VDZ-F12'!D67</f>
        <v>4.3273627509374073</v>
      </c>
      <c r="AG67" s="1"/>
      <c r="AH67" s="1">
        <f t="shared" si="51"/>
        <v>4.3887399181974063</v>
      </c>
      <c r="AI67" s="1"/>
      <c r="AJ67" s="1">
        <f t="shared" si="24"/>
        <v>4.3956538216195353</v>
      </c>
      <c r="AK67" s="1"/>
      <c r="AL67" s="1">
        <f>'F12c_VDZ-F12 '!D67</f>
        <v>4.3768911451660513</v>
      </c>
      <c r="AN67" s="1"/>
      <c r="AO67" s="1"/>
      <c r="AP67" s="1"/>
      <c r="AQ67" s="1"/>
      <c r="AS67" t="s">
        <v>688</v>
      </c>
      <c r="AT67">
        <v>-230.78466445949999</v>
      </c>
      <c r="AU67">
        <v>-247.10647648930001</v>
      </c>
      <c r="AV67">
        <v>-477.89045906849998</v>
      </c>
      <c r="AW67">
        <v>-231.8327699173</v>
      </c>
      <c r="AX67">
        <v>-248.1645313107</v>
      </c>
      <c r="AY67">
        <v>-480.0073950195</v>
      </c>
      <c r="AZ67">
        <v>-231.82498163209999</v>
      </c>
      <c r="BA67">
        <v>-248.15531019049999</v>
      </c>
      <c r="BB67">
        <v>-479.98788487339999</v>
      </c>
      <c r="BC67">
        <v>-231.83552148219999</v>
      </c>
      <c r="BD67">
        <v>-248.17188404539999</v>
      </c>
      <c r="BE67">
        <v>-480.01451349410002</v>
      </c>
      <c r="BF67">
        <v>-231.8129637303</v>
      </c>
      <c r="BG67">
        <v>-248.1480383482</v>
      </c>
      <c r="BH67">
        <v>-479.96792409580002</v>
      </c>
      <c r="BI67">
        <v>-231.81008049889999</v>
      </c>
      <c r="BJ67">
        <v>-248.14776455750001</v>
      </c>
      <c r="BK67">
        <v>-479.96512737990003</v>
      </c>
      <c r="BL67">
        <v>-231.8188192412</v>
      </c>
      <c r="BM67">
        <v>-248.15615214100001</v>
      </c>
      <c r="BN67">
        <v>-479.98196919190002</v>
      </c>
      <c r="BO67">
        <v>-231.81873660240001</v>
      </c>
      <c r="BP67">
        <v>-248.1560522236</v>
      </c>
      <c r="BQ67">
        <v>-479.98178793800002</v>
      </c>
      <c r="BR67">
        <v>-231.8248941013</v>
      </c>
      <c r="BS67">
        <v>-248.1621484936</v>
      </c>
      <c r="BT67">
        <v>-479.99408429930003</v>
      </c>
      <c r="BU67">
        <v>-231.7980071888</v>
      </c>
      <c r="BV67">
        <v>-248.13584843800001</v>
      </c>
      <c r="BW67">
        <v>-479.94114313580002</v>
      </c>
      <c r="BY67">
        <v>-479.958533873379</v>
      </c>
      <c r="BZ67">
        <v>-231.808265663225</v>
      </c>
      <c r="CA67">
        <v>-248.143263290194</v>
      </c>
      <c r="CD67" t="s">
        <v>689</v>
      </c>
      <c r="CF67">
        <v>-479.97281314970201</v>
      </c>
      <c r="CG67">
        <v>-231.81495399169501</v>
      </c>
      <c r="CH67">
        <v>-248.15086525605301</v>
      </c>
    </row>
    <row r="68" spans="1:86" x14ac:dyDescent="0.2">
      <c r="A68" t="s">
        <v>690</v>
      </c>
      <c r="B68" s="1">
        <f t="shared" si="43"/>
        <v>0.72444167938694459</v>
      </c>
      <c r="C68" s="1">
        <f t="shared" si="35"/>
        <v>0.43761853898557757</v>
      </c>
      <c r="D68" s="1">
        <f t="shared" si="53"/>
        <v>1.1824195443487895E-2</v>
      </c>
      <c r="E68" s="1">
        <f t="shared" si="54"/>
        <v>-3.3158760335343374E-2</v>
      </c>
      <c r="F68" s="1">
        <f t="shared" si="55"/>
        <v>6.715013924653368E-2</v>
      </c>
      <c r="G68" s="1">
        <f t="shared" si="44"/>
        <v>0.10371122727922044</v>
      </c>
      <c r="H68" s="1">
        <f t="shared" si="45"/>
        <v>1.8185915464443703E-3</v>
      </c>
      <c r="I68" s="1">
        <f t="shared" si="36"/>
        <v>1.3371508356163186E-2</v>
      </c>
      <c r="J68" s="1">
        <f t="shared" si="37"/>
        <v>1.2777633360812946E-2</v>
      </c>
      <c r="K68" s="1">
        <f t="shared" si="38"/>
        <v>2.3745307120556447E-2</v>
      </c>
      <c r="L68" s="1">
        <f t="shared" si="46"/>
        <v>-4.8171771988436252E-2</v>
      </c>
      <c r="M68" s="1">
        <f t="shared" si="47"/>
        <v>-2.6860531569219859E-2</v>
      </c>
      <c r="P68" t="s">
        <v>690</v>
      </c>
      <c r="Q68" s="1">
        <f t="shared" si="48"/>
        <v>1.1986456800510794</v>
      </c>
      <c r="R68" s="1">
        <f t="shared" si="14"/>
        <v>4.4234097214445995</v>
      </c>
      <c r="S68" s="1">
        <f t="shared" si="56"/>
        <v>3.8497634406418664</v>
      </c>
      <c r="T68" s="1">
        <f t="shared" si="23"/>
        <v>4.1365865810432325</v>
      </c>
      <c r="U68" s="1">
        <f t="shared" si="16"/>
        <v>3.7107922375011428</v>
      </c>
      <c r="V68" s="1">
        <f t="shared" si="49"/>
        <v>3.6658092817223116</v>
      </c>
      <c r="W68" s="1">
        <f t="shared" si="50"/>
        <v>3.7661181813041886</v>
      </c>
      <c r="X68" s="1">
        <f t="shared" si="40"/>
        <v>3.7123395504138181</v>
      </c>
      <c r="Y68" s="1">
        <f t="shared" si="41"/>
        <v>3.7117456754184679</v>
      </c>
      <c r="Z68" s="1">
        <f t="shared" si="42"/>
        <v>3.7227133491782114</v>
      </c>
      <c r="AA68" s="1">
        <f t="shared" si="52"/>
        <v>3.8026792693368754</v>
      </c>
      <c r="AD68" s="1">
        <f>'F12b_VDZ-F12'!B68</f>
        <v>1.2002975435658241</v>
      </c>
      <c r="AE68" s="1">
        <f>'F12b_VDZ-F12'!C68</f>
        <v>4.4215471420972134</v>
      </c>
      <c r="AF68" s="1">
        <f>'F12b_VDZ-F12'!D68</f>
        <v>3.6507962700692187</v>
      </c>
      <c r="AG68" s="1"/>
      <c r="AH68" s="1">
        <f t="shared" si="51"/>
        <v>3.6721075104884351</v>
      </c>
      <c r="AI68" s="1"/>
      <c r="AJ68" s="1">
        <f t="shared" si="24"/>
        <v>3.7007866336040993</v>
      </c>
      <c r="AK68" s="1"/>
      <c r="AL68" s="1">
        <f>'F12c_VDZ-F12 '!D68</f>
        <v>3.6989680420576549</v>
      </c>
      <c r="AN68" s="1"/>
      <c r="AO68" s="1"/>
      <c r="AP68" s="1"/>
      <c r="AQ68" s="1"/>
      <c r="AS68" t="s">
        <v>690</v>
      </c>
      <c r="AT68">
        <v>-246.7823455841</v>
      </c>
      <c r="AU68">
        <v>-246.78234557030001</v>
      </c>
      <c r="AV68">
        <v>-493.56660131780001</v>
      </c>
      <c r="AW68">
        <v>-247.8701596592</v>
      </c>
      <c r="AX68">
        <v>-247.87015965149999</v>
      </c>
      <c r="AY68">
        <v>-495.74736846249999</v>
      </c>
      <c r="AZ68">
        <v>-247.85336493369999</v>
      </c>
      <c r="BA68">
        <v>-247.85336492010001</v>
      </c>
      <c r="BB68">
        <v>-495.71286484209998</v>
      </c>
      <c r="BC68">
        <v>-247.86540504249999</v>
      </c>
      <c r="BD68">
        <v>-247.8654050239</v>
      </c>
      <c r="BE68">
        <f>-2.1995037168-493.5372198732</f>
        <v>-495.73672359</v>
      </c>
      <c r="BF68">
        <v>-247.84219805309999</v>
      </c>
      <c r="BG68">
        <v>-247.8421980322</v>
      </c>
      <c r="BH68">
        <f>-2.1530180508-493.5372198732</f>
        <v>-495.69023792400003</v>
      </c>
      <c r="BI68">
        <v>-247.8397955778</v>
      </c>
      <c r="BJ68">
        <v>-247.8397955632</v>
      </c>
      <c r="BK68">
        <v>-495.68559283209999</v>
      </c>
      <c r="BL68">
        <v>-247.848376401</v>
      </c>
      <c r="BM68">
        <v>-247.84837638490001</v>
      </c>
      <c r="BN68">
        <v>-495.70266877530003</v>
      </c>
      <c r="BO68">
        <v>-247.8482846997</v>
      </c>
      <c r="BP68">
        <v>-247.8482846789</v>
      </c>
      <c r="BQ68">
        <v>-495.70248442159999</v>
      </c>
      <c r="BR68">
        <v>-247.85485079599999</v>
      </c>
      <c r="BS68">
        <v>-247.85485078560001</v>
      </c>
      <c r="BT68">
        <v>-495.71563410269999</v>
      </c>
      <c r="BU68">
        <v>-247.8274710917</v>
      </c>
      <c r="BV68">
        <v>-247.82747108219999</v>
      </c>
      <c r="BW68">
        <v>-495.66100212880002</v>
      </c>
      <c r="BY68">
        <v>-495.68061677568397</v>
      </c>
      <c r="BZ68">
        <v>-247.83735986087501</v>
      </c>
      <c r="CA68">
        <v>-247.83735933615301</v>
      </c>
      <c r="CD68" t="s">
        <v>691</v>
      </c>
      <c r="CF68">
        <v>-495.69461038123899</v>
      </c>
      <c r="CG68">
        <v>-247.84437926087199</v>
      </c>
      <c r="CH68">
        <v>-247.84437924480099</v>
      </c>
    </row>
    <row r="69" spans="1:86" x14ac:dyDescent="0.2">
      <c r="A69" t="s">
        <v>692</v>
      </c>
      <c r="B69" s="1">
        <f t="shared" si="43"/>
        <v>0.12622447154938099</v>
      </c>
      <c r="C69" s="1">
        <f t="shared" si="35"/>
        <v>0.13892174978341743</v>
      </c>
      <c r="D69" s="1">
        <f t="shared" si="53"/>
        <v>-6.5340110588758549E-3</v>
      </c>
      <c r="E69" s="1">
        <f t="shared" si="54"/>
        <v>-1.7914209577987616E-2</v>
      </c>
      <c r="F69" s="1">
        <f t="shared" si="55"/>
        <v>7.5532007145078239E-3</v>
      </c>
      <c r="G69" s="1">
        <f t="shared" si="44"/>
        <v>3.9788438489751776E-3</v>
      </c>
      <c r="H69" s="1">
        <f t="shared" si="45"/>
        <v>-1.8434524790358342E-2</v>
      </c>
      <c r="I69" s="1">
        <f t="shared" si="36"/>
        <v>-1.9817314117576146E-4</v>
      </c>
      <c r="J69" s="1">
        <f t="shared" si="37"/>
        <v>-2.3243516493964833E-4</v>
      </c>
      <c r="K69" s="1">
        <f t="shared" si="38"/>
        <v>3.1089274296021152E-3</v>
      </c>
      <c r="L69" s="1">
        <f t="shared" si="46"/>
        <v>-1.7491281369025113E-2</v>
      </c>
      <c r="M69" s="1">
        <f t="shared" si="47"/>
        <v>-1.2618663186398038E-2</v>
      </c>
      <c r="P69" s="2" t="s">
        <v>692</v>
      </c>
      <c r="Q69" s="1">
        <f t="shared" si="48"/>
        <v>2.2428104438862393</v>
      </c>
      <c r="R69" s="1">
        <f t="shared" si="14"/>
        <v>2.9461808223531931</v>
      </c>
      <c r="S69" s="1">
        <f t="shared" si="56"/>
        <v>2.9715753788212655</v>
      </c>
      <c r="T69" s="1">
        <f t="shared" si="23"/>
        <v>2.9588781005872296</v>
      </c>
      <c r="U69" s="1">
        <f t="shared" si="16"/>
        <v>2.8134223397449363</v>
      </c>
      <c r="V69" s="1">
        <f t="shared" si="49"/>
        <v>2.8020421412258245</v>
      </c>
      <c r="W69" s="1">
        <f t="shared" si="50"/>
        <v>2.82750955151832</v>
      </c>
      <c r="X69" s="1">
        <f t="shared" si="40"/>
        <v>2.8197581776626364</v>
      </c>
      <c r="Y69" s="1">
        <f t="shared" si="41"/>
        <v>2.8197239156388725</v>
      </c>
      <c r="Z69" s="1">
        <f t="shared" si="42"/>
        <v>2.8230652782334142</v>
      </c>
      <c r="AA69" s="1">
        <f t="shared" si="52"/>
        <v>2.8239351946527873</v>
      </c>
      <c r="AD69" s="1">
        <f>'F12b_VDZ-F12'!B69</f>
        <v>2.2443882506487198</v>
      </c>
      <c r="AE69" s="1">
        <f>'F12b_VDZ-F12'!C69</f>
        <v>2.9497094049144197</v>
      </c>
      <c r="AF69" s="1">
        <f>'F12b_VDZ-F12'!D69</f>
        <v>2.802465069434787</v>
      </c>
      <c r="AG69" s="1"/>
      <c r="AH69" s="1">
        <f t="shared" si="51"/>
        <v>2.8073376876174141</v>
      </c>
      <c r="AI69" s="1"/>
      <c r="AJ69" s="1">
        <f t="shared" si="24"/>
        <v>2.8015218260134538</v>
      </c>
      <c r="AK69" s="1"/>
      <c r="AL69" s="1">
        <f>'F12c_VDZ-F12 '!D69</f>
        <v>2.8199563508038121</v>
      </c>
      <c r="AN69" s="1"/>
      <c r="AO69" s="1"/>
      <c r="AP69" s="1"/>
      <c r="AQ69" s="1"/>
      <c r="AS69" t="s">
        <v>692</v>
      </c>
      <c r="AT69">
        <v>-76.850188684299994</v>
      </c>
      <c r="AU69">
        <v>-76.061580468299994</v>
      </c>
      <c r="AV69">
        <v>-152.91534329839999</v>
      </c>
      <c r="AW69">
        <v>-77.193512868300004</v>
      </c>
      <c r="AX69">
        <v>-76.357492474300003</v>
      </c>
      <c r="AY69">
        <v>-153.5557003804</v>
      </c>
      <c r="AZ69">
        <v>-77.191023921899998</v>
      </c>
      <c r="BA69">
        <v>-76.351304774599996</v>
      </c>
      <c r="BB69">
        <v>-153.54706420310001</v>
      </c>
      <c r="BC69">
        <v>-77.197751379799996</v>
      </c>
      <c r="BD69">
        <v>-76.355445556700005</v>
      </c>
      <c r="BE69">
        <v>-153.55768041019999</v>
      </c>
      <c r="BF69">
        <v>-77.190022824400003</v>
      </c>
      <c r="BG69">
        <v>-76.348732371799997</v>
      </c>
      <c r="BH69">
        <v>-153.54322053440001</v>
      </c>
      <c r="BI69">
        <v>-77.189426994399994</v>
      </c>
      <c r="BJ69">
        <v>-76.349348822500005</v>
      </c>
      <c r="BK69">
        <v>-153.54328174</v>
      </c>
      <c r="BL69">
        <v>-77.1919662496</v>
      </c>
      <c r="BM69">
        <v>-76.351988747299998</v>
      </c>
      <c r="BN69">
        <v>-153.54844856739999</v>
      </c>
      <c r="BO69">
        <v>-77.191936323700006</v>
      </c>
      <c r="BP69">
        <v>-76.351956278900005</v>
      </c>
      <c r="BQ69">
        <v>-153.54838611849999</v>
      </c>
      <c r="BR69">
        <v>-77.194102466399997</v>
      </c>
      <c r="BS69">
        <v>-76.353567292899996</v>
      </c>
      <c r="BT69">
        <v>-153.55216859999999</v>
      </c>
      <c r="BU69">
        <v>-77.186963559999995</v>
      </c>
      <c r="BV69">
        <v>-76.346486238799997</v>
      </c>
      <c r="BW69">
        <v>-153.5379500258</v>
      </c>
      <c r="BY69">
        <v>-153.540650065991</v>
      </c>
      <c r="BZ69">
        <v>-77.188817249731002</v>
      </c>
      <c r="CA69">
        <v>-76.347368307235001</v>
      </c>
      <c r="CD69" t="s">
        <v>693</v>
      </c>
      <c r="CF69">
        <v>-153.54503245379999</v>
      </c>
      <c r="CG69">
        <v>-77.190679183613994</v>
      </c>
      <c r="CH69">
        <v>-76.349879492995996</v>
      </c>
    </row>
    <row r="70" spans="1:86" x14ac:dyDescent="0.2">
      <c r="A70" t="s">
        <v>694</v>
      </c>
      <c r="B70" s="1">
        <f t="shared" si="43"/>
        <v>0.60815070954390116</v>
      </c>
      <c r="C70" s="1">
        <f t="shared" si="35"/>
        <v>0.54418480702374605</v>
      </c>
      <c r="D70" s="1">
        <f t="shared" si="53"/>
        <v>4.4016217739983432E-2</v>
      </c>
      <c r="E70" s="1">
        <f t="shared" si="54"/>
        <v>-1.0293725482425131E-2</v>
      </c>
      <c r="F70" s="1">
        <f t="shared" si="55"/>
        <v>6.2922576975608102E-2</v>
      </c>
      <c r="G70" s="1">
        <f t="shared" si="44"/>
        <v>-3.7898684116398407E-2</v>
      </c>
      <c r="H70" s="1">
        <f t="shared" si="45"/>
        <v>-1.3773517894664522E-2</v>
      </c>
      <c r="I70" s="1">
        <f t="shared" si="36"/>
        <v>-5.4875396532771958E-4</v>
      </c>
      <c r="J70" s="1">
        <f t="shared" si="37"/>
        <v>3.3135625447933137E-5</v>
      </c>
      <c r="K70" s="1">
        <f t="shared" si="38"/>
        <v>1.4762226844807103E-2</v>
      </c>
      <c r="L70" s="1">
        <f t="shared" si="46"/>
        <v>-9.5741119968391075E-3</v>
      </c>
      <c r="M70" s="1">
        <f t="shared" si="47"/>
        <v>6.3769291180530985E-3</v>
      </c>
      <c r="P70" s="2" t="s">
        <v>694</v>
      </c>
      <c r="Q70" s="1">
        <f t="shared" si="48"/>
        <v>2.6299578264785848</v>
      </c>
      <c r="R70" s="1">
        <f t="shared" si="14"/>
        <v>5.1161256788666236</v>
      </c>
      <c r="S70" s="1">
        <f t="shared" si="56"/>
        <v>4.9881938738263134</v>
      </c>
      <c r="T70" s="1">
        <f t="shared" si="23"/>
        <v>5.0521597763464685</v>
      </c>
      <c r="U70" s="1">
        <f t="shared" si="16"/>
        <v>4.5519911870627059</v>
      </c>
      <c r="V70" s="1">
        <f t="shared" si="49"/>
        <v>4.4976812438402973</v>
      </c>
      <c r="W70" s="1">
        <f t="shared" si="50"/>
        <v>4.5708975462983306</v>
      </c>
      <c r="X70" s="1">
        <f t="shared" si="40"/>
        <v>4.5074262153573947</v>
      </c>
      <c r="Y70" s="1">
        <f t="shared" si="41"/>
        <v>4.5080081049481704</v>
      </c>
      <c r="Z70" s="1">
        <f t="shared" si="42"/>
        <v>4.5227371961675296</v>
      </c>
      <c r="AA70" s="1">
        <f t="shared" si="52"/>
        <v>4.4700762852063241</v>
      </c>
      <c r="AD70" s="1">
        <f>'F12b_VDZ-F12'!B70</f>
        <v>2.6310990159137355</v>
      </c>
      <c r="AE70" s="1">
        <f>'F12b_VDZ-F12'!C70</f>
        <v>5.1167009920904141</v>
      </c>
      <c r="AF70" s="1">
        <f>'F12b_VDZ-F12'!D70</f>
        <v>4.4984008573258834</v>
      </c>
      <c r="AG70" s="1"/>
      <c r="AH70" s="1">
        <f t="shared" si="51"/>
        <v>4.5143518984407756</v>
      </c>
      <c r="AI70" s="1"/>
      <c r="AJ70" s="1">
        <f t="shared" si="24"/>
        <v>4.4942014514280579</v>
      </c>
      <c r="AK70" s="1"/>
      <c r="AL70" s="1">
        <f>'F12c_VDZ-F12 '!D70</f>
        <v>4.5079749693227225</v>
      </c>
      <c r="AN70" s="1"/>
      <c r="AO70" s="1"/>
      <c r="AP70" s="1"/>
      <c r="AQ70" s="1"/>
      <c r="AS70" t="s">
        <v>694</v>
      </c>
      <c r="AT70">
        <v>-76.850084114400005</v>
      </c>
      <c r="AU70">
        <v>-227.9087093094</v>
      </c>
      <c r="AV70">
        <v>-304.76298452819998</v>
      </c>
      <c r="AW70">
        <v>-77.193465168100005</v>
      </c>
      <c r="AX70">
        <v>-228.80710577880001</v>
      </c>
      <c r="AY70">
        <v>-306.00872401179998</v>
      </c>
      <c r="AZ70">
        <v>-77.190954177099997</v>
      </c>
      <c r="BA70">
        <v>-228.78679287840001</v>
      </c>
      <c r="BB70">
        <v>-305.9856962481</v>
      </c>
      <c r="BC70">
        <v>-77.197687723599998</v>
      </c>
      <c r="BD70">
        <v>-228.80109729599999</v>
      </c>
      <c r="BE70">
        <v>-306.006039079</v>
      </c>
      <c r="BF70">
        <v>-77.1899591942</v>
      </c>
      <c r="BG70">
        <v>-228.78094863870001</v>
      </c>
      <c r="BH70">
        <v>-305.9780753439</v>
      </c>
      <c r="BI70">
        <v>-77.189361431400002</v>
      </c>
      <c r="BJ70">
        <v>-228.78173839179999</v>
      </c>
      <c r="BK70">
        <v>-305.97838401180002</v>
      </c>
      <c r="BL70">
        <v>-77.1919009625</v>
      </c>
      <c r="BM70">
        <v>-228.78894379050001</v>
      </c>
      <c r="BN70">
        <v>-305.9880277936</v>
      </c>
      <c r="BO70">
        <v>-77.191871013899998</v>
      </c>
      <c r="BP70">
        <v>-228.788838255</v>
      </c>
      <c r="BQ70">
        <v>-305.98789323680001</v>
      </c>
      <c r="BR70">
        <v>-77.194037799100002</v>
      </c>
      <c r="BS70">
        <v>-228.7942378823</v>
      </c>
      <c r="BT70">
        <v>-305.99548312159999</v>
      </c>
      <c r="BU70">
        <v>-77.186894993899998</v>
      </c>
      <c r="BV70">
        <v>-228.77163157710001</v>
      </c>
      <c r="BW70">
        <v>-305.96565009070002</v>
      </c>
      <c r="BY70">
        <v>-305.97264704730799</v>
      </c>
      <c r="BZ70">
        <v>-77.188753142715001</v>
      </c>
      <c r="CA70">
        <v>-228.776731938995</v>
      </c>
      <c r="CD70" t="s">
        <v>695</v>
      </c>
      <c r="CF70">
        <v>-305.98169864398602</v>
      </c>
      <c r="CG70">
        <v>-77.190615638002996</v>
      </c>
      <c r="CH70">
        <v>-228.78388892860499</v>
      </c>
    </row>
    <row r="71" spans="1:86" x14ac:dyDescent="0.2">
      <c r="A71" t="s">
        <v>696</v>
      </c>
      <c r="B71" s="1">
        <f t="shared" si="43"/>
        <v>0.94794045034268137</v>
      </c>
      <c r="C71" s="1">
        <f t="shared" si="35"/>
        <v>0.60805551448447215</v>
      </c>
      <c r="D71" s="1">
        <f t="shared" si="53"/>
        <v>9.8625983093441505E-2</v>
      </c>
      <c r="E71" s="1">
        <f t="shared" si="54"/>
        <v>1.8108607660935583E-2</v>
      </c>
      <c r="F71" s="1">
        <f t="shared" si="55"/>
        <v>0.16551447975603883</v>
      </c>
      <c r="G71" s="1">
        <f t="shared" si="44"/>
        <v>9.0461394268043449E-2</v>
      </c>
      <c r="H71" s="1">
        <f t="shared" si="45"/>
        <v>4.1438820995008729E-2</v>
      </c>
      <c r="I71" s="1">
        <f t="shared" si="36"/>
        <v>1.6015549743344959E-2</v>
      </c>
      <c r="J71" s="1">
        <f t="shared" si="37"/>
        <v>1.6107228867701551E-2</v>
      </c>
      <c r="K71" s="1">
        <f t="shared" si="38"/>
        <v>5.2414238237113775E-2</v>
      </c>
      <c r="L71" s="1">
        <f t="shared" si="46"/>
        <v>1.9534903942548532E-3</v>
      </c>
      <c r="M71" s="1">
        <f t="shared" si="47"/>
        <v>3.3830552552485571E-2</v>
      </c>
      <c r="P71" t="s">
        <v>696</v>
      </c>
      <c r="Q71" s="1">
        <f t="shared" si="48"/>
        <v>-2.0190688568771074</v>
      </c>
      <c r="R71" s="1">
        <f t="shared" si="14"/>
        <v>3.079820453831899</v>
      </c>
      <c r="S71" s="1">
        <f t="shared" si="56"/>
        <v>2.4000505821154809</v>
      </c>
      <c r="T71" s="1">
        <f t="shared" si="23"/>
        <v>2.7399355179736897</v>
      </c>
      <c r="U71" s="1">
        <f t="shared" si="16"/>
        <v>2.2305059865826591</v>
      </c>
      <c r="V71" s="1">
        <f t="shared" si="49"/>
        <v>2.1499886111501532</v>
      </c>
      <c r="W71" s="1">
        <f t="shared" si="50"/>
        <v>2.2973944832452564</v>
      </c>
      <c r="X71" s="1">
        <f t="shared" si="40"/>
        <v>2.1478955532325625</v>
      </c>
      <c r="Y71" s="1">
        <f t="shared" si="41"/>
        <v>2.1479872323569191</v>
      </c>
      <c r="Z71" s="1">
        <f t="shared" si="42"/>
        <v>2.1842942417263314</v>
      </c>
      <c r="AA71" s="1">
        <f t="shared" si="52"/>
        <v>2.222341397757261</v>
      </c>
      <c r="AD71" s="1">
        <f>'F12b_VDZ-F12'!B71</f>
        <v>-2.0168165514525209</v>
      </c>
      <c r="AE71" s="1">
        <f>'F12b_VDZ-F12'!C71</f>
        <v>3.0850281275289353</v>
      </c>
      <c r="AF71" s="1">
        <f>'F12b_VDZ-F12'!D71</f>
        <v>2.1338334938834724</v>
      </c>
      <c r="AG71" s="1"/>
      <c r="AH71" s="1">
        <f t="shared" si="51"/>
        <v>2.1657105560417031</v>
      </c>
      <c r="AI71" s="1"/>
      <c r="AJ71" s="1">
        <f t="shared" si="24"/>
        <v>2.1733188244842263</v>
      </c>
      <c r="AK71" s="1"/>
      <c r="AL71" s="1">
        <f>'F12c_VDZ-F12 '!D71</f>
        <v>2.1318800034892176</v>
      </c>
      <c r="AN71" s="1"/>
      <c r="AO71" s="1"/>
      <c r="AP71" s="1"/>
      <c r="AQ71" s="1"/>
      <c r="AS71" t="s">
        <v>696</v>
      </c>
      <c r="AT71">
        <v>-196.40722344049999</v>
      </c>
      <c r="AU71">
        <v>-227.908848347</v>
      </c>
      <c r="AV71">
        <v>-424.31285419659997</v>
      </c>
      <c r="AW71">
        <v>-197.3887106114</v>
      </c>
      <c r="AX71">
        <v>-228.80721348579999</v>
      </c>
      <c r="AY71">
        <v>-426.2008321033</v>
      </c>
      <c r="AZ71">
        <v>-197.41508698569999</v>
      </c>
      <c r="BA71">
        <v>-228.7869390365</v>
      </c>
      <c r="BB71">
        <v>-426.2058507461</v>
      </c>
      <c r="BC71">
        <v>-197.42994911930001</v>
      </c>
      <c r="BD71">
        <v>-228.80122141050001</v>
      </c>
      <c r="BE71">
        <v>-426.23472506719997</v>
      </c>
      <c r="BF71">
        <v>-197.40716187730001</v>
      </c>
      <c r="BG71">
        <v>-228.78107724489999</v>
      </c>
      <c r="BH71">
        <v>-426.19166534700003</v>
      </c>
      <c r="BI71">
        <v>-197.40490682230001</v>
      </c>
      <c r="BJ71">
        <v>-228.7818580041</v>
      </c>
      <c r="BK71">
        <v>-426.19042595740001</v>
      </c>
      <c r="BL71">
        <v>-197.41329385239999</v>
      </c>
      <c r="BM71">
        <v>-228.78906805919999</v>
      </c>
      <c r="BN71">
        <v>-426.20578480090001</v>
      </c>
      <c r="BO71">
        <v>-197.41324315189999</v>
      </c>
      <c r="BP71">
        <v>-228.78896272349999</v>
      </c>
      <c r="BQ71">
        <v>-426.20562891079999</v>
      </c>
      <c r="BR71">
        <v>-197.4182148626</v>
      </c>
      <c r="BS71">
        <v>-228.79436170260001</v>
      </c>
      <c r="BT71">
        <v>-426.21605745950001</v>
      </c>
      <c r="BU71">
        <v>-197.39323771350001</v>
      </c>
      <c r="BV71">
        <v>-228.77174793169999</v>
      </c>
      <c r="BW71">
        <v>-426.16852717149999</v>
      </c>
      <c r="BY71">
        <v>-426.18327449722</v>
      </c>
      <c r="BZ71">
        <v>-197.402954057046</v>
      </c>
      <c r="CA71">
        <v>-228.776857036314</v>
      </c>
      <c r="CD71" t="s">
        <v>697</v>
      </c>
      <c r="CF71">
        <v>-426.19640397958398</v>
      </c>
      <c r="CG71">
        <v>-197.40893856637101</v>
      </c>
      <c r="CH71">
        <v>-228.7840141339</v>
      </c>
    </row>
    <row r="72" spans="1:86" x14ac:dyDescent="0.2">
      <c r="A72" t="s">
        <v>698</v>
      </c>
      <c r="B72" s="1">
        <f t="shared" si="43"/>
        <v>1.0987692192595278</v>
      </c>
      <c r="C72" s="1">
        <f t="shared" si="35"/>
        <v>0.71468439674662765</v>
      </c>
      <c r="D72" s="1">
        <f t="shared" si="53"/>
        <v>0.11235352716485592</v>
      </c>
      <c r="E72" s="1">
        <f t="shared" si="54"/>
        <v>2.12425990894336E-2</v>
      </c>
      <c r="F72" s="1">
        <f t="shared" si="55"/>
        <v>0.1865855792665867</v>
      </c>
      <c r="G72" s="1">
        <f t="shared" si="44"/>
        <v>0.10106387826851293</v>
      </c>
      <c r="H72" s="1">
        <f t="shared" si="45"/>
        <v>4.6241585449684042E-2</v>
      </c>
      <c r="I72" s="1">
        <f t="shared" si="36"/>
        <v>1.9206832732626022E-2</v>
      </c>
      <c r="J72" s="1">
        <f t="shared" si="37"/>
        <v>1.941648367949611E-2</v>
      </c>
      <c r="K72" s="1">
        <f t="shared" si="38"/>
        <v>6.1209683135858839E-2</v>
      </c>
      <c r="L72" s="1">
        <f t="shared" si="46"/>
        <v>1.5047577886622143E-3</v>
      </c>
      <c r="M72" s="1">
        <f t="shared" si="47"/>
        <v>3.7207242092233805E-2</v>
      </c>
      <c r="P72" t="s">
        <v>698</v>
      </c>
      <c r="Q72" s="1">
        <f t="shared" si="48"/>
        <v>-2.086189155494615</v>
      </c>
      <c r="R72" s="1">
        <f t="shared" si="14"/>
        <v>3.7370147927371438</v>
      </c>
      <c r="S72" s="1">
        <f>627.5095*(AZ72+BA72-BB72)</f>
        <v>2.9688451477113431</v>
      </c>
      <c r="T72" s="1">
        <f t="shared" si="23"/>
        <v>3.3529299702242437</v>
      </c>
      <c r="U72" s="1">
        <f t="shared" si="16"/>
        <v>2.7505991006424719</v>
      </c>
      <c r="V72" s="1">
        <f t="shared" si="49"/>
        <v>2.6594881725670496</v>
      </c>
      <c r="W72" s="1">
        <f t="shared" si="50"/>
        <v>2.8248311527442027</v>
      </c>
      <c r="X72" s="1">
        <f t="shared" si="40"/>
        <v>2.657452406210242</v>
      </c>
      <c r="Y72" s="1">
        <f t="shared" si="41"/>
        <v>2.6576620571571121</v>
      </c>
      <c r="Z72" s="1">
        <f t="shared" si="42"/>
        <v>2.6994552566134749</v>
      </c>
      <c r="AA72" s="1">
        <f t="shared" si="52"/>
        <v>2.7393094517461289</v>
      </c>
      <c r="AD72" s="1">
        <f>'F12b_VDZ-F12'!B72</f>
        <v>-2.0839855178538174</v>
      </c>
      <c r="AE72" s="1">
        <f>'F12b_VDZ-F12'!C72</f>
        <v>3.74336070151936</v>
      </c>
      <c r="AF72" s="1">
        <f>'F12b_VDZ-F12'!D72</f>
        <v>2.6397503312662782</v>
      </c>
      <c r="AG72" s="1"/>
      <c r="AH72" s="1">
        <f t="shared" si="51"/>
        <v>2.6754528155698498</v>
      </c>
      <c r="AI72" s="1"/>
      <c r="AJ72" s="1">
        <f t="shared" si="24"/>
        <v>2.6844871589273001</v>
      </c>
      <c r="AK72" s="1"/>
      <c r="AL72" s="1">
        <f>'F12c_VDZ-F12 '!D72</f>
        <v>2.638245573477616</v>
      </c>
      <c r="AN72" s="1"/>
      <c r="AO72" s="1"/>
      <c r="AP72" s="1"/>
      <c r="AQ72" s="1"/>
      <c r="AS72" t="s">
        <v>698</v>
      </c>
      <c r="AT72">
        <v>-196.40718780270001</v>
      </c>
      <c r="AU72">
        <v>-208.06639992940001</v>
      </c>
      <c r="AV72">
        <v>-404.47026317820001</v>
      </c>
      <c r="AW72">
        <v>-197.3887130331</v>
      </c>
      <c r="AX72">
        <v>-208.9332428921</v>
      </c>
      <c r="AY72">
        <v>-406.32791123710001</v>
      </c>
      <c r="AZ72">
        <v>-197.4150821138</v>
      </c>
      <c r="BA72">
        <v>-208.92081420759999</v>
      </c>
      <c r="BB72">
        <v>-406.34062747709999</v>
      </c>
      <c r="BC72">
        <v>-197.42994523909999</v>
      </c>
      <c r="BD72">
        <v>-208.9340386328</v>
      </c>
      <c r="BE72">
        <v>-406.3683672304</v>
      </c>
      <c r="BF72">
        <v>-197.40715774469999</v>
      </c>
      <c r="BG72">
        <v>-208.9146115062</v>
      </c>
      <c r="BH72">
        <v>-406.3260074149</v>
      </c>
      <c r="BI72">
        <v>-197.40490288449999</v>
      </c>
      <c r="BJ72">
        <v>-208.91470024949999</v>
      </c>
      <c r="BK72">
        <v>-406.32410478880001</v>
      </c>
      <c r="BL72">
        <v>-197.41328943720001</v>
      </c>
      <c r="BM72">
        <v>-208.9216565474</v>
      </c>
      <c r="BN72">
        <v>-406.3391809044</v>
      </c>
      <c r="BO72">
        <v>-197.41323876000001</v>
      </c>
      <c r="BP72">
        <v>-208.92156538360001</v>
      </c>
      <c r="BQ72">
        <v>-406.33903939750002</v>
      </c>
      <c r="BR72">
        <v>-197.41821086760001</v>
      </c>
      <c r="BS72">
        <v>-208.92663190339999</v>
      </c>
      <c r="BT72">
        <v>-406.34914462659998</v>
      </c>
      <c r="BU72">
        <v>-197.39323239469999</v>
      </c>
      <c r="BV72">
        <v>-208.9050174745</v>
      </c>
      <c r="BW72">
        <v>-406.3026152365</v>
      </c>
      <c r="BY72">
        <v>-406.31786787086497</v>
      </c>
      <c r="BZ72">
        <v>-197.40294979428799</v>
      </c>
      <c r="CA72">
        <v>-208.91064007415801</v>
      </c>
      <c r="CD72" t="s">
        <v>699</v>
      </c>
      <c r="CF72">
        <v>-406.33029635232202</v>
      </c>
      <c r="CG72">
        <v>-197.40893469425299</v>
      </c>
      <c r="CH72">
        <v>-208.917098052792</v>
      </c>
    </row>
    <row r="73" spans="1:86" x14ac:dyDescent="0.2">
      <c r="A73" t="s">
        <v>700</v>
      </c>
      <c r="B73" s="1">
        <f t="shared" si="43"/>
        <v>1.674273664239287</v>
      </c>
      <c r="C73" s="1">
        <f t="shared" si="35"/>
        <v>0.96936911917306645</v>
      </c>
      <c r="D73" s="1">
        <f t="shared" si="53"/>
        <v>9.9752868480961432E-2</v>
      </c>
      <c r="E73" s="1">
        <f t="shared" si="54"/>
        <v>-2.516839700949669E-2</v>
      </c>
      <c r="F73" s="1">
        <f t="shared" si="55"/>
        <v>0.1899068445944847</v>
      </c>
      <c r="G73" s="1">
        <f t="shared" si="44"/>
        <v>0.19412552819213102</v>
      </c>
      <c r="H73" s="1">
        <f t="shared" si="45"/>
        <v>4.2766209598927851E-3</v>
      </c>
      <c r="I73" s="1">
        <f t="shared" si="36"/>
        <v>1.3246730560256825E-2</v>
      </c>
      <c r="J73" s="1">
        <f t="shared" si="37"/>
        <v>1.3998737989443288E-2</v>
      </c>
      <c r="K73" s="1">
        <f t="shared" si="38"/>
        <v>4.3566483598156847E-2</v>
      </c>
      <c r="L73" s="1">
        <f t="shared" si="46"/>
        <v>-3.9257754837680903E-2</v>
      </c>
      <c r="M73" s="1">
        <f t="shared" si="47"/>
        <v>2.3091416534256393E-2</v>
      </c>
      <c r="P73" t="s">
        <v>700</v>
      </c>
      <c r="Q73" s="1">
        <f t="shared" si="48"/>
        <v>-1.1866462551105914</v>
      </c>
      <c r="R73" s="1">
        <f t="shared" si="14"/>
        <v>4.6310307149200298</v>
      </c>
      <c r="S73" s="1">
        <f>627.5095*(AZ73+BA73-BB73)</f>
        <v>3.2212216247875887</v>
      </c>
      <c r="T73" s="1">
        <f t="shared" si="23"/>
        <v>3.9261261698538092</v>
      </c>
      <c r="U73" s="1">
        <f t="shared" si="16"/>
        <v>3.0565099191617042</v>
      </c>
      <c r="V73" s="1">
        <f t="shared" si="49"/>
        <v>2.9315886536712461</v>
      </c>
      <c r="W73" s="1">
        <f t="shared" si="50"/>
        <v>3.1466638952752275</v>
      </c>
      <c r="X73" s="1">
        <f t="shared" si="40"/>
        <v>2.9700037812409996</v>
      </c>
      <c r="Y73" s="1">
        <f t="shared" si="41"/>
        <v>2.9707557886701861</v>
      </c>
      <c r="Z73" s="1">
        <f t="shared" si="42"/>
        <v>3.0003235342788996</v>
      </c>
      <c r="AA73" s="1">
        <f t="shared" si="52"/>
        <v>3.1508825788728738</v>
      </c>
      <c r="AD73" s="1">
        <f>'F12b_VDZ-F12'!B73</f>
        <v>-1.1811864110837964</v>
      </c>
      <c r="AE73" s="1">
        <f>'F12b_VDZ-F12'!C73</f>
        <v>4.637652400973673</v>
      </c>
      <c r="AF73" s="1">
        <f>'F12b_VDZ-F12'!D73</f>
        <v>2.9174992958430619</v>
      </c>
      <c r="AG73" s="1"/>
      <c r="AH73" s="1">
        <f t="shared" si="51"/>
        <v>2.9798484672149992</v>
      </c>
      <c r="AI73" s="1"/>
      <c r="AJ73" s="1">
        <f t="shared" si="24"/>
        <v>2.9610336716406356</v>
      </c>
      <c r="AK73" s="1"/>
      <c r="AL73" s="1">
        <f>'F12c_VDZ-F12 '!D73</f>
        <v>2.9567570506807428</v>
      </c>
      <c r="AN73" s="1"/>
      <c r="AO73" s="1"/>
      <c r="AP73" s="1"/>
      <c r="AQ73" s="1"/>
      <c r="AS73" t="s">
        <v>700</v>
      </c>
      <c r="AT73">
        <v>-230.78472378320001</v>
      </c>
      <c r="AU73">
        <v>-227.90867370149999</v>
      </c>
      <c r="AV73">
        <v>-458.69150644360002</v>
      </c>
      <c r="AW73">
        <v>-231.83277824629999</v>
      </c>
      <c r="AX73">
        <v>-228.80717877449999</v>
      </c>
      <c r="AY73">
        <v>-460.64733703770003</v>
      </c>
      <c r="AZ73">
        <v>-231.82499978109999</v>
      </c>
      <c r="BA73">
        <v>-228.7868537576</v>
      </c>
      <c r="BB73">
        <v>-460.6169868819</v>
      </c>
      <c r="BC73">
        <v>-231.83553492210001</v>
      </c>
      <c r="BD73">
        <v>-228.80115380110001</v>
      </c>
      <c r="BE73">
        <v>-460.64155958160001</v>
      </c>
      <c r="BF73">
        <v>-231.8129778352</v>
      </c>
      <c r="BG73">
        <v>-228.78100778890001</v>
      </c>
      <c r="BH73">
        <v>-460.59865740779998</v>
      </c>
      <c r="BI73">
        <v>-231.81009421479999</v>
      </c>
      <c r="BJ73">
        <v>-228.7817883031</v>
      </c>
      <c r="BK73">
        <v>-460.59689704580001</v>
      </c>
      <c r="BL73">
        <v>-231.81883624400001</v>
      </c>
      <c r="BM73">
        <v>-228.78899711060001</v>
      </c>
      <c r="BN73">
        <v>-460.61256635669997</v>
      </c>
      <c r="BO73">
        <v>-231.8187536634</v>
      </c>
      <c r="BP73">
        <v>-228.78889170119999</v>
      </c>
      <c r="BQ73">
        <v>-460.61237956510001</v>
      </c>
      <c r="BR73">
        <v>-231.82490935089999</v>
      </c>
      <c r="BS73">
        <v>-228.7942934454</v>
      </c>
      <c r="BT73">
        <v>-460.62398411599997</v>
      </c>
      <c r="BU73">
        <v>-231.79801733830001</v>
      </c>
      <c r="BV73">
        <v>-228.77167326649999</v>
      </c>
      <c r="BW73">
        <v>-460.57471185560001</v>
      </c>
      <c r="BY73">
        <v>-460.58978220407801</v>
      </c>
      <c r="BZ73">
        <v>-231.80827938977899</v>
      </c>
      <c r="CA73">
        <v>-228.776784106978</v>
      </c>
      <c r="CD73" t="s">
        <v>701</v>
      </c>
      <c r="CF73">
        <v>-460.60366392957502</v>
      </c>
      <c r="CG73">
        <v>-231.81496977868699</v>
      </c>
      <c r="CH73">
        <v>-228.78394546028301</v>
      </c>
    </row>
    <row r="74" spans="1:86" x14ac:dyDescent="0.2">
      <c r="A74" t="s">
        <v>702</v>
      </c>
      <c r="B74" s="1">
        <f t="shared" si="43"/>
        <v>0.80244912347844632</v>
      </c>
      <c r="C74" s="1">
        <f t="shared" si="35"/>
        <v>0.57862021852909828</v>
      </c>
      <c r="D74" s="1">
        <f t="shared" si="53"/>
        <v>6.7096342825338162E-2</v>
      </c>
      <c r="E74" s="1">
        <f t="shared" si="54"/>
        <v>-2.1172020105568734E-3</v>
      </c>
      <c r="F74" s="1">
        <f t="shared" si="55"/>
        <v>0.12409604275924391</v>
      </c>
      <c r="G74" s="1">
        <f t="shared" si="44"/>
        <v>0.10790874492561819</v>
      </c>
      <c r="H74" s="1">
        <f t="shared" si="45"/>
        <v>1.1578035936267828E-2</v>
      </c>
      <c r="I74" s="1">
        <f t="shared" si="36"/>
        <v>1.0565894505376594E-2</v>
      </c>
      <c r="J74" s="1">
        <f t="shared" si="37"/>
        <v>1.0780816483436872E-2</v>
      </c>
      <c r="K74" s="1">
        <f t="shared" si="38"/>
        <v>3.7055768779284737E-2</v>
      </c>
      <c r="L74" s="1">
        <f t="shared" si="46"/>
        <v>-1.2953662966768142E-2</v>
      </c>
      <c r="M74" s="1">
        <f t="shared" si="47"/>
        <v>1.6459160595799549E-2</v>
      </c>
      <c r="P74" t="s">
        <v>702</v>
      </c>
      <c r="Q74" s="1">
        <f t="shared" si="48"/>
        <v>-0.50718216883560896</v>
      </c>
      <c r="R74" s="1">
        <f t="shared" si="14"/>
        <v>3.2422794630566796</v>
      </c>
      <c r="S74" s="1">
        <f>627.5095*(AZ74+BA74-BB74)</f>
        <v>2.7946216531579835</v>
      </c>
      <c r="T74" s="1">
        <f t="shared" si="23"/>
        <v>3.0184505581073315</v>
      </c>
      <c r="U74" s="1">
        <f t="shared" si="16"/>
        <v>2.5069266824035714</v>
      </c>
      <c r="V74" s="1">
        <f t="shared" si="49"/>
        <v>2.4377131375676764</v>
      </c>
      <c r="W74" s="1">
        <f t="shared" si="50"/>
        <v>2.5639263823374772</v>
      </c>
      <c r="X74" s="1">
        <f t="shared" si="40"/>
        <v>2.4503962340836098</v>
      </c>
      <c r="Y74" s="1">
        <f t="shared" si="41"/>
        <v>2.4506111560616701</v>
      </c>
      <c r="Z74" s="1">
        <f t="shared" si="42"/>
        <v>2.476886108357518</v>
      </c>
      <c r="AA74" s="1">
        <f t="shared" si="52"/>
        <v>2.5477390845038514</v>
      </c>
      <c r="AD74" s="1">
        <f>'F12b_VDZ-F12'!B74</f>
        <v>-0.50509696294353679</v>
      </c>
      <c r="AE74" s="1">
        <f>'F12b_VDZ-F12'!C74</f>
        <v>3.2461349385299765</v>
      </c>
      <c r="AF74" s="1">
        <f>'F12b_VDZ-F12'!D74</f>
        <v>2.4268766766114651</v>
      </c>
      <c r="AG74" s="1"/>
      <c r="AH74" s="1">
        <f t="shared" si="51"/>
        <v>2.4562895001740328</v>
      </c>
      <c r="AI74" s="1"/>
      <c r="AJ74" s="1">
        <f t="shared" si="24"/>
        <v>2.4514083755145011</v>
      </c>
      <c r="AK74" s="1"/>
      <c r="AL74" s="1">
        <f>'F12c_VDZ-F12 '!D74</f>
        <v>2.4398303395782333</v>
      </c>
      <c r="AN74" s="1"/>
      <c r="AO74" s="1"/>
      <c r="AP74" s="1"/>
      <c r="AQ74" s="1"/>
      <c r="AS74" t="s">
        <v>702</v>
      </c>
      <c r="AT74">
        <v>-247.10663576650001</v>
      </c>
      <c r="AU74">
        <v>-78.065828251900001</v>
      </c>
      <c r="AV74">
        <v>-325.17165577219998</v>
      </c>
      <c r="AW74">
        <v>-248.16454356099999</v>
      </c>
      <c r="AX74">
        <v>-78.435522126500004</v>
      </c>
      <c r="AY74">
        <v>-326.60523258849997</v>
      </c>
      <c r="AZ74">
        <v>-248.15537825729999</v>
      </c>
      <c r="BA74">
        <v>-78.445240235699998</v>
      </c>
      <c r="BB74">
        <v>-326.60507200590001</v>
      </c>
      <c r="BC74">
        <v>-248.17192843399999</v>
      </c>
      <c r="BD74">
        <v>-78.451987441200004</v>
      </c>
      <c r="BE74">
        <v>-326.62791091700001</v>
      </c>
      <c r="BF74">
        <v>-248.14808590390001</v>
      </c>
      <c r="BG74">
        <v>-78.443434801899997</v>
      </c>
      <c r="BH74">
        <v>-326.59540544880002</v>
      </c>
      <c r="BI74">
        <v>-248.14780098349999</v>
      </c>
      <c r="BJ74">
        <v>-78.442339477800004</v>
      </c>
      <c r="BK74">
        <v>-326.59422633790001</v>
      </c>
      <c r="BL74">
        <v>-248.1562015719</v>
      </c>
      <c r="BM74">
        <v>-78.445521376599999</v>
      </c>
      <c r="BN74">
        <v>-326.60562790329999</v>
      </c>
      <c r="BO74">
        <v>-248.1561018399</v>
      </c>
      <c r="BP74">
        <v>-78.445493346800006</v>
      </c>
      <c r="BQ74">
        <v>-326.605500484</v>
      </c>
      <c r="BR74">
        <v>-248.16219549190001</v>
      </c>
      <c r="BS74">
        <v>-78.4475580063</v>
      </c>
      <c r="BT74">
        <v>-326.61370066730001</v>
      </c>
      <c r="BU74">
        <v>-248.13588273830001</v>
      </c>
      <c r="BV74">
        <v>-78.438149949500001</v>
      </c>
      <c r="BW74">
        <v>-326.5780927683</v>
      </c>
      <c r="BY74">
        <v>-326.589117766821</v>
      </c>
      <c r="BZ74">
        <v>-248.143303484326</v>
      </c>
      <c r="CA74">
        <v>-78.441907714745</v>
      </c>
      <c r="CD74" t="s">
        <v>703</v>
      </c>
      <c r="CF74">
        <v>-326.59895140912897</v>
      </c>
      <c r="CG74">
        <v>-248.15091213993301</v>
      </c>
      <c r="CH74">
        <v>-78.444124922878999</v>
      </c>
    </row>
    <row r="75" spans="1:86" x14ac:dyDescent="0.2">
      <c r="A75" t="s">
        <v>704</v>
      </c>
      <c r="B75" s="1">
        <f t="shared" si="43"/>
        <v>0.45290586140037847</v>
      </c>
      <c r="C75" s="1">
        <f t="shared" si="35"/>
        <v>0.32712076636106824</v>
      </c>
      <c r="D75" s="1">
        <f t="shared" si="53"/>
        <v>-1.4729654766298061E-2</v>
      </c>
      <c r="E75" s="1">
        <f t="shared" si="54"/>
        <v>-3.3623777589068649E-2</v>
      </c>
      <c r="F75" s="1">
        <f t="shared" si="55"/>
        <v>1.7117644630047835E-2</v>
      </c>
      <c r="G75" s="1">
        <f t="shared" si="44"/>
        <v>3.4461818971043279E-2</v>
      </c>
      <c r="H75" s="1">
        <f t="shared" si="45"/>
        <v>-1.0610873783671426E-2</v>
      </c>
      <c r="I75" s="1">
        <f t="shared" si="36"/>
        <v>4.3411119674710008E-3</v>
      </c>
      <c r="J75" s="1">
        <f t="shared" si="37"/>
        <v>3.7508137598467606E-3</v>
      </c>
      <c r="K75" s="1">
        <f t="shared" si="38"/>
        <v>4.3354643703570339E-3</v>
      </c>
      <c r="L75" s="1">
        <f t="shared" si="46"/>
        <v>-3.8518189743019349E-2</v>
      </c>
      <c r="M75" s="1">
        <f t="shared" si="47"/>
        <v>-2.5653735446944381E-2</v>
      </c>
      <c r="P75" t="s">
        <v>704</v>
      </c>
      <c r="Q75" s="1">
        <f t="shared" si="48"/>
        <v>2.5538908738911528</v>
      </c>
      <c r="R75" s="1">
        <f t="shared" ref="R75:R76" si="57">627.5095*(AW75+AX75-AY75)</f>
        <v>4.2233773258805245</v>
      </c>
      <c r="S75" s="1">
        <f>627.5095*(AZ75+BA75-BB75)</f>
        <v>3.9718071358019045</v>
      </c>
      <c r="T75" s="1">
        <f t="shared" si="23"/>
        <v>4.0975922308412143</v>
      </c>
      <c r="U75" s="1">
        <f t="shared" ref="U75:U76" si="58">627.5095*(BC75+BD75-BE75)</f>
        <v>3.755741809713848</v>
      </c>
      <c r="V75" s="1">
        <f t="shared" si="49"/>
        <v>3.7368476868910774</v>
      </c>
      <c r="W75" s="1">
        <f t="shared" si="50"/>
        <v>3.7875891091101939</v>
      </c>
      <c r="X75" s="1">
        <f t="shared" si="40"/>
        <v>3.774812576447617</v>
      </c>
      <c r="Y75" s="1">
        <f t="shared" si="41"/>
        <v>3.7742222782399928</v>
      </c>
      <c r="Z75" s="1">
        <f t="shared" si="42"/>
        <v>3.7748069288505031</v>
      </c>
      <c r="AA75" s="1">
        <f t="shared" si="52"/>
        <v>3.8049332834511893</v>
      </c>
      <c r="AD75" s="1">
        <f>'F12b_VDZ-F12'!B75</f>
        <v>2.5544980759387137</v>
      </c>
      <c r="AE75" s="1">
        <f>'F12b_VDZ-F12'!C75</f>
        <v>4.2218566915060745</v>
      </c>
      <c r="AF75" s="1">
        <f>'F12b_VDZ-F12'!D75</f>
        <v>3.7319532747371267</v>
      </c>
      <c r="AG75" s="1"/>
      <c r="AH75" s="1">
        <f t="shared" si="51"/>
        <v>3.7448177290332016</v>
      </c>
      <c r="AI75" s="1"/>
      <c r="AJ75" s="1">
        <f t="shared" si="24"/>
        <v>3.7598605906964746</v>
      </c>
      <c r="AK75" s="1"/>
      <c r="AL75" s="1">
        <f>'F12c_VDZ-F12 '!D75</f>
        <v>3.770471464480146</v>
      </c>
      <c r="AN75" s="1"/>
      <c r="AO75" s="1"/>
      <c r="AP75" s="1"/>
      <c r="AQ75" s="1"/>
      <c r="AS75" t="s">
        <v>704</v>
      </c>
      <c r="AT75">
        <v>-246.78256215389999</v>
      </c>
      <c r="AU75">
        <v>-76.849979672399996</v>
      </c>
      <c r="AV75">
        <v>-323.63661171029997</v>
      </c>
      <c r="AW75">
        <v>-247.87019516309999</v>
      </c>
      <c r="AX75">
        <v>-77.193451277700007</v>
      </c>
      <c r="AY75">
        <v>-325.07037682070001</v>
      </c>
      <c r="AZ75">
        <v>-247.8534529838</v>
      </c>
      <c r="BA75">
        <v>-77.190914821099994</v>
      </c>
      <c r="BB75">
        <v>-325.05069728220002</v>
      </c>
      <c r="BC75">
        <v>-247.86547495619999</v>
      </c>
      <c r="BD75">
        <v>-77.197670200299996</v>
      </c>
      <c r="BE75">
        <v>-325.0691303118</v>
      </c>
      <c r="BF75">
        <v>-247.84226996020001</v>
      </c>
      <c r="BG75">
        <v>-77.189940372199999</v>
      </c>
      <c r="BH75">
        <v>-325.03816537799997</v>
      </c>
      <c r="BI75">
        <v>-247.839866774</v>
      </c>
      <c r="BJ75">
        <v>-77.189343684700006</v>
      </c>
      <c r="BK75">
        <v>-325.03524636589998</v>
      </c>
      <c r="BL75">
        <v>-247.84845348440001</v>
      </c>
      <c r="BM75">
        <v>-77.191879846600003</v>
      </c>
      <c r="BN75">
        <v>-325.04634887750001</v>
      </c>
      <c r="BO75">
        <v>-247.84836189570001</v>
      </c>
      <c r="BP75">
        <v>-77.191849898800001</v>
      </c>
      <c r="BQ75">
        <v>-325.04622640029999</v>
      </c>
      <c r="BR75">
        <v>-247.85492396110001</v>
      </c>
      <c r="BS75">
        <v>-77.194018719900001</v>
      </c>
      <c r="BT75">
        <v>-325.05495821850002</v>
      </c>
      <c r="BU75">
        <v>-247.82753696290001</v>
      </c>
      <c r="BV75">
        <v>-77.1868744338</v>
      </c>
      <c r="BW75">
        <v>-325.02047494359999</v>
      </c>
      <c r="BY75">
        <v>-325.03215523169899</v>
      </c>
      <c r="BZ75">
        <v>-247.837429665375</v>
      </c>
      <c r="CA75">
        <v>-77.188733847329004</v>
      </c>
      <c r="CD75" t="s">
        <v>705</v>
      </c>
      <c r="CF75">
        <v>-325.041015511799</v>
      </c>
      <c r="CG75">
        <v>-247.84445272619701</v>
      </c>
      <c r="CH75">
        <v>-77.190595038932003</v>
      </c>
    </row>
    <row r="76" spans="1:86" x14ac:dyDescent="0.2">
      <c r="A76" t="s">
        <v>706</v>
      </c>
      <c r="B76" s="1">
        <f t="shared" si="43"/>
        <v>1.3634725619157204</v>
      </c>
      <c r="C76" s="1">
        <f t="shared" si="35"/>
        <v>0.8131307916736481</v>
      </c>
      <c r="D76" s="1">
        <f t="shared" si="53"/>
        <v>7.9825009739249442E-2</v>
      </c>
      <c r="E76" s="1">
        <f t="shared" si="54"/>
        <v>-1.3043384212277243E-2</v>
      </c>
      <c r="F76" s="1">
        <f t="shared" si="55"/>
        <v>0.13214951292664789</v>
      </c>
      <c r="G76" s="1">
        <f t="shared" si="44"/>
        <v>0.11564337750641185</v>
      </c>
      <c r="H76" s="1">
        <f t="shared" si="45"/>
        <v>-4.4307291285461403E-3</v>
      </c>
      <c r="I76" s="1">
        <f t="shared" si="36"/>
        <v>1.0504976575866021E-2</v>
      </c>
      <c r="J76" s="1">
        <f t="shared" si="37"/>
        <v>1.1312141977624979E-2</v>
      </c>
      <c r="K76" s="1">
        <f t="shared" si="38"/>
        <v>4.2764612412948377E-2</v>
      </c>
      <c r="L76" s="1">
        <f t="shared" si="46"/>
        <v>-2.4273326203992251E-2</v>
      </c>
      <c r="M76" s="1">
        <f t="shared" si="47"/>
        <v>1.9406542046612518E-2</v>
      </c>
      <c r="P76" t="s">
        <v>706</v>
      </c>
      <c r="Q76" s="1">
        <f t="shared" si="48"/>
        <v>-0.42173915755986896</v>
      </c>
      <c r="R76" s="1">
        <f t="shared" si="57"/>
        <v>4.6023849062424471</v>
      </c>
      <c r="S76" s="1">
        <f>627.5095*(AZ76+BA76-BB76)</f>
        <v>3.5017013657583034</v>
      </c>
      <c r="T76" s="1">
        <f t="shared" ref="T76" si="59">(R76+S76)/2</f>
        <v>4.0520431360003748</v>
      </c>
      <c r="U76" s="1">
        <f t="shared" si="58"/>
        <v>3.3187373540659761</v>
      </c>
      <c r="V76" s="1">
        <f t="shared" si="49"/>
        <v>3.2258689601144495</v>
      </c>
      <c r="W76" s="1">
        <f t="shared" si="50"/>
        <v>3.3710618572533746</v>
      </c>
      <c r="X76" s="1">
        <f t="shared" si="40"/>
        <v>3.2494173209025927</v>
      </c>
      <c r="Y76" s="1">
        <f t="shared" si="41"/>
        <v>3.2502244863043517</v>
      </c>
      <c r="Z76" s="1">
        <f t="shared" si="42"/>
        <v>3.2816769567396751</v>
      </c>
      <c r="AA76" s="1">
        <f t="shared" si="52"/>
        <v>3.3545557218331385</v>
      </c>
      <c r="AD76" s="1">
        <f>'F12b_VDZ-F12'!B76</f>
        <v>-0.42040116233125902</v>
      </c>
      <c r="AE76" s="1">
        <f>'F12b_VDZ-F12'!C76</f>
        <v>4.6060002645631526</v>
      </c>
      <c r="AF76" s="1">
        <f>'F12b_VDZ-F12'!D76</f>
        <v>3.2146390181227344</v>
      </c>
      <c r="AG76" s="1"/>
      <c r="AH76" s="1">
        <f t="shared" si="51"/>
        <v>3.2583188863733392</v>
      </c>
      <c r="AI76" s="1"/>
      <c r="AJ76" s="1">
        <f t="shared" ref="AJ76" si="60">627.5095*(BZ76+CA76-BY76)</f>
        <v>3.2344816151981806</v>
      </c>
      <c r="AK76" s="1"/>
      <c r="AL76" s="1">
        <f>'F12c_VDZ-F12 '!D76</f>
        <v>3.2389123443267267</v>
      </c>
      <c r="AN76" s="1"/>
      <c r="AO76" s="1"/>
      <c r="AP76" s="1"/>
      <c r="AQ76" s="1"/>
      <c r="AS76" t="s">
        <v>706</v>
      </c>
      <c r="AT76">
        <v>-95.256798525400001</v>
      </c>
      <c r="AU76">
        <v>-246.7824889911</v>
      </c>
      <c r="AV76">
        <v>-342.03861543239998</v>
      </c>
      <c r="AW76">
        <v>-95.705034962300005</v>
      </c>
      <c r="AX76">
        <v>-247.8701781268</v>
      </c>
      <c r="AY76">
        <v>-343.58254745599999</v>
      </c>
      <c r="AZ76">
        <v>-95.712171854199994</v>
      </c>
      <c r="BA76">
        <v>-247.85342455110001</v>
      </c>
      <c r="BB76">
        <v>-343.57117672139998</v>
      </c>
      <c r="BC76">
        <v>-95.719329181899994</v>
      </c>
      <c r="BD76">
        <v>-247.8654516819</v>
      </c>
      <c r="BE76">
        <v>-343.5900696082</v>
      </c>
      <c r="BF76">
        <v>-95.709025241500001</v>
      </c>
      <c r="BG76">
        <v>-247.842246104</v>
      </c>
      <c r="BH76">
        <v>-343.55641209470002</v>
      </c>
      <c r="BI76">
        <v>-95.708410072299998</v>
      </c>
      <c r="BJ76">
        <v>-247.83984236929999</v>
      </c>
      <c r="BK76">
        <v>-343.55362457040002</v>
      </c>
      <c r="BL76">
        <v>-95.712193337200006</v>
      </c>
      <c r="BM76">
        <v>-247.84842746469999</v>
      </c>
      <c r="BN76">
        <v>-343.56579907780002</v>
      </c>
      <c r="BO76">
        <v>-95.712166232100003</v>
      </c>
      <c r="BP76">
        <v>-247.84833585440001</v>
      </c>
      <c r="BQ76">
        <v>-343.56568164869998</v>
      </c>
      <c r="BR76">
        <v>-95.7144760085</v>
      </c>
      <c r="BS76">
        <v>-247.8548992931</v>
      </c>
      <c r="BT76">
        <v>-343.57460498649999</v>
      </c>
      <c r="BU76">
        <v>-95.703411667500006</v>
      </c>
      <c r="BV76">
        <v>-247.82751221390001</v>
      </c>
      <c r="BW76">
        <v>-343.53626970599998</v>
      </c>
      <c r="BY76">
        <v>-343.54969119822499</v>
      </c>
      <c r="BZ76">
        <v>-95.707131111048</v>
      </c>
      <c r="CA76">
        <v>-247.83740561283801</v>
      </c>
      <c r="CD76" t="s">
        <v>707</v>
      </c>
      <c r="CF76">
        <v>-343.55962281148601</v>
      </c>
      <c r="CG76">
        <v>-95.710002327495005</v>
      </c>
      <c r="CH76">
        <v>-247.84442802254401</v>
      </c>
    </row>
    <row r="77" spans="1:86" x14ac:dyDescent="0.2">
      <c r="T77" s="1"/>
    </row>
    <row r="78" spans="1:86" x14ac:dyDescent="0.2">
      <c r="BO78">
        <f>BO76-BL76</f>
        <v>2.7105100002700055E-5</v>
      </c>
      <c r="BP78">
        <f>BP76-BM76</f>
        <v>9.1610299989497435E-5</v>
      </c>
      <c r="BQ78">
        <f>BQ76-BN76</f>
        <v>1.1742910004386431E-4</v>
      </c>
    </row>
  </sheetData>
  <conditionalFormatting sqref="D6:M6 M5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82"/>
  <sheetViews>
    <sheetView workbookViewId="0">
      <selection activeCell="A2" sqref="A2"/>
    </sheetView>
  </sheetViews>
  <sheetFormatPr baseColWidth="10" defaultRowHeight="16" x14ac:dyDescent="0.2"/>
  <cols>
    <col min="63" max="63" width="10.83203125" style="20"/>
  </cols>
  <sheetData>
    <row r="1" spans="1:72" x14ac:dyDescent="0.2">
      <c r="AM1" s="10">
        <v>4.3548</v>
      </c>
      <c r="AN1" s="10">
        <v>4.3548</v>
      </c>
      <c r="AP1" s="10">
        <v>5.0723000000000003</v>
      </c>
      <c r="AQ1" s="10">
        <v>5.0723000000000003</v>
      </c>
      <c r="BD1" s="10">
        <v>3.1457999999999999</v>
      </c>
      <c r="BE1" s="10">
        <v>3.1457999999999999</v>
      </c>
      <c r="BG1" s="10">
        <v>4.6323999999999996</v>
      </c>
      <c r="BH1" s="10">
        <v>4.6323999999999996</v>
      </c>
    </row>
    <row r="2" spans="1:72" ht="21" thickBot="1" x14ac:dyDescent="0.3">
      <c r="A2" s="12" t="s">
        <v>516</v>
      </c>
      <c r="AH2" s="1"/>
      <c r="BK2" s="1"/>
    </row>
    <row r="3" spans="1:72" ht="17" thickTop="1" x14ac:dyDescent="0.2">
      <c r="AF3" s="1"/>
      <c r="AG3" s="1"/>
      <c r="BK3" s="1"/>
    </row>
    <row r="4" spans="1:72" x14ac:dyDescent="0.2">
      <c r="AM4" s="1"/>
      <c r="AN4" s="1"/>
      <c r="BK4" s="1"/>
    </row>
    <row r="5" spans="1:72" x14ac:dyDescent="0.2"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</row>
    <row r="6" spans="1:72" x14ac:dyDescent="0.2">
      <c r="Y6" t="s">
        <v>537</v>
      </c>
      <c r="Z6" s="1">
        <f t="shared" ref="Z6:BG6" si="0">SQRT(SUMXMY2($BI16:$BI81,Z16:Z81)/MIN(COUNT($BI16:$BI81),COUNT(Z16:Z81)))</f>
        <v>8.5420130209074574E-2</v>
      </c>
      <c r="AA6" s="1">
        <f t="shared" si="0"/>
        <v>0.14507987790220736</v>
      </c>
      <c r="AB6" s="1">
        <f t="shared" si="0"/>
        <v>4.0055338319313329E-2</v>
      </c>
      <c r="AC6" s="1">
        <f t="shared" si="0"/>
        <v>6.7848787756933801E-2</v>
      </c>
      <c r="AD6" s="1">
        <f t="shared" si="0"/>
        <v>4.9537479079863674E-2</v>
      </c>
      <c r="AE6" s="1">
        <f t="shared" si="0"/>
        <v>1.4531228849124058E-2</v>
      </c>
      <c r="AF6" s="1">
        <f t="shared" si="0"/>
        <v>3.1672660161944352E-2</v>
      </c>
      <c r="AG6" s="1">
        <f t="shared" si="0"/>
        <v>1.1330732048888327E-2</v>
      </c>
      <c r="AH6" s="1">
        <f t="shared" si="0"/>
        <v>1.0900822209460873E-2</v>
      </c>
      <c r="AI6" s="1">
        <f t="shared" si="0"/>
        <v>1.0242907414124019E-2</v>
      </c>
      <c r="AJ6" s="1">
        <f t="shared" si="0"/>
        <v>3.2822764056578135E-3</v>
      </c>
      <c r="AK6" s="1">
        <f t="shared" si="0"/>
        <v>4.3947758973282448E-3</v>
      </c>
      <c r="AL6" s="1"/>
      <c r="AM6" s="1">
        <f t="shared" si="0"/>
        <v>2.52131644185703E-2</v>
      </c>
      <c r="AN6" s="1">
        <f t="shared" si="0"/>
        <v>6.0323714105965116E-3</v>
      </c>
      <c r="AO6" s="1">
        <f t="shared" si="0"/>
        <v>1.4517954318142359E-2</v>
      </c>
      <c r="AP6" s="1">
        <f t="shared" si="0"/>
        <v>6.09306889998921E-3</v>
      </c>
      <c r="AQ6" s="1">
        <f t="shared" si="0"/>
        <v>3.2293271099553145E-3</v>
      </c>
      <c r="AR6" s="1">
        <f t="shared" si="0"/>
        <v>3.8857787278517796E-3</v>
      </c>
      <c r="AS6" s="1"/>
      <c r="AT6" s="1">
        <f t="shared" si="0"/>
        <v>9.0598034325258925E-2</v>
      </c>
      <c r="AU6" s="1">
        <f t="shared" si="0"/>
        <v>8.9665740100228611E-2</v>
      </c>
      <c r="AV6" s="1">
        <f t="shared" si="0"/>
        <v>3.1158407608515917E-2</v>
      </c>
      <c r="AW6" s="1">
        <f t="shared" si="0"/>
        <v>4.0281950048429063E-2</v>
      </c>
      <c r="AX6" s="1">
        <f t="shared" si="0"/>
        <v>1.672732614723901E-2</v>
      </c>
      <c r="AY6" s="1">
        <f t="shared" si="0"/>
        <v>1.3712254999236171E-2</v>
      </c>
      <c r="AZ6" s="1">
        <f t="shared" si="0"/>
        <v>1.0555088497607744E-2</v>
      </c>
      <c r="BA6" s="1">
        <f t="shared" si="0"/>
        <v>4.5258962388571473E-3</v>
      </c>
      <c r="BB6" s="1">
        <f t="shared" si="0"/>
        <v>4.0722105305259614E-3</v>
      </c>
      <c r="BC6" s="1"/>
      <c r="BD6" s="1">
        <f t="shared" si="0"/>
        <v>4.2535450033414947E-2</v>
      </c>
      <c r="BE6" s="1">
        <f t="shared" si="0"/>
        <v>1.1206468951157572E-2</v>
      </c>
      <c r="BF6" s="1">
        <f t="shared" si="0"/>
        <v>2.6616354951150261E-2</v>
      </c>
      <c r="BG6" s="1">
        <f t="shared" si="0"/>
        <v>3.8927931620288641E-3</v>
      </c>
      <c r="BH6" s="1">
        <f>SQRT(SUMXMY2($BI16:$BI81,BH16:BH81)/MIN(COUNT($BI16:$BI81),COUNT(BH16:BH81)))</f>
        <v>3.8927931620289318E-3</v>
      </c>
      <c r="BI6" s="1" t="s">
        <v>15</v>
      </c>
      <c r="BJ6" s="1"/>
      <c r="BK6" s="1">
        <f t="shared" ref="BK6" si="1">SQRT(SUMXMY2($BI16:$BI81,BK16:BK81)/MIN(COUNT($BI16:$BI81),COUNT(BK16:BK81)))</f>
        <v>1.6715976024183794E-2</v>
      </c>
    </row>
    <row r="7" spans="1:72" x14ac:dyDescent="0.2"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</row>
    <row r="8" spans="1:72" x14ac:dyDescent="0.2">
      <c r="BG8" s="1"/>
      <c r="BH8" s="1"/>
      <c r="BI8" s="1"/>
      <c r="BK8"/>
    </row>
    <row r="9" spans="1:72" x14ac:dyDescent="0.2">
      <c r="X9" t="s">
        <v>266</v>
      </c>
      <c r="Y9" t="s">
        <v>538</v>
      </c>
      <c r="Z9" s="1">
        <f t="shared" ref="Z9:AR9" si="2">SQRT(SUMXMY2($AP16:$AP81,Z16:Z81)/MIN(COUNT($AP16:$AP81),COUNT(Z16:Z81)))</f>
        <v>8.241165771233637E-2</v>
      </c>
      <c r="AA9" s="1">
        <f t="shared" si="2"/>
        <v>0.14806507158442575</v>
      </c>
      <c r="AB9" s="1">
        <f t="shared" si="2"/>
        <v>4.2302703157665128E-2</v>
      </c>
      <c r="AC9" s="1">
        <f t="shared" si="2"/>
        <v>6.5390573963520354E-2</v>
      </c>
      <c r="AD9" s="1">
        <f t="shared" si="2"/>
        <v>5.2774789364622807E-2</v>
      </c>
      <c r="AE9" s="1">
        <f t="shared" si="2"/>
        <v>1.4594501461454254E-2</v>
      </c>
      <c r="AF9" s="1">
        <f t="shared" si="2"/>
        <v>2.9432301703031877E-2</v>
      </c>
      <c r="AG9" s="1">
        <f t="shared" si="2"/>
        <v>1.5344013937368414E-2</v>
      </c>
      <c r="AH9" s="1">
        <f t="shared" si="2"/>
        <v>1.019343186653233E-2</v>
      </c>
      <c r="AI9" s="1">
        <f t="shared" si="2"/>
        <v>7.1309933701783736E-3</v>
      </c>
      <c r="AJ9" s="1">
        <f>SQRT(SUMXMY2($AP16:$AP81,AJ16:AJ81)/MIN(COUNT($AP16:$AP81),COUNT(AJ16:AJ81)))</f>
        <v>7.8556973864981929E-3</v>
      </c>
      <c r="AK9" s="1">
        <f t="shared" si="2"/>
        <v>4.2131144983127197E-3</v>
      </c>
      <c r="AL9" s="1"/>
      <c r="AM9" s="1">
        <f t="shared" si="2"/>
        <v>2.3055873426233494E-2</v>
      </c>
      <c r="AN9" s="1">
        <f t="shared" si="2"/>
        <v>7.5228381295015688E-3</v>
      </c>
      <c r="AO9" s="1">
        <f t="shared" si="2"/>
        <v>1.2992598341041692E-2</v>
      </c>
      <c r="AP9" s="1" t="s">
        <v>15</v>
      </c>
      <c r="AQ9" s="1">
        <f t="shared" si="2"/>
        <v>5.8916024236973057E-3</v>
      </c>
      <c r="AR9" s="1">
        <f t="shared" si="2"/>
        <v>2.9458012118484425E-3</v>
      </c>
      <c r="AT9" s="1">
        <f>SQRT(SUMXMY2($AP16:$AP81,AT16:AT81)/MIN(COUNT($AP16:$AP81),COUNT(AT16:AT81)))</f>
        <v>8.7336155902630386E-2</v>
      </c>
      <c r="AU9" s="1">
        <f t="shared" ref="AU9:BB9" si="3">SQRT(SUMXMY2($AP16:$AP81,AU16:AU81)/MIN(COUNT($AP16:$AP81),COUNT(AU16:AU81)))</f>
        <v>9.2568470687412738E-2</v>
      </c>
      <c r="AV9" s="1">
        <f t="shared" si="3"/>
        <v>3.074304678564942E-2</v>
      </c>
      <c r="AW9" s="1">
        <f t="shared" si="3"/>
        <v>3.7559383089043615E-2</v>
      </c>
      <c r="AX9" s="1">
        <f t="shared" si="3"/>
        <v>2.0232510181919666E-2</v>
      </c>
      <c r="AY9" s="1">
        <f t="shared" si="3"/>
        <v>1.2117645416476881E-2</v>
      </c>
      <c r="AZ9" s="1">
        <f t="shared" si="3"/>
        <v>9.0821365016277422E-3</v>
      </c>
      <c r="BA9" s="1">
        <f t="shared" si="3"/>
        <v>8.9734860882392641E-3</v>
      </c>
      <c r="BB9" s="1">
        <f t="shared" si="3"/>
        <v>5.6692514171909512E-3</v>
      </c>
      <c r="BC9" s="1"/>
      <c r="BD9" s="1">
        <f t="shared" ref="BD9:BI9" si="4">SQRT(SUMXMY2($AP16:$AP81,BD16:BD81)/MIN(COUNT($AP16:$AP81),COUNT(BD16:BD81)))</f>
        <v>4.0290915514463115E-2</v>
      </c>
      <c r="BE9" s="1">
        <f t="shared" si="4"/>
        <v>1.0654417351202553E-2</v>
      </c>
      <c r="BF9" s="1">
        <f t="shared" si="4"/>
        <v>2.4686896604879872E-2</v>
      </c>
      <c r="BG9" s="1">
        <f t="shared" si="4"/>
        <v>8.5264755567603916E-3</v>
      </c>
      <c r="BH9" s="1">
        <f t="shared" si="4"/>
        <v>5.644277546743787E-3</v>
      </c>
      <c r="BI9" s="1">
        <f t="shared" si="4"/>
        <v>6.09306889998921E-3</v>
      </c>
      <c r="BK9" s="1">
        <f>SQRT(SUMXMY2($AP16:$AP81,BK16:BK81)/MIN(COUNT($AP16:$AP81),COUNT(BK16:BK81)))</f>
        <v>1.9684774374249613E-2</v>
      </c>
    </row>
    <row r="10" spans="1:72" x14ac:dyDescent="0.2">
      <c r="Y10" t="s">
        <v>539</v>
      </c>
      <c r="Z10" s="1">
        <f>SQRT(SUMXMY2($AQ16:$AQ81,Z16:Z81)/MIN(COUNT($AQ16:$AQ81),COUNT(Z16:Z81)))</f>
        <v>8.3487526263187145E-2</v>
      </c>
      <c r="AA10" s="1">
        <f t="shared" ref="AA10:AO10" si="5">SQRT(SUMXMY2($AQ16:$AQ81,AA16:AA81)/MIN(COUNT($AQ16:$AQ81),COUNT(AA16:AA81)))</f>
        <v>0.14709294855112645</v>
      </c>
      <c r="AB10" s="1">
        <f t="shared" si="5"/>
        <v>4.165689134888334E-2</v>
      </c>
      <c r="AC10" s="1">
        <f t="shared" si="5"/>
        <v>6.5795737099970025E-2</v>
      </c>
      <c r="AD10" s="1">
        <f t="shared" si="5"/>
        <v>5.1543206155648495E-2</v>
      </c>
      <c r="AE10" s="1">
        <f t="shared" si="5"/>
        <v>1.3241497486876355E-2</v>
      </c>
      <c r="AF10" s="1">
        <f t="shared" si="5"/>
        <v>2.9767725696586932E-2</v>
      </c>
      <c r="AG10" s="1">
        <f t="shared" si="5"/>
        <v>1.3146241185588428E-2</v>
      </c>
      <c r="AH10" s="1">
        <f t="shared" si="5"/>
        <v>9.0844402591390306E-3</v>
      </c>
      <c r="AI10" s="1">
        <f t="shared" si="5"/>
        <v>8.6990806575293952E-3</v>
      </c>
      <c r="AJ10" s="1">
        <f t="shared" si="5"/>
        <v>4.2117313645358171E-3</v>
      </c>
      <c r="AK10" s="1">
        <f t="shared" si="5"/>
        <v>2.8592223637937844E-3</v>
      </c>
      <c r="AL10" s="1"/>
      <c r="AM10" s="1">
        <f t="shared" si="5"/>
        <v>2.3496631803015592E-2</v>
      </c>
      <c r="AN10" s="1">
        <f t="shared" si="5"/>
        <v>4.3538414367410025E-3</v>
      </c>
      <c r="AO10" s="1">
        <f t="shared" si="5"/>
        <v>1.2658919220787806E-2</v>
      </c>
      <c r="AP10" s="1">
        <f>SQRT(SUMXMY2($AQ16:$AQ81,AP16:AP81)/MIN(COUNT($AQ16:$AQ81),COUNT(AP16:AP81)))</f>
        <v>5.8916024236973057E-3</v>
      </c>
      <c r="AQ10" s="1" t="s">
        <v>15</v>
      </c>
      <c r="AR10" s="1">
        <f>SQRT(SUMXMY2($AQ16:$AQ81,AR16:AR81)/MIN(COUNT($AQ16:$AQ81),COUNT(AR16:AR81)))</f>
        <v>2.9458012118488632E-3</v>
      </c>
      <c r="AT10" s="1">
        <f t="shared" ref="AT10" si="6">SQRT(SUMXMY2($AQ16:$AQ81,AT16:AT81)/MIN(COUNT($AQ16:$AQ81),COUNT(AT16:AT81)))</f>
        <v>8.8372323062886601E-2</v>
      </c>
      <c r="AU10" s="1">
        <f t="shared" ref="AU10:BB10" si="7">SQRT(SUMXMY2($AQ16:$AQ81,AU16:AU81)/MIN(COUNT($AQ16:$AQ81),COUNT(AU16:AU81)))</f>
        <v>9.1365392426580747E-2</v>
      </c>
      <c r="AV10" s="1">
        <f t="shared" si="7"/>
        <v>3.0422412584052268E-2</v>
      </c>
      <c r="AW10" s="1">
        <f t="shared" si="7"/>
        <v>3.8100081372715221E-2</v>
      </c>
      <c r="AX10" s="1">
        <f t="shared" si="7"/>
        <v>1.8253116503680136E-2</v>
      </c>
      <c r="AY10" s="1">
        <f t="shared" si="7"/>
        <v>1.1366736499373E-2</v>
      </c>
      <c r="AZ10" s="1">
        <f t="shared" si="7"/>
        <v>8.5647289611132296E-3</v>
      </c>
      <c r="BA10" s="1">
        <f t="shared" si="7"/>
        <v>6.0953455345085766E-3</v>
      </c>
      <c r="BB10" s="1">
        <f t="shared" si="7"/>
        <v>2.4269308411043831E-3</v>
      </c>
      <c r="BC10" s="1"/>
      <c r="BD10" s="1">
        <f t="shared" ref="BD10:BI10" si="8">SQRT(SUMXMY2($AQ16:$AQ81,BD16:BD81)/MIN(COUNT($AQ16:$AQ81),COUNT(BD16:BD81)))</f>
        <v>4.0553405998644147E-2</v>
      </c>
      <c r="BE10" s="1">
        <f t="shared" si="8"/>
        <v>9.1283956562239078E-3</v>
      </c>
      <c r="BF10" s="1">
        <f t="shared" si="8"/>
        <v>2.4595910139902109E-2</v>
      </c>
      <c r="BG10" s="1">
        <f t="shared" si="8"/>
        <v>6.5505106272734214E-3</v>
      </c>
      <c r="BH10" s="1">
        <f t="shared" si="8"/>
        <v>2.8732551040308615E-3</v>
      </c>
      <c r="BI10" s="1">
        <f t="shared" si="8"/>
        <v>3.2293271099553145E-3</v>
      </c>
      <c r="BK10" s="1">
        <f>SQRT(SUMXMY2($AQ16:$AQ81,BK16:BK81)/MIN(COUNT($AQ16:$AQ81),COUNT(BK16:BK81)))</f>
        <v>1.7769659847092209E-2</v>
      </c>
    </row>
    <row r="11" spans="1:72" x14ac:dyDescent="0.2">
      <c r="Y11" t="s">
        <v>540</v>
      </c>
      <c r="Z11" s="1">
        <f t="shared" ref="Z11:AQ11" si="9">SQRT(SUMXMY2($AR16:$AR81,Z16:Z81)/MIN(COUNT($AR16:$AR81),COUNT(Z16:Z81)))</f>
        <v>8.289901350101278E-2</v>
      </c>
      <c r="AA11" s="1">
        <f t="shared" si="9"/>
        <v>0.14755040739897335</v>
      </c>
      <c r="AB11" s="1">
        <f t="shared" si="9"/>
        <v>4.1877558439686741E-2</v>
      </c>
      <c r="AC11" s="1">
        <f t="shared" si="9"/>
        <v>6.5527287042298404E-2</v>
      </c>
      <c r="AD11" s="1">
        <f t="shared" si="9"/>
        <v>5.2079386535003144E-2</v>
      </c>
      <c r="AE11" s="1">
        <f t="shared" si="9"/>
        <v>1.3619494099339473E-2</v>
      </c>
      <c r="AF11" s="1">
        <f t="shared" si="9"/>
        <v>2.9453542971313931E-2</v>
      </c>
      <c r="AG11" s="1">
        <f t="shared" si="9"/>
        <v>1.3980467292983516E-2</v>
      </c>
      <c r="AH11" s="1">
        <f t="shared" si="9"/>
        <v>9.1944988574702794E-3</v>
      </c>
      <c r="AI11" s="1">
        <f t="shared" si="9"/>
        <v>7.388152041352054E-3</v>
      </c>
      <c r="AJ11" s="1">
        <f t="shared" si="9"/>
        <v>5.5720361159900195E-3</v>
      </c>
      <c r="AK11" s="1">
        <f t="shared" si="9"/>
        <v>2.0700237609811833E-3</v>
      </c>
      <c r="AL11" s="1"/>
      <c r="AM11" s="1">
        <f t="shared" si="9"/>
        <v>2.3090144174230706E-2</v>
      </c>
      <c r="AN11" s="1">
        <f t="shared" si="9"/>
        <v>5.3941421569843441E-3</v>
      </c>
      <c r="AO11" s="1">
        <f t="shared" si="9"/>
        <v>1.2483996914662631E-2</v>
      </c>
      <c r="AP11" s="1">
        <f t="shared" si="9"/>
        <v>2.9458012118484425E-3</v>
      </c>
      <c r="AQ11" s="1">
        <f t="shared" si="9"/>
        <v>2.9458012118488632E-3</v>
      </c>
      <c r="AR11" s="1" t="s">
        <v>15</v>
      </c>
      <c r="AT11" s="1">
        <f t="shared" ref="AT11" si="10">SQRT(SUMXMY2($AR16:$AR81,AT16:AT81)/MIN(COUNT($AR16:$AR81),COUNT(AT16:AT81)))</f>
        <v>8.7806366858617743E-2</v>
      </c>
      <c r="AU11" s="1">
        <f t="shared" ref="AU11:BB11" si="11">SQRT(SUMXMY2($AR16:$AR81,AU16:AU81)/MIN(COUNT($AR16:$AR81),COUNT(AU16:AU81)))</f>
        <v>9.1921709103753232E-2</v>
      </c>
      <c r="AV11" s="1">
        <f t="shared" si="11"/>
        <v>3.0440947944664096E-2</v>
      </c>
      <c r="AW11" s="1">
        <f t="shared" si="11"/>
        <v>3.7715832014404795E-2</v>
      </c>
      <c r="AX11" s="1">
        <f t="shared" si="11"/>
        <v>1.904173365005081E-2</v>
      </c>
      <c r="AY11" s="1">
        <f t="shared" si="11"/>
        <v>1.1372874296460637E-2</v>
      </c>
      <c r="AZ11" s="1">
        <f t="shared" si="11"/>
        <v>8.3211866957806774E-3</v>
      </c>
      <c r="BA11" s="1">
        <f t="shared" si="11"/>
        <v>7.0824148495207207E-3</v>
      </c>
      <c r="BB11" s="1">
        <f t="shared" si="11"/>
        <v>3.2151917034113379E-3</v>
      </c>
      <c r="BC11" s="1"/>
      <c r="BD11" s="1">
        <f t="shared" ref="BD11:BI11" si="12">SQRT(SUMXMY2($AR16:$AR81,BD16:BD81)/MIN(COUNT($AR16:$AR81),COUNT(BD16:BD81)))</f>
        <v>4.0314892543109999E-2</v>
      </c>
      <c r="BE11" s="1">
        <f t="shared" si="12"/>
        <v>9.4733501674623757E-3</v>
      </c>
      <c r="BF11" s="1">
        <f t="shared" si="12"/>
        <v>2.4464731451936186E-2</v>
      </c>
      <c r="BG11" s="1">
        <f t="shared" si="12"/>
        <v>7.009082869341648E-3</v>
      </c>
      <c r="BH11" s="1">
        <f t="shared" si="12"/>
        <v>3.3732754377650701E-3</v>
      </c>
      <c r="BI11" s="1">
        <f t="shared" si="12"/>
        <v>3.8857787278517796E-3</v>
      </c>
      <c r="BK11" s="1">
        <f>SQRT(SUMXMY2($AR16:$AR81,BK16:BK81)/MIN(COUNT($AR16:$AR81),COUNT(BK16:BK81)))</f>
        <v>1.851885071605458E-2</v>
      </c>
    </row>
    <row r="12" spans="1:72" x14ac:dyDescent="0.2">
      <c r="AJ12" s="1"/>
      <c r="AZ12" s="1"/>
      <c r="BA12" s="1"/>
      <c r="BM12" s="1"/>
      <c r="BN12" s="1"/>
      <c r="BP12" s="1"/>
      <c r="BQ12" s="1"/>
      <c r="BS12" s="1"/>
      <c r="BT12" s="1"/>
    </row>
    <row r="13" spans="1:72" x14ac:dyDescent="0.2">
      <c r="C13" t="s">
        <v>0</v>
      </c>
      <c r="D13" t="s">
        <v>0</v>
      </c>
      <c r="E13" t="s">
        <v>0</v>
      </c>
      <c r="F13" t="s">
        <v>0</v>
      </c>
      <c r="G13" t="s">
        <v>0</v>
      </c>
      <c r="H13" t="s">
        <v>0</v>
      </c>
      <c r="I13" t="s">
        <v>0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Z13" t="s">
        <v>1</v>
      </c>
      <c r="AA13" t="s">
        <v>1</v>
      </c>
      <c r="AB13" t="s">
        <v>1</v>
      </c>
      <c r="AC13" t="s">
        <v>1</v>
      </c>
      <c r="AD13" t="s">
        <v>1</v>
      </c>
      <c r="AE13" t="s">
        <v>1</v>
      </c>
      <c r="AF13" t="s">
        <v>1</v>
      </c>
      <c r="AG13" t="s">
        <v>1</v>
      </c>
      <c r="AH13" t="s">
        <v>1</v>
      </c>
      <c r="AI13" t="s">
        <v>1</v>
      </c>
      <c r="AJ13" t="s">
        <v>1</v>
      </c>
      <c r="AK13" t="s">
        <v>1</v>
      </c>
      <c r="AM13" t="s">
        <v>1</v>
      </c>
      <c r="AN13" t="s">
        <v>1</v>
      </c>
      <c r="AO13" t="s">
        <v>1</v>
      </c>
      <c r="AP13" t="s">
        <v>1</v>
      </c>
      <c r="AQ13" t="s">
        <v>1</v>
      </c>
      <c r="AR13" t="s">
        <v>1</v>
      </c>
      <c r="AT13" t="s">
        <v>1</v>
      </c>
      <c r="AU13" t="s">
        <v>1</v>
      </c>
      <c r="AV13" t="s">
        <v>1</v>
      </c>
      <c r="AW13" t="s">
        <v>1</v>
      </c>
      <c r="AX13" t="s">
        <v>1</v>
      </c>
      <c r="AY13" t="s">
        <v>1</v>
      </c>
      <c r="AZ13" t="s">
        <v>1</v>
      </c>
      <c r="BA13" t="s">
        <v>1</v>
      </c>
      <c r="BB13" t="s">
        <v>1</v>
      </c>
      <c r="BD13" t="s">
        <v>1</v>
      </c>
      <c r="BE13" t="s">
        <v>1</v>
      </c>
      <c r="BF13" t="s">
        <v>1</v>
      </c>
      <c r="BG13" t="s">
        <v>1</v>
      </c>
      <c r="BH13" t="s">
        <v>1</v>
      </c>
      <c r="BI13" t="s">
        <v>1</v>
      </c>
      <c r="BK13" s="20" t="s">
        <v>414</v>
      </c>
    </row>
    <row r="14" spans="1:72" ht="18" thickBot="1" x14ac:dyDescent="0.25">
      <c r="C14" s="18" t="s">
        <v>169</v>
      </c>
      <c r="D14" s="18" t="s">
        <v>169</v>
      </c>
      <c r="E14" s="18" t="s">
        <v>169</v>
      </c>
      <c r="F14" s="18" t="s">
        <v>14</v>
      </c>
      <c r="G14" s="18" t="s">
        <v>14</v>
      </c>
      <c r="H14" s="18" t="s">
        <v>14</v>
      </c>
      <c r="I14" s="18" t="s">
        <v>281</v>
      </c>
      <c r="J14" s="18" t="s">
        <v>281</v>
      </c>
      <c r="K14" s="18" t="s">
        <v>281</v>
      </c>
      <c r="L14" s="18" t="s">
        <v>317</v>
      </c>
      <c r="M14" s="18" t="s">
        <v>317</v>
      </c>
      <c r="N14" s="18" t="s">
        <v>317</v>
      </c>
      <c r="O14" s="23" t="s">
        <v>432</v>
      </c>
      <c r="P14" s="23" t="s">
        <v>432</v>
      </c>
      <c r="Q14" s="23" t="s">
        <v>432</v>
      </c>
      <c r="R14" s="23" t="s">
        <v>433</v>
      </c>
      <c r="S14" s="23" t="s">
        <v>433</v>
      </c>
      <c r="T14" s="23" t="s">
        <v>433</v>
      </c>
      <c r="U14" s="23" t="s">
        <v>434</v>
      </c>
      <c r="V14" s="23" t="s">
        <v>434</v>
      </c>
      <c r="W14" s="23" t="s">
        <v>434</v>
      </c>
      <c r="Z14" s="18" t="s">
        <v>169</v>
      </c>
      <c r="AA14" s="18" t="s">
        <v>169</v>
      </c>
      <c r="AB14" s="18" t="s">
        <v>169</v>
      </c>
      <c r="AC14" s="18" t="s">
        <v>14</v>
      </c>
      <c r="AD14" s="18" t="s">
        <v>14</v>
      </c>
      <c r="AE14" s="18" t="s">
        <v>14</v>
      </c>
      <c r="AF14" s="18" t="s">
        <v>281</v>
      </c>
      <c r="AG14" s="18" t="s">
        <v>281</v>
      </c>
      <c r="AH14" s="18" t="s">
        <v>281</v>
      </c>
      <c r="AI14" s="18" t="s">
        <v>317</v>
      </c>
      <c r="AJ14" s="18" t="s">
        <v>317</v>
      </c>
      <c r="AK14" s="18" t="s">
        <v>317</v>
      </c>
      <c r="AM14" s="18" t="s">
        <v>287</v>
      </c>
      <c r="AN14" s="18" t="s">
        <v>287</v>
      </c>
      <c r="AO14" s="18" t="s">
        <v>287</v>
      </c>
      <c r="AP14" s="18" t="s">
        <v>541</v>
      </c>
      <c r="AQ14" s="18" t="s">
        <v>541</v>
      </c>
      <c r="AR14" s="18" t="s">
        <v>541</v>
      </c>
      <c r="AT14" s="23" t="s">
        <v>432</v>
      </c>
      <c r="AU14" s="23" t="s">
        <v>432</v>
      </c>
      <c r="AV14" s="23" t="s">
        <v>432</v>
      </c>
      <c r="AW14" s="23" t="s">
        <v>433</v>
      </c>
      <c r="AX14" s="23" t="s">
        <v>433</v>
      </c>
      <c r="AY14" s="23" t="s">
        <v>433</v>
      </c>
      <c r="AZ14" s="23" t="s">
        <v>434</v>
      </c>
      <c r="BA14" s="23" t="s">
        <v>434</v>
      </c>
      <c r="BB14" s="23" t="s">
        <v>434</v>
      </c>
      <c r="BC14" s="23"/>
      <c r="BD14" s="23" t="s">
        <v>465</v>
      </c>
      <c r="BE14" s="23"/>
      <c r="BF14" s="23"/>
      <c r="BG14" s="23" t="s">
        <v>466</v>
      </c>
      <c r="BH14" s="23"/>
      <c r="BK14" s="20" t="s">
        <v>413</v>
      </c>
      <c r="BL14" s="1"/>
    </row>
    <row r="15" spans="1:72" ht="17" thickTop="1" x14ac:dyDescent="0.2">
      <c r="C15" s="2" t="s">
        <v>262</v>
      </c>
      <c r="D15" s="2" t="s">
        <v>138</v>
      </c>
      <c r="E15" s="2" t="s">
        <v>274</v>
      </c>
      <c r="F15" s="2" t="s">
        <v>262</v>
      </c>
      <c r="G15" s="2" t="s">
        <v>138</v>
      </c>
      <c r="H15" s="2" t="s">
        <v>274</v>
      </c>
      <c r="I15" s="2" t="s">
        <v>262</v>
      </c>
      <c r="J15" s="2" t="s">
        <v>138</v>
      </c>
      <c r="K15" s="2" t="s">
        <v>274</v>
      </c>
      <c r="L15" s="2" t="s">
        <v>262</v>
      </c>
      <c r="M15" s="2" t="s">
        <v>138</v>
      </c>
      <c r="N15" s="2" t="s">
        <v>274</v>
      </c>
      <c r="O15" s="2" t="s">
        <v>262</v>
      </c>
      <c r="P15" s="2" t="s">
        <v>138</v>
      </c>
      <c r="Q15" s="2" t="s">
        <v>274</v>
      </c>
      <c r="R15" s="2" t="s">
        <v>262</v>
      </c>
      <c r="S15" s="2" t="s">
        <v>138</v>
      </c>
      <c r="T15" s="2" t="s">
        <v>274</v>
      </c>
      <c r="U15" s="2" t="s">
        <v>262</v>
      </c>
      <c r="V15" s="2" t="s">
        <v>138</v>
      </c>
      <c r="W15" s="2" t="s">
        <v>274</v>
      </c>
      <c r="Z15" t="s">
        <v>262</v>
      </c>
      <c r="AA15" t="s">
        <v>138</v>
      </c>
      <c r="AB15" t="s">
        <v>274</v>
      </c>
      <c r="AC15" t="s">
        <v>262</v>
      </c>
      <c r="AD15" t="s">
        <v>138</v>
      </c>
      <c r="AE15" t="s">
        <v>274</v>
      </c>
      <c r="AF15" t="s">
        <v>262</v>
      </c>
      <c r="AG15" t="s">
        <v>138</v>
      </c>
      <c r="AH15" t="s">
        <v>274</v>
      </c>
      <c r="AI15" t="s">
        <v>262</v>
      </c>
      <c r="AJ15" t="s">
        <v>138</v>
      </c>
      <c r="AK15" t="s">
        <v>274</v>
      </c>
      <c r="AM15" t="s">
        <v>262</v>
      </c>
      <c r="AN15" t="s">
        <v>138</v>
      </c>
      <c r="AO15" t="s">
        <v>274</v>
      </c>
      <c r="AP15" t="s">
        <v>262</v>
      </c>
      <c r="AQ15" t="s">
        <v>138</v>
      </c>
      <c r="AR15" t="s">
        <v>274</v>
      </c>
      <c r="AT15" s="1" t="s">
        <v>262</v>
      </c>
      <c r="AU15" s="1" t="s">
        <v>138</v>
      </c>
      <c r="AV15" s="1" t="s">
        <v>274</v>
      </c>
      <c r="AW15" s="1" t="s">
        <v>262</v>
      </c>
      <c r="AX15" s="1" t="s">
        <v>138</v>
      </c>
      <c r="AY15" s="1" t="s">
        <v>274</v>
      </c>
      <c r="AZ15" s="1" t="str">
        <f>'MP2-F12_aVQZ-F12'!G10</f>
        <v>raw</v>
      </c>
      <c r="BA15" s="1" t="str">
        <f>'MP2-F12_aVQZ-F12'!H10</f>
        <v>CP</v>
      </c>
      <c r="BB15" s="1" t="str">
        <f>'MP2-F12_aVQZ-F12'!I10</f>
        <v>half</v>
      </c>
      <c r="BC15" s="1"/>
      <c r="BD15" s="1" t="s">
        <v>262</v>
      </c>
      <c r="BE15" s="1" t="s">
        <v>138</v>
      </c>
      <c r="BF15" s="1" t="s">
        <v>274</v>
      </c>
      <c r="BG15" s="1" t="s">
        <v>262</v>
      </c>
      <c r="BH15" s="1" t="s">
        <v>138</v>
      </c>
      <c r="BI15" s="1" t="s">
        <v>274</v>
      </c>
      <c r="BJ15" s="1"/>
    </row>
    <row r="16" spans="1:72" s="1" customFormat="1" x14ac:dyDescent="0.2">
      <c r="A16" s="19" t="s">
        <v>140</v>
      </c>
      <c r="C16" s="1">
        <f>'F12b_VDZ-F12'!B11</f>
        <v>3.7235376456899441</v>
      </c>
      <c r="D16" s="1">
        <f>'F12b_VDZ-F12'!K11</f>
        <v>3.6656583173636945</v>
      </c>
      <c r="E16" s="1">
        <f>'F12b_VDZ-F12'!T11</f>
        <v>3.6945979815268193</v>
      </c>
      <c r="F16" s="1">
        <f>'F12b_VTZ-F12'!B11</f>
        <v>3.6894344791339351</v>
      </c>
      <c r="G16" s="1">
        <f>'F12b_VTZ-F12'!K11</f>
        <v>3.666327610216813</v>
      </c>
      <c r="H16" s="1">
        <f>'F12b_VTZ-F12'!T11</f>
        <v>3.6778810446753738</v>
      </c>
      <c r="I16" s="1">
        <f>'MP2-F12_VQZ-F12'!C11</f>
        <v>3.6758146596690997</v>
      </c>
      <c r="J16" s="1">
        <f>'MP2-F12_VQZ-F12'!D11</f>
        <v>3.6684944651571256</v>
      </c>
      <c r="K16" s="1">
        <f>'MP2-F12_VQZ-F12'!E11</f>
        <v>3.6721545624131124</v>
      </c>
      <c r="L16" s="1">
        <f>'MP2-F12_V5Z-F12_aVQZ-CABS'!C11</f>
        <v>3.6691605263276914</v>
      </c>
      <c r="M16" s="1">
        <f>'MP2-F12_V5Z-F12_aVQZ-CABS'!D11</f>
        <v>3.6683061307415028</v>
      </c>
      <c r="N16" s="1">
        <f>'MP2-F12_V5Z-F12_aVQZ-CABS'!E11</f>
        <v>3.6687333285345973</v>
      </c>
      <c r="O16" s="1">
        <f>'F12c_aVDZ-F12'!B11</f>
        <v>3.6953890322291376</v>
      </c>
      <c r="P16" s="1">
        <f>'F12c_aVDZ-F12'!K11</f>
        <v>3.6578124136009049</v>
      </c>
      <c r="Q16" s="1">
        <f>'F12c_aVDZ-F12'!T11</f>
        <v>3.6766007229150213</v>
      </c>
      <c r="R16" s="1">
        <f>'F12c_aVTZ-F12 CCSD'!B11</f>
        <v>3.6726609236767951</v>
      </c>
      <c r="S16" s="1">
        <f>'F12c_aVTZ-F12 CCSD'!F11</f>
        <v>3.6667001877236793</v>
      </c>
      <c r="T16" s="1">
        <f>'F12c_aVTZ-F12 CCSD'!J11</f>
        <v>3.6696805557002374</v>
      </c>
      <c r="U16" s="1">
        <f>'MP2-F12_aVQZ-F12'!C11</f>
        <v>3.6713068121257693</v>
      </c>
      <c r="V16" s="1">
        <f>'MP2-F12_aVQZ-F12'!D11</f>
        <v>3.66831021079423</v>
      </c>
      <c r="W16" s="1">
        <f>'MP2-F12_aVQZ-F12'!E11</f>
        <v>3.6698085114599994</v>
      </c>
      <c r="Z16" s="1">
        <f>'F12b_VDZ-F12'!C11</f>
        <v>5.0628675275371604</v>
      </c>
      <c r="AA16" s="1">
        <f>'F12b_VDZ-F12'!L11</f>
        <v>4.9194769820442925</v>
      </c>
      <c r="AB16" s="1">
        <f>'F12b_VDZ-F12'!U11</f>
        <v>4.991172254790726</v>
      </c>
      <c r="AC16" s="1">
        <f>'F12b_VTZ-F12'!C11</f>
        <v>5.0088637035540389</v>
      </c>
      <c r="AD16" s="1">
        <f>'F12b_VTZ-F12'!L11</f>
        <v>4.9435957771786558</v>
      </c>
      <c r="AE16" s="1">
        <f>'F12b_VTZ-F12'!U11</f>
        <v>4.9762297403663478</v>
      </c>
      <c r="AF16" s="1">
        <f>'MP2-F12_VQZ-F12'!G11</f>
        <v>4.9855409770047165</v>
      </c>
      <c r="AG16" s="1">
        <f>'MP2-F12_VQZ-F12'!H11</f>
        <v>4.9574058192570369</v>
      </c>
      <c r="AH16" s="1">
        <f>'MP2-F12_VQZ-F12'!I11</f>
        <v>4.9714733981308772</v>
      </c>
      <c r="AI16" s="1">
        <f>'MP2-F12_V5Z-F12_aVQZ-CABS'!G11</f>
        <v>4.973246665311688</v>
      </c>
      <c r="AJ16" s="1">
        <f>'MP2-F12_V5Z-F12_aVQZ-CABS'!H11</f>
        <v>4.9629948970206641</v>
      </c>
      <c r="AK16" s="1">
        <f>'MP2-F12_V5Z-F12_aVQZ-CABS'!I11</f>
        <v>4.9681207811661761</v>
      </c>
      <c r="AM16" s="1">
        <f>AF16+((AF16-I16)-(AC16-F16))/((4/3)^$AM$1-1)</f>
        <v>4.9816600039106032</v>
      </c>
      <c r="AN16" s="1">
        <f>AG16+((AG16-J16)-(AD16-G16))/((4/3)^$AN$1-1)</f>
        <v>4.9620628664305402</v>
      </c>
      <c r="AO16" s="1">
        <f>(AN16+AM16)/2</f>
        <v>4.9718614351705721</v>
      </c>
      <c r="AP16" s="1">
        <f>AI16+((AI16-L16)-(AF16-I16))/((5/4)^$AP$1-1)</f>
        <v>4.9705626451882834</v>
      </c>
      <c r="AQ16" s="1">
        <f>AJ16+((AJ16-M16)-(AG16-J16))/((5/4)^$AQ$1-1)</f>
        <v>4.9657442232978823</v>
      </c>
      <c r="AR16" s="1">
        <f>(AQ16+AP16)/2</f>
        <v>4.9681534342430833</v>
      </c>
      <c r="AT16" s="1">
        <f>'F12c_aVDZ-F12'!C11</f>
        <v>4.9971898111335129</v>
      </c>
      <c r="AU16" s="1">
        <f>'F12c_aVDZ-F12'!L11</f>
        <v>4.9203733793912798</v>
      </c>
      <c r="AV16" s="1">
        <f>'F12c_aVDZ-F12'!U11</f>
        <v>4.9587815952623959</v>
      </c>
      <c r="AW16" s="1">
        <f>'F12c_aVTZ-F12 CCSD'!C11</f>
        <v>4.9789120381779481</v>
      </c>
      <c r="AX16" s="1">
        <f>'F12c_aVTZ-F12 CCSD'!G11</f>
        <v>4.9535407962306444</v>
      </c>
      <c r="AY16" s="1">
        <f>'F12c_aVTZ-F12 CCSD'!K11</f>
        <v>4.9662264172042967</v>
      </c>
      <c r="AZ16" s="1">
        <f>'MP2-F12_aVQZ-F12'!G11</f>
        <v>4.9710874684959405</v>
      </c>
      <c r="BA16" s="1">
        <f>'MP2-F12_aVQZ-F12'!H11</f>
        <v>4.9621127805537828</v>
      </c>
      <c r="BB16" s="1">
        <f>'MP2-F12_aVQZ-F12'!I11</f>
        <v>4.9666001245248612</v>
      </c>
      <c r="BD16" s="1">
        <f>AW16+(AW16-R16-AT16+O16)/((3/2)^$BD$1-1)</f>
        <v>4.9806366170633893</v>
      </c>
      <c r="BE16" s="1">
        <f>AX16+(AX16-S16-AU16+P16)/((3/2)^$BD$1-1)</f>
        <v>4.9629495606405465</v>
      </c>
      <c r="BF16" s="1">
        <f>(BD16+BE16)/2</f>
        <v>4.9717930888519675</v>
      </c>
      <c r="BG16" s="1">
        <f>AZ16+(AZ16-U16-AW16+R16)/((4/3)^$BD$1-1)</f>
        <v>4.966691501650681</v>
      </c>
      <c r="BH16" s="1">
        <f>BA16+(BA16-V16-AX16+S16)/((4/3)^$BD$1-1)</f>
        <v>4.9668426698792096</v>
      </c>
      <c r="BI16" s="1">
        <f>(BG16+BH16)/2</f>
        <v>4.9667670857649453</v>
      </c>
      <c r="BK16" s="1">
        <f>-BEGDB!I4</f>
        <v>4.9550000000000001</v>
      </c>
    </row>
    <row r="17" spans="1:72" x14ac:dyDescent="0.2">
      <c r="A17" s="19" t="s">
        <v>141</v>
      </c>
      <c r="C17" s="1">
        <f>'F12b_VDZ-F12'!B12</f>
        <v>3.767855600743093</v>
      </c>
      <c r="D17" s="1">
        <f>'F12b_VDZ-F12'!K12</f>
        <v>3.7089373325615784</v>
      </c>
      <c r="E17" s="1">
        <f>'F12b_VDZ-F12'!T12</f>
        <v>3.7383964666523357</v>
      </c>
      <c r="F17" s="1">
        <f>'F12b_VTZ-F12'!B12</f>
        <v>3.739283087695894</v>
      </c>
      <c r="G17" s="1">
        <f>'F12b_VTZ-F12'!K12</f>
        <v>3.7136740961958359</v>
      </c>
      <c r="H17" s="1">
        <f>'F12b_VTZ-F12'!T12</f>
        <v>3.7264785919458649</v>
      </c>
      <c r="I17" s="1">
        <f>'MP2-F12_VQZ-F12'!C12</f>
        <v>3.7245614851696196</v>
      </c>
      <c r="J17" s="1">
        <f>'MP2-F12_VQZ-F12'!D12</f>
        <v>3.7172322796137918</v>
      </c>
      <c r="K17" s="1">
        <f>'MP2-F12_VQZ-F12'!E12</f>
        <v>3.7208968823917057</v>
      </c>
      <c r="L17" s="1">
        <f>'MP2-F12_V5Z-F12_aVQZ-CABS'!C12</f>
        <v>3.7179714086274922</v>
      </c>
      <c r="M17" s="1">
        <f>'MP2-F12_V5Z-F12_aVQZ-CABS'!D12</f>
        <v>3.7171417764330834</v>
      </c>
      <c r="N17" s="1">
        <f>'MP2-F12_V5Z-F12_aVQZ-CABS'!E12</f>
        <v>3.717556592530288</v>
      </c>
      <c r="O17" s="1">
        <f>'F12c_aVDZ-F12'!B12</f>
        <v>3.7476376619485996</v>
      </c>
      <c r="P17" s="1">
        <f>'F12c_aVDZ-F12'!K12</f>
        <v>3.7078207842065134</v>
      </c>
      <c r="Q17" s="1">
        <f>'F12c_aVDZ-F12'!T12</f>
        <v>3.7277292230775565</v>
      </c>
      <c r="R17" s="1">
        <f>'F12c_aVTZ-F12 CCSD'!B12</f>
        <v>3.723363612825068</v>
      </c>
      <c r="S17" s="1">
        <f>'F12c_aVTZ-F12 CCSD'!F12</f>
        <v>3.7153857632624918</v>
      </c>
      <c r="T17" s="1">
        <f>'F12c_aVTZ-F12 CCSD'!J12</f>
        <v>3.7193746880437799</v>
      </c>
      <c r="U17" s="1">
        <f>'MP2-F12_aVQZ-F12'!C12</f>
        <v>3.7198444510643545</v>
      </c>
      <c r="V17" s="1">
        <f>'MP2-F12_aVQZ-F12'!D12</f>
        <v>3.7169140406910235</v>
      </c>
      <c r="W17" s="1">
        <f>'MP2-F12_aVQZ-F12'!E12</f>
        <v>3.718379245877689</v>
      </c>
      <c r="Z17" s="1">
        <f>'F12b_VDZ-F12'!C12</f>
        <v>5.7819174507747029</v>
      </c>
      <c r="AA17" s="1">
        <f>'F12b_VDZ-F12'!L12</f>
        <v>5.6314150000048402</v>
      </c>
      <c r="AB17" s="1">
        <f>'F12b_VDZ-F12'!U12</f>
        <v>5.7066662253897711</v>
      </c>
      <c r="AC17" s="1">
        <f>'F12b_VTZ-F12'!C12</f>
        <v>5.7466265461417017</v>
      </c>
      <c r="AD17" s="1">
        <f>'F12b_VTZ-F12'!L12</f>
        <v>5.6741800529039681</v>
      </c>
      <c r="AE17" s="1">
        <f>'F12b_VTZ-F12'!U12</f>
        <v>5.7104032995228344</v>
      </c>
      <c r="AF17" s="1">
        <f>'MP2-F12_VQZ-F12'!G12</f>
        <v>5.7232012600955633</v>
      </c>
      <c r="AG17" s="1">
        <f>'MP2-F12_VQZ-F12'!H12</f>
        <v>5.6957214945786427</v>
      </c>
      <c r="AH17" s="1">
        <f>'MP2-F12_VQZ-F12'!I12</f>
        <v>5.709461377337103</v>
      </c>
      <c r="AI17" s="1">
        <f>'MP2-F12_V5Z-F12_aVQZ-CABS'!G12</f>
        <v>5.7124745505566397</v>
      </c>
      <c r="AJ17" s="1">
        <f>'MP2-F12_V5Z-F12_aVQZ-CABS'!H12</f>
        <v>5.702700199050124</v>
      </c>
      <c r="AK17" s="1">
        <f>'MP2-F12_V5Z-F12_aVQZ-CABS'!I12</f>
        <v>5.7075873748033814</v>
      </c>
      <c r="AL17" s="1"/>
      <c r="AM17" s="1">
        <f>AF17+((AF17-I17)-(AC17-F17))/((4/3)^$AM$1-1)</f>
        <v>5.719719956887551</v>
      </c>
      <c r="AN17" s="1">
        <f t="shared" ref="AN17:AN80" si="13">AG17+((AG17-J17)-(AD17-G17))/((4/3)^$AN$1-1)</f>
        <v>5.7029144462199506</v>
      </c>
      <c r="AO17" s="1">
        <f t="shared" ref="AO17:AO80" si="14">(AN17+AM17)/2</f>
        <v>5.7113172015537508</v>
      </c>
      <c r="AP17" s="1">
        <f t="shared" ref="AP17:AP80" si="15">AI17+((AI17-L17)-(AF17-I17))/((5/4)^$AP$1-1)</f>
        <v>5.7105060301456936</v>
      </c>
      <c r="AQ17" s="1">
        <f t="shared" ref="AQ17:AQ80" si="16">AJ17+((AJ17-M17)-(AG17-J17))/((5/4)^$AQ$1-1)</f>
        <v>5.7060642585553616</v>
      </c>
      <c r="AR17" s="1">
        <f t="shared" ref="AR17:AR80" si="17">(AQ17+AP17)/2</f>
        <v>5.708285144350528</v>
      </c>
      <c r="AT17" s="1">
        <f>'F12c_aVDZ-F12'!C12</f>
        <v>5.7241818377971079</v>
      </c>
      <c r="AU17" s="1">
        <f>'F12c_aVDZ-F12'!L12</f>
        <v>5.643050982060287</v>
      </c>
      <c r="AV17" s="1">
        <f>'F12c_aVDZ-F12'!U12</f>
        <v>5.6836164099286979</v>
      </c>
      <c r="AW17" s="1">
        <f>'F12c_aVTZ-F12 CCSD'!C12</f>
        <v>5.7203798142283855</v>
      </c>
      <c r="AX17" s="1">
        <f>'F12c_aVTZ-F12 CCSD'!G12</f>
        <v>5.6902372824347944</v>
      </c>
      <c r="AY17" s="1">
        <f>'F12c_aVTZ-F12 CCSD'!K12</f>
        <v>5.7053085483315904</v>
      </c>
      <c r="AZ17" s="1">
        <f>'MP2-F12_aVQZ-F12'!G12</f>
        <v>5.7114920627024199</v>
      </c>
      <c r="BA17" s="1">
        <f>'MP2-F12_aVQZ-F12'!H12</f>
        <v>5.7016081781490433</v>
      </c>
      <c r="BB17" s="1">
        <f>'MP2-F12_aVQZ-F12'!I12</f>
        <v>5.7065501204257316</v>
      </c>
      <c r="BC17" s="1"/>
      <c r="BD17" s="1">
        <f t="shared" ref="BD17:BD32" si="18">AW17+(AW17-R17-AT17+O17)/((3/2)^$BD$1-1)</f>
        <v>5.7283130638106403</v>
      </c>
      <c r="BE17" s="1">
        <f t="shared" ref="BE17:BE32" si="19">AX17+(AX17-S17-AU17+P17)/((3/2)^$BD$1-1)</f>
        <v>5.7055912018580131</v>
      </c>
      <c r="BF17" s="1">
        <f t="shared" ref="BF17:BF32" si="20">(BD17+BE17)/2</f>
        <v>5.7169521328343267</v>
      </c>
      <c r="BG17" s="1">
        <f t="shared" ref="BG17:BG32" si="21">AZ17+(AZ17-U17-AW17+R17)/((4/3)^$BD$1-1)</f>
        <v>5.7078446945970853</v>
      </c>
      <c r="BH17" s="1">
        <f t="shared" ref="BH17:BH32" si="22">BA17+(BA17-V17-AX17+S17)/((4/3)^$BD$1-1)</f>
        <v>5.7082951580782355</v>
      </c>
      <c r="BI17" s="1">
        <f t="shared" ref="BI17:BI32" si="23">(BG17+BH17)/2</f>
        <v>5.7080699263376609</v>
      </c>
      <c r="BK17" s="1">
        <f>-BEGDB!I5</f>
        <v>5.694</v>
      </c>
      <c r="BL17" s="1"/>
      <c r="BM17" s="1"/>
      <c r="BN17" s="1"/>
      <c r="BP17" s="1"/>
      <c r="BQ17" s="1"/>
      <c r="BS17" s="1"/>
      <c r="BT17" s="1"/>
    </row>
    <row r="18" spans="1:72" x14ac:dyDescent="0.2">
      <c r="A18" s="19" t="s">
        <v>142</v>
      </c>
      <c r="C18" s="1">
        <f>'F12b_VDZ-F12'!B13</f>
        <v>4.677222289725516</v>
      </c>
      <c r="D18" s="1">
        <f>'F12b_VDZ-F12'!K13</f>
        <v>4.6115848813742497</v>
      </c>
      <c r="E18" s="1">
        <f>'F12b_VDZ-F12'!T13</f>
        <v>4.6444035855498829</v>
      </c>
      <c r="F18" s="1">
        <f>'F12b_VTZ-F12'!B13</f>
        <v>4.6317788179345118</v>
      </c>
      <c r="G18" s="1">
        <f>'F12b_VTZ-F12'!K13</f>
        <v>4.6116673103780164</v>
      </c>
      <c r="H18" s="1">
        <f>'F12b_VTZ-F12'!T13</f>
        <v>4.6217230641562637</v>
      </c>
      <c r="I18" s="1">
        <f>'MP2-F12_VQZ-F12'!C13</f>
        <v>4.6218176787969458</v>
      </c>
      <c r="J18" s="1">
        <f>'MP2-F12_VQZ-F12'!D13</f>
        <v>4.6151782837828055</v>
      </c>
      <c r="K18" s="1">
        <f>'MP2-F12_VQZ-F12'!E13</f>
        <v>4.6184979812898757</v>
      </c>
      <c r="L18" s="1">
        <f>'MP2-F12_V5Z-F12_aVQZ-CABS'!C13</f>
        <v>4.6161221057502226</v>
      </c>
      <c r="M18" s="1">
        <f>'MP2-F12_V5Z-F12_aVQZ-CABS'!D13</f>
        <v>4.6152416157898832</v>
      </c>
      <c r="N18" s="1">
        <f>'MP2-F12_V5Z-F12_aVQZ-CABS'!E13</f>
        <v>4.6156818607700529</v>
      </c>
      <c r="O18" s="1">
        <f>'F12c_aVDZ-F12'!B13</f>
        <v>4.6510685195685326</v>
      </c>
      <c r="P18" s="1">
        <f>'F12c_aVDZ-F12'!K13</f>
        <v>4.6127632814581352</v>
      </c>
      <c r="Q18" s="1">
        <f>'F12c_aVDZ-F12'!T13</f>
        <v>4.6319159005133343</v>
      </c>
      <c r="R18" s="1">
        <f>'F12c_aVTZ-F12 CCSD'!B13</f>
        <v>4.6215764653870064</v>
      </c>
      <c r="S18" s="1">
        <f>'F12c_aVTZ-F12 CCSD'!F13</f>
        <v>4.6140703379455426</v>
      </c>
      <c r="T18" s="1">
        <f>'F12c_aVTZ-F12 CCSD'!J13</f>
        <v>4.6178234016662749</v>
      </c>
      <c r="U18" s="1">
        <f>'MP2-F12_aVQZ-F12'!C13</f>
        <v>4.6177583650179894</v>
      </c>
      <c r="V18" s="1">
        <f>'MP2-F12_aVQZ-F12'!D13</f>
        <v>4.6149933799444582</v>
      </c>
      <c r="W18" s="1">
        <f>'MP2-F12_aVQZ-F12'!E13</f>
        <v>4.6163758724812238</v>
      </c>
      <c r="Z18" s="1">
        <f>'F12b_VDZ-F12'!C13</f>
        <v>7.1865045392458846</v>
      </c>
      <c r="AA18" s="1">
        <f>'F12b_VDZ-F12'!L13</f>
        <v>7.0208996253301725</v>
      </c>
      <c r="AB18" s="1">
        <f>'F12b_VDZ-F12'!U13</f>
        <v>7.103702082288029</v>
      </c>
      <c r="AC18" s="1">
        <f>'F12b_VTZ-F12'!C13</f>
        <v>7.1309119597131749</v>
      </c>
      <c r="AD18" s="1">
        <f>'F12b_VTZ-F12'!L13</f>
        <v>7.0657807011572675</v>
      </c>
      <c r="AE18" s="1">
        <f>'F12b_VTZ-F12'!U13</f>
        <v>7.0983463304352217</v>
      </c>
      <c r="AF18" s="1">
        <f>'MP2-F12_VQZ-F12'!G13</f>
        <v>7.1114121471882372</v>
      </c>
      <c r="AG18" s="1">
        <f>'MP2-F12_VQZ-F12'!H13</f>
        <v>7.0878919095289552</v>
      </c>
      <c r="AH18" s="1">
        <f>'MP2-F12_VQZ-F12'!I13</f>
        <v>7.0996520283585962</v>
      </c>
      <c r="AI18" s="1">
        <f>'MP2-F12_V5Z-F12_aVQZ-CABS'!G13</f>
        <v>7.1035031799761832</v>
      </c>
      <c r="AJ18" s="1">
        <f>'MP2-F12_V5Z-F12_aVQZ-CABS'!H13</f>
        <v>7.0947642467183645</v>
      </c>
      <c r="AK18" s="1">
        <f>'MP2-F12_V5Z-F12_aVQZ-CABS'!I13</f>
        <v>7.0991337133472738</v>
      </c>
      <c r="AL18" s="1"/>
      <c r="AM18" s="1">
        <f t="shared" ref="AM18:AM80" si="24">AF18+((AF18-I18)-(AC18-F18))/((4/3)^$AM$1-1)</f>
        <v>7.1075968643613914</v>
      </c>
      <c r="AN18" s="1">
        <f t="shared" si="13"/>
        <v>7.0953316397893973</v>
      </c>
      <c r="AO18" s="1">
        <f t="shared" si="14"/>
        <v>7.1014642520753943</v>
      </c>
      <c r="AP18" s="1">
        <f t="shared" si="15"/>
        <v>7.1024498809295196</v>
      </c>
      <c r="AQ18" s="1">
        <f t="shared" si="16"/>
        <v>7.0980044823617092</v>
      </c>
      <c r="AR18" s="1">
        <f t="shared" si="17"/>
        <v>7.1002271816456144</v>
      </c>
      <c r="AT18" s="1">
        <f>'F12c_aVDZ-F12'!C13</f>
        <v>7.134254653254418</v>
      </c>
      <c r="AU18" s="1">
        <f>'F12c_aVDZ-F12'!L13</f>
        <v>7.0385468296395199</v>
      </c>
      <c r="AV18" s="1">
        <f>'F12c_aVDZ-F12'!U13</f>
        <v>7.086400741446969</v>
      </c>
      <c r="AW18" s="1">
        <f>'F12c_aVTZ-F12 CCSD'!C13</f>
        <v>7.1177439370490072</v>
      </c>
      <c r="AX18" s="1">
        <f>'F12c_aVTZ-F12 CCSD'!G13</f>
        <v>7.0836058841231466</v>
      </c>
      <c r="AY18" s="1">
        <f>'F12c_aVTZ-F12 CCSD'!K13</f>
        <v>7.1006749105860774</v>
      </c>
      <c r="AZ18" s="1">
        <f>'MP2-F12_aVQZ-F12'!G13</f>
        <v>7.1042464197899662</v>
      </c>
      <c r="BA18" s="1">
        <f>'MP2-F12_aVQZ-F12'!H13</f>
        <v>7.0942921681847571</v>
      </c>
      <c r="BB18" s="1">
        <f>'MP2-F12_aVQZ-F12'!I13</f>
        <v>7.0992692939873621</v>
      </c>
      <c r="BC18" s="1"/>
      <c r="BD18" s="1">
        <f t="shared" si="18"/>
        <v>7.1227744209061328</v>
      </c>
      <c r="BE18" s="1">
        <f t="shared" si="19"/>
        <v>7.1005605092967556</v>
      </c>
      <c r="BF18" s="1">
        <f t="shared" si="20"/>
        <v>7.1116674651014442</v>
      </c>
      <c r="BG18" s="1">
        <f t="shared" si="21"/>
        <v>7.0976703173148961</v>
      </c>
      <c r="BH18" s="1">
        <f t="shared" si="22"/>
        <v>7.100925220673628</v>
      </c>
      <c r="BI18" s="1">
        <f t="shared" si="23"/>
        <v>7.099297768994262</v>
      </c>
      <c r="BK18" s="1">
        <f>-BEGDB!I6</f>
        <v>7.0839999999999996</v>
      </c>
      <c r="BL18" s="1"/>
      <c r="BM18" s="1"/>
      <c r="BN18" s="1"/>
      <c r="BP18" s="1"/>
      <c r="BQ18" s="1"/>
      <c r="BS18" s="1"/>
      <c r="BT18" s="1"/>
    </row>
    <row r="19" spans="1:72" x14ac:dyDescent="0.2">
      <c r="A19" s="19" t="s">
        <v>143</v>
      </c>
      <c r="C19" s="1">
        <f>'F12b_VDZ-F12'!B14</f>
        <v>5.8505564830308092</v>
      </c>
      <c r="D19" s="1">
        <f>'F12b_VDZ-F12'!K14</f>
        <v>5.7854191985105397</v>
      </c>
      <c r="E19" s="1">
        <f>'F12b_VDZ-F12'!T14</f>
        <v>5.8179878407706749</v>
      </c>
      <c r="F19" s="1">
        <f>'F12b_VTZ-F12'!B14</f>
        <v>5.8124852269234282</v>
      </c>
      <c r="G19" s="1">
        <f>'F12b_VTZ-F12'!K14</f>
        <v>5.7880525935725586</v>
      </c>
      <c r="H19" s="1">
        <f>'F12b_VTZ-F12'!T14</f>
        <v>5.8002689102479934</v>
      </c>
      <c r="I19" s="1">
        <f>'MP2-F12_VQZ-F12'!C14</f>
        <v>5.7984390253978191</v>
      </c>
      <c r="J19" s="1">
        <f>'MP2-F12_VQZ-F12'!D14</f>
        <v>5.7914433938653715</v>
      </c>
      <c r="K19" s="1">
        <f>'MP2-F12_VQZ-F12'!E14</f>
        <v>5.7949412096315953</v>
      </c>
      <c r="L19" s="1">
        <f>'MP2-F12_V5Z-F12_aVQZ-CABS'!C14</f>
        <v>5.7906469148816146</v>
      </c>
      <c r="M19" s="1">
        <f>'MP2-F12_V5Z-F12_aVQZ-CABS'!D14</f>
        <v>5.7898373228286886</v>
      </c>
      <c r="N19" s="1">
        <f>'MP2-F12_V5Z-F12_aVQZ-CABS'!E14</f>
        <v>5.7902421188551516</v>
      </c>
      <c r="O19" s="1">
        <f>'F12c_aVDZ-F12'!B14</f>
        <v>5.8231930966983212</v>
      </c>
      <c r="P19" s="1">
        <f>'F12c_aVDZ-F12'!K14</f>
        <v>5.7754760048598168</v>
      </c>
      <c r="Q19" s="1">
        <f>'F12c_aVDZ-F12'!T14</f>
        <v>5.7993345507790686</v>
      </c>
      <c r="R19" s="1">
        <f>'F12c_aVTZ-F12 CCSD'!B14</f>
        <v>5.7980046162442216</v>
      </c>
      <c r="S19" s="1">
        <f>'F12c_aVTZ-F12 CCSD'!F14</f>
        <v>5.7878432193875531</v>
      </c>
      <c r="T19" s="1">
        <f>'F12c_aVTZ-F12 CCSD'!J14</f>
        <v>5.7929239178158873</v>
      </c>
      <c r="U19" s="1">
        <f>'MP2-F12_aVQZ-F12'!C14</f>
        <v>5.7925694477545244</v>
      </c>
      <c r="V19" s="1">
        <f>'MP2-F12_aVQZ-F12'!D14</f>
        <v>5.7894303609685291</v>
      </c>
      <c r="W19" s="1">
        <f>'MP2-F12_aVQZ-F12'!E14</f>
        <v>5.7909999043615272</v>
      </c>
      <c r="Z19" s="1">
        <f>'F12b_VDZ-F12'!C14</f>
        <v>8.1684521929898235</v>
      </c>
      <c r="AA19" s="1">
        <f>'F12b_VDZ-F12'!L14</f>
        <v>7.9755637803445234</v>
      </c>
      <c r="AB19" s="1">
        <f>'F12b_VDZ-F12'!U14</f>
        <v>8.0720079866671739</v>
      </c>
      <c r="AC19" s="1">
        <f>'F12b_VTZ-F12'!C14</f>
        <v>8.1455179939950799</v>
      </c>
      <c r="AD19" s="1">
        <f>'F12b_VTZ-F12'!L14</f>
        <v>8.0529193989876156</v>
      </c>
      <c r="AE19" s="1">
        <f>'F12b_VTZ-F12'!U14</f>
        <v>8.0992186964913486</v>
      </c>
      <c r="AF19" s="1">
        <f>'MP2-F12_VQZ-F12'!G14</f>
        <v>8.1170421939706952</v>
      </c>
      <c r="AG19" s="1">
        <f>'MP2-F12_VQZ-F12'!H14</f>
        <v>8.0795083639608904</v>
      </c>
      <c r="AH19" s="1">
        <f>'MP2-F12_VQZ-F12'!I14</f>
        <v>8.0982752789657937</v>
      </c>
      <c r="AI19" s="1">
        <f>'MP2-F12_V5Z-F12_aVQZ-CABS'!G14</f>
        <v>8.0985338790775536</v>
      </c>
      <c r="AJ19" s="1">
        <f>'MP2-F12_V5Z-F12_aVQZ-CABS'!H14</f>
        <v>8.0871530285325992</v>
      </c>
      <c r="AK19" s="1">
        <f>'MP2-F12_V5Z-F12_aVQZ-CABS'!I14</f>
        <v>8.0928434538050773</v>
      </c>
      <c r="AL19" s="1"/>
      <c r="AM19" s="1">
        <f t="shared" si="24"/>
        <v>8.1112706367409917</v>
      </c>
      <c r="AN19" s="1">
        <f t="shared" si="13"/>
        <v>8.0887871761945593</v>
      </c>
      <c r="AO19" s="1">
        <f t="shared" si="14"/>
        <v>8.1000289064677755</v>
      </c>
      <c r="AP19" s="1">
        <f t="shared" si="15"/>
        <v>8.0934343048440631</v>
      </c>
      <c r="AQ19" s="1">
        <f t="shared" si="16"/>
        <v>8.0915552227508165</v>
      </c>
      <c r="AR19" s="1">
        <f t="shared" si="17"/>
        <v>8.0924947637974398</v>
      </c>
      <c r="AT19" s="1">
        <f>'F12c_aVDZ-F12'!C14</f>
        <v>8.0959047485167215</v>
      </c>
      <c r="AU19" s="1">
        <f>'F12c_aVDZ-F12'!L14</f>
        <v>7.9796024364666724</v>
      </c>
      <c r="AV19" s="1">
        <f>'F12c_aVDZ-F12'!U14</f>
        <v>8.037753592491697</v>
      </c>
      <c r="AW19" s="1">
        <f>'F12c_aVTZ-F12 CCSD'!C14</f>
        <v>8.1111674983195883</v>
      </c>
      <c r="AX19" s="1">
        <f>'F12c_aVTZ-F12 CCSD'!G14</f>
        <v>8.0696481665883653</v>
      </c>
      <c r="AY19" s="1">
        <f>'F12c_aVTZ-F12 CCSD'!K14</f>
        <v>8.0904078324539768</v>
      </c>
      <c r="AZ19" s="1">
        <f>'MP2-F12_aVQZ-F12'!G14</f>
        <v>8.0969636212544245</v>
      </c>
      <c r="BA19" s="1">
        <f>'MP2-F12_aVQZ-F12'!H14</f>
        <v>8.08461094487512</v>
      </c>
      <c r="BB19" s="1">
        <f>'MP2-F12_aVQZ-F12'!I14</f>
        <v>8.0907872830647722</v>
      </c>
      <c r="BC19" s="1"/>
      <c r="BD19" s="1">
        <f t="shared" si="18"/>
        <v>8.1268430212266214</v>
      </c>
      <c r="BE19" s="1">
        <f t="shared" si="19"/>
        <v>8.0997498802530004</v>
      </c>
      <c r="BF19" s="1">
        <f t="shared" si="20"/>
        <v>8.11329645073981</v>
      </c>
      <c r="BG19" s="1">
        <f t="shared" si="21"/>
        <v>8.0910062452242908</v>
      </c>
      <c r="BH19" s="1">
        <f t="shared" si="22"/>
        <v>8.0936982234421961</v>
      </c>
      <c r="BI19" s="1">
        <f t="shared" si="23"/>
        <v>8.0923522343332444</v>
      </c>
      <c r="BK19" s="1">
        <f>-BEGDB!I7</f>
        <v>8.0709999999999997</v>
      </c>
      <c r="BL19" s="1"/>
      <c r="BM19" s="1"/>
      <c r="BN19" s="1"/>
      <c r="BP19" s="1"/>
      <c r="BQ19" s="1"/>
      <c r="BS19" s="1"/>
      <c r="BT19" s="1"/>
    </row>
    <row r="20" spans="1:72" x14ac:dyDescent="0.2">
      <c r="A20" s="19" t="s">
        <v>144</v>
      </c>
      <c r="C20" s="1">
        <f>'F12b_VDZ-F12'!B15</f>
        <v>3.5737183676535795</v>
      </c>
      <c r="D20" s="1">
        <f>'F12b_VDZ-F12'!K15</f>
        <v>3.523338590473148</v>
      </c>
      <c r="E20" s="1">
        <f>'F12b_VDZ-F12'!T15</f>
        <v>3.5485284790633638</v>
      </c>
      <c r="F20" s="1">
        <f>'F12b_VTZ-F12'!B15</f>
        <v>3.5576206919926334</v>
      </c>
      <c r="G20" s="1">
        <f>'F12b_VTZ-F12'!K15</f>
        <v>3.5334624798549621</v>
      </c>
      <c r="H20" s="1">
        <f>'F12b_VTZ-F12'!T15</f>
        <v>3.5455415859237975</v>
      </c>
      <c r="I20" s="1">
        <f>'MP2-F12_VQZ-F12'!C15</f>
        <v>3.5424767360403173</v>
      </c>
      <c r="J20" s="1">
        <f>'MP2-F12_VQZ-F12'!D15</f>
        <v>3.5358715032637171</v>
      </c>
      <c r="K20" s="1">
        <f>'MP2-F12_VQZ-F12'!E15</f>
        <v>3.5391741196520172</v>
      </c>
      <c r="L20" s="1">
        <f>'MP2-F12_V5Z-F12_aVQZ-CABS'!C15</f>
        <v>3.5367742773339002</v>
      </c>
      <c r="M20" s="1">
        <f>'MP2-F12_V5Z-F12_aVQZ-CABS'!D15</f>
        <v>3.5361040250170608</v>
      </c>
      <c r="N20" s="1">
        <f>'MP2-F12_V5Z-F12_aVQZ-CABS'!E15</f>
        <v>3.5364391511754807</v>
      </c>
      <c r="O20" s="1">
        <f>'F12c_aVDZ-F12'!B15</f>
        <v>3.5582590329245631</v>
      </c>
      <c r="P20" s="1">
        <f>'F12c_aVDZ-F12'!K15</f>
        <v>3.525059390324635</v>
      </c>
      <c r="Q20" s="1">
        <f>'F12c_aVDZ-F12'!T15</f>
        <v>3.5416592116245988</v>
      </c>
      <c r="R20" s="1">
        <f>'F12c_aVTZ-F12 CCSD'!B15</f>
        <v>3.5436352785763514</v>
      </c>
      <c r="S20" s="1">
        <f>'F12c_aVTZ-F12 CCSD'!F15</f>
        <v>3.5344401478116017</v>
      </c>
      <c r="T20" s="1">
        <f>'F12c_aVTZ-F12 CCSD'!J15</f>
        <v>3.5390377131939763</v>
      </c>
      <c r="U20" s="1">
        <f>'MP2-F12_aVQZ-F12'!C15</f>
        <v>3.5382838330118851</v>
      </c>
      <c r="V20" s="1">
        <f>'MP2-F12_aVQZ-F12'!D15</f>
        <v>3.536042162640809</v>
      </c>
      <c r="W20" s="1">
        <f>'MP2-F12_aVQZ-F12'!E15</f>
        <v>3.5371629978263472</v>
      </c>
      <c r="Z20" s="1">
        <f>'F12b_VDZ-F12'!C15</f>
        <v>5.9024265118115977</v>
      </c>
      <c r="AA20" s="1">
        <f>'F12b_VDZ-F12'!L15</f>
        <v>5.763056137288018</v>
      </c>
      <c r="AB20" s="1">
        <f>'F12b_VDZ-F12'!U15</f>
        <v>5.8327413245498079</v>
      </c>
      <c r="AC20" s="1">
        <f>'F12b_VTZ-F12'!C15</f>
        <v>5.8864340588249817</v>
      </c>
      <c r="AD20" s="1">
        <f>'F12b_VTZ-F12'!L15</f>
        <v>5.8188415693140421</v>
      </c>
      <c r="AE20" s="1">
        <f>'F12b_VTZ-F12'!U15</f>
        <v>5.8526378140695119</v>
      </c>
      <c r="AF20" s="1">
        <f>'MP2-F12_VQZ-F12'!G15</f>
        <v>5.8679039222985967</v>
      </c>
      <c r="AG20" s="1">
        <f>'MP2-F12_VQZ-F12'!H15</f>
        <v>5.841794739194949</v>
      </c>
      <c r="AH20" s="1">
        <f>'MP2-F12_VQZ-F12'!I15</f>
        <v>5.8548493307467728</v>
      </c>
      <c r="AI20" s="1">
        <f>'MP2-F12_V5Z-F12_aVQZ-CABS'!G15</f>
        <v>5.8571248232618203</v>
      </c>
      <c r="AJ20" s="1">
        <f>'MP2-F12_V5Z-F12_aVQZ-CABS'!H15</f>
        <v>5.8486344703838835</v>
      </c>
      <c r="AK20" s="1">
        <f>'MP2-F12_V5Z-F12_aVQZ-CABS'!I15</f>
        <v>5.8528796468228519</v>
      </c>
      <c r="AL20" s="1"/>
      <c r="AM20" s="1">
        <f t="shared" si="24"/>
        <v>5.8665495162854979</v>
      </c>
      <c r="AN20" s="1">
        <f t="shared" si="13"/>
        <v>5.8500119960444366</v>
      </c>
      <c r="AO20" s="1">
        <f t="shared" si="14"/>
        <v>5.8582807561649677</v>
      </c>
      <c r="AP20" s="1">
        <f t="shared" si="15"/>
        <v>5.8547089768192944</v>
      </c>
      <c r="AQ20" s="1">
        <f t="shared" si="16"/>
        <v>5.8517786764672923</v>
      </c>
      <c r="AR20" s="1">
        <f t="shared" si="17"/>
        <v>5.8532438266432933</v>
      </c>
      <c r="AT20" s="1">
        <f>'F12c_aVDZ-F12'!C15</f>
        <v>5.866387629668254</v>
      </c>
      <c r="AU20" s="1">
        <f>'F12c_aVDZ-F12'!L15</f>
        <v>5.7869909177782786</v>
      </c>
      <c r="AV20" s="1">
        <f>'F12c_aVDZ-F12'!U15</f>
        <v>5.8266892737232663</v>
      </c>
      <c r="AW20" s="1">
        <f>'F12c_aVTZ-F12 CCSD'!C15</f>
        <v>5.8704866177366792</v>
      </c>
      <c r="AX20" s="1">
        <f>'F12c_aVTZ-F12 CCSD'!G15</f>
        <v>5.8371440253330293</v>
      </c>
      <c r="AY20" s="1">
        <f>'F12c_aVTZ-F12 CCSD'!K15</f>
        <v>5.8538153215348547</v>
      </c>
      <c r="AZ20" s="1">
        <f>'MP2-F12_aVQZ-F12'!G15</f>
        <v>5.8570554050084427</v>
      </c>
      <c r="BA20" s="1">
        <f>'MP2-F12_aVQZ-F12'!H15</f>
        <v>5.847442853681442</v>
      </c>
      <c r="BB20" s="1">
        <f>'MP2-F12_aVQZ-F12'!I15</f>
        <v>5.8522491293449423</v>
      </c>
      <c r="BC20" s="1"/>
      <c r="BD20" s="1">
        <f t="shared" si="18"/>
        <v>5.8777419910781106</v>
      </c>
      <c r="BE20" s="1">
        <f t="shared" si="19"/>
        <v>5.852943987494899</v>
      </c>
      <c r="BF20" s="1">
        <f t="shared" si="20"/>
        <v>5.8653429892865052</v>
      </c>
      <c r="BG20" s="1">
        <f t="shared" si="21"/>
        <v>5.8515660891284309</v>
      </c>
      <c r="BH20" s="1">
        <f t="shared" si="22"/>
        <v>5.8533513849037941</v>
      </c>
      <c r="BI20" s="1">
        <f t="shared" si="23"/>
        <v>5.8524587370161125</v>
      </c>
      <c r="BK20" s="1">
        <f>-BEGDB!I8</f>
        <v>5.8380000000000001</v>
      </c>
      <c r="BL20" s="1"/>
      <c r="BM20" s="1"/>
      <c r="BN20" s="1"/>
      <c r="BP20" s="1"/>
      <c r="BQ20" s="1"/>
      <c r="BS20" s="1"/>
      <c r="BT20" s="1"/>
    </row>
    <row r="21" spans="1:72" x14ac:dyDescent="0.2">
      <c r="A21" s="19" t="s">
        <v>145</v>
      </c>
      <c r="C21" s="1">
        <f>'F12b_VDZ-F12'!B16</f>
        <v>4.3100479948595103</v>
      </c>
      <c r="D21" s="1">
        <f>'F12b_VDZ-F12'!K16</f>
        <v>4.2511972899955257</v>
      </c>
      <c r="E21" s="1">
        <f>'F12b_VDZ-F12'!T16</f>
        <v>4.2806226424275184</v>
      </c>
      <c r="F21" s="1">
        <f>'F12b_VTZ-F12'!B16</f>
        <v>4.272069526029707</v>
      </c>
      <c r="G21" s="1">
        <f>'F12b_VTZ-F12'!K16</f>
        <v>4.2522550545086677</v>
      </c>
      <c r="H21" s="1">
        <f>'F12b_VTZ-F12'!T16</f>
        <v>4.2621622902691874</v>
      </c>
      <c r="I21" s="1">
        <f>'MP2-F12_VQZ-F12'!C16</f>
        <v>4.2599569580282273</v>
      </c>
      <c r="J21" s="1">
        <f>'MP2-F12_VQZ-F12'!D16</f>
        <v>4.2540426389527664</v>
      </c>
      <c r="K21" s="1">
        <f>'MP2-F12_VQZ-F12'!E16</f>
        <v>4.2569997984904973</v>
      </c>
      <c r="L21" s="1">
        <f>'MP2-F12_V5Z-F12_aVQZ-CABS'!C16</f>
        <v>4.2548009546905003</v>
      </c>
      <c r="M21" s="1">
        <f>'MP2-F12_V5Z-F12_aVQZ-CABS'!D16</f>
        <v>4.2541021186765313</v>
      </c>
      <c r="N21" s="1">
        <f>'MP2-F12_V5Z-F12_aVQZ-CABS'!E16</f>
        <v>4.2544515366835158</v>
      </c>
      <c r="O21" s="1">
        <f>'F12c_aVDZ-F12'!B16</f>
        <v>4.2893294189279736</v>
      </c>
      <c r="P21" s="1">
        <f>'F12c_aVDZ-F12'!K16</f>
        <v>4.252267008577336</v>
      </c>
      <c r="Q21" s="1">
        <f>'F12c_aVDZ-F12'!T16</f>
        <v>4.2707982137526548</v>
      </c>
      <c r="R21" s="1">
        <f>'F12c_aVTZ-F12 CCSD'!B16</f>
        <v>4.2627148836053665</v>
      </c>
      <c r="S21" s="1">
        <f>'F12c_aVTZ-F12 CCSD'!F16</f>
        <v>4.2529764231082066</v>
      </c>
      <c r="T21" s="1">
        <f>'F12c_aVTZ-F12 CCSD'!J16</f>
        <v>4.257845653356787</v>
      </c>
      <c r="U21" s="1">
        <f>'MP2-F12_aVQZ-F12'!C16</f>
        <v>4.2563634928765186</v>
      </c>
      <c r="V21" s="1">
        <f>'MP2-F12_aVQZ-F12'!D16</f>
        <v>4.2541352637366368</v>
      </c>
      <c r="W21" s="1">
        <f>'MP2-F12_aVQZ-F12'!E16</f>
        <v>4.2552493783065781</v>
      </c>
      <c r="Z21" s="1">
        <f>'F12b_VDZ-F12'!C16</f>
        <v>7.8152968939296086</v>
      </c>
      <c r="AA21" s="1">
        <f>'F12b_VDZ-F12'!L16</f>
        <v>7.6544883080876591</v>
      </c>
      <c r="AB21" s="1">
        <f>'F12b_VDZ-F12'!U16</f>
        <v>7.7348926010086334</v>
      </c>
      <c r="AC21" s="1">
        <f>'F12b_VTZ-F12'!C16</f>
        <v>7.7713946877563869</v>
      </c>
      <c r="AD21" s="1">
        <f>'F12b_VTZ-F12'!L16</f>
        <v>7.7071845127319953</v>
      </c>
      <c r="AE21" s="1">
        <f>'F12b_VTZ-F12'!U16</f>
        <v>7.7392896002441915</v>
      </c>
      <c r="AF21" s="1">
        <f>'MP2-F12_VQZ-F12'!G16</f>
        <v>7.7555949260178201</v>
      </c>
      <c r="AG21" s="1">
        <f>'MP2-F12_VQZ-F12'!H16</f>
        <v>7.732313432509752</v>
      </c>
      <c r="AH21" s="1">
        <f>'MP2-F12_VQZ-F12'!I16</f>
        <v>7.7439541792637865</v>
      </c>
      <c r="AI21" s="1">
        <f>'MP2-F12_V5Z-F12_aVQZ-CABS'!G16</f>
        <v>7.7461028169848305</v>
      </c>
      <c r="AJ21" s="1">
        <f>'MP2-F12_V5Z-F12_aVQZ-CABS'!H16</f>
        <v>7.7387107092606735</v>
      </c>
      <c r="AK21" s="1">
        <f>'MP2-F12_V5Z-F12_aVQZ-CABS'!I16</f>
        <v>7.7424067631227516</v>
      </c>
      <c r="AL21" s="1"/>
      <c r="AM21" s="1">
        <f t="shared" si="24"/>
        <v>7.7541201206258057</v>
      </c>
      <c r="AN21" s="1">
        <f t="shared" si="13"/>
        <v>7.741649510205006</v>
      </c>
      <c r="AO21" s="1">
        <f t="shared" si="14"/>
        <v>7.7478848154154054</v>
      </c>
      <c r="AP21" s="1">
        <f t="shared" si="15"/>
        <v>7.7440393724946484</v>
      </c>
      <c r="AQ21" s="1">
        <f t="shared" si="16"/>
        <v>7.7417267087022612</v>
      </c>
      <c r="AR21" s="1">
        <f t="shared" si="17"/>
        <v>7.7428830405984552</v>
      </c>
      <c r="AT21" s="1">
        <f>'F12c_aVDZ-F12'!C16</f>
        <v>7.7806918854538862</v>
      </c>
      <c r="AU21" s="1">
        <f>'F12c_aVDZ-F12'!L16</f>
        <v>7.677171889226547</v>
      </c>
      <c r="AV21" s="1">
        <f>'F12c_aVDZ-F12'!U16</f>
        <v>7.7289318873402166</v>
      </c>
      <c r="AW21" s="1">
        <f>'F12c_aVTZ-F12 CCSD'!C16</f>
        <v>7.7662772204139392</v>
      </c>
      <c r="AX21" s="1">
        <f>'F12c_aVTZ-F12 CCSD'!G16</f>
        <v>7.7265246648900066</v>
      </c>
      <c r="AY21" s="1">
        <f>'F12c_aVTZ-F12 CCSD'!K16</f>
        <v>7.7464009426519729</v>
      </c>
      <c r="AZ21" s="1">
        <f>'MP2-F12_aVQZ-F12'!G16</f>
        <v>7.7479903015470635</v>
      </c>
      <c r="BA21" s="1">
        <f>'MP2-F12_aVQZ-F12'!H16</f>
        <v>7.7374073883272061</v>
      </c>
      <c r="BB21" s="1">
        <f>'MP2-F12_aVQZ-F12'!I16</f>
        <v>7.7426988449371343</v>
      </c>
      <c r="BC21" s="1"/>
      <c r="BD21" s="1">
        <f t="shared" si="18"/>
        <v>7.7710048725734362</v>
      </c>
      <c r="BE21" s="1">
        <f t="shared" si="19"/>
        <v>7.7453747744383481</v>
      </c>
      <c r="BF21" s="1">
        <f t="shared" si="20"/>
        <v>7.7581898235058926</v>
      </c>
      <c r="BG21" s="1">
        <f t="shared" si="21"/>
        <v>7.739881418850767</v>
      </c>
      <c r="BH21" s="1">
        <f t="shared" si="22"/>
        <v>7.7440137005185887</v>
      </c>
      <c r="BI21" s="1">
        <f t="shared" si="23"/>
        <v>7.7419475596846778</v>
      </c>
      <c r="BK21" s="1">
        <f>-BEGDB!I9</f>
        <v>7.7270000000000003</v>
      </c>
      <c r="BL21" s="1"/>
      <c r="BM21" s="1"/>
      <c r="BN21" s="1"/>
      <c r="BP21" s="1"/>
      <c r="BQ21" s="1"/>
      <c r="BS21" s="1"/>
      <c r="BT21" s="1"/>
    </row>
    <row r="22" spans="1:72" x14ac:dyDescent="0.2">
      <c r="A22" s="19" t="s">
        <v>146</v>
      </c>
      <c r="C22" s="1">
        <f>'F12b_VDZ-F12'!B17</f>
        <v>5.2771229141419056</v>
      </c>
      <c r="D22" s="1">
        <f>'F12b_VDZ-F12'!K17</f>
        <v>5.2209794628395372</v>
      </c>
      <c r="E22" s="1">
        <f>'F12b_VDZ-F12'!T17</f>
        <v>5.2490511884907214</v>
      </c>
      <c r="F22" s="1">
        <f>'F12b_VTZ-F12'!B17</f>
        <v>5.2546696415531899</v>
      </c>
      <c r="G22" s="1">
        <f>'F12b_VTZ-F12'!K17</f>
        <v>5.2297670581739792</v>
      </c>
      <c r="H22" s="1">
        <f>'F12b_VTZ-F12'!T17</f>
        <v>5.2422183498635846</v>
      </c>
      <c r="I22" s="1">
        <f>'MP2-F12_VQZ-F12'!C17</f>
        <v>5.2401059869052817</v>
      </c>
      <c r="J22" s="1">
        <f>'MP2-F12_VQZ-F12'!D17</f>
        <v>5.2324642552816725</v>
      </c>
      <c r="K22" s="1">
        <f>'MP2-F12_VQZ-F12'!E17</f>
        <v>5.2362851210934771</v>
      </c>
      <c r="L22" s="1">
        <f>'MP2-F12_V5Z-F12_aVQZ-CABS'!C17</f>
        <v>5.2333078501995374</v>
      </c>
      <c r="M22" s="1">
        <f>'MP2-F12_V5Z-F12_aVQZ-CABS'!D17</f>
        <v>5.2325758854800579</v>
      </c>
      <c r="N22" s="1">
        <f>'MP2-F12_V5Z-F12_aVQZ-CABS'!E17</f>
        <v>5.2329418678397976</v>
      </c>
      <c r="O22" s="1">
        <f>'F12c_aVDZ-F12'!B17</f>
        <v>5.2649569783273709</v>
      </c>
      <c r="P22" s="1">
        <f>'F12c_aVDZ-F12'!K17</f>
        <v>5.2218050043159536</v>
      </c>
      <c r="Q22" s="1">
        <f>'F12c_aVDZ-F12'!T17</f>
        <v>5.2433809913216622</v>
      </c>
      <c r="R22" s="1">
        <f>'F12c_aVTZ-F12 CCSD'!B17</f>
        <v>5.2412989351964798</v>
      </c>
      <c r="S22" s="1">
        <f>'F12c_aVTZ-F12 CCSD'!F17</f>
        <v>5.2307121816426889</v>
      </c>
      <c r="T22" s="1">
        <f>'F12c_aVTZ-F12 CCSD'!J17</f>
        <v>5.2360055584195848</v>
      </c>
      <c r="U22" s="1">
        <f>'MP2-F12_aVQZ-F12'!C17</f>
        <v>5.2348500545568948</v>
      </c>
      <c r="V22" s="1">
        <f>'MP2-F12_aVQZ-F12'!D17</f>
        <v>5.2324900534539251</v>
      </c>
      <c r="W22" s="1">
        <f>'MP2-F12_aVQZ-F12'!E17</f>
        <v>5.23367005400541</v>
      </c>
      <c r="Z22" s="1">
        <f>'F12b_VDZ-F12'!C17</f>
        <v>8.2522887523469137</v>
      </c>
      <c r="AA22" s="1">
        <f>'F12b_VDZ-F12'!L17</f>
        <v>8.0635040096077137</v>
      </c>
      <c r="AB22" s="1">
        <f>'F12b_VDZ-F12'!U17</f>
        <v>8.1578963809773128</v>
      </c>
      <c r="AC22" s="1">
        <f>'F12b_VTZ-F12'!C17</f>
        <v>8.2555584959871666</v>
      </c>
      <c r="AD22" s="1">
        <f>'F12b_VTZ-F12'!L17</f>
        <v>8.161338361276897</v>
      </c>
      <c r="AE22" s="1">
        <f>'F12b_VTZ-F12'!U17</f>
        <v>8.2084484286320318</v>
      </c>
      <c r="AF22" s="1">
        <f>'MP2-F12_VQZ-F12'!G17</f>
        <v>8.2306310796244251</v>
      </c>
      <c r="AG22" s="1">
        <f>'MP2-F12_VQZ-F12'!H17</f>
        <v>8.191174168925146</v>
      </c>
      <c r="AH22" s="1">
        <f>'MP2-F12_VQZ-F12'!I17</f>
        <v>8.2109026242747856</v>
      </c>
      <c r="AI22" s="1">
        <f>'MP2-F12_V5Z-F12_aVQZ-CABS'!G17</f>
        <v>8.2093838325836117</v>
      </c>
      <c r="AJ22" s="1">
        <f>'MP2-F12_V5Z-F12_aVQZ-CABS'!H17</f>
        <v>8.1989971441142444</v>
      </c>
      <c r="AK22" s="1">
        <f>'MP2-F12_V5Z-F12_aVQZ-CABS'!I17</f>
        <v>8.2041904883489281</v>
      </c>
      <c r="AL22" s="1"/>
      <c r="AM22" s="1">
        <f t="shared" si="24"/>
        <v>8.2264857776011393</v>
      </c>
      <c r="AN22" s="1">
        <f t="shared" si="13"/>
        <v>8.2020290824477033</v>
      </c>
      <c r="AO22" s="1">
        <f t="shared" si="14"/>
        <v>8.2142574300244213</v>
      </c>
      <c r="AP22" s="1">
        <f t="shared" si="15"/>
        <v>8.2025078615616174</v>
      </c>
      <c r="AQ22" s="1">
        <f t="shared" si="16"/>
        <v>8.2026667807539511</v>
      </c>
      <c r="AR22" s="1">
        <f t="shared" si="17"/>
        <v>8.2025873211577842</v>
      </c>
      <c r="AT22" s="1">
        <f>'F12c_aVDZ-F12'!C17</f>
        <v>8.2080682758615104</v>
      </c>
      <c r="AU22" s="1">
        <f>'F12c_aVDZ-F12'!L17</f>
        <v>8.0944030053599683</v>
      </c>
      <c r="AV22" s="1">
        <f>'F12c_aVDZ-F12'!U17</f>
        <v>8.1512356406107394</v>
      </c>
      <c r="AW22" s="1">
        <f>'F12c_aVTZ-F12 CCSD'!C17</f>
        <v>8.2268505375597059</v>
      </c>
      <c r="AX22" s="1">
        <f>'F12c_aVTZ-F12 CCSD'!G17</f>
        <v>8.1823850361516168</v>
      </c>
      <c r="AY22" s="1">
        <f>'F12c_aVTZ-F12 CCSD'!K17</f>
        <v>8.2046177868556605</v>
      </c>
      <c r="AZ22" s="1">
        <f>'MP2-F12_aVQZ-F12'!G17</f>
        <v>8.2085999395409353</v>
      </c>
      <c r="BA22" s="1">
        <f>'MP2-F12_aVQZ-F12'!H17</f>
        <v>8.1967694841214573</v>
      </c>
      <c r="BB22" s="1">
        <f>'MP2-F12_aVQZ-F12'!I17</f>
        <v>8.2026847118311963</v>
      </c>
      <c r="BC22" s="1"/>
      <c r="BD22" s="1">
        <f t="shared" si="18"/>
        <v>8.2432968598669305</v>
      </c>
      <c r="BE22" s="1">
        <f t="shared" si="19"/>
        <v>8.2130278539098249</v>
      </c>
      <c r="BF22" s="1">
        <f t="shared" si="20"/>
        <v>8.2281623568883777</v>
      </c>
      <c r="BG22" s="1">
        <f t="shared" si="21"/>
        <v>8.2005819665835631</v>
      </c>
      <c r="BH22" s="1">
        <f t="shared" si="22"/>
        <v>8.2053342703705336</v>
      </c>
      <c r="BI22" s="1">
        <f t="shared" si="23"/>
        <v>8.2029581184770493</v>
      </c>
      <c r="BK22" s="1">
        <f>-BEGDB!I10</f>
        <v>8.1809999999999992</v>
      </c>
      <c r="BL22" s="1"/>
      <c r="BM22" s="1"/>
      <c r="BN22" s="1"/>
      <c r="BP22" s="1"/>
      <c r="BQ22" s="1"/>
      <c r="BS22" s="1"/>
      <c r="BT22" s="1"/>
    </row>
    <row r="23" spans="1:72" x14ac:dyDescent="0.2">
      <c r="A23" s="19" t="s">
        <v>147</v>
      </c>
      <c r="C23" s="1">
        <f>'F12b_VDZ-F12'!B18</f>
        <v>3.5435306507670319</v>
      </c>
      <c r="D23" s="1">
        <f>'F12b_VDZ-F12'!K18</f>
        <v>3.4881169127072909</v>
      </c>
      <c r="E23" s="1">
        <f>'F12b_VDZ-F12'!T18</f>
        <v>3.5158237817371614</v>
      </c>
      <c r="F23" s="1">
        <f>'F12b_VTZ-F12'!B18</f>
        <v>3.5195462688185164</v>
      </c>
      <c r="G23" s="1">
        <f>'F12b_VTZ-F12'!K18</f>
        <v>3.4959993481979565</v>
      </c>
      <c r="H23" s="1">
        <f>'F12b_VTZ-F12'!T18</f>
        <v>3.5077728085082365</v>
      </c>
      <c r="I23" s="1">
        <f>'MP2-F12_VQZ-F12'!C18</f>
        <v>3.5042938610240375</v>
      </c>
      <c r="J23" s="1">
        <f>'MP2-F12_VQZ-F12'!D18</f>
        <v>3.4972735733945246</v>
      </c>
      <c r="K23" s="1">
        <f>'MP2-F12_VQZ-F12'!E18</f>
        <v>3.5007837172092811</v>
      </c>
      <c r="L23" s="1">
        <f>'MP2-F12_V5Z-F12_aVQZ-CABS'!C18</f>
        <v>3.4984089652411141</v>
      </c>
      <c r="M23" s="1">
        <f>'MP2-F12_V5Z-F12_aVQZ-CABS'!D18</f>
        <v>3.4975707744384086</v>
      </c>
      <c r="N23" s="1">
        <f>'MP2-F12_V5Z-F12_aVQZ-CABS'!E18</f>
        <v>3.4979898698397616</v>
      </c>
      <c r="O23" s="1">
        <f>'F12c_aVDZ-F12'!B18</f>
        <v>3.5184986096982422</v>
      </c>
      <c r="P23" s="1">
        <f>'F12c_aVDZ-F12'!K18</f>
        <v>3.4858058573627475</v>
      </c>
      <c r="Q23" s="1">
        <f>'F12c_aVDZ-F12'!T18</f>
        <v>3.5021522335304951</v>
      </c>
      <c r="R23" s="1">
        <f>'F12c_aVTZ-F12 CCSD'!B18</f>
        <v>3.503052036655339</v>
      </c>
      <c r="S23" s="1">
        <f>'F12c_aVTZ-F12 CCSD'!F18</f>
        <v>3.4960591040415299</v>
      </c>
      <c r="T23" s="1">
        <f>'F12c_aVTZ-F12 CCSD'!J18</f>
        <v>3.4995555703484342</v>
      </c>
      <c r="U23" s="1">
        <f>'MP2-F12_aVQZ-F12'!C18</f>
        <v>3.5003713041498457</v>
      </c>
      <c r="V23" s="1">
        <f>'MP2-F12_aVQZ-F12'!D18</f>
        <v>3.4976784851872758</v>
      </c>
      <c r="W23" s="1">
        <f>'MP2-F12_aVQZ-F12'!E18</f>
        <v>3.4990248946685609</v>
      </c>
      <c r="Z23" s="1">
        <f>'F12b_VDZ-F12'!C18</f>
        <v>5.1374082584349647</v>
      </c>
      <c r="AA23" s="1">
        <f>'F12b_VDZ-F12'!L18</f>
        <v>4.9800813726610444</v>
      </c>
      <c r="AB23" s="1">
        <f>'F12b_VDZ-F12'!U18</f>
        <v>5.058744815548005</v>
      </c>
      <c r="AC23" s="1">
        <f>'F12b_VTZ-F12'!C18</f>
        <v>5.0854737907066498</v>
      </c>
      <c r="AD23" s="1">
        <f>'F12b_VTZ-F12'!L18</f>
        <v>5.0181456056908837</v>
      </c>
      <c r="AE23" s="1">
        <f>'F12b_VTZ-F12'!U18</f>
        <v>5.0518096981987668</v>
      </c>
      <c r="AF23" s="1">
        <f>'MP2-F12_VQZ-F12'!G18</f>
        <v>5.0621291929609189</v>
      </c>
      <c r="AG23" s="1">
        <f>'MP2-F12_VQZ-F12'!H18</f>
        <v>5.0334851613877118</v>
      </c>
      <c r="AH23" s="1">
        <f>'MP2-F12_VQZ-F12'!I18</f>
        <v>5.0478071771743149</v>
      </c>
      <c r="AI23" s="1">
        <f>'MP2-F12_V5Z-F12_aVQZ-CABS'!G18</f>
        <v>5.0497789745686879</v>
      </c>
      <c r="AJ23" s="1">
        <f>'MP2-F12_V5Z-F12_aVQZ-CABS'!H18</f>
        <v>5.0396002590503146</v>
      </c>
      <c r="AK23" s="1">
        <f>'MP2-F12_V5Z-F12_aVQZ-CABS'!I18</f>
        <v>5.0446896168095012</v>
      </c>
      <c r="AL23" s="1"/>
      <c r="AM23" s="1">
        <f t="shared" si="24"/>
        <v>5.0588924752226365</v>
      </c>
      <c r="AN23" s="1">
        <f t="shared" si="13"/>
        <v>5.0391110185412442</v>
      </c>
      <c r="AO23" s="1">
        <f t="shared" si="14"/>
        <v>5.0490017468819399</v>
      </c>
      <c r="AP23" s="1">
        <f t="shared" si="15"/>
        <v>5.0467022888850339</v>
      </c>
      <c r="AQ23" s="1">
        <f t="shared" si="16"/>
        <v>5.042368850861962</v>
      </c>
      <c r="AR23" s="1">
        <f t="shared" si="17"/>
        <v>5.0445355698734975</v>
      </c>
      <c r="AT23" s="1">
        <f>'F12c_aVDZ-F12'!C18</f>
        <v>5.0753719708452518</v>
      </c>
      <c r="AU23" s="1">
        <f>'F12c_aVDZ-F12'!L18</f>
        <v>4.9940111253569643</v>
      </c>
      <c r="AV23" s="1">
        <f>'F12c_aVDZ-F12'!U18</f>
        <v>5.0346915481011081</v>
      </c>
      <c r="AW23" s="1">
        <f>'F12c_aVTZ-F12 CCSD'!C18</f>
        <v>5.0597260305080987</v>
      </c>
      <c r="AX23" s="1">
        <f>'F12c_aVTZ-F12 CCSD'!G18</f>
        <v>5.0314835542008423</v>
      </c>
      <c r="AY23" s="1">
        <f>'F12c_aVTZ-F12 CCSD'!K18</f>
        <v>5.0456047923544709</v>
      </c>
      <c r="AZ23" s="1">
        <f>'MP2-F12_aVQZ-F12'!G18</f>
        <v>5.0482396077784246</v>
      </c>
      <c r="BA23" s="1">
        <f>'MP2-F12_aVQZ-F12'!H18</f>
        <v>5.0387169208219458</v>
      </c>
      <c r="BB23" s="1">
        <f>'MP2-F12_aVQZ-F12'!I18</f>
        <v>5.0434782643001856</v>
      </c>
      <c r="BC23" s="1"/>
      <c r="BD23" s="1">
        <f t="shared" si="18"/>
        <v>5.0596487723735972</v>
      </c>
      <c r="BE23" s="1">
        <f t="shared" si="19"/>
        <v>5.0420314389210157</v>
      </c>
      <c r="BF23" s="1">
        <f t="shared" si="20"/>
        <v>5.0508401056473069</v>
      </c>
      <c r="BG23" s="1">
        <f t="shared" si="21"/>
        <v>5.0422571067728512</v>
      </c>
      <c r="BH23" s="1">
        <f t="shared" si="22"/>
        <v>5.0425310084058328</v>
      </c>
      <c r="BI23" s="1">
        <f t="shared" si="23"/>
        <v>5.042394057589342</v>
      </c>
      <c r="BK23" s="1">
        <f>-BEGDB!I11</f>
        <v>5.0309999999999997</v>
      </c>
      <c r="BL23" s="1"/>
      <c r="BM23" s="1"/>
      <c r="BN23" s="1"/>
      <c r="BP23" s="1"/>
      <c r="BQ23" s="1"/>
      <c r="BS23" s="1"/>
      <c r="BT23" s="1"/>
    </row>
    <row r="24" spans="1:72" x14ac:dyDescent="0.2">
      <c r="A24" s="19" t="s">
        <v>148</v>
      </c>
      <c r="C24" s="1">
        <f>'F12b_VDZ-F12'!B19</f>
        <v>0.94675271226568913</v>
      </c>
      <c r="D24" s="1">
        <f>'F12b_VDZ-F12'!K19</f>
        <v>0.90499683895682637</v>
      </c>
      <c r="E24" s="1">
        <f>'F12b_VDZ-F12'!T19</f>
        <v>0.92587477561125775</v>
      </c>
      <c r="F24" s="1">
        <f>'F12b_VTZ-F12'!B19</f>
        <v>0.93119789949100251</v>
      </c>
      <c r="G24" s="1">
        <f>'F12b_VTZ-F12'!K19</f>
        <v>0.90867656909452243</v>
      </c>
      <c r="H24" s="1">
        <f>'F12b_VTZ-F12'!T19</f>
        <v>0.91993723429276253</v>
      </c>
      <c r="I24" s="1">
        <f>'MP2-F12_VQZ-F12'!C19</f>
        <v>0.91415961720843075</v>
      </c>
      <c r="J24" s="1">
        <f>'MP2-F12_VQZ-F12'!D19</f>
        <v>0.90941923350116294</v>
      </c>
      <c r="K24" s="1">
        <f>'MP2-F12_VQZ-F12'!E19</f>
        <v>0.9117894253547969</v>
      </c>
      <c r="L24" s="1">
        <f>'MP2-F12_V5Z-F12_aVQZ-CABS'!C19</f>
        <v>0.90998430013324016</v>
      </c>
      <c r="M24" s="1">
        <f>'MP2-F12_V5Z-F12_aVQZ-CABS'!D19</f>
        <v>0.90949023115913075</v>
      </c>
      <c r="N24" s="1">
        <f>'MP2-F12_V5Z-F12_aVQZ-CABS'!E19</f>
        <v>0.90973726564618551</v>
      </c>
      <c r="O24" s="1">
        <f>'F12c_aVDZ-F12'!B19</f>
        <v>0.93330060096691547</v>
      </c>
      <c r="P24" s="1">
        <f>'F12c_aVDZ-F12'!K19</f>
        <v>0.90522362338571105</v>
      </c>
      <c r="Q24" s="1">
        <f>'F12c_aVDZ-F12'!T19</f>
        <v>0.91926211217631326</v>
      </c>
      <c r="R24" s="1">
        <f>'F12c_aVTZ-F12 CCSD'!B19</f>
        <v>0.915459799343466</v>
      </c>
      <c r="S24" s="1">
        <f>'F12c_aVTZ-F12 CCSD'!F19</f>
        <v>0.90851894436657588</v>
      </c>
      <c r="T24" s="1">
        <f>'F12c_aVTZ-F12 CCSD'!J19</f>
        <v>0.91198937185502094</v>
      </c>
      <c r="U24" s="1">
        <f>'MP2-F12_aVQZ-F12'!C19</f>
        <v>0.91117356931793336</v>
      </c>
      <c r="V24" s="1">
        <f>'MP2-F12_aVQZ-F12'!D19</f>
        <v>0.90941786112400658</v>
      </c>
      <c r="W24" s="1">
        <f>'MP2-F12_aVQZ-F12'!E19</f>
        <v>0.91029571522096997</v>
      </c>
      <c r="Z24" s="1">
        <f>'F12b_VDZ-F12'!C19</f>
        <v>3.1054570005086615</v>
      </c>
      <c r="AA24" s="1">
        <f>'F12b_VDZ-F12'!L19</f>
        <v>2.9985875003793026</v>
      </c>
      <c r="AB24" s="1">
        <f>'F12b_VDZ-F12'!U19</f>
        <v>3.052022250443982</v>
      </c>
      <c r="AC24" s="1">
        <f>'F12b_VTZ-F12'!C19</f>
        <v>3.0907254676389901</v>
      </c>
      <c r="AD24" s="1">
        <f>'F12b_VTZ-F12'!L19</f>
        <v>3.0373516305635557</v>
      </c>
      <c r="AE24" s="1">
        <f>'F12b_VTZ-F12'!U19</f>
        <v>3.0640385491012729</v>
      </c>
      <c r="AF24" s="1">
        <f>'MP2-F12_VQZ-F12'!G19</f>
        <v>3.0756214871718108</v>
      </c>
      <c r="AG24" s="1">
        <f>'MP2-F12_VQZ-F12'!H19</f>
        <v>3.0554861116778262</v>
      </c>
      <c r="AH24" s="1">
        <f>'MP2-F12_VQZ-F12'!I19</f>
        <v>3.0655537994248183</v>
      </c>
      <c r="AI24" s="1">
        <f>'MP2-F12_V5Z-F12_aVQZ-CABS'!G19</f>
        <v>3.0669148562219144</v>
      </c>
      <c r="AJ24" s="1">
        <f>'MP2-F12_V5Z-F12_aVQZ-CABS'!H19</f>
        <v>3.0605775744091384</v>
      </c>
      <c r="AK24" s="1">
        <f>'MP2-F12_V5Z-F12_aVQZ-CABS'!I19</f>
        <v>3.0637462153155264</v>
      </c>
      <c r="AL24" s="1"/>
      <c r="AM24" s="1">
        <f t="shared" si="24"/>
        <v>3.0763951700728289</v>
      </c>
      <c r="AN24" s="1">
        <f t="shared" si="13"/>
        <v>3.0624424982650975</v>
      </c>
      <c r="AO24" s="1">
        <f t="shared" si="14"/>
        <v>3.069418834168963</v>
      </c>
      <c r="AP24" s="1">
        <f t="shared" si="15"/>
        <v>3.0647585170306759</v>
      </c>
      <c r="AQ24" s="1">
        <f t="shared" si="16"/>
        <v>3.0629666884487388</v>
      </c>
      <c r="AR24" s="1">
        <f t="shared" si="17"/>
        <v>3.0638626027397073</v>
      </c>
      <c r="AT24" s="1">
        <f>'F12c_aVDZ-F12'!C19</f>
        <v>3.0848656477686704</v>
      </c>
      <c r="AU24" s="1">
        <f>'F12c_aVDZ-F12'!L19</f>
        <v>3.017676304859815</v>
      </c>
      <c r="AV24" s="1">
        <f>'F12c_aVDZ-F12'!U19</f>
        <v>3.0512709763142425</v>
      </c>
      <c r="AW24" s="1">
        <f>'F12c_aVTZ-F12 CCSD'!C19</f>
        <v>3.0759073930571366</v>
      </c>
      <c r="AX24" s="1">
        <f>'F12c_aVTZ-F12 CCSD'!G19</f>
        <v>3.0513908390990867</v>
      </c>
      <c r="AY24" s="1">
        <f>'F12c_aVTZ-F12 CCSD'!K19</f>
        <v>3.0636491160781114</v>
      </c>
      <c r="AZ24" s="1">
        <f>'MP2-F12_aVQZ-F12'!G19</f>
        <v>3.0667409909158549</v>
      </c>
      <c r="BA24" s="1">
        <f>'MP2-F12_aVQZ-F12'!H19</f>
        <v>3.0590874972518662</v>
      </c>
      <c r="BB24" s="1">
        <f>'MP2-F12_aVQZ-F12'!I19</f>
        <v>3.0629142440838608</v>
      </c>
      <c r="BC24" s="1"/>
      <c r="BD24" s="1">
        <f t="shared" si="18"/>
        <v>3.0793495273681581</v>
      </c>
      <c r="BE24" s="1">
        <f t="shared" si="19"/>
        <v>3.0631787889640716</v>
      </c>
      <c r="BF24" s="1">
        <f t="shared" si="20"/>
        <v>3.0712641581661151</v>
      </c>
      <c r="BG24" s="1">
        <f t="shared" si="21"/>
        <v>3.0634254490507016</v>
      </c>
      <c r="BH24" s="1">
        <f t="shared" si="22"/>
        <v>3.0637058171902205</v>
      </c>
      <c r="BI24" s="1">
        <f t="shared" si="23"/>
        <v>3.063565633120461</v>
      </c>
      <c r="BK24" s="1">
        <f>-BEGDB!I12</f>
        <v>3.0590000000000002</v>
      </c>
      <c r="BL24" s="1"/>
      <c r="BM24" s="1"/>
      <c r="BN24" s="1"/>
      <c r="BP24" s="1"/>
      <c r="BQ24" s="1"/>
      <c r="BS24" s="1"/>
      <c r="BT24" s="1"/>
    </row>
    <row r="25" spans="1:72" x14ac:dyDescent="0.2">
      <c r="A25" s="19" t="s">
        <v>149</v>
      </c>
      <c r="C25" s="1">
        <f>'F12b_VDZ-F12'!B20</f>
        <v>0.95871076359029883</v>
      </c>
      <c r="D25" s="1">
        <f>'F12b_VDZ-F12'!K20</f>
        <v>0.912258073293294</v>
      </c>
      <c r="E25" s="1">
        <f>'F12b_VDZ-F12'!T20</f>
        <v>0.93548441844179642</v>
      </c>
      <c r="F25" s="1">
        <f>'F12b_VTZ-F12'!B20</f>
        <v>0.93067870502328742</v>
      </c>
      <c r="G25" s="1">
        <f>'F12b_VTZ-F12'!K20</f>
        <v>0.91266121615005025</v>
      </c>
      <c r="H25" s="1">
        <f>'F12b_VTZ-F12'!T20</f>
        <v>0.92166996058666883</v>
      </c>
      <c r="I25" s="1">
        <f>'MP2-F12_VQZ-F12'!C20</f>
        <v>0.91797404100349711</v>
      </c>
      <c r="J25" s="1">
        <f>'MP2-F12_VQZ-F12'!D20</f>
        <v>0.91361129939540309</v>
      </c>
      <c r="K25" s="1">
        <f>'MP2-F12_VQZ-F12'!E20</f>
        <v>0.9157926701994501</v>
      </c>
      <c r="L25" s="1">
        <f>'MP2-F12_V5Z-F12_aVQZ-CABS'!C20</f>
        <v>0.91396370246404446</v>
      </c>
      <c r="M25" s="1">
        <f>'MP2-F12_V5Z-F12_aVQZ-CABS'!D20</f>
        <v>0.91340391943675692</v>
      </c>
      <c r="N25" s="1">
        <f>'MP2-F12_V5Z-F12_aVQZ-CABS'!E20</f>
        <v>0.91368381095040063</v>
      </c>
      <c r="O25" s="1">
        <f>'F12c_aVDZ-F12'!B20</f>
        <v>0.93688108923669566</v>
      </c>
      <c r="P25" s="1">
        <f>'F12c_aVDZ-F12'!K20</f>
        <v>0.9104029807484938</v>
      </c>
      <c r="Q25" s="1">
        <f>'F12c_aVDZ-F12'!T20</f>
        <v>0.92364203499259467</v>
      </c>
      <c r="R25" s="1">
        <f>'F12c_aVTZ-F12 CCSD'!B20</f>
        <v>0.92006528921452813</v>
      </c>
      <c r="S25" s="1">
        <f>'F12c_aVTZ-F12 CCSD'!F20</f>
        <v>0.91291104334944406</v>
      </c>
      <c r="T25" s="1">
        <f>'F12c_aVTZ-F12 CCSD'!J20</f>
        <v>0.91648816628198615</v>
      </c>
      <c r="U25" s="1">
        <f>'MP2-F12_aVQZ-F12'!C20</f>
        <v>0.91491814065132537</v>
      </c>
      <c r="V25" s="1">
        <f>'MP2-F12_aVQZ-F12'!D20</f>
        <v>0.91337233814004071</v>
      </c>
      <c r="W25" s="1">
        <f>'MP2-F12_aVQZ-F12'!E20</f>
        <v>0.91414523939568304</v>
      </c>
      <c r="Z25" s="1">
        <f>'F12b_VDZ-F12'!C20</f>
        <v>4.3623980746741244</v>
      </c>
      <c r="AA25" s="1">
        <f>'F12b_VDZ-F12'!L20</f>
        <v>4.2200394409295399</v>
      </c>
      <c r="AB25" s="1">
        <f>'F12b_VDZ-F12'!U20</f>
        <v>4.2912187578018326</v>
      </c>
      <c r="AC25" s="1">
        <f>'F12b_VTZ-F12'!C20</f>
        <v>4.3218958561354821</v>
      </c>
      <c r="AD25" s="1">
        <f>'F12b_VTZ-F12'!L20</f>
        <v>4.2672704362941536</v>
      </c>
      <c r="AE25" s="1">
        <f>'F12b_VTZ-F12'!U20</f>
        <v>4.2945831462148174</v>
      </c>
      <c r="AF25" s="1">
        <f>'MP2-F12_VQZ-F12'!G20</f>
        <v>4.3066771330492921</v>
      </c>
      <c r="AG25" s="1">
        <f>'MP2-F12_VQZ-F12'!H20</f>
        <v>4.287410558901521</v>
      </c>
      <c r="AH25" s="1">
        <f>'MP2-F12_VQZ-F12'!I20</f>
        <v>4.2970438459754066</v>
      </c>
      <c r="AI25" s="1">
        <f>'MP2-F12_V5Z-F12_aVQZ-CABS'!G20</f>
        <v>4.2979753766074174</v>
      </c>
      <c r="AJ25" s="1">
        <f>'MP2-F12_V5Z-F12_aVQZ-CABS'!H20</f>
        <v>4.2919655813232795</v>
      </c>
      <c r="AK25" s="1">
        <f>'MP2-F12_V5Z-F12_aVQZ-CABS'!I20</f>
        <v>4.2949704789653484</v>
      </c>
      <c r="AL25" s="1"/>
      <c r="AM25" s="1">
        <f t="shared" si="24"/>
        <v>4.3056715585849847</v>
      </c>
      <c r="AN25" s="1">
        <f t="shared" si="13"/>
        <v>4.2950861993864251</v>
      </c>
      <c r="AO25" s="1">
        <f t="shared" si="14"/>
        <v>4.3003788789857049</v>
      </c>
      <c r="AP25" s="1">
        <f t="shared" si="15"/>
        <v>4.2957428479048838</v>
      </c>
      <c r="AQ25" s="1">
        <f t="shared" si="16"/>
        <v>4.2942318897674241</v>
      </c>
      <c r="AR25" s="1">
        <f t="shared" si="17"/>
        <v>4.2949873688361535</v>
      </c>
      <c r="AT25" s="1">
        <f>'F12c_aVDZ-F12'!C20</f>
        <v>4.3210669468249439</v>
      </c>
      <c r="AU25" s="1">
        <f>'F12c_aVDZ-F12'!L20</f>
        <v>4.2328712390020824</v>
      </c>
      <c r="AV25" s="1">
        <f>'F12c_aVDZ-F12'!U20</f>
        <v>4.2769690929135127</v>
      </c>
      <c r="AW25" s="1">
        <f>'F12c_aVTZ-F12 CCSD'!C20</f>
        <v>4.311314704985187</v>
      </c>
      <c r="AX25" s="1">
        <f>'F12c_aVTZ-F12 CCSD'!G20</f>
        <v>4.2814750469262881</v>
      </c>
      <c r="AY25" s="1">
        <f>'F12c_aVTZ-F12 CCSD'!K20</f>
        <v>4.2963948759557375</v>
      </c>
      <c r="AZ25" s="1">
        <f>'MP2-F12_aVQZ-F12'!G20</f>
        <v>4.299052822959049</v>
      </c>
      <c r="BA25" s="1">
        <f>'MP2-F12_aVQZ-F12'!H20</f>
        <v>4.2903178963633737</v>
      </c>
      <c r="BB25" s="1">
        <f>'MP2-F12_aVQZ-F12'!I20</f>
        <v>4.2946853596612113</v>
      </c>
      <c r="BC25" s="1"/>
      <c r="BD25" s="1">
        <f t="shared" si="18"/>
        <v>4.3140519509821607</v>
      </c>
      <c r="BE25" s="1">
        <f t="shared" si="19"/>
        <v>4.299337913077486</v>
      </c>
      <c r="BF25" s="1">
        <f t="shared" si="20"/>
        <v>4.3066949320298233</v>
      </c>
      <c r="BG25" s="1">
        <f t="shared" si="21"/>
        <v>4.2942191416674316</v>
      </c>
      <c r="BH25" s="1">
        <f t="shared" si="22"/>
        <v>4.2960122437483408</v>
      </c>
      <c r="BI25" s="1">
        <f t="shared" si="23"/>
        <v>4.2951156927078866</v>
      </c>
      <c r="BK25" s="1">
        <f>-BEGDB!I13</f>
        <v>4.29</v>
      </c>
      <c r="BL25" s="1"/>
      <c r="BM25" s="1"/>
      <c r="BN25" s="1"/>
      <c r="BP25" s="1"/>
      <c r="BQ25" s="1"/>
      <c r="BS25" s="1"/>
      <c r="BT25" s="1"/>
    </row>
    <row r="26" spans="1:72" x14ac:dyDescent="0.2">
      <c r="A26" s="19" t="s">
        <v>107</v>
      </c>
      <c r="C26" s="1">
        <f>'F12b_VDZ-F12'!B21</f>
        <v>1.5329909136893312</v>
      </c>
      <c r="D26" s="1">
        <f>'F12b_VDZ-F12'!K21</f>
        <v>1.4793257691459665</v>
      </c>
      <c r="E26" s="1">
        <f>'F12b_VDZ-F12'!T21</f>
        <v>1.5061583414176489</v>
      </c>
      <c r="F26" s="1">
        <f>'F12b_VTZ-F12'!B21</f>
        <v>1.5082727051833857</v>
      </c>
      <c r="G26" s="1">
        <f>'F12b_VTZ-F12'!K21</f>
        <v>1.4841841829958466</v>
      </c>
      <c r="H26" s="1">
        <f>'F12b_VTZ-F12'!T21</f>
        <v>1.4962284440896161</v>
      </c>
      <c r="I26" s="1">
        <f>'MP2-F12_VQZ-F12'!C21</f>
        <v>1.4923937680783579</v>
      </c>
      <c r="J26" s="1">
        <f>'MP2-F12_VQZ-F12'!D21</f>
        <v>1.4861557080335734</v>
      </c>
      <c r="K26" s="1">
        <f>'MP2-F12_VQZ-F12'!E21</f>
        <v>1.4892747380559657</v>
      </c>
      <c r="L26" s="1">
        <f>'MP2-F12_V5Z-F12_aVQZ-CABS'!C21</f>
        <v>1.4867076070395453</v>
      </c>
      <c r="M26" s="1">
        <f>'MP2-F12_V5Z-F12_aVQZ-CABS'!D21</f>
        <v>1.4860170202698237</v>
      </c>
      <c r="N26" s="1">
        <f>'MP2-F12_V5Z-F12_aVQZ-CABS'!E21</f>
        <v>1.4863623136546846</v>
      </c>
      <c r="O26" s="1">
        <f>'F12c_aVDZ-F12'!B21</f>
        <v>1.5200964205472327</v>
      </c>
      <c r="P26" s="1">
        <f>'F12c_aVDZ-F12'!K21</f>
        <v>1.4785427445912238</v>
      </c>
      <c r="Q26" s="1">
        <f>'F12c_aVDZ-F12'!T21</f>
        <v>1.4993195825692283</v>
      </c>
      <c r="R26" s="1">
        <f>'F12c_aVTZ-F12 CCSD'!B21</f>
        <v>1.4948241807668869</v>
      </c>
      <c r="S26" s="1">
        <f>'F12c_aVTZ-F12 CCSD'!F21</f>
        <v>1.4848908917238099</v>
      </c>
      <c r="T26" s="1">
        <f>'F12c_aVTZ-F12 CCSD'!J21</f>
        <v>1.4898575362453483</v>
      </c>
      <c r="U26" s="1">
        <f>'MP2-F12_aVQZ-F12'!C21</f>
        <v>1.4878598625618931</v>
      </c>
      <c r="V26" s="1">
        <f>'MP2-F12_aVQZ-F12'!D21</f>
        <v>1.4859157967313132</v>
      </c>
      <c r="W26" s="1">
        <f>'MP2-F12_aVQZ-F12'!E21</f>
        <v>1.4868878296466033</v>
      </c>
      <c r="Z26" s="1">
        <f>'F12b_VDZ-F12'!C21</f>
        <v>5.5983925378429875</v>
      </c>
      <c r="AA26" s="1">
        <f>'F12b_VDZ-F12'!L21</f>
        <v>5.4116222185515426</v>
      </c>
      <c r="AB26" s="1">
        <f>'F12b_VDZ-F12'!U21</f>
        <v>5.5050073781972646</v>
      </c>
      <c r="AC26" s="1">
        <f>'F12b_VTZ-F12'!C21</f>
        <v>5.5882832104191875</v>
      </c>
      <c r="AD26" s="1">
        <f>'F12b_VTZ-F12'!L21</f>
        <v>5.5018801008211229</v>
      </c>
      <c r="AE26" s="1">
        <f>'F12b_VTZ-F12'!U21</f>
        <v>5.5450816556201552</v>
      </c>
      <c r="AF26" s="1">
        <f>'MP2-F12_VQZ-F12'!G21</f>
        <v>5.5645758645109895</v>
      </c>
      <c r="AG26" s="1">
        <f>'MP2-F12_VQZ-F12'!H21</f>
        <v>5.5305122756150018</v>
      </c>
      <c r="AH26" s="1">
        <f>'MP2-F12_VQZ-F12'!I21</f>
        <v>5.5475440700629957</v>
      </c>
      <c r="AI26" s="1">
        <f>'MP2-F12_V5Z-F12_aVQZ-CABS'!G21</f>
        <v>5.5458373082160461</v>
      </c>
      <c r="AJ26" s="1">
        <f>'MP2-F12_V5Z-F12_aVQZ-CABS'!H21</f>
        <v>5.5368834749170848</v>
      </c>
      <c r="AK26" s="1">
        <f>'MP2-F12_V5Z-F12_aVQZ-CABS'!I21</f>
        <v>5.541360391566565</v>
      </c>
      <c r="AL26" s="1"/>
      <c r="AM26" s="1">
        <f t="shared" si="24"/>
        <v>5.5614446540737177</v>
      </c>
      <c r="AN26" s="1">
        <f t="shared" si="13"/>
        <v>5.5411760141702882</v>
      </c>
      <c r="AO26" s="1">
        <f t="shared" si="14"/>
        <v>5.5513103341220029</v>
      </c>
      <c r="AP26" s="1">
        <f t="shared" si="15"/>
        <v>5.5396259990442323</v>
      </c>
      <c r="AQ26" s="1">
        <f t="shared" si="16"/>
        <v>5.5399813677134651</v>
      </c>
      <c r="AR26" s="1">
        <f t="shared" si="17"/>
        <v>5.5398036833788487</v>
      </c>
      <c r="AT26" s="1">
        <f>'F12c_aVDZ-F12'!C21</f>
        <v>5.5559857777361179</v>
      </c>
      <c r="AU26" s="1">
        <f>'F12c_aVDZ-F12'!L21</f>
        <v>5.4416682079844074</v>
      </c>
      <c r="AV26" s="1">
        <f>'F12c_aVDZ-F12'!U21</f>
        <v>5.4988269928602627</v>
      </c>
      <c r="AW26" s="1">
        <f>'F12c_aVTZ-F12 CCSD'!C21</f>
        <v>5.564214730905686</v>
      </c>
      <c r="AX26" s="1">
        <f>'F12c_aVTZ-F12 CCSD'!G21</f>
        <v>5.522335691896866</v>
      </c>
      <c r="AY26" s="1">
        <f>'F12c_aVTZ-F12 CCSD'!K21</f>
        <v>5.5432752114012764</v>
      </c>
      <c r="AZ26" s="1">
        <f>'MP2-F12_aVQZ-F12'!G21</f>
        <v>5.5460027423262828</v>
      </c>
      <c r="BA26" s="1">
        <f>'MP2-F12_aVQZ-F12'!H21</f>
        <v>5.5347386499750666</v>
      </c>
      <c r="BB26" s="1">
        <f>'MP2-F12_aVQZ-F12'!I21</f>
        <v>5.5403706961506742</v>
      </c>
      <c r="BC26" s="1"/>
      <c r="BD26" s="1">
        <f t="shared" si="18"/>
        <v>5.5771969990385291</v>
      </c>
      <c r="BE26" s="1">
        <f t="shared" si="19"/>
        <v>5.5511356680342487</v>
      </c>
      <c r="BF26" s="1">
        <f t="shared" si="20"/>
        <v>5.5641663335363889</v>
      </c>
      <c r="BG26" s="1">
        <f t="shared" si="21"/>
        <v>5.5383611835600561</v>
      </c>
      <c r="BH26" s="1">
        <f t="shared" si="22"/>
        <v>5.5424687894875833</v>
      </c>
      <c r="BI26" s="1">
        <f t="shared" si="23"/>
        <v>5.5404149865238193</v>
      </c>
      <c r="BK26" s="1">
        <f>-BEGDB!I14</f>
        <v>5.53</v>
      </c>
      <c r="BL26" s="1"/>
      <c r="BM26" s="1"/>
      <c r="BN26" s="1"/>
      <c r="BP26" s="1"/>
      <c r="BQ26" s="1"/>
      <c r="BS26" s="1"/>
      <c r="BT26" s="1"/>
    </row>
    <row r="27" spans="1:72" x14ac:dyDescent="0.2">
      <c r="A27" s="19" t="s">
        <v>108</v>
      </c>
      <c r="C27" s="1">
        <f>'F12b_VDZ-F12'!B22</f>
        <v>4.5922001076523857</v>
      </c>
      <c r="D27" s="1">
        <f>'F12b_VDZ-F12'!K22</f>
        <v>4.525651372900521</v>
      </c>
      <c r="E27" s="1">
        <f>'F12b_VDZ-F12'!T22</f>
        <v>4.5589257402764538</v>
      </c>
      <c r="F27" s="1">
        <f>'F12b_VTZ-F12'!B22</f>
        <v>4.545382177319544</v>
      </c>
      <c r="G27" s="1">
        <f>'F12b_VTZ-F12'!K22</f>
        <v>4.522808395288445</v>
      </c>
      <c r="H27" s="1">
        <f>'F12b_VTZ-F12'!T22</f>
        <v>4.5340952863039945</v>
      </c>
      <c r="I27" s="1">
        <f>'MP2-F12_VQZ-F12'!C22</f>
        <v>4.5333091028687313</v>
      </c>
      <c r="J27" s="1">
        <f>'MP2-F12_VQZ-F12'!D22</f>
        <v>4.526458678912574</v>
      </c>
      <c r="K27" s="1">
        <f>'MP2-F12_VQZ-F12'!E22</f>
        <v>4.5298838908906527</v>
      </c>
      <c r="L27" s="1">
        <f>'MP2-F12_V5Z-F12_aVQZ-CABS'!C22</f>
        <v>4.5269434243576745</v>
      </c>
      <c r="M27" s="1">
        <f>'MP2-F12_V5Z-F12_aVQZ-CABS'!D22</f>
        <v>4.5260049437444296</v>
      </c>
      <c r="N27" s="1">
        <f>'MP2-F12_V5Z-F12_aVQZ-CABS'!E22</f>
        <v>4.5264741840510521</v>
      </c>
      <c r="O27" s="1">
        <f>'F12c_aVDZ-F12'!B22</f>
        <v>4.5645115521680379</v>
      </c>
      <c r="P27" s="1">
        <f>'F12c_aVDZ-F12'!K22</f>
        <v>4.5241418316509643</v>
      </c>
      <c r="Q27" s="1">
        <f>'F12c_aVDZ-F12'!T22</f>
        <v>4.5443266919095011</v>
      </c>
      <c r="R27" s="1">
        <f>'F12c_aVTZ-F12 CCSD'!B22</f>
        <v>4.5332118589725026</v>
      </c>
      <c r="S27" s="1">
        <f>'F12c_aVTZ-F12 CCSD'!F22</f>
        <v>4.524844123335904</v>
      </c>
      <c r="T27" s="1">
        <f>'F12c_aVTZ-F12 CCSD'!J22</f>
        <v>4.5290279911542033</v>
      </c>
      <c r="U27" s="1">
        <f>'MP2-F12_aVQZ-F12'!C22</f>
        <v>4.5287930117348134</v>
      </c>
      <c r="V27" s="1">
        <f>'MP2-F12_aVQZ-F12'!D22</f>
        <v>4.5257835370528987</v>
      </c>
      <c r="W27" s="1">
        <f>'MP2-F12_aVQZ-F12'!E22</f>
        <v>4.5272882743938556</v>
      </c>
      <c r="Z27" s="1">
        <f>'F12b_VDZ-F12'!C22</f>
        <v>7.6289980759098004</v>
      </c>
      <c r="AA27" s="1">
        <f>'F12b_VDZ-F12'!L22</f>
        <v>7.4573510844841167</v>
      </c>
      <c r="AB27" s="1">
        <f>'F12b_VDZ-F12'!U22</f>
        <v>7.5431745801969585</v>
      </c>
      <c r="AC27" s="1">
        <f>'F12b_VTZ-F12'!C22</f>
        <v>7.5700495341394056</v>
      </c>
      <c r="AD27" s="1">
        <f>'F12b_VTZ-F12'!L22</f>
        <v>7.4997454461838018</v>
      </c>
      <c r="AE27" s="1">
        <f>'F12b_VTZ-F12'!U22</f>
        <v>7.5348974901616037</v>
      </c>
      <c r="AF27" s="1">
        <f>'MP2-F12_VQZ-F12'!G22</f>
        <v>7.5485289458773197</v>
      </c>
      <c r="AG27" s="1">
        <f>'MP2-F12_VQZ-F12'!H22</f>
        <v>7.5230812726223064</v>
      </c>
      <c r="AH27" s="1">
        <f>'MP2-F12_VQZ-F12'!I22</f>
        <v>7.5358051092498126</v>
      </c>
      <c r="AI27" s="1">
        <f>'MP2-F12_V5Z-F12_aVQZ-CABS'!G22</f>
        <v>7.5402659723111132</v>
      </c>
      <c r="AJ27" s="1">
        <f>'MP2-F12_V5Z-F12_aVQZ-CABS'!H22</f>
        <v>7.5304215800599614</v>
      </c>
      <c r="AK27" s="1">
        <f>'MP2-F12_V5Z-F12_aVQZ-CABS'!I22</f>
        <v>7.5353437761855373</v>
      </c>
      <c r="AL27" s="1"/>
      <c r="AM27" s="1">
        <f t="shared" si="24"/>
        <v>7.544750125098294</v>
      </c>
      <c r="AN27" s="1">
        <f t="shared" si="13"/>
        <v>7.5309551047986192</v>
      </c>
      <c r="AO27" s="1">
        <f t="shared" si="14"/>
        <v>7.5378526149484566</v>
      </c>
      <c r="AP27" s="1">
        <f t="shared" si="15"/>
        <v>7.5393630969425365</v>
      </c>
      <c r="AQ27" s="1">
        <f t="shared" si="16"/>
        <v>7.5341305704309178</v>
      </c>
      <c r="AR27" s="1">
        <f t="shared" si="17"/>
        <v>7.5367468336867276</v>
      </c>
      <c r="AT27" s="1">
        <f>'F12c_aVDZ-F12'!C22</f>
        <v>7.5666635807462006</v>
      </c>
      <c r="AU27" s="1">
        <f>'F12c_aVDZ-F12'!L22</f>
        <v>7.4649238923445838</v>
      </c>
      <c r="AV27" s="1">
        <f>'F12c_aVDZ-F12'!U22</f>
        <v>7.5157937365453922</v>
      </c>
      <c r="AW27" s="1">
        <f>'F12c_aVTZ-F12 CCSD'!C22</f>
        <v>7.5517179723603096</v>
      </c>
      <c r="AX27" s="1">
        <f>'F12c_aVTZ-F12 CCSD'!G22</f>
        <v>7.5171480152985364</v>
      </c>
      <c r="AY27" s="1">
        <f>'F12c_aVTZ-F12 CCSD'!K22</f>
        <v>7.534432993829423</v>
      </c>
      <c r="AZ27" s="1">
        <f>'MP2-F12_aVQZ-F12'!G22</f>
        <v>7.5401835181779822</v>
      </c>
      <c r="BA27" s="1">
        <f>'MP2-F12_aVQZ-F12'!H22</f>
        <v>7.5291399126123686</v>
      </c>
      <c r="BB27" s="1">
        <f>'MP2-F12_aVQZ-F12'!I22</f>
        <v>7.5346617153951758</v>
      </c>
      <c r="BC27" s="1"/>
      <c r="BD27" s="1">
        <f t="shared" si="18"/>
        <v>7.5580554515773475</v>
      </c>
      <c r="BE27" s="1">
        <f t="shared" si="19"/>
        <v>7.5371135797854318</v>
      </c>
      <c r="BF27" s="1">
        <f t="shared" si="20"/>
        <v>7.5475845156813897</v>
      </c>
      <c r="BG27" s="1">
        <f t="shared" si="21"/>
        <v>7.5353492434513205</v>
      </c>
      <c r="BH27" s="1">
        <f t="shared" si="22"/>
        <v>7.5366488633645305</v>
      </c>
      <c r="BI27" s="1">
        <f t="shared" si="23"/>
        <v>7.5359990534079255</v>
      </c>
      <c r="BK27" s="1">
        <f>-BEGDB!I15</f>
        <v>7.52</v>
      </c>
      <c r="BL27" s="1"/>
      <c r="BM27" s="1"/>
      <c r="BN27" s="1"/>
      <c r="BP27" s="1"/>
      <c r="BQ27" s="1"/>
      <c r="BS27" s="1"/>
      <c r="BT27" s="1"/>
    </row>
    <row r="28" spans="1:72" x14ac:dyDescent="0.2">
      <c r="A28" s="19" t="s">
        <v>109</v>
      </c>
      <c r="C28" s="1">
        <f>'F12b_VDZ-F12'!B23</f>
        <v>3.1908756920177419</v>
      </c>
      <c r="D28" s="1">
        <f>'F12b_VDZ-F12'!K23</f>
        <v>3.1334934780091954</v>
      </c>
      <c r="E28" s="1">
        <f>'F12b_VDZ-F12'!T23</f>
        <v>3.1621845850134687</v>
      </c>
      <c r="F28" s="1">
        <f>'F12b_VTZ-F12'!B23</f>
        <v>3.168118888068336</v>
      </c>
      <c r="G28" s="1">
        <f>'F12b_VTZ-F12'!K23</f>
        <v>3.1438563242589885</v>
      </c>
      <c r="H28" s="1">
        <f>'F12b_VTZ-F12'!T23</f>
        <v>3.155987606163662</v>
      </c>
      <c r="I28" s="1">
        <f>'MP2-F12_VQZ-F12'!C23</f>
        <v>3.1523187843278677</v>
      </c>
      <c r="J28" s="1">
        <f>'MP2-F12_VQZ-F12'!D23</f>
        <v>3.1460593739190448</v>
      </c>
      <c r="K28" s="1">
        <f>'MP2-F12_VQZ-F12'!E23</f>
        <v>3.149189079123456</v>
      </c>
      <c r="L28" s="1">
        <f>'MP2-F12_V5Z-F12_aVQZ-CABS'!C23</f>
        <v>3.1468699631208197</v>
      </c>
      <c r="M28" s="1">
        <f>'MP2-F12_V5Z-F12_aVQZ-CABS'!D23</f>
        <v>3.146207902940902</v>
      </c>
      <c r="N28" s="1">
        <f>'MP2-F12_V5Z-F12_aVQZ-CABS'!E23</f>
        <v>3.1465389330308611</v>
      </c>
      <c r="O28" s="1">
        <f>'F12c_aVDZ-F12'!B23</f>
        <v>3.1762616621804303</v>
      </c>
      <c r="P28" s="1">
        <f>'F12c_aVDZ-F12'!K23</f>
        <v>3.1339591170586196</v>
      </c>
      <c r="Q28" s="1">
        <f>'F12c_aVDZ-F12'!T23</f>
        <v>3.1551103896195247</v>
      </c>
      <c r="R28" s="1">
        <f>'F12c_aVTZ-F12 CCSD'!B23</f>
        <v>3.156115953541998</v>
      </c>
      <c r="S28" s="1">
        <f>'F12c_aVTZ-F12 CCSD'!F23</f>
        <v>3.1449154775038837</v>
      </c>
      <c r="T28" s="1">
        <f>'F12c_aVTZ-F12 CCSD'!J23</f>
        <v>3.1505157155229409</v>
      </c>
      <c r="U28" s="1">
        <f>'MP2-F12_aVQZ-F12'!C23</f>
        <v>3.148430767487747</v>
      </c>
      <c r="V28" s="1">
        <f>'MP2-F12_aVQZ-F12'!D23</f>
        <v>3.1461621411388556</v>
      </c>
      <c r="W28" s="1">
        <f>'MP2-F12_aVQZ-F12'!E23</f>
        <v>3.1472964543133015</v>
      </c>
      <c r="Z28" s="1">
        <f>'F12b_VDZ-F12'!C23</f>
        <v>6.3866674553824749</v>
      </c>
      <c r="AA28" s="1">
        <f>'F12b_VDZ-F12'!L23</f>
        <v>6.2354100335236406</v>
      </c>
      <c r="AB28" s="1">
        <f>'F12b_VDZ-F12'!U23</f>
        <v>6.3110387444530573</v>
      </c>
      <c r="AC28" s="1">
        <f>'F12b_VTZ-F12'!C23</f>
        <v>6.3663126593084414</v>
      </c>
      <c r="AD28" s="1">
        <f>'F12b_VTZ-F12'!L23</f>
        <v>6.3008634642382066</v>
      </c>
      <c r="AE28" s="1">
        <f>'F12b_VTZ-F12'!U23</f>
        <v>6.333588061773324</v>
      </c>
      <c r="AF28" s="1">
        <f>'MP2-F12_VQZ-F12'!G23</f>
        <v>6.351287205392163</v>
      </c>
      <c r="AG28" s="1">
        <f>'MP2-F12_VQZ-F12'!H23</f>
        <v>6.3258084760423534</v>
      </c>
      <c r="AH28" s="1">
        <f>'MP2-F12_VQZ-F12'!I23</f>
        <v>6.3385478407172577</v>
      </c>
      <c r="AI28" s="1">
        <f>'MP2-F12_V5Z-F12_aVQZ-CABS'!G23</f>
        <v>6.3409777576314408</v>
      </c>
      <c r="AJ28" s="1">
        <f>'MP2-F12_V5Z-F12_aVQZ-CABS'!H23</f>
        <v>6.3327544564820393</v>
      </c>
      <c r="AK28" s="1">
        <f>'MP2-F12_V5Z-F12_aVQZ-CABS'!I23</f>
        <v>6.33686610705674</v>
      </c>
      <c r="AL28" s="1"/>
      <c r="AM28" s="1">
        <f t="shared" si="24"/>
        <v>6.3515970501736145</v>
      </c>
      <c r="AN28" s="1">
        <f t="shared" si="13"/>
        <v>6.3349048161824824</v>
      </c>
      <c r="AO28" s="1">
        <f t="shared" si="14"/>
        <v>6.343250933178048</v>
      </c>
      <c r="AP28" s="1">
        <f t="shared" si="15"/>
        <v>6.338664706754483</v>
      </c>
      <c r="AQ28" s="1">
        <f t="shared" si="16"/>
        <v>6.3359891939771886</v>
      </c>
      <c r="AR28" s="1">
        <f t="shared" si="17"/>
        <v>6.3373269503658358</v>
      </c>
      <c r="AT28" s="1">
        <f>'F12c_aVDZ-F12'!C23</f>
        <v>6.376967849661467</v>
      </c>
      <c r="AU28" s="1">
        <f>'F12c_aVDZ-F12'!L23</f>
        <v>6.2639300459972755</v>
      </c>
      <c r="AV28" s="1">
        <f>'F12c_aVDZ-F12'!U23</f>
        <v>6.3204489478293713</v>
      </c>
      <c r="AW28" s="1">
        <f>'F12c_aVTZ-F12 CCSD'!C23</f>
        <v>6.3571313073894045</v>
      </c>
      <c r="AX28" s="1">
        <f>'F12c_aVTZ-F12 CCSD'!G23</f>
        <v>6.3209510781036293</v>
      </c>
      <c r="AY28" s="1">
        <f>'F12c_aVTZ-F12 CCSD'!K23</f>
        <v>6.3390411927465173</v>
      </c>
      <c r="AZ28" s="1">
        <f>'MP2-F12_aVQZ-F12'!G23</f>
        <v>6.3422989563148278</v>
      </c>
      <c r="BA28" s="1">
        <f>'MP2-F12_aVQZ-F12'!H23</f>
        <v>6.3310838856630109</v>
      </c>
      <c r="BB28" s="1">
        <f>'MP2-F12_aVQZ-F12'!I23</f>
        <v>6.3366914209889194</v>
      </c>
      <c r="BC28" s="1"/>
      <c r="BD28" s="1">
        <f t="shared" si="18"/>
        <v>6.3572511144861803</v>
      </c>
      <c r="BE28" s="1">
        <f t="shared" si="19"/>
        <v>6.3388019026951516</v>
      </c>
      <c r="BF28" s="1">
        <f t="shared" si="20"/>
        <v>6.3480265085906655</v>
      </c>
      <c r="BG28" s="1">
        <f t="shared" si="21"/>
        <v>6.3374432413359285</v>
      </c>
      <c r="BH28" s="1">
        <f t="shared" si="22"/>
        <v>6.3371210461365273</v>
      </c>
      <c r="BI28" s="1">
        <f t="shared" si="23"/>
        <v>6.3372821437362283</v>
      </c>
      <c r="BK28" s="1">
        <f>-BEGDB!I16</f>
        <v>6.3239999999999998</v>
      </c>
      <c r="BL28" s="1"/>
      <c r="BM28" s="1"/>
      <c r="BN28" s="1"/>
      <c r="BP28" s="1"/>
      <c r="BQ28" s="1"/>
      <c r="BS28" s="1"/>
      <c r="BT28" s="1"/>
    </row>
    <row r="29" spans="1:72" x14ac:dyDescent="0.2">
      <c r="A29" s="19" t="s">
        <v>110</v>
      </c>
      <c r="C29" s="1">
        <f>'F12b_VDZ-F12'!B24</f>
        <v>3.5349048525088334</v>
      </c>
      <c r="D29" s="1">
        <f>'F12b_VDZ-F12'!K24</f>
        <v>3.4694689813518682</v>
      </c>
      <c r="E29" s="1">
        <f>'F12b_VDZ-F12'!T24</f>
        <v>3.5021869169303508</v>
      </c>
      <c r="F29" s="1">
        <f>'F12b_VTZ-F12'!B24</f>
        <v>3.4908122247738382</v>
      </c>
      <c r="G29" s="1">
        <f>'F12b_VTZ-F12'!K24</f>
        <v>3.4655728551643974</v>
      </c>
      <c r="H29" s="1">
        <f>'F12b_VTZ-F12'!T24</f>
        <v>3.4781925399691178</v>
      </c>
      <c r="I29" s="1">
        <f>'MP2-F12_VQZ-F12'!C24</f>
        <v>3.4722428086441592</v>
      </c>
      <c r="J29" s="1">
        <f>'MP2-F12_VQZ-F12'!D24</f>
        <v>3.466427460346245</v>
      </c>
      <c r="K29" s="1">
        <f>'MP2-F12_VQZ-F12'!E24</f>
        <v>3.4693351344952021</v>
      </c>
      <c r="L29" s="1">
        <f>'MP2-F12_V5Z-F12_aVQZ-CABS'!C24</f>
        <v>3.4670643172545903</v>
      </c>
      <c r="M29" s="1">
        <f>'MP2-F12_V5Z-F12_aVQZ-CABS'!D24</f>
        <v>3.4663546918796184</v>
      </c>
      <c r="N29" s="1">
        <f>'MP2-F12_V5Z-F12_aVQZ-CABS'!E24</f>
        <v>3.4667095045671044</v>
      </c>
      <c r="O29" s="1">
        <f>'F12c_aVDZ-F12'!B24</f>
        <v>3.5148714711277322</v>
      </c>
      <c r="P29" s="1">
        <f>'F12c_aVDZ-F12'!K24</f>
        <v>3.4691277335448869</v>
      </c>
      <c r="Q29" s="1">
        <f>'F12c_aVDZ-F12'!T24</f>
        <v>3.4919996023363096</v>
      </c>
      <c r="R29" s="1">
        <f>'F12c_aVTZ-F12 CCSD'!B24</f>
        <v>3.4768929339189509</v>
      </c>
      <c r="S29" s="1">
        <f>'F12c_aVTZ-F12 CCSD'!F24</f>
        <v>3.4658071828968087</v>
      </c>
      <c r="T29" s="1">
        <f>'F12c_aVTZ-F12 CCSD'!J24</f>
        <v>3.4713500584078796</v>
      </c>
      <c r="U29" s="1">
        <f>'MP2-F12_aVQZ-F12'!C24</f>
        <v>3.4685696052389416</v>
      </c>
      <c r="V29" s="1">
        <f>'MP2-F12_aVQZ-F12'!D24</f>
        <v>3.4664369162993314</v>
      </c>
      <c r="W29" s="1">
        <f>'MP2-F12_aVQZ-F12'!E24</f>
        <v>3.4675032607691367</v>
      </c>
      <c r="Z29" s="1">
        <f>'F12b_VDZ-F12'!C24</f>
        <v>7.7969426389260654</v>
      </c>
      <c r="AA29" s="1">
        <f>'F12b_VDZ-F12'!L24</f>
        <v>7.6170603358170421</v>
      </c>
      <c r="AB29" s="1">
        <f>'F12b_VDZ-F12'!U24</f>
        <v>7.7070014873715538</v>
      </c>
      <c r="AC29" s="1">
        <f>'F12b_VTZ-F12'!C24</f>
        <v>7.7330887995463158</v>
      </c>
      <c r="AD29" s="1">
        <f>'F12b_VTZ-F12'!L24</f>
        <v>7.6625529302886077</v>
      </c>
      <c r="AE29" s="1">
        <f>'F12b_VTZ-F12'!U24</f>
        <v>7.6978208649174622</v>
      </c>
      <c r="AF29" s="1">
        <f>'MP2-F12_VQZ-F12'!G24</f>
        <v>7.7093362453241312</v>
      </c>
      <c r="AG29" s="1">
        <f>'MP2-F12_VQZ-F12'!H24</f>
        <v>7.6852311367934147</v>
      </c>
      <c r="AH29" s="1">
        <f>'MP2-F12_VQZ-F12'!I24</f>
        <v>7.6972836910587734</v>
      </c>
      <c r="AI29" s="1">
        <f>'MP2-F12_V5Z-F12_aVQZ-CABS'!G24</f>
        <v>7.6986105548888091</v>
      </c>
      <c r="AJ29" s="1">
        <f>'MP2-F12_V5Z-F12_aVQZ-CABS'!H24</f>
        <v>7.6914031941094478</v>
      </c>
      <c r="AK29" s="1">
        <f>'MP2-F12_V5Z-F12_aVQZ-CABS'!I24</f>
        <v>7.6950068744991285</v>
      </c>
      <c r="AL29" s="1"/>
      <c r="AM29" s="1">
        <f t="shared" si="24"/>
        <v>7.7072630914430382</v>
      </c>
      <c r="AN29" s="1">
        <f t="shared" si="13"/>
        <v>7.6939601505635737</v>
      </c>
      <c r="AO29" s="1">
        <f t="shared" si="14"/>
        <v>7.700611621003306</v>
      </c>
      <c r="AP29" s="1">
        <f t="shared" si="15"/>
        <v>7.6959707812967109</v>
      </c>
      <c r="AQ29" s="1">
        <f t="shared" si="16"/>
        <v>7.6943749508559343</v>
      </c>
      <c r="AR29" s="1">
        <f t="shared" si="17"/>
        <v>7.695172866076323</v>
      </c>
      <c r="AT29" s="1">
        <f>'F12c_aVDZ-F12'!C24</f>
        <v>7.770028015375809</v>
      </c>
      <c r="AU29" s="1">
        <f>'F12c_aVDZ-F12'!L24</f>
        <v>7.6401253316342821</v>
      </c>
      <c r="AV29" s="1">
        <f>'F12c_aVDZ-F12'!U24</f>
        <v>7.7050766735050455</v>
      </c>
      <c r="AW29" s="1">
        <f>'F12c_aVTZ-F12 CCSD'!C24</f>
        <v>7.7241000146374654</v>
      </c>
      <c r="AX29" s="1">
        <f>'F12c_aVTZ-F12 CCSD'!G24</f>
        <v>7.6809476364873799</v>
      </c>
      <c r="AY29" s="1">
        <f>'F12c_aVTZ-F12 CCSD'!K24</f>
        <v>7.7025238255624231</v>
      </c>
      <c r="AZ29" s="1">
        <f>'MP2-F12_aVQZ-F12'!G24</f>
        <v>7.7018716527081406</v>
      </c>
      <c r="BA29" s="1">
        <f>'MP2-F12_aVQZ-F12'!H24</f>
        <v>7.6901035234256296</v>
      </c>
      <c r="BB29" s="1">
        <f>'MP2-F12_aVQZ-F12'!I24</f>
        <v>7.6959875880668847</v>
      </c>
      <c r="BC29" s="1"/>
      <c r="BD29" s="1">
        <f t="shared" si="18"/>
        <v>7.721019465619186</v>
      </c>
      <c r="BE29" s="1">
        <f t="shared" si="19"/>
        <v>7.6980537254294186</v>
      </c>
      <c r="BF29" s="1">
        <f t="shared" si="20"/>
        <v>7.7095365955243018</v>
      </c>
      <c r="BG29" s="1">
        <f t="shared" si="21"/>
        <v>7.6924247072355261</v>
      </c>
      <c r="BH29" s="1">
        <f t="shared" si="22"/>
        <v>7.6958961099012582</v>
      </c>
      <c r="BI29" s="1">
        <f t="shared" si="23"/>
        <v>7.6941604085683917</v>
      </c>
      <c r="BK29" s="1">
        <f>-BEGDB!I17</f>
        <v>7.6820000000000004</v>
      </c>
      <c r="BL29" s="1"/>
      <c r="BM29" s="1"/>
      <c r="BN29" s="1"/>
      <c r="BP29" s="1"/>
      <c r="BQ29" s="1"/>
      <c r="BS29" s="1"/>
      <c r="BT29" s="1"/>
    </row>
    <row r="30" spans="1:72" x14ac:dyDescent="0.2">
      <c r="A30" s="19" t="s">
        <v>154</v>
      </c>
      <c r="C30" s="1">
        <f>'F12b_VDZ-F12'!B25</f>
        <v>4.6764525953619254</v>
      </c>
      <c r="D30" s="1">
        <f>'F12b_VDZ-F12'!K25</f>
        <v>4.606834512713144</v>
      </c>
      <c r="E30" s="1">
        <f>'F12b_VDZ-F12'!T25</f>
        <v>4.6416435540375343</v>
      </c>
      <c r="F30" s="1">
        <f>'F12b_VTZ-F12'!B25</f>
        <v>4.6419892559662816</v>
      </c>
      <c r="G30" s="1">
        <f>'F12b_VTZ-F12'!K25</f>
        <v>4.6119299670539498</v>
      </c>
      <c r="H30" s="1">
        <f>'F12b_VTZ-F12'!T25</f>
        <v>4.6269596115101157</v>
      </c>
      <c r="I30" s="1">
        <f>'MP2-F12_VQZ-F12'!C25</f>
        <v>4.6219913395189511</v>
      </c>
      <c r="J30" s="1">
        <f>'MP2-F12_VQZ-F12'!D25</f>
        <v>4.6140969186058767</v>
      </c>
      <c r="K30" s="1">
        <f>'MP2-F12_VQZ-F12'!E25</f>
        <v>4.6180441290624135</v>
      </c>
      <c r="L30" s="1">
        <f>'MP2-F12_V5Z-F12_aVQZ-CABS'!C25</f>
        <v>4.6150192647051149</v>
      </c>
      <c r="M30" s="1">
        <f>'MP2-F12_V5Z-F12_aVQZ-CABS'!D25</f>
        <v>4.6142587915874227</v>
      </c>
      <c r="N30" s="1">
        <f>'MP2-F12_V5Z-F12_aVQZ-CABS'!E25</f>
        <v>4.6146390281462688</v>
      </c>
      <c r="O30" s="1">
        <f>'F12c_aVDZ-F12'!B25</f>
        <v>4.6701275355692449</v>
      </c>
      <c r="P30" s="1">
        <f>'F12c_aVDZ-F12'!K25</f>
        <v>4.6091195816559773</v>
      </c>
      <c r="Q30" s="1">
        <f>'F12c_aVDZ-F12'!T25</f>
        <v>4.6396235586126107</v>
      </c>
      <c r="R30" s="1">
        <f>'F12c_aVTZ-F12 CCSD'!B25</f>
        <v>4.626502334011259</v>
      </c>
      <c r="S30" s="1">
        <f>'F12c_aVTZ-F12 CCSD'!F25</f>
        <v>4.6130887430130594</v>
      </c>
      <c r="T30" s="1">
        <f>'F12c_aVTZ-F12 CCSD'!J25</f>
        <v>4.6197955385121592</v>
      </c>
      <c r="U30" s="1">
        <f>'MP2-F12_aVQZ-F12'!C25</f>
        <v>4.6166035523822346</v>
      </c>
      <c r="V30" s="1">
        <f>'MP2-F12_aVQZ-F12'!D25</f>
        <v>4.6142421789199437</v>
      </c>
      <c r="W30" s="1">
        <f>'MP2-F12_aVQZ-F12'!E25</f>
        <v>4.6154228656510892</v>
      </c>
      <c r="Z30" s="1">
        <f>'F12b_VDZ-F12'!C25</f>
        <v>8.7621904613800492</v>
      </c>
      <c r="AA30" s="1">
        <f>'F12b_VDZ-F12'!L25</f>
        <v>8.5535379715844915</v>
      </c>
      <c r="AB30" s="1">
        <f>'F12b_VDZ-F12'!U25</f>
        <v>8.6578642164822703</v>
      </c>
      <c r="AC30" s="1">
        <f>'F12b_VTZ-F12'!C25</f>
        <v>8.7496014837304514</v>
      </c>
      <c r="AD30" s="1">
        <f>'F12b_VTZ-F12'!L25</f>
        <v>8.6497933687445112</v>
      </c>
      <c r="AE30" s="1">
        <f>'F12b_VTZ-F12'!U25</f>
        <v>8.6996974262374813</v>
      </c>
      <c r="AF30" s="1">
        <f>'MP2-F12_VQZ-F12'!G25</f>
        <v>8.7215449153303286</v>
      </c>
      <c r="AG30" s="1">
        <f>'MP2-F12_VQZ-F12'!H25</f>
        <v>8.6806296957515094</v>
      </c>
      <c r="AH30" s="1">
        <f>'MP2-F12_VQZ-F12'!I25</f>
        <v>8.7010873055409199</v>
      </c>
      <c r="AI30" s="1">
        <f>'MP2-F12_V5Z-F12_aVQZ-CABS'!G25</f>
        <v>8.6989468593325761</v>
      </c>
      <c r="AJ30" s="1">
        <f>'MP2-F12_V5Z-F12_aVQZ-CABS'!H25</f>
        <v>8.6888582579445615</v>
      </c>
      <c r="AK30" s="1">
        <f>'MP2-F12_V5Z-F12_aVQZ-CABS'!I25</f>
        <v>8.6939025586385696</v>
      </c>
      <c r="AL30" s="1"/>
      <c r="AM30" s="1">
        <f t="shared" si="24"/>
        <v>8.7183216121355969</v>
      </c>
      <c r="AN30" s="1">
        <f t="shared" si="13"/>
        <v>8.6920968853058707</v>
      </c>
      <c r="AO30" s="1">
        <f t="shared" si="14"/>
        <v>8.7052092487207346</v>
      </c>
      <c r="AP30" s="1">
        <f t="shared" si="15"/>
        <v>8.6915108448431546</v>
      </c>
      <c r="AQ30" s="1">
        <f t="shared" si="16"/>
        <v>8.6926969940311096</v>
      </c>
      <c r="AR30" s="1">
        <f t="shared" si="17"/>
        <v>8.6921039194371321</v>
      </c>
      <c r="AT30" s="1">
        <f>'F12c_aVDZ-F12'!C25</f>
        <v>8.7570121808345824</v>
      </c>
      <c r="AU30" s="1">
        <f>'F12c_aVDZ-F12'!L25</f>
        <v>8.596324367999058</v>
      </c>
      <c r="AV30" s="1">
        <f>'F12c_aVDZ-F12'!U25</f>
        <v>8.6766682744168193</v>
      </c>
      <c r="AW30" s="1">
        <f>'F12c_aVTZ-F12 CCSD'!C25</f>
        <v>8.7281675238402912</v>
      </c>
      <c r="AX30" s="1">
        <f>'F12c_aVTZ-F12 CCSD'!G25</f>
        <v>8.6747070766023562</v>
      </c>
      <c r="AY30" s="1">
        <f>'F12c_aVTZ-F12 CCSD'!K25</f>
        <v>8.7014373002213237</v>
      </c>
      <c r="AZ30" s="1">
        <f>'MP2-F12_aVQZ-F12'!G25</f>
        <v>8.7007917780698598</v>
      </c>
      <c r="BA30" s="1">
        <f>'MP2-F12_aVQZ-F12'!H25</f>
        <v>8.6871642672005489</v>
      </c>
      <c r="BB30" s="1">
        <f>'MP2-F12_aVQZ-F12'!I25</f>
        <v>8.6939780226352035</v>
      </c>
      <c r="BC30" s="1"/>
      <c r="BD30" s="1">
        <f t="shared" si="18"/>
        <v>8.7338952301032347</v>
      </c>
      <c r="BE30" s="1">
        <f t="shared" si="19"/>
        <v>8.7035435608586234</v>
      </c>
      <c r="BF30" s="1">
        <f t="shared" si="20"/>
        <v>8.7187193954809281</v>
      </c>
      <c r="BG30" s="1">
        <f t="shared" si="21"/>
        <v>8.6889180972011832</v>
      </c>
      <c r="BH30" s="1">
        <f t="shared" si="22"/>
        <v>8.694843929110732</v>
      </c>
      <c r="BI30" s="1">
        <f t="shared" si="23"/>
        <v>8.6918810131559567</v>
      </c>
      <c r="BK30" s="1">
        <f>-BEGDB!I18</f>
        <v>8.6739999999999995</v>
      </c>
      <c r="BL30" s="1"/>
      <c r="BM30" s="1"/>
      <c r="BN30" s="1"/>
      <c r="BP30" s="1"/>
      <c r="BQ30" s="1"/>
      <c r="BS30" s="1"/>
      <c r="BT30" s="1"/>
    </row>
    <row r="31" spans="1:72" x14ac:dyDescent="0.2">
      <c r="A31" s="19" t="s">
        <v>111</v>
      </c>
      <c r="C31" s="1">
        <f>'F12b_VDZ-F12'!B26</f>
        <v>3.4719653415523206</v>
      </c>
      <c r="D31" s="1">
        <f>'F12b_VDZ-F12'!K26</f>
        <v>3.408947953502524</v>
      </c>
      <c r="E31" s="1">
        <f>'F12b_VDZ-F12'!T26</f>
        <v>3.4404566475274221</v>
      </c>
      <c r="F31" s="1">
        <f>'F12b_VTZ-F12'!B26</f>
        <v>3.4426067667751661</v>
      </c>
      <c r="G31" s="1">
        <f>'F12b_VTZ-F12'!K26</f>
        <v>3.4168716677987785</v>
      </c>
      <c r="H31" s="1">
        <f>'F12b_VTZ-F12'!T26</f>
        <v>3.4297392172869721</v>
      </c>
      <c r="I31" s="1">
        <f>'MP2-F12_VQZ-F12'!C26</f>
        <v>3.4249295844189445</v>
      </c>
      <c r="J31" s="1">
        <f>'MP2-F12_VQZ-F12'!D26</f>
        <v>3.4179227418372924</v>
      </c>
      <c r="K31" s="1">
        <f>'MP2-F12_VQZ-F12'!E26</f>
        <v>3.4214261631281184</v>
      </c>
      <c r="L31" s="1">
        <f>'MP2-F12_V5Z-F12_aVQZ-CABS'!C26</f>
        <v>3.4188317464380567</v>
      </c>
      <c r="M31" s="1">
        <f>'MP2-F12_V5Z-F12_aVQZ-CABS'!D26</f>
        <v>3.4179503478612761</v>
      </c>
      <c r="N31" s="1">
        <f>'MP2-F12_V5Z-F12_aVQZ-CABS'!E26</f>
        <v>3.4183910471496661</v>
      </c>
      <c r="O31" s="1">
        <f>'F12c_aVDZ-F12'!B26</f>
        <v>3.4430161006403814</v>
      </c>
      <c r="P31" s="1">
        <f>'F12c_aVDZ-F12'!K26</f>
        <v>3.4056259784529073</v>
      </c>
      <c r="Q31" s="1">
        <f>'F12c_aVDZ-F12'!T26</f>
        <v>3.4243210395466441</v>
      </c>
      <c r="R31" s="1">
        <f>'F12c_aVTZ-F12 CCSD'!B26</f>
        <v>3.4241703142647637</v>
      </c>
      <c r="S31" s="1">
        <f>'F12c_aVTZ-F12 CCSD'!F26</f>
        <v>3.4167422414807755</v>
      </c>
      <c r="T31" s="1">
        <f>'F12c_aVTZ-F12 CCSD'!J26</f>
        <v>3.4204562778727698</v>
      </c>
      <c r="U31" s="1">
        <f>'MP2-F12_aVQZ-F12'!C26</f>
        <v>3.4210583433999009</v>
      </c>
      <c r="V31" s="1">
        <f>'MP2-F12_aVQZ-F12'!D26</f>
        <v>3.4179554733597417</v>
      </c>
      <c r="W31" s="1">
        <f>'MP2-F12_aVQZ-F12'!E26</f>
        <v>3.4195069083798213</v>
      </c>
      <c r="Z31" s="1">
        <f>'F12b_VDZ-F12'!C26</f>
        <v>5.2703663706530728</v>
      </c>
      <c r="AA31" s="1">
        <f>'F12b_VDZ-F12'!L26</f>
        <v>5.0901663205967953</v>
      </c>
      <c r="AB31" s="1">
        <f>'F12b_VDZ-F12'!U26</f>
        <v>5.1802663456249345</v>
      </c>
      <c r="AC31" s="1">
        <f>'F12b_VTZ-F12'!C26</f>
        <v>5.2007687403814833</v>
      </c>
      <c r="AD31" s="1">
        <f>'F12b_VTZ-F12'!L26</f>
        <v>5.1331044267793198</v>
      </c>
      <c r="AE31" s="1">
        <f>'F12b_VTZ-F12'!U26</f>
        <v>5.1669365835804015</v>
      </c>
      <c r="AF31" s="1">
        <f>'MP2-F12_VQZ-F12'!G26</f>
        <v>5.1755442459642769</v>
      </c>
      <c r="AG31" s="1">
        <f>'MP2-F12_VQZ-F12'!H26</f>
        <v>5.1485009415588614</v>
      </c>
      <c r="AH31" s="1">
        <f>'MP2-F12_VQZ-F12'!I26</f>
        <v>5.1620225937615691</v>
      </c>
      <c r="AI31" s="1">
        <f>'MP2-F12_V5Z-F12_aVQZ-CABS'!G26</f>
        <v>5.1665842072284294</v>
      </c>
      <c r="AJ31" s="1">
        <f>'MP2-F12_V5Z-F12_aVQZ-CABS'!H26</f>
        <v>5.1559077291831787</v>
      </c>
      <c r="AK31" s="1">
        <f>'MP2-F12_V5Z-F12_aVQZ-CABS'!I26</f>
        <v>5.1612459682058045</v>
      </c>
      <c r="AL31" s="1"/>
      <c r="AM31" s="1">
        <f t="shared" si="24"/>
        <v>5.1725254687270521</v>
      </c>
      <c r="AN31" s="1">
        <f t="shared" si="13"/>
        <v>5.1542388373311647</v>
      </c>
      <c r="AO31" s="1">
        <f t="shared" si="14"/>
        <v>5.163382153029108</v>
      </c>
      <c r="AP31" s="1">
        <f t="shared" si="15"/>
        <v>5.16522215731713</v>
      </c>
      <c r="AQ31" s="1">
        <f t="shared" si="16"/>
        <v>5.1594192975547468</v>
      </c>
      <c r="AR31" s="1">
        <f t="shared" si="17"/>
        <v>5.1623207274359384</v>
      </c>
      <c r="AT31" s="1">
        <f>'F12c_aVDZ-F12'!C26</f>
        <v>5.2177920001199372</v>
      </c>
      <c r="AU31" s="1">
        <f>'F12c_aVDZ-F12'!L26</f>
        <v>5.1070253698056591</v>
      </c>
      <c r="AV31" s="1">
        <f>'F12c_aVDZ-F12'!U26</f>
        <v>5.1624086849627986</v>
      </c>
      <c r="AW31" s="1">
        <f>'F12c_aVTZ-F12 CCSD'!C26</f>
        <v>5.1761879841092631</v>
      </c>
      <c r="AX31" s="1">
        <f>'F12c_aVTZ-F12 CCSD'!G26</f>
        <v>5.1482552973016906</v>
      </c>
      <c r="AY31" s="1">
        <f>'F12c_aVTZ-F12 CCSD'!K26</f>
        <v>5.1622216407054768</v>
      </c>
      <c r="AZ31" s="1">
        <f>'MP2-F12_aVQZ-F12'!G26</f>
        <v>5.1661486641680243</v>
      </c>
      <c r="BA31" s="1">
        <f>'MP2-F12_aVQZ-F12'!H26</f>
        <v>5.1550100373261767</v>
      </c>
      <c r="BB31" s="1">
        <f>'MP2-F12_aVQZ-F12'!I26</f>
        <v>5.1605793507471009</v>
      </c>
      <c r="BC31" s="1"/>
      <c r="BD31" s="1">
        <f t="shared" si="18"/>
        <v>5.1673687925123302</v>
      </c>
      <c r="BE31" s="1">
        <f t="shared" si="19"/>
        <v>5.1599248419406729</v>
      </c>
      <c r="BF31" s="1">
        <f t="shared" si="20"/>
        <v>5.1636468172265015</v>
      </c>
      <c r="BG31" s="1">
        <f t="shared" si="21"/>
        <v>5.1614422900212737</v>
      </c>
      <c r="BH31" s="1">
        <f t="shared" si="22"/>
        <v>5.1587748845112307</v>
      </c>
      <c r="BI31" s="1">
        <f t="shared" si="23"/>
        <v>5.1601085872662527</v>
      </c>
      <c r="BK31" s="1">
        <f>-BEGDB!I19</f>
        <v>5.1479999999999997</v>
      </c>
      <c r="BL31" s="1"/>
      <c r="BM31" s="1"/>
      <c r="BN31" s="1"/>
      <c r="BP31" s="1"/>
      <c r="BQ31" s="1"/>
      <c r="BS31" s="1"/>
      <c r="BT31" s="1"/>
    </row>
    <row r="32" spans="1:72" x14ac:dyDescent="0.2">
      <c r="A32" s="19" t="s">
        <v>112</v>
      </c>
      <c r="C32" s="1">
        <f>'F12b_VDZ-F12'!B27</f>
        <v>12.921685384372793</v>
      </c>
      <c r="D32" s="1">
        <f>'F12b_VDZ-F12'!K27</f>
        <v>12.843619017077518</v>
      </c>
      <c r="E32" s="1">
        <f>'F12b_VDZ-F12'!T27</f>
        <v>12.882652200725156</v>
      </c>
      <c r="F32" s="1">
        <f>'F12b_VTZ-F12'!B27</f>
        <v>12.895168454317011</v>
      </c>
      <c r="G32" s="1">
        <f>'F12b_VTZ-F12'!K27</f>
        <v>12.86148133967359</v>
      </c>
      <c r="H32" s="1">
        <f>'F12b_VTZ-F12'!T27</f>
        <v>12.8783248969953</v>
      </c>
      <c r="I32" s="1">
        <f>'MP2-F12_VQZ-F12'!C27</f>
        <v>12.874747522465928</v>
      </c>
      <c r="J32" s="1">
        <f>'MP2-F12_VQZ-F12'!D27</f>
        <v>12.862527172714872</v>
      </c>
      <c r="K32" s="1">
        <f>'MP2-F12_VQZ-F12'!E27</f>
        <v>12.868637347590401</v>
      </c>
      <c r="L32" s="1">
        <f>'MP2-F12_V5Z-F12_aVQZ-CABS'!C27</f>
        <v>12.863517486305978</v>
      </c>
      <c r="M32" s="1">
        <f>'MP2-F12_V5Z-F12_aVQZ-CABS'!D27</f>
        <v>12.86235204997754</v>
      </c>
      <c r="N32" s="1">
        <f>'MP2-F12_V5Z-F12_aVQZ-CABS'!E27</f>
        <v>12.862934768141759</v>
      </c>
      <c r="O32" s="1">
        <f>'F12c_aVDZ-F12'!B27</f>
        <v>12.938133826447784</v>
      </c>
      <c r="P32" s="1">
        <f>'F12c_aVDZ-F12'!K27</f>
        <v>12.842916489954161</v>
      </c>
      <c r="Q32" s="1">
        <f>'F12c_aVDZ-F12'!T27</f>
        <v>12.890525158200973</v>
      </c>
      <c r="R32" s="1">
        <f>'F12c_aVTZ-F12 CCSD'!B27</f>
        <v>12.876155676345649</v>
      </c>
      <c r="S32" s="1">
        <f>'F12c_aVTZ-F12 CCSD'!F27</f>
        <v>12.859519338397211</v>
      </c>
      <c r="T32" s="1">
        <f>'F12c_aVTZ-F12 CCSD'!J27</f>
        <v>12.86783750737143</v>
      </c>
      <c r="U32" s="1">
        <f>'MP2-F12_aVQZ-F12'!C27</f>
        <v>12.865330146609177</v>
      </c>
      <c r="V32" s="1">
        <f>'MP2-F12_aVQZ-F12'!D27</f>
        <v>12.86232590916133</v>
      </c>
      <c r="W32" s="1">
        <f>'MP2-F12_aVQZ-F12'!E27</f>
        <v>12.863828027885253</v>
      </c>
      <c r="Z32" s="1">
        <f>'F12b_VDZ-F12'!C27</f>
        <v>17.288482687724315</v>
      </c>
      <c r="AA32" s="1">
        <f>'F12b_VDZ-F12'!L27</f>
        <v>16.992039273790613</v>
      </c>
      <c r="AB32" s="1">
        <f>'F12b_VDZ-F12'!U27</f>
        <v>17.140260980757464</v>
      </c>
      <c r="AC32" s="1">
        <f>'F12b_VTZ-F12'!C27</f>
        <v>17.306999116352191</v>
      </c>
      <c r="AD32" s="1">
        <f>'F12b_VTZ-F12'!L27</f>
        <v>17.140685975762967</v>
      </c>
      <c r="AE32" s="1">
        <f>'F12b_VTZ-F12'!U27</f>
        <v>17.223842546057579</v>
      </c>
      <c r="AF32" s="1">
        <f>'MP2-F12_VQZ-F12'!G27</f>
        <v>17.265444079950569</v>
      </c>
      <c r="AG32" s="1">
        <f>'MP2-F12_VQZ-F12'!H27</f>
        <v>17.188076030886659</v>
      </c>
      <c r="AH32" s="1">
        <f>'MP2-F12_VQZ-F12'!I27</f>
        <v>17.226760055418616</v>
      </c>
      <c r="AI32" s="1">
        <f>'MP2-F12_V5Z-F12_aVQZ-CABS'!G27</f>
        <v>17.250289229750248</v>
      </c>
      <c r="AJ32" s="1">
        <f>'MP2-F12_V5Z-F12_aVQZ-CABS'!H27</f>
        <v>17.203970395922916</v>
      </c>
      <c r="AK32" s="1">
        <f>'MP2-F12_V5Z-F12_aVQZ-CABS'!I27</f>
        <v>17.22712981283658</v>
      </c>
      <c r="AL32" s="1"/>
      <c r="AM32" s="1">
        <f t="shared" si="24"/>
        <v>17.256990851406318</v>
      </c>
      <c r="AN32" s="1">
        <f t="shared" si="13"/>
        <v>17.206612813461543</v>
      </c>
      <c r="AO32" s="1">
        <f t="shared" si="14"/>
        <v>17.231801832433931</v>
      </c>
      <c r="AP32" s="1">
        <f t="shared" si="15"/>
        <v>17.248421508694591</v>
      </c>
      <c r="AQ32" s="1">
        <f t="shared" si="16"/>
        <v>17.211617464130381</v>
      </c>
      <c r="AR32" s="1">
        <f t="shared" si="17"/>
        <v>17.230019486412488</v>
      </c>
      <c r="AT32" s="1">
        <f>'F12c_aVDZ-F12'!C27</f>
        <v>17.29680259581459</v>
      </c>
      <c r="AU32" s="1">
        <f>'F12c_aVDZ-F12'!L27</f>
        <v>17.054619991151082</v>
      </c>
      <c r="AV32" s="1">
        <f>'F12c_aVDZ-F12'!U27</f>
        <v>17.175711293482834</v>
      </c>
      <c r="AW32" s="1">
        <f>'F12c_aVTZ-F12 CCSD'!C27</f>
        <v>17.253500724845047</v>
      </c>
      <c r="AX32" s="1">
        <f>'F12c_aVTZ-F12 CCSD'!G27</f>
        <v>17.176537617090634</v>
      </c>
      <c r="AY32" s="1">
        <f>'F12c_aVTZ-F12 CCSD'!K27</f>
        <v>17.215019170967842</v>
      </c>
      <c r="AZ32" s="1">
        <f>'MP2-F12_aVQZ-F12'!G27</f>
        <v>17.220558129009067</v>
      </c>
      <c r="BA32" s="1">
        <f>'MP2-F12_aVQZ-F12'!H27</f>
        <v>17.198586631160882</v>
      </c>
      <c r="BB32" s="1">
        <f>'MP2-F12_aVQZ-F12'!I27</f>
        <v>17.209572380084975</v>
      </c>
      <c r="BC32" s="1"/>
      <c r="BD32" s="1">
        <f t="shared" si="18"/>
        <v>17.260738092892975</v>
      </c>
      <c r="BE32" s="1">
        <f t="shared" si="19"/>
        <v>17.217348840794052</v>
      </c>
      <c r="BF32" s="1">
        <f t="shared" si="20"/>
        <v>17.239043466843512</v>
      </c>
      <c r="BG32" s="1">
        <f t="shared" si="21"/>
        <v>17.205532007624818</v>
      </c>
      <c r="BH32" s="1">
        <f t="shared" si="22"/>
        <v>17.211659761545654</v>
      </c>
      <c r="BI32" s="1">
        <f t="shared" si="23"/>
        <v>17.208595884585236</v>
      </c>
      <c r="BK32" s="1">
        <f>-BEGDB!I20</f>
        <v>17.167999999999999</v>
      </c>
      <c r="BL32" s="1"/>
      <c r="BM32" s="1"/>
      <c r="BN32" s="1"/>
      <c r="BP32" s="1"/>
      <c r="BQ32" s="1"/>
      <c r="BS32" s="1"/>
      <c r="BT32" s="1"/>
    </row>
    <row r="33" spans="1:72" x14ac:dyDescent="0.2">
      <c r="A33" s="19" t="s">
        <v>113</v>
      </c>
      <c r="C33" s="1">
        <f>'F12b_VDZ-F12'!B28</f>
        <v>4.4937790051000608</v>
      </c>
      <c r="D33" s="1">
        <f>'F12b_VDZ-F12'!K28</f>
        <v>4.429054628093791</v>
      </c>
      <c r="E33" s="1">
        <f>'F12b_VDZ-F12'!T28</f>
        <v>4.4614168165969259</v>
      </c>
      <c r="F33" s="1">
        <f>'F12b_VTZ-F12'!B28</f>
        <v>4.4653766475585659</v>
      </c>
      <c r="G33" s="1">
        <f>'F12b_VTZ-F12'!K28</f>
        <v>4.4385936673461508</v>
      </c>
      <c r="H33" s="1">
        <f>'F12b_VTZ-F12'!T28</f>
        <v>4.4519851574523583</v>
      </c>
      <c r="I33" s="1">
        <f>'MP2-F12_VQZ-F12'!C28</f>
        <v>4.4478394173886455</v>
      </c>
      <c r="J33" s="1">
        <f>'MP2-F12_VQZ-F12'!D28</f>
        <v>4.4404179460118316</v>
      </c>
      <c r="K33" s="1">
        <f>'MP2-F12_VQZ-F12'!E28</f>
        <v>4.4441286817002386</v>
      </c>
      <c r="L33" s="1">
        <f>'MP2-F12_V5Z-F12_aVQZ-CABS'!C28</f>
        <v>4.4419162529554832</v>
      </c>
      <c r="M33" s="1">
        <f>'MP2-F12_V5Z-F12_aVQZ-CABS'!D28</f>
        <v>4.4410403764538415</v>
      </c>
      <c r="N33" s="1">
        <f>'MP2-F12_V5Z-F12_aVQZ-CABS'!E28</f>
        <v>4.4414783147046624</v>
      </c>
      <c r="O33" s="1">
        <f>'F12c_aVDZ-F12'!B28</f>
        <v>4.4744632247865956</v>
      </c>
      <c r="P33" s="1">
        <f>'F12c_aVDZ-F12'!K28</f>
        <v>4.4293949057896205</v>
      </c>
      <c r="Q33" s="1">
        <f>'F12c_aVDZ-F12'!T28</f>
        <v>4.4519290652881081</v>
      </c>
      <c r="R33" s="1">
        <f>'F12c_aVTZ-F12 CCSD'!B28</f>
        <v>4.4491034016293263</v>
      </c>
      <c r="S33" s="1">
        <f>'F12c_aVTZ-F12 CCSD'!F28</f>
        <v>4.4401612644886503</v>
      </c>
      <c r="T33" s="1">
        <f>'F12c_aVTZ-F12 CCSD'!J28</f>
        <v>4.4446323330589887</v>
      </c>
      <c r="U33" s="1">
        <f>'MP2-F12_aVQZ-F12'!C28</f>
        <v>4.4444993524787293</v>
      </c>
      <c r="V33" s="1">
        <f>'MP2-F12_aVQZ-F12'!D28</f>
        <v>4.4409325502240442</v>
      </c>
      <c r="W33" s="1">
        <f>'MP2-F12_aVQZ-F12'!E28</f>
        <v>4.4427159513513867</v>
      </c>
      <c r="Z33" s="1">
        <f>'F12b_VDZ-F12'!C28</f>
        <v>7.1694084903344937</v>
      </c>
      <c r="AA33" s="1">
        <f>'F12b_VDZ-F12'!L28</f>
        <v>6.9919300236410491</v>
      </c>
      <c r="AB33" s="1">
        <f>'F12b_VDZ-F12'!U28</f>
        <v>7.0806692569877718</v>
      </c>
      <c r="AC33" s="1">
        <f>'F12b_VTZ-F12'!C28</f>
        <v>7.1239455029975396</v>
      </c>
      <c r="AD33" s="1">
        <f>'F12b_VTZ-F12'!L28</f>
        <v>7.0464992098339243</v>
      </c>
      <c r="AE33" s="1">
        <f>'F12b_VTZ-F12'!U28</f>
        <v>7.0852223564157324</v>
      </c>
      <c r="AF33" s="1">
        <f>'MP2-F12_VQZ-F12'!G28</f>
        <v>7.0959926737832095</v>
      </c>
      <c r="AG33" s="1">
        <f>'MP2-F12_VQZ-F12'!H28</f>
        <v>7.0701098390096515</v>
      </c>
      <c r="AH33" s="1">
        <f>'MP2-F12_VQZ-F12'!I28</f>
        <v>7.0830512563964305</v>
      </c>
      <c r="AI33" s="1">
        <f>'MP2-F12_V5Z-F12_aVQZ-CABS'!G28</f>
        <v>7.0881555275234396</v>
      </c>
      <c r="AJ33" s="1">
        <f>'MP2-F12_V5Z-F12_aVQZ-CABS'!H28</f>
        <v>7.0787603567857937</v>
      </c>
      <c r="AK33" s="1">
        <f>'MP2-F12_V5Z-F12_aVQZ-CABS'!I28</f>
        <v>7.0834579421546167</v>
      </c>
      <c r="AL33" s="1"/>
      <c r="AM33" s="1">
        <f t="shared" si="24"/>
        <v>7.0918266378417698</v>
      </c>
      <c r="AN33" s="1">
        <f t="shared" si="13"/>
        <v>7.0788239531830826</v>
      </c>
      <c r="AO33" s="1">
        <f t="shared" si="14"/>
        <v>7.0853252955124262</v>
      </c>
      <c r="AP33" s="1">
        <f t="shared" si="15"/>
        <v>7.0872447113367549</v>
      </c>
      <c r="AQ33" s="1">
        <f t="shared" si="16"/>
        <v>7.0825807232022333</v>
      </c>
      <c r="AR33" s="1">
        <f t="shared" si="17"/>
        <v>7.0849127172694946</v>
      </c>
      <c r="AT33" s="1">
        <f>'F12c_aVDZ-F12'!C28</f>
        <v>7.1520262418862695</v>
      </c>
      <c r="AU33" s="1">
        <f>'F12c_aVDZ-F12'!L28</f>
        <v>7.0303176342899434</v>
      </c>
      <c r="AV33" s="1">
        <f>'F12c_aVDZ-F12'!U28</f>
        <v>7.091171938088106</v>
      </c>
      <c r="AW33" s="1">
        <f>'F12c_aVTZ-F12 CCSD'!C28</f>
        <v>7.10908413023654</v>
      </c>
      <c r="AX33" s="1">
        <f>'F12c_aVTZ-F12 CCSD'!G28</f>
        <v>7.0693636837437976</v>
      </c>
      <c r="AY33" s="1">
        <f>'F12c_aVTZ-F12 CCSD'!K28</f>
        <v>7.0892239069901688</v>
      </c>
      <c r="AZ33" s="1">
        <f>'MP2-F12_aVQZ-F12'!G28</f>
        <v>7.0906013292631309</v>
      </c>
      <c r="BA33" s="1">
        <f>'MP2-F12_aVQZ-F12'!H28</f>
        <v>7.0789268042746318</v>
      </c>
      <c r="BB33" s="1">
        <f>'MP2-F12_aVQZ-F12'!I28</f>
        <v>7.0847640667688818</v>
      </c>
      <c r="BC33" s="1"/>
      <c r="BD33" s="1">
        <f t="shared" ref="BD33:BD52" si="25">AW33+(AW33-R33-AT33+O33)/((3/2)^$BD$1-1)</f>
        <v>7.1022707017135804</v>
      </c>
      <c r="BE33" s="1">
        <f t="shared" ref="BE33:BE52" si="26">AX33+(AX33-S33-AU33+P33)/((3/2)^$BD$1-1)</f>
        <v>7.08032253313886</v>
      </c>
      <c r="BF33" s="1">
        <f t="shared" ref="BF33:BF52" si="27">(BD33+BE33)/2</f>
        <v>7.0912966174262202</v>
      </c>
      <c r="BG33" s="1">
        <f t="shared" ref="BG33:BG52" si="28">AZ33+(AZ33-U33-AW33+R33)/((4/3)^$BD$1-1)</f>
        <v>7.0811722391381933</v>
      </c>
      <c r="BH33" s="1">
        <f t="shared" ref="BH33:BH52" si="29">BA33+(BA33-V33-AX33+S33)/((4/3)^$BD$1-1)</f>
        <v>7.0848998920355575</v>
      </c>
      <c r="BI33" s="1">
        <f t="shared" ref="BI33:BI52" si="30">(BG33+BH33)/2</f>
        <v>7.0830360655868754</v>
      </c>
      <c r="BK33" s="1">
        <f>-BEGDB!I21</f>
        <v>7.069</v>
      </c>
      <c r="BL33" s="1"/>
      <c r="BM33" s="1"/>
      <c r="BN33" s="1"/>
      <c r="BP33" s="1"/>
      <c r="BQ33" s="1"/>
      <c r="BS33" s="1"/>
      <c r="BT33" s="1"/>
    </row>
    <row r="34" spans="1:72" x14ac:dyDescent="0.2">
      <c r="A34" s="19" t="s">
        <v>114</v>
      </c>
      <c r="C34" s="1">
        <f>'F12b_VDZ-F12'!B29</f>
        <v>4.2902977608408852</v>
      </c>
      <c r="D34" s="1">
        <f>'F12b_VDZ-F12'!K29</f>
        <v>4.2395056497166026</v>
      </c>
      <c r="E34" s="1">
        <f>'F12b_VDZ-F12'!T29</f>
        <v>4.2649017052787439</v>
      </c>
      <c r="F34" s="1">
        <f>'F12b_VTZ-F12'!B29</f>
        <v>4.2680305887583101</v>
      </c>
      <c r="G34" s="1">
        <f>'F12b_VTZ-F12'!K29</f>
        <v>4.2496331974451058</v>
      </c>
      <c r="H34" s="1">
        <f>'F12b_VTZ-F12'!T29</f>
        <v>4.258831893101708</v>
      </c>
      <c r="I34" s="1">
        <f>'MP2-F12_VQZ-F12'!C29</f>
        <v>4.2571464176807075</v>
      </c>
      <c r="J34" s="1">
        <f>'MP2-F12_VQZ-F12'!D29</f>
        <v>4.2505958171218774</v>
      </c>
      <c r="K34" s="1">
        <f>'MP2-F12_VQZ-F12'!E29</f>
        <v>4.2538711174012924</v>
      </c>
      <c r="L34" s="1">
        <f>'MP2-F12_V5Z-F12_aVQZ-CABS'!C29</f>
        <v>4.2515100576547633</v>
      </c>
      <c r="M34" s="1">
        <f>'MP2-F12_V5Z-F12_aVQZ-CABS'!D29</f>
        <v>4.2508879503810082</v>
      </c>
      <c r="N34" s="1">
        <f>'MP2-F12_V5Z-F12_aVQZ-CABS'!E29</f>
        <v>4.2511990040178862</v>
      </c>
      <c r="O34" s="1">
        <f>'F12c_aVDZ-F12'!B29</f>
        <v>4.2785163911124018</v>
      </c>
      <c r="P34" s="1">
        <f>'F12c_aVDZ-F12'!K29</f>
        <v>4.2381923501071794</v>
      </c>
      <c r="Q34" s="1">
        <f>'F12c_aVDZ-F12'!T29</f>
        <v>4.2583543706097906</v>
      </c>
      <c r="R34" s="1">
        <f>'F12c_aVTZ-F12 CCSD'!B29</f>
        <v>4.2605536712327279</v>
      </c>
      <c r="S34" s="1">
        <f>'F12c_aVTZ-F12 CCSD'!F29</f>
        <v>4.2500428500911926</v>
      </c>
      <c r="T34" s="1">
        <f>'F12c_aVTZ-F12 CCSD'!J29</f>
        <v>4.2552982606619603</v>
      </c>
      <c r="U34" s="1">
        <f>'MP2-F12_aVQZ-F12'!C29</f>
        <v>4.2532114768812637</v>
      </c>
      <c r="V34" s="1">
        <f>'MP2-F12_aVQZ-F12'!D29</f>
        <v>4.2509265792604092</v>
      </c>
      <c r="W34" s="1">
        <f>'MP2-F12_aVQZ-F12'!E29</f>
        <v>4.2520690280708369</v>
      </c>
      <c r="Z34" s="1">
        <f>'F12b_VDZ-F12'!C29</f>
        <v>7.7382247301403764</v>
      </c>
      <c r="AA34" s="1">
        <f>'F12b_VDZ-F12'!L29</f>
        <v>7.5901764652575814</v>
      </c>
      <c r="AB34" s="1">
        <f>'F12b_VDZ-F12'!U29</f>
        <v>7.6642005976989793</v>
      </c>
      <c r="AC34" s="1">
        <f>'F12b_VTZ-F12'!C29</f>
        <v>7.7200321365787179</v>
      </c>
      <c r="AD34" s="1">
        <f>'F12b_VTZ-F12'!L29</f>
        <v>7.6541081954634826</v>
      </c>
      <c r="AE34" s="1">
        <f>'F12b_VTZ-F12'!U29</f>
        <v>7.6870701660211003</v>
      </c>
      <c r="AF34" s="1">
        <f>'MP2-F12_VQZ-F12'!G29</f>
        <v>7.7043173678772625</v>
      </c>
      <c r="AG34" s="1">
        <f>'MP2-F12_VQZ-F12'!H29</f>
        <v>7.6797343437557597</v>
      </c>
      <c r="AH34" s="1">
        <f>'MP2-F12_VQZ-F12'!I29</f>
        <v>7.6920258558165111</v>
      </c>
      <c r="AI34" s="1">
        <f>'MP2-F12_V5Z-F12_aVQZ-CABS'!G29</f>
        <v>7.6942117861019526</v>
      </c>
      <c r="AJ34" s="1">
        <f>'MP2-F12_V5Z-F12_aVQZ-CABS'!H29</f>
        <v>7.6870967075160097</v>
      </c>
      <c r="AK34" s="1">
        <f>'MP2-F12_V5Z-F12_aVQZ-CABS'!I29</f>
        <v>7.6906542468089807</v>
      </c>
      <c r="AL34" s="1"/>
      <c r="AM34" s="1">
        <f t="shared" si="24"/>
        <v>7.7023852232897259</v>
      </c>
      <c r="AN34" s="1">
        <f t="shared" si="13"/>
        <v>7.689599272908354</v>
      </c>
      <c r="AO34" s="1">
        <f t="shared" si="14"/>
        <v>7.6959922480990404</v>
      </c>
      <c r="AP34" s="1">
        <f t="shared" si="15"/>
        <v>7.6920849950036159</v>
      </c>
      <c r="AQ34" s="1">
        <f t="shared" si="16"/>
        <v>7.6904612537695272</v>
      </c>
      <c r="AR34" s="1">
        <f t="shared" si="17"/>
        <v>7.6912731243865711</v>
      </c>
      <c r="AT34" s="1">
        <f>'F12c_aVDZ-F12'!C29</f>
        <v>7.7543755275820327</v>
      </c>
      <c r="AU34" s="1">
        <f>'F12c_aVDZ-F12'!L29</f>
        <v>7.6343732318939832</v>
      </c>
      <c r="AV34" s="1">
        <f>'F12c_aVDZ-F12'!U29</f>
        <v>7.694374379738008</v>
      </c>
      <c r="AW34" s="1">
        <f>'F12c_aVTZ-F12 CCSD'!C29</f>
        <v>7.7204002870015147</v>
      </c>
      <c r="AX34" s="1">
        <f>'F12c_aVTZ-F12 CCSD'!G29</f>
        <v>7.6774479519989365</v>
      </c>
      <c r="AY34" s="1">
        <f>'F12c_aVTZ-F12 CCSD'!K29</f>
        <v>7.6989241195002256</v>
      </c>
      <c r="AZ34" s="1">
        <f>'MP2-F12_aVQZ-F12'!G29</f>
        <v>7.6971747805031709</v>
      </c>
      <c r="BA34" s="1">
        <f>'MP2-F12_aVQZ-F12'!H29</f>
        <v>7.6863266020938124</v>
      </c>
      <c r="BB34" s="1">
        <f>'MP2-F12_aVQZ-F12'!I29</f>
        <v>7.6917506912984912</v>
      </c>
      <c r="BC34" s="1"/>
      <c r="BD34" s="1">
        <f t="shared" si="25"/>
        <v>7.7141951695440003</v>
      </c>
      <c r="BE34" s="1">
        <f t="shared" si="26"/>
        <v>7.6895478553801384</v>
      </c>
      <c r="BF34" s="1">
        <f t="shared" si="27"/>
        <v>7.7018715124620698</v>
      </c>
      <c r="BG34" s="1">
        <f t="shared" si="28"/>
        <v>7.6863838114284677</v>
      </c>
      <c r="BH34" s="1">
        <f t="shared" si="29"/>
        <v>7.6917582742580111</v>
      </c>
      <c r="BI34" s="1">
        <f t="shared" si="30"/>
        <v>7.6890710428432394</v>
      </c>
      <c r="BK34" s="1">
        <f>-BEGDB!I22</f>
        <v>7.6749999999999998</v>
      </c>
      <c r="BL34" s="1"/>
      <c r="BM34" s="1"/>
      <c r="BN34" s="1"/>
      <c r="BP34" s="1"/>
      <c r="BQ34" s="1"/>
      <c r="BS34" s="1"/>
      <c r="BT34" s="1"/>
    </row>
    <row r="35" spans="1:72" x14ac:dyDescent="0.2">
      <c r="A35" s="19" t="s">
        <v>158</v>
      </c>
      <c r="C35" s="1">
        <f>'F12b_VDZ-F12'!B30</f>
        <v>15.655764213623426</v>
      </c>
      <c r="D35" s="1">
        <f>'F12b_VDZ-F12'!K30</f>
        <v>15.577687286609226</v>
      </c>
      <c r="E35" s="1">
        <f>'F12b_VDZ-F12'!T30</f>
        <v>15.616725750116327</v>
      </c>
      <c r="F35" s="1">
        <f>'F12b_VTZ-F12'!B30</f>
        <v>15.639315336626742</v>
      </c>
      <c r="G35" s="1">
        <f>'F12b_VTZ-F12'!K30</f>
        <v>15.6090566465517</v>
      </c>
      <c r="H35" s="1">
        <f>'F12b_VTZ-F12'!T30</f>
        <v>15.624185991589222</v>
      </c>
      <c r="I35" s="1">
        <f>'MP2-F12_VQZ-F12'!C30</f>
        <v>15.625399641999614</v>
      </c>
      <c r="J35" s="1">
        <f>'MP2-F12_VQZ-F12'!D30</f>
        <v>15.613805254391686</v>
      </c>
      <c r="K35" s="1">
        <f>'MP2-F12_VQZ-F12'!E30</f>
        <v>15.61960244819565</v>
      </c>
      <c r="L35" s="1">
        <f>'MP2-F12_V5Z-F12_aVQZ-CABS'!C30</f>
        <v>15.615583297560571</v>
      </c>
      <c r="M35" s="1">
        <f>'MP2-F12_V5Z-F12_aVQZ-CABS'!D30</f>
        <v>15.614640435021206</v>
      </c>
      <c r="N35" s="1">
        <f>'MP2-F12_V5Z-F12_aVQZ-CABS'!E30</f>
        <v>15.615111866290889</v>
      </c>
      <c r="O35" s="1">
        <f>'F12c_aVDZ-F12'!B30</f>
        <v>15.653987719807338</v>
      </c>
      <c r="P35" s="1">
        <f>'F12c_aVDZ-F12'!K30</f>
        <v>15.582896950822965</v>
      </c>
      <c r="Q35" s="1">
        <f>'F12c_aVDZ-F12'!T30</f>
        <v>15.618442335315152</v>
      </c>
      <c r="R35" s="1">
        <f>'F12c_aVTZ-F12 CCSD'!B30</f>
        <v>15.627951704315214</v>
      </c>
      <c r="S35" s="1">
        <f>'F12c_aVTZ-F12 CCSD'!F30</f>
        <v>15.609027403962294</v>
      </c>
      <c r="T35" s="1">
        <f>'F12c_aVTZ-F12 CCSD'!J30</f>
        <v>15.618489554138755</v>
      </c>
      <c r="U35" s="1">
        <f>'MP2-F12_aVQZ-F12'!C30</f>
        <v>15.61783326800534</v>
      </c>
      <c r="V35" s="1">
        <f>'MP2-F12_aVQZ-F12'!D30</f>
        <v>15.614558273308976</v>
      </c>
      <c r="W35" s="1">
        <f>'MP2-F12_aVQZ-F12'!E30</f>
        <v>15.616195770657157</v>
      </c>
      <c r="Z35" s="1">
        <f>'F12b_VDZ-F12'!C30</f>
        <v>19.070276955905943</v>
      </c>
      <c r="AA35" s="1">
        <f>'F12b_VDZ-F12'!L30</f>
        <v>18.816125972962084</v>
      </c>
      <c r="AB35" s="1">
        <f>'F12b_VDZ-F12'!U30</f>
        <v>18.943201464434011</v>
      </c>
      <c r="AC35" s="1">
        <f>'F12b_VTZ-F12'!C30</f>
        <v>19.15446359401712</v>
      </c>
      <c r="AD35" s="1">
        <f>'F12b_VTZ-F12'!L30</f>
        <v>18.989999802352518</v>
      </c>
      <c r="AE35" s="1">
        <f>'F12b_VTZ-F12'!U30</f>
        <v>19.072231698184819</v>
      </c>
      <c r="AF35" s="1">
        <f>'MP2-F12_VQZ-F12'!G30</f>
        <v>19.111445686142375</v>
      </c>
      <c r="AG35" s="1">
        <f>'MP2-F12_VQZ-F12'!H30</f>
        <v>19.038709560275812</v>
      </c>
      <c r="AH35" s="1">
        <f>'MP2-F12_VQZ-F12'!I30</f>
        <v>19.075077623209094</v>
      </c>
      <c r="AI35" s="1">
        <f>'MP2-F12_V5Z-F12_aVQZ-CABS'!G30</f>
        <v>19.068247917084669</v>
      </c>
      <c r="AJ35" s="1">
        <f>'MP2-F12_V5Z-F12_aVQZ-CABS'!H30</f>
        <v>19.050160321602537</v>
      </c>
      <c r="AK35" s="1">
        <f>'MP2-F12_V5Z-F12_aVQZ-CABS'!I30</f>
        <v>19.059204119343605</v>
      </c>
      <c r="AL35" s="1"/>
      <c r="AM35" s="1">
        <f t="shared" si="24"/>
        <v>19.099805369935108</v>
      </c>
      <c r="AN35" s="1">
        <f t="shared" si="13"/>
        <v>19.056293160651865</v>
      </c>
      <c r="AO35" s="1">
        <f t="shared" si="14"/>
        <v>19.078049265293487</v>
      </c>
      <c r="AP35" s="1">
        <f t="shared" si="15"/>
        <v>19.0523625301627</v>
      </c>
      <c r="AQ35" s="1">
        <f t="shared" si="16"/>
        <v>19.055212011537968</v>
      </c>
      <c r="AR35" s="1">
        <f t="shared" si="17"/>
        <v>19.053787270850336</v>
      </c>
      <c r="AT35" s="1">
        <f>'F12c_aVDZ-F12'!C30</f>
        <v>19.038987510550562</v>
      </c>
      <c r="AU35" s="1">
        <f>'F12c_aVDZ-F12'!L30</f>
        <v>18.85195703903015</v>
      </c>
      <c r="AV35" s="1">
        <f>'F12c_aVDZ-F12'!U30</f>
        <v>18.945472274790355</v>
      </c>
      <c r="AW35" s="1">
        <f>'F12c_aVTZ-F12 CCSD'!C30</f>
        <v>19.099960081071188</v>
      </c>
      <c r="AX35" s="1">
        <f>'F12c_aVTZ-F12 CCSD'!G30</f>
        <v>19.013360196427019</v>
      </c>
      <c r="AY35" s="1">
        <f>'F12c_aVTZ-F12 CCSD'!K30</f>
        <v>19.056660138749102</v>
      </c>
      <c r="AZ35" s="1">
        <f>'MP2-F12_aVQZ-F12'!G30</f>
        <v>19.065643716279496</v>
      </c>
      <c r="BA35" s="1">
        <f>'MP2-F12_aVQZ-F12'!H30</f>
        <v>19.045139914314245</v>
      </c>
      <c r="BB35" s="1">
        <f>'MP2-F12_aVQZ-F12'!I30</f>
        <v>19.055391815296872</v>
      </c>
      <c r="BC35" s="1"/>
      <c r="BD35" s="1">
        <f t="shared" si="25"/>
        <v>19.133677351831242</v>
      </c>
      <c r="BE35" s="1">
        <f t="shared" si="26"/>
        <v>19.065780613823847</v>
      </c>
      <c r="BF35" s="1">
        <f t="shared" si="27"/>
        <v>19.099728982827543</v>
      </c>
      <c r="BG35" s="1">
        <f t="shared" si="28"/>
        <v>19.049203877063061</v>
      </c>
      <c r="BH35" s="1">
        <f t="shared" si="29"/>
        <v>19.062973128837022</v>
      </c>
      <c r="BI35" s="1">
        <f t="shared" si="30"/>
        <v>19.05608850295004</v>
      </c>
      <c r="BK35" s="1">
        <f>-BEGDB!I23</f>
        <v>19</v>
      </c>
      <c r="BL35" s="1"/>
      <c r="BM35" s="1"/>
      <c r="BN35" s="1"/>
      <c r="BP35" s="1"/>
      <c r="BQ35" s="1"/>
      <c r="BS35" s="1"/>
      <c r="BT35" s="1"/>
    </row>
    <row r="36" spans="1:72" x14ac:dyDescent="0.2">
      <c r="A36" s="19" t="s">
        <v>115</v>
      </c>
      <c r="C36" s="1">
        <f>'F12b_VDZ-F12'!B31</f>
        <v>12.368517509575558</v>
      </c>
      <c r="D36" s="1">
        <f>'F12b_VDZ-F12'!K31</f>
        <v>12.3048899331681</v>
      </c>
      <c r="E36" s="1">
        <f>'F12b_VDZ-F12'!T31</f>
        <v>12.33670372137183</v>
      </c>
      <c r="F36" s="1">
        <f>'F12b_VTZ-F12'!B31</f>
        <v>12.353500574067727</v>
      </c>
      <c r="G36" s="1">
        <f>'F12b_VTZ-F12'!K31</f>
        <v>12.318755922734082</v>
      </c>
      <c r="H36" s="1">
        <f>'F12b_VTZ-F12'!T31</f>
        <v>12.336128248400904</v>
      </c>
      <c r="I36" s="1">
        <f>'MP2-F12_VQZ-F12'!C31</f>
        <v>12.329745118215513</v>
      </c>
      <c r="J36" s="1">
        <f>'MP2-F12_VQZ-F12'!D31</f>
        <v>12.320957056641307</v>
      </c>
      <c r="K36" s="1">
        <f>'MP2-F12_VQZ-F12'!E31</f>
        <v>12.325351087428409</v>
      </c>
      <c r="L36" s="1">
        <f>'MP2-F12_V5Z-F12_aVQZ-CABS'!C31</f>
        <v>12.322174957837856</v>
      </c>
      <c r="M36" s="1">
        <f>'MP2-F12_V5Z-F12_aVQZ-CABS'!D31</f>
        <v>12.321282601681364</v>
      </c>
      <c r="N36" s="1">
        <f>'MP2-F12_V5Z-F12_aVQZ-CABS'!E31</f>
        <v>12.32172877975961</v>
      </c>
      <c r="O36" s="1">
        <f>'F12c_aVDZ-F12'!B31</f>
        <v>12.367215535265663</v>
      </c>
      <c r="P36" s="1">
        <f>'F12c_aVDZ-F12'!K31</f>
        <v>12.307334556413753</v>
      </c>
      <c r="Q36" s="1">
        <f>'F12c_aVDZ-F12'!T31</f>
        <v>12.337275045839707</v>
      </c>
      <c r="R36" s="1">
        <f>'F12c_aVTZ-F12 CCSD'!B31</f>
        <v>12.332630761474432</v>
      </c>
      <c r="S36" s="1">
        <f>'F12c_aVTZ-F12 CCSD'!F31</f>
        <v>12.318969580967318</v>
      </c>
      <c r="T36" s="1">
        <f>'F12c_aVTZ-F12 CCSD'!J31</f>
        <v>12.325800171220875</v>
      </c>
      <c r="U36" s="1">
        <f>'MP2-F12_aVQZ-F12'!C31</f>
        <v>12.323710326116521</v>
      </c>
      <c r="V36" s="1">
        <f>'MP2-F12_aVQZ-F12'!D31</f>
        <v>12.321253110580564</v>
      </c>
      <c r="W36" s="1">
        <f>'MP2-F12_aVQZ-F12'!E31</f>
        <v>12.322481718348541</v>
      </c>
      <c r="Z36" s="1">
        <f>'F12b_VDZ-F12'!C31</f>
        <v>16.216521133060407</v>
      </c>
      <c r="AA36" s="1">
        <f>'F12b_VDZ-F12'!L31</f>
        <v>15.968129326920613</v>
      </c>
      <c r="AB36" s="1">
        <f>'F12b_VDZ-F12'!U31</f>
        <v>16.092325229990511</v>
      </c>
      <c r="AC36" s="1">
        <f>'F12b_VTZ-F12'!C31</f>
        <v>16.255827729465071</v>
      </c>
      <c r="AD36" s="1">
        <f>'F12b_VTZ-F12'!L31</f>
        <v>16.103647455103058</v>
      </c>
      <c r="AE36" s="1">
        <f>'F12b_VTZ-F12'!U31</f>
        <v>16.179737592284063</v>
      </c>
      <c r="AF36" s="1">
        <f>'MP2-F12_VQZ-F12'!G31</f>
        <v>16.214788562411609</v>
      </c>
      <c r="AG36" s="1">
        <f>'MP2-F12_VQZ-F12'!H31</f>
        <v>16.144537680970291</v>
      </c>
      <c r="AH36" s="1">
        <f>'MP2-F12_VQZ-F12'!I31</f>
        <v>16.17966312169095</v>
      </c>
      <c r="AI36" s="1">
        <f>'MP2-F12_V5Z-F12_aVQZ-CABS'!G31</f>
        <v>16.172291818743631</v>
      </c>
      <c r="AJ36" s="1">
        <f>'MP2-F12_V5Z-F12_aVQZ-CABS'!H31</f>
        <v>16.155869580085323</v>
      </c>
      <c r="AK36" s="1">
        <f>'MP2-F12_V5Z-F12_aVQZ-CABS'!I31</f>
        <v>16.164080699414477</v>
      </c>
      <c r="AL36" s="1"/>
      <c r="AM36" s="1">
        <f t="shared" si="24"/>
        <v>16.207875415912895</v>
      </c>
      <c r="AN36" s="1">
        <f t="shared" si="13"/>
        <v>16.16001256119176</v>
      </c>
      <c r="AO36" s="1">
        <f t="shared" si="14"/>
        <v>16.183943988552329</v>
      </c>
      <c r="AP36" s="1">
        <f t="shared" si="15"/>
        <v>16.155671129370209</v>
      </c>
      <c r="AQ36" s="1">
        <f t="shared" si="16"/>
        <v>16.161107229319246</v>
      </c>
      <c r="AR36" s="1">
        <f t="shared" si="17"/>
        <v>16.158389179344727</v>
      </c>
      <c r="AT36" s="1">
        <f>'F12c_aVDZ-F12'!C31</f>
        <v>16.185741757538459</v>
      </c>
      <c r="AU36" s="1">
        <f>'F12c_aVDZ-F12'!L31</f>
        <v>16.010774503551719</v>
      </c>
      <c r="AV36" s="1">
        <f>'F12c_aVDZ-F12'!U31</f>
        <v>16.098258130545091</v>
      </c>
      <c r="AW36" s="1">
        <f>'F12c_aVTZ-F12 CCSD'!C31</f>
        <v>16.195822455465123</v>
      </c>
      <c r="AX36" s="1">
        <f>'F12c_aVTZ-F12 CCSD'!G31</f>
        <v>16.131562646951011</v>
      </c>
      <c r="AY36" s="1">
        <f>'F12c_aVTZ-F12 CCSD'!K31</f>
        <v>16.163692551208065</v>
      </c>
      <c r="AZ36" s="1">
        <f>'MP2-F12_aVQZ-F12'!G31</f>
        <v>16.168578816775412</v>
      </c>
      <c r="BA36" s="1">
        <f>'MP2-F12_aVQZ-F12'!H31</f>
        <v>16.152484387831834</v>
      </c>
      <c r="BB36" s="1">
        <f>'MP2-F12_aVQZ-F12'!I31</f>
        <v>16.160531602303621</v>
      </c>
      <c r="BC36" s="1"/>
      <c r="BD36" s="1">
        <f t="shared" si="25"/>
        <v>16.213131066862591</v>
      </c>
      <c r="BE36" s="1">
        <f t="shared" si="26"/>
        <v>16.173861291614497</v>
      </c>
      <c r="BF36" s="1">
        <f t="shared" si="27"/>
        <v>16.193496179238544</v>
      </c>
      <c r="BG36" s="1">
        <f t="shared" si="28"/>
        <v>16.156130209162939</v>
      </c>
      <c r="BH36" s="1">
        <f t="shared" si="29"/>
        <v>16.165147008797558</v>
      </c>
      <c r="BI36" s="1">
        <f t="shared" si="30"/>
        <v>16.16063860898025</v>
      </c>
      <c r="BK36" s="1">
        <f>-BEGDB!I24</f>
        <v>16.122</v>
      </c>
      <c r="BL36" s="1"/>
      <c r="BM36" s="1"/>
      <c r="BN36" s="1"/>
      <c r="BP36" s="1"/>
      <c r="BQ36" s="1"/>
      <c r="BS36" s="1"/>
      <c r="BT36" s="1"/>
    </row>
    <row r="37" spans="1:72" x14ac:dyDescent="0.2">
      <c r="A37" s="19" t="s">
        <v>116</v>
      </c>
      <c r="C37" s="1">
        <f>'F12b_VDZ-F12'!B32</f>
        <v>15.779240748259165</v>
      </c>
      <c r="D37" s="1">
        <f>'F12b_VDZ-F12'!K32</f>
        <v>15.700032734741466</v>
      </c>
      <c r="E37" s="1">
        <f>'F12b_VDZ-F12'!T32</f>
        <v>15.739636741500316</v>
      </c>
      <c r="F37" s="1">
        <f>'F12b_VTZ-F12'!B32</f>
        <v>15.758683253422104</v>
      </c>
      <c r="G37" s="1">
        <f>'F12b_VTZ-F12'!K32</f>
        <v>15.724037586705883</v>
      </c>
      <c r="H37" s="1">
        <f>'F12b_VTZ-F12'!T32</f>
        <v>15.741360420063994</v>
      </c>
      <c r="I37" s="1">
        <f>'MP2-F12_VQZ-F12'!C32</f>
        <v>15.73927908773226</v>
      </c>
      <c r="J37" s="1">
        <f>'MP2-F12_VQZ-F12'!D32</f>
        <v>15.727262668635941</v>
      </c>
      <c r="K37" s="1">
        <f>'MP2-F12_VQZ-F12'!E32</f>
        <v>15.733270878184101</v>
      </c>
      <c r="L37" s="1">
        <f>'MP2-F12_V5Z-F12_aVQZ-CABS'!C32</f>
        <v>15.72787268759779</v>
      </c>
      <c r="M37" s="1">
        <f>'MP2-F12_V5Z-F12_aVQZ-CABS'!D32</f>
        <v>15.726802396712108</v>
      </c>
      <c r="N37" s="1">
        <f>'MP2-F12_V5Z-F12_aVQZ-CABS'!E32</f>
        <v>15.727337542154949</v>
      </c>
      <c r="O37" s="1">
        <f>'F12c_aVDZ-F12'!B32</f>
        <v>15.782664458958399</v>
      </c>
      <c r="P37" s="1">
        <f>'F12c_aVDZ-F12'!K32</f>
        <v>15.700289782129635</v>
      </c>
      <c r="Q37" s="1">
        <f>'F12c_aVDZ-F12'!T32</f>
        <v>15.741477120544017</v>
      </c>
      <c r="R37" s="1">
        <f>'F12c_aVTZ-F12 CCSD'!B32</f>
        <v>15.740193833527657</v>
      </c>
      <c r="S37" s="1">
        <f>'F12c_aVTZ-F12 CCSD'!F32</f>
        <v>15.722445253744349</v>
      </c>
      <c r="T37" s="1">
        <f>'F12c_aVTZ-F12 CCSD'!J32</f>
        <v>15.731319543636003</v>
      </c>
      <c r="U37" s="1">
        <f>'MP2-F12_aVQZ-F12'!C32</f>
        <v>15.729848134528416</v>
      </c>
      <c r="V37" s="1">
        <f>'MP2-F12_aVQZ-F12'!D32</f>
        <v>15.72666733285587</v>
      </c>
      <c r="W37" s="1">
        <f>'MP2-F12_aVQZ-F12'!E32</f>
        <v>15.728257733692143</v>
      </c>
      <c r="Z37" s="1">
        <f>'F12b_VDZ-F12'!C32</f>
        <v>19.495134430948571</v>
      </c>
      <c r="AA37" s="1">
        <f>'F12b_VDZ-F12'!L32</f>
        <v>19.220184860910141</v>
      </c>
      <c r="AB37" s="1">
        <f>'F12b_VDZ-F12'!U32</f>
        <v>19.357659645929356</v>
      </c>
      <c r="AC37" s="1">
        <f>'F12b_VTZ-F12'!C32</f>
        <v>19.552195481807512</v>
      </c>
      <c r="AD37" s="1">
        <f>'F12b_VTZ-F12'!L32</f>
        <v>19.386991631164399</v>
      </c>
      <c r="AE37" s="1">
        <f>'F12b_VTZ-F12'!U32</f>
        <v>19.469593556485954</v>
      </c>
      <c r="AF37" s="1">
        <f>'MP2-F12_VQZ-F12'!G32</f>
        <v>19.507867933365596</v>
      </c>
      <c r="AG37" s="1">
        <f>'MP2-F12_VQZ-F12'!H32</f>
        <v>19.434165985674291</v>
      </c>
      <c r="AH37" s="1">
        <f>'MP2-F12_VQZ-F12'!I32</f>
        <v>19.471016959519943</v>
      </c>
      <c r="AI37" s="1">
        <f>'MP2-F12_V5Z-F12_aVQZ-CABS'!G32</f>
        <v>19.4637946417932</v>
      </c>
      <c r="AJ37" s="1">
        <f>'MP2-F12_V5Z-F12_aVQZ-CABS'!H32</f>
        <v>19.444791222503419</v>
      </c>
      <c r="AK37" s="1">
        <f>'MP2-F12_V5Z-F12_aVQZ-CABS'!I32</f>
        <v>19.454292932148309</v>
      </c>
      <c r="AL37" s="1"/>
      <c r="AM37" s="1">
        <f t="shared" si="24"/>
        <v>19.497899067639803</v>
      </c>
      <c r="AN37" s="1">
        <f t="shared" si="13"/>
        <v>19.451744835281218</v>
      </c>
      <c r="AO37" s="1">
        <f t="shared" si="14"/>
        <v>19.474821951460513</v>
      </c>
      <c r="AP37" s="1">
        <f t="shared" si="15"/>
        <v>19.448249283380328</v>
      </c>
      <c r="AQ37" s="1">
        <f t="shared" si="16"/>
        <v>19.450066539473241</v>
      </c>
      <c r="AR37" s="1">
        <f t="shared" si="17"/>
        <v>19.449157911426784</v>
      </c>
      <c r="AT37" s="1">
        <f>'F12c_aVDZ-F12'!C32</f>
        <v>19.471225081552802</v>
      </c>
      <c r="AU37" s="1">
        <f>'F12c_aVDZ-F12'!L32</f>
        <v>19.261563346213546</v>
      </c>
      <c r="AV37" s="1">
        <f>'F12c_aVDZ-F12'!U32</f>
        <v>19.366394213883176</v>
      </c>
      <c r="AW37" s="1">
        <f>'F12c_aVTZ-F12 CCSD'!C32</f>
        <v>19.493369625728775</v>
      </c>
      <c r="AX37" s="1">
        <f>'F12c_aVTZ-F12 CCSD'!G32</f>
        <v>19.412490664897462</v>
      </c>
      <c r="AY37" s="1">
        <f>'F12c_aVTZ-F12 CCSD'!K32</f>
        <v>19.452930145313118</v>
      </c>
      <c r="AZ37" s="1">
        <f>'MP2-F12_aVQZ-F12'!G32</f>
        <v>19.460362292870705</v>
      </c>
      <c r="BA37" s="1">
        <f>'MP2-F12_aVQZ-F12'!H32</f>
        <v>19.440075617882634</v>
      </c>
      <c r="BB37" s="1">
        <f>'MP2-F12_aVQZ-F12'!I32</f>
        <v>19.45021895537667</v>
      </c>
      <c r="BC37" s="1"/>
      <c r="BD37" s="1">
        <f t="shared" si="25"/>
        <v>19.518409076071265</v>
      </c>
      <c r="BE37" s="1">
        <f t="shared" si="26"/>
        <v>19.462391892269071</v>
      </c>
      <c r="BF37" s="1">
        <f t="shared" si="27"/>
        <v>19.490400484170166</v>
      </c>
      <c r="BG37" s="1">
        <f t="shared" si="28"/>
        <v>19.444966197403243</v>
      </c>
      <c r="BH37" s="1">
        <f t="shared" si="29"/>
        <v>19.455948129052558</v>
      </c>
      <c r="BI37" s="1">
        <f t="shared" si="30"/>
        <v>19.450457163227902</v>
      </c>
      <c r="BK37" s="1">
        <f>-BEGDB!I25</f>
        <v>19.401</v>
      </c>
      <c r="BL37" s="1"/>
      <c r="BM37" s="1"/>
      <c r="BN37" s="1"/>
      <c r="BP37" s="1"/>
      <c r="BQ37" s="1"/>
      <c r="BS37" s="1"/>
      <c r="BT37" s="1"/>
    </row>
    <row r="38" spans="1:72" x14ac:dyDescent="0.2">
      <c r="A38" s="19" t="s">
        <v>117</v>
      </c>
      <c r="C38" s="1">
        <f>'F12b_VDZ-F12'!B33</f>
        <v>15.385456472567093</v>
      </c>
      <c r="D38" s="1">
        <f>'F12b_VDZ-F12'!K33</f>
        <v>15.3114994315498</v>
      </c>
      <c r="E38" s="1">
        <f>'F12b_VDZ-F12'!T33</f>
        <v>15.348477952058445</v>
      </c>
      <c r="F38" s="1">
        <f>'F12b_VTZ-F12'!B33</f>
        <v>15.354679053675548</v>
      </c>
      <c r="G38" s="1">
        <f>'F12b_VTZ-F12'!K33</f>
        <v>15.321945972527857</v>
      </c>
      <c r="H38" s="1">
        <f>'F12b_VTZ-F12'!T33</f>
        <v>15.338312513101702</v>
      </c>
      <c r="I38" s="1">
        <f>'MP2-F12_VQZ-F12'!C33</f>
        <v>15.335097634121377</v>
      </c>
      <c r="J38" s="1">
        <f>'MP2-F12_VQZ-F12'!D33</f>
        <v>15.324356625582096</v>
      </c>
      <c r="K38" s="1">
        <f>'MP2-F12_VQZ-F12'!E33</f>
        <v>15.329727129851737</v>
      </c>
      <c r="L38" s="1">
        <f>'MP2-F12_V5Z-F12_aVQZ-CABS'!C33</f>
        <v>15.324179695528079</v>
      </c>
      <c r="M38" s="1">
        <f>'MP2-F12_V5Z-F12_aVQZ-CABS'!D33</f>
        <v>15.323103941458074</v>
      </c>
      <c r="N38" s="1">
        <f>'MP2-F12_V5Z-F12_aVQZ-CABS'!E33</f>
        <v>15.323641818493076</v>
      </c>
      <c r="O38" s="1">
        <f>'F12c_aVDZ-F12'!B33</f>
        <v>15.384192917505269</v>
      </c>
      <c r="P38" s="1">
        <f>'F12c_aVDZ-F12'!K33</f>
        <v>15.306944789332283</v>
      </c>
      <c r="Q38" s="1">
        <f>'F12c_aVDZ-F12'!T33</f>
        <v>15.345568853418776</v>
      </c>
      <c r="R38" s="1">
        <f>'F12c_aVTZ-F12 CCSD'!B33</f>
        <v>15.335356765409745</v>
      </c>
      <c r="S38" s="1">
        <f>'F12c_aVTZ-F12 CCSD'!F33</f>
        <v>15.320033451521638</v>
      </c>
      <c r="T38" s="1">
        <f>'F12c_aVTZ-F12 CCSD'!J33</f>
        <v>15.327695108465692</v>
      </c>
      <c r="U38" s="1">
        <f>'MP2-F12_aVQZ-F12'!C33</f>
        <v>15.325741126113757</v>
      </c>
      <c r="V38" s="1">
        <f>'MP2-F12_aVQZ-F12'!D33</f>
        <v>15.322973883285492</v>
      </c>
      <c r="W38" s="1">
        <f>'MP2-F12_aVQZ-F12'!E33</f>
        <v>15.324357504699623</v>
      </c>
      <c r="Z38" s="1">
        <f>'F12b_VDZ-F12'!C33</f>
        <v>19.210889600848887</v>
      </c>
      <c r="AA38" s="1">
        <f>'F12b_VDZ-F12'!L33</f>
        <v>18.931506978045082</v>
      </c>
      <c r="AB38" s="1">
        <f>'F12b_VDZ-F12'!U33</f>
        <v>19.071198289446983</v>
      </c>
      <c r="AC38" s="1">
        <f>'F12b_VTZ-F12'!C33</f>
        <v>19.243762036856651</v>
      </c>
      <c r="AD38" s="1">
        <f>'F12b_VTZ-F12'!L33</f>
        <v>19.082572081476464</v>
      </c>
      <c r="AE38" s="1">
        <f>'F12b_VTZ-F12'!U33</f>
        <v>19.163167059166557</v>
      </c>
      <c r="AF38" s="1">
        <f>'MP2-F12_VQZ-F12'!G33</f>
        <v>19.202477272630134</v>
      </c>
      <c r="AG38" s="1">
        <f>'MP2-F12_VQZ-F12'!H33</f>
        <v>19.129226105061441</v>
      </c>
      <c r="AH38" s="1">
        <f>'MP2-F12_VQZ-F12'!I33</f>
        <v>19.165851688845787</v>
      </c>
      <c r="AI38" s="1">
        <f>'MP2-F12_V5Z-F12_aVQZ-CABS'!G33</f>
        <v>19.158425904278531</v>
      </c>
      <c r="AJ38" s="1">
        <f>'MP2-F12_V5Z-F12_aVQZ-CABS'!H33</f>
        <v>19.140096855667668</v>
      </c>
      <c r="AK38" s="1">
        <f>'MP2-F12_V5Z-F12_aVQZ-CABS'!I33</f>
        <v>19.149261379973098</v>
      </c>
      <c r="AL38" s="1"/>
      <c r="AM38" s="1">
        <f t="shared" si="24"/>
        <v>19.193796359168608</v>
      </c>
      <c r="AN38" s="1">
        <f t="shared" si="13"/>
        <v>19.146922588097667</v>
      </c>
      <c r="AO38" s="1">
        <f t="shared" si="14"/>
        <v>19.170359473633138</v>
      </c>
      <c r="AP38" s="1">
        <f t="shared" si="15"/>
        <v>19.142658531921739</v>
      </c>
      <c r="AQ38" s="1">
        <f t="shared" si="16"/>
        <v>19.145866095707998</v>
      </c>
      <c r="AR38" s="1">
        <f t="shared" si="17"/>
        <v>19.14426231381487</v>
      </c>
      <c r="AT38" s="1">
        <f>'F12c_aVDZ-F12'!C33</f>
        <v>19.190497971298427</v>
      </c>
      <c r="AU38" s="1">
        <f>'F12c_aVDZ-F12'!L33</f>
        <v>18.979925720314959</v>
      </c>
      <c r="AV38" s="1">
        <f>'F12c_aVDZ-F12'!U33</f>
        <v>19.085211845806693</v>
      </c>
      <c r="AW38" s="1">
        <f>'F12c_aVTZ-F12 CCSD'!C33</f>
        <v>19.184880695142692</v>
      </c>
      <c r="AX38" s="1">
        <f>'F12c_aVTZ-F12 CCSD'!G33</f>
        <v>19.113013376204666</v>
      </c>
      <c r="AY38" s="1">
        <f>'F12c_aVTZ-F12 CCSD'!K33</f>
        <v>19.148947035673679</v>
      </c>
      <c r="AZ38" s="1">
        <f>'MP2-F12_aVQZ-F12'!G33</f>
        <v>19.154730976440234</v>
      </c>
      <c r="BA38" s="1">
        <f>'MP2-F12_aVQZ-F12'!H33</f>
        <v>19.136258105828059</v>
      </c>
      <c r="BB38" s="1">
        <f>'MP2-F12_aVQZ-F12'!I33</f>
        <v>19.145494541134148</v>
      </c>
      <c r="BC38" s="1"/>
      <c r="BD38" s="1">
        <f t="shared" si="25"/>
        <v>19.201628726673665</v>
      </c>
      <c r="BE38" s="1">
        <f t="shared" si="26"/>
        <v>19.15951497733327</v>
      </c>
      <c r="BF38" s="1">
        <f t="shared" si="27"/>
        <v>19.180571852003467</v>
      </c>
      <c r="BG38" s="1">
        <f t="shared" si="28"/>
        <v>19.140780320946995</v>
      </c>
      <c r="BH38" s="1">
        <f t="shared" si="29"/>
        <v>19.150052649954606</v>
      </c>
      <c r="BI38" s="1">
        <f t="shared" si="30"/>
        <v>19.145416485450802</v>
      </c>
      <c r="BK38" s="1">
        <f>-BEGDB!I26</f>
        <v>19.100999999999999</v>
      </c>
      <c r="BL38" s="1"/>
      <c r="BM38" s="1"/>
      <c r="BN38" s="1"/>
      <c r="BP38" s="1"/>
      <c r="BQ38" s="1"/>
      <c r="BS38" s="1"/>
      <c r="BT38" s="1"/>
    </row>
    <row r="39" spans="1:72" x14ac:dyDescent="0.2">
      <c r="A39" s="19" t="s">
        <v>118</v>
      </c>
      <c r="C39" s="1">
        <f>'F12b_VDZ-F12'!B34</f>
        <v>-3.8822506660818981</v>
      </c>
      <c r="D39" s="1">
        <f>'F12b_VDZ-F12'!K34</f>
        <v>-3.9698127474661935</v>
      </c>
      <c r="E39" s="1">
        <f>'F12b_VDZ-F12'!T34</f>
        <v>-3.9260317067740456</v>
      </c>
      <c r="F39" s="1">
        <f>'F12b_VTZ-F12'!B34</f>
        <v>-3.9274984490074316</v>
      </c>
      <c r="G39" s="1">
        <f>'F12b_VTZ-F12'!K34</f>
        <v>-3.9616712709852209</v>
      </c>
      <c r="H39" s="1">
        <f>'F12b_VTZ-F12'!T34</f>
        <v>-3.9445848599963265</v>
      </c>
      <c r="I39" s="1">
        <f>'MP2-F12_VQZ-F12'!C34</f>
        <v>-3.951808465723349</v>
      </c>
      <c r="J39" s="1">
        <f>'MP2-F12_VQZ-F12'!D34</f>
        <v>-3.9602498571838241</v>
      </c>
      <c r="K39" s="1">
        <f>'MP2-F12_VQZ-F12'!E34</f>
        <v>-3.9560291614535865</v>
      </c>
      <c r="L39" s="1">
        <f>'MP2-F12_V5Z-F12_aVQZ-CABS'!C34</f>
        <v>-3.9587114109950505</v>
      </c>
      <c r="M39" s="1">
        <f>'MP2-F12_V5Z-F12_aVQZ-CABS'!D34</f>
        <v>-3.9601321502451365</v>
      </c>
      <c r="N39" s="1">
        <f>'MP2-F12_V5Z-F12_aVQZ-CABS'!E34</f>
        <v>-3.9594217806200938</v>
      </c>
      <c r="O39" s="1">
        <f>'F12c_aVDZ-F12'!B34</f>
        <v>-3.884559675764252</v>
      </c>
      <c r="P39" s="1">
        <f>'F12c_aVDZ-F12'!K34</f>
        <v>-3.9675471777325484</v>
      </c>
      <c r="Q39" s="1">
        <f>'F12c_aVDZ-F12'!T34</f>
        <v>-3.9260534267484002</v>
      </c>
      <c r="R39" s="1">
        <f>'F12c_aVTZ-F12 CCSD'!B34</f>
        <v>-3.9473917890991084</v>
      </c>
      <c r="S39" s="1">
        <f>'F12c_aVTZ-F12 CCSD'!F34</f>
        <v>-3.9609971940469868</v>
      </c>
      <c r="T39" s="1">
        <f>'F12c_aVTZ-F12 CCSD'!J34</f>
        <v>-3.9541944915730474</v>
      </c>
      <c r="U39" s="1">
        <f>'MP2-F12_aVQZ-F12'!C34</f>
        <v>-3.9567201576767741</v>
      </c>
      <c r="V39" s="1">
        <f>'MP2-F12_aVQZ-F12'!D34</f>
        <v>-3.9602967202548229</v>
      </c>
      <c r="W39" s="1">
        <f>'MP2-F12_aVQZ-F12'!E34</f>
        <v>-3.9585084389657985</v>
      </c>
      <c r="Z39" s="1">
        <f>'F12b_VDZ-F12'!C34</f>
        <v>4.8343034120338437</v>
      </c>
      <c r="AA39" s="1">
        <f>'F12b_VDZ-F12'!L34</f>
        <v>4.5079984563782434</v>
      </c>
      <c r="AB39" s="1">
        <f>'F12b_VDZ-F12'!U34</f>
        <v>4.6711509342060431</v>
      </c>
      <c r="AC39" s="1">
        <f>'F12b_VTZ-F12'!C34</f>
        <v>4.7938266798421907</v>
      </c>
      <c r="AD39" s="1">
        <f>'F12b_VTZ-F12'!L34</f>
        <v>4.6305940567864656</v>
      </c>
      <c r="AE39" s="1">
        <f>'F12b_VTZ-F12'!U34</f>
        <v>4.7122103683143282</v>
      </c>
      <c r="AF39" s="1">
        <f>'MP2-F12_VQZ-F12'!G34</f>
        <v>4.7404629242965379</v>
      </c>
      <c r="AG39" s="1">
        <f>'MP2-F12_VQZ-F12'!H34</f>
        <v>4.6952658353056105</v>
      </c>
      <c r="AH39" s="1">
        <f>'MP2-F12_VQZ-F12'!I34</f>
        <v>4.7178643798010746</v>
      </c>
      <c r="AI39" s="1">
        <f>'MP2-F12_V5Z-F12_aVQZ-CABS'!G34</f>
        <v>4.7155869743332737</v>
      </c>
      <c r="AJ39" s="1">
        <f>'MP2-F12_V5Z-F12_aVQZ-CABS'!H34</f>
        <v>4.705201850198014</v>
      </c>
      <c r="AK39" s="1">
        <f>'MP2-F12_V5Z-F12_aVQZ-CABS'!I34</f>
        <v>4.7103944122656438</v>
      </c>
      <c r="AL39" s="1"/>
      <c r="AM39" s="1">
        <f t="shared" si="24"/>
        <v>4.7288419969085105</v>
      </c>
      <c r="AN39" s="1">
        <f t="shared" si="13"/>
        <v>4.7205647443361727</v>
      </c>
      <c r="AO39" s="1">
        <f t="shared" si="14"/>
        <v>4.7247033706223416</v>
      </c>
      <c r="AP39" s="1">
        <f t="shared" si="15"/>
        <v>4.7070340699279836</v>
      </c>
      <c r="AQ39" s="1">
        <f t="shared" si="16"/>
        <v>4.7098741379312532</v>
      </c>
      <c r="AR39" s="1">
        <f t="shared" si="17"/>
        <v>4.7084541039296184</v>
      </c>
      <c r="AT39" s="1">
        <f>'F12c_aVDZ-F12'!C34</f>
        <v>4.8671959878801418</v>
      </c>
      <c r="AU39" s="1">
        <f>'F12c_aVDZ-F12'!L34</f>
        <v>4.6225955270059433</v>
      </c>
      <c r="AV39" s="1">
        <f>'F12c_aVDZ-F12'!U34</f>
        <v>4.744895757443043</v>
      </c>
      <c r="AW39" s="1">
        <f>'F12c_aVTZ-F12 CCSD'!C34</f>
        <v>4.7611086563733567</v>
      </c>
      <c r="AX39" s="1">
        <f>'F12c_aVTZ-F12 CCSD'!G34</f>
        <v>4.6916487280953296</v>
      </c>
      <c r="AY39" s="1">
        <f>'F12c_aVTZ-F12 CCSD'!K34</f>
        <v>4.7263786922343431</v>
      </c>
      <c r="AZ39" s="1">
        <f>'MP2-F12_aVQZ-F12'!G34</f>
        <v>4.7206793456988629</v>
      </c>
      <c r="BA39" s="1">
        <f>'MP2-F12_aVQZ-F12'!H34</f>
        <v>4.7034121328791008</v>
      </c>
      <c r="BB39" s="1">
        <f>'MP2-F12_aVQZ-F12'!I34</f>
        <v>4.7120457392889818</v>
      </c>
      <c r="BC39" s="1"/>
      <c r="BD39" s="1">
        <f t="shared" si="25"/>
        <v>4.7443465416244237</v>
      </c>
      <c r="BE39" s="1">
        <f t="shared" si="26"/>
        <v>4.7158697619168706</v>
      </c>
      <c r="BF39" s="1">
        <f t="shared" si="27"/>
        <v>4.7301081517706471</v>
      </c>
      <c r="BG39" s="1">
        <f t="shared" si="28"/>
        <v>4.6995496656134073</v>
      </c>
      <c r="BH39" s="1">
        <f t="shared" si="29"/>
        <v>4.7109281814905026</v>
      </c>
      <c r="BI39" s="1">
        <f t="shared" si="30"/>
        <v>4.7052389235519545</v>
      </c>
      <c r="BK39" s="1">
        <f>-BEGDB!I27</f>
        <v>4.7030000000000003</v>
      </c>
      <c r="BL39" s="1"/>
      <c r="BM39" s="1"/>
      <c r="BN39" s="1"/>
      <c r="BP39" s="1"/>
      <c r="BQ39" s="1"/>
      <c r="BS39" s="1"/>
      <c r="BT39" s="1"/>
    </row>
    <row r="40" spans="1:72" x14ac:dyDescent="0.2">
      <c r="A40" s="19" t="s">
        <v>163</v>
      </c>
      <c r="C40" s="1">
        <f>'F12b_VDZ-F12'!B35</f>
        <v>-3.2602648184470882</v>
      </c>
      <c r="D40" s="1">
        <f>'F12b_VDZ-F12'!K35</f>
        <v>-3.3406710757923168</v>
      </c>
      <c r="E40" s="1">
        <f>'F12b_VDZ-F12'!T35</f>
        <v>-3.3004679471197025</v>
      </c>
      <c r="F40" s="1">
        <f>'F12b_VTZ-F12'!B35</f>
        <v>-3.3009061545347236</v>
      </c>
      <c r="G40" s="1">
        <f>'F12b_VTZ-F12'!K35</f>
        <v>-3.3330105935256342</v>
      </c>
      <c r="H40" s="1">
        <f>'F12b_VTZ-F12'!T35</f>
        <v>-3.3169583740301789</v>
      </c>
      <c r="I40" s="1">
        <f>'MP2-F12_VQZ-F12'!C35</f>
        <v>-3.3216551477508713</v>
      </c>
      <c r="J40" s="1">
        <f>'MP2-F12_VQZ-F12'!D35</f>
        <v>-3.3316455577104782</v>
      </c>
      <c r="K40" s="1">
        <f>'MP2-F12_VQZ-F12'!E35</f>
        <v>-3.3266503527306748</v>
      </c>
      <c r="L40" s="1">
        <f>'MP2-F12_V5Z-F12_aVQZ-CABS'!C35</f>
        <v>-3.3299604016589002</v>
      </c>
      <c r="M40" s="1">
        <f>'MP2-F12_V5Z-F12_aVQZ-CABS'!D35</f>
        <v>-3.3312132099137752</v>
      </c>
      <c r="N40" s="1">
        <f>'MP2-F12_V5Z-F12_aVQZ-CABS'!E35</f>
        <v>-3.3305868057863375</v>
      </c>
      <c r="O40" s="1">
        <f>'F12c_aVDZ-F12'!B35</f>
        <v>-3.2595184147055103</v>
      </c>
      <c r="P40" s="1">
        <f>'F12c_aVDZ-F12'!K35</f>
        <v>-3.3378436748366394</v>
      </c>
      <c r="Q40" s="1">
        <f>'F12c_aVDZ-F12'!T35</f>
        <v>-3.298681044771075</v>
      </c>
      <c r="R40" s="1">
        <f>'F12c_aVTZ-F12 CCSD'!B35</f>
        <v>-3.3186032816514222</v>
      </c>
      <c r="S40" s="1">
        <f>'F12c_aVTZ-F12 CCSD'!F35</f>
        <v>-3.33223184984451</v>
      </c>
      <c r="T40" s="1">
        <f>'F12c_aVTZ-F12 CCSD'!J35</f>
        <v>-3.3254175657479661</v>
      </c>
      <c r="U40" s="1">
        <f>'MP2-F12_aVQZ-F12'!C35</f>
        <v>-3.3280542618702702</v>
      </c>
      <c r="V40" s="1">
        <f>'MP2-F12_aVQZ-F12'!D35</f>
        <v>-3.3313561371385227</v>
      </c>
      <c r="W40" s="1">
        <f>'MP2-F12_aVQZ-F12'!E35</f>
        <v>-3.3297051995043967</v>
      </c>
      <c r="Z40" s="1">
        <f>'F12b_VDZ-F12'!C35</f>
        <v>6.1009428274977635</v>
      </c>
      <c r="AA40" s="1">
        <f>'F12b_VDZ-F12'!L35</f>
        <v>5.7981773708645044</v>
      </c>
      <c r="AB40" s="1">
        <f>'F12b_VDZ-F12'!U35</f>
        <v>5.9495600991811344</v>
      </c>
      <c r="AC40" s="1">
        <f>'F12b_VTZ-F12'!C35</f>
        <v>6.0849380370457915</v>
      </c>
      <c r="AD40" s="1">
        <f>'F12b_VTZ-F12'!L35</f>
        <v>5.9318778098747353</v>
      </c>
      <c r="AE40" s="1">
        <f>'F12b_VTZ-F12'!U35</f>
        <v>6.008407923460263</v>
      </c>
      <c r="AF40" s="1">
        <f>'MP2-F12_VQZ-F12'!G35</f>
        <v>6.0441165994321846</v>
      </c>
      <c r="AG40" s="1">
        <f>'MP2-F12_VQZ-F12'!H35</f>
        <v>6.002057679193987</v>
      </c>
      <c r="AH40" s="1">
        <f>'MP2-F12_VQZ-F12'!I35</f>
        <v>6.0230871393130858</v>
      </c>
      <c r="AI40" s="1">
        <f>'MP2-F12_V5Z-F12_aVQZ-CABS'!G35</f>
        <v>6.0240029815441778</v>
      </c>
      <c r="AJ40" s="1">
        <f>'MP2-F12_V5Z-F12_aVQZ-CABS'!H35</f>
        <v>6.0133049366906315</v>
      </c>
      <c r="AK40" s="1">
        <f>'MP2-F12_V5Z-F12_aVQZ-CABS'!I35</f>
        <v>6.0186539591174046</v>
      </c>
      <c r="AL40" s="1"/>
      <c r="AM40" s="1">
        <f t="shared" si="24"/>
        <v>6.0360880141884721</v>
      </c>
      <c r="AN40" s="1">
        <f t="shared" si="13"/>
        <v>6.0295822669262842</v>
      </c>
      <c r="AO40" s="1">
        <f t="shared" si="14"/>
        <v>6.0328351405573777</v>
      </c>
      <c r="AP40" s="1">
        <f t="shared" si="15"/>
        <v>6.0183836758111173</v>
      </c>
      <c r="AQ40" s="1">
        <f t="shared" si="16"/>
        <v>6.018451482324088</v>
      </c>
      <c r="AR40" s="1">
        <f t="shared" si="17"/>
        <v>6.0184175790676022</v>
      </c>
      <c r="AT40" s="1">
        <f>'F12c_aVDZ-F12'!C35</f>
        <v>6.1409032775705006</v>
      </c>
      <c r="AU40" s="1">
        <f>'F12c_aVDZ-F12'!L35</f>
        <v>5.9203278995285444</v>
      </c>
      <c r="AV40" s="1">
        <f>'F12c_aVDZ-F12'!U35</f>
        <v>6.030615588549523</v>
      </c>
      <c r="AW40" s="1">
        <f>'F12c_aVTZ-F12 CCSD'!C35</f>
        <v>6.0671880416713817</v>
      </c>
      <c r="AX40" s="1">
        <f>'F12c_aVTZ-F12 CCSD'!G35</f>
        <v>5.9982401454573457</v>
      </c>
      <c r="AY40" s="1">
        <f>'F12c_aVTZ-F12 CCSD'!K35</f>
        <v>6.0327140935643637</v>
      </c>
      <c r="AZ40" s="1">
        <f>'MP2-F12_aVQZ-F12'!G35</f>
        <v>6.0284318814904623</v>
      </c>
      <c r="BA40" s="1">
        <f>'MP2-F12_aVQZ-F12'!H35</f>
        <v>6.0115846062356848</v>
      </c>
      <c r="BB40" s="1">
        <f>'MP2-F12_aVQZ-F12'!I35</f>
        <v>6.0200082438630735</v>
      </c>
      <c r="BC40" s="1"/>
      <c r="BD40" s="1">
        <f t="shared" si="25"/>
        <v>6.0615185309492734</v>
      </c>
      <c r="BE40" s="1">
        <f t="shared" si="26"/>
        <v>6.0262577582068557</v>
      </c>
      <c r="BF40" s="1">
        <f t="shared" si="27"/>
        <v>6.0438881445780641</v>
      </c>
      <c r="BG40" s="1">
        <f t="shared" si="28"/>
        <v>6.008522224878857</v>
      </c>
      <c r="BH40" s="1">
        <f t="shared" si="29"/>
        <v>6.0200557534123424</v>
      </c>
      <c r="BI40" s="1">
        <f t="shared" si="30"/>
        <v>6.0142889891455997</v>
      </c>
      <c r="BK40" s="1">
        <f>-BEGDB!I28</f>
        <v>6.0060000000000002</v>
      </c>
      <c r="BL40" s="1"/>
      <c r="BM40" s="1"/>
      <c r="BN40" s="1"/>
      <c r="BP40" s="1"/>
      <c r="BQ40" s="1"/>
      <c r="BS40" s="1"/>
      <c r="BT40" s="1"/>
    </row>
    <row r="41" spans="1:72" x14ac:dyDescent="0.2">
      <c r="A41" s="19" t="s">
        <v>119</v>
      </c>
      <c r="C41" s="1">
        <f>'F12b_VDZ-F12'!B36</f>
        <v>-0.23990592867848728</v>
      </c>
      <c r="D41" s="1">
        <f>'F12b_VDZ-F12'!K36</f>
        <v>-0.38605591575004061</v>
      </c>
      <c r="E41" s="1">
        <f>'F12b_VDZ-F12'!T36</f>
        <v>-0.31298092221426393</v>
      </c>
      <c r="F41" s="1">
        <f>'F12b_VTZ-F12'!B36</f>
        <v>-0.30851614442077469</v>
      </c>
      <c r="G41" s="1">
        <f>'F12b_VTZ-F12'!K36</f>
        <v>-0.38081025826167136</v>
      </c>
      <c r="H41" s="1">
        <f>'F12b_VTZ-F12'!T36</f>
        <v>-0.34466320134122302</v>
      </c>
      <c r="I41" s="1">
        <f>'MP2-F12_VQZ-F12'!C36</f>
        <v>-0.34833840428759766</v>
      </c>
      <c r="J41" s="1">
        <f>'MP2-F12_VQZ-F12'!D36</f>
        <v>-0.37671307683220384</v>
      </c>
      <c r="K41" s="1">
        <f>'MP2-F12_VQZ-F12'!E36</f>
        <v>-0.36252574055990072</v>
      </c>
      <c r="L41" s="1">
        <f>'MP2-F12_V5Z-F12_aVQZ-CABS'!C36</f>
        <v>-0.37407596002045146</v>
      </c>
      <c r="M41" s="1">
        <f>'MP2-F12_V5Z-F12_aVQZ-CABS'!D36</f>
        <v>-0.37651915825818016</v>
      </c>
      <c r="N41" s="1">
        <f>'MP2-F12_V5Z-F12_aVQZ-CABS'!E36</f>
        <v>-0.37529755913931584</v>
      </c>
      <c r="O41" s="1">
        <f>'F12c_aVDZ-F12'!B36</f>
        <v>-0.21557122693730868</v>
      </c>
      <c r="P41" s="1">
        <f>'F12c_aVDZ-F12'!K36</f>
        <v>-0.3814207843051895</v>
      </c>
      <c r="Q41" s="1">
        <f>'F12c_aVDZ-F12'!T36</f>
        <v>-0.29849600562124912</v>
      </c>
      <c r="R41" s="1">
        <f>'F12c_aVTZ-F12 CCSD'!B36</f>
        <v>-0.35383631628641865</v>
      </c>
      <c r="S41" s="1">
        <f>'F12c_aVTZ-F12 CCSD'!F36</f>
        <v>-0.37834101401802145</v>
      </c>
      <c r="T41" s="1">
        <f>'F12c_aVTZ-F12 CCSD'!J36</f>
        <v>-0.36608866515222005</v>
      </c>
      <c r="U41" s="1">
        <f>'MP2-F12_aVQZ-F12'!C36</f>
        <v>-0.37099544302199694</v>
      </c>
      <c r="V41" s="1">
        <f>'MP2-F12_aVQZ-F12'!D36</f>
        <v>-0.37677454828544316</v>
      </c>
      <c r="W41" s="1">
        <f>'MP2-F12_aVQZ-F12'!E36</f>
        <v>-0.37388499565372002</v>
      </c>
      <c r="Z41" s="1">
        <f>'F12b_VDZ-F12'!C36</f>
        <v>11.305866477146642</v>
      </c>
      <c r="AA41" s="1">
        <f>'F12b_VDZ-F12'!L36</f>
        <v>10.812961822330758</v>
      </c>
      <c r="AB41" s="1">
        <f>'F12b_VDZ-F12'!U36</f>
        <v>11.0594141497387</v>
      </c>
      <c r="AC41" s="1">
        <f>'F12b_VTZ-F12'!C36</f>
        <v>11.343139147077697</v>
      </c>
      <c r="AD41" s="1">
        <f>'F12b_VTZ-F12'!L36</f>
        <v>11.062678521295261</v>
      </c>
      <c r="AE41" s="1">
        <f>'F12b_VTZ-F12'!U36</f>
        <v>11.202908834186479</v>
      </c>
      <c r="AF41" s="1">
        <f>'MP2-F12_VQZ-F12'!G36</f>
        <v>11.264003408820503</v>
      </c>
      <c r="AG41" s="1">
        <f>'MP2-F12_VQZ-F12'!H36</f>
        <v>11.152933121623562</v>
      </c>
      <c r="AH41" s="1">
        <f>'MP2-F12_VQZ-F12'!I36</f>
        <v>11.208468265222033</v>
      </c>
      <c r="AI41" s="1">
        <f>'MP2-F12_V5Z-F12_aVQZ-CABS'!G36</f>
        <v>11.199615159187859</v>
      </c>
      <c r="AJ41" s="1">
        <f>'MP2-F12_V5Z-F12_aVQZ-CABS'!H36</f>
        <v>11.174390315741803</v>
      </c>
      <c r="AK41" s="1">
        <f>'MP2-F12_V5Z-F12_aVQZ-CABS'!I36</f>
        <v>11.18700273746483</v>
      </c>
      <c r="AL41" s="1"/>
      <c r="AM41" s="1">
        <f t="shared" si="24"/>
        <v>11.248278786236725</v>
      </c>
      <c r="AN41" s="1">
        <f t="shared" si="13"/>
        <v>11.187394404380687</v>
      </c>
      <c r="AO41" s="1">
        <f t="shared" si="14"/>
        <v>11.217836595308706</v>
      </c>
      <c r="AP41" s="1">
        <f t="shared" si="15"/>
        <v>11.181222258512868</v>
      </c>
      <c r="AQ41" s="1">
        <f t="shared" si="16"/>
        <v>11.184508977935133</v>
      </c>
      <c r="AR41" s="1">
        <f t="shared" si="17"/>
        <v>11.182865618224</v>
      </c>
      <c r="AT41" s="1">
        <f>'F12c_aVDZ-F12'!C36</f>
        <v>11.316223850866628</v>
      </c>
      <c r="AU41" s="1">
        <f>'F12c_aVDZ-F12'!L36</f>
        <v>10.976594684740546</v>
      </c>
      <c r="AV41" s="1">
        <f>'F12c_aVDZ-F12'!U36</f>
        <v>11.146409267803588</v>
      </c>
      <c r="AW41" s="1">
        <f>'F12c_aVTZ-F12 CCSD'!C36</f>
        <v>11.278231831014031</v>
      </c>
      <c r="AX41" s="1">
        <f>'F12c_aVTZ-F12 CCSD'!G36</f>
        <v>11.149242506119636</v>
      </c>
      <c r="AY41" s="1">
        <f>'F12c_aVTZ-F12 CCSD'!K36</f>
        <v>11.213737168566833</v>
      </c>
      <c r="AZ41" s="1">
        <f>'MP2-F12_aVQZ-F12'!G36</f>
        <v>11.205476310664769</v>
      </c>
      <c r="BA41" s="1">
        <f>'MP2-F12_aVQZ-F12'!H36</f>
        <v>11.171908206405332</v>
      </c>
      <c r="BB41" s="1">
        <f>'MP2-F12_aVQZ-F12'!I36</f>
        <v>11.188692258535051</v>
      </c>
      <c r="BC41" s="1"/>
      <c r="BD41" s="1">
        <f t="shared" si="25"/>
        <v>11.317089309213484</v>
      </c>
      <c r="BE41" s="1">
        <f t="shared" si="26"/>
        <v>11.214952939456449</v>
      </c>
      <c r="BF41" s="1">
        <f t="shared" si="27"/>
        <v>11.266021124334966</v>
      </c>
      <c r="BG41" s="1">
        <f t="shared" si="28"/>
        <v>11.167704657082545</v>
      </c>
      <c r="BH41" s="1">
        <f t="shared" si="29"/>
        <v>11.186242822854163</v>
      </c>
      <c r="BI41" s="1">
        <f t="shared" si="30"/>
        <v>11.176973739968354</v>
      </c>
      <c r="BK41" s="1">
        <f>-BEGDB!I29</f>
        <v>11.138999999999999</v>
      </c>
      <c r="BL41" s="1"/>
      <c r="BM41" s="1"/>
      <c r="BN41" s="1"/>
      <c r="BP41" s="1"/>
      <c r="BQ41" s="1"/>
      <c r="BS41" s="1"/>
      <c r="BT41" s="1"/>
    </row>
    <row r="42" spans="1:72" x14ac:dyDescent="0.2">
      <c r="A42" s="19" t="s">
        <v>120</v>
      </c>
      <c r="C42" s="1">
        <f>'F12b_VDZ-F12'!B37</f>
        <v>-3.542530714430923</v>
      </c>
      <c r="D42" s="1">
        <f>'F12b_VDZ-F12'!K37</f>
        <v>-3.6272336679765962</v>
      </c>
      <c r="E42" s="1">
        <f>'F12b_VDZ-F12'!T37</f>
        <v>-3.5848821912037598</v>
      </c>
      <c r="F42" s="1">
        <f>'F12b_VTZ-F12'!B37</f>
        <v>-3.5863791844113821</v>
      </c>
      <c r="G42" s="1">
        <f>'F12b_VTZ-F12'!K37</f>
        <v>-3.6196648592341139</v>
      </c>
      <c r="H42" s="1">
        <f>'F12b_VTZ-F12'!T37</f>
        <v>-3.6030220218227482</v>
      </c>
      <c r="I42" s="1">
        <f>'MP2-F12_VQZ-F12'!C37</f>
        <v>-3.6089870665789241</v>
      </c>
      <c r="J42" s="1">
        <f>'MP2-F12_VQZ-F12'!D37</f>
        <v>-3.6182174106627785</v>
      </c>
      <c r="K42" s="1">
        <f>'MP2-F12_VQZ-F12'!E37</f>
        <v>-3.6136022386208513</v>
      </c>
      <c r="L42" s="1">
        <f>'MP2-F12_V5Z-F12_aVQZ-CABS'!C37</f>
        <v>-3.616652682441114</v>
      </c>
      <c r="M42" s="1">
        <f>'MP2-F12_V5Z-F12_aVQZ-CABS'!D37</f>
        <v>-3.6179948179687189</v>
      </c>
      <c r="N42" s="1">
        <f>'MP2-F12_V5Z-F12_aVQZ-CABS'!E37</f>
        <v>-3.6173237502049167</v>
      </c>
      <c r="O42" s="1">
        <f>'F12c_aVDZ-F12'!B37</f>
        <v>-3.5431972349034799</v>
      </c>
      <c r="P42" s="1">
        <f>'F12c_aVDZ-F12'!K37</f>
        <v>-3.6247940660022961</v>
      </c>
      <c r="Q42" s="1">
        <f>'F12c_aVDZ-F12'!T37</f>
        <v>-3.5839956504528878</v>
      </c>
      <c r="R42" s="1">
        <f>'F12c_aVTZ-F12 CCSD'!B37</f>
        <v>-3.6051982903582767</v>
      </c>
      <c r="S42" s="1">
        <f>'F12c_aVTZ-F12 CCSD'!F37</f>
        <v>-3.6188954723440729</v>
      </c>
      <c r="T42" s="1">
        <f>'F12c_aVTZ-F12 CCSD'!J37</f>
        <v>-3.6120468813511746</v>
      </c>
      <c r="U42" s="1">
        <f>'MP2-F12_aVQZ-F12'!C37</f>
        <v>-3.614708285951624</v>
      </c>
      <c r="V42" s="1">
        <f>'MP2-F12_aVQZ-F12'!D37</f>
        <v>-3.6181509410878765</v>
      </c>
      <c r="W42" s="1">
        <f>'MP2-F12_aVQZ-F12'!E37</f>
        <v>-3.6164296135197502</v>
      </c>
      <c r="Z42" s="1">
        <f>'F12b_VDZ-F12'!C37</f>
        <v>5.5462469382474886</v>
      </c>
      <c r="AA42" s="1">
        <f>'F12b_VDZ-F12'!L37</f>
        <v>5.2295141398488223</v>
      </c>
      <c r="AB42" s="1">
        <f>'F12b_VDZ-F12'!U37</f>
        <v>5.3878805390481554</v>
      </c>
      <c r="AC42" s="1">
        <f>'F12b_VTZ-F12'!C37</f>
        <v>5.5182755140530295</v>
      </c>
      <c r="AD42" s="1">
        <f>'F12b_VTZ-F12'!L37</f>
        <v>5.3594730114209632</v>
      </c>
      <c r="AE42" s="1">
        <f>'F12b_VTZ-F12'!U37</f>
        <v>5.4388742627369968</v>
      </c>
      <c r="AF42" s="1">
        <f>'MP2-F12_VQZ-F12'!G37</f>
        <v>5.471186006369801</v>
      </c>
      <c r="AG42" s="1">
        <f>'MP2-F12_VQZ-F12'!H37</f>
        <v>5.4271535348717199</v>
      </c>
      <c r="AH42" s="1">
        <f>'MP2-F12_VQZ-F12'!I37</f>
        <v>5.4491697706207605</v>
      </c>
      <c r="AI42" s="1">
        <f>'MP2-F12_V5Z-F12_aVQZ-CABS'!G37</f>
        <v>5.4483273256254359</v>
      </c>
      <c r="AJ42" s="1">
        <f>'MP2-F12_V5Z-F12_aVQZ-CABS'!H37</f>
        <v>5.4376888037987738</v>
      </c>
      <c r="AK42" s="1">
        <f>'MP2-F12_V5Z-F12_aVQZ-CABS'!I37</f>
        <v>5.4430080647121049</v>
      </c>
      <c r="AL42" s="1"/>
      <c r="AM42" s="1">
        <f t="shared" si="24"/>
        <v>5.4613938349000311</v>
      </c>
      <c r="AN42" s="1">
        <f t="shared" si="13"/>
        <v>5.4536454696402599</v>
      </c>
      <c r="AO42" s="1">
        <f t="shared" si="14"/>
        <v>5.457519652270145</v>
      </c>
      <c r="AP42" s="1">
        <f t="shared" si="15"/>
        <v>5.4410973252003192</v>
      </c>
      <c r="AQ42" s="1">
        <f t="shared" si="16"/>
        <v>5.4425963490588556</v>
      </c>
      <c r="AR42" s="1">
        <f t="shared" si="17"/>
        <v>5.4418468371295869</v>
      </c>
      <c r="AT42" s="1">
        <f>'F12c_aVDZ-F12'!C37</f>
        <v>5.5839198909070662</v>
      </c>
      <c r="AU42" s="1">
        <f>'F12c_aVDZ-F12'!L37</f>
        <v>5.3489458405339372</v>
      </c>
      <c r="AV42" s="1">
        <f>'F12c_aVDZ-F12'!U37</f>
        <v>5.4664328657205017</v>
      </c>
      <c r="AW42" s="1">
        <f>'F12c_aVTZ-F12 CCSD'!C37</f>
        <v>5.4935801864302727</v>
      </c>
      <c r="AX42" s="1">
        <f>'F12c_aVTZ-F12 CCSD'!G37</f>
        <v>5.4234727580576774</v>
      </c>
      <c r="AY42" s="1">
        <f>'F12c_aVTZ-F12 CCSD'!K37</f>
        <v>5.4585264722439746</v>
      </c>
      <c r="AZ42" s="1">
        <f>'MP2-F12_aVQZ-F12'!G37</f>
        <v>5.4530710740992259</v>
      </c>
      <c r="BA42" s="1">
        <f>'MP2-F12_aVQZ-F12'!H37</f>
        <v>5.4358711271466538</v>
      </c>
      <c r="BB42" s="1">
        <f>'MP2-F12_aVQZ-F12'!I37</f>
        <v>5.4444711006229394</v>
      </c>
      <c r="BC42" s="1"/>
      <c r="BD42" s="1">
        <f t="shared" si="25"/>
        <v>5.4825984897284235</v>
      </c>
      <c r="BE42" s="1">
        <f t="shared" si="26"/>
        <v>5.45006737226326</v>
      </c>
      <c r="BF42" s="1">
        <f t="shared" si="27"/>
        <v>5.4663329309958417</v>
      </c>
      <c r="BG42" s="1">
        <f t="shared" si="28"/>
        <v>5.4320105731806345</v>
      </c>
      <c r="BH42" s="1">
        <f t="shared" si="29"/>
        <v>5.4437886321665276</v>
      </c>
      <c r="BI42" s="1">
        <f t="shared" si="30"/>
        <v>5.4378996026735811</v>
      </c>
      <c r="BK42" s="1">
        <f>-BEGDB!I30</f>
        <v>5.4320000000000004</v>
      </c>
      <c r="BL42" s="1"/>
      <c r="BM42" s="1"/>
      <c r="BN42" s="1"/>
      <c r="BP42" s="1"/>
      <c r="BQ42" s="1"/>
      <c r="BS42" s="1"/>
      <c r="BT42" s="1"/>
    </row>
    <row r="43" spans="1:72" x14ac:dyDescent="0.2">
      <c r="A43" s="19" t="s">
        <v>199</v>
      </c>
      <c r="C43" s="1">
        <f>'F12b_VDZ-F12'!B38</f>
        <v>-3.3284225647100607</v>
      </c>
      <c r="D43" s="1">
        <f>'F12b_VDZ-F12'!K38</f>
        <v>-3.4509222107561337</v>
      </c>
      <c r="E43" s="1">
        <f>'F12b_VDZ-F12'!T38</f>
        <v>-3.3896723877330972</v>
      </c>
      <c r="F43" s="1">
        <f>'F12b_VTZ-F12'!B38</f>
        <v>-3.3880292955255791</v>
      </c>
      <c r="G43" s="1">
        <f>'F12b_VTZ-F12'!K38</f>
        <v>-3.4441666486857745</v>
      </c>
      <c r="H43" s="1">
        <f>'F12b_VTZ-F12'!T38</f>
        <v>-3.4160979721056766</v>
      </c>
      <c r="I43" s="1">
        <f>'MP2-F12_VQZ-F12'!C38</f>
        <v>-3.4229907614760942</v>
      </c>
      <c r="J43" s="1">
        <f>'MP2-F12_VQZ-F12'!D38</f>
        <v>-3.4419570974582734</v>
      </c>
      <c r="K43" s="1">
        <f>'MP2-F12_VQZ-F12'!E38</f>
        <v>-3.432473929467184</v>
      </c>
      <c r="L43" s="1">
        <f>'MP2-F12_V5Z-F12_aVQZ-CABS'!C38</f>
        <v>-3.4395686613298389</v>
      </c>
      <c r="M43" s="1">
        <f>'MP2-F12_V5Z-F12_aVQZ-CABS'!D38</f>
        <v>-3.4416451046894521</v>
      </c>
      <c r="N43" s="1">
        <f>'MP2-F12_V5Z-F12_aVQZ-CABS'!E38</f>
        <v>-3.4406068830096457</v>
      </c>
      <c r="O43" s="1">
        <f>'F12c_aVDZ-F12'!B38</f>
        <v>-3.320861456824546</v>
      </c>
      <c r="P43" s="1">
        <f>'F12c_aVDZ-F12'!K38</f>
        <v>-3.4482136683381639</v>
      </c>
      <c r="Q43" s="1">
        <f>'F12c_aVDZ-F12'!T38</f>
        <v>-3.3845375625813547</v>
      </c>
      <c r="R43" s="1">
        <f>'F12c_aVTZ-F12 CCSD'!B38</f>
        <v>-3.4237844115605149</v>
      </c>
      <c r="S43" s="1">
        <f>'F12c_aVTZ-F12 CCSD'!F38</f>
        <v>-3.4429344578521888</v>
      </c>
      <c r="T43" s="1">
        <f>'F12c_aVTZ-F12 CCSD'!J38</f>
        <v>-3.4333594347063521</v>
      </c>
      <c r="U43" s="1">
        <f>'MP2-F12_aVQZ-F12'!C38</f>
        <v>-3.4372566415099697</v>
      </c>
      <c r="V43" s="1">
        <f>'MP2-F12_aVQZ-F12'!D38</f>
        <v>-3.4419033518665216</v>
      </c>
      <c r="W43" s="1">
        <f>'MP2-F12_aVQZ-F12'!E38</f>
        <v>-3.4395799966882459</v>
      </c>
      <c r="Z43" s="1">
        <f>'F12b_VDZ-F12'!C38</f>
        <v>7.7031613535442744</v>
      </c>
      <c r="AA43" s="1">
        <f>'F12b_VDZ-F12'!L38</f>
        <v>7.2643748192263526</v>
      </c>
      <c r="AB43" s="1">
        <f>'F12b_VDZ-F12'!U38</f>
        <v>7.4837680863853135</v>
      </c>
      <c r="AC43" s="1">
        <f>'F12b_VTZ-F12'!C38</f>
        <v>7.6888347776609729</v>
      </c>
      <c r="AD43" s="1">
        <f>'F12b_VTZ-F12'!L38</f>
        <v>7.453581015532083</v>
      </c>
      <c r="AE43" s="1">
        <f>'F12b_VTZ-F12'!U38</f>
        <v>7.5712078965965279</v>
      </c>
      <c r="AF43" s="1">
        <f>'MP2-F12_VQZ-F12'!G38</f>
        <v>7.6157955426926396</v>
      </c>
      <c r="AG43" s="1">
        <f>'MP2-F12_VQZ-F12'!H38</f>
        <v>7.5339447452903725</v>
      </c>
      <c r="AH43" s="1">
        <f>'MP2-F12_VQZ-F12'!I38</f>
        <v>7.5748701439915056</v>
      </c>
      <c r="AI43" s="1">
        <f>'MP2-F12_V5Z-F12_aVQZ-CABS'!G38</f>
        <v>7.5690765122793167</v>
      </c>
      <c r="AJ43" s="1">
        <f>'MP2-F12_V5Z-F12_aVQZ-CABS'!H38</f>
        <v>7.5507285668862689</v>
      </c>
      <c r="AK43" s="1">
        <f>'MP2-F12_V5Z-F12_aVQZ-CABS'!I38</f>
        <v>7.5599025395827928</v>
      </c>
      <c r="AL43" s="1"/>
      <c r="AM43" s="1">
        <f t="shared" si="24"/>
        <v>7.6005651796936693</v>
      </c>
      <c r="AN43" s="1">
        <f t="shared" si="13"/>
        <v>7.5652048884030965</v>
      </c>
      <c r="AO43" s="1">
        <f t="shared" si="14"/>
        <v>7.5828850340483829</v>
      </c>
      <c r="AP43" s="1">
        <f t="shared" si="15"/>
        <v>7.5547331004365272</v>
      </c>
      <c r="AQ43" s="1">
        <f t="shared" si="16"/>
        <v>7.5585670991604195</v>
      </c>
      <c r="AR43" s="1">
        <f t="shared" si="17"/>
        <v>7.5566500997984729</v>
      </c>
      <c r="AT43" s="1">
        <f>'F12c_aVDZ-F12'!C38</f>
        <v>7.7359834507101475</v>
      </c>
      <c r="AU43" s="1">
        <f>'F12c_aVDZ-F12'!L38</f>
        <v>7.4177586663034809</v>
      </c>
      <c r="AV43" s="1">
        <f>'F12c_aVDZ-F12'!U38</f>
        <v>7.5768710585068142</v>
      </c>
      <c r="AW43" s="1">
        <f>'F12c_aVTZ-F12 CCSD'!C38</f>
        <v>7.6333054485942116</v>
      </c>
      <c r="AX43" s="1">
        <f>'F12c_aVTZ-F12 CCSD'!G38</f>
        <v>7.5324137081440536</v>
      </c>
      <c r="AY43" s="1">
        <f>'F12c_aVTZ-F12 CCSD'!K38</f>
        <v>7.582859578369133</v>
      </c>
      <c r="AZ43" s="1">
        <f>'MP2-F12_aVQZ-F12'!G38</f>
        <v>7.5744226924305842</v>
      </c>
      <c r="BA43" s="1">
        <f>'MP2-F12_aVQZ-F12'!H38</f>
        <v>7.5489708844945671</v>
      </c>
      <c r="BB43" s="1">
        <f>'MP2-F12_aVQZ-F12'!I38</f>
        <v>7.5616967884625756</v>
      </c>
      <c r="BC43" s="1"/>
      <c r="BD43" s="1">
        <f t="shared" si="25"/>
        <v>7.6334003717988228</v>
      </c>
      <c r="BE43" s="1">
        <f t="shared" si="26"/>
        <v>7.5747986576000601</v>
      </c>
      <c r="BF43" s="1">
        <f t="shared" si="27"/>
        <v>7.6040995146994419</v>
      </c>
      <c r="BG43" s="1">
        <f t="shared" si="28"/>
        <v>7.5435712189147539</v>
      </c>
      <c r="BH43" s="1">
        <f t="shared" si="29"/>
        <v>7.5595191469482286</v>
      </c>
      <c r="BI43" s="1">
        <f t="shared" si="30"/>
        <v>7.5515451829314912</v>
      </c>
      <c r="BK43" s="1">
        <f>-BEGDB!I31</f>
        <v>7.5350000000000001</v>
      </c>
      <c r="BL43" s="1"/>
      <c r="BM43" s="1"/>
      <c r="BN43" s="1"/>
      <c r="BP43" s="1"/>
      <c r="BQ43" s="1"/>
      <c r="BS43" s="1"/>
      <c r="BT43" s="1"/>
    </row>
    <row r="44" spans="1:72" x14ac:dyDescent="0.2">
      <c r="A44" s="19" t="s">
        <v>121</v>
      </c>
      <c r="C44" s="1">
        <f>'F12b_VDZ-F12'!B39</f>
        <v>-1.9715394161459829</v>
      </c>
      <c r="D44" s="1">
        <f>'F12b_VDZ-F12'!K39</f>
        <v>-2.0832566969622097</v>
      </c>
      <c r="E44" s="1">
        <f>'F12b_VDZ-F12'!T39</f>
        <v>-2.0273980565540963</v>
      </c>
      <c r="F44" s="1">
        <f>'F12b_VTZ-F12'!B39</f>
        <v>-2.0203644889208192</v>
      </c>
      <c r="G44" s="1">
        <f>'F12b_VTZ-F12'!K39</f>
        <v>-2.0735475630924696</v>
      </c>
      <c r="H44" s="1">
        <f>'F12b_VTZ-F12'!T39</f>
        <v>-2.0469560260066446</v>
      </c>
      <c r="I44" s="1">
        <f>'MP2-F12_VQZ-F12'!C39</f>
        <v>-2.0511381822459636</v>
      </c>
      <c r="J44" s="1">
        <f>'MP2-F12_VQZ-F12'!D39</f>
        <v>-2.0706729157582799</v>
      </c>
      <c r="K44" s="1">
        <f>'MP2-F12_VQZ-F12'!E39</f>
        <v>-2.060905549002122</v>
      </c>
      <c r="L44" s="1">
        <f>'MP2-F12_V5Z-F12_aVQZ-CABS'!C39</f>
        <v>-2.0684271300927288</v>
      </c>
      <c r="M44" s="1">
        <f>'MP2-F12_V5Z-F12_aVQZ-CABS'!D39</f>
        <v>-2.0703537781887746</v>
      </c>
      <c r="N44" s="1">
        <f>'MP2-F12_V5Z-F12_aVQZ-CABS'!E39</f>
        <v>-2.069390454140752</v>
      </c>
      <c r="O44" s="1">
        <f>'F12c_aVDZ-F12'!B39</f>
        <v>-1.9630774059087668</v>
      </c>
      <c r="P44" s="1">
        <f>'F12c_aVDZ-F12'!K39</f>
        <v>-2.0806539343627817</v>
      </c>
      <c r="Q44" s="1">
        <f>'F12c_aVDZ-F12'!T39</f>
        <v>-2.0218656701357745</v>
      </c>
      <c r="R44" s="1">
        <f>'F12c_aVTZ-F12 CCSD'!B39</f>
        <v>-2.0530601817842431</v>
      </c>
      <c r="S44" s="1">
        <f>'F12c_aVTZ-F12 CCSD'!F39</f>
        <v>-2.0718835038997656</v>
      </c>
      <c r="T44" s="1">
        <f>'F12c_aVTZ-F12 CCSD'!J39</f>
        <v>-2.0624718428420046</v>
      </c>
      <c r="U44" s="1">
        <f>'MP2-F12_aVQZ-F12'!C39</f>
        <v>-2.0662277677253935</v>
      </c>
      <c r="V44" s="1">
        <f>'MP2-F12_aVQZ-F12'!D39</f>
        <v>-2.0706298071105378</v>
      </c>
      <c r="W44" s="1">
        <f>'MP2-F12_aVQZ-F12'!E39</f>
        <v>-2.0684287874179654</v>
      </c>
      <c r="Z44" s="1">
        <f>'F12b_VDZ-F12'!C39</f>
        <v>8.7492550489302943</v>
      </c>
      <c r="AA44" s="1">
        <f>'F12b_VDZ-F12'!L39</f>
        <v>8.3502104457658941</v>
      </c>
      <c r="AB44" s="1">
        <f>'F12b_VDZ-F12'!U39</f>
        <v>8.5497327473480951</v>
      </c>
      <c r="AC44" s="1">
        <f>'F12b_VTZ-F12'!C39</f>
        <v>8.7645524335240186</v>
      </c>
      <c r="AD44" s="1">
        <f>'F12b_VTZ-F12'!L39</f>
        <v>8.5438608658290338</v>
      </c>
      <c r="AE44" s="1">
        <f>'F12b_VTZ-F12'!U39</f>
        <v>8.6542066496765262</v>
      </c>
      <c r="AF44" s="1">
        <f>'MP2-F12_VQZ-F12'!G39</f>
        <v>8.7082244705190881</v>
      </c>
      <c r="AG44" s="1">
        <f>'MP2-F12_VQZ-F12'!H39</f>
        <v>8.6298973109362187</v>
      </c>
      <c r="AH44" s="1">
        <f>'MP2-F12_VQZ-F12'!I39</f>
        <v>8.6690608907276534</v>
      </c>
      <c r="AI44" s="1">
        <f>'MP2-F12_V5Z-F12_aVQZ-CABS'!G39</f>
        <v>8.6654044302203008</v>
      </c>
      <c r="AJ44" s="1">
        <f>'MP2-F12_V5Z-F12_aVQZ-CABS'!H39</f>
        <v>8.6473175099672055</v>
      </c>
      <c r="AK44" s="1">
        <f>'MP2-F12_V5Z-F12_aVQZ-CABS'!I39</f>
        <v>8.656360970093754</v>
      </c>
      <c r="AL44" s="1"/>
      <c r="AM44" s="1">
        <f t="shared" si="24"/>
        <v>8.6980032623591619</v>
      </c>
      <c r="AN44" s="1">
        <f t="shared" si="13"/>
        <v>8.6631604038221752</v>
      </c>
      <c r="AO44" s="1">
        <f t="shared" si="14"/>
        <v>8.6805818330906686</v>
      </c>
      <c r="AP44" s="1">
        <f t="shared" si="15"/>
        <v>8.653254820466552</v>
      </c>
      <c r="AQ44" s="1">
        <f t="shared" si="16"/>
        <v>8.6554554783491824</v>
      </c>
      <c r="AR44" s="1">
        <f t="shared" si="17"/>
        <v>8.6543551494078663</v>
      </c>
      <c r="AT44" s="1">
        <f>'F12c_aVDZ-F12'!C39</f>
        <v>8.7910369576511513</v>
      </c>
      <c r="AU44" s="1">
        <f>'F12c_aVDZ-F12'!L39</f>
        <v>8.5069140138475632</v>
      </c>
      <c r="AV44" s="1">
        <f>'F12c_aVDZ-F12'!U39</f>
        <v>8.6489754857493573</v>
      </c>
      <c r="AW44" s="1">
        <f>'F12c_aVTZ-F12 CCSD'!C39</f>
        <v>8.7258914289160749</v>
      </c>
      <c r="AX44" s="1">
        <f>'F12c_aVTZ-F12 CCSD'!G39</f>
        <v>8.6282418832608521</v>
      </c>
      <c r="AY44" s="1">
        <f>'F12c_aVTZ-F12 CCSD'!K39</f>
        <v>8.6770666560884635</v>
      </c>
      <c r="AZ44" s="1">
        <f>'MP2-F12_aVQZ-F12'!G39</f>
        <v>8.6706535001656952</v>
      </c>
      <c r="BA44" s="1">
        <f>'MP2-F12_aVQZ-F12'!H39</f>
        <v>8.6459348567737262</v>
      </c>
      <c r="BB44" s="1">
        <f>'MP2-F12_aVQZ-F12'!I39</f>
        <v>8.6582941784697098</v>
      </c>
      <c r="BC44" s="1"/>
      <c r="BD44" s="1">
        <f t="shared" si="25"/>
        <v>8.7355162742921912</v>
      </c>
      <c r="BE44" s="1">
        <f t="shared" si="26"/>
        <v>8.6718597584506476</v>
      </c>
      <c r="BF44" s="1">
        <f t="shared" si="27"/>
        <v>8.7036880163714194</v>
      </c>
      <c r="BG44" s="1">
        <f t="shared" si="28"/>
        <v>8.6420713150384127</v>
      </c>
      <c r="BH44" s="1">
        <f t="shared" si="29"/>
        <v>8.6571035428194882</v>
      </c>
      <c r="BI44" s="1">
        <f t="shared" si="30"/>
        <v>8.6495874289289496</v>
      </c>
      <c r="BK44" s="1">
        <f>-BEGDB!I32</f>
        <v>8.6259999999999994</v>
      </c>
      <c r="BL44" s="1"/>
      <c r="BM44" s="1"/>
      <c r="BN44" s="1"/>
      <c r="BP44" s="1"/>
      <c r="BQ44" s="1"/>
      <c r="BS44" s="1"/>
      <c r="BT44" s="1"/>
    </row>
    <row r="45" spans="1:72" x14ac:dyDescent="0.2">
      <c r="A45" s="19" t="s">
        <v>122</v>
      </c>
      <c r="C45" s="1">
        <f>'F12b_VDZ-F12'!B40</f>
        <v>-2.8154346315841532</v>
      </c>
      <c r="D45" s="1">
        <f>'F12b_VDZ-F12'!K40</f>
        <v>-2.8715836482647803</v>
      </c>
      <c r="E45" s="1">
        <f>'F12b_VDZ-F12'!T40</f>
        <v>-2.8435091399244667</v>
      </c>
      <c r="F45" s="1">
        <f>'F12b_VTZ-F12'!B40</f>
        <v>-2.8406454921533242</v>
      </c>
      <c r="G45" s="1">
        <f>'F12b_VTZ-F12'!K40</f>
        <v>-2.8650622519860067</v>
      </c>
      <c r="H45" s="1">
        <f>'F12b_VTZ-F12'!T40</f>
        <v>-2.8528538720696655</v>
      </c>
      <c r="I45" s="1">
        <f>'MP2-F12_VQZ-F12'!C40</f>
        <v>-2.8553844359381135</v>
      </c>
      <c r="J45" s="1">
        <f>'MP2-F12_VQZ-F12'!D40</f>
        <v>-2.8642121535745284</v>
      </c>
      <c r="K45" s="1">
        <f>'MP2-F12_VQZ-F12'!E40</f>
        <v>-2.8597982947563212</v>
      </c>
      <c r="L45" s="1">
        <f>'MP2-F12_V5Z-F12_aVQZ-CABS'!C40</f>
        <v>-2.8630320466557442</v>
      </c>
      <c r="M45" s="1">
        <f>'MP2-F12_V5Z-F12_aVQZ-CABS'!D40</f>
        <v>-2.8641424253507166</v>
      </c>
      <c r="N45" s="1">
        <f>'MP2-F12_V5Z-F12_aVQZ-CABS'!E40</f>
        <v>-2.8635872360032302</v>
      </c>
      <c r="O45" s="1">
        <f>'F12c_aVDZ-F12'!B40</f>
        <v>-2.8279947042231952</v>
      </c>
      <c r="P45" s="1">
        <f>'F12c_aVDZ-F12'!K40</f>
        <v>-2.8707467250235674</v>
      </c>
      <c r="Q45" s="1">
        <f>'F12c_aVDZ-F12'!T40</f>
        <v>-2.8493707146233813</v>
      </c>
      <c r="R45" s="1">
        <f>'F12c_aVTZ-F12 CCSD'!B40</f>
        <v>-2.8572162698210288</v>
      </c>
      <c r="S45" s="1">
        <f>'F12c_aVTZ-F12 CCSD'!F40</f>
        <v>-2.8647525378030738</v>
      </c>
      <c r="T45" s="1">
        <f>'F12c_aVTZ-F12 CCSD'!J40</f>
        <v>-2.8609844038120515</v>
      </c>
      <c r="U45" s="1">
        <f>'MP2-F12_aVQZ-F12'!C40</f>
        <v>-2.8619387167983854</v>
      </c>
      <c r="V45" s="1">
        <f>'MP2-F12_aVQZ-F12'!D40</f>
        <v>-2.8642908552105708</v>
      </c>
      <c r="W45" s="1">
        <f>'MP2-F12_aVQZ-F12'!E40</f>
        <v>-2.8631147860044779</v>
      </c>
      <c r="Z45" s="1">
        <f>'F12b_VDZ-F12'!C40</f>
        <v>2.3747899142555582</v>
      </c>
      <c r="AA45" s="1">
        <f>'F12b_VDZ-F12'!L40</f>
        <v>2.1868408754929693</v>
      </c>
      <c r="AB45" s="1">
        <f>'F12b_VDZ-F12'!U40</f>
        <v>2.2808153948742635</v>
      </c>
      <c r="AC45" s="1">
        <f>'F12b_VTZ-F12'!C40</f>
        <v>2.3446314217489905</v>
      </c>
      <c r="AD45" s="1">
        <f>'F12b_VTZ-F12'!L40</f>
        <v>2.2616489285319523</v>
      </c>
      <c r="AE45" s="1">
        <f>'F12b_VTZ-F12'!U40</f>
        <v>2.3031401751404714</v>
      </c>
      <c r="AF45" s="1">
        <f>'MP2-F12_VQZ-F12'!G40</f>
        <v>2.3430845003835485</v>
      </c>
      <c r="AG45" s="1">
        <f>'MP2-F12_VQZ-F12'!H40</f>
        <v>2.3156790219565306</v>
      </c>
      <c r="AH45" s="1">
        <f>'MP2-F12_VQZ-F12'!I40</f>
        <v>2.3293817611700396</v>
      </c>
      <c r="AI45" s="1">
        <f>'MP2-F12_V5Z-F12_aVQZ-CABS'!G40</f>
        <v>2.3317858423338507</v>
      </c>
      <c r="AJ45" s="1">
        <f>'MP2-F12_V5Z-F12_aVQZ-CABS'!H40</f>
        <v>2.3253547490747848</v>
      </c>
      <c r="AK45" s="1">
        <f>'MP2-F12_V5Z-F12_aVQZ-CABS'!I40</f>
        <v>2.3285702957043179</v>
      </c>
      <c r="AL45" s="1"/>
      <c r="AM45" s="1">
        <f t="shared" si="24"/>
        <v>2.3483610513821955</v>
      </c>
      <c r="AN45" s="1">
        <f t="shared" si="13"/>
        <v>2.3369499800306222</v>
      </c>
      <c r="AO45" s="1">
        <f t="shared" si="14"/>
        <v>2.3426555157064088</v>
      </c>
      <c r="AP45" s="1">
        <f t="shared" si="15"/>
        <v>2.3300484000226596</v>
      </c>
      <c r="AQ45" s="1">
        <f t="shared" si="16"/>
        <v>2.3299260042250189</v>
      </c>
      <c r="AR45" s="1">
        <f t="shared" si="17"/>
        <v>2.3299872021238395</v>
      </c>
      <c r="AT45" s="1">
        <f>'F12c_aVDZ-F12'!C40</f>
        <v>2.383007589780433</v>
      </c>
      <c r="AU45" s="1">
        <f>'F12c_aVDZ-F12'!L40</f>
        <v>2.2631521915782598</v>
      </c>
      <c r="AV45" s="1">
        <f>'F12c_aVDZ-F12'!U40</f>
        <v>2.3230798906793462</v>
      </c>
      <c r="AW45" s="1">
        <f>'F12c_aVTZ-F12 CCSD'!C40</f>
        <v>2.3500633974718701</v>
      </c>
      <c r="AX45" s="1">
        <f>'F12c_aVTZ-F12 CCSD'!G40</f>
        <v>2.3129337312772531</v>
      </c>
      <c r="AY45" s="1">
        <f>'F12c_aVTZ-F12 CCSD'!K40</f>
        <v>2.3314985643745616</v>
      </c>
      <c r="AZ45" s="1">
        <f>'MP2-F12_aVQZ-F12'!G40</f>
        <v>2.3339775384795796</v>
      </c>
      <c r="BA45" s="1">
        <f>'MP2-F12_aVQZ-F12'!H40</f>
        <v>2.3235075405869701</v>
      </c>
      <c r="BB45" s="1">
        <f>'MP2-F12_aVQZ-F12'!I40</f>
        <v>2.328742539533275</v>
      </c>
      <c r="BC45" s="1"/>
      <c r="BD45" s="1">
        <f t="shared" si="25"/>
        <v>2.3486208178542003</v>
      </c>
      <c r="BE45" s="1">
        <f t="shared" si="26"/>
        <v>2.3299020568993609</v>
      </c>
      <c r="BF45" s="1">
        <f t="shared" si="27"/>
        <v>2.3392614373767806</v>
      </c>
      <c r="BG45" s="1">
        <f t="shared" si="28"/>
        <v>2.3262573459591325</v>
      </c>
      <c r="BH45" s="1">
        <f t="shared" si="29"/>
        <v>2.3303776219450563</v>
      </c>
      <c r="BI45" s="1">
        <f t="shared" si="30"/>
        <v>2.3283174839520946</v>
      </c>
      <c r="BK45" s="1">
        <f>-BEGDB!I33</f>
        <v>2.3250000000000002</v>
      </c>
      <c r="BL45" s="1"/>
      <c r="BM45" s="1"/>
      <c r="BN45" s="1"/>
      <c r="BP45" s="1"/>
      <c r="BQ45" s="1"/>
      <c r="BS45" s="1"/>
      <c r="BT45" s="1"/>
    </row>
    <row r="46" spans="1:72" x14ac:dyDescent="0.2">
      <c r="A46" s="19" t="s">
        <v>172</v>
      </c>
      <c r="C46" s="1">
        <f>'F12b_VDZ-F12'!B41</f>
        <v>-1.3398868511526607</v>
      </c>
      <c r="D46" s="1">
        <f>'F12b_VDZ-F12'!K41</f>
        <v>-1.4060923833933068</v>
      </c>
      <c r="E46" s="1">
        <f>'F12b_VDZ-F12'!T41</f>
        <v>-1.3729896172729839</v>
      </c>
      <c r="F46" s="1">
        <f>'F12b_VTZ-F12'!B41</f>
        <v>-1.3622823758926996</v>
      </c>
      <c r="G46" s="1">
        <f>'F12b_VTZ-F12'!K41</f>
        <v>-1.3978881171038282</v>
      </c>
      <c r="H46" s="1">
        <f>'F12b_VTZ-F12'!T41</f>
        <v>-1.3800852464982638</v>
      </c>
      <c r="I46" s="1">
        <f>'MP2-F12_VQZ-F12'!C41</f>
        <v>-1.3817395429242227</v>
      </c>
      <c r="J46" s="1">
        <f>'MP2-F12_VQZ-F12'!D41</f>
        <v>-1.3966431300914468</v>
      </c>
      <c r="K46" s="1">
        <f>'MP2-F12_VQZ-F12'!E41</f>
        <v>-1.3891913365078348</v>
      </c>
      <c r="L46" s="1">
        <f>'MP2-F12_V5Z-F12_aVQZ-CABS'!C41</f>
        <v>-1.394546344752627</v>
      </c>
      <c r="M46" s="1">
        <f>'MP2-F12_V5Z-F12_aVQZ-CABS'!D41</f>
        <v>-1.3960655546541998</v>
      </c>
      <c r="N46" s="1">
        <f>'MP2-F12_V5Z-F12_aVQZ-CABS'!E41</f>
        <v>-1.3953059497034133</v>
      </c>
      <c r="O46" s="1">
        <f>'F12c_aVDZ-F12'!B41</f>
        <v>-1.3381866926033843</v>
      </c>
      <c r="P46" s="1">
        <f>'F12c_aVDZ-F12'!K41</f>
        <v>-1.4024550760268855</v>
      </c>
      <c r="Q46" s="1">
        <f>'F12c_aVDZ-F12'!T41</f>
        <v>-1.3703208843151349</v>
      </c>
      <c r="R46" s="1">
        <f>'F12c_aVTZ-F12 CCSD'!B41</f>
        <v>-1.3874135622534614</v>
      </c>
      <c r="S46" s="1">
        <f>'F12c_aVTZ-F12 CCSD'!F41</f>
        <v>-1.3969148862723022</v>
      </c>
      <c r="T46" s="1">
        <f>'F12c_aVTZ-F12 CCSD'!J41</f>
        <v>-1.3921642242628818</v>
      </c>
      <c r="U46" s="1">
        <f>'MP2-F12_aVQZ-F12'!C41</f>
        <v>-1.3933874821872787</v>
      </c>
      <c r="V46" s="1">
        <f>'MP2-F12_aVQZ-F12'!D41</f>
        <v>-1.3961818623028777</v>
      </c>
      <c r="W46" s="1">
        <f>'MP2-F12_aVQZ-F12'!E41</f>
        <v>-1.3947846722450783</v>
      </c>
      <c r="Z46" s="1">
        <f>'F12b_VDZ-F12'!C41</f>
        <v>4.081248966781982</v>
      </c>
      <c r="AA46" s="1">
        <f>'F12b_VDZ-F12'!L41</f>
        <v>3.8597185086571226</v>
      </c>
      <c r="AB46" s="1">
        <f>'F12b_VDZ-F12'!U41</f>
        <v>3.9704837377195523</v>
      </c>
      <c r="AC46" s="1">
        <f>'F12b_VTZ-F12'!C41</f>
        <v>4.0663728412831199</v>
      </c>
      <c r="AD46" s="1">
        <f>'F12b_VTZ-F12'!L41</f>
        <v>3.9536702211700332</v>
      </c>
      <c r="AE46" s="1">
        <f>'F12b_VTZ-F12'!U41</f>
        <v>4.0100215312265766</v>
      </c>
      <c r="AF46" s="1">
        <f>'MP2-F12_VQZ-F12'!G41</f>
        <v>4.0491678874697881</v>
      </c>
      <c r="AG46" s="1">
        <f>'MP2-F12_VQZ-F12'!H41</f>
        <v>4.0080012606092597</v>
      </c>
      <c r="AH46" s="1">
        <f>'MP2-F12_VQZ-F12'!I41</f>
        <v>4.0285845740395239</v>
      </c>
      <c r="AI46" s="1">
        <f>'MP2-F12_V5Z-F12_aVQZ-CABS'!G41</f>
        <v>4.0300598215548771</v>
      </c>
      <c r="AJ46" s="1">
        <f>'MP2-F12_V5Z-F12_aVQZ-CABS'!H41</f>
        <v>4.019485556064275</v>
      </c>
      <c r="AK46" s="1">
        <f>'MP2-F12_V5Z-F12_aVQZ-CABS'!I41</f>
        <v>4.0247726888095761</v>
      </c>
      <c r="AL46" s="1"/>
      <c r="AM46" s="1">
        <f t="shared" si="24"/>
        <v>4.05006872871519</v>
      </c>
      <c r="AN46" s="1">
        <f t="shared" si="13"/>
        <v>4.0292346434858901</v>
      </c>
      <c r="AO46" s="1">
        <f t="shared" si="14"/>
        <v>4.03965168610054</v>
      </c>
      <c r="AP46" s="1">
        <f t="shared" si="15"/>
        <v>4.0270612072280425</v>
      </c>
      <c r="AQ46" s="1">
        <f t="shared" si="16"/>
        <v>4.0246757919368017</v>
      </c>
      <c r="AR46" s="1">
        <f t="shared" si="17"/>
        <v>4.0258684995824225</v>
      </c>
      <c r="AT46" s="1">
        <f>'F12c_aVDZ-F12'!C41</f>
        <v>4.0894066455138836</v>
      </c>
      <c r="AU46" s="1">
        <f>'F12c_aVDZ-F12'!L41</f>
        <v>3.9421207356153163</v>
      </c>
      <c r="AV46" s="1">
        <f>'F12c_aVDZ-F12'!U41</f>
        <v>4.0157636905645999</v>
      </c>
      <c r="AW46" s="1">
        <f>'F12c_aVTZ-F12 CCSD'!C41</f>
        <v>4.0600205494641557</v>
      </c>
      <c r="AX46" s="1">
        <f>'F12c_aVTZ-F12 CCSD'!G41</f>
        <v>4.0076679332424447</v>
      </c>
      <c r="AY46" s="1">
        <f>'F12c_aVTZ-F12 CCSD'!K41</f>
        <v>4.0338442413533002</v>
      </c>
      <c r="AZ46" s="1">
        <f>'MP2-F12_aVQZ-F12'!G41</f>
        <v>4.0323253229095437</v>
      </c>
      <c r="BA46" s="1">
        <f>'MP2-F12_aVQZ-F12'!H41</f>
        <v>4.0183795128533628</v>
      </c>
      <c r="BB46" s="1">
        <f>'MP2-F12_aVQZ-F12'!I41</f>
        <v>4.0253524178814537</v>
      </c>
      <c r="BC46" s="1"/>
      <c r="BD46" s="1">
        <f t="shared" si="25"/>
        <v>4.0677091784400812</v>
      </c>
      <c r="BE46" s="1">
        <f t="shared" si="26"/>
        <v>4.0309216444525413</v>
      </c>
      <c r="BF46" s="1">
        <f t="shared" si="27"/>
        <v>4.0493154114463117</v>
      </c>
      <c r="BG46" s="1">
        <f t="shared" si="28"/>
        <v>4.0175680766979474</v>
      </c>
      <c r="BH46" s="1">
        <f t="shared" si="29"/>
        <v>4.0251588473109248</v>
      </c>
      <c r="BI46" s="1">
        <f t="shared" si="30"/>
        <v>4.0213634620044356</v>
      </c>
      <c r="BK46" s="1">
        <f>-BEGDB!I34</f>
        <v>4.0110000000000001</v>
      </c>
      <c r="BL46" s="1"/>
      <c r="BM46" s="1"/>
      <c r="BN46" s="1"/>
      <c r="BP46" s="1"/>
      <c r="BQ46" s="1"/>
      <c r="BS46" s="1"/>
      <c r="BT46" s="1"/>
    </row>
    <row r="47" spans="1:72" x14ac:dyDescent="0.2">
      <c r="A47" s="19" t="s">
        <v>123</v>
      </c>
      <c r="C47" s="1">
        <f>'F12b_VDZ-F12'!B42</f>
        <v>-0.3487009987846294</v>
      </c>
      <c r="D47" s="1">
        <f>'F12b_VDZ-F12'!K42</f>
        <v>-0.38678893725824987</v>
      </c>
      <c r="E47" s="1">
        <f>'F12b_VDZ-F12'!T42</f>
        <v>-0.36774496802143963</v>
      </c>
      <c r="F47" s="1">
        <f>'F12b_VTZ-F12'!B42</f>
        <v>-0.35060794492442687</v>
      </c>
      <c r="G47" s="1">
        <f>'F12b_VTZ-F12'!K42</f>
        <v>-0.3777047451617575</v>
      </c>
      <c r="H47" s="1">
        <f>'F12b_VTZ-F12'!T42</f>
        <v>-0.36415634504309219</v>
      </c>
      <c r="I47" s="1">
        <f>'MP2-F12_VQZ-F12'!C42</f>
        <v>-0.36736939885400638</v>
      </c>
      <c r="J47" s="1">
        <f>'MP2-F12_VQZ-F12'!D42</f>
        <v>-0.37642430070626054</v>
      </c>
      <c r="K47" s="1">
        <f>'MP2-F12_VQZ-F12'!E42</f>
        <v>-0.37189684978013349</v>
      </c>
      <c r="L47" s="1">
        <f>'MP2-F12_V5Z-F12_aVQZ-CABS'!C42</f>
        <v>-0.37502214391620975</v>
      </c>
      <c r="M47" s="1">
        <f>'MP2-F12_V5Z-F12_aVQZ-CABS'!D42</f>
        <v>-0.37596095715020289</v>
      </c>
      <c r="N47" s="1">
        <f>'MP2-F12_V5Z-F12_aVQZ-CABS'!E42</f>
        <v>-0.37549155053320632</v>
      </c>
      <c r="O47" s="1">
        <f>'F12c_aVDZ-F12'!B42</f>
        <v>-0.34152921843780376</v>
      </c>
      <c r="P47" s="1">
        <f>'F12c_aVDZ-F12'!K42</f>
        <v>-0.38350614325631066</v>
      </c>
      <c r="Q47" s="1">
        <f>'F12c_aVDZ-F12'!T42</f>
        <v>-0.36251768084705721</v>
      </c>
      <c r="R47" s="1">
        <f>'F12c_aVTZ-F12 CCSD'!B42</f>
        <v>-0.37040359745908408</v>
      </c>
      <c r="S47" s="1">
        <f>'F12c_aVTZ-F12 CCSD'!F42</f>
        <v>-0.37668119182510029</v>
      </c>
      <c r="T47" s="1">
        <f>'F12c_aVTZ-F12 CCSD'!J42</f>
        <v>-0.37354239464209216</v>
      </c>
      <c r="U47" s="1">
        <f>'MP2-F12_aVQZ-F12'!C42</f>
        <v>-0.37413228271852478</v>
      </c>
      <c r="V47" s="1">
        <f>'MP2-F12_aVQZ-F12'!D42</f>
        <v>-0.37614754893629748</v>
      </c>
      <c r="W47" s="1">
        <f>'MP2-F12_aVQZ-F12'!E42</f>
        <v>-0.37513991582741113</v>
      </c>
      <c r="Z47" s="1">
        <f>'F12b_VDZ-F12'!C42</f>
        <v>4.5012308153414624</v>
      </c>
      <c r="AA47" s="1">
        <f>'F12b_VDZ-F12'!L42</f>
        <v>4.2506816372343028</v>
      </c>
      <c r="AB47" s="1">
        <f>'F12b_VDZ-F12'!U42</f>
        <v>4.3759562262878831</v>
      </c>
      <c r="AC47" s="1">
        <f>'F12b_VTZ-F12'!C42</f>
        <v>4.5308192543837782</v>
      </c>
      <c r="AD47" s="1">
        <f>'F12b_VTZ-F12'!L42</f>
        <v>4.3518239014255879</v>
      </c>
      <c r="AE47" s="1">
        <f>'F12b_VTZ-F12'!U42</f>
        <v>4.4413215779046826</v>
      </c>
      <c r="AF47" s="1">
        <f>'MP2-F12_VQZ-F12'!G42</f>
        <v>4.4626176620715912</v>
      </c>
      <c r="AG47" s="1">
        <f>'MP2-F12_VQZ-F12'!H42</f>
        <v>4.408971925743792</v>
      </c>
      <c r="AH47" s="1">
        <f>'MP2-F12_VQZ-F12'!I42</f>
        <v>4.4357947939076912</v>
      </c>
      <c r="AI47" s="1">
        <f>'MP2-F12_V5Z-F12_aVQZ-CABS'!G42</f>
        <v>4.4357704105061355</v>
      </c>
      <c r="AJ47" s="1">
        <f>'MP2-F12_V5Z-F12_aVQZ-CABS'!H42</f>
        <v>4.4212627315962987</v>
      </c>
      <c r="AK47" s="1">
        <f>'MP2-F12_V5Z-F12_aVQZ-CABS'!I42</f>
        <v>4.4285165710512171</v>
      </c>
      <c r="AL47" s="1"/>
      <c r="AM47" s="1">
        <f t="shared" si="24"/>
        <v>4.4420426126269206</v>
      </c>
      <c r="AN47" s="1">
        <f t="shared" si="13"/>
        <v>4.431317865202189</v>
      </c>
      <c r="AO47" s="1">
        <f t="shared" si="14"/>
        <v>4.4366802389145548</v>
      </c>
      <c r="AP47" s="1">
        <f t="shared" si="15"/>
        <v>4.4266362238719932</v>
      </c>
      <c r="AQ47" s="1">
        <f t="shared" si="16"/>
        <v>4.426891125741558</v>
      </c>
      <c r="AR47" s="1">
        <f t="shared" si="17"/>
        <v>4.4267636748067751</v>
      </c>
      <c r="AT47" s="1">
        <f>'F12c_aVDZ-F12'!C42</f>
        <v>4.476210728341341</v>
      </c>
      <c r="AU47" s="1">
        <f>'F12c_aVDZ-F12'!L42</f>
        <v>4.3329323131194144</v>
      </c>
      <c r="AV47" s="1">
        <f>'F12c_aVDZ-F12'!U42</f>
        <v>4.4045715207303777</v>
      </c>
      <c r="AW47" s="1">
        <f>'F12c_aVTZ-F12 CCSD'!C42</f>
        <v>4.4641348056224981</v>
      </c>
      <c r="AX47" s="1">
        <f>'F12c_aVTZ-F12 CCSD'!G42</f>
        <v>4.4087024769700118</v>
      </c>
      <c r="AY47" s="1">
        <f>'F12c_aVTZ-F12 CCSD'!K42</f>
        <v>4.436418641296255</v>
      </c>
      <c r="AZ47" s="1">
        <f>'MP2-F12_aVQZ-F12'!G42</f>
        <v>4.4361235709513291</v>
      </c>
      <c r="BA47" s="1">
        <f>'MP2-F12_aVQZ-F12'!H42</f>
        <v>4.4202320051728172</v>
      </c>
      <c r="BB47" s="1">
        <f>'MP2-F12_aVQZ-F12'!I42</f>
        <v>4.4281777880620732</v>
      </c>
      <c r="BC47" s="1"/>
      <c r="BD47" s="1">
        <f t="shared" si="25"/>
        <v>4.4706444861661776</v>
      </c>
      <c r="BE47" s="1">
        <f t="shared" si="26"/>
        <v>4.4354198907481566</v>
      </c>
      <c r="BF47" s="1">
        <f t="shared" si="27"/>
        <v>4.4530321884571666</v>
      </c>
      <c r="BG47" s="1">
        <f t="shared" si="28"/>
        <v>4.4196262410912981</v>
      </c>
      <c r="BH47" s="1">
        <f t="shared" si="29"/>
        <v>4.4277025035975237</v>
      </c>
      <c r="BI47" s="1">
        <f t="shared" si="30"/>
        <v>4.4236643723444109</v>
      </c>
      <c r="BK47" s="1">
        <f>-BEGDB!I35</f>
        <v>4.4089999999999998</v>
      </c>
      <c r="BL47" s="1"/>
      <c r="BM47" s="1"/>
      <c r="BN47" s="1"/>
      <c r="BP47" s="1"/>
      <c r="BQ47" s="1"/>
      <c r="BS47" s="1"/>
      <c r="BT47" s="1"/>
    </row>
    <row r="48" spans="1:72" x14ac:dyDescent="0.2">
      <c r="A48" s="19" t="s">
        <v>124</v>
      </c>
      <c r="C48" s="1">
        <f>'F12b_VDZ-F12'!B43</f>
        <v>-2.5827100295571439</v>
      </c>
      <c r="D48" s="1">
        <f>'F12b_VDZ-F12'!K43</f>
        <v>-2.6364405097686041</v>
      </c>
      <c r="E48" s="1">
        <f>'F12b_VDZ-F12'!T43</f>
        <v>-2.6095752696628738</v>
      </c>
      <c r="F48" s="1">
        <f>'F12b_VTZ-F12'!B43</f>
        <v>-2.6066815306289586</v>
      </c>
      <c r="G48" s="1">
        <f>'F12b_VTZ-F12'!K43</f>
        <v>-2.6298655832365725</v>
      </c>
      <c r="H48" s="1">
        <f>'F12b_VTZ-F12'!T43</f>
        <v>-2.6182735569327655</v>
      </c>
      <c r="I48" s="1">
        <f>'MP2-F12_VQZ-F12'!C43</f>
        <v>-2.620074511090138</v>
      </c>
      <c r="J48" s="1">
        <f>'MP2-F12_VQZ-F12'!D43</f>
        <v>-2.6290225888552143</v>
      </c>
      <c r="K48" s="1">
        <f>'MP2-F12_VQZ-F12'!E43</f>
        <v>-2.6245485499726762</v>
      </c>
      <c r="L48" s="1">
        <f>'MP2-F12_V5Z-F12_aVQZ-CABS'!C43</f>
        <v>-2.6278859300535191</v>
      </c>
      <c r="M48" s="1">
        <f>'MP2-F12_V5Z-F12_aVQZ-CABS'!D43</f>
        <v>-2.6289171873504156</v>
      </c>
      <c r="N48" s="1">
        <f>'MP2-F12_V5Z-F12_aVQZ-CABS'!E43</f>
        <v>-2.6284015587019676</v>
      </c>
      <c r="O48" s="1">
        <f>'F12c_aVDZ-F12'!B43</f>
        <v>-2.5910195605221245</v>
      </c>
      <c r="P48" s="1">
        <f>'F12c_aVDZ-F12'!K43</f>
        <v>-2.6349914215642456</v>
      </c>
      <c r="Q48" s="1">
        <f>'F12c_aVDZ-F12'!T43</f>
        <v>-2.613005491043185</v>
      </c>
      <c r="R48" s="1">
        <f>'F12c_aVTZ-F12 CCSD'!B43</f>
        <v>-2.6219792496269201</v>
      </c>
      <c r="S48" s="1">
        <f>'F12c_aVTZ-F12 CCSD'!F43</f>
        <v>-2.6295306556518478</v>
      </c>
      <c r="T48" s="1">
        <f>'F12c_aVTZ-F12 CCSD'!J43</f>
        <v>-2.625754952639384</v>
      </c>
      <c r="U48" s="1">
        <f>'MP2-F12_aVQZ-F12'!C43</f>
        <v>-2.6267769751893684</v>
      </c>
      <c r="V48" s="1">
        <f>'MP2-F12_aVQZ-F12'!D43</f>
        <v>-2.629050396912862</v>
      </c>
      <c r="W48" s="1">
        <f>'MP2-F12_aVQZ-F12'!E43</f>
        <v>-2.627913686051115</v>
      </c>
      <c r="Z48" s="1">
        <f>'F12b_VDZ-F12'!C43</f>
        <v>2.8750252040225788</v>
      </c>
      <c r="AA48" s="1">
        <f>'F12b_VDZ-F12'!L43</f>
        <v>2.6885076794604847</v>
      </c>
      <c r="AB48" s="1">
        <f>'F12b_VDZ-F12'!U43</f>
        <v>2.7817664417415315</v>
      </c>
      <c r="AC48" s="1">
        <f>'F12b_VTZ-F12'!C43</f>
        <v>2.8470079471145393</v>
      </c>
      <c r="AD48" s="1">
        <f>'F12b_VTZ-F12'!L43</f>
        <v>2.7639752098658983</v>
      </c>
      <c r="AE48" s="1">
        <f>'F12b_VTZ-F12'!U43</f>
        <v>2.8054915784902188</v>
      </c>
      <c r="AF48" s="1">
        <f>'MP2-F12_VQZ-F12'!G43</f>
        <v>2.8479530096949257</v>
      </c>
      <c r="AG48" s="1">
        <f>'MP2-F12_VQZ-F12'!H43</f>
        <v>2.8204746817951984</v>
      </c>
      <c r="AH48" s="1">
        <f>'MP2-F12_VQZ-F12'!I43</f>
        <v>2.8342138457450621</v>
      </c>
      <c r="AI48" s="1">
        <f>'MP2-F12_V5Z-F12_aVQZ-CABS'!G43</f>
        <v>2.8368119268100074</v>
      </c>
      <c r="AJ48" s="1">
        <f>'MP2-F12_V5Z-F12_aVQZ-CABS'!H43</f>
        <v>2.8299535366315136</v>
      </c>
      <c r="AK48" s="1">
        <f>'MP2-F12_V5Z-F12_aVQZ-CABS'!I43</f>
        <v>2.8333827317207607</v>
      </c>
      <c r="AL48" s="1"/>
      <c r="AM48" s="1">
        <f t="shared" si="24"/>
        <v>2.8536879465321054</v>
      </c>
      <c r="AN48" s="1">
        <f t="shared" si="13"/>
        <v>2.8427361844557808</v>
      </c>
      <c r="AO48" s="1">
        <f t="shared" si="14"/>
        <v>2.8482120654939429</v>
      </c>
      <c r="AP48" s="1">
        <f t="shared" si="15"/>
        <v>2.8352274228435657</v>
      </c>
      <c r="AQ48" s="1">
        <f t="shared" si="16"/>
        <v>2.8344141291516696</v>
      </c>
      <c r="AR48" s="1">
        <f t="shared" si="17"/>
        <v>2.8348207759976178</v>
      </c>
      <c r="AT48" s="1">
        <f>'F12c_aVDZ-F12'!C43</f>
        <v>2.8874562763835341</v>
      </c>
      <c r="AU48" s="1">
        <f>'F12c_aVDZ-F12'!L43</f>
        <v>2.7670771644053467</v>
      </c>
      <c r="AV48" s="1">
        <f>'F12c_aVDZ-F12'!U43</f>
        <v>2.8272667203944404</v>
      </c>
      <c r="AW48" s="1">
        <f>'F12c_aVTZ-F12 CCSD'!C43</f>
        <v>2.8568181081249517</v>
      </c>
      <c r="AX48" s="1">
        <f>'F12c_aVTZ-F12 CCSD'!G43</f>
        <v>2.8179372561836478</v>
      </c>
      <c r="AY48" s="1">
        <f>'F12c_aVTZ-F12 CCSD'!K43</f>
        <v>2.8373776821542998</v>
      </c>
      <c r="AZ48" s="1">
        <f>'MP2-F12_aVQZ-F12'!G43</f>
        <v>2.8388538671786212</v>
      </c>
      <c r="BA48" s="1">
        <f>'MP2-F12_aVQZ-F12'!H43</f>
        <v>2.8284779838006329</v>
      </c>
      <c r="BB48" s="1">
        <f>'MP2-F12_aVQZ-F12'!I43</f>
        <v>2.833665925489627</v>
      </c>
      <c r="BC48" s="1"/>
      <c r="BD48" s="1">
        <f t="shared" si="25"/>
        <v>2.8569427027876575</v>
      </c>
      <c r="BE48" s="1">
        <f t="shared" si="26"/>
        <v>2.8355302482398606</v>
      </c>
      <c r="BF48" s="1">
        <f t="shared" si="27"/>
        <v>2.8462364755137592</v>
      </c>
      <c r="BG48" s="1">
        <f t="shared" si="28"/>
        <v>2.8299086636206221</v>
      </c>
      <c r="BH48" s="1">
        <f t="shared" si="29"/>
        <v>2.8353129693210066</v>
      </c>
      <c r="BI48" s="1">
        <f t="shared" si="30"/>
        <v>2.8326108164708144</v>
      </c>
      <c r="BK48" s="1">
        <f>-BEGDB!I36</f>
        <v>2.8260000000000001</v>
      </c>
      <c r="BL48" s="1"/>
      <c r="BM48" s="1"/>
      <c r="BN48" s="1"/>
      <c r="BP48" s="1"/>
      <c r="BQ48" s="1"/>
      <c r="BS48" s="1"/>
      <c r="BT48" s="1"/>
    </row>
    <row r="49" spans="1:72" x14ac:dyDescent="0.2">
      <c r="A49" s="19" t="s">
        <v>125</v>
      </c>
      <c r="C49" s="1">
        <f>'F12b_VDZ-F12'!B44</f>
        <v>-3.2699681076798202</v>
      </c>
      <c r="D49" s="1">
        <f>'F12b_VDZ-F12'!K44</f>
        <v>-3.3663836038559514</v>
      </c>
      <c r="E49" s="1">
        <f>'F12b_VDZ-F12'!T44</f>
        <v>-3.318175855767886</v>
      </c>
      <c r="F49" s="1">
        <f>'F12b_VTZ-F12'!B44</f>
        <v>-3.3414532588254837</v>
      </c>
      <c r="G49" s="1">
        <f>'F12b_VTZ-F12'!K44</f>
        <v>-3.3636339996652014</v>
      </c>
      <c r="H49" s="1">
        <f>'F12b_VTZ-F12'!T44</f>
        <v>-3.3525436292453428</v>
      </c>
      <c r="I49" s="1">
        <f>'MP2-F12_VQZ-F12'!C44</f>
        <v>-3.3588026515490661</v>
      </c>
      <c r="J49" s="1">
        <f>'MP2-F12_VQZ-F12'!D44</f>
        <v>-3.3624248321442565</v>
      </c>
      <c r="K49" s="1">
        <f>'MP2-F12_VQZ-F12'!E44</f>
        <v>-3.3606137418466613</v>
      </c>
      <c r="L49" s="1">
        <f>'MP2-F12_V5Z-F12_aVQZ-CABS'!C44</f>
        <v>-3.3617190615673178</v>
      </c>
      <c r="M49" s="1">
        <f>'MP2-F12_V5Z-F12_aVQZ-CABS'!D44</f>
        <v>-3.3622842681497978</v>
      </c>
      <c r="N49" s="1">
        <f>'MP2-F12_V5Z-F12_aVQZ-CABS'!E44</f>
        <v>-3.3620016648585578</v>
      </c>
      <c r="O49" s="1">
        <f>'F12c_aVDZ-F12'!B44</f>
        <v>-3.2895796087054077</v>
      </c>
      <c r="P49" s="1">
        <f>'F12c_aVDZ-F12'!K44</f>
        <v>-3.3650014934495962</v>
      </c>
      <c r="Q49" s="1">
        <f>'F12c_aVDZ-F12'!T44</f>
        <v>-3.3272905510775019</v>
      </c>
      <c r="R49" s="1">
        <f>'F12c_aVTZ-F12 CCSD'!B44</f>
        <v>-3.3461679868612912</v>
      </c>
      <c r="S49" s="1">
        <f>'F12c_aVTZ-F12 CCSD'!F44</f>
        <v>-3.3633352618599552</v>
      </c>
      <c r="T49" s="1">
        <f>'F12c_aVTZ-F12 CCSD'!J44</f>
        <v>-3.354751624360623</v>
      </c>
      <c r="U49" s="1">
        <f>'MP2-F12_aVQZ-F12'!C44</f>
        <v>-3.3599507140524763</v>
      </c>
      <c r="V49" s="1">
        <f>'MP2-F12_aVQZ-F12'!D44</f>
        <v>-3.3624280217721321</v>
      </c>
      <c r="W49" s="1">
        <f>'MP2-F12_aVQZ-F12'!E44</f>
        <v>-3.3611893679123042</v>
      </c>
      <c r="Z49" s="1">
        <f>'F12b_VDZ-F12'!C44</f>
        <v>4.0234597908776069</v>
      </c>
      <c r="AA49" s="1">
        <f>'F12b_VDZ-F12'!L44</f>
        <v>3.8478881372756599</v>
      </c>
      <c r="AB49" s="1">
        <f>'F12b_VDZ-F12'!U44</f>
        <v>3.9356739640766332</v>
      </c>
      <c r="AC49" s="1">
        <f>'F12b_VTZ-F12'!C44</f>
        <v>3.9770943651766539</v>
      </c>
      <c r="AD49" s="1">
        <f>'F12b_VTZ-F12'!L44</f>
        <v>3.9285304411019064</v>
      </c>
      <c r="AE49" s="1">
        <f>'F12b_VTZ-F12'!U44</f>
        <v>3.95281240313928</v>
      </c>
      <c r="AF49" s="1">
        <f>'MP2-F12_VQZ-F12'!G44</f>
        <v>3.9753603612445407</v>
      </c>
      <c r="AG49" s="1">
        <f>'MP2-F12_VQZ-F12'!H44</f>
        <v>3.9590884199376997</v>
      </c>
      <c r="AH49" s="1">
        <f>'MP2-F12_VQZ-F12'!I44</f>
        <v>3.9672243905911202</v>
      </c>
      <c r="AI49" s="1">
        <f>'MP2-F12_V5Z-F12_aVQZ-CABS'!G44</f>
        <v>3.9706845143805256</v>
      </c>
      <c r="AJ49" s="1">
        <f>'MP2-F12_V5Z-F12_aVQZ-CABS'!H44</f>
        <v>3.9637046728632974</v>
      </c>
      <c r="AK49" s="1">
        <f>'MP2-F12_V5Z-F12_aVQZ-CABS'!I44</f>
        <v>3.9671945936219117</v>
      </c>
      <c r="AL49" s="1"/>
      <c r="AM49" s="1">
        <f t="shared" si="24"/>
        <v>3.9816062114032733</v>
      </c>
      <c r="AN49" s="1">
        <f t="shared" si="13"/>
        <v>3.9708273705496504</v>
      </c>
      <c r="AO49" s="1">
        <f t="shared" si="14"/>
        <v>3.9762167909764621</v>
      </c>
      <c r="AP49" s="1">
        <f t="shared" si="15"/>
        <v>3.9698472422934592</v>
      </c>
      <c r="AQ49" s="1">
        <f t="shared" si="16"/>
        <v>3.9658345415320468</v>
      </c>
      <c r="AR49" s="1">
        <f t="shared" si="17"/>
        <v>3.9678408919127532</v>
      </c>
      <c r="AT49" s="1">
        <f>'F12c_aVDZ-F12'!C44</f>
        <v>4.1169759070394534</v>
      </c>
      <c r="AU49" s="1">
        <f>'F12c_aVDZ-F12'!L44</f>
        <v>3.8864058080233028</v>
      </c>
      <c r="AV49" s="1">
        <f>'F12c_aVDZ-F12'!U44</f>
        <v>4.0016908575313783</v>
      </c>
      <c r="AW49" s="1">
        <f>'F12c_aVTZ-F12 CCSD'!C44</f>
        <v>4.0096752444916985</v>
      </c>
      <c r="AX49" s="1">
        <f>'F12c_aVTZ-F12 CCSD'!G44</f>
        <v>3.947646259880333</v>
      </c>
      <c r="AY49" s="1">
        <f>'F12c_aVTZ-F12 CCSD'!K44</f>
        <v>3.9786607521860158</v>
      </c>
      <c r="AZ49" s="1">
        <f>'MP2-F12_aVQZ-F12'!G44</f>
        <v>3.9742562294704156</v>
      </c>
      <c r="BA49" s="1">
        <f>'MP2-F12_aVQZ-F12'!H44</f>
        <v>3.9613058446282605</v>
      </c>
      <c r="BB49" s="1">
        <f>'MP2-F12_aVQZ-F12'!I44</f>
        <v>3.9677810370493383</v>
      </c>
      <c r="BC49" s="1"/>
      <c r="BD49" s="1">
        <f t="shared" si="25"/>
        <v>3.9900233928520108</v>
      </c>
      <c r="BE49" s="1">
        <f t="shared" si="26"/>
        <v>3.9707322587124523</v>
      </c>
      <c r="BF49" s="1">
        <f t="shared" si="27"/>
        <v>3.9803778257822318</v>
      </c>
      <c r="BG49" s="1">
        <f t="shared" si="28"/>
        <v>3.9595567442051949</v>
      </c>
      <c r="BH49" s="1">
        <f t="shared" si="29"/>
        <v>3.9699696645912881</v>
      </c>
      <c r="BI49" s="1">
        <f t="shared" si="30"/>
        <v>3.9647632043982415</v>
      </c>
      <c r="BK49" s="1">
        <f>-BEGDB!I37</f>
        <v>3.968</v>
      </c>
      <c r="BL49" s="1"/>
      <c r="BM49" s="1"/>
      <c r="BN49" s="1"/>
      <c r="BP49" s="1"/>
      <c r="BQ49" s="1"/>
      <c r="BS49" s="1"/>
      <c r="BT49" s="1"/>
    </row>
    <row r="50" spans="1:72" x14ac:dyDescent="0.2">
      <c r="A50" s="19" t="s">
        <v>200</v>
      </c>
      <c r="C50" s="1">
        <f>'F12b_VDZ-F12'!B45</f>
        <v>-2.2522688387298628</v>
      </c>
      <c r="D50" s="1">
        <f>'F12b_VDZ-F12'!K45</f>
        <v>-2.3162925706576591</v>
      </c>
      <c r="E50" s="1">
        <f>'F12b_VDZ-F12'!T45</f>
        <v>-2.284280704693761</v>
      </c>
      <c r="F50" s="1">
        <f>'F12b_VTZ-F12'!B45</f>
        <v>-2.2980617693340859</v>
      </c>
      <c r="G50" s="1">
        <f>'F12b_VTZ-F12'!K45</f>
        <v>-2.3139458370026893</v>
      </c>
      <c r="H50" s="1">
        <f>'F12b_VTZ-F12'!T45</f>
        <v>-2.3060038031683874</v>
      </c>
      <c r="I50" s="1">
        <f>'MP2-F12_VQZ-F12'!C45</f>
        <v>-2.3108030428418842</v>
      </c>
      <c r="J50" s="1">
        <f>'MP2-F12_VQZ-F12'!D45</f>
        <v>-2.3132495260884944</v>
      </c>
      <c r="K50" s="1">
        <f>'MP2-F12_VQZ-F12'!E45</f>
        <v>-2.3120262844651895</v>
      </c>
      <c r="L50" s="1">
        <f>'MP2-F12_V5Z-F12_aVQZ-CABS'!C45</f>
        <v>-2.3127313092760908</v>
      </c>
      <c r="M50" s="1">
        <f>'MP2-F12_V5Z-F12_aVQZ-CABS'!D45</f>
        <v>-2.3131585892880406</v>
      </c>
      <c r="N50" s="1">
        <f>'MP2-F12_V5Z-F12_aVQZ-CABS'!E45</f>
        <v>-2.3129449492820657</v>
      </c>
      <c r="O50" s="1">
        <f>'F12c_aVDZ-F12'!B45</f>
        <v>-2.263860487254973</v>
      </c>
      <c r="P50" s="1">
        <f>'F12c_aVDZ-F12'!K45</f>
        <v>-2.3163631328410523</v>
      </c>
      <c r="Q50" s="1">
        <f>'F12c_aVDZ-F12'!T45</f>
        <v>-2.2901118100480127</v>
      </c>
      <c r="R50" s="1">
        <f>'F12c_aVTZ-F12 CCSD'!B45</f>
        <v>-2.3003242705031068</v>
      </c>
      <c r="S50" s="1">
        <f>'F12c_aVTZ-F12 CCSD'!F45</f>
        <v>-2.3139011871705315</v>
      </c>
      <c r="T50" s="1">
        <f>'F12c_aVTZ-F12 CCSD'!J45</f>
        <v>-2.3071127288368194</v>
      </c>
      <c r="U50" s="1">
        <f>'MP2-F12_aVQZ-F12'!C45</f>
        <v>-2.3115303953867778</v>
      </c>
      <c r="V50" s="1">
        <f>'MP2-F12_aVQZ-F12'!D45</f>
        <v>-2.3132433858916444</v>
      </c>
      <c r="W50" s="1">
        <f>'MP2-F12_aVQZ-F12'!E45</f>
        <v>-2.3123868906392113</v>
      </c>
      <c r="Z50" s="1">
        <f>'F12b_VDZ-F12'!C45</f>
        <v>2.7373654730925043</v>
      </c>
      <c r="AA50" s="1">
        <f>'F12b_VDZ-F12'!L45</f>
        <v>2.6039117633073059</v>
      </c>
      <c r="AB50" s="1">
        <f>'F12b_VDZ-F12'!U45</f>
        <v>2.6706386181999049</v>
      </c>
      <c r="AC50" s="1">
        <f>'F12b_VTZ-F12'!C45</f>
        <v>2.6936776618227589</v>
      </c>
      <c r="AD50" s="1">
        <f>'F12b_VTZ-F12'!L45</f>
        <v>2.6530811449274223</v>
      </c>
      <c r="AE50" s="1">
        <f>'F12b_VTZ-F12'!U45</f>
        <v>2.6733794033750904</v>
      </c>
      <c r="AF50" s="1">
        <f>'MP2-F12_VQZ-F12'!G45</f>
        <v>2.6835359555793477</v>
      </c>
      <c r="AG50" s="1">
        <f>'MP2-F12_VQZ-F12'!H45</f>
        <v>2.671716922659563</v>
      </c>
      <c r="AH50" s="1">
        <f>'MP2-F12_VQZ-F12'!I45</f>
        <v>2.6776264391194555</v>
      </c>
      <c r="AI50" s="1">
        <f>'MP2-F12_V5Z-F12_aVQZ-CABS'!G45</f>
        <v>2.6800786411600712</v>
      </c>
      <c r="AJ50" s="1">
        <f>'MP2-F12_V5Z-F12_aVQZ-CABS'!H45</f>
        <v>2.6750437477655633</v>
      </c>
      <c r="AK50" s="1">
        <f>'MP2-F12_V5Z-F12_aVQZ-CABS'!I45</f>
        <v>2.6775611944628173</v>
      </c>
      <c r="AL50" s="1"/>
      <c r="AM50" s="1">
        <f t="shared" si="24"/>
        <v>2.6845757316507433</v>
      </c>
      <c r="AN50" s="1">
        <f t="shared" si="13"/>
        <v>2.6788923585817002</v>
      </c>
      <c r="AO50" s="1">
        <f t="shared" si="14"/>
        <v>2.6817340451162215</v>
      </c>
      <c r="AP50" s="1">
        <f t="shared" si="15"/>
        <v>2.6793510053823124</v>
      </c>
      <c r="AQ50" s="1">
        <f t="shared" si="16"/>
        <v>2.6765836262565834</v>
      </c>
      <c r="AR50" s="1">
        <f t="shared" si="17"/>
        <v>2.6779673158194477</v>
      </c>
      <c r="AT50" s="1">
        <f>'F12c_aVDZ-F12'!C45</f>
        <v>2.7978288604592256</v>
      </c>
      <c r="AU50" s="1">
        <f>'F12c_aVDZ-F12'!L45</f>
        <v>2.6292495634397248</v>
      </c>
      <c r="AV50" s="1">
        <f>'F12c_aVDZ-F12'!U45</f>
        <v>2.7135392119494752</v>
      </c>
      <c r="AW50" s="1">
        <f>'F12c_aVTZ-F12 CCSD'!C45</f>
        <v>2.7126639632538905</v>
      </c>
      <c r="AX50" s="1">
        <f>'F12c_aVTZ-F12 CCSD'!G45</f>
        <v>2.6654725493124607</v>
      </c>
      <c r="AY50" s="1">
        <f>'F12c_aVTZ-F12 CCSD'!K45</f>
        <v>2.6890682562831758</v>
      </c>
      <c r="AZ50" s="1">
        <f>'MP2-F12_aVQZ-F12'!G45</f>
        <v>2.6826851756609509</v>
      </c>
      <c r="BA50" s="1">
        <f>'MP2-F12_aVQZ-F12'!H45</f>
        <v>2.6734994418871323</v>
      </c>
      <c r="BB50" s="1">
        <f>'MP2-F12_aVQZ-F12'!I45</f>
        <v>2.6780923087740414</v>
      </c>
      <c r="BC50" s="1"/>
      <c r="BD50" s="1">
        <f t="shared" si="25"/>
        <v>2.6937914735277548</v>
      </c>
      <c r="BE50" s="1">
        <f t="shared" si="26"/>
        <v>2.678555512567057</v>
      </c>
      <c r="BF50" s="1">
        <f t="shared" si="27"/>
        <v>2.6861734930474057</v>
      </c>
      <c r="BG50" s="1">
        <f t="shared" si="28"/>
        <v>2.6699312096825549</v>
      </c>
      <c r="BH50" s="1">
        <f t="shared" si="29"/>
        <v>2.6785059314370523</v>
      </c>
      <c r="BI50" s="1">
        <f t="shared" si="30"/>
        <v>2.6742185705598036</v>
      </c>
      <c r="BK50" s="1">
        <f>-BEGDB!I38</f>
        <v>2.6749999999999998</v>
      </c>
      <c r="BL50" s="1"/>
      <c r="BM50" s="1"/>
      <c r="BN50" s="1"/>
      <c r="BP50" s="1"/>
      <c r="BQ50" s="1"/>
      <c r="BS50" s="1"/>
      <c r="BT50" s="1"/>
    </row>
    <row r="51" spans="1:72" x14ac:dyDescent="0.2">
      <c r="A51" s="19" t="s">
        <v>126</v>
      </c>
      <c r="C51" s="1">
        <f>'F12b_VDZ-F12'!B46</f>
        <v>-1.6368277131662476</v>
      </c>
      <c r="D51" s="1">
        <f>'F12b_VDZ-F12'!K46</f>
        <v>-1.6749788568586939</v>
      </c>
      <c r="E51" s="1">
        <f>'F12b_VDZ-F12'!T46</f>
        <v>-1.6559032850124709</v>
      </c>
      <c r="F51" s="1">
        <f>'F12b_VTZ-F12'!B46</f>
        <v>-1.663065701327247</v>
      </c>
      <c r="G51" s="1">
        <f>'F12b_VTZ-F12'!K46</f>
        <v>-1.6748536994649317</v>
      </c>
      <c r="H51" s="1">
        <f>'F12b_VTZ-F12'!T46</f>
        <v>-1.6689597003960892</v>
      </c>
      <c r="I51" s="1">
        <f>'MP2-F12_VQZ-F12'!C46</f>
        <v>-1.6728988379954675</v>
      </c>
      <c r="J51" s="1">
        <f>'MP2-F12_VQZ-F12'!D46</f>
        <v>-1.6743829958410352</v>
      </c>
      <c r="K51" s="1">
        <f>'MP2-F12_VQZ-F12'!E46</f>
        <v>-1.6736409169182513</v>
      </c>
      <c r="L51" s="1">
        <f>'MP2-F12_V5Z-F12_aVQZ-CABS'!C46</f>
        <v>-1.6740352827784504</v>
      </c>
      <c r="M51" s="1">
        <f>'MP2-F12_V5Z-F12_aVQZ-CABS'!D46</f>
        <v>-1.6743803144719309</v>
      </c>
      <c r="N51" s="1">
        <f>'MP2-F12_V5Z-F12_aVQZ-CABS'!E46</f>
        <v>-1.6742077986251906</v>
      </c>
      <c r="O51" s="1">
        <f>'F12c_aVDZ-F12'!B46</f>
        <v>-1.6390346326413161</v>
      </c>
      <c r="P51" s="1">
        <f>'F12c_aVDZ-F12'!K46</f>
        <v>-1.6744743423803132</v>
      </c>
      <c r="Q51" s="1">
        <f>'F12c_aVDZ-F12'!T46</f>
        <v>-1.6567544875108147</v>
      </c>
      <c r="R51" s="1">
        <f>'F12c_aVTZ-F12 CCSD'!B46</f>
        <v>-1.6648206684635483</v>
      </c>
      <c r="S51" s="1">
        <f>'F12c_aVTZ-F12 CCSD'!F46</f>
        <v>-1.6749667697595612</v>
      </c>
      <c r="T51" s="1">
        <f>'F12c_aVTZ-F12 CCSD'!J46</f>
        <v>-1.6698937191115548</v>
      </c>
      <c r="U51" s="1">
        <f>'MP2-F12_aVQZ-F12'!C46</f>
        <v>-1.6732995887472437</v>
      </c>
      <c r="V51" s="1">
        <f>'MP2-F12_aVQZ-F12'!D46</f>
        <v>-1.6743882348764279</v>
      </c>
      <c r="W51" s="1">
        <f>'MP2-F12_aVQZ-F12'!E46</f>
        <v>-1.6738439118118358</v>
      </c>
      <c r="Z51" s="1">
        <f>'F12b_VDZ-F12'!C46</f>
        <v>1.7870623792291551</v>
      </c>
      <c r="AA51" s="1">
        <f>'F12b_VDZ-F12'!L46</f>
        <v>1.6963806055058932</v>
      </c>
      <c r="AB51" s="1">
        <f>'F12b_VDZ-F12'!U46</f>
        <v>1.7417214923675242</v>
      </c>
      <c r="AC51" s="1">
        <f>'F12b_VTZ-F12'!C46</f>
        <v>1.7553813234331543</v>
      </c>
      <c r="AD51" s="1">
        <f>'F12b_VTZ-F12'!L46</f>
        <v>1.7231520037746761</v>
      </c>
      <c r="AE51" s="1">
        <f>'F12b_VTZ-F12'!U46</f>
        <v>1.7392666636039151</v>
      </c>
      <c r="AF51" s="1">
        <f>'MP2-F12_VQZ-F12'!G46</f>
        <v>1.7440487798364415</v>
      </c>
      <c r="AG51" s="1">
        <f>'MP2-F12_VQZ-F12'!H46</f>
        <v>1.7347101702850534</v>
      </c>
      <c r="AH51" s="1">
        <f>'MP2-F12_VQZ-F12'!I46</f>
        <v>1.7393794750607474</v>
      </c>
      <c r="AI51" s="1">
        <f>'MP2-F12_V5Z-F12_aVQZ-CABS'!G46</f>
        <v>1.7456066154784737</v>
      </c>
      <c r="AJ51" s="1">
        <f>'MP2-F12_V5Z-F12_aVQZ-CABS'!H46</f>
        <v>1.7395720197416489</v>
      </c>
      <c r="AK51" s="1">
        <f>'MP2-F12_V5Z-F12_aVQZ-CABS'!I46</f>
        <v>1.7425893176100613</v>
      </c>
      <c r="AL51" s="1"/>
      <c r="AM51" s="1">
        <f t="shared" si="24"/>
        <v>1.7434490463858439</v>
      </c>
      <c r="AN51" s="1">
        <f t="shared" si="13"/>
        <v>1.7391449386250706</v>
      </c>
      <c r="AO51" s="1">
        <f t="shared" si="14"/>
        <v>1.7412969925054571</v>
      </c>
      <c r="AP51" s="1">
        <f t="shared" si="15"/>
        <v>1.7468887562953079</v>
      </c>
      <c r="AQ51" s="1">
        <f t="shared" si="16"/>
        <v>1.7418843765709475</v>
      </c>
      <c r="AR51" s="1">
        <f t="shared" si="17"/>
        <v>1.7443865664331277</v>
      </c>
      <c r="AT51" s="1">
        <f>'F12c_aVDZ-F12'!C46</f>
        <v>1.835527661936823</v>
      </c>
      <c r="AU51" s="1">
        <f>'F12c_aVDZ-F12'!L46</f>
        <v>1.7160888189835781</v>
      </c>
      <c r="AV51" s="1">
        <f>'F12c_aVDZ-F12'!U46</f>
        <v>1.7758082404602007</v>
      </c>
      <c r="AW51" s="1">
        <f>'F12c_aVTZ-F12 CCSD'!C46</f>
        <v>1.7670103639878583</v>
      </c>
      <c r="AX51" s="1">
        <f>'F12c_aVTZ-F12 CCSD'!G46</f>
        <v>1.7317421099539112</v>
      </c>
      <c r="AY51" s="1">
        <f>'F12c_aVTZ-F12 CCSD'!K46</f>
        <v>1.7493762369708847</v>
      </c>
      <c r="AZ51" s="1">
        <f>'MP2-F12_aVQZ-F12'!G46</f>
        <v>1.7436785278925704</v>
      </c>
      <c r="BA51" s="1">
        <f>'MP2-F12_aVQZ-F12'!H46</f>
        <v>1.7372922307117822</v>
      </c>
      <c r="BB51" s="1">
        <f>'MP2-F12_aVQZ-F12'!I46</f>
        <v>1.7404853793021764</v>
      </c>
      <c r="BC51" s="1"/>
      <c r="BD51" s="1">
        <f t="shared" si="25"/>
        <v>1.75045129090012</v>
      </c>
      <c r="BE51" s="1">
        <f t="shared" si="26"/>
        <v>1.7379988437103777</v>
      </c>
      <c r="BF51" s="1">
        <f t="shared" si="27"/>
        <v>1.7442250673052488</v>
      </c>
      <c r="BG51" s="1">
        <f t="shared" si="28"/>
        <v>1.7335876001496722</v>
      </c>
      <c r="BH51" s="1">
        <f t="shared" si="29"/>
        <v>1.7406698782030874</v>
      </c>
      <c r="BI51" s="1">
        <f t="shared" si="30"/>
        <v>1.7371287391763799</v>
      </c>
      <c r="BK51" s="1">
        <f>-BEGDB!I39</f>
        <v>1.7370000000000001</v>
      </c>
      <c r="BL51" s="1"/>
      <c r="BM51" s="1"/>
      <c r="BN51" s="1"/>
      <c r="BP51" s="1"/>
      <c r="BQ51" s="1"/>
      <c r="BS51" s="1"/>
      <c r="BT51" s="1"/>
    </row>
    <row r="52" spans="1:72" x14ac:dyDescent="0.2">
      <c r="A52" s="19" t="s">
        <v>203</v>
      </c>
      <c r="C52" s="1">
        <f>'F12b_VDZ-F12'!B47</f>
        <v>-2.2507706836324872</v>
      </c>
      <c r="D52" s="1">
        <f>'F12b_VDZ-F12'!K47</f>
        <v>-2.3097638751993701</v>
      </c>
      <c r="E52" s="1">
        <f>'F12b_VDZ-F12'!T47</f>
        <v>-2.2802672794159289</v>
      </c>
      <c r="F52" s="1">
        <f>'F12b_VTZ-F12'!B47</f>
        <v>-2.292764384949797</v>
      </c>
      <c r="G52" s="1">
        <f>'F12b_VTZ-F12'!K47</f>
        <v>-2.3072432279057815</v>
      </c>
      <c r="H52" s="1">
        <f>'F12b_VTZ-F12'!T47</f>
        <v>-2.3000038064277892</v>
      </c>
      <c r="I52" s="1">
        <f>'MP2-F12_VQZ-F12'!C47</f>
        <v>-2.3041728019252719</v>
      </c>
      <c r="J52" s="1">
        <f>'MP2-F12_VQZ-F12'!D47</f>
        <v>-2.3064323626198679</v>
      </c>
      <c r="K52" s="1">
        <f>'MP2-F12_VQZ-F12'!E47</f>
        <v>-2.3053025822725699</v>
      </c>
      <c r="L52" s="1">
        <f>'MP2-F12_V5Z-F12_aVQZ-CABS'!C47</f>
        <v>-2.3060308776768994</v>
      </c>
      <c r="M52" s="1">
        <f>'MP2-F12_V5Z-F12_aVQZ-CABS'!D47</f>
        <v>-2.3064076814469434</v>
      </c>
      <c r="N52" s="1">
        <f>'MP2-F12_V5Z-F12_aVQZ-CABS'!E47</f>
        <v>-2.3062192795619216</v>
      </c>
      <c r="O52" s="1">
        <f>'F12c_aVDZ-F12'!B47</f>
        <v>-2.2562762449097664</v>
      </c>
      <c r="P52" s="1">
        <f>'F12c_aVDZ-F12'!K47</f>
        <v>-2.3100265827047481</v>
      </c>
      <c r="Q52" s="1">
        <f>'F12c_aVDZ-F12'!T47</f>
        <v>-2.2831514138072571</v>
      </c>
      <c r="R52" s="1">
        <f>'F12c_aVTZ-F12 CCSD'!B47</f>
        <v>-2.2929177507588778</v>
      </c>
      <c r="S52" s="1">
        <f>'F12c_aVTZ-F12 CCSD'!F47</f>
        <v>-2.3070292402620787</v>
      </c>
      <c r="T52" s="1">
        <f>'F12c_aVTZ-F12 CCSD'!J47</f>
        <v>-2.2999734955104785</v>
      </c>
      <c r="U52" s="1">
        <f>'MP2-F12_aVQZ-F12'!C47</f>
        <v>-2.3049018142566173</v>
      </c>
      <c r="V52" s="1">
        <f>'MP2-F12_aVQZ-F12'!D47</f>
        <v>-2.3064411302174364</v>
      </c>
      <c r="W52" s="1">
        <f>'MP2-F12_aVQZ-F12'!E47</f>
        <v>-2.3056714722370266</v>
      </c>
      <c r="Z52" s="1">
        <f>'F12b_VDZ-F12'!C47</f>
        <v>2.5376701806847022</v>
      </c>
      <c r="AA52" s="1">
        <f>'F12b_VDZ-F12'!L47</f>
        <v>2.4149864226873516</v>
      </c>
      <c r="AB52" s="1">
        <f>'F12b_VDZ-F12'!U47</f>
        <v>2.4763283016860269</v>
      </c>
      <c r="AC52" s="1">
        <f>'F12b_VTZ-F12'!C47</f>
        <v>2.4986035112413343</v>
      </c>
      <c r="AD52" s="1">
        <f>'F12b_VTZ-F12'!L47</f>
        <v>2.4634929672752954</v>
      </c>
      <c r="AE52" s="1">
        <f>'F12b_VTZ-F12'!U47</f>
        <v>2.4810482392583149</v>
      </c>
      <c r="AF52" s="1">
        <f>'MP2-F12_VQZ-F12'!G47</f>
        <v>2.4921555926158594</v>
      </c>
      <c r="AG52" s="1">
        <f>'MP2-F12_VQZ-F12'!H47</f>
        <v>2.4811372768923872</v>
      </c>
      <c r="AH52" s="1">
        <f>'MP2-F12_VQZ-F12'!I47</f>
        <v>2.4866464347541233</v>
      </c>
      <c r="AI52" s="1">
        <f>'MP2-F12_V5Z-F12_aVQZ-CABS'!G47</f>
        <v>2.4889440121632638</v>
      </c>
      <c r="AJ52" s="1">
        <f>'MP2-F12_V5Z-F12_aVQZ-CABS'!H47</f>
        <v>2.4841841103774911</v>
      </c>
      <c r="AK52" s="1">
        <f>'MP2-F12_V5Z-F12_aVQZ-CABS'!I47</f>
        <v>2.4865640612703777</v>
      </c>
      <c r="AL52" s="1"/>
      <c r="AM52" s="1">
        <f t="shared" si="24"/>
        <v>2.4941396949536552</v>
      </c>
      <c r="AN52" s="1">
        <f t="shared" si="13"/>
        <v>2.4878703254480112</v>
      </c>
      <c r="AO52" s="1">
        <f t="shared" si="14"/>
        <v>2.4910050102008334</v>
      </c>
      <c r="AP52" s="1">
        <f t="shared" si="15"/>
        <v>2.4882999130536181</v>
      </c>
      <c r="AQ52" s="1">
        <f t="shared" si="16"/>
        <v>2.4856222772431811</v>
      </c>
      <c r="AR52" s="1">
        <f t="shared" si="17"/>
        <v>2.4869610951483994</v>
      </c>
      <c r="AT52" s="1">
        <f>'F12c_aVDZ-F12'!C47</f>
        <v>2.6055096698154809</v>
      </c>
      <c r="AU52" s="1">
        <f>'F12c_aVDZ-F12'!L47</f>
        <v>2.4386463182215348</v>
      </c>
      <c r="AV52" s="1">
        <f>'F12c_aVDZ-F12'!U47</f>
        <v>2.5220779940185079</v>
      </c>
      <c r="AW52" s="1">
        <f>'F12c_aVTZ-F12 CCSD'!C47</f>
        <v>2.5225883801359243</v>
      </c>
      <c r="AX52" s="1">
        <f>'F12c_aVTZ-F12 CCSD'!G47</f>
        <v>2.475414014996439</v>
      </c>
      <c r="AY52" s="1">
        <f>'F12c_aVTZ-F12 CCSD'!K47</f>
        <v>2.4990011975661819</v>
      </c>
      <c r="AZ52" s="1">
        <f>'MP2-F12_aVQZ-F12'!G47</f>
        <v>2.4918168152268718</v>
      </c>
      <c r="BA52" s="1">
        <f>'MP2-F12_aVQZ-F12'!H47</f>
        <v>2.482831774646729</v>
      </c>
      <c r="BB52" s="1">
        <f>'MP2-F12_aVQZ-F12'!I47</f>
        <v>2.4873242949368004</v>
      </c>
      <c r="BC52" s="1"/>
      <c r="BD52" s="1">
        <f t="shared" si="25"/>
        <v>2.5046541960095525</v>
      </c>
      <c r="BE52" s="1">
        <f t="shared" si="26"/>
        <v>2.4885005876309609</v>
      </c>
      <c r="BF52" s="1">
        <f t="shared" si="27"/>
        <v>2.4965773918202565</v>
      </c>
      <c r="BG52" s="1">
        <f t="shared" si="28"/>
        <v>2.4790527679774295</v>
      </c>
      <c r="BH52" s="1">
        <f t="shared" si="29"/>
        <v>2.487471772715399</v>
      </c>
      <c r="BI52" s="1">
        <f t="shared" si="30"/>
        <v>2.4832622703464144</v>
      </c>
      <c r="BK52" s="1">
        <f>-BEGDB!I40</f>
        <v>2.4849999999999999</v>
      </c>
      <c r="BL52" s="1"/>
      <c r="BM52" s="1"/>
      <c r="BN52" s="1"/>
      <c r="BP52" s="1"/>
      <c r="BQ52" s="1"/>
      <c r="BS52" s="1"/>
      <c r="BT52" s="1"/>
    </row>
    <row r="53" spans="1:72" x14ac:dyDescent="0.2">
      <c r="A53" s="19" t="s">
        <v>127</v>
      </c>
      <c r="C53" s="1">
        <f>'F12b_VDZ-F12'!B48</f>
        <v>-2.5134765342892758</v>
      </c>
      <c r="D53" s="1">
        <f>'F12b_VDZ-F12'!K48</f>
        <v>-2.5841967633319305</v>
      </c>
      <c r="E53" s="1">
        <f>'F12b_VDZ-F12'!T48</f>
        <v>-2.5488366488106031</v>
      </c>
      <c r="F53" s="1">
        <f>'F12b_VTZ-F12'!B48</f>
        <v>-2.5662975211169026</v>
      </c>
      <c r="G53" s="1">
        <f>'F12b_VTZ-F12'!K48</f>
        <v>-2.5826640280898099</v>
      </c>
      <c r="H53" s="1">
        <f>'F12b_VTZ-F12'!T48</f>
        <v>-2.574480774603356</v>
      </c>
      <c r="I53" s="1">
        <f>'MP2-F12_VQZ-F12'!C48</f>
        <v>-2.5788036718484442</v>
      </c>
      <c r="J53" s="1">
        <f>'MP2-F12_VQZ-F12'!D48</f>
        <v>-2.5815169401206051</v>
      </c>
      <c r="K53" s="1">
        <f>'MP2-F12_VQZ-F12'!E48</f>
        <v>-2.5801603059845246</v>
      </c>
      <c r="L53" s="1">
        <f>'MP2-F12_V5Z-F12_aVQZ-CABS'!C48</f>
        <v>-2.5810078498151507</v>
      </c>
      <c r="M53" s="1">
        <f>'MP2-F12_V5Z-F12_aVQZ-CABS'!D48</f>
        <v>-2.5814174020151222</v>
      </c>
      <c r="N53" s="1">
        <f>'MP2-F12_V5Z-F12_aVQZ-CABS'!E48</f>
        <v>-2.5812126259151364</v>
      </c>
      <c r="O53" s="1">
        <f>'F12c_aVDZ-F12'!B48</f>
        <v>-2.5213341882144062</v>
      </c>
      <c r="P53" s="1">
        <f>'F12c_aVDZ-F12'!K48</f>
        <v>-2.5847183454815719</v>
      </c>
      <c r="Q53" s="1">
        <f>'F12c_aVDZ-F12'!T48</f>
        <v>-2.5530262668479891</v>
      </c>
      <c r="R53" s="1">
        <f>'F12c_aVTZ-F12 CCSD'!B48</f>
        <v>-2.5660030497033426</v>
      </c>
      <c r="S53" s="1">
        <f>'F12c_aVTZ-F12 CCSD'!F48</f>
        <v>-2.5820595532113573</v>
      </c>
      <c r="T53" s="1">
        <f>'F12c_aVTZ-F12 CCSD'!J48</f>
        <v>-2.5740313014573499</v>
      </c>
      <c r="U53" s="1">
        <f>'MP2-F12_aVQZ-F12'!C48</f>
        <v>-2.5796252110679347</v>
      </c>
      <c r="V53" s="1">
        <f>'MP2-F12_aVQZ-F12'!D48</f>
        <v>-2.5815082767144797</v>
      </c>
      <c r="W53" s="1">
        <f>'MP2-F12_aVQZ-F12'!E48</f>
        <v>-2.5805667438912074</v>
      </c>
      <c r="Z53" s="1">
        <f>'F12b_VDZ-F12'!C48</f>
        <v>3.1887193403489182</v>
      </c>
      <c r="AA53" s="1">
        <f>'F12b_VDZ-F12'!L48</f>
        <v>3.0478116654749154</v>
      </c>
      <c r="AB53" s="1">
        <f>'F12b_VDZ-F12'!U48</f>
        <v>3.1182655029119166</v>
      </c>
      <c r="AC53" s="1">
        <f>'F12b_VTZ-F12'!C48</f>
        <v>3.1411474818581238</v>
      </c>
      <c r="AD53" s="1">
        <f>'F12b_VTZ-F12'!L48</f>
        <v>3.1078297268788928</v>
      </c>
      <c r="AE53" s="1">
        <f>'F12b_VTZ-F12'!U48</f>
        <v>3.1244886043685085</v>
      </c>
      <c r="AF53" s="1">
        <f>'MP2-F12_VQZ-F12'!G48</f>
        <v>3.1423769938194903</v>
      </c>
      <c r="AG53" s="1">
        <f>'MP2-F12_VQZ-F12'!H48</f>
        <v>3.1298358330866209</v>
      </c>
      <c r="AH53" s="1">
        <f>'MP2-F12_VQZ-F12'!I48</f>
        <v>3.1361064134530556</v>
      </c>
      <c r="AI53" s="1">
        <f>'MP2-F12_V5Z-F12_aVQZ-CABS'!G48</f>
        <v>3.1385825750668386</v>
      </c>
      <c r="AJ53" s="1">
        <f>'MP2-F12_V5Z-F12_aVQZ-CABS'!H48</f>
        <v>3.1331155403323456</v>
      </c>
      <c r="AK53" s="1">
        <f>'MP2-F12_V5Z-F12_aVQZ-CABS'!I48</f>
        <v>3.1358490576995921</v>
      </c>
      <c r="AL53" s="1"/>
      <c r="AM53" s="1">
        <f t="shared" si="24"/>
        <v>3.1478709902967132</v>
      </c>
      <c r="AN53" s="1">
        <f t="shared" si="13"/>
        <v>3.1381790324853616</v>
      </c>
      <c r="AO53" s="1">
        <f t="shared" si="14"/>
        <v>3.1430250113910372</v>
      </c>
      <c r="AP53" s="1">
        <f t="shared" si="15"/>
        <v>3.1378258191622477</v>
      </c>
      <c r="AQ53" s="1">
        <f t="shared" si="16"/>
        <v>3.1346289034631032</v>
      </c>
      <c r="AR53" s="1">
        <f t="shared" si="17"/>
        <v>3.1362273613126757</v>
      </c>
      <c r="AT53" s="1">
        <f>'F12c_aVDZ-F12'!C48</f>
        <v>3.2702113021361332</v>
      </c>
      <c r="AU53" s="1">
        <f>'F12c_aVDZ-F12'!L48</f>
        <v>3.0724706942043203</v>
      </c>
      <c r="AV53" s="1">
        <f>'F12c_aVDZ-F12'!U48</f>
        <v>3.1713409981702267</v>
      </c>
      <c r="AW53" s="1">
        <f>'F12c_aVTZ-F12 CCSD'!C48</f>
        <v>3.1760458917965253</v>
      </c>
      <c r="AX53" s="1">
        <f>'F12c_aVTZ-F12 CCSD'!G48</f>
        <v>3.1220014039370794</v>
      </c>
      <c r="AY53" s="1">
        <f>'F12c_aVTZ-F12 CCSD'!K48</f>
        <v>3.1490236478668026</v>
      </c>
      <c r="AZ53" s="1">
        <f>'MP2-F12_aVQZ-F12'!G48</f>
        <v>3.1423003642412795</v>
      </c>
      <c r="BA53" s="1">
        <f>'MP2-F12_aVQZ-F12'!H48</f>
        <v>3.1313126635022033</v>
      </c>
      <c r="BB53" s="1">
        <f>'MP2-F12_aVQZ-F12'!I48</f>
        <v>3.1368065138717416</v>
      </c>
      <c r="BC53" s="1"/>
      <c r="BD53" s="1">
        <f>AW53+(AW53-R53-AT53+O53)/((3/2)^$BD$1-1)</f>
        <v>3.1568651578510063</v>
      </c>
      <c r="BE53" s="1">
        <f>AX53+(AX53-S53-AU53+P53)/((3/2)^$BD$1-1)</f>
        <v>3.1401650496708</v>
      </c>
      <c r="BF53" s="1">
        <f>(BD53+BE53)/2</f>
        <v>3.1485151037609032</v>
      </c>
      <c r="BG53" s="1">
        <f>AZ53+(AZ53-U53-AW53+R53)/((4/3)^$BD$1-1)</f>
        <v>3.1286287433454496</v>
      </c>
      <c r="BH53" s="1">
        <f>BA53+(BA53-V53-AX53+S53)/((4/3)^$BD$1-1)</f>
        <v>3.1372641115068904</v>
      </c>
      <c r="BI53" s="1">
        <f>(BG53+BH53)/2</f>
        <v>3.13294642742617</v>
      </c>
      <c r="BK53" s="1">
        <f>-BEGDB!I41</f>
        <v>3.137</v>
      </c>
      <c r="BL53" s="1"/>
      <c r="BM53" s="1"/>
      <c r="BN53" s="1"/>
      <c r="BP53" s="1"/>
      <c r="BQ53" s="1"/>
      <c r="BS53" s="1"/>
      <c r="BT53" s="1"/>
    </row>
    <row r="54" spans="1:72" x14ac:dyDescent="0.2">
      <c r="A54" s="19" t="s">
        <v>128</v>
      </c>
      <c r="C54" s="1">
        <f>'F12b_VDZ-F12'!B49</f>
        <v>-2.7773380478959977</v>
      </c>
      <c r="D54" s="1">
        <f>'F12b_VDZ-F12'!K49</f>
        <v>-2.8668356986393424</v>
      </c>
      <c r="E54" s="1">
        <f>'F12b_VDZ-F12'!T49</f>
        <v>-2.8220868732676703</v>
      </c>
      <c r="F54" s="1">
        <f>'F12b_VTZ-F12'!B49</f>
        <v>-2.8363348852716408</v>
      </c>
      <c r="G54" s="1">
        <f>'F12b_VTZ-F12'!K49</f>
        <v>-2.8637484955893129</v>
      </c>
      <c r="H54" s="1">
        <f>'F12b_VTZ-F12'!T49</f>
        <v>-2.8500416904304768</v>
      </c>
      <c r="I54" s="1">
        <f>'MP2-F12_VQZ-F12'!C49</f>
        <v>-2.8569455621891833</v>
      </c>
      <c r="J54" s="1">
        <f>'MP2-F12_VQZ-F12'!D49</f>
        <v>-2.8629542882001662</v>
      </c>
      <c r="K54" s="1">
        <f>'MP2-F12_VQZ-F12'!E49</f>
        <v>-2.8599499251946749</v>
      </c>
      <c r="L54" s="1">
        <f>'MP2-F12_V5Z-F12_aVQZ-CABS'!C49</f>
        <v>-2.8618252618407904</v>
      </c>
      <c r="M54" s="1">
        <f>'MP2-F12_V5Z-F12_aVQZ-CABS'!D49</f>
        <v>-2.8628372652296128</v>
      </c>
      <c r="N54" s="1">
        <f>'MP2-F12_V5Z-F12_aVQZ-CABS'!E49</f>
        <v>-2.8623312635352018</v>
      </c>
      <c r="O54" s="1">
        <f>'F12c_aVDZ-F12'!B49</f>
        <v>-2.7877271108673045</v>
      </c>
      <c r="P54" s="1">
        <f>'F12c_aVDZ-F12'!K49</f>
        <v>-2.8668457569837638</v>
      </c>
      <c r="Q54" s="1">
        <f>'F12c_aVDZ-F12'!T49</f>
        <v>-2.8272864339255341</v>
      </c>
      <c r="R54" s="1">
        <f>'F12c_aVTZ-F12 CCSD'!B49</f>
        <v>-2.8471579106324842</v>
      </c>
      <c r="S54" s="1">
        <f>'F12c_aVTZ-F12 CCSD'!F49</f>
        <v>-2.8635316709849024</v>
      </c>
      <c r="T54" s="1">
        <f>'F12c_aVTZ-F12 CCSD'!J49</f>
        <v>-2.8553447908086933</v>
      </c>
      <c r="U54" s="1">
        <f>'MP2-F12_aVQZ-F12'!C49</f>
        <v>-2.8600650732186312</v>
      </c>
      <c r="V54" s="1">
        <f>'MP2-F12_aVQZ-F12'!D49</f>
        <v>-2.8629431241637384</v>
      </c>
      <c r="W54" s="1">
        <f>'MP2-F12_aVQZ-F12'!E49</f>
        <v>-2.861504098691185</v>
      </c>
      <c r="Z54" s="1">
        <f>'F12b_VDZ-F12'!C49</f>
        <v>4.6966802009357709</v>
      </c>
      <c r="AA54" s="1">
        <f>'F12b_VDZ-F12'!L49</f>
        <v>4.4371419655096105</v>
      </c>
      <c r="AB54" s="1">
        <f>'F12b_VDZ-F12'!U49</f>
        <v>4.5669110832226902</v>
      </c>
      <c r="AC54" s="1">
        <f>'F12b_VTZ-F12'!C49</f>
        <v>4.6564460324872874</v>
      </c>
      <c r="AD54" s="1">
        <f>'F12b_VTZ-F12'!L49</f>
        <v>4.5415463410058381</v>
      </c>
      <c r="AE54" s="1">
        <f>'F12b_VTZ-F12'!U49</f>
        <v>4.5989961867465627</v>
      </c>
      <c r="AF54" s="1">
        <f>'MP2-F12_VQZ-F12'!G49</f>
        <v>4.6065561972154612</v>
      </c>
      <c r="AG54" s="1">
        <f>'MP2-F12_VQZ-F12'!H49</f>
        <v>4.5745003525642511</v>
      </c>
      <c r="AH54" s="1">
        <f>'MP2-F12_VQZ-F12'!I49</f>
        <v>4.5905282748898557</v>
      </c>
      <c r="AI54" s="1">
        <f>'MP2-F12_V5Z-F12_aVQZ-CABS'!G49</f>
        <v>4.5887903195124267</v>
      </c>
      <c r="AJ54" s="1">
        <f>'MP2-F12_V5Z-F12_aVQZ-CABS'!H49</f>
        <v>4.5799066568852957</v>
      </c>
      <c r="AK54" s="1">
        <f>'MP2-F12_V5Z-F12_aVQZ-CABS'!I49</f>
        <v>4.5843484881988612</v>
      </c>
      <c r="AL54" s="1"/>
      <c r="AM54" s="1">
        <f t="shared" si="24"/>
        <v>4.5948451064256783</v>
      </c>
      <c r="AN54" s="1">
        <f t="shared" si="13"/>
        <v>4.587363645349197</v>
      </c>
      <c r="AO54" s="1">
        <f t="shared" si="14"/>
        <v>4.5911043758874381</v>
      </c>
      <c r="AP54" s="1">
        <f t="shared" si="15"/>
        <v>4.5826581089602785</v>
      </c>
      <c r="AQ54" s="1">
        <f t="shared" si="16"/>
        <v>4.5824236938827143</v>
      </c>
      <c r="AR54" s="1">
        <f t="shared" si="17"/>
        <v>4.5825409014214964</v>
      </c>
      <c r="AT54" s="1">
        <f>'F12c_aVDZ-F12'!C49</f>
        <v>4.73474838480454</v>
      </c>
      <c r="AU54" s="1">
        <f>'F12c_aVDZ-F12'!L49</f>
        <v>4.4980100306217858</v>
      </c>
      <c r="AV54" s="1">
        <f>'F12c_aVDZ-F12'!U49</f>
        <v>4.6163792077131625</v>
      </c>
      <c r="AW54" s="1">
        <f>'F12c_aVTZ-F12 CCSD'!C49</f>
        <v>4.6340086992988514</v>
      </c>
      <c r="AX54" s="1">
        <f>'F12c_aVTZ-F12 CCSD'!G49</f>
        <v>4.5679082152894503</v>
      </c>
      <c r="AY54" s="1">
        <f>'F12c_aVTZ-F12 CCSD'!K49</f>
        <v>4.6009584572941513</v>
      </c>
      <c r="AZ54" s="1">
        <f>'MP2-F12_aVQZ-F12'!G49</f>
        <v>4.5928441990709246</v>
      </c>
      <c r="BA54" s="1">
        <f>'MP2-F12_aVQZ-F12'!H49</f>
        <v>4.5778783780087995</v>
      </c>
      <c r="BB54" s="1">
        <f>'MP2-F12_aVQZ-F12'!I49</f>
        <v>4.585361288539862</v>
      </c>
      <c r="BC54" s="1"/>
      <c r="BD54" s="1">
        <f t="shared" ref="BD54:BD70" si="31">AW54+(AW54-R54-AT54+O54)/((3/2)^$BD$1-1)</f>
        <v>4.6180008206613943</v>
      </c>
      <c r="BE54" s="1">
        <f t="shared" ref="BE54:BE70" si="32">AX54+(AX54-S54-AU54+P54)/((3/2)^$BD$1-1)</f>
        <v>4.5937106583127312</v>
      </c>
      <c r="BF54" s="1">
        <f t="shared" ref="BF54:BF70" si="33">(BD54+BE54)/2</f>
        <v>4.6058557394870627</v>
      </c>
      <c r="BG54" s="1">
        <f t="shared" ref="BG54:BG70" si="34">AZ54+(AZ54-U54-AW54+R54)/((4/3)^$BD$1-1)</f>
        <v>4.573646436425066</v>
      </c>
      <c r="BH54" s="1">
        <f t="shared" ref="BH54:BH70" si="35">BA54+(BA54-V54-AX54+S54)/((4/3)^$BD$1-1)</f>
        <v>4.5842521573623678</v>
      </c>
      <c r="BI54" s="1">
        <f t="shared" ref="BI54:BI70" si="36">(BG54+BH54)/2</f>
        <v>4.5789492968937164</v>
      </c>
      <c r="BK54" s="1">
        <f>-BEGDB!I42</f>
        <v>4.58</v>
      </c>
      <c r="BL54" s="1"/>
      <c r="BM54" s="1"/>
      <c r="BN54" s="1"/>
      <c r="BP54" s="1"/>
      <c r="BQ54" s="1"/>
      <c r="BS54" s="1"/>
      <c r="BT54" s="1"/>
    </row>
    <row r="55" spans="1:72" x14ac:dyDescent="0.2">
      <c r="A55" s="19" t="s">
        <v>129</v>
      </c>
      <c r="C55" s="1">
        <f>'F12b_VDZ-F12'!B50</f>
        <v>-2.0653636444180239</v>
      </c>
      <c r="D55" s="1">
        <f>'F12b_VDZ-F12'!K50</f>
        <v>-2.1342952097202152</v>
      </c>
      <c r="E55" s="1">
        <f>'F12b_VDZ-F12'!T50</f>
        <v>-2.0998294270691193</v>
      </c>
      <c r="F55" s="1">
        <f>'F12b_VTZ-F12'!B50</f>
        <v>-2.1070067875436607</v>
      </c>
      <c r="G55" s="1">
        <f>'F12b_VTZ-F12'!K50</f>
        <v>-2.1314990073422924</v>
      </c>
      <c r="H55" s="1">
        <f>'F12b_VTZ-F12'!T50</f>
        <v>-2.1192528974429763</v>
      </c>
      <c r="I55" s="1">
        <f>'MP2-F12_VQZ-F12'!C50</f>
        <v>-2.1256204707330308</v>
      </c>
      <c r="J55" s="1">
        <f>'MP2-F12_VQZ-F12'!D50</f>
        <v>-2.1310046164483705</v>
      </c>
      <c r="K55" s="1">
        <f>'MP2-F12_VQZ-F12'!E50</f>
        <v>-2.1283125435907007</v>
      </c>
      <c r="L55" s="1">
        <f>'MP2-F12_V5Z-F12_aVQZ-CABS'!C50</f>
        <v>-2.1299864458963409</v>
      </c>
      <c r="M55" s="1">
        <f>'MP2-F12_V5Z-F12_aVQZ-CABS'!D50</f>
        <v>-2.1309202490592933</v>
      </c>
      <c r="N55" s="1">
        <f>'MP2-F12_V5Z-F12_aVQZ-CABS'!E50</f>
        <v>-2.1304533474778173</v>
      </c>
      <c r="O55" s="1">
        <f>'F12c_aVDZ-F12'!B50</f>
        <v>-2.0703181870909737</v>
      </c>
      <c r="P55" s="1">
        <f>'F12c_aVDZ-F12'!K50</f>
        <v>-2.1341645151986643</v>
      </c>
      <c r="Q55" s="1">
        <f>'F12c_aVDZ-F12'!T50</f>
        <v>-2.1022413511448192</v>
      </c>
      <c r="R55" s="1">
        <f>'F12c_aVTZ-F12 CCSD'!B50</f>
        <v>-2.1183859049294131</v>
      </c>
      <c r="S55" s="1">
        <f>'F12c_aVTZ-F12 CCSD'!F50</f>
        <v>-2.1314222704336969</v>
      </c>
      <c r="T55" s="1">
        <f>'F12c_aVTZ-F12 CCSD'!J50</f>
        <v>-2.1249040876815553</v>
      </c>
      <c r="U55" s="1">
        <f>'MP2-F12_aVQZ-F12'!C50</f>
        <v>-2.1285638630177295</v>
      </c>
      <c r="V55" s="1">
        <f>'MP2-F12_aVQZ-F12'!D50</f>
        <v>-2.1310042624970902</v>
      </c>
      <c r="W55" s="1">
        <f>'MP2-F12_aVQZ-F12'!E50</f>
        <v>-2.1297840627574098</v>
      </c>
      <c r="Z55" s="1">
        <f>'F12b_VDZ-F12'!C50</f>
        <v>3.7184606301134426</v>
      </c>
      <c r="AA55" s="1">
        <f>'F12b_VDZ-F12'!L50</f>
        <v>3.494758846036861</v>
      </c>
      <c r="AB55" s="1">
        <f>'F12b_VDZ-F12'!U50</f>
        <v>3.6066097380751518</v>
      </c>
      <c r="AC55" s="1">
        <f>'F12b_VTZ-F12'!C50</f>
        <v>3.6798624504844133</v>
      </c>
      <c r="AD55" s="1">
        <f>'F12b_VTZ-F12'!L50</f>
        <v>3.5711282632087125</v>
      </c>
      <c r="AE55" s="1">
        <f>'F12b_VTZ-F12'!U50</f>
        <v>3.6254953568465629</v>
      </c>
      <c r="AF55" s="1">
        <f>'MP2-F12_VQZ-F12'!G50</f>
        <v>3.625763170945421</v>
      </c>
      <c r="AG55" s="1">
        <f>'MP2-F12_VQZ-F12'!H50</f>
        <v>3.5967414106846363</v>
      </c>
      <c r="AH55" s="1">
        <f>'MP2-F12_VQZ-F12'!I50</f>
        <v>3.6112522908150284</v>
      </c>
      <c r="AI55" s="1">
        <f>'MP2-F12_V5Z-F12_aVQZ-CABS'!G50</f>
        <v>3.6089701332400752</v>
      </c>
      <c r="AJ55" s="1">
        <f>'MP2-F12_V5Z-F12_aVQZ-CABS'!H50</f>
        <v>3.601403845174314</v>
      </c>
      <c r="AK55" s="1">
        <f>'MP2-F12_V5Z-F12_aVQZ-CABS'!I50</f>
        <v>3.6051869892071946</v>
      </c>
      <c r="AL55" s="1"/>
      <c r="AM55" s="1">
        <f t="shared" si="24"/>
        <v>3.6115696263239707</v>
      </c>
      <c r="AN55" s="1">
        <f t="shared" si="13"/>
        <v>3.6067884221218778</v>
      </c>
      <c r="AO55" s="1">
        <f t="shared" si="14"/>
        <v>3.6091790242229242</v>
      </c>
      <c r="AP55" s="1">
        <f t="shared" si="15"/>
        <v>3.6030564043013356</v>
      </c>
      <c r="AQ55" s="1">
        <f t="shared" si="16"/>
        <v>3.6035824330590001</v>
      </c>
      <c r="AR55" s="1">
        <f t="shared" si="17"/>
        <v>3.6033194186801678</v>
      </c>
      <c r="AT55" s="1">
        <f>'F12c_aVDZ-F12'!C50</f>
        <v>3.7383237925679613</v>
      </c>
      <c r="AU55" s="1">
        <f>'F12c_aVDZ-F12'!L50</f>
        <v>3.5439182401884199</v>
      </c>
      <c r="AV55" s="1">
        <f>'F12c_aVDZ-F12'!U50</f>
        <v>3.6411210163781904</v>
      </c>
      <c r="AW55" s="1">
        <f>'F12c_aVTZ-F12 CCSD'!C50</f>
        <v>3.6465068699093481</v>
      </c>
      <c r="AX55" s="1">
        <f>'F12c_aVTZ-F12 CCSD'!G50</f>
        <v>3.592475206407828</v>
      </c>
      <c r="AY55" s="1">
        <f>'F12c_aVTZ-F12 CCSD'!K50</f>
        <v>3.6194910381585883</v>
      </c>
      <c r="AZ55" s="1">
        <f>'MP2-F12_aVQZ-F12'!G50</f>
        <v>3.6120486559408307</v>
      </c>
      <c r="BA55" s="1">
        <f>'MP2-F12_aVQZ-F12'!H50</f>
        <v>3.5997962185426222</v>
      </c>
      <c r="BB55" s="1">
        <f>'MP2-F12_aVQZ-F12'!I50</f>
        <v>3.6059224372417265</v>
      </c>
      <c r="BC55" s="1"/>
      <c r="BD55" s="1">
        <f t="shared" si="31"/>
        <v>3.6295533271378027</v>
      </c>
      <c r="BE55" s="1">
        <f t="shared" si="32"/>
        <v>3.6102291711470031</v>
      </c>
      <c r="BF55" s="1">
        <f t="shared" si="33"/>
        <v>3.6198912491424027</v>
      </c>
      <c r="BG55" s="1">
        <f t="shared" si="34"/>
        <v>3.5955528842839977</v>
      </c>
      <c r="BH55" s="1">
        <f t="shared" si="35"/>
        <v>3.6044860530139431</v>
      </c>
      <c r="BI55" s="1">
        <f t="shared" si="36"/>
        <v>3.6000194686489704</v>
      </c>
      <c r="BK55" s="1">
        <f>-BEGDB!I43</f>
        <v>3.5990000000000002</v>
      </c>
      <c r="BL55" s="1"/>
      <c r="BM55" s="1"/>
      <c r="BN55" s="1"/>
      <c r="BP55" s="1"/>
      <c r="BQ55" s="1"/>
      <c r="BS55" s="1"/>
      <c r="BT55" s="1"/>
    </row>
    <row r="56" spans="1:72" x14ac:dyDescent="0.2">
      <c r="A56" s="19" t="s">
        <v>198</v>
      </c>
      <c r="C56" s="1">
        <f>'F12b_VDZ-F12'!B51</f>
        <v>-3.3376383305169735</v>
      </c>
      <c r="D56" s="1">
        <f>'F12b_VDZ-F12'!K51</f>
        <v>-3.4534740296254491</v>
      </c>
      <c r="E56" s="1">
        <f>'F12b_VDZ-F12'!T51</f>
        <v>-3.3955561800712113</v>
      </c>
      <c r="F56" s="1">
        <f>'F12b_VTZ-F12'!B51</f>
        <v>-3.3972426467020425</v>
      </c>
      <c r="G56" s="1">
        <f>'F12b_VTZ-F12'!K51</f>
        <v>-3.44692488303841</v>
      </c>
      <c r="H56" s="1">
        <f>'F12b_VTZ-F12'!T51</f>
        <v>-3.4220837648702265</v>
      </c>
      <c r="I56" s="1">
        <f>'MP2-F12_VQZ-F12'!C51</f>
        <v>-3.4275669993230933</v>
      </c>
      <c r="J56" s="1">
        <f>'MP2-F12_VQZ-F12'!D51</f>
        <v>-3.4447813746324987</v>
      </c>
      <c r="K56" s="1">
        <f>'MP2-F12_VQZ-F12'!E51</f>
        <v>-3.4361741869777962</v>
      </c>
      <c r="L56" s="1">
        <f>'MP2-F12_V5Z-F12_aVQZ-CABS'!C51</f>
        <v>-3.4428510712395295</v>
      </c>
      <c r="M56" s="1">
        <f>'MP2-F12_V5Z-F12_aVQZ-CABS'!D51</f>
        <v>-3.4445270442832188</v>
      </c>
      <c r="N56" s="1">
        <f>'MP2-F12_V5Z-F12_aVQZ-CABS'!E51</f>
        <v>-3.4436890577613744</v>
      </c>
      <c r="O56" s="1">
        <f>'F12c_aVDZ-F12'!B51</f>
        <v>-3.344643794461422</v>
      </c>
      <c r="P56" s="1">
        <f>'F12c_aVDZ-F12'!K51</f>
        <v>-3.45067741115948</v>
      </c>
      <c r="Q56" s="1">
        <f>'F12c_aVDZ-F12'!T51</f>
        <v>-3.397660602810451</v>
      </c>
      <c r="R56" s="1">
        <f>'F12c_aVTZ-F12 CCSD'!B51</f>
        <v>-3.4252909765945216</v>
      </c>
      <c r="S56" s="1">
        <f>'F12c_aVTZ-F12 CCSD'!F51</f>
        <v>-3.4458813121749134</v>
      </c>
      <c r="T56" s="1">
        <f>'F12c_aVTZ-F12 CCSD'!J51</f>
        <v>-3.4355861443847173</v>
      </c>
      <c r="U56" s="1">
        <f>'MP2-F12_aVQZ-F12'!C51</f>
        <v>-3.4408010591908589</v>
      </c>
      <c r="V56" s="1">
        <f>'MP2-F12_aVQZ-F12'!D51</f>
        <v>-3.4446863106595313</v>
      </c>
      <c r="W56" s="1">
        <f>'MP2-F12_aVQZ-F12'!E51</f>
        <v>-3.4427436849251949</v>
      </c>
      <c r="Z56" s="1">
        <f>'F12b_VDZ-F12'!C51</f>
        <v>5.5945532533846363</v>
      </c>
      <c r="AA56" s="1">
        <f>'F12b_VDZ-F12'!L51</f>
        <v>5.2572113224274535</v>
      </c>
      <c r="AB56" s="1">
        <f>'F12b_VDZ-F12'!U51</f>
        <v>5.4258822879060453</v>
      </c>
      <c r="AC56" s="1">
        <f>'F12b_VTZ-F12'!C51</f>
        <v>5.5597770307596504</v>
      </c>
      <c r="AD56" s="1">
        <f>'F12b_VTZ-F12'!L51</f>
        <v>5.3882910752348252</v>
      </c>
      <c r="AE56" s="1">
        <f>'F12b_VTZ-F12'!U51</f>
        <v>5.4740340529972382</v>
      </c>
      <c r="AF56" s="1">
        <f>'MP2-F12_VQZ-F12'!G51</f>
        <v>5.5021854507701491</v>
      </c>
      <c r="AG56" s="1">
        <f>'MP2-F12_VQZ-F12'!H51</f>
        <v>5.4342842980686674</v>
      </c>
      <c r="AH56" s="1">
        <f>'MP2-F12_VQZ-F12'!I51</f>
        <v>5.4682348744194087</v>
      </c>
      <c r="AI56" s="1">
        <f>'MP2-F12_V5Z-F12_aVQZ-CABS'!G51</f>
        <v>5.4620767527534637</v>
      </c>
      <c r="AJ56" s="1">
        <f>'MP2-F12_V5Z-F12_aVQZ-CABS'!H51</f>
        <v>5.4457229359130794</v>
      </c>
      <c r="AK56" s="1">
        <f>'MP2-F12_V5Z-F12_aVQZ-CABS'!I51</f>
        <v>5.4538998443332716</v>
      </c>
      <c r="AL56" s="1"/>
      <c r="AM56" s="1">
        <f t="shared" si="24"/>
        <v>5.4912790930315269</v>
      </c>
      <c r="AN56" s="1">
        <f t="shared" si="13"/>
        <v>5.4518233263616871</v>
      </c>
      <c r="AO56" s="1">
        <f t="shared" si="14"/>
        <v>5.4715512096966066</v>
      </c>
      <c r="AP56" s="1">
        <f t="shared" si="15"/>
        <v>5.4502633327062195</v>
      </c>
      <c r="AQ56" s="1">
        <f t="shared" si="16"/>
        <v>5.4510452687387163</v>
      </c>
      <c r="AR56" s="1">
        <f t="shared" si="17"/>
        <v>5.4506543007224675</v>
      </c>
      <c r="AT56" s="1">
        <f>'F12c_aVDZ-F12'!C51</f>
        <v>5.607592002772015</v>
      </c>
      <c r="AU56" s="1">
        <f>'F12c_aVDZ-F12'!L51</f>
        <v>5.3390011735070608</v>
      </c>
      <c r="AV56" s="1">
        <f>'F12c_aVDZ-F12'!U51</f>
        <v>5.4732965881395383</v>
      </c>
      <c r="AW56" s="1">
        <f>'F12c_aVTZ-F12 CCSD'!C51</f>
        <v>5.517785419656092</v>
      </c>
      <c r="AX56" s="1">
        <f>'F12c_aVTZ-F12 CCSD'!G51</f>
        <v>5.4296337159709349</v>
      </c>
      <c r="AY56" s="1">
        <f>'F12c_aVTZ-F12 CCSD'!K51</f>
        <v>5.473709567813513</v>
      </c>
      <c r="AZ56" s="1">
        <f>'MP2-F12_aVQZ-F12'!G51</f>
        <v>5.4645785942584908</v>
      </c>
      <c r="BA56" s="1">
        <f>'MP2-F12_aVQZ-F12'!H51</f>
        <v>5.4436452934066226</v>
      </c>
      <c r="BB56" s="1">
        <f>'MP2-F12_aVQZ-F12'!I51</f>
        <v>5.4541119438325563</v>
      </c>
      <c r="BC56" s="1"/>
      <c r="BD56" s="1">
        <f t="shared" si="31"/>
        <v>5.5142359997989239</v>
      </c>
      <c r="BE56" s="1">
        <f t="shared" si="32"/>
        <v>5.4628967620506383</v>
      </c>
      <c r="BF56" s="1">
        <f t="shared" si="33"/>
        <v>5.4885663809247811</v>
      </c>
      <c r="BG56" s="1">
        <f t="shared" si="34"/>
        <v>5.4389677907923266</v>
      </c>
      <c r="BH56" s="1">
        <f t="shared" si="35"/>
        <v>5.4523527514683074</v>
      </c>
      <c r="BI56" s="1">
        <f t="shared" si="36"/>
        <v>5.4456602711303166</v>
      </c>
      <c r="BK56" s="1">
        <f>-BEGDB!I44</f>
        <v>5.4409999999999998</v>
      </c>
      <c r="BL56" s="1"/>
      <c r="BM56" s="1"/>
      <c r="BN56" s="1"/>
      <c r="BP56" s="1"/>
      <c r="BQ56" s="1"/>
      <c r="BS56" s="1"/>
      <c r="BT56" s="1"/>
    </row>
    <row r="57" spans="1:72" x14ac:dyDescent="0.2">
      <c r="A57" s="19" t="s">
        <v>130</v>
      </c>
      <c r="C57" s="1">
        <f>'F12b_VDZ-F12'!B52</f>
        <v>-3.0690145689086781</v>
      </c>
      <c r="D57" s="1">
        <f>'F12b_VDZ-F12'!K52</f>
        <v>-3.173107109153857</v>
      </c>
      <c r="E57" s="1">
        <f>'F12b_VDZ-F12'!T52</f>
        <v>-3.1210608390312675</v>
      </c>
      <c r="F57" s="1">
        <f>'F12b_VTZ-F12'!B52</f>
        <v>-3.1234054507620468</v>
      </c>
      <c r="G57" s="1">
        <f>'F12b_VTZ-F12'!K52</f>
        <v>-3.1677067323307324</v>
      </c>
      <c r="H57" s="1">
        <f>'F12b_VTZ-F12'!T52</f>
        <v>-3.1455560915463896</v>
      </c>
      <c r="I57" s="1">
        <f>'MP2-F12_VQZ-F12'!C52</f>
        <v>-3.1503730951653566</v>
      </c>
      <c r="J57" s="1">
        <f>'MP2-F12_VQZ-F12'!D52</f>
        <v>-3.1660977226744533</v>
      </c>
      <c r="K57" s="1">
        <f>'MP2-F12_VQZ-F12'!E52</f>
        <v>-3.158235408919905</v>
      </c>
      <c r="L57" s="1">
        <f>'MP2-F12_V5Z-F12_aVQZ-CABS'!C52</f>
        <v>-3.1643740896610906</v>
      </c>
      <c r="M57" s="1">
        <f>'MP2-F12_V5Z-F12_aVQZ-CABS'!D52</f>
        <v>-3.1658924944956079</v>
      </c>
      <c r="N57" s="1">
        <f>'MP2-F12_V5Z-F12_aVQZ-CABS'!E52</f>
        <v>-3.165133292078349</v>
      </c>
      <c r="O57" s="1">
        <f>'F12c_aVDZ-F12'!B52</f>
        <v>-3.0716885349629006</v>
      </c>
      <c r="P57" s="1">
        <f>'F12c_aVDZ-F12'!K52</f>
        <v>-3.1712971766618243</v>
      </c>
      <c r="Q57" s="1">
        <f>'F12c_aVDZ-F12'!T52</f>
        <v>-3.1214928558123622</v>
      </c>
      <c r="R57" s="1">
        <f>'F12c_aVTZ-F12 CCSD'!B52</f>
        <v>-3.1474233405323848</v>
      </c>
      <c r="S57" s="1">
        <f>'F12c_aVTZ-F12 CCSD'!F52</f>
        <v>-3.1669444042415229</v>
      </c>
      <c r="T57" s="1">
        <f>'F12c_aVTZ-F12 CCSD'!J52</f>
        <v>-3.1571838723869536</v>
      </c>
      <c r="U57" s="1">
        <f>'MP2-F12_aVQZ-F12'!C52</f>
        <v>-3.1625924646393702</v>
      </c>
      <c r="V57" s="1">
        <f>'MP2-F12_aVQZ-F12'!D52</f>
        <v>-3.166023319497234</v>
      </c>
      <c r="W57" s="1">
        <f>'MP2-F12_aVQZ-F12'!E52</f>
        <v>-3.1643078920683019</v>
      </c>
      <c r="Z57" s="1">
        <f>'F12b_VDZ-F12'!C52</f>
        <v>4.8417012407992033</v>
      </c>
      <c r="AA57" s="1">
        <f>'F12b_VDZ-F12'!L52</f>
        <v>4.5333674456002537</v>
      </c>
      <c r="AB57" s="1">
        <f>'F12b_VDZ-F12'!U52</f>
        <v>4.6875343431997285</v>
      </c>
      <c r="AC57" s="1">
        <f>'F12b_VTZ-F12'!C52</f>
        <v>4.8038514615636565</v>
      </c>
      <c r="AD57" s="1">
        <f>'F12b_VTZ-F12'!L52</f>
        <v>4.6482676667066753</v>
      </c>
      <c r="AE57" s="1">
        <f>'F12b_VTZ-F12'!U52</f>
        <v>4.7260595641351664</v>
      </c>
      <c r="AF57" s="1">
        <f>'MP2-F12_VQZ-F12'!G52</f>
        <v>4.7546435458387588</v>
      </c>
      <c r="AG57" s="1">
        <f>'MP2-F12_VQZ-F12'!H52</f>
        <v>4.6924924490702153</v>
      </c>
      <c r="AH57" s="1">
        <f>'MP2-F12_VQZ-F12'!I52</f>
        <v>4.7235679974544871</v>
      </c>
      <c r="AI57" s="1">
        <f>'MP2-F12_V5Z-F12_aVQZ-CABS'!G52</f>
        <v>4.7168663400631221</v>
      </c>
      <c r="AJ57" s="1">
        <f>'MP2-F12_V5Z-F12_aVQZ-CABS'!H52</f>
        <v>4.7018567803178364</v>
      </c>
      <c r="AK57" s="1">
        <f>'MP2-F12_V5Z-F12_aVQZ-CABS'!I52</f>
        <v>4.7093615601904792</v>
      </c>
      <c r="AL57" s="1"/>
      <c r="AM57" s="1">
        <f t="shared" si="24"/>
        <v>4.7457478722171018</v>
      </c>
      <c r="AN57" s="1">
        <f t="shared" si="13"/>
        <v>4.7095379248046116</v>
      </c>
      <c r="AO57" s="1">
        <f t="shared" si="14"/>
        <v>4.7276428985108563</v>
      </c>
      <c r="AP57" s="1">
        <f t="shared" si="15"/>
        <v>4.7055518344650427</v>
      </c>
      <c r="AQ57" s="1">
        <f t="shared" si="16"/>
        <v>4.7062153688971975</v>
      </c>
      <c r="AR57" s="1">
        <f t="shared" si="17"/>
        <v>4.7058836016811201</v>
      </c>
      <c r="AT57" s="1">
        <f>'F12c_aVDZ-F12'!C52</f>
        <v>4.8572079285593892</v>
      </c>
      <c r="AU57" s="1">
        <f>'F12c_aVDZ-F12'!L52</f>
        <v>4.6093234312332889</v>
      </c>
      <c r="AV57" s="1">
        <f>'F12c_aVDZ-F12'!U52</f>
        <v>4.7332656798963395</v>
      </c>
      <c r="AW57" s="1">
        <f>'F12c_aVTZ-F12 CCSD'!C52</f>
        <v>4.7706520255096203</v>
      </c>
      <c r="AX57" s="1">
        <f>'F12c_aVTZ-F12 CCSD'!G52</f>
        <v>4.6882160930298182</v>
      </c>
      <c r="AY57" s="1">
        <f>'F12c_aVTZ-F12 CCSD'!K52</f>
        <v>4.7294340592697193</v>
      </c>
      <c r="AZ57" s="1">
        <f>'MP2-F12_aVQZ-F12'!G52</f>
        <v>4.719172994719238</v>
      </c>
      <c r="BA57" s="1">
        <f>'MP2-F12_aVQZ-F12'!H52</f>
        <v>4.7001318897305211</v>
      </c>
      <c r="BB57" s="1">
        <f>'MP2-F12_aVQZ-F12'!I52</f>
        <v>4.7096524422248791</v>
      </c>
      <c r="BC57" s="1"/>
      <c r="BD57" s="1">
        <f t="shared" si="31"/>
        <v>4.7664586706881753</v>
      </c>
      <c r="BE57" s="1">
        <f t="shared" si="32"/>
        <v>4.7171015369577827</v>
      </c>
      <c r="BF57" s="1">
        <f t="shared" si="33"/>
        <v>4.741780103822979</v>
      </c>
      <c r="BG57" s="1">
        <f t="shared" si="34"/>
        <v>4.694504394335226</v>
      </c>
      <c r="BH57" s="1">
        <f t="shared" si="35"/>
        <v>4.7076015909873989</v>
      </c>
      <c r="BI57" s="1">
        <f t="shared" si="36"/>
        <v>4.701052992661312</v>
      </c>
      <c r="BK57" s="1">
        <f>-BEGDB!I45</f>
        <v>4.6980000000000004</v>
      </c>
      <c r="BL57" s="1"/>
      <c r="BM57" s="1"/>
      <c r="BN57" s="1"/>
      <c r="BP57" s="1"/>
      <c r="BQ57" s="1"/>
      <c r="BS57" s="1"/>
      <c r="BT57" s="1"/>
    </row>
    <row r="58" spans="1:72" x14ac:dyDescent="0.2">
      <c r="A58" s="19" t="s">
        <v>205</v>
      </c>
      <c r="C58" s="1">
        <f>'F12b_VDZ-F12'!B53</f>
        <v>-1.9957246607018198</v>
      </c>
      <c r="D58" s="1">
        <f>'F12b_VDZ-F12'!K53</f>
        <v>-2.0749833952274903</v>
      </c>
      <c r="E58" s="1">
        <f>'F12b_VDZ-F12'!T53</f>
        <v>-2.0353540279646549</v>
      </c>
      <c r="F58" s="1">
        <f>'F12b_VTZ-F12'!B53</f>
        <v>-2.0293165482186755</v>
      </c>
      <c r="G58" s="1">
        <f>'F12b_VTZ-F12'!K53</f>
        <v>-2.0672900082972201</v>
      </c>
      <c r="H58" s="1">
        <f>'F12b_VTZ-F12'!T53</f>
        <v>-2.048303278257948</v>
      </c>
      <c r="I58" s="1">
        <f>'MP2-F12_VQZ-F12'!C53</f>
        <v>-2.0516069513547213</v>
      </c>
      <c r="J58" s="1">
        <f>'MP2-F12_VQZ-F12'!D53</f>
        <v>-2.0655444651182076</v>
      </c>
      <c r="K58" s="1">
        <f>'MP2-F12_VQZ-F12'!E53</f>
        <v>-2.0585757082364644</v>
      </c>
      <c r="L58" s="1">
        <f>'MP2-F12_V5Z-F12_aVQZ-CABS'!C53</f>
        <v>-2.0640835526296946</v>
      </c>
      <c r="M58" s="1">
        <f>'MP2-F12_V5Z-F12_aVQZ-CABS'!D53</f>
        <v>-2.0654391821084359</v>
      </c>
      <c r="N58" s="1">
        <f>'MP2-F12_V5Z-F12_aVQZ-CABS'!E53</f>
        <v>-2.0647613673690652</v>
      </c>
      <c r="O58" s="1">
        <f>'F12c_aVDZ-F12'!B53</f>
        <v>-1.9915271587144576</v>
      </c>
      <c r="P58" s="1">
        <f>'F12c_aVDZ-F12'!K53</f>
        <v>-2.0719838716131167</v>
      </c>
      <c r="Q58" s="1">
        <f>'F12c_aVDZ-F12'!T53</f>
        <v>-2.0317555151637872</v>
      </c>
      <c r="R58" s="1">
        <f>'F12c_aVTZ-F12 CCSD'!B53</f>
        <v>-2.0510332984524293</v>
      </c>
      <c r="S58" s="1">
        <f>'F12c_aVTZ-F12 CCSD'!F53</f>
        <v>-2.0663822084791255</v>
      </c>
      <c r="T58" s="1">
        <f>'F12c_aVTZ-F12 CCSD'!J53</f>
        <v>-2.0587077534657774</v>
      </c>
      <c r="U58" s="1">
        <f>'MP2-F12_aVQZ-F12'!C53</f>
        <v>-2.0626467686821219</v>
      </c>
      <c r="V58" s="1">
        <f>'MP2-F12_aVQZ-F12'!D53</f>
        <v>-2.0655368496190358</v>
      </c>
      <c r="W58" s="1">
        <f>'MP2-F12_aVQZ-F12'!E53</f>
        <v>-2.0640918091505789</v>
      </c>
      <c r="Z58" s="1">
        <f>'F12b_VDZ-F12'!C53</f>
        <v>4.1645264735219785</v>
      </c>
      <c r="AA58" s="1">
        <f>'F12b_VDZ-F12'!L53</f>
        <v>3.9120460338600753</v>
      </c>
      <c r="AB58" s="1">
        <f>'F12b_VDZ-F12'!U53</f>
        <v>4.0382862536910267</v>
      </c>
      <c r="AC58" s="1">
        <f>'F12b_VTZ-F12'!C53</f>
        <v>4.1442223726309928</v>
      </c>
      <c r="AD58" s="1">
        <f>'F12b_VTZ-F12'!L53</f>
        <v>4.0070126156150421</v>
      </c>
      <c r="AE58" s="1">
        <f>'F12b_VTZ-F12'!U53</f>
        <v>4.0756174941230174</v>
      </c>
      <c r="AF58" s="1">
        <f>'MP2-F12_VQZ-F12'!G53</f>
        <v>4.0980298414472225</v>
      </c>
      <c r="AG58" s="1">
        <f>'MP2-F12_VQZ-F12'!H53</f>
        <v>4.044689515885433</v>
      </c>
      <c r="AH58" s="1">
        <f>'MP2-F12_VQZ-F12'!I53</f>
        <v>4.0713596786663278</v>
      </c>
      <c r="AI58" s="1">
        <f>'MP2-F12_V5Z-F12_aVQZ-CABS'!G53</f>
        <v>4.0671891721789031</v>
      </c>
      <c r="AJ58" s="1">
        <f>'MP2-F12_V5Z-F12_aVQZ-CABS'!H53</f>
        <v>4.0544180555451943</v>
      </c>
      <c r="AK58" s="1">
        <f>'MP2-F12_V5Z-F12_aVQZ-CABS'!I53</f>
        <v>4.0608036138620491</v>
      </c>
      <c r="AL58" s="1"/>
      <c r="AM58" s="1">
        <f t="shared" si="24"/>
        <v>4.0884694576326046</v>
      </c>
      <c r="AN58" s="1">
        <f t="shared" si="13"/>
        <v>4.0590613560867652</v>
      </c>
      <c r="AO58" s="1">
        <f t="shared" si="14"/>
        <v>4.0737654068596854</v>
      </c>
      <c r="AP58" s="1">
        <f t="shared" si="15"/>
        <v>4.0584501705075198</v>
      </c>
      <c r="AQ58" s="1">
        <f t="shared" si="16"/>
        <v>4.0589975232306159</v>
      </c>
      <c r="AR58" s="1">
        <f t="shared" si="17"/>
        <v>4.0587238468690678</v>
      </c>
      <c r="AT58" s="1">
        <f>'F12c_aVDZ-F12'!C53</f>
        <v>4.1791998858472201</v>
      </c>
      <c r="AU58" s="1">
        <f>'F12c_aVDZ-F12'!L53</f>
        <v>3.9802234275045238</v>
      </c>
      <c r="AV58" s="1">
        <f>'F12c_aVDZ-F12'!U53</f>
        <v>4.0797116566758724</v>
      </c>
      <c r="AW58" s="1">
        <f>'F12c_aVTZ-F12 CCSD'!C53</f>
        <v>4.1092906017767801</v>
      </c>
      <c r="AX58" s="1">
        <f>'F12c_aVTZ-F12 CCSD'!G53</f>
        <v>4.0435336835753599</v>
      </c>
      <c r="AY58" s="1">
        <f>'F12c_aVTZ-F12 CCSD'!K53</f>
        <v>4.0764121426760695</v>
      </c>
      <c r="AZ58" s="1">
        <f>'MP2-F12_aVQZ-F12'!G53</f>
        <v>4.0688213821056287</v>
      </c>
      <c r="BA58" s="1">
        <f>'MP2-F12_aVQZ-F12'!H53</f>
        <v>4.0531355979940216</v>
      </c>
      <c r="BB58" s="1">
        <f>'MP2-F12_aVQZ-F12'!I53</f>
        <v>4.0609784900498251</v>
      </c>
      <c r="BC58" s="1"/>
      <c r="BD58" s="1">
        <f t="shared" si="31"/>
        <v>4.1052592107349541</v>
      </c>
      <c r="BE58" s="1">
        <f t="shared" si="32"/>
        <v>4.0658967208616827</v>
      </c>
      <c r="BF58" s="1">
        <f t="shared" si="33"/>
        <v>4.0855779657983184</v>
      </c>
      <c r="BG58" s="1">
        <f t="shared" si="34"/>
        <v>4.0492170642548748</v>
      </c>
      <c r="BH58" s="1">
        <f t="shared" si="35"/>
        <v>4.0590847173816949</v>
      </c>
      <c r="BI58" s="1">
        <f t="shared" si="36"/>
        <v>4.0541508908182848</v>
      </c>
      <c r="BK58" s="1">
        <f>-BEGDB!I46</f>
        <v>4.05</v>
      </c>
      <c r="BL58" s="1"/>
      <c r="BM58" s="1"/>
      <c r="BN58" s="1"/>
      <c r="BP58" s="1"/>
      <c r="BQ58" s="1"/>
      <c r="BS58" s="1"/>
      <c r="BT58" s="1"/>
    </row>
    <row r="59" spans="1:72" x14ac:dyDescent="0.2">
      <c r="A59" s="19" t="s">
        <v>131</v>
      </c>
      <c r="C59" s="1">
        <f>'F12b_VDZ-F12'!B54</f>
        <v>-1.7753320027761168</v>
      </c>
      <c r="D59" s="1">
        <f>'F12b_VDZ-F12'!K54</f>
        <v>-1.8186808453598158</v>
      </c>
      <c r="E59" s="1">
        <f>'F12b_VDZ-F12'!T54</f>
        <v>-1.7970064240679662</v>
      </c>
      <c r="F59" s="1">
        <f>'F12b_VTZ-F12'!B54</f>
        <v>-1.8016012190137829</v>
      </c>
      <c r="G59" s="1">
        <f>'F12b_VTZ-F12'!K54</f>
        <v>-1.8163108210471637</v>
      </c>
      <c r="H59" s="1">
        <f>'F12b_VTZ-F12'!T54</f>
        <v>-1.8089560200304733</v>
      </c>
      <c r="I59" s="1">
        <f>'MP2-F12_VQZ-F12'!C54</f>
        <v>-1.8107462362270041</v>
      </c>
      <c r="J59" s="1">
        <f>'MP2-F12_VQZ-F12'!D54</f>
        <v>-1.8153943660269942</v>
      </c>
      <c r="K59" s="1">
        <f>'MP2-F12_VQZ-F12'!E54</f>
        <v>-1.8130703011269991</v>
      </c>
      <c r="L59" s="1">
        <f>'MP2-F12_V5Z-F12_aVQZ-CABS'!C54</f>
        <v>-1.8146148862641798</v>
      </c>
      <c r="M59" s="1">
        <f>'MP2-F12_V5Z-F12_aVQZ-CABS'!D54</f>
        <v>-1.8152460459944091</v>
      </c>
      <c r="N59" s="1">
        <f>'MP2-F12_V5Z-F12_aVQZ-CABS'!E54</f>
        <v>-1.8149304661292944</v>
      </c>
      <c r="O59" s="1">
        <f>'F12c_aVDZ-F12'!B54</f>
        <v>-1.7819734271691896</v>
      </c>
      <c r="P59" s="1">
        <f>'F12c_aVDZ-F12'!K54</f>
        <v>-1.8174449315280541</v>
      </c>
      <c r="Q59" s="1">
        <f>'F12c_aVDZ-F12'!T54</f>
        <v>-1.7997091793486217</v>
      </c>
      <c r="R59" s="1">
        <f>'F12c_aVTZ-F12 CCSD'!B54</f>
        <v>-1.808042102630173</v>
      </c>
      <c r="S59" s="1">
        <f>'F12c_aVTZ-F12 CCSD'!F54</f>
        <v>-1.8159312154511507</v>
      </c>
      <c r="T59" s="1">
        <f>'F12c_aVTZ-F12 CCSD'!J54</f>
        <v>-1.8119866590406617</v>
      </c>
      <c r="U59" s="1">
        <f>'MP2-F12_aVQZ-F12'!C54</f>
        <v>-1.8136419748199115</v>
      </c>
      <c r="V59" s="1">
        <f>'MP2-F12_aVQZ-F12'!D54</f>
        <v>-1.8153139588401657</v>
      </c>
      <c r="W59" s="1">
        <f>'MP2-F12_aVQZ-F12'!E54</f>
        <v>-1.8144779668300386</v>
      </c>
      <c r="Z59" s="1">
        <f>'F12b_VDZ-F12'!C54</f>
        <v>2.199501741849609</v>
      </c>
      <c r="AA59" s="1">
        <f>'F12b_VDZ-F12'!L54</f>
        <v>2.0623290693897016</v>
      </c>
      <c r="AB59" s="1">
        <f>'F12b_VDZ-F12'!U54</f>
        <v>2.1309154056196551</v>
      </c>
      <c r="AC59" s="1">
        <f>'F12b_VTZ-F12'!C54</f>
        <v>2.1675790810785998</v>
      </c>
      <c r="AD59" s="1">
        <f>'F12b_VTZ-F12'!L54</f>
        <v>2.1199252277745009</v>
      </c>
      <c r="AE59" s="1">
        <f>'F12b_VTZ-F12'!U54</f>
        <v>2.1437521544265503</v>
      </c>
      <c r="AF59" s="1">
        <f>'MP2-F12_VQZ-F12'!G54</f>
        <v>2.1603554972884953</v>
      </c>
      <c r="AG59" s="1">
        <f>'MP2-F12_VQZ-F12'!H54</f>
        <v>2.1439851668712966</v>
      </c>
      <c r="AH59" s="1">
        <f>'MP2-F12_VQZ-F12'!I54</f>
        <v>2.1521703320798959</v>
      </c>
      <c r="AI59" s="1">
        <f>'MP2-F12_V5Z-F12_aVQZ-CABS'!G54</f>
        <v>2.1534629693419345</v>
      </c>
      <c r="AJ59" s="1">
        <f>'MP2-F12_V5Z-F12_aVQZ-CABS'!H54</f>
        <v>2.1480675303228649</v>
      </c>
      <c r="AK59" s="1">
        <f>'MP2-F12_V5Z-F12_aVQZ-CABS'!I54</f>
        <v>2.1507652498323999</v>
      </c>
      <c r="AL59" s="1"/>
      <c r="AM59" s="1">
        <f t="shared" si="24"/>
        <v>2.1611240330842434</v>
      </c>
      <c r="AN59" s="1">
        <f t="shared" si="13"/>
        <v>2.153242107932706</v>
      </c>
      <c r="AO59" s="1">
        <f t="shared" si="14"/>
        <v>2.1571830705084745</v>
      </c>
      <c r="AP59" s="1">
        <f t="shared" si="15"/>
        <v>2.1520239813075972</v>
      </c>
      <c r="AQ59" s="1">
        <f t="shared" si="16"/>
        <v>2.1499396434094775</v>
      </c>
      <c r="AR59" s="1">
        <f t="shared" si="17"/>
        <v>2.1509818123585376</v>
      </c>
      <c r="AT59" s="1">
        <f>'F12c_aVDZ-F12'!C54</f>
        <v>2.209577678180958</v>
      </c>
      <c r="AU59" s="1">
        <f>'F12c_aVDZ-F12'!L54</f>
        <v>2.0938237705323406</v>
      </c>
      <c r="AV59" s="1">
        <f>'F12c_aVDZ-F12'!U54</f>
        <v>2.1517007243566493</v>
      </c>
      <c r="AW59" s="1">
        <f>'F12c_aVTZ-F12 CCSD'!C54</f>
        <v>2.1716324755280172</v>
      </c>
      <c r="AX59" s="1">
        <f>'F12c_aVTZ-F12 CCSD'!G54</f>
        <v>2.1372443450187042</v>
      </c>
      <c r="AY59" s="1">
        <f>'F12c_aVTZ-F12 CCSD'!K54</f>
        <v>2.1544384102733609</v>
      </c>
      <c r="AZ59" s="1">
        <f>'MP2-F12_aVQZ-F12'!G54</f>
        <v>2.15474754343116</v>
      </c>
      <c r="BA59" s="1">
        <f>'MP2-F12_aVQZ-F12'!H54</f>
        <v>2.1462835189568352</v>
      </c>
      <c r="BB59" s="1">
        <f>'MP2-F12_aVQZ-F12'!I54</f>
        <v>2.1505155311939976</v>
      </c>
      <c r="BC59" s="1"/>
      <c r="BD59" s="1">
        <f t="shared" si="31"/>
        <v>2.1670301241812004</v>
      </c>
      <c r="BE59" s="1">
        <f t="shared" si="32"/>
        <v>2.1534839479871741</v>
      </c>
      <c r="BF59" s="1">
        <f t="shared" si="33"/>
        <v>2.1602570360841873</v>
      </c>
      <c r="BG59" s="1">
        <f t="shared" si="34"/>
        <v>2.1470805825770407</v>
      </c>
      <c r="BH59" s="1">
        <f t="shared" si="35"/>
        <v>2.1520052883577341</v>
      </c>
      <c r="BI59" s="1">
        <f t="shared" si="36"/>
        <v>2.1495429354673874</v>
      </c>
      <c r="BK59" s="1">
        <f>-BEGDB!I47</f>
        <v>2.1509999999999998</v>
      </c>
      <c r="BL59" s="1"/>
      <c r="BM59" s="1"/>
      <c r="BN59" s="1"/>
      <c r="BP59" s="1"/>
      <c r="BQ59" s="1"/>
      <c r="BS59" s="1"/>
      <c r="BT59" s="1"/>
    </row>
    <row r="60" spans="1:72" x14ac:dyDescent="0.2">
      <c r="A60" s="19" t="s">
        <v>189</v>
      </c>
      <c r="C60" s="1">
        <f>'F12b_VDZ-F12'!B55</f>
        <v>-1.441927809985623</v>
      </c>
      <c r="D60" s="1">
        <f>'F12b_VDZ-F12'!K55</f>
        <v>-1.4668193642315346</v>
      </c>
      <c r="E60" s="1">
        <f>'F12b_VDZ-F12'!T55</f>
        <v>-1.4543735871085788</v>
      </c>
      <c r="F60" s="1">
        <f>'F12b_VTZ-F12'!B55</f>
        <v>-1.4532636335617777</v>
      </c>
      <c r="G60" s="1">
        <f>'F12b_VTZ-F12'!K55</f>
        <v>-1.4646382365794968</v>
      </c>
      <c r="H60" s="1">
        <f>'F12b_VTZ-F12'!T55</f>
        <v>-1.4589509350706371</v>
      </c>
      <c r="I60" s="1">
        <f>'MP2-F12_VQZ-F12'!C55</f>
        <v>-1.4613501395505699</v>
      </c>
      <c r="J60" s="1">
        <f>'MP2-F12_VQZ-F12'!D55</f>
        <v>-1.4634655531137597</v>
      </c>
      <c r="K60" s="1">
        <f>'MP2-F12_VQZ-F12'!E55</f>
        <v>-1.4624078463321648</v>
      </c>
      <c r="L60" s="1">
        <f>'MP2-F12_V5Z-F12_aVQZ-CABS'!C55</f>
        <v>-1.4629238197825931</v>
      </c>
      <c r="M60" s="1">
        <f>'MP2-F12_V5Z-F12_aVQZ-CABS'!D55</f>
        <v>-1.4632402326442051</v>
      </c>
      <c r="N60" s="1">
        <f>'MP2-F12_V5Z-F12_aVQZ-CABS'!E55</f>
        <v>-1.463082026213399</v>
      </c>
      <c r="O60" s="1">
        <f>'F12c_aVDZ-F12'!B55</f>
        <v>-1.4422756767849827</v>
      </c>
      <c r="P60" s="1">
        <f>'F12c_aVDZ-F12'!K55</f>
        <v>-1.4659837493937178</v>
      </c>
      <c r="Q60" s="1">
        <f>'F12c_aVDZ-F12'!T55</f>
        <v>-1.4541297130893502</v>
      </c>
      <c r="R60" s="1">
        <f>'F12c_aVTZ-F12 CCSD'!B55</f>
        <v>-1.4592550183499158</v>
      </c>
      <c r="S60" s="1">
        <f>'F12c_aVTZ-F12 CCSD'!F55</f>
        <v>-1.4638378482229353</v>
      </c>
      <c r="T60" s="1">
        <f>'F12c_aVTZ-F12 CCSD'!J55</f>
        <v>-1.4615464332864256</v>
      </c>
      <c r="U60" s="1">
        <f>'MP2-F12_aVQZ-F12'!C55</f>
        <v>-1.4621896926537172</v>
      </c>
      <c r="V60" s="1">
        <f>'MP2-F12_aVQZ-F12'!D55</f>
        <v>-1.4633316996760179</v>
      </c>
      <c r="W60" s="1">
        <f>'MP2-F12_aVQZ-F12'!E55</f>
        <v>-1.4627606961648676</v>
      </c>
      <c r="Z60" s="1">
        <f>'F12b_VDZ-F12'!C55</f>
        <v>2.157330898350069</v>
      </c>
      <c r="AA60" s="1">
        <f>'F12b_VDZ-F12'!L55</f>
        <v>2.0028566469086972</v>
      </c>
      <c r="AB60" s="1">
        <f>'F12b_VDZ-F12'!U55</f>
        <v>2.0800937726293833</v>
      </c>
      <c r="AC60" s="1">
        <f>'F12b_VTZ-F12'!C55</f>
        <v>2.1840121718410614</v>
      </c>
      <c r="AD60" s="1">
        <f>'F12b_VTZ-F12'!L55</f>
        <v>2.0697107014329492</v>
      </c>
      <c r="AE60" s="1">
        <f>'F12b_VTZ-F12'!U55</f>
        <v>2.1268614366370056</v>
      </c>
      <c r="AF60" s="1">
        <f>'MP2-F12_VQZ-F12'!G55</f>
        <v>2.1303301742515348</v>
      </c>
      <c r="AG60" s="1">
        <f>'MP2-F12_VQZ-F12'!H55</f>
        <v>2.0995095261840429</v>
      </c>
      <c r="AH60" s="1">
        <f>'MP2-F12_VQZ-F12'!I55</f>
        <v>2.1149198502177891</v>
      </c>
      <c r="AI60" s="1">
        <f>'MP2-F12_V5Z-F12_aVQZ-CABS'!G55</f>
        <v>2.1145596255677908</v>
      </c>
      <c r="AJ60" s="1">
        <f>'MP2-F12_V5Z-F12_aVQZ-CABS'!H55</f>
        <v>2.1048676359166709</v>
      </c>
      <c r="AK60" s="1">
        <f>'MP2-F12_V5Z-F12_aVQZ-CABS'!I55</f>
        <v>2.1097136307422311</v>
      </c>
      <c r="AL60" s="1"/>
      <c r="AM60" s="1">
        <f t="shared" si="24"/>
        <v>2.1120928692279466</v>
      </c>
      <c r="AN60" s="1">
        <f t="shared" si="13"/>
        <v>2.1109594229159594</v>
      </c>
      <c r="AO60" s="1">
        <f t="shared" si="14"/>
        <v>2.1115261460719532</v>
      </c>
      <c r="AP60" s="1">
        <f t="shared" si="15"/>
        <v>2.1078036901632307</v>
      </c>
      <c r="AQ60" s="1">
        <f t="shared" si="16"/>
        <v>2.1073102022350438</v>
      </c>
      <c r="AR60" s="1">
        <f t="shared" si="17"/>
        <v>2.1075569461991375</v>
      </c>
      <c r="AT60" s="1">
        <f>'F12c_aVDZ-F12'!C55</f>
        <v>2.1396167557113355</v>
      </c>
      <c r="AU60" s="1">
        <f>'F12c_aVDZ-F12'!L55</f>
        <v>2.0362064512970721</v>
      </c>
      <c r="AV60" s="1">
        <f>'F12c_aVDZ-F12'!U55</f>
        <v>2.087911603504204</v>
      </c>
      <c r="AW60" s="1">
        <f>'F12c_aVTZ-F12 CCSD'!C55</f>
        <v>2.1294994043693221</v>
      </c>
      <c r="AX60" s="1">
        <f>'F12c_aVTZ-F12 CCSD'!G55</f>
        <v>2.0938695912965422</v>
      </c>
      <c r="AY60" s="1">
        <f>'F12c_aVTZ-F12 CCSD'!K55</f>
        <v>2.1116844978329321</v>
      </c>
      <c r="AZ60" s="1">
        <f>'MP2-F12_aVQZ-F12'!G55</f>
        <v>2.1126479674850187</v>
      </c>
      <c r="BA60" s="1">
        <f>'MP2-F12_aVQZ-F12'!H55</f>
        <v>2.1030122415698171</v>
      </c>
      <c r="BB60" s="1">
        <f>'MP2-F12_aVQZ-F12'!I55</f>
        <v>2.1078301045274177</v>
      </c>
      <c r="BC60" s="1"/>
      <c r="BD60" s="1">
        <f t="shared" si="31"/>
        <v>2.1321585394374996</v>
      </c>
      <c r="BE60" s="1">
        <f t="shared" si="32"/>
        <v>2.1153834425061593</v>
      </c>
      <c r="BF60" s="1">
        <f t="shared" si="33"/>
        <v>2.1237709909718294</v>
      </c>
      <c r="BG60" s="1">
        <f t="shared" si="34"/>
        <v>2.1031930532179288</v>
      </c>
      <c r="BH60" s="1">
        <f t="shared" si="35"/>
        <v>2.1088797975418285</v>
      </c>
      <c r="BI60" s="1">
        <f t="shared" si="36"/>
        <v>2.1060364253798785</v>
      </c>
      <c r="BK60" s="1">
        <f>-BEGDB!I48</f>
        <v>2.1040000000000001</v>
      </c>
      <c r="BL60" s="1"/>
      <c r="BM60" s="1"/>
      <c r="BN60" s="1"/>
      <c r="BP60" s="1"/>
      <c r="BQ60" s="1"/>
      <c r="BS60" s="1"/>
      <c r="BT60" s="1"/>
    </row>
    <row r="61" spans="1:72" x14ac:dyDescent="0.2">
      <c r="A61" s="19" t="s">
        <v>194</v>
      </c>
      <c r="C61" s="1">
        <f>'F12b_VDZ-F12'!B56</f>
        <v>-2.703822662527545</v>
      </c>
      <c r="D61" s="1">
        <f>'F12b_VDZ-F12'!K56</f>
        <v>-2.8025109811747764</v>
      </c>
      <c r="E61" s="1">
        <f>'F12b_VDZ-F12'!T56</f>
        <v>-2.7531668218511607</v>
      </c>
      <c r="F61" s="1">
        <f>'F12b_VTZ-F12'!B56</f>
        <v>-2.7660519971179118</v>
      </c>
      <c r="G61" s="1">
        <f>'F12b_VTZ-F12'!K56</f>
        <v>-2.7975834878988097</v>
      </c>
      <c r="H61" s="1">
        <f>'F12b_VTZ-F12'!T56</f>
        <v>-2.7818177425083608</v>
      </c>
      <c r="I61" s="1">
        <f>'MP2-F12_VQZ-F12'!C56</f>
        <v>-2.7883252887088612</v>
      </c>
      <c r="J61" s="1">
        <f>'MP2-F12_VQZ-F12'!D56</f>
        <v>-2.7957181519190724</v>
      </c>
      <c r="K61" s="1">
        <f>'MP2-F12_VQZ-F12'!E56</f>
        <v>-2.7920217203139668</v>
      </c>
      <c r="L61" s="1">
        <f>'MP2-F12_V5Z-F12_aVQZ-CABS'!C56</f>
        <v>-2.7946847937788282</v>
      </c>
      <c r="M61" s="1">
        <f>'MP2-F12_V5Z-F12_aVQZ-CABS'!D56</f>
        <v>-2.7955202975766031</v>
      </c>
      <c r="N61" s="1">
        <f>'MP2-F12_V5Z-F12_aVQZ-CABS'!E56</f>
        <v>-2.7951025456777154</v>
      </c>
      <c r="O61" s="1">
        <f>'F12c_aVDZ-F12'!B56</f>
        <v>-2.7193130445230862</v>
      </c>
      <c r="P61" s="1">
        <f>'F12c_aVDZ-F12'!K56</f>
        <v>-2.8000817701656455</v>
      </c>
      <c r="Q61" s="1">
        <f>'F12c_aVDZ-F12'!T56</f>
        <v>-2.7596974073443659</v>
      </c>
      <c r="R61" s="1">
        <f>'F12c_aVTZ-F12 CCSD'!B56</f>
        <v>-2.778941891889632</v>
      </c>
      <c r="S61" s="1">
        <f>'F12c_aVTZ-F12 CCSD'!F56</f>
        <v>-2.7967623252095732</v>
      </c>
      <c r="T61" s="1">
        <f>'F12c_aVTZ-F12 CCSD'!J56</f>
        <v>-2.7878521085496026</v>
      </c>
      <c r="U61" s="1">
        <f>'MP2-F12_aVQZ-F12'!C56</f>
        <v>-2.7927386433346526</v>
      </c>
      <c r="V61" s="1">
        <f>'MP2-F12_aVQZ-F12'!D56</f>
        <v>-2.7956526707182525</v>
      </c>
      <c r="W61" s="1">
        <f>'MP2-F12_aVQZ-F12'!E56</f>
        <v>-2.7941956570264526</v>
      </c>
      <c r="Z61" s="1">
        <f>'F12b_VDZ-F12'!C56</f>
        <v>4.6004912645758864</v>
      </c>
      <c r="AA61" s="1">
        <f>'F12b_VDZ-F12'!L56</f>
        <v>4.3591105003145625</v>
      </c>
      <c r="AB61" s="1">
        <f>'F12b_VDZ-F12'!U56</f>
        <v>4.4798008824452245</v>
      </c>
      <c r="AC61" s="1">
        <f>'F12b_VTZ-F12'!C56</f>
        <v>4.5655235838073303</v>
      </c>
      <c r="AD61" s="1">
        <f>'F12b_VTZ-F12'!L56</f>
        <v>4.4669745766457156</v>
      </c>
      <c r="AE61" s="1">
        <f>'F12b_VTZ-F12'!U56</f>
        <v>4.5162490802265225</v>
      </c>
      <c r="AF61" s="1">
        <f>'MP2-F12_VQZ-F12'!G56</f>
        <v>4.5431020939604432</v>
      </c>
      <c r="AG61" s="1">
        <f>'MP2-F12_VQZ-F12'!H56</f>
        <v>4.5058919207749382</v>
      </c>
      <c r="AH61" s="1">
        <f>'MP2-F12_VQZ-F12'!I56</f>
        <v>4.5244970073676907</v>
      </c>
      <c r="AI61" s="1">
        <f>'MP2-F12_V5Z-F12_aVQZ-CABS'!G56</f>
        <v>4.5240024448307619</v>
      </c>
      <c r="AJ61" s="1">
        <f>'MP2-F12_V5Z-F12_aVQZ-CABS'!H56</f>
        <v>4.5132682196145595</v>
      </c>
      <c r="AK61" s="1">
        <f>'MP2-F12_V5Z-F12_aVQZ-CABS'!I56</f>
        <v>4.5186353322226607</v>
      </c>
      <c r="AL61" s="1"/>
      <c r="AM61" s="1">
        <f t="shared" si="24"/>
        <v>4.5430428175560742</v>
      </c>
      <c r="AN61" s="1">
        <f t="shared" si="13"/>
        <v>4.5207119994852585</v>
      </c>
      <c r="AO61" s="1">
        <f t="shared" si="14"/>
        <v>4.5318774085206659</v>
      </c>
      <c r="AP61" s="1">
        <f t="shared" si="15"/>
        <v>4.5179397282109015</v>
      </c>
      <c r="AQ61" s="1">
        <f t="shared" si="16"/>
        <v>4.5166842622082415</v>
      </c>
      <c r="AR61" s="1">
        <f t="shared" si="17"/>
        <v>4.5173119952095711</v>
      </c>
      <c r="AT61" s="1">
        <f>'F12c_aVDZ-F12'!C56</f>
        <v>4.6349615423511663</v>
      </c>
      <c r="AU61" s="1">
        <f>'F12c_aVDZ-F12'!L56</f>
        <v>4.4176501530933052</v>
      </c>
      <c r="AV61" s="1">
        <f>'F12c_aVDZ-F12'!U56</f>
        <v>4.5263058477222362</v>
      </c>
      <c r="AW61" s="1">
        <f>'F12c_aVTZ-F12 CCSD'!C56</f>
        <v>4.5648364313958814</v>
      </c>
      <c r="AX61" s="1">
        <f>'F12c_aVTZ-F12 CCSD'!G56</f>
        <v>4.4966591275322827</v>
      </c>
      <c r="AY61" s="1">
        <f>'F12c_aVTZ-F12 CCSD'!K56</f>
        <v>4.5307477794640825</v>
      </c>
      <c r="AZ61" s="1">
        <f>'MP2-F12_aVQZ-F12'!G56</f>
        <v>4.5266128880980592</v>
      </c>
      <c r="BA61" s="1">
        <f>'MP2-F12_aVQZ-F12'!H56</f>
        <v>4.5110106989819974</v>
      </c>
      <c r="BB61" s="1">
        <f>'MP2-F12_aVQZ-F12'!I56</f>
        <v>4.5188117935400278</v>
      </c>
      <c r="BC61" s="1"/>
      <c r="BD61" s="1">
        <f t="shared" si="31"/>
        <v>4.5607689550971795</v>
      </c>
      <c r="BE61" s="1">
        <f t="shared" si="32"/>
        <v>4.5259900760768579</v>
      </c>
      <c r="BF61" s="1">
        <f t="shared" si="33"/>
        <v>4.5433795155870182</v>
      </c>
      <c r="BG61" s="1">
        <f t="shared" si="34"/>
        <v>4.5100175613148119</v>
      </c>
      <c r="BH61" s="1">
        <f t="shared" si="35"/>
        <v>4.5200071296424555</v>
      </c>
      <c r="BI61" s="1">
        <f t="shared" si="36"/>
        <v>4.5150123454786337</v>
      </c>
      <c r="BK61" s="1">
        <f>-BEGDB!I49</f>
        <v>4.5129999999999999</v>
      </c>
      <c r="BL61" s="1"/>
      <c r="BM61" s="1"/>
      <c r="BN61" s="1"/>
      <c r="BP61" s="1"/>
      <c r="BQ61" s="1"/>
      <c r="BS61" s="1"/>
      <c r="BT61" s="1"/>
    </row>
    <row r="62" spans="1:72" x14ac:dyDescent="0.2">
      <c r="A62" s="19" t="s">
        <v>166</v>
      </c>
      <c r="C62" s="1">
        <f>'F12b_VDZ-F12'!B57</f>
        <v>-1.3835550696870405</v>
      </c>
      <c r="D62" s="1">
        <f>'F12b_VDZ-F12'!K57</f>
        <v>-1.447759484807998</v>
      </c>
      <c r="E62" s="1">
        <f>'F12b_VDZ-F12'!T57</f>
        <v>-1.4156572772475191</v>
      </c>
      <c r="F62" s="1">
        <f>'F12b_VTZ-F12'!B57</f>
        <v>-1.4233757350787886</v>
      </c>
      <c r="G62" s="1">
        <f>'F12b_VTZ-F12'!K57</f>
        <v>-1.4481955054154887</v>
      </c>
      <c r="H62" s="1">
        <f>'F12b_VTZ-F12'!T57</f>
        <v>-1.4357856202471386</v>
      </c>
      <c r="I62" s="1">
        <f>'MP2-F12_VQZ-F12'!C57</f>
        <v>-1.441594222158036</v>
      </c>
      <c r="J62" s="1">
        <f>'MP2-F12_VQZ-F12'!D57</f>
        <v>-1.447578473417142</v>
      </c>
      <c r="K62" s="1">
        <f>'MP2-F12_VQZ-F12'!E57</f>
        <v>-1.4445863477875891</v>
      </c>
      <c r="L62" s="1">
        <f>'MP2-F12_V5Z-F12_aVQZ-CABS'!C57</f>
        <v>-1.4464992267401042</v>
      </c>
      <c r="M62" s="1">
        <f>'MP2-F12_V5Z-F12_aVQZ-CABS'!D57</f>
        <v>-1.4474947341729849</v>
      </c>
      <c r="N62" s="1">
        <f>'MP2-F12_V5Z-F12_aVQZ-CABS'!E57</f>
        <v>-1.4469969804565446</v>
      </c>
      <c r="O62" s="1">
        <f>'F12c_aVDZ-F12'!B57</f>
        <v>-1.3826263217530768</v>
      </c>
      <c r="P62" s="1">
        <f>'F12c_aVDZ-F12'!K57</f>
        <v>-1.4474495127325169</v>
      </c>
      <c r="Q62" s="1">
        <f>'F12c_aVDZ-F12'!T57</f>
        <v>-1.4150379172427967</v>
      </c>
      <c r="R62" s="1">
        <f>'F12c_aVTZ-F12 CCSD'!B57</f>
        <v>-1.4364141607628649</v>
      </c>
      <c r="S62" s="1">
        <f>'F12c_aVTZ-F12 CCSD'!F57</f>
        <v>-1.4477668336041847</v>
      </c>
      <c r="T62" s="1">
        <f>'F12c_aVTZ-F12 CCSD'!J57</f>
        <v>-1.4420904971835249</v>
      </c>
      <c r="U62" s="1">
        <f>'MP2-F12_aVQZ-F12'!C57</f>
        <v>-1.4450978831854895</v>
      </c>
      <c r="V62" s="1">
        <f>'MP2-F12_aVQZ-F12'!D57</f>
        <v>-1.4475406609477885</v>
      </c>
      <c r="W62" s="1">
        <f>'MP2-F12_aVQZ-F12'!E57</f>
        <v>-1.4463192720666389</v>
      </c>
      <c r="Z62" s="1">
        <f>'F12b_VDZ-F12'!C57</f>
        <v>3.8806890170901238</v>
      </c>
      <c r="AA62" s="1">
        <f>'F12b_VDZ-F12'!L57</f>
        <v>3.628440920315426</v>
      </c>
      <c r="AB62" s="1">
        <f>'F12b_VDZ-F12'!U57</f>
        <v>3.7545649687027751</v>
      </c>
      <c r="AC62" s="1">
        <f>'F12b_VTZ-F12'!C57</f>
        <v>3.8257734613014596</v>
      </c>
      <c r="AD62" s="1">
        <f>'F12b_VTZ-F12'!L57</f>
        <v>3.7105999836360013</v>
      </c>
      <c r="AE62" s="1">
        <f>'F12b_VTZ-F12'!U57</f>
        <v>3.7681867224687302</v>
      </c>
      <c r="AF62" s="1">
        <f>'MP2-F12_VQZ-F12'!G57</f>
        <v>3.773091379359566</v>
      </c>
      <c r="AG62" s="1">
        <f>'MP2-F12_VQZ-F12'!H57</f>
        <v>3.7405716050263855</v>
      </c>
      <c r="AH62" s="1">
        <f>'MP2-F12_VQZ-F12'!I57</f>
        <v>3.7568314921929757</v>
      </c>
      <c r="AI62" s="1">
        <f>'MP2-F12_V5Z-F12_aVQZ-CABS'!G57</f>
        <v>3.7551268246974732</v>
      </c>
      <c r="AJ62" s="1">
        <f>'MP2-F12_V5Z-F12_aVQZ-CABS'!H57</f>
        <v>3.747237103207278</v>
      </c>
      <c r="AK62" s="1">
        <f>'MP2-F12_V5Z-F12_aVQZ-CABS'!I57</f>
        <v>3.7511819639523756</v>
      </c>
      <c r="AL62" s="1"/>
      <c r="AM62" s="1">
        <f t="shared" si="24"/>
        <v>3.7593066153477372</v>
      </c>
      <c r="AN62" s="1">
        <f t="shared" si="13"/>
        <v>3.7523128667562213</v>
      </c>
      <c r="AO62" s="1">
        <f t="shared" si="14"/>
        <v>3.7558097410519791</v>
      </c>
      <c r="AP62" s="1">
        <f t="shared" ref="AP62" si="37">AI62+((AI62-L62)-(AF62-I62))/((5/4)^$AP$1-1)</f>
        <v>3.7489121107235213</v>
      </c>
      <c r="AQ62" s="1">
        <f t="shared" ref="AQ62" si="38">AJ62+((AJ62-M62)-(AG62-J62))/((5/4)^$AQ$1-1)</f>
        <v>3.7503691980334142</v>
      </c>
      <c r="AR62" s="1">
        <f t="shared" ref="AR62" si="39">(AQ62+AP62)/2</f>
        <v>3.7496406543784677</v>
      </c>
      <c r="AT62" s="1">
        <f>'F12c_aVDZ-F12'!C57</f>
        <v>3.888853118309556</v>
      </c>
      <c r="AU62" s="1">
        <f>'F12c_aVDZ-F12'!L57</f>
        <v>3.6840605762649816</v>
      </c>
      <c r="AV62" s="1">
        <f>'F12c_aVDZ-F12'!U57</f>
        <v>3.7864568472872691</v>
      </c>
      <c r="AW62" s="1">
        <f>'F12c_aVTZ-F12 CCSD'!C57</f>
        <v>3.7937483790578685</v>
      </c>
      <c r="AX62" s="1">
        <f>'F12c_aVTZ-F12 CCSD'!G57</f>
        <v>3.7386499751697611</v>
      </c>
      <c r="AY62" s="1">
        <f>'F12c_aVTZ-F12 CCSD'!K57</f>
        <v>3.7661991771138146</v>
      </c>
      <c r="AZ62" s="1">
        <f>'MP2-F12_aVQZ-F12'!G57</f>
        <v>3.7578364320368842</v>
      </c>
      <c r="BA62" s="1">
        <f>'MP2-F12_aVQZ-F12'!H57</f>
        <v>3.7454771580314032</v>
      </c>
      <c r="BB62" s="1">
        <f>'MP2-F12_aVQZ-F12'!I57</f>
        <v>3.751656795034144</v>
      </c>
      <c r="BC62" s="1"/>
      <c r="BD62" s="1">
        <f t="shared" si="31"/>
        <v>3.7777373946681427</v>
      </c>
      <c r="BE62" s="1">
        <f t="shared" si="32"/>
        <v>3.7599272401166668</v>
      </c>
      <c r="BF62" s="1">
        <f t="shared" si="33"/>
        <v>3.7688323173924045</v>
      </c>
      <c r="BG62" s="1">
        <f t="shared" si="34"/>
        <v>3.7393378388667129</v>
      </c>
      <c r="BH62" s="1">
        <f t="shared" si="35"/>
        <v>3.7499618206967149</v>
      </c>
      <c r="BI62" s="1">
        <f t="shared" si="36"/>
        <v>3.7446498297817139</v>
      </c>
      <c r="BK62" s="1">
        <f>-BEGDB!I50</f>
        <v>3.7450000000000001</v>
      </c>
      <c r="BL62" s="1"/>
      <c r="BM62" s="1"/>
      <c r="BN62" s="1"/>
      <c r="BP62" s="1"/>
      <c r="BQ62" s="1"/>
      <c r="BS62" s="1"/>
      <c r="BT62" s="1"/>
    </row>
    <row r="63" spans="1:72" x14ac:dyDescent="0.2">
      <c r="A63" s="19" t="s">
        <v>195</v>
      </c>
      <c r="C63" s="1">
        <f>'F12b_VDZ-F12'!B58</f>
        <v>-0.81429455442926357</v>
      </c>
      <c r="D63" s="1">
        <f>'F12b_VDZ-F12'!K58</f>
        <v>-0.86816851096614678</v>
      </c>
      <c r="E63" s="1">
        <f>'F12b_VDZ-F12'!T58</f>
        <v>-0.84123153269770512</v>
      </c>
      <c r="F63" s="1">
        <f>'F12b_VTZ-F12'!B58</f>
        <v>-0.8640201379015584</v>
      </c>
      <c r="G63" s="1">
        <f>'F12b_VTZ-F12'!K58</f>
        <v>-0.86801171828944812</v>
      </c>
      <c r="H63" s="1">
        <f>'F12b_VTZ-F12'!T58</f>
        <v>-0.86601592809550332</v>
      </c>
      <c r="I63" s="1">
        <f>'MP2-F12_VQZ-F12'!C58</f>
        <v>-0.86016344006038736</v>
      </c>
      <c r="J63" s="1">
        <f>'MP2-F12_VQZ-F12'!D58</f>
        <v>-0.86639856394679093</v>
      </c>
      <c r="K63" s="1">
        <f>'MP2-F12_VQZ-F12'!E58</f>
        <v>-0.86328100200358915</v>
      </c>
      <c r="L63" s="1">
        <f>'MP2-F12_V5Z-F12_aVQZ-CABS'!C58</f>
        <v>-0.86579132861932007</v>
      </c>
      <c r="M63" s="1">
        <f>'MP2-F12_V5Z-F12_aVQZ-CABS'!D58</f>
        <v>-0.86659479556371533</v>
      </c>
      <c r="N63" s="1">
        <f>'MP2-F12_V5Z-F12_aVQZ-CABS'!E58</f>
        <v>-0.8661930620915177</v>
      </c>
      <c r="O63" s="1">
        <f>'F12c_aVDZ-F12'!B58</f>
        <v>-0.80978665421949492</v>
      </c>
      <c r="P63" s="1">
        <f>'F12c_aVDZ-F12'!K58</f>
        <v>-0.86623509142506006</v>
      </c>
      <c r="Q63" s="1">
        <f>'F12c_aVDZ-F12'!T58</f>
        <v>-0.83801087282227749</v>
      </c>
      <c r="R63" s="1">
        <f>'F12c_aVTZ-F12 CCSD'!B58</f>
        <v>-0.85618265534705185</v>
      </c>
      <c r="S63" s="1">
        <f>'F12c_aVTZ-F12 CCSD'!F58</f>
        <v>-0.86710681945932611</v>
      </c>
      <c r="T63" s="1">
        <f>'F12c_aVTZ-F12 CCSD'!J58</f>
        <v>-0.86164473740318903</v>
      </c>
      <c r="U63" s="1">
        <f>'MP2-F12_aVQZ-F12'!C58</f>
        <v>-0.86453698988096506</v>
      </c>
      <c r="V63" s="1">
        <f>'MP2-F12_aVQZ-F12'!D58</f>
        <v>-0.86663292931082536</v>
      </c>
      <c r="W63" s="1">
        <f>'MP2-F12_aVQZ-F12'!E58</f>
        <v>-0.86558495959589521</v>
      </c>
      <c r="Z63" s="1">
        <f>'F12b_VDZ-F12'!C58</f>
        <v>4.4855393774261989</v>
      </c>
      <c r="AA63" s="1">
        <f>'F12b_VDZ-F12'!L58</f>
        <v>4.2623398217871244</v>
      </c>
      <c r="AB63" s="1">
        <f>'F12b_VDZ-F12'!U58</f>
        <v>4.3739395996066612</v>
      </c>
      <c r="AC63" s="1">
        <f>'F12b_VTZ-F12'!C58</f>
        <v>4.4446203532724047</v>
      </c>
      <c r="AD63" s="1">
        <f>'F12b_VTZ-F12'!L58</f>
        <v>4.3540569108874223</v>
      </c>
      <c r="AE63" s="1">
        <f>'F12b_VTZ-F12'!U58</f>
        <v>4.3993386320799139</v>
      </c>
      <c r="AF63" s="1">
        <f>'MP2-F12_VQZ-F12'!G58</f>
        <v>4.4167104350238668</v>
      </c>
      <c r="AG63" s="1">
        <f>'MP2-F12_VQZ-F12'!H58</f>
        <v>4.3879144162787824</v>
      </c>
      <c r="AH63" s="1">
        <f>'MP2-F12_VQZ-F12'!I58</f>
        <v>4.4023124256513242</v>
      </c>
      <c r="AI63" s="1">
        <f>'MP2-F12_V5Z-F12_aVQZ-CABS'!G58</f>
        <v>4.4019682169311318</v>
      </c>
      <c r="AJ63" s="1">
        <f>'MP2-F12_V5Z-F12_aVQZ-CABS'!H58</f>
        <v>4.3942342476656666</v>
      </c>
      <c r="AK63" s="1">
        <f>'MP2-F12_V5Z-F12_aVQZ-CABS'!I58</f>
        <v>4.3981012322983997</v>
      </c>
      <c r="AL63" s="1"/>
      <c r="AM63" s="1">
        <f t="shared" si="24"/>
        <v>4.4040044097819786</v>
      </c>
      <c r="AN63" s="1">
        <f t="shared" si="13"/>
        <v>4.4008115261621938</v>
      </c>
      <c r="AO63" s="1">
        <f t="shared" si="14"/>
        <v>4.4024079679720867</v>
      </c>
      <c r="AP63" s="1">
        <f t="shared" si="15"/>
        <v>4.3976309349597136</v>
      </c>
      <c r="AQ63" s="1">
        <f t="shared" si="16"/>
        <v>4.3973350794368056</v>
      </c>
      <c r="AR63" s="1">
        <f t="shared" si="17"/>
        <v>4.3974830071982591</v>
      </c>
      <c r="AT63" s="1">
        <f>'F12c_aVDZ-F12'!C58</f>
        <v>4.4938013080970567</v>
      </c>
      <c r="AU63" s="1">
        <f>'F12c_aVDZ-F12'!L58</f>
        <v>4.3199432046945789</v>
      </c>
      <c r="AV63" s="1">
        <f>'F12c_aVDZ-F12'!U58</f>
        <v>4.4068722563958183</v>
      </c>
      <c r="AW63" s="1">
        <f>'F12c_aVTZ-F12 CCSD'!C58</f>
        <v>4.433888481227612</v>
      </c>
      <c r="AX63" s="1">
        <f>'F12c_aVTZ-F12 CCSD'!G58</f>
        <v>4.3839154005241374</v>
      </c>
      <c r="AY63" s="1">
        <f>'F12c_aVTZ-F12 CCSD'!K58</f>
        <v>4.4089019408758752</v>
      </c>
      <c r="AZ63" s="1">
        <f>'MP2-F12_aVQZ-F12'!G58</f>
        <v>4.404209308738289</v>
      </c>
      <c r="BA63" s="1">
        <f>'MP2-F12_aVQZ-F12'!H58</f>
        <v>4.3925919022051048</v>
      </c>
      <c r="BB63" s="1">
        <f>'MP2-F12_aVQZ-F12'!I58</f>
        <v>4.3984006054716964</v>
      </c>
      <c r="BC63" s="1"/>
      <c r="BD63" s="1">
        <f t="shared" si="31"/>
        <v>4.4286504869762293</v>
      </c>
      <c r="BE63" s="1">
        <f t="shared" si="32"/>
        <v>4.4090434969368353</v>
      </c>
      <c r="BF63" s="1">
        <f t="shared" si="33"/>
        <v>4.4188469919565323</v>
      </c>
      <c r="BG63" s="1">
        <f t="shared" si="34"/>
        <v>4.3897214195139318</v>
      </c>
      <c r="BH63" s="1">
        <f t="shared" si="35"/>
        <v>4.398164677364349</v>
      </c>
      <c r="BI63" s="1">
        <f t="shared" si="36"/>
        <v>4.3939430484391409</v>
      </c>
      <c r="BK63" s="1">
        <f>-BEGDB!I51</f>
        <v>4.3899999999999997</v>
      </c>
      <c r="BL63" s="1"/>
      <c r="BM63" s="1"/>
      <c r="BN63" s="1"/>
      <c r="BP63" s="1"/>
      <c r="BQ63" s="1"/>
      <c r="BS63" s="1"/>
      <c r="BT63" s="1"/>
    </row>
    <row r="64" spans="1:72" x14ac:dyDescent="0.2">
      <c r="A64" s="19" t="s">
        <v>206</v>
      </c>
      <c r="C64" s="1">
        <f>'F12b_VDZ-F12'!B59</f>
        <v>-0.8777799635210799</v>
      </c>
      <c r="D64" s="1">
        <f>'F12b_VDZ-F12'!K59</f>
        <v>-0.94156917381551219</v>
      </c>
      <c r="E64" s="1">
        <f>'F12b_VDZ-F12'!T59</f>
        <v>-0.9096745686682961</v>
      </c>
      <c r="F64" s="1">
        <f>'F12b_VTZ-F12'!B59</f>
        <v>-0.91927258596672445</v>
      </c>
      <c r="G64" s="1">
        <f>'F12b_VTZ-F12'!K59</f>
        <v>-0.94343943575693656</v>
      </c>
      <c r="H64" s="1">
        <f>'F12b_VTZ-F12'!T59</f>
        <v>-0.93135601086183051</v>
      </c>
      <c r="I64" s="1">
        <f>'MP2-F12_VQZ-F12'!C59</f>
        <v>-0.9374771385729862</v>
      </c>
      <c r="J64" s="1">
        <f>'MP2-F12_VQZ-F12'!D59</f>
        <v>-0.94310709858336339</v>
      </c>
      <c r="K64" s="1">
        <f>'MP2-F12_VQZ-F12'!E59</f>
        <v>-0.94029211857817474</v>
      </c>
      <c r="L64" s="1">
        <f>'MP2-F12_V5Z-F12_aVQZ-CABS'!C59</f>
        <v>-0.94212270624796446</v>
      </c>
      <c r="M64" s="1">
        <f>'MP2-F12_V5Z-F12_aVQZ-CABS'!D59</f>
        <v>-0.94307730254156896</v>
      </c>
      <c r="N64" s="1">
        <f>'MP2-F12_V5Z-F12_aVQZ-CABS'!E59</f>
        <v>-0.94260000439476666</v>
      </c>
      <c r="O64" s="1">
        <f>'F12c_aVDZ-F12'!B59</f>
        <v>-0.87841687685902559</v>
      </c>
      <c r="P64" s="1">
        <f>'F12c_aVDZ-F12'!K59</f>
        <v>-0.94212938416682834</v>
      </c>
      <c r="Q64" s="1">
        <f>'F12c_aVDZ-F12'!T59</f>
        <v>-0.91027313051292702</v>
      </c>
      <c r="R64" s="1">
        <f>'F12c_aVTZ-F12 CCSD'!B59</f>
        <v>-0.93192574647262583</v>
      </c>
      <c r="S64" s="1">
        <f>'F12c_aVTZ-F12 CCSD'!F59</f>
        <v>-0.9433118335917563</v>
      </c>
      <c r="T64" s="1">
        <f>'F12c_aVTZ-F12 CCSD'!J59</f>
        <v>-0.93761879003219106</v>
      </c>
      <c r="U64" s="1">
        <f>'MP2-F12_aVQZ-F12'!C59</f>
        <v>-0.94073789000303232</v>
      </c>
      <c r="V64" s="1">
        <f>'MP2-F12_aVQZ-F12'!D59</f>
        <v>-0.94310827953861665</v>
      </c>
      <c r="W64" s="1">
        <f>'MP2-F12_aVQZ-F12'!E59</f>
        <v>-0.94192308477082443</v>
      </c>
      <c r="Z64" s="1">
        <f>'F12b_VDZ-F12'!C59</f>
        <v>4.3076748273610432</v>
      </c>
      <c r="AA64" s="1">
        <f>'F12b_VDZ-F12'!L59</f>
        <v>4.0607540685302004</v>
      </c>
      <c r="AB64" s="1">
        <f>'F12b_VDZ-F12'!U59</f>
        <v>4.1842144479456218</v>
      </c>
      <c r="AC64" s="1">
        <f>'F12b_VTZ-F12'!C59</f>
        <v>4.257297835063433</v>
      </c>
      <c r="AD64" s="1">
        <f>'F12b_VTZ-F12'!L59</f>
        <v>4.1440204369160147</v>
      </c>
      <c r="AE64" s="1">
        <f>'F12b_VTZ-F12'!U59</f>
        <v>4.2006591359897243</v>
      </c>
      <c r="AF64" s="1">
        <f>'MP2-F12_VQZ-F12'!G59</f>
        <v>4.2033929247505322</v>
      </c>
      <c r="AG64" s="1">
        <f>'MP2-F12_VQZ-F12'!H59</f>
        <v>4.1725231132319145</v>
      </c>
      <c r="AH64" s="1">
        <f>'MP2-F12_VQZ-F12'!I59</f>
        <v>4.1879580189912229</v>
      </c>
      <c r="AI64" s="1">
        <f>'MP2-F12_V5Z-F12_aVQZ-CABS'!G59</f>
        <v>4.1865753074241407</v>
      </c>
      <c r="AJ64" s="1">
        <f>'MP2-F12_V5Z-F12_aVQZ-CABS'!H59</f>
        <v>4.1788633775916271</v>
      </c>
      <c r="AK64" s="1">
        <f>'MP2-F12_V5Z-F12_aVQZ-CABS'!I59</f>
        <v>4.1827193425078839</v>
      </c>
      <c r="AL64" s="1"/>
      <c r="AM64" s="1">
        <f t="shared" si="24"/>
        <v>4.1891134797859193</v>
      </c>
      <c r="AN64" s="1">
        <f t="shared" si="13"/>
        <v>4.1837906980197985</v>
      </c>
      <c r="AO64" s="1">
        <f t="shared" si="14"/>
        <v>4.1864520889028594</v>
      </c>
      <c r="AP64" s="1">
        <f t="shared" si="15"/>
        <v>4.1807829327560437</v>
      </c>
      <c r="AQ64" s="1">
        <f t="shared" si="16"/>
        <v>4.1818663719824931</v>
      </c>
      <c r="AR64" s="1">
        <f t="shared" si="17"/>
        <v>4.181324652369268</v>
      </c>
      <c r="AT64" s="1">
        <f>'F12c_aVDZ-F12'!C59</f>
        <v>4.3124027537524761</v>
      </c>
      <c r="AU64" s="1">
        <f>'F12c_aVDZ-F12'!L59</f>
        <v>4.113368801066267</v>
      </c>
      <c r="AV64" s="1">
        <f>'F12c_aVDZ-F12'!U59</f>
        <v>4.2128857774093715</v>
      </c>
      <c r="AW64" s="1">
        <f>'F12c_aVTZ-F12 CCSD'!C59</f>
        <v>4.2229322258502018</v>
      </c>
      <c r="AX64" s="1">
        <f>'F12c_aVTZ-F12 CCSD'!G59</f>
        <v>4.1698407950261132</v>
      </c>
      <c r="AY64" s="1">
        <f>'F12c_aVTZ-F12 CCSD'!K59</f>
        <v>4.1963865104381579</v>
      </c>
      <c r="AZ64" s="1">
        <f>'MP2-F12_aVQZ-F12'!G59</f>
        <v>4.1892719761909731</v>
      </c>
      <c r="BA64" s="1">
        <f>'MP2-F12_aVQZ-F12'!H59</f>
        <v>4.1770547772590678</v>
      </c>
      <c r="BB64" s="1">
        <f>'MP2-F12_aVQZ-F12'!I59</f>
        <v>4.1831633767250205</v>
      </c>
      <c r="BC64" s="1"/>
      <c r="BD64" s="1">
        <f t="shared" si="31"/>
        <v>4.2089964865735965</v>
      </c>
      <c r="BE64" s="1">
        <f t="shared" si="32"/>
        <v>4.1921828484625383</v>
      </c>
      <c r="BF64" s="1">
        <f t="shared" si="33"/>
        <v>4.2005896675180674</v>
      </c>
      <c r="BG64" s="1">
        <f t="shared" si="34"/>
        <v>4.1723904125522626</v>
      </c>
      <c r="BH64" s="1">
        <f t="shared" si="35"/>
        <v>4.1818175945473799</v>
      </c>
      <c r="BI64" s="1">
        <f t="shared" si="36"/>
        <v>4.1771040035498217</v>
      </c>
      <c r="BK64" s="1">
        <f>-BEGDB!I52</f>
        <v>4.1749999999999998</v>
      </c>
      <c r="BL64" s="1"/>
      <c r="BM64" s="1"/>
      <c r="BN64" s="1"/>
      <c r="BP64" s="1"/>
      <c r="BQ64" s="1"/>
      <c r="BS64" s="1"/>
      <c r="BT64" s="1"/>
    </row>
    <row r="65" spans="1:72" x14ac:dyDescent="0.2">
      <c r="A65" s="19" t="s">
        <v>132</v>
      </c>
      <c r="C65" s="1">
        <f>'F12b_VDZ-F12'!B60</f>
        <v>0.27852227471517549</v>
      </c>
      <c r="D65" s="1">
        <f>'F12b_VDZ-F12'!K60</f>
        <v>0.22952267895477763</v>
      </c>
      <c r="E65" s="1">
        <f>'F12b_VDZ-F12'!T60</f>
        <v>0.25402247683497658</v>
      </c>
      <c r="F65" s="1">
        <f>'F12b_VTZ-F12'!B60</f>
        <v>0.24522550737393606</v>
      </c>
      <c r="G65" s="1">
        <f>'F12b_VTZ-F12'!K60</f>
        <v>0.22460991145031495</v>
      </c>
      <c r="H65" s="1">
        <f>'F12b_VTZ-F12'!T60</f>
        <v>0.2349177094121255</v>
      </c>
      <c r="I65" s="1">
        <f>'MP2-F12_VQZ-F12'!C60</f>
        <v>0.22912733160476484</v>
      </c>
      <c r="J65" s="1">
        <f>'MP2-F12_VQZ-F12'!D60</f>
        <v>0.22409789886202605</v>
      </c>
      <c r="K65" s="1">
        <f>'MP2-F12_VQZ-F12'!E60</f>
        <v>0.22661261523339543</v>
      </c>
      <c r="L65" s="1">
        <f>'MP2-F12_V5Z-F12_aVQZ-CABS'!C60</f>
        <v>0.22483355019649967</v>
      </c>
      <c r="M65" s="1">
        <f>'MP2-F12_V5Z-F12_aVQZ-CABS'!D60</f>
        <v>0.22397122097232375</v>
      </c>
      <c r="N65" s="1">
        <f>'MP2-F12_V5Z-F12_aVQZ-CABS'!E60</f>
        <v>0.22440238558441172</v>
      </c>
      <c r="O65" s="1">
        <f>'F12c_aVDZ-F12'!B60</f>
        <v>0.27500422549506681</v>
      </c>
      <c r="P65" s="1">
        <f>'F12c_aVDZ-F12'!K60</f>
        <v>0.22765377867173919</v>
      </c>
      <c r="Q65" s="1">
        <f>'F12c_aVDZ-F12'!T60</f>
        <v>0.25132900208340303</v>
      </c>
      <c r="R65" s="1">
        <f>'F12c_aVTZ-F12 CCSD'!B60</f>
        <v>0.23383584603530441</v>
      </c>
      <c r="S65" s="1">
        <f>'F12c_aVTZ-F12 CCSD'!F60</f>
        <v>0.22451256025937147</v>
      </c>
      <c r="T65" s="1">
        <f>'F12c_aVTZ-F12 CCSD'!J60</f>
        <v>0.22917420314733794</v>
      </c>
      <c r="U65" s="1">
        <f>'MP2-F12_aVQZ-F12'!C60</f>
        <v>0.22600875312618532</v>
      </c>
      <c r="V65" s="1">
        <f>'MP2-F12_aVQZ-F12'!D60</f>
        <v>0.22399878875829732</v>
      </c>
      <c r="W65" s="1">
        <f>'MP2-F12_aVQZ-F12'!E60</f>
        <v>0.22500377094224133</v>
      </c>
      <c r="Z65" s="1">
        <f>'F12b_VDZ-F12'!C60</f>
        <v>3.5401913212967497</v>
      </c>
      <c r="AA65" s="1">
        <f>'F12b_VDZ-F12'!L60</f>
        <v>3.3508136216311355</v>
      </c>
      <c r="AB65" s="1">
        <f>'F12b_VDZ-F12'!U60</f>
        <v>3.4455024714639428</v>
      </c>
      <c r="AC65" s="1">
        <f>'F12b_VTZ-F12'!C60</f>
        <v>3.5232938747767317</v>
      </c>
      <c r="AD65" s="1">
        <f>'F12b_VTZ-F12'!L60</f>
        <v>3.4247870657559183</v>
      </c>
      <c r="AE65" s="1">
        <f>'F12b_VTZ-F12'!U60</f>
        <v>3.474040470266325</v>
      </c>
      <c r="AF65" s="1">
        <f>'MP2-F12_VQZ-F12'!G60</f>
        <v>3.4830448262135825</v>
      </c>
      <c r="AG65" s="1">
        <f>'MP2-F12_VQZ-F12'!H60</f>
        <v>3.4571229019923546</v>
      </c>
      <c r="AH65" s="1">
        <f>'MP2-F12_VQZ-F12'!I60</f>
        <v>3.4700838641029685</v>
      </c>
      <c r="AI65" s="1">
        <f>'MP2-F12_V5Z-F12_aVQZ-CABS'!G60</f>
        <v>3.4743584945818298</v>
      </c>
      <c r="AJ65" s="1">
        <f>'MP2-F12_V5Z-F12_aVQZ-CABS'!H60</f>
        <v>3.466905241105243</v>
      </c>
      <c r="AK65" s="1">
        <f>'MP2-F12_V5Z-F12_aVQZ-CABS'!I60</f>
        <v>3.4706318678435366</v>
      </c>
      <c r="AL65" s="1"/>
      <c r="AM65" s="1">
        <f t="shared" si="24"/>
        <v>3.4733849493646494</v>
      </c>
      <c r="AN65" s="1">
        <f t="shared" si="13"/>
        <v>3.4702613991848175</v>
      </c>
      <c r="AO65" s="1">
        <f t="shared" si="14"/>
        <v>3.4718231742747334</v>
      </c>
      <c r="AP65" s="1">
        <f t="shared" si="15"/>
        <v>3.4722681895492737</v>
      </c>
      <c r="AQ65" s="1">
        <f t="shared" si="16"/>
        <v>3.4716206950111412</v>
      </c>
      <c r="AR65" s="1">
        <f t="shared" si="17"/>
        <v>3.4719444422802077</v>
      </c>
      <c r="AT65" s="1">
        <f>'F12c_aVDZ-F12'!C60</f>
        <v>3.5391640399324769</v>
      </c>
      <c r="AU65" s="1">
        <f>'F12c_aVDZ-F12'!L60</f>
        <v>3.4090593464611674</v>
      </c>
      <c r="AV65" s="1">
        <f>'F12c_aVDZ-F12'!U60</f>
        <v>3.4741116931968223</v>
      </c>
      <c r="AW65" s="1">
        <f>'F12c_aVTZ-F12 CCSD'!C60</f>
        <v>3.4994794882657585</v>
      </c>
      <c r="AX65" s="1">
        <f>'F12c_aVTZ-F12 CCSD'!G60</f>
        <v>3.4606414663555034</v>
      </c>
      <c r="AY65" s="1">
        <f>'F12c_aVTZ-F12 CCSD'!K60</f>
        <v>3.480060477310631</v>
      </c>
      <c r="AZ65" s="1">
        <f>'MP2-F12_aVQZ-F12'!G60</f>
        <v>3.4763416737231649</v>
      </c>
      <c r="BA65" s="1">
        <f>'MP2-F12_aVQZ-F12'!H60</f>
        <v>3.4662633421657296</v>
      </c>
      <c r="BB65" s="1">
        <f>'MP2-F12_aVQZ-F12'!I60</f>
        <v>3.4713025079444471</v>
      </c>
      <c r="BC65" s="1"/>
      <c r="BD65" s="1">
        <f t="shared" si="31"/>
        <v>3.5000544961558075</v>
      </c>
      <c r="BE65" s="1">
        <f t="shared" si="32"/>
        <v>3.4818476679401469</v>
      </c>
      <c r="BF65" s="1">
        <f t="shared" si="33"/>
        <v>3.4909510820479772</v>
      </c>
      <c r="BG65" s="1">
        <f t="shared" si="34"/>
        <v>3.4659397171205137</v>
      </c>
      <c r="BH65" s="1">
        <f t="shared" si="35"/>
        <v>3.4704318417694182</v>
      </c>
      <c r="BI65" s="1">
        <f t="shared" si="36"/>
        <v>3.468185779444966</v>
      </c>
      <c r="BK65" s="1">
        <f>-BEGDB!I53</f>
        <v>3.4630000000000001</v>
      </c>
      <c r="BL65" s="1"/>
      <c r="BM65" s="1"/>
      <c r="BN65" s="1"/>
      <c r="BP65" s="1"/>
      <c r="BQ65" s="1"/>
      <c r="BS65" s="1"/>
      <c r="BT65" s="1"/>
    </row>
    <row r="66" spans="1:72" x14ac:dyDescent="0.2">
      <c r="A66" s="19" t="s">
        <v>167</v>
      </c>
      <c r="C66" s="1">
        <f>'F12b_VDZ-F12'!B61</f>
        <v>0.52449133879326748</v>
      </c>
      <c r="D66" s="1">
        <f>'F12b_VDZ-F12'!K61</f>
        <v>0.51525677846944573</v>
      </c>
      <c r="E66" s="1">
        <f>'F12b_VDZ-F12'!T61</f>
        <v>0.51987405863135661</v>
      </c>
      <c r="F66" s="1">
        <f>'F12b_VTZ-F12'!B61</f>
        <v>0.52438098625092311</v>
      </c>
      <c r="G66" s="1">
        <f>'F12b_VTZ-F12'!K61</f>
        <v>0.51676395779066076</v>
      </c>
      <c r="H66" s="1">
        <f>'F12b_VTZ-F12'!T61</f>
        <v>0.52057247202079193</v>
      </c>
      <c r="I66" s="1">
        <f>'MP2-F12_VQZ-F12'!C61</f>
        <v>0.51848536005131751</v>
      </c>
      <c r="J66" s="1">
        <f>'MP2-F12_VQZ-F12'!D61</f>
        <v>0.51721204914268748</v>
      </c>
      <c r="K66" s="1">
        <f>'MP2-F12_VQZ-F12'!E61</f>
        <v>0.5178487045970025</v>
      </c>
      <c r="L66" s="1">
        <f>'MP2-F12_V5Z-F12_aVQZ-CABS'!C61</f>
        <v>0.51779015605973633</v>
      </c>
      <c r="M66" s="1">
        <f>'MP2-F12_V5Z-F12_aVQZ-CABS'!D61</f>
        <v>0.51751918177841072</v>
      </c>
      <c r="N66" s="1">
        <f>'MP2-F12_V5Z-F12_aVQZ-CABS'!E61</f>
        <v>0.51765466891907352</v>
      </c>
      <c r="O66" s="1">
        <f>'F12c_aVDZ-F12'!B61</f>
        <v>0.52868884902034996</v>
      </c>
      <c r="P66" s="1">
        <f>'F12c_aVDZ-F12'!K61</f>
        <v>0.51785451344829869</v>
      </c>
      <c r="Q66" s="1">
        <f>'F12c_aVDZ-F12'!T61</f>
        <v>0.52327168123432433</v>
      </c>
      <c r="R66" s="1">
        <f>'F12c_aVTZ-F12 CCSD'!B61</f>
        <v>0.51997193318722557</v>
      </c>
      <c r="S66" s="1">
        <f>'F12c_aVTZ-F12 CCSD'!F61</f>
        <v>0.51770483234587927</v>
      </c>
      <c r="T66" s="1">
        <f>'F12c_aVTZ-F12 CCSD'!J61</f>
        <v>0.51883838276655236</v>
      </c>
      <c r="U66" s="1">
        <f>'MP2-F12_aVQZ-F12'!C61</f>
        <v>0.51820883480232627</v>
      </c>
      <c r="V66" s="1">
        <f>'MP2-F12_aVQZ-F12'!D61</f>
        <v>0.5174664076175931</v>
      </c>
      <c r="W66" s="1">
        <f>'MP2-F12_aVQZ-F12'!E61</f>
        <v>0.51783762120995969</v>
      </c>
      <c r="Z66" s="1">
        <f>'F12b_VDZ-F12'!C61</f>
        <v>1.7135741141692191</v>
      </c>
      <c r="AA66" s="1">
        <f>'F12b_VDZ-F12'!L61</f>
        <v>1.605361537275795</v>
      </c>
      <c r="AB66" s="1">
        <f>'F12b_VDZ-F12'!U61</f>
        <v>1.6594678257225071</v>
      </c>
      <c r="AC66" s="1">
        <f>'F12b_VTZ-F12'!C61</f>
        <v>1.7278141929097355</v>
      </c>
      <c r="AD66" s="1">
        <f>'F12b_VTZ-F12'!L61</f>
        <v>1.6353784266022127</v>
      </c>
      <c r="AE66" s="1">
        <f>'F12b_VTZ-F12'!U61</f>
        <v>1.6815963097559741</v>
      </c>
      <c r="AF66" s="1">
        <f>'MP2-F12_VQZ-F12'!G61</f>
        <v>1.679724647820062</v>
      </c>
      <c r="AG66" s="1">
        <f>'MP2-F12_VQZ-F12'!H61</f>
        <v>1.6566205236394176</v>
      </c>
      <c r="AH66" s="1">
        <f>'MP2-F12_VQZ-F12'!I61</f>
        <v>1.6681725857297398</v>
      </c>
      <c r="AI66" s="1">
        <f>'MP2-F12_V5Z-F12_aVQZ-CABS'!G61</f>
        <v>1.6703655275178779</v>
      </c>
      <c r="AJ66" s="1">
        <f>'MP2-F12_V5Z-F12_aVQZ-CABS'!H61</f>
        <v>1.6635427811214583</v>
      </c>
      <c r="AK66" s="1">
        <f>'MP2-F12_V5Z-F12_aVQZ-CABS'!I61</f>
        <v>1.6669541543196682</v>
      </c>
      <c r="AL66" s="1"/>
      <c r="AM66" s="1">
        <f t="shared" si="24"/>
        <v>1.6628479053632199</v>
      </c>
      <c r="AN66" s="1">
        <f t="shared" si="13"/>
        <v>1.6649377192881363</v>
      </c>
      <c r="AO66" s="1">
        <f t="shared" si="14"/>
        <v>1.663892812325678</v>
      </c>
      <c r="AP66" s="1">
        <f t="shared" si="15"/>
        <v>1.6662425859590404</v>
      </c>
      <c r="AQ66" s="1">
        <f t="shared" si="16"/>
        <v>1.6666907539512978</v>
      </c>
      <c r="AR66" s="1">
        <f t="shared" si="17"/>
        <v>1.6664666699551691</v>
      </c>
      <c r="AT66" s="1">
        <f>'F12c_aVDZ-F12'!C61</f>
        <v>1.6788284369012083</v>
      </c>
      <c r="AU66" s="1">
        <f>'F12c_aVDZ-F12'!L61</f>
        <v>1.6339851440445539</v>
      </c>
      <c r="AV66" s="1">
        <f>'F12c_aVDZ-F12'!U61</f>
        <v>1.656406790472881</v>
      </c>
      <c r="AW66" s="1">
        <f>'F12c_aVTZ-F12 CCSD'!C61</f>
        <v>1.6785441600371445</v>
      </c>
      <c r="AX66" s="1">
        <f>'F12c_aVTZ-F12 CCSD'!G61</f>
        <v>1.6594034755659937</v>
      </c>
      <c r="AY66" s="1">
        <f>'F12c_aVTZ-F12 CCSD'!K61</f>
        <v>1.6689738178015689</v>
      </c>
      <c r="AZ66" s="1">
        <f>'MP2-F12_aVQZ-F12'!G61</f>
        <v>1.6701288861540149</v>
      </c>
      <c r="BA66" s="1">
        <f>'MP2-F12_aVQZ-F12'!H61</f>
        <v>1.6638527996925045</v>
      </c>
      <c r="BB66" s="1">
        <f>'MP2-F12_aVQZ-F12'!I61</f>
        <v>1.6669908429232598</v>
      </c>
      <c r="BC66" s="1"/>
      <c r="BD66" s="1">
        <f t="shared" si="31"/>
        <v>1.6818119475552629</v>
      </c>
      <c r="BE66" s="1">
        <f t="shared" si="32"/>
        <v>1.6693115046920941</v>
      </c>
      <c r="BF66" s="1">
        <f t="shared" si="33"/>
        <v>1.6755617261236786</v>
      </c>
      <c r="BG66" s="1">
        <f t="shared" si="34"/>
        <v>1.6656094622821493</v>
      </c>
      <c r="BH66" s="1">
        <f t="shared" si="35"/>
        <v>1.6670376110501297</v>
      </c>
      <c r="BI66" s="1">
        <f t="shared" si="36"/>
        <v>1.6663235366661395</v>
      </c>
      <c r="BK66" s="1">
        <f>-BEGDB!I54</f>
        <v>1.661</v>
      </c>
      <c r="BL66" s="1"/>
      <c r="BM66" s="1"/>
      <c r="BN66" s="1"/>
      <c r="BP66" s="1"/>
      <c r="BQ66" s="1"/>
      <c r="BS66" s="1"/>
      <c r="BT66" s="1"/>
    </row>
    <row r="67" spans="1:72" x14ac:dyDescent="0.2">
      <c r="A67" s="19" t="s">
        <v>176</v>
      </c>
      <c r="C67" s="1">
        <f>'F12b_VDZ-F12'!B62</f>
        <v>0.75917640221418681</v>
      </c>
      <c r="D67" s="1">
        <f>'F12b_VDZ-F12'!K62</f>
        <v>0.68756099635542545</v>
      </c>
      <c r="E67" s="1">
        <f>'F12b_VDZ-F12'!T62</f>
        <v>0.72336869928480607</v>
      </c>
      <c r="F67" s="1">
        <f>'F12b_VTZ-F12'!B62</f>
        <v>0.71305720058276567</v>
      </c>
      <c r="G67" s="1">
        <f>'F12b_VTZ-F12'!K62</f>
        <v>0.68167248551109627</v>
      </c>
      <c r="H67" s="1">
        <f>'F12b_VTZ-F12'!T62</f>
        <v>0.69736484304693103</v>
      </c>
      <c r="I67" s="1">
        <f>'MP2-F12_VQZ-F12'!C62</f>
        <v>0.69159350043835599</v>
      </c>
      <c r="J67" s="1">
        <f>'MP2-F12_VQZ-F12'!D62</f>
        <v>0.68168481295324257</v>
      </c>
      <c r="K67" s="1">
        <f>'MP2-F12_VQZ-F12'!E62</f>
        <v>0.68663915669579922</v>
      </c>
      <c r="L67" s="1">
        <f>'MP2-F12_V5Z-F12_aVQZ-CABS'!C62</f>
        <v>0.68287133044584991</v>
      </c>
      <c r="M67" s="1">
        <f>'MP2-F12_V5Z-F12_aVQZ-CABS'!D62</f>
        <v>0.6817812906268127</v>
      </c>
      <c r="N67" s="1">
        <f>'MP2-F12_V5Z-F12_aVQZ-CABS'!E62</f>
        <v>0.6823263105363313</v>
      </c>
      <c r="O67" s="1">
        <f>'F12c_aVDZ-F12'!B62</f>
        <v>0.74973241059803319</v>
      </c>
      <c r="P67" s="1">
        <f>'F12c_aVDZ-F12'!K62</f>
        <v>0.68401927506061966</v>
      </c>
      <c r="Q67" s="1">
        <f>'F12c_aVDZ-F12'!T62</f>
        <v>0.71687584282932648</v>
      </c>
      <c r="R67" s="1">
        <f>'F12c_aVTZ-F12 CCSD'!B62</f>
        <v>0.69587420523197308</v>
      </c>
      <c r="S67" s="1">
        <f>'F12c_aVTZ-F12 CCSD'!F62</f>
        <v>0.68160462224634133</v>
      </c>
      <c r="T67" s="1">
        <f>'F12c_aVTZ-F12 CCSD'!J62</f>
        <v>0.68873941373915715</v>
      </c>
      <c r="U67" s="1">
        <f>'MP2-F12_aVQZ-F12'!C62</f>
        <v>0.68459426197721385</v>
      </c>
      <c r="V67" s="1">
        <f>'MP2-F12_aVQZ-F12'!D62</f>
        <v>0.68177213023356775</v>
      </c>
      <c r="W67" s="1">
        <f>'MP2-F12_aVQZ-F12'!E62</f>
        <v>0.6831831961053908</v>
      </c>
      <c r="Z67" s="1">
        <f>'F12b_VDZ-F12'!C62</f>
        <v>5.3547778171940363</v>
      </c>
      <c r="AA67" s="1">
        <f>'F12b_VDZ-F12'!L62</f>
        <v>5.1288705568419015</v>
      </c>
      <c r="AB67" s="1">
        <f>'F12b_VDZ-F12'!U62</f>
        <v>5.2418241870179685</v>
      </c>
      <c r="AC67" s="1">
        <f>'F12b_VTZ-F12'!C62</f>
        <v>5.343885575042763</v>
      </c>
      <c r="AD67" s="1">
        <f>'F12b_VTZ-F12'!L62</f>
        <v>5.2190708619427282</v>
      </c>
      <c r="AE67" s="1">
        <f>'F12b_VTZ-F12'!U62</f>
        <v>5.2814782184927456</v>
      </c>
      <c r="AF67" s="1">
        <f>'MP2-F12_VQZ-F12'!G62</f>
        <v>5.2933298417004639</v>
      </c>
      <c r="AG67" s="1">
        <f>'MP2-F12_VQZ-F12'!H62</f>
        <v>5.2482499890924155</v>
      </c>
      <c r="AH67" s="1">
        <f>'MP2-F12_VQZ-F12'!I62</f>
        <v>5.2707899153964402</v>
      </c>
      <c r="AI67" s="1">
        <f>'MP2-F12_V5Z-F12_aVQZ-CABS'!G62</f>
        <v>5.2718767539949214</v>
      </c>
      <c r="AJ67" s="1">
        <f>'MP2-F12_V5Z-F12_aVQZ-CABS'!H62</f>
        <v>5.2608981201229135</v>
      </c>
      <c r="AK67" s="1">
        <f>'MP2-F12_V5Z-F12_aVQZ-CABS'!I62</f>
        <v>5.266387437058917</v>
      </c>
      <c r="AM67" s="1">
        <f t="shared" si="24"/>
        <v>5.2816935973140184</v>
      </c>
      <c r="AN67" s="1">
        <f t="shared" si="13"/>
        <v>5.2599161386206674</v>
      </c>
      <c r="AO67" s="1">
        <f t="shared" si="14"/>
        <v>5.2708048679673425</v>
      </c>
      <c r="AP67" s="1">
        <f t="shared" si="15"/>
        <v>5.2658184279631959</v>
      </c>
      <c r="AQ67" s="1">
        <f t="shared" si="16"/>
        <v>5.2668711387212195</v>
      </c>
      <c r="AR67" s="1">
        <f t="shared" si="17"/>
        <v>5.2663447833422072</v>
      </c>
      <c r="AT67" s="1">
        <f>'F12c_aVDZ-F12'!C62</f>
        <v>5.3541763581245947</v>
      </c>
      <c r="AU67" s="1">
        <f>'F12c_aVDZ-F12'!L62</f>
        <v>5.1799019724897253</v>
      </c>
      <c r="AV67" s="1">
        <f>'F12c_aVDZ-F12'!U62</f>
        <v>5.2670391653071604</v>
      </c>
      <c r="AW67" s="1">
        <f>'F12c_aVTZ-F12 CCSD'!C62</f>
        <v>5.3069694585025537</v>
      </c>
      <c r="AX67" s="1">
        <f>'F12c_aVTZ-F12 CCSD'!G62</f>
        <v>5.2508374348006575</v>
      </c>
      <c r="AY67" s="1">
        <f>'F12c_aVTZ-F12 CCSD'!K62</f>
        <v>5.278903446651606</v>
      </c>
      <c r="AZ67" s="1">
        <f>'MP2-F12_aVQZ-F12'!G62</f>
        <v>5.2745084033419758</v>
      </c>
      <c r="BA67" s="1">
        <f>'MP2-F12_aVQZ-F12'!H62</f>
        <v>5.2599282282686541</v>
      </c>
      <c r="BB67" s="1">
        <f>'MP2-F12_aVQZ-F12'!I62</f>
        <v>5.267218315805315</v>
      </c>
      <c r="BC67" s="1"/>
      <c r="BD67" s="1">
        <f t="shared" si="31"/>
        <v>5.3095469498393983</v>
      </c>
      <c r="BE67" s="1">
        <f t="shared" si="32"/>
        <v>5.2792618214651581</v>
      </c>
      <c r="BF67" s="1">
        <f t="shared" si="33"/>
        <v>5.2944043856522782</v>
      </c>
      <c r="BG67" s="1">
        <f t="shared" si="34"/>
        <v>5.2601181602094425</v>
      </c>
      <c r="BH67" s="1">
        <f t="shared" si="35"/>
        <v>5.2659906223573243</v>
      </c>
      <c r="BI67" s="1">
        <f t="shared" si="36"/>
        <v>5.2630543912833829</v>
      </c>
      <c r="BK67" s="1">
        <f>-BEGDB!I55</f>
        <v>5.25</v>
      </c>
      <c r="BL67" s="1"/>
      <c r="BM67" s="1"/>
      <c r="BN67" s="1"/>
      <c r="BP67" s="1"/>
      <c r="BQ67" s="1"/>
      <c r="BS67" s="1"/>
      <c r="BT67" s="1"/>
    </row>
    <row r="68" spans="1:72" x14ac:dyDescent="0.2">
      <c r="A68" s="19" t="s">
        <v>177</v>
      </c>
      <c r="C68" s="1">
        <f>'F12b_VDZ-F12'!B63</f>
        <v>0.92371201673940606</v>
      </c>
      <c r="D68" s="1">
        <f>'F12b_VDZ-F12'!K63</f>
        <v>0.87533261560320308</v>
      </c>
      <c r="E68" s="1">
        <f>'F12b_VDZ-F12'!T63</f>
        <v>0.89952231617130463</v>
      </c>
      <c r="F68" s="1">
        <f>'F12b_VTZ-F12'!B63</f>
        <v>0.89038129932451016</v>
      </c>
      <c r="G68" s="1">
        <f>'F12b_VTZ-F12'!K63</f>
        <v>0.8653162154608891</v>
      </c>
      <c r="H68" s="1">
        <f>'F12b_VTZ-F12'!T63</f>
        <v>0.87784875739269963</v>
      </c>
      <c r="I68" s="1">
        <f>'MP2-F12_VQZ-F12'!C63</f>
        <v>0.87374288368241515</v>
      </c>
      <c r="J68" s="1">
        <f>'MP2-F12_VQZ-F12'!D63</f>
        <v>0.86661274923677434</v>
      </c>
      <c r="K68" s="1">
        <f>'MP2-F12_VQZ-F12'!E63</f>
        <v>0.8701778164595948</v>
      </c>
      <c r="L68" s="1">
        <f>'MP2-F12_V5Z-F12_aVQZ-CABS'!C63</f>
        <v>0.8678313846601835</v>
      </c>
      <c r="M68" s="1">
        <f>'MP2-F12_V5Z-F12_aVQZ-CABS'!D63</f>
        <v>0.86692069894243551</v>
      </c>
      <c r="N68" s="1">
        <f>'MP2-F12_V5Z-F12_aVQZ-CABS'!E63</f>
        <v>0.86737604180130945</v>
      </c>
      <c r="O68" s="1">
        <f>'F12c_aVDZ-F12'!B63</f>
        <v>0.9205190632627378</v>
      </c>
      <c r="P68" s="1">
        <f>'F12c_aVDZ-F12'!K63</f>
        <v>0.87458795950275803</v>
      </c>
      <c r="Q68" s="1">
        <f>'F12c_aVDZ-F12'!T63</f>
        <v>0.89755351138274797</v>
      </c>
      <c r="R68" s="1">
        <f>'F12c_aVTZ-F12 CCSD'!B63</f>
        <v>0.87612361264032923</v>
      </c>
      <c r="S68" s="1">
        <f>'F12c_aVTZ-F12 CCSD'!F63</f>
        <v>0.8665576338182559</v>
      </c>
      <c r="T68" s="1">
        <f>'F12c_aVTZ-F12 CCSD'!J63</f>
        <v>0.87134062322929262</v>
      </c>
      <c r="U68" s="1">
        <f>'MP2-F12_aVQZ-F12'!C63</f>
        <v>0.86893627573702925</v>
      </c>
      <c r="V68" s="1">
        <f>'MP2-F12_aVQZ-F12'!D63</f>
        <v>0.86686183912387005</v>
      </c>
      <c r="W68" s="1">
        <f>'MP2-F12_aVQZ-F12'!E63</f>
        <v>0.86789905743044971</v>
      </c>
      <c r="Z68" s="1">
        <f>'F12b_VDZ-F12'!C63</f>
        <v>4.8197928039212341</v>
      </c>
      <c r="AA68" s="1">
        <f>'F12b_VDZ-F12'!L63</f>
        <v>4.6130935490885978</v>
      </c>
      <c r="AB68" s="1">
        <f>'F12b_VDZ-F12'!U63</f>
        <v>4.7164431765049155</v>
      </c>
      <c r="AC68" s="1">
        <f>'F12b_VTZ-F12'!C63</f>
        <v>4.806059308595823</v>
      </c>
      <c r="AD68" s="1">
        <f>'F12b_VTZ-F12'!L63</f>
        <v>4.6898381786943588</v>
      </c>
      <c r="AE68" s="1">
        <f>'F12b_VTZ-F12'!U63</f>
        <v>4.7479487436450913</v>
      </c>
      <c r="AF68" s="1">
        <f>'MP2-F12_VQZ-F12'!G63</f>
        <v>4.770443973389539</v>
      </c>
      <c r="AG68" s="1">
        <f>'MP2-F12_VQZ-F12'!H63</f>
        <v>4.7237100502701166</v>
      </c>
      <c r="AH68" s="1">
        <f>'MP2-F12_VQZ-F12'!I63</f>
        <v>4.7470770118298278</v>
      </c>
      <c r="AI68" s="1">
        <f>'MP2-F12_V5Z-F12_aVQZ-CABS'!G63</f>
        <v>4.7441645074747223</v>
      </c>
      <c r="AJ68" s="1">
        <f>'MP2-F12_V5Z-F12_aVQZ-CABS'!H63</f>
        <v>4.7332156658635114</v>
      </c>
      <c r="AK68" s="1">
        <f>'MP2-F12_V5Z-F12_aVQZ-CABS'!I63</f>
        <v>4.7386900866691164</v>
      </c>
      <c r="AM68" s="1">
        <f t="shared" si="24"/>
        <v>4.7628535766562212</v>
      </c>
      <c r="AN68" s="1">
        <f t="shared" si="13"/>
        <v>4.7367395483815731</v>
      </c>
      <c r="AO68" s="1">
        <f t="shared" si="14"/>
        <v>4.7497965625188971</v>
      </c>
      <c r="AP68" s="1">
        <f t="shared" si="15"/>
        <v>4.7344719003257252</v>
      </c>
      <c r="AQ68" s="1">
        <f t="shared" si="16"/>
        <v>4.7375926055260553</v>
      </c>
      <c r="AR68" s="1">
        <f t="shared" si="17"/>
        <v>4.7360322529258898</v>
      </c>
      <c r="AT68" s="1">
        <f>'F12c_aVDZ-F12'!C63</f>
        <v>4.8154678935983055</v>
      </c>
      <c r="AU68" s="1">
        <f>'F12c_aVDZ-F12'!L63</f>
        <v>4.6689672497794614</v>
      </c>
      <c r="AV68" s="1">
        <f>'F12c_aVDZ-F12'!U63</f>
        <v>4.742217571688883</v>
      </c>
      <c r="AW68" s="1">
        <f>'F12c_aVTZ-F12 CCSD'!C63</f>
        <v>4.770917061609925</v>
      </c>
      <c r="AX68" s="1">
        <f>'F12c_aVTZ-F12 CCSD'!G63</f>
        <v>4.7239088609908704</v>
      </c>
      <c r="AY68" s="1">
        <f>'F12c_aVTZ-F12 CCSD'!K63</f>
        <v>4.7474129613003981</v>
      </c>
      <c r="AZ68" s="1">
        <f>'MP2-F12_aVQZ-F12'!G63</f>
        <v>4.7444104384456276</v>
      </c>
      <c r="BA68" s="1">
        <f>'MP2-F12_aVQZ-F12'!H63</f>
        <v>4.7324287664286473</v>
      </c>
      <c r="BB68" s="1">
        <f>'MP2-F12_aVQZ-F12'!I63</f>
        <v>4.738419602437137</v>
      </c>
      <c r="BC68" s="1"/>
      <c r="BD68" s="1">
        <f t="shared" si="31"/>
        <v>4.7708568487524632</v>
      </c>
      <c r="BE68" s="1">
        <f t="shared" si="32"/>
        <v>4.74831153139277</v>
      </c>
      <c r="BF68" s="1">
        <f t="shared" si="33"/>
        <v>4.7595841900726166</v>
      </c>
      <c r="BG68" s="1">
        <f t="shared" si="34"/>
        <v>4.7312851016984858</v>
      </c>
      <c r="BH68" s="1">
        <f t="shared" si="35"/>
        <v>4.7380104338562825</v>
      </c>
      <c r="BI68" s="1">
        <f t="shared" si="36"/>
        <v>4.7346477677773837</v>
      </c>
      <c r="BK68" s="1">
        <f>-BEGDB!I56</f>
        <v>4.7220000000000004</v>
      </c>
      <c r="BL68" s="1"/>
      <c r="BM68" s="1"/>
      <c r="BN68" s="1"/>
      <c r="BP68" s="1"/>
      <c r="BQ68" s="1"/>
      <c r="BS68" s="1"/>
      <c r="BT68" s="1"/>
    </row>
    <row r="69" spans="1:72" x14ac:dyDescent="0.2">
      <c r="A69" s="19" t="s">
        <v>133</v>
      </c>
      <c r="C69" s="1">
        <f>'F12b_VDZ-F12'!B64</f>
        <v>0.8485001462388515</v>
      </c>
      <c r="D69" s="1">
        <f>'F12b_VDZ-F12'!K64</f>
        <v>0.76670888506128976</v>
      </c>
      <c r="E69" s="1">
        <f>'F12b_VDZ-F12'!T64</f>
        <v>0.80760451565007063</v>
      </c>
      <c r="F69" s="1">
        <f>'F12b_VTZ-F12'!B64</f>
        <v>0.79174952238783436</v>
      </c>
      <c r="G69" s="1">
        <f>'F12b_VTZ-F12'!K64</f>
        <v>0.76167863084339449</v>
      </c>
      <c r="H69" s="1">
        <f>'F12b_VTZ-F12'!T64</f>
        <v>0.77671407661561442</v>
      </c>
      <c r="I69" s="1">
        <f>'MP2-F12_VQZ-F12'!C64</f>
        <v>0.77181353617852211</v>
      </c>
      <c r="J69" s="1">
        <f>'MP2-F12_VQZ-F12'!D64</f>
        <v>0.76206814985749083</v>
      </c>
      <c r="K69" s="1">
        <f>'MP2-F12_VQZ-F12'!E64</f>
        <v>0.76694084301800647</v>
      </c>
      <c r="L69" s="1">
        <f>'MP2-F12_V5Z-F12_aVQZ-CABS'!C64</f>
        <v>0.7633159211463072</v>
      </c>
      <c r="M69" s="1">
        <f>'MP2-F12_V5Z-F12_aVQZ-CABS'!D64</f>
        <v>0.76205684278522412</v>
      </c>
      <c r="N69" s="1">
        <f>'MP2-F12_V5Z-F12_aVQZ-CABS'!E64</f>
        <v>0.76268638196576566</v>
      </c>
      <c r="O69" s="1">
        <f>'F12c_aVDZ-F12'!B64</f>
        <v>0.81536247459400168</v>
      </c>
      <c r="P69" s="1">
        <f>'F12c_aVDZ-F12'!K64</f>
        <v>0.7632184563470974</v>
      </c>
      <c r="Q69" s="1">
        <f>'F12c_aVDZ-F12'!T64</f>
        <v>0.78929046547054948</v>
      </c>
      <c r="R69" s="1">
        <f>'F12c_aVTZ-F12 CCSD'!B64</f>
        <v>0.77177570487552205</v>
      </c>
      <c r="S69" s="1">
        <f>'F12c_aVTZ-F12 CCSD'!F64</f>
        <v>0.76190739697854382</v>
      </c>
      <c r="T69" s="1">
        <f>'F12c_aVTZ-F12 CCSD'!J64</f>
        <v>0.76684155092703299</v>
      </c>
      <c r="U69" s="1">
        <f>'MP2-F12_aVQZ-F12'!C64</f>
        <v>0.76595827574500985</v>
      </c>
      <c r="V69" s="1">
        <f>'MP2-F12_aVQZ-F12'!D64</f>
        <v>0.76201625855953048</v>
      </c>
      <c r="W69" s="1">
        <f>'MP2-F12_aVQZ-F12'!E64</f>
        <v>0.76398726715227017</v>
      </c>
      <c r="Z69" s="1">
        <f>'F12b_VDZ-F12'!C64</f>
        <v>3.6989489701724949</v>
      </c>
      <c r="AA69" s="1">
        <f>'F12b_VDZ-F12'!L64</f>
        <v>3.4762353434841651</v>
      </c>
      <c r="AB69" s="1">
        <f>'F12b_VDZ-F12'!U64</f>
        <v>3.5875921568283298</v>
      </c>
      <c r="AC69" s="1">
        <f>'F12b_VTZ-F12'!C64</f>
        <v>3.6467094701167579</v>
      </c>
      <c r="AD69" s="1">
        <f>'F12b_VTZ-F12'!L64</f>
        <v>3.5456466912623688</v>
      </c>
      <c r="AE69" s="1">
        <f>'F12b_VTZ-F12'!U64</f>
        <v>3.5961780806895636</v>
      </c>
      <c r="AF69" s="1">
        <f>'MP2-F12_VQZ-F12'!G64</f>
        <v>3.5974889614951713</v>
      </c>
      <c r="AG69" s="1">
        <f>'MP2-F12_VQZ-F12'!H64</f>
        <v>3.5650281303765148</v>
      </c>
      <c r="AH69" s="1">
        <f>'MP2-F12_VQZ-F12'!I64</f>
        <v>3.5812585459358433</v>
      </c>
      <c r="AI69" s="1">
        <f>'MP2-F12_V5Z-F12_aVQZ-CABS'!G64</f>
        <v>3.5819272473482506</v>
      </c>
      <c r="AJ69" s="1">
        <f>'MP2-F12_V5Z-F12_aVQZ-CABS'!H64</f>
        <v>3.5710930875212319</v>
      </c>
      <c r="AK69" s="1">
        <f>'MP2-F12_V5Z-F12_aVQZ-CABS'!I64</f>
        <v>3.5765101674347415</v>
      </c>
      <c r="AM69" s="1">
        <f t="shared" si="24"/>
        <v>3.585775725187085</v>
      </c>
      <c r="AN69" s="1">
        <f t="shared" si="13"/>
        <v>3.5726245270308419</v>
      </c>
      <c r="AO69" s="1">
        <f t="shared" si="14"/>
        <v>3.5792001261089634</v>
      </c>
      <c r="AP69" s="1">
        <f t="shared" si="15"/>
        <v>3.5785656188685153</v>
      </c>
      <c r="AQ69" s="1">
        <f t="shared" si="16"/>
        <v>3.573984630025171</v>
      </c>
      <c r="AR69" s="1">
        <f t="shared" si="17"/>
        <v>3.5762751244468429</v>
      </c>
      <c r="AT69" s="1">
        <f>'F12c_aVDZ-F12'!C64</f>
        <v>3.6327968107743436</v>
      </c>
      <c r="AU69" s="1">
        <f>'F12c_aVDZ-F12'!L64</f>
        <v>3.5033471951938098</v>
      </c>
      <c r="AV69" s="1">
        <f>'F12c_aVDZ-F12'!U64</f>
        <v>3.5680720029840769</v>
      </c>
      <c r="AW69" s="1">
        <f>'F12c_aVTZ-F12 CCSD'!C64</f>
        <v>3.6028543999418972</v>
      </c>
      <c r="AX69" s="1">
        <f>'F12c_aVTZ-F12 CCSD'!G64</f>
        <v>3.5631708560179542</v>
      </c>
      <c r="AY69" s="1">
        <f>'F12c_aVTZ-F12 CCSD'!K64</f>
        <v>3.5830126279799259</v>
      </c>
      <c r="AZ69" s="1">
        <f>'MP2-F12_aVQZ-F12'!G64</f>
        <v>3.5824335439961166</v>
      </c>
      <c r="BA69" s="1">
        <f>'MP2-F12_aVQZ-F12'!H64</f>
        <v>3.5699978983049725</v>
      </c>
      <c r="BB69" s="1">
        <f>'MP2-F12_aVQZ-F12'!I64</f>
        <v>3.5762157211505445</v>
      </c>
      <c r="BC69" s="1"/>
      <c r="BD69" s="1">
        <f t="shared" si="31"/>
        <v>3.6081418154027154</v>
      </c>
      <c r="BE69" s="1">
        <f t="shared" si="32"/>
        <v>3.586861574463549</v>
      </c>
      <c r="BF69" s="1">
        <f t="shared" si="33"/>
        <v>3.5975016949331322</v>
      </c>
      <c r="BG69" s="1">
        <f t="shared" si="34"/>
        <v>3.5725121166709468</v>
      </c>
      <c r="BH69" s="1">
        <f t="shared" si="35"/>
        <v>3.5745621654783841</v>
      </c>
      <c r="BI69" s="1">
        <f t="shared" si="36"/>
        <v>3.5735371410746657</v>
      </c>
      <c r="BK69" s="1">
        <f>-BEGDB!I57</f>
        <v>3.5670000000000002</v>
      </c>
      <c r="BL69" s="1"/>
      <c r="BM69" s="1"/>
      <c r="BN69" s="1"/>
      <c r="BP69" s="1"/>
      <c r="BQ69" s="1"/>
      <c r="BS69" s="1"/>
      <c r="BT69" s="1"/>
    </row>
    <row r="70" spans="1:72" x14ac:dyDescent="0.2">
      <c r="A70" s="19" t="s">
        <v>179</v>
      </c>
      <c r="C70" s="1">
        <f>'F12b_VDZ-F12'!B65</f>
        <v>-5.7786958920206841E-2</v>
      </c>
      <c r="D70" s="1">
        <f>'F12b_VDZ-F12'!K65</f>
        <v>-0.1359356297151092</v>
      </c>
      <c r="E70" s="1">
        <f>'F12b_VDZ-F12'!T65</f>
        <v>-9.6861294317658025E-2</v>
      </c>
      <c r="F70" s="1">
        <f>'F12b_VTZ-F12'!B65</f>
        <v>-0.112102543426177</v>
      </c>
      <c r="G70" s="1">
        <f>'F12b_VTZ-F12'!K65</f>
        <v>-0.13946277027175838</v>
      </c>
      <c r="H70" s="1">
        <f>'F12b_VTZ-F12'!T65</f>
        <v>-0.12578265684896769</v>
      </c>
      <c r="I70" s="1">
        <f>'MP2-F12_VQZ-F12'!C65</f>
        <v>-0.13085204035768216</v>
      </c>
      <c r="J70" s="1">
        <f>'MP2-F12_VQZ-F12'!D65</f>
        <v>-0.13967362974662575</v>
      </c>
      <c r="K70" s="1">
        <f>'MP2-F12_VQZ-F12'!E65</f>
        <v>-0.13526283505215397</v>
      </c>
      <c r="L70" s="1">
        <f>'MP2-F12_V5Z-F12_aVQZ-CABS'!C65</f>
        <v>-0.13847276547398399</v>
      </c>
      <c r="M70" s="1">
        <f>'MP2-F12_V5Z-F12_aVQZ-CABS'!D65</f>
        <v>-0.13953311283628342</v>
      </c>
      <c r="N70" s="1">
        <f>'MP2-F12_V5Z-F12_aVQZ-CABS'!E65</f>
        <v>-0.1390029391551337</v>
      </c>
      <c r="O70" s="1">
        <f>'F12c_aVDZ-F12'!B65</f>
        <v>-8.0111838687280543E-2</v>
      </c>
      <c r="P70" s="1">
        <f>'F12c_aVDZ-F12'!K65</f>
        <v>-0.13853752507504596</v>
      </c>
      <c r="Q70" s="1">
        <f>'F12c_aVDZ-F12'!T65</f>
        <v>-0.10932468188116326</v>
      </c>
      <c r="R70" s="1">
        <f>'F12c_aVTZ-F12 CCSD'!B65</f>
        <v>-0.12631373978861568</v>
      </c>
      <c r="S70" s="1">
        <f>'F12c_aVTZ-F12 CCSD'!F65</f>
        <v>-0.13956887900139106</v>
      </c>
      <c r="T70" s="1">
        <f>'F12c_aVTZ-F12 CCSD'!J65</f>
        <v>-0.13294130939500337</v>
      </c>
      <c r="U70" s="1">
        <f>'MP2-F12_aVQZ-F12'!C65</f>
        <v>-0.13646276343880265</v>
      </c>
      <c r="V70" s="1">
        <f>'MP2-F12_aVQZ-F12'!D65</f>
        <v>-0.13952549862122396</v>
      </c>
      <c r="W70" s="1">
        <f>'MP2-F12_aVQZ-F12'!E65</f>
        <v>-0.13799413103001329</v>
      </c>
      <c r="Z70" s="1">
        <f>'F12b_VDZ-F12'!C65</f>
        <v>4.859292585457796</v>
      </c>
      <c r="AA70" s="1">
        <f>'F12b_VDZ-F12'!L65</f>
        <v>4.6420926487984584</v>
      </c>
      <c r="AB70" s="1">
        <f>'F12b_VDZ-F12'!U65</f>
        <v>4.7506926171281272</v>
      </c>
      <c r="AC70" s="1">
        <f>'F12b_VTZ-F12'!C65</f>
        <v>4.8364863230681392</v>
      </c>
      <c r="AD70" s="1">
        <f>'F12b_VTZ-F12'!L65</f>
        <v>4.7313970698940135</v>
      </c>
      <c r="AE70" s="1">
        <f>'F12b_VTZ-F12'!U65</f>
        <v>4.7839416964810759</v>
      </c>
      <c r="AF70" s="1">
        <f>'MP2-F12_VQZ-F12'!G65</f>
        <v>4.7932377244949755</v>
      </c>
      <c r="AG70" s="1">
        <f>'MP2-F12_VQZ-F12'!H65</f>
        <v>4.7594710272788232</v>
      </c>
      <c r="AH70" s="1">
        <f>'MP2-F12_VQZ-F12'!I65</f>
        <v>4.7763543758868998</v>
      </c>
      <c r="AI70" s="1">
        <f>'MP2-F12_V5Z-F12_aVQZ-CABS'!G65</f>
        <v>4.7758566475851811</v>
      </c>
      <c r="AJ70" s="1">
        <f>'MP2-F12_V5Z-F12_aVQZ-CABS'!H65</f>
        <v>4.7666961792197009</v>
      </c>
      <c r="AK70" s="1">
        <f>'MP2-F12_V5Z-F12_aVQZ-CABS'!I65</f>
        <v>4.7712764134024415</v>
      </c>
      <c r="AM70" s="1">
        <f t="shared" si="24"/>
        <v>4.7834385629165617</v>
      </c>
      <c r="AN70" s="1">
        <f t="shared" si="13"/>
        <v>4.7707844009150433</v>
      </c>
      <c r="AO70" s="1">
        <f t="shared" si="14"/>
        <v>4.7771114819158029</v>
      </c>
      <c r="AP70" s="1">
        <f t="shared" si="15"/>
        <v>4.7712119397422601</v>
      </c>
      <c r="AQ70" s="1">
        <f t="shared" si="16"/>
        <v>4.7700675802292931</v>
      </c>
      <c r="AR70" s="1">
        <f t="shared" si="17"/>
        <v>4.7706397599857766</v>
      </c>
      <c r="AT70" s="1">
        <f>'F12c_aVDZ-F12'!C65</f>
        <v>4.8392493032500452</v>
      </c>
      <c r="AU70" s="1">
        <f>'F12c_aVDZ-F12'!L65</f>
        <v>4.6881866207983354</v>
      </c>
      <c r="AV70" s="1">
        <f>'F12c_aVDZ-F12'!U65</f>
        <v>4.7637179620241898</v>
      </c>
      <c r="AW70" s="1">
        <f>'F12c_aVTZ-F12 CCSD'!C65</f>
        <v>4.8057396301653625</v>
      </c>
      <c r="AX70" s="1">
        <f>'F12c_aVTZ-F12 CCSD'!G65</f>
        <v>4.7561567749874225</v>
      </c>
      <c r="AY70" s="1">
        <f>'F12c_aVTZ-F12 CCSD'!K65</f>
        <v>4.7809482025763925</v>
      </c>
      <c r="AZ70" s="1">
        <f>'MP2-F12_aVQZ-F12'!G65</f>
        <v>4.7783576689348335</v>
      </c>
      <c r="BA70" s="1">
        <f>'MP2-F12_aVQZ-F12'!H65</f>
        <v>4.7650087277460962</v>
      </c>
      <c r="BB70" s="1">
        <f>'MP2-F12_aVQZ-F12'!I65</f>
        <v>4.7716831983404653</v>
      </c>
      <c r="BC70" s="1"/>
      <c r="BD70" s="1">
        <f t="shared" si="31"/>
        <v>4.8106580791161724</v>
      </c>
      <c r="BE70" s="1">
        <f t="shared" si="32"/>
        <v>4.7828960042818647</v>
      </c>
      <c r="BF70" s="1">
        <f t="shared" si="33"/>
        <v>4.7967770416990181</v>
      </c>
      <c r="BG70" s="1">
        <f t="shared" si="34"/>
        <v>4.7666497773580572</v>
      </c>
      <c r="BH70" s="1">
        <f t="shared" si="35"/>
        <v>4.7709931868595197</v>
      </c>
      <c r="BI70" s="1">
        <f t="shared" si="36"/>
        <v>4.7688214821087884</v>
      </c>
      <c r="BK70" s="1">
        <f>-BEGDB!I58</f>
        <v>4.7619999999999996</v>
      </c>
      <c r="BL70" s="1"/>
      <c r="BM70" s="1"/>
      <c r="BN70" s="1"/>
      <c r="BP70" s="1"/>
      <c r="BQ70" s="1"/>
      <c r="BS70" s="1"/>
      <c r="BT70" s="1"/>
    </row>
    <row r="71" spans="1:72" x14ac:dyDescent="0.2">
      <c r="A71" s="19" t="s">
        <v>180</v>
      </c>
      <c r="C71" s="1">
        <f>'F12b_VDZ-F12'!B66</f>
        <v>-1.0188749192500908</v>
      </c>
      <c r="D71" s="1">
        <f>'F12b_VDZ-F12'!K66</f>
        <v>-1.0884829950259516</v>
      </c>
      <c r="E71" s="1">
        <f>'F12b_VDZ-F12'!T66</f>
        <v>-1.0536789571380212</v>
      </c>
      <c r="F71" s="1">
        <f>'F12b_VTZ-F12'!B66</f>
        <v>-1.0621840379989886</v>
      </c>
      <c r="G71" s="1">
        <f>'F12b_VTZ-F12'!K66</f>
        <v>-1.0889039384432133</v>
      </c>
      <c r="H71" s="1">
        <f>'F12b_VTZ-F12'!T66</f>
        <v>-1.0755439882211011</v>
      </c>
      <c r="I71" s="1">
        <f>'MP2-F12_VQZ-F12'!C66</f>
        <v>-1.0823789910946291</v>
      </c>
      <c r="J71" s="1">
        <f>'MP2-F12_VQZ-F12'!D66</f>
        <v>-1.0893543603341707</v>
      </c>
      <c r="K71" s="1">
        <f>'MP2-F12_VQZ-F12'!E66</f>
        <v>-1.0858666757143998</v>
      </c>
      <c r="L71" s="1">
        <f>'MP2-F12_V5Z-F12_aVQZ-CABS'!C66</f>
        <v>-1.0882102090940631</v>
      </c>
      <c r="M71" s="1">
        <f>'MP2-F12_V5Z-F12_aVQZ-CABS'!D66</f>
        <v>-1.08918171493477</v>
      </c>
      <c r="N71" s="1">
        <f>'MP2-F12_V5Z-F12_aVQZ-CABS'!E66</f>
        <v>-1.0886959620144165</v>
      </c>
      <c r="O71" s="1">
        <f>'F12c_aVDZ-F12'!B66</f>
        <v>-1.0384428567311637</v>
      </c>
      <c r="P71" s="1">
        <f>'F12c_aVDZ-F12'!K66</f>
        <v>-1.090553668441087</v>
      </c>
      <c r="Q71" s="1">
        <f>'F12c_aVDZ-F12'!T66</f>
        <v>-1.0644982625861252</v>
      </c>
      <c r="R71" s="1">
        <f>'F12c_aVTZ-F12 CCSD'!B66</f>
        <v>-1.0775469188461815</v>
      </c>
      <c r="S71" s="1">
        <f>'F12c_aVTZ-F12 CCSD'!F66</f>
        <v>-1.0893195122379982</v>
      </c>
      <c r="T71" s="1">
        <f>'F12c_aVTZ-F12 CCSD'!J66</f>
        <v>-1.0834332155420898</v>
      </c>
      <c r="U71" s="1">
        <f>'MP2-F12_aVQZ-F12'!C66</f>
        <v>-1.0867861685340037</v>
      </c>
      <c r="V71" s="1">
        <f>'MP2-F12_aVQZ-F12'!D66</f>
        <v>-1.0892148198128626</v>
      </c>
      <c r="W71" s="1">
        <f>'MP2-F12_aVQZ-F12'!E66</f>
        <v>-1.0880004941734331</v>
      </c>
      <c r="Z71" s="1">
        <f>'F12b_VDZ-F12'!C66</f>
        <v>3.9285971121040859</v>
      </c>
      <c r="AA71" s="1">
        <f>'F12b_VDZ-F12'!L66</f>
        <v>3.7209377244921122</v>
      </c>
      <c r="AB71" s="1">
        <f>'F12b_VDZ-F12'!U66</f>
        <v>3.8247674182980989</v>
      </c>
      <c r="AC71" s="1">
        <f>'F12b_VTZ-F12'!C66</f>
        <v>3.9077477983300439</v>
      </c>
      <c r="AD71" s="1">
        <f>'F12b_VTZ-F12'!L66</f>
        <v>3.806969120648191</v>
      </c>
      <c r="AE71" s="1">
        <f>'F12b_VTZ-F12'!U66</f>
        <v>3.8573584594891175</v>
      </c>
      <c r="AF71" s="1">
        <f>'MP2-F12_VQZ-F12'!G66</f>
        <v>3.8672084607783455</v>
      </c>
      <c r="AG71" s="1">
        <f>'MP2-F12_VQZ-F12'!H66</f>
        <v>3.8362947355092603</v>
      </c>
      <c r="AH71" s="1">
        <f>'MP2-F12_VQZ-F12'!I66</f>
        <v>3.8517515981438031</v>
      </c>
      <c r="AI71" s="1">
        <f>'MP2-F12_V5Z-F12_aVQZ-CABS'!G66</f>
        <v>3.8506335107801792</v>
      </c>
      <c r="AJ71" s="1">
        <f>'MP2-F12_V5Z-F12_aVQZ-CABS'!H66</f>
        <v>3.8428601596818144</v>
      </c>
      <c r="AK71" s="1">
        <f>'MP2-F12_V5Z-F12_aVQZ-CABS'!I66</f>
        <v>3.8467468352309968</v>
      </c>
      <c r="AM71" s="1">
        <f t="shared" si="24"/>
        <v>3.8590711048289625</v>
      </c>
      <c r="AN71" s="1">
        <f t="shared" si="13"/>
        <v>3.8482045679417176</v>
      </c>
      <c r="AO71" s="1">
        <f t="shared" si="14"/>
        <v>3.8536378363853401</v>
      </c>
      <c r="AP71" s="1">
        <f t="shared" si="15"/>
        <v>3.8455208368384448</v>
      </c>
      <c r="AQ71" s="1">
        <f t="shared" si="16"/>
        <v>3.8459023235642187</v>
      </c>
      <c r="AR71" s="1">
        <f t="shared" si="17"/>
        <v>3.845711580201332</v>
      </c>
      <c r="AT71" s="1">
        <f>'F12c_aVDZ-F12'!C66</f>
        <v>3.9201024287715289</v>
      </c>
      <c r="AU71" s="1">
        <f>'F12c_aVDZ-F12'!L66</f>
        <v>3.7711187135307638</v>
      </c>
      <c r="AV71" s="1">
        <f>'F12c_aVDZ-F12'!U66</f>
        <v>3.8456105711511466</v>
      </c>
      <c r="AW71" s="1">
        <f>'F12c_aVTZ-F12 CCSD'!C66</f>
        <v>3.8801401024680828</v>
      </c>
      <c r="AX71" s="1">
        <f>'F12c_aVTZ-F12 CCSD'!G66</f>
        <v>3.8325505858640705</v>
      </c>
      <c r="AY71" s="1">
        <f>'F12c_aVTZ-F12 CCSD'!K66</f>
        <v>3.8563453441660767</v>
      </c>
      <c r="AZ71" s="1">
        <f>'MP2-F12_aVQZ-F12'!G66</f>
        <v>3.8532476262875481</v>
      </c>
      <c r="BA71" s="1">
        <f>'MP2-F12_aVQZ-F12'!H66</f>
        <v>3.8411067745361631</v>
      </c>
      <c r="BB71" s="1">
        <f>'MP2-F12_aVQZ-F12'!I66</f>
        <v>3.8471772004118554</v>
      </c>
      <c r="BC71" s="1"/>
      <c r="BD71" s="1">
        <f>AW71+(AW71-R71-AT71+O71)/((3/2)^$BD$1-1)</f>
        <v>3.8798075108544152</v>
      </c>
      <c r="BE71" s="1">
        <f>AX71+(AX71-S71-AU71+P71)/((3/2)^$BD$1-1)</f>
        <v>3.8558781996883202</v>
      </c>
      <c r="BF71" s="1">
        <f>(BD71+BE71)/2</f>
        <v>3.867842855271368</v>
      </c>
      <c r="BG71" s="1">
        <f>AZ71+(AZ71-U71-AW71+R71)/((4/3)^$BD$1-1)</f>
        <v>3.8412541944774827</v>
      </c>
      <c r="BH71" s="1">
        <f>BA71+(BA71-V71-AX71+S71)/((4/3)^$BD$1-1)</f>
        <v>3.8468486395698869</v>
      </c>
      <c r="BI71" s="1">
        <f>(BG71+BH71)/2</f>
        <v>3.8440514170236848</v>
      </c>
      <c r="BK71" s="1">
        <f>-BEGDB!I59</f>
        <v>3.843</v>
      </c>
      <c r="BL71" s="1"/>
      <c r="BM71" s="1"/>
      <c r="BN71" s="1"/>
      <c r="BP71" s="1"/>
      <c r="BQ71" s="1"/>
      <c r="BS71" s="1"/>
      <c r="BT71" s="1"/>
    </row>
    <row r="72" spans="1:72" x14ac:dyDescent="0.2">
      <c r="A72" s="19" t="s">
        <v>202</v>
      </c>
      <c r="C72" s="1">
        <f>'F12b_VDZ-F12'!B67</f>
        <v>-0.42110957225829498</v>
      </c>
      <c r="D72" s="1">
        <f>'F12b_VDZ-F12'!K67</f>
        <v>-0.51386078318894146</v>
      </c>
      <c r="E72" s="1">
        <f>'F12b_VDZ-F12'!T67</f>
        <v>-0.46748517772361819</v>
      </c>
      <c r="F72" s="1">
        <f>'F12b_VTZ-F12'!B67</f>
        <v>-0.48351723505125466</v>
      </c>
      <c r="G72" s="1">
        <f>'F12b_VTZ-F12'!K67</f>
        <v>-0.51776533304591033</v>
      </c>
      <c r="H72" s="1">
        <f>'F12b_VTZ-F12'!T67</f>
        <v>-0.50064128404858255</v>
      </c>
      <c r="I72" s="1">
        <f>'MP2-F12_VQZ-F12'!C67</f>
        <v>-0.51008882734093297</v>
      </c>
      <c r="J72" s="1">
        <f>'MP2-F12_VQZ-F12'!D67</f>
        <v>-0.51797489859931423</v>
      </c>
      <c r="K72" s="1">
        <f>'MP2-F12_VQZ-F12'!E67</f>
        <v>-0.5140318629701236</v>
      </c>
      <c r="L72" s="1">
        <f>'MP2-F12_V5Z-F12_aVQZ-CABS'!C67</f>
        <v>-0.51674702445181153</v>
      </c>
      <c r="M72" s="1">
        <f>'MP2-F12_V5Z-F12_aVQZ-CABS'!D67</f>
        <v>-0.51792728132637378</v>
      </c>
      <c r="N72" s="1">
        <f>'MP2-F12_V5Z-F12_aVQZ-CABS'!E67</f>
        <v>-0.51733715288909266</v>
      </c>
      <c r="O72" s="1">
        <f>'F12c_aVDZ-F12'!B67</f>
        <v>-0.43322538949186157</v>
      </c>
      <c r="P72" s="1">
        <f>'F12c_aVDZ-F12'!K67</f>
        <v>-0.51623026471446987</v>
      </c>
      <c r="Q72" s="1">
        <f>'F12c_aVDZ-F12'!T67</f>
        <v>-0.47472782710316574</v>
      </c>
      <c r="R72" s="1">
        <f>'F12c_aVTZ-F12 CCSD'!B67</f>
        <v>-0.50156422312233262</v>
      </c>
      <c r="S72" s="1">
        <f>'F12c_aVTZ-F12 CCSD'!F67</f>
        <v>-0.51805366426262101</v>
      </c>
      <c r="T72" s="1">
        <f>'F12c_aVTZ-F12 CCSD'!J67</f>
        <v>-0.50980894369247687</v>
      </c>
      <c r="U72" s="1">
        <f>'MP2-F12_aVQZ-F12'!C67</f>
        <v>-0.51469378193336124</v>
      </c>
      <c r="V72" s="1">
        <f>'MP2-F12_aVQZ-F12'!D67</f>
        <v>-0.5179282872143206</v>
      </c>
      <c r="W72" s="1">
        <f>'MP2-F12_aVQZ-F12'!E67</f>
        <v>-0.51631103457384087</v>
      </c>
      <c r="Z72" s="1">
        <f>'F12b_VDZ-F12'!C67</f>
        <v>6.3417654653436415</v>
      </c>
      <c r="AA72" s="1">
        <f>'F12b_VDZ-F12'!L67</f>
        <v>6.070067863478652</v>
      </c>
      <c r="AB72" s="1">
        <f>'F12b_VDZ-F12'!U67</f>
        <v>6.2059166644111468</v>
      </c>
      <c r="AC72" s="1">
        <f>'F12b_VTZ-F12'!C67</f>
        <v>6.2955182630441975</v>
      </c>
      <c r="AD72" s="1">
        <f>'F12b_VTZ-F12'!L67</f>
        <v>6.1675204452875967</v>
      </c>
      <c r="AE72" s="1">
        <f>'F12b_VTZ-F12'!U67</f>
        <v>6.2315193541658971</v>
      </c>
      <c r="AF72" s="1">
        <f>'MP2-F12_VQZ-F12'!G67</f>
        <v>6.2363424022261755</v>
      </c>
      <c r="AG72" s="1">
        <f>'MP2-F12_VQZ-F12'!H67</f>
        <v>6.1986433439207955</v>
      </c>
      <c r="AH72" s="1">
        <f>'MP2-F12_VQZ-F12'!I67</f>
        <v>6.2174928730734855</v>
      </c>
      <c r="AI72" s="1">
        <f>'MP2-F12_V5Z-F12_aVQZ-CABS'!G67</f>
        <v>6.2156848609891915</v>
      </c>
      <c r="AJ72" s="1">
        <f>'MP2-F12_V5Z-F12_aVQZ-CABS'!H67</f>
        <v>6.2059688571901326</v>
      </c>
      <c r="AK72" s="1">
        <f>'MP2-F12_V5Z-F12_aVQZ-CABS'!I67</f>
        <v>6.2108268590896625</v>
      </c>
      <c r="AM72" s="1">
        <f t="shared" si="24"/>
        <v>6.2233013323890694</v>
      </c>
      <c r="AN72" s="1">
        <f t="shared" si="13"/>
        <v>6.211175716891252</v>
      </c>
      <c r="AO72" s="1">
        <f t="shared" si="14"/>
        <v>6.2172385246401607</v>
      </c>
      <c r="AP72" s="1">
        <f t="shared" si="15"/>
        <v>6.2090229224818501</v>
      </c>
      <c r="AQ72" s="1">
        <f t="shared" si="16"/>
        <v>6.2094322262704322</v>
      </c>
      <c r="AR72" s="1">
        <f t="shared" si="17"/>
        <v>6.2092275743761416</v>
      </c>
      <c r="AT72" s="1">
        <f>'F12c_aVDZ-F12'!C67</f>
        <v>6.3560149159100554</v>
      </c>
      <c r="AU72" s="1">
        <f>'F12c_aVDZ-F12'!L67</f>
        <v>6.1279938101098343</v>
      </c>
      <c r="AV72" s="1">
        <f>'F12c_aVDZ-F12'!U67</f>
        <v>6.2420043630099453</v>
      </c>
      <c r="AW72" s="1">
        <f>'F12c_aVTZ-F12 CCSD'!C67</f>
        <v>6.2600359812380395</v>
      </c>
      <c r="AX72" s="1">
        <f>'F12c_aVTZ-F12 CCSD'!G67</f>
        <v>6.1940447754683872</v>
      </c>
      <c r="AY72" s="1">
        <f>'F12c_aVTZ-F12 CCSD'!K67</f>
        <v>6.2270403783532133</v>
      </c>
      <c r="AZ72" s="1">
        <f>'MP2-F12_aVQZ-F12'!G67</f>
        <v>6.220569236842648</v>
      </c>
      <c r="BA72" s="1">
        <f>'MP2-F12_aVQZ-F12'!H67</f>
        <v>6.2041925214982028</v>
      </c>
      <c r="BB72" s="1">
        <f>'MP2-F12_aVQZ-F12'!I67</f>
        <v>6.2123808791704249</v>
      </c>
      <c r="BC72" s="1"/>
      <c r="BD72" s="1">
        <f t="shared" ref="BD72:BD81" si="40">AW72+(AW72-R72-AT72+O72)/((3/2)^$BD$1-1)</f>
        <v>6.2493249834691929</v>
      </c>
      <c r="BE72" s="1">
        <f t="shared" ref="BE72:BE81" si="41">AX72+(AX72-S72-AU72+P72)/((3/2)^$BD$1-1)</f>
        <v>6.2203472180674515</v>
      </c>
      <c r="BF72" s="1">
        <f t="shared" ref="BF72:BF81" si="42">(BD72+BE72)/2</f>
        <v>6.2348361007683222</v>
      </c>
      <c r="BG72" s="1">
        <f t="shared" ref="BG72:BG81" si="43">AZ72+(AZ72-U72-AW72+R72)/((4/3)^$BD$1-1)</f>
        <v>6.2026760069843272</v>
      </c>
      <c r="BH72" s="1">
        <f t="shared" ref="BH72:BH81" si="44">BA72+(BA72-V72-AX72+S72)/((4/3)^$BD$1-1)</f>
        <v>6.2110016223163864</v>
      </c>
      <c r="BI72" s="1">
        <f t="shared" ref="BI72:BI81" si="45">(BG72+BH72)/2</f>
        <v>6.2068388146503573</v>
      </c>
      <c r="BK72" s="1">
        <f>-BEGDB!I60</f>
        <v>6.1989999999999998</v>
      </c>
      <c r="BL72" s="1"/>
      <c r="BM72" s="1"/>
      <c r="BN72" s="1"/>
      <c r="BP72" s="1"/>
      <c r="BQ72" s="1"/>
      <c r="BS72" s="1"/>
      <c r="BT72" s="1"/>
    </row>
    <row r="73" spans="1:72" x14ac:dyDescent="0.2">
      <c r="A73" s="19" t="s">
        <v>207</v>
      </c>
      <c r="C73" s="1">
        <f>'F12b_VDZ-F12'!B68</f>
        <v>1.2002975435658241</v>
      </c>
      <c r="D73" s="1">
        <f>'F12b_VDZ-F12'!K68</f>
        <v>1.1632298432790105</v>
      </c>
      <c r="E73" s="1">
        <f>'F12b_VDZ-F12'!T68</f>
        <v>1.1817636934224174</v>
      </c>
      <c r="F73" s="1">
        <f>'F12b_VTZ-F12'!B68</f>
        <v>1.175390860051797</v>
      </c>
      <c r="G73" s="1">
        <f>'F12b_VTZ-F12'!K68</f>
        <v>1.1647828784813306</v>
      </c>
      <c r="H73" s="1">
        <f>'F12b_VTZ-F12'!T68</f>
        <v>1.1700868692665638</v>
      </c>
      <c r="I73" s="1">
        <f>'MP2-F12_VQZ-F12'!C68</f>
        <v>1.1693336514545511</v>
      </c>
      <c r="J73" s="1">
        <f>'MP2-F12_VQZ-F12'!D68</f>
        <v>1.1658726403614004</v>
      </c>
      <c r="K73" s="1">
        <f>'MP2-F12_VQZ-F12'!E68</f>
        <v>1.1676031459079756</v>
      </c>
      <c r="L73" s="1">
        <f>'MP2-F12_V5Z-F12_aVQZ-CABS'!C68</f>
        <v>1.1654406597137981</v>
      </c>
      <c r="M73" s="1">
        <f>'MP2-F12_V5Z-F12_aVQZ-CABS'!D68</f>
        <v>1.1650713427463406</v>
      </c>
      <c r="N73" s="1">
        <f>'MP2-F12_V5Z-F12_aVQZ-CABS'!E68</f>
        <v>1.1652560012300692</v>
      </c>
      <c r="O73" s="1">
        <f>'F12c_aVDZ-F12'!B68</f>
        <v>1.2050172966896517</v>
      </c>
      <c r="P73" s="1">
        <f>'F12c_aVDZ-F12'!K68</f>
        <v>1.1594279502438671</v>
      </c>
      <c r="Q73" s="1">
        <f>'F12c_aVDZ-F12'!T68</f>
        <v>1.1822226234667594</v>
      </c>
      <c r="R73" s="1">
        <f>'F12c_aVTZ-F12 CCSD'!B68</f>
        <v>1.1732010088187057</v>
      </c>
      <c r="S73" s="1">
        <f>'F12c_aVTZ-F12 CCSD'!F68</f>
        <v>1.1646310237156969</v>
      </c>
      <c r="T73" s="1">
        <f>'F12c_aVTZ-F12 CCSD'!J68</f>
        <v>1.1689160162672012</v>
      </c>
      <c r="U73" s="1">
        <f>'MP2-F12_aVQZ-F12'!C68</f>
        <v>1.1663567331742739</v>
      </c>
      <c r="V73" s="1">
        <f>'MP2-F12_aVQZ-F12'!D68</f>
        <v>1.1649955383172739</v>
      </c>
      <c r="W73" s="1">
        <f>'MP2-F12_aVQZ-F12'!E68</f>
        <v>1.1656761357457739</v>
      </c>
      <c r="Z73" s="1">
        <f>'F12b_VDZ-F12'!C68</f>
        <v>4.4215471420972134</v>
      </c>
      <c r="AA73" s="1">
        <f>'F12b_VDZ-F12'!L68</f>
        <v>4.2886762349066156</v>
      </c>
      <c r="AB73" s="1">
        <f>'F12b_VDZ-F12'!U68</f>
        <v>4.3551116885019141</v>
      </c>
      <c r="AC73" s="1">
        <f>'F12b_VTZ-F12'!C68</f>
        <v>4.3857775299685207</v>
      </c>
      <c r="AD73" s="1">
        <f>'F12b_VTZ-F12'!L68</f>
        <v>4.3386660569384858</v>
      </c>
      <c r="AE73" s="1">
        <f>'F12b_VTZ-F12'!U68</f>
        <v>4.3622217934535037</v>
      </c>
      <c r="AF73" s="1">
        <f>'MP2-F12_VQZ-F12'!G68</f>
        <v>4.3853563876208668</v>
      </c>
      <c r="AG73" s="1">
        <f>'MP2-F12_VQZ-F12'!H68</f>
        <v>4.3664384658816422</v>
      </c>
      <c r="AH73" s="1">
        <f>'MP2-F12_VQZ-F12'!I68</f>
        <v>4.3758974267512549</v>
      </c>
      <c r="AI73" s="1">
        <f>'MP2-F12_V5Z-F12_aVQZ-CABS'!G68</f>
        <v>4.3845286228823994</v>
      </c>
      <c r="AJ73" s="1">
        <f>'MP2-F12_V5Z-F12_aVQZ-CABS'!H68</f>
        <v>4.3643175421213511</v>
      </c>
      <c r="AK73" s="1">
        <f>'MP2-F12_V5Z-F12_aVQZ-CABS'!I68</f>
        <v>4.3744230825018757</v>
      </c>
      <c r="AM73" s="1">
        <f t="shared" si="24"/>
        <v>4.3876107039078152</v>
      </c>
      <c r="AN73" s="1">
        <f t="shared" si="13"/>
        <v>4.3771110029295466</v>
      </c>
      <c r="AO73" s="1">
        <f t="shared" si="14"/>
        <v>4.3823608534186809</v>
      </c>
      <c r="AP73" s="1">
        <f t="shared" si="15"/>
        <v>4.3859872879181561</v>
      </c>
      <c r="AQ73" s="1">
        <f t="shared" si="16"/>
        <v>4.3636895649709206</v>
      </c>
      <c r="AR73" s="1">
        <f t="shared" si="17"/>
        <v>4.3748384264445388</v>
      </c>
      <c r="AT73" s="1">
        <f>'F12c_aVDZ-F12'!C68</f>
        <v>4.472367077615905</v>
      </c>
      <c r="AU73" s="1">
        <f>'F12c_aVDZ-F12'!L68</f>
        <v>4.3357077587855368</v>
      </c>
      <c r="AV73" s="1">
        <f>'F12c_aVDZ-F12'!U68</f>
        <v>4.4040374182007209</v>
      </c>
      <c r="AW73" s="1">
        <f>'F12c_aVTZ-F12 CCSD'!C68</f>
        <v>4.4050141850672428</v>
      </c>
      <c r="AX73" s="1">
        <f>'F12c_aVTZ-F12 CCSD'!G68</f>
        <v>4.3664136271909451</v>
      </c>
      <c r="AY73" s="1">
        <f>'F12c_aVTZ-F12 CCSD'!K68</f>
        <v>4.3857139061290944</v>
      </c>
      <c r="AZ73" s="1">
        <f>'MP2-F12_aVQZ-F12'!G68</f>
        <v>4.3830327782953695</v>
      </c>
      <c r="BA73" s="1">
        <f>'MP2-F12_aVQZ-F12'!H68</f>
        <v>4.3742941449847761</v>
      </c>
      <c r="BB73" s="1">
        <f>'MP2-F12_aVQZ-F12'!I68</f>
        <v>4.3786634616400733</v>
      </c>
      <c r="BC73" s="1"/>
      <c r="BD73" s="1">
        <f t="shared" si="40"/>
        <v>4.3912431611175373</v>
      </c>
      <c r="BE73" s="1">
        <f t="shared" si="41"/>
        <v>4.3762963833799446</v>
      </c>
      <c r="BF73" s="1">
        <f t="shared" si="42"/>
        <v>4.3837697722487405</v>
      </c>
      <c r="BG73" s="1">
        <f t="shared" si="43"/>
        <v>4.3727487574081998</v>
      </c>
      <c r="BH73" s="1">
        <f t="shared" si="44"/>
        <v>4.3794004450601616</v>
      </c>
      <c r="BI73" s="1">
        <f t="shared" si="45"/>
        <v>4.3760746012341807</v>
      </c>
      <c r="BK73" s="1">
        <f>-BEGDB!I61</f>
        <v>4.367</v>
      </c>
      <c r="BL73" s="1"/>
      <c r="BM73" s="1"/>
      <c r="BN73" s="1"/>
      <c r="BP73" s="1"/>
      <c r="BQ73" s="1"/>
      <c r="BS73" s="1"/>
      <c r="BT73" s="1"/>
    </row>
    <row r="74" spans="1:72" x14ac:dyDescent="0.2">
      <c r="A74" s="19" t="s">
        <v>168</v>
      </c>
      <c r="C74" s="1">
        <f>'F12b_VDZ-F12'!B69</f>
        <v>2.2443882506487198</v>
      </c>
      <c r="D74" s="1">
        <f>'F12b_VDZ-F12'!K69</f>
        <v>2.204535270393285</v>
      </c>
      <c r="E74" s="1">
        <f>'F12b_VDZ-F12'!T69</f>
        <v>2.2244617605210024</v>
      </c>
      <c r="F74" s="1">
        <f>'F12b_VTZ-F12'!B69</f>
        <v>2.2250804302797085</v>
      </c>
      <c r="G74" s="1">
        <f>'F12b_VTZ-F12'!K69</f>
        <v>2.2081998813039099</v>
      </c>
      <c r="H74" s="1">
        <f>'F12b_VTZ-F12'!T69</f>
        <v>2.2166401557918092</v>
      </c>
      <c r="I74" s="1">
        <f>'MP2-F12_VQZ-F12'!C69</f>
        <v>2.2139405139037809</v>
      </c>
      <c r="J74" s="1">
        <f>'MP2-F12_VQZ-F12'!D69</f>
        <v>2.2088795224076301</v>
      </c>
      <c r="K74" s="1">
        <f>'MP2-F12_VQZ-F12'!E69</f>
        <v>2.2114100181557053</v>
      </c>
      <c r="L74" s="1">
        <f>'MP2-F12_V5Z-F12_aVQZ-CABS'!C69</f>
        <v>2.2095734374715179</v>
      </c>
      <c r="M74" s="1">
        <f>'MP2-F12_V5Z-F12_aVQZ-CABS'!D69</f>
        <v>2.2088788152006309</v>
      </c>
      <c r="N74" s="1">
        <f>'MP2-F12_V5Z-F12_aVQZ-CABS'!E69</f>
        <v>2.2092261263360742</v>
      </c>
      <c r="O74" s="1">
        <f>'F12c_aVDZ-F12'!B69</f>
        <v>2.2262318085571904</v>
      </c>
      <c r="P74" s="1">
        <f>'F12c_aVDZ-F12'!K69</f>
        <v>2.2010875449397247</v>
      </c>
      <c r="Q74" s="1">
        <f>'F12c_aVDZ-F12'!T69</f>
        <v>2.2136596767484575</v>
      </c>
      <c r="R74" s="1">
        <f>'F12c_aVTZ-F12 CCSD'!B69</f>
        <v>2.2130152580418025</v>
      </c>
      <c r="S74" s="1">
        <f>'F12c_aVTZ-F12 CCSD'!F69</f>
        <v>2.208430527432931</v>
      </c>
      <c r="T74" s="1">
        <f>'F12c_aVTZ-F12 CCSD'!J69</f>
        <v>2.2107228927373668</v>
      </c>
      <c r="U74" s="1">
        <f>'MP2-F12_aVQZ-F12'!C69</f>
        <v>2.2109917030754946</v>
      </c>
      <c r="V74" s="1">
        <f>'MP2-F12_aVQZ-F12'!D69</f>
        <v>2.2088582598804378</v>
      </c>
      <c r="W74" s="1">
        <f>'MP2-F12_aVQZ-F12'!E69</f>
        <v>2.2099249814779665</v>
      </c>
      <c r="Z74" s="1">
        <f>'F12b_VDZ-F12'!C69</f>
        <v>2.9497094049144197</v>
      </c>
      <c r="AA74" s="1">
        <f>'F12b_VDZ-F12'!L69</f>
        <v>2.8338342511531778</v>
      </c>
      <c r="AB74" s="1">
        <f>'F12b_VDZ-F12'!U69</f>
        <v>2.8917718280337987</v>
      </c>
      <c r="AC74" s="1">
        <f>'F12b_VTZ-F12'!C69</f>
        <v>2.8974156095777035</v>
      </c>
      <c r="AD74" s="1">
        <f>'F12b_VTZ-F12'!L69</f>
        <v>2.8526443648541955</v>
      </c>
      <c r="AE74" s="1">
        <f>'F12b_VTZ-F12'!U69</f>
        <v>2.8750299872159495</v>
      </c>
      <c r="AF74" s="1">
        <f>'MP2-F12_VQZ-F12'!G69</f>
        <v>2.8904017827807409</v>
      </c>
      <c r="AG74" s="1">
        <f>'MP2-F12_VQZ-F12'!H69</f>
        <v>2.8710148102662982</v>
      </c>
      <c r="AH74" s="1">
        <f>'MP2-F12_VQZ-F12'!I69</f>
        <v>2.8807082965235198</v>
      </c>
      <c r="AI74" s="1">
        <f>'MP2-F12_V5Z-F12_aVQZ-CABS'!G69</f>
        <v>2.8873002398884502</v>
      </c>
      <c r="AJ74" s="1">
        <f>'MP2-F12_V5Z-F12_aVQZ-CABS'!H69</f>
        <v>2.8792679563786048</v>
      </c>
      <c r="AK74" s="1">
        <f>'MP2-F12_V5Z-F12_aVQZ-CABS'!I69</f>
        <v>2.8832840981335277</v>
      </c>
      <c r="AM74" s="1">
        <f t="shared" si="24"/>
        <v>2.8920521379269286</v>
      </c>
      <c r="AN74" s="1">
        <f t="shared" si="13"/>
        <v>2.8780907860471885</v>
      </c>
      <c r="AO74" s="1">
        <f t="shared" si="14"/>
        <v>2.8850714619870583</v>
      </c>
      <c r="AP74" s="1">
        <f t="shared" si="15"/>
        <v>2.8879024757179526</v>
      </c>
      <c r="AQ74" s="1">
        <f t="shared" si="16"/>
        <v>2.8831957591932591</v>
      </c>
      <c r="AR74" s="1">
        <f t="shared" si="17"/>
        <v>2.8855491174556058</v>
      </c>
      <c r="AT74" s="1">
        <f>'F12c_aVDZ-F12'!C69</f>
        <v>2.919623819005722</v>
      </c>
      <c r="AU74" s="1">
        <f>'F12c_aVDZ-F12'!L69</f>
        <v>2.8486683849679557</v>
      </c>
      <c r="AV74" s="1">
        <f>'F12c_aVDZ-F12'!U69</f>
        <v>2.8841461019868389</v>
      </c>
      <c r="AW74" s="1">
        <f>'F12c_aVTZ-F12 CCSD'!C69</f>
        <v>2.8938748106678771</v>
      </c>
      <c r="AX74" s="1">
        <f>'F12c_aVTZ-F12 CCSD'!G69</f>
        <v>2.8755548101082691</v>
      </c>
      <c r="AY74" s="1">
        <f>'F12c_aVTZ-F12 CCSD'!K69</f>
        <v>2.8847148103880729</v>
      </c>
      <c r="AZ74" s="1">
        <f>'MP2-F12_aVQZ-F12'!G69</f>
        <v>2.8865899342728367</v>
      </c>
      <c r="BA74" s="1">
        <f>'MP2-F12_aVQZ-F12'!H69</f>
        <v>2.8794144133426314</v>
      </c>
      <c r="BB74" s="1">
        <f>'MP2-F12_aVQZ-F12'!I69</f>
        <v>2.8830021738077338</v>
      </c>
      <c r="BC74" s="1"/>
      <c r="BD74" s="1">
        <f t="shared" si="40"/>
        <v>2.8890182753182874</v>
      </c>
      <c r="BE74" s="1">
        <f t="shared" si="41"/>
        <v>2.8831282184063829</v>
      </c>
      <c r="BF74" s="1">
        <f t="shared" si="42"/>
        <v>2.8860732468623351</v>
      </c>
      <c r="BG74" s="1">
        <f t="shared" si="43"/>
        <v>2.883015443240708</v>
      </c>
      <c r="BH74" s="1">
        <f t="shared" si="44"/>
        <v>2.8817459932541052</v>
      </c>
      <c r="BI74" s="1">
        <f t="shared" si="45"/>
        <v>2.8823807182474068</v>
      </c>
      <c r="BK74" s="1">
        <f>-BEGDB!I62</f>
        <v>2.8730000000000002</v>
      </c>
      <c r="BL74" s="1"/>
      <c r="BM74" s="1"/>
      <c r="BN74" s="1"/>
      <c r="BP74" s="1"/>
      <c r="BQ74" s="1"/>
      <c r="BS74" s="1"/>
      <c r="BT74" s="1"/>
    </row>
    <row r="75" spans="1:72" x14ac:dyDescent="0.2">
      <c r="A75" s="19" t="s">
        <v>134</v>
      </c>
      <c r="C75" s="1">
        <f>'F12b_VDZ-F12'!B70</f>
        <v>2.6310990159137355</v>
      </c>
      <c r="D75" s="1">
        <f>'F12b_VDZ-F12'!K70</f>
        <v>2.6072752801380039</v>
      </c>
      <c r="E75" s="1">
        <f>'F12b_VDZ-F12'!T70</f>
        <v>2.6191871480258699</v>
      </c>
      <c r="F75" s="1">
        <f>'F12b_VTZ-F12'!B70</f>
        <v>2.624650907096965</v>
      </c>
      <c r="G75" s="1">
        <f>'F12b_VTZ-F12'!K70</f>
        <v>2.6102283837714522</v>
      </c>
      <c r="H75" s="1">
        <f>'F12b_VTZ-F12'!T70</f>
        <v>2.6174396454342084</v>
      </c>
      <c r="I75" s="1">
        <f>'MP2-F12_VQZ-F12'!C70</f>
        <v>2.6169849799802281</v>
      </c>
      <c r="J75" s="1">
        <f>'MP2-F12_VQZ-F12'!D70</f>
        <v>2.6123777681681135</v>
      </c>
      <c r="K75" s="1">
        <f>'MP2-F12_VQZ-F12'!E70</f>
        <v>2.6146813740741708</v>
      </c>
      <c r="L75" s="1">
        <f>'MP2-F12_V5Z-F12_aVQZ-CABS'!C70</f>
        <v>2.6134313315652768</v>
      </c>
      <c r="M75" s="1">
        <f>'MP2-F12_V5Z-F12_aVQZ-CABS'!D70</f>
        <v>2.6130100091208761</v>
      </c>
      <c r="N75" s="1">
        <f>'MP2-F12_V5Z-F12_aVQZ-CABS'!E70</f>
        <v>2.6132206703430763</v>
      </c>
      <c r="O75" s="1">
        <f>'F12c_aVDZ-F12'!B70</f>
        <v>2.6347985809668049</v>
      </c>
      <c r="P75" s="1">
        <f>'F12c_aVDZ-F12'!K70</f>
        <v>2.6113016076052342</v>
      </c>
      <c r="Q75" s="1">
        <f>'F12c_aVDZ-F12'!T70</f>
        <v>2.6230500942860195</v>
      </c>
      <c r="R75" s="1">
        <f>'F12c_aVTZ-F12 CCSD'!B70</f>
        <v>2.6169264490370838</v>
      </c>
      <c r="S75" s="1">
        <f>'F12c_aVTZ-F12 CCSD'!F70</f>
        <v>2.611796107684369</v>
      </c>
      <c r="T75" s="1">
        <f>'F12c_aVTZ-F12 CCSD'!J70</f>
        <v>2.6143612783607262</v>
      </c>
      <c r="U75" s="1">
        <f>'MP2-F12_aVQZ-F12'!C70</f>
        <v>2.6141775219301993</v>
      </c>
      <c r="V75" s="1">
        <f>'MP2-F12_aVQZ-F12'!D70</f>
        <v>2.6129070749664698</v>
      </c>
      <c r="W75" s="1">
        <f>'MP2-F12_aVQZ-F12'!E70</f>
        <v>2.6135422984483343</v>
      </c>
      <c r="Z75" s="1">
        <f>'F12b_VDZ-F12'!C70</f>
        <v>5.1167009920904141</v>
      </c>
      <c r="AA75" s="1">
        <f>'F12b_VDZ-F12'!L70</f>
        <v>4.9453475025556903</v>
      </c>
      <c r="AB75" s="1">
        <f>'F12b_VDZ-F12'!U70</f>
        <v>5.0310242473230522</v>
      </c>
      <c r="AC75" s="1">
        <f>'F12b_VTZ-F12'!C70</f>
        <v>5.1387029561086486</v>
      </c>
      <c r="AD75" s="1">
        <f>'F12b_VTZ-F12'!L70</f>
        <v>5.0066341798506366</v>
      </c>
      <c r="AE75" s="1">
        <f>'F12b_VTZ-F12'!U70</f>
        <v>5.0726685679796422</v>
      </c>
      <c r="AF75" s="1">
        <f>'MP2-F12_VQZ-F12'!G70</f>
        <v>5.0750746041330492</v>
      </c>
      <c r="AG75" s="1">
        <f>'MP2-F12_VQZ-F12'!H70</f>
        <v>5.0310045843360447</v>
      </c>
      <c r="AH75" s="1">
        <f>'MP2-F12_VQZ-F12'!I70</f>
        <v>5.053039594234547</v>
      </c>
      <c r="AI75" s="1">
        <f>'MP2-F12_V5Z-F12_aVQZ-CABS'!G70</f>
        <v>5.0521597732253625</v>
      </c>
      <c r="AJ75" s="1">
        <f>'MP2-F12_V5Z-F12_aVQZ-CABS'!H70</f>
        <v>5.0394804254255199</v>
      </c>
      <c r="AK75" s="1">
        <f>'MP2-F12_V5Z-F12_aVQZ-CABS'!I70</f>
        <v>5.0458200993254412</v>
      </c>
      <c r="AM75" s="1">
        <f t="shared" si="24"/>
        <v>5.0526907285308775</v>
      </c>
      <c r="AN75" s="1">
        <f t="shared" si="13"/>
        <v>5.0398925578410223</v>
      </c>
      <c r="AO75" s="1">
        <f t="shared" si="14"/>
        <v>5.0462916431859499</v>
      </c>
      <c r="AP75" s="1">
        <f t="shared" si="15"/>
        <v>5.0429462696473273</v>
      </c>
      <c r="AQ75" s="1">
        <f t="shared" si="16"/>
        <v>5.0432129989886993</v>
      </c>
      <c r="AR75" s="1">
        <f t="shared" si="17"/>
        <v>5.0430796343180138</v>
      </c>
      <c r="AT75" s="1">
        <f>'F12c_aVDZ-F12'!C70</f>
        <v>5.0595420986892377</v>
      </c>
      <c r="AU75" s="1">
        <f>'F12c_aVDZ-F12'!L70</f>
        <v>4.9653325004411917</v>
      </c>
      <c r="AV75" s="1">
        <f>'F12c_aVDZ-F12'!U70</f>
        <v>5.0124372995652147</v>
      </c>
      <c r="AW75" s="1">
        <f>'F12c_aVTZ-F12 CCSD'!C70</f>
        <v>5.0670945256547615</v>
      </c>
      <c r="AX75" s="1">
        <f>'F12c_aVTZ-F12 CCSD'!G70</f>
        <v>5.0265023724582854</v>
      </c>
      <c r="AY75" s="1">
        <f>'F12c_aVTZ-F12 CCSD'!K70</f>
        <v>5.0467984490565234</v>
      </c>
      <c r="AZ75" s="1">
        <f>'MP2-F12_aVQZ-F12'!G70</f>
        <v>5.0498786550679542</v>
      </c>
      <c r="BA75" s="1">
        <f>'MP2-F12_aVQZ-F12'!H70</f>
        <v>5.0381529322377911</v>
      </c>
      <c r="BB75" s="1">
        <f>'MP2-F12_aVQZ-F12'!I70</f>
        <v>5.0440157936528731</v>
      </c>
      <c r="BC75" s="1"/>
      <c r="BD75" s="1">
        <f t="shared" si="40"/>
        <v>5.0769469640807845</v>
      </c>
      <c r="BE75" s="1">
        <f t="shared" si="41"/>
        <v>5.0500150858334845</v>
      </c>
      <c r="BF75" s="1">
        <f t="shared" si="42"/>
        <v>5.0634810249571345</v>
      </c>
      <c r="BG75" s="1">
        <f t="shared" si="43"/>
        <v>5.0400499532044076</v>
      </c>
      <c r="BH75" s="1">
        <f t="shared" si="44"/>
        <v>5.045313429723941</v>
      </c>
      <c r="BI75" s="1">
        <f t="shared" si="45"/>
        <v>5.0426816914641748</v>
      </c>
      <c r="BK75" s="1">
        <f>-BEGDB!I63</f>
        <v>5.0289999999999999</v>
      </c>
      <c r="BL75" s="1"/>
      <c r="BM75" s="1"/>
      <c r="BN75" s="1"/>
      <c r="BP75" s="1"/>
      <c r="BQ75" s="1"/>
      <c r="BS75" s="1"/>
      <c r="BT75" s="1"/>
    </row>
    <row r="76" spans="1:72" x14ac:dyDescent="0.2">
      <c r="A76" s="19" t="s">
        <v>182</v>
      </c>
      <c r="C76" s="1">
        <f>'F12b_VDZ-F12'!B71</f>
        <v>-2.0168165514525209</v>
      </c>
      <c r="D76" s="1">
        <f>'F12b_VDZ-F12'!K71</f>
        <v>-2.0923128575655188</v>
      </c>
      <c r="E76" s="1">
        <f>'F12b_VDZ-F12'!T71</f>
        <v>-2.0545647045090201</v>
      </c>
      <c r="F76" s="1">
        <f>'F12b_VTZ-F12'!B71</f>
        <v>-2.0622556576184961</v>
      </c>
      <c r="G76" s="1">
        <f>'F12b_VTZ-F12'!K71</f>
        <v>-2.0883163035254393</v>
      </c>
      <c r="H76" s="1">
        <f>'F12b_VTZ-F12'!T71</f>
        <v>-2.0752859805719677</v>
      </c>
      <c r="I76" s="1">
        <f>'MP2-F12_VQZ-F12'!C71</f>
        <v>-2.0792244181696433</v>
      </c>
      <c r="J76" s="1">
        <f>'MP2-F12_VQZ-F12'!D71</f>
        <v>-2.0864824980308088</v>
      </c>
      <c r="K76" s="1">
        <f>'MP2-F12_VQZ-F12'!E71</f>
        <v>-2.0828534581002263</v>
      </c>
      <c r="L76" s="1">
        <f>'MP2-F12_V5Z-F12_aVQZ-CABS'!C71</f>
        <v>-2.0855285015959848</v>
      </c>
      <c r="M76" s="1">
        <f>'MP2-F12_V5Z-F12_aVQZ-CABS'!D71</f>
        <v>-2.0862631445456263</v>
      </c>
      <c r="N76" s="1">
        <f>'MP2-F12_V5Z-F12_aVQZ-CABS'!E71</f>
        <v>-2.0858958230708056</v>
      </c>
      <c r="O76" s="1">
        <f>'F12c_aVDZ-F12'!B71</f>
        <v>-2.0234985543641217</v>
      </c>
      <c r="P76" s="1">
        <f>'F12c_aVDZ-F12'!K71</f>
        <v>-2.0896725693174814</v>
      </c>
      <c r="Q76" s="1">
        <f>'F12c_aVDZ-F12'!T71</f>
        <v>-2.0565855618408015</v>
      </c>
      <c r="R76" s="1">
        <f>'F12c_aVTZ-F12 CCSD'!B71</f>
        <v>-2.0735746150220074</v>
      </c>
      <c r="S76" s="1">
        <f>'F12c_aVTZ-F12 CCSD'!F71</f>
        <v>-2.0871983031247523</v>
      </c>
      <c r="T76" s="1">
        <f>'F12c_aVTZ-F12 CCSD'!J71</f>
        <v>-2.08038645907338</v>
      </c>
      <c r="U76" s="1">
        <f>'MP2-F12_aVQZ-F12'!C71</f>
        <v>-2.083818151047601</v>
      </c>
      <c r="V76" s="1">
        <f>'MP2-F12_aVQZ-F12'!D71</f>
        <v>-2.0863863308983901</v>
      </c>
      <c r="W76" s="1">
        <f>'MP2-F12_aVQZ-F12'!E71</f>
        <v>-2.0851022409729953</v>
      </c>
      <c r="Z76" s="1">
        <f>'F12b_VDZ-F12'!C71</f>
        <v>3.0850281275289353</v>
      </c>
      <c r="AA76" s="1">
        <f>'F12b_VDZ-F12'!L71</f>
        <v>2.9160144671915109</v>
      </c>
      <c r="AB76" s="1">
        <f>'F12b_VDZ-F12'!U71</f>
        <v>3.0005212973602231</v>
      </c>
      <c r="AC76" s="1">
        <f>'F12b_VTZ-F12'!C71</f>
        <v>3.0763156657819075</v>
      </c>
      <c r="AD76" s="1">
        <f>'F12b_VTZ-F12'!L71</f>
        <v>2.9924790743933509</v>
      </c>
      <c r="AE76" s="1">
        <f>'F12b_VTZ-F12'!U71</f>
        <v>3.0343973700876292</v>
      </c>
      <c r="AF76" s="1">
        <f>'MP2-F12_VQZ-F12'!G71</f>
        <v>3.0623495426390459</v>
      </c>
      <c r="AG76" s="1">
        <f>'MP2-F12_VQZ-F12'!H71</f>
        <v>3.0240593685388917</v>
      </c>
      <c r="AH76" s="1">
        <f>'MP2-F12_VQZ-F12'!I71</f>
        <v>3.0432044555889686</v>
      </c>
      <c r="AI76" s="1">
        <f>'MP2-F12_V5Z-F12_aVQZ-CABS'!G71</f>
        <v>3.0421526121888545</v>
      </c>
      <c r="AJ76" s="1">
        <f>'MP2-F12_V5Z-F12_aVQZ-CABS'!H71</f>
        <v>3.0316286146286124</v>
      </c>
      <c r="AK76" s="1">
        <f>'MP2-F12_V5Z-F12_aVQZ-CABS'!I71</f>
        <v>3.0368906134087332</v>
      </c>
      <c r="AM76" s="1">
        <f t="shared" si="24"/>
        <v>3.0635505388859916</v>
      </c>
      <c r="AN76" s="1">
        <f t="shared" si="13"/>
        <v>3.0359573823087143</v>
      </c>
      <c r="AO76" s="1">
        <f t="shared" si="14"/>
        <v>3.0497539605973527</v>
      </c>
      <c r="AP76" s="1">
        <f t="shared" si="15"/>
        <v>3.0355413529947759</v>
      </c>
      <c r="AQ76" s="1">
        <f t="shared" si="16"/>
        <v>3.0351262450980059</v>
      </c>
      <c r="AR76" s="1">
        <f t="shared" si="17"/>
        <v>3.0353337990463909</v>
      </c>
      <c r="AT76" s="1">
        <f>'F12c_aVDZ-F12'!C71</f>
        <v>3.0990527408443769</v>
      </c>
      <c r="AU76" s="1">
        <f>'F12c_aVDZ-F12'!L71</f>
        <v>2.9592720679980915</v>
      </c>
      <c r="AV76" s="1">
        <f>'F12c_aVDZ-F12'!U71</f>
        <v>3.0291624044212342</v>
      </c>
      <c r="AW76" s="1">
        <f>'F12c_aVTZ-F12 CCSD'!C71</f>
        <v>3.0686529326447598</v>
      </c>
      <c r="AX76" s="1">
        <f>'F12c_aVTZ-F12 CCSD'!G71</f>
        <v>3.01903944311373</v>
      </c>
      <c r="AY76" s="1">
        <f>'F12c_aVTZ-F12 CCSD'!K71</f>
        <v>3.0438461878792449</v>
      </c>
      <c r="AZ76" s="1">
        <f>'MP2-F12_aVQZ-F12'!G71</f>
        <v>3.0426674605250787</v>
      </c>
      <c r="BA76" s="1">
        <f>'MP2-F12_aVQZ-F12'!H71</f>
        <v>3.0299715095102502</v>
      </c>
      <c r="BB76" s="1">
        <f>'MP2-F12_aVQZ-F12'!I71</f>
        <v>3.0363194850176645</v>
      </c>
      <c r="BC76" s="1"/>
      <c r="BD76" s="1">
        <f t="shared" si="40"/>
        <v>3.0762778069483305</v>
      </c>
      <c r="BE76" s="1">
        <f t="shared" si="41"/>
        <v>3.0412414734507816</v>
      </c>
      <c r="BF76" s="1">
        <f t="shared" si="42"/>
        <v>3.0587596401995558</v>
      </c>
      <c r="BG76" s="1">
        <f t="shared" si="43"/>
        <v>3.0319725409770406</v>
      </c>
      <c r="BH76" s="1">
        <f t="shared" si="44"/>
        <v>3.0368470038790183</v>
      </c>
      <c r="BI76" s="1">
        <f t="shared" si="45"/>
        <v>3.0344097724280292</v>
      </c>
      <c r="BK76" s="1">
        <f>-BEGDB!I64</f>
        <v>3.0289999999999999</v>
      </c>
      <c r="BL76" s="1"/>
      <c r="BM76" s="1"/>
      <c r="BN76" s="1"/>
      <c r="BP76" s="1"/>
      <c r="BQ76" s="1"/>
      <c r="BS76" s="1"/>
      <c r="BT76" s="1"/>
    </row>
    <row r="77" spans="1:72" x14ac:dyDescent="0.2">
      <c r="A77" s="19" t="s">
        <v>183</v>
      </c>
      <c r="C77" s="1">
        <f>'F12b_VDZ-F12'!B72</f>
        <v>-2.0839855178538174</v>
      </c>
      <c r="D77" s="1">
        <f>'F12b_VDZ-F12'!K72</f>
        <v>-2.1608413025720932</v>
      </c>
      <c r="E77" s="1">
        <f>'F12b_VDZ-F12'!T72</f>
        <v>-2.122413410212955</v>
      </c>
      <c r="F77" s="1">
        <f>'F12b_VTZ-F12'!B72</f>
        <v>-2.1253106743312427</v>
      </c>
      <c r="G77" s="1">
        <f>'F12b_VTZ-F12'!K72</f>
        <v>-2.1568463920173739</v>
      </c>
      <c r="H77" s="1">
        <f>'F12b_VTZ-F12'!T72</f>
        <v>-2.1410785331743085</v>
      </c>
      <c r="I77" s="1">
        <f>'MP2-F12_VQZ-F12'!C72</f>
        <v>-2.1475594013894654</v>
      </c>
      <c r="J77" s="1">
        <f>'MP2-F12_VQZ-F12'!D72</f>
        <v>-2.1548366089590045</v>
      </c>
      <c r="K77" s="1">
        <f>'MP2-F12_VQZ-F12'!E72</f>
        <v>-2.1511980051742352</v>
      </c>
      <c r="L77" s="1">
        <f>'MP2-F12_V5Z-F12_aVQZ-CABS'!C72</f>
        <v>-2.153790785976601</v>
      </c>
      <c r="M77" s="1">
        <f>'MP2-F12_V5Z-F12_aVQZ-CABS'!D72</f>
        <v>-2.1546632174190341</v>
      </c>
      <c r="N77" s="1">
        <f>'MP2-F12_V5Z-F12_aVQZ-CABS'!E72</f>
        <v>-2.1542270016978176</v>
      </c>
      <c r="O77" s="1">
        <f>'F12c_aVDZ-F12'!B72</f>
        <v>-2.0974930620678687</v>
      </c>
      <c r="P77" s="1">
        <f>'F12c_aVDZ-F12'!K72</f>
        <v>-2.1589716593587656</v>
      </c>
      <c r="Q77" s="1">
        <f>'F12c_aVDZ-F12'!T72</f>
        <v>-2.1282323607133171</v>
      </c>
      <c r="R77" s="1">
        <f>'F12c_aVTZ-F12 CCSD'!B72</f>
        <v>-2.1417845280963621</v>
      </c>
      <c r="S77" s="1">
        <f>'F12c_aVTZ-F12 CCSD'!F72</f>
        <v>-2.155831511467996</v>
      </c>
      <c r="T77" s="1">
        <f>'F12c_aVTZ-F12 CCSD'!J72</f>
        <v>-2.1488080197821793</v>
      </c>
      <c r="U77" s="1">
        <f>'MP2-F12_aVQZ-F12'!C72</f>
        <v>-2.1522500060564513</v>
      </c>
      <c r="V77" s="1">
        <f>'MP2-F12_aVQZ-F12'!D72</f>
        <v>-2.1548042420531011</v>
      </c>
      <c r="W77" s="1">
        <f>'MP2-F12_aVQZ-F12'!E72</f>
        <v>-2.1535271240547762</v>
      </c>
      <c r="Z77" s="1">
        <f>'F12b_VDZ-F12'!C72</f>
        <v>3.74336070151936</v>
      </c>
      <c r="AA77" s="1">
        <f>'F12b_VDZ-F12'!L72</f>
        <v>3.5238773826699985</v>
      </c>
      <c r="AB77" s="1">
        <f>'F12b_VDZ-F12'!U72</f>
        <v>3.6336190420946792</v>
      </c>
      <c r="AC77" s="1">
        <f>'F12b_VTZ-F12'!C72</f>
        <v>3.7237031249402941</v>
      </c>
      <c r="AD77" s="1">
        <f>'F12b_VTZ-F12'!L72</f>
        <v>3.6173168975041046</v>
      </c>
      <c r="AE77" s="1">
        <f>'F12b_VTZ-F12'!U72</f>
        <v>3.6705100112221993</v>
      </c>
      <c r="AF77" s="1">
        <f>'MP2-F12_VQZ-F12'!G72</f>
        <v>3.6952197301765528</v>
      </c>
      <c r="AG77" s="1">
        <f>'MP2-F12_VQZ-F12'!H72</f>
        <v>3.6523495047726482</v>
      </c>
      <c r="AH77" s="1">
        <f>'MP2-F12_VQZ-F12'!I72</f>
        <v>3.6737846174746007</v>
      </c>
      <c r="AI77" s="1">
        <f>'MP2-F12_V5Z-F12_aVQZ-CABS'!G72</f>
        <v>3.6710627843519306</v>
      </c>
      <c r="AJ77" s="1">
        <f>'MP2-F12_V5Z-F12_aVQZ-CABS'!H72</f>
        <v>3.6597124113556911</v>
      </c>
      <c r="AK77" s="1">
        <f>'MP2-F12_V5Z-F12_aVQZ-CABS'!I72</f>
        <v>3.6653875978538109</v>
      </c>
      <c r="AM77" s="1">
        <f t="shared" si="24"/>
        <v>3.692725985012844</v>
      </c>
      <c r="AN77" s="1">
        <f t="shared" si="13"/>
        <v>3.6655579886976595</v>
      </c>
      <c r="AO77" s="1">
        <f t="shared" si="14"/>
        <v>3.6791419868552517</v>
      </c>
      <c r="AP77" s="1">
        <f t="shared" si="15"/>
        <v>3.6625324571024542</v>
      </c>
      <c r="AQ77" s="1">
        <f t="shared" si="16"/>
        <v>3.6631337221459042</v>
      </c>
      <c r="AR77" s="1">
        <f t="shared" si="17"/>
        <v>3.6628330896241792</v>
      </c>
      <c r="AT77" s="1">
        <f>'F12c_aVDZ-F12'!C72</f>
        <v>3.7408830147725651</v>
      </c>
      <c r="AU77" s="1">
        <f>'F12c_aVDZ-F12'!L72</f>
        <v>3.5751743766345356</v>
      </c>
      <c r="AV77" s="1">
        <f>'F12c_aVDZ-F12'!U72</f>
        <v>3.6580286957035506</v>
      </c>
      <c r="AW77" s="1">
        <f>'F12c_aVTZ-F12 CCSD'!C72</f>
        <v>3.7007988343114984</v>
      </c>
      <c r="AX77" s="1">
        <f>'F12c_aVTZ-F12 CCSD'!G72</f>
        <v>3.6448135693756818</v>
      </c>
      <c r="AY77" s="1">
        <f>'F12c_aVTZ-F12 CCSD'!K72</f>
        <v>3.6728062018435903</v>
      </c>
      <c r="AZ77" s="1">
        <f>'MP2-F12_aVQZ-F12'!G72</f>
        <v>3.6714568101007266</v>
      </c>
      <c r="BA77" s="1">
        <f>'MP2-F12_aVQZ-F12'!H72</f>
        <v>3.6576506259949895</v>
      </c>
      <c r="BB77" s="1">
        <f>'MP2-F12_aVQZ-F12'!I72</f>
        <v>3.6645537180478582</v>
      </c>
      <c r="BC77" s="1"/>
      <c r="BD77" s="1">
        <f t="shared" si="40"/>
        <v>3.7024292272777859</v>
      </c>
      <c r="BE77" s="1">
        <f t="shared" si="41"/>
        <v>3.6705830526330767</v>
      </c>
      <c r="BF77" s="1">
        <f t="shared" si="42"/>
        <v>3.6865061399554313</v>
      </c>
      <c r="BG77" s="1">
        <f t="shared" si="43"/>
        <v>3.6586322666462725</v>
      </c>
      <c r="BH77" s="1">
        <f t="shared" si="44"/>
        <v>3.6656740815137856</v>
      </c>
      <c r="BI77" s="1">
        <f t="shared" si="45"/>
        <v>3.662153174080029</v>
      </c>
      <c r="BK77" s="1">
        <f>-BEGDB!I65</f>
        <v>3.657</v>
      </c>
      <c r="BL77" s="1"/>
      <c r="BM77" s="1"/>
      <c r="BN77" s="1"/>
      <c r="BP77" s="1"/>
      <c r="BQ77" s="1"/>
      <c r="BS77" s="1"/>
      <c r="BT77" s="1"/>
    </row>
    <row r="78" spans="1:72" x14ac:dyDescent="0.2">
      <c r="A78" s="19" t="s">
        <v>184</v>
      </c>
      <c r="C78" s="1">
        <f>'F12b_VDZ-F12'!B73</f>
        <v>-1.1811864110837964</v>
      </c>
      <c r="D78" s="1">
        <f>'F12b_VDZ-F12'!K73</f>
        <v>-1.26297505302902</v>
      </c>
      <c r="E78" s="1">
        <f>'F12b_VDZ-F12'!T73</f>
        <v>-1.2220807320564082</v>
      </c>
      <c r="F78" s="1">
        <f>'F12b_VTZ-F12'!B73</f>
        <v>-1.2295421205625903</v>
      </c>
      <c r="G78" s="1">
        <f>'F12b_VTZ-F12'!K73</f>
        <v>-1.261772316841713</v>
      </c>
      <c r="H78" s="1">
        <f>'F12b_VTZ-F12'!T73</f>
        <v>-1.2456572187021515</v>
      </c>
      <c r="I78" s="1">
        <f>'MP2-F12_VQZ-F12'!C73</f>
        <v>-1.2524129957008023</v>
      </c>
      <c r="J78" s="1">
        <f>'MP2-F12_VQZ-F12'!D73</f>
        <v>-1.2606192329956099</v>
      </c>
      <c r="K78" s="1">
        <f>'MP2-F12_VQZ-F12'!E73</f>
        <v>-1.256516114348206</v>
      </c>
      <c r="L78" s="1">
        <f>'MP2-F12_V5Z-F12_aVQZ-CABS'!C73</f>
        <v>-1.2593701973199123</v>
      </c>
      <c r="M78" s="1">
        <f>'MP2-F12_V5Z-F12_aVQZ-CABS'!D73</f>
        <v>-1.2605013490634476</v>
      </c>
      <c r="N78" s="1">
        <f>'MP2-F12_V5Z-F12_aVQZ-CABS'!E73</f>
        <v>-1.25993577319168</v>
      </c>
      <c r="O78" s="1">
        <f>'F12c_aVDZ-F12'!B73</f>
        <v>-1.184748116054815</v>
      </c>
      <c r="P78" s="1">
        <f>'F12c_aVDZ-F12'!K73</f>
        <v>-1.2622922994511703</v>
      </c>
      <c r="Q78" s="1">
        <f>'F12c_aVDZ-F12'!T73</f>
        <v>-1.2235202077529928</v>
      </c>
      <c r="R78" s="1">
        <f>'F12c_aVTZ-F12 CCSD'!B73</f>
        <v>-1.2473517776480101</v>
      </c>
      <c r="S78" s="1">
        <f>'F12c_aVTZ-F12 CCSD'!F73</f>
        <v>-1.2610090613380849</v>
      </c>
      <c r="T78" s="1">
        <f>'F12c_aVTZ-F12 CCSD'!J73</f>
        <v>-1.2541804194930475</v>
      </c>
      <c r="U78" s="1">
        <f>'MP2-F12_aVQZ-F12'!C73</f>
        <v>-1.2575244145177482</v>
      </c>
      <c r="V78" s="1">
        <f>'MP2-F12_aVQZ-F12'!D73</f>
        <v>-1.2606206530811042</v>
      </c>
      <c r="W78" s="1">
        <f>'MP2-F12_aVQZ-F12'!E73</f>
        <v>-1.2590725337994262</v>
      </c>
      <c r="Z78" s="1">
        <f>'F12b_VDZ-F12'!C73</f>
        <v>4.637652400973673</v>
      </c>
      <c r="AA78" s="1">
        <f>'F12b_VDZ-F12'!L73</f>
        <v>4.3975955167648406</v>
      </c>
      <c r="AB78" s="1">
        <f>'F12b_VDZ-F12'!U73</f>
        <v>4.5176239588692564</v>
      </c>
      <c r="AC78" s="1">
        <f>'F12b_VTZ-F12'!C73</f>
        <v>4.6370106193877536</v>
      </c>
      <c r="AD78" s="1">
        <f>'F12b_VTZ-F12'!L73</f>
        <v>4.5092713273892455</v>
      </c>
      <c r="AE78" s="1">
        <f>'F12b_VTZ-F12'!U73</f>
        <v>4.5731409733884991</v>
      </c>
      <c r="AF78" s="1">
        <f>'MP2-F12_VQZ-F12'!G73</f>
        <v>4.5965464078614744</v>
      </c>
      <c r="AG78" s="1">
        <f>'MP2-F12_VQZ-F12'!H73</f>
        <v>4.5515234006922034</v>
      </c>
      <c r="AH78" s="1">
        <f>'MP2-F12_VQZ-F12'!I73</f>
        <v>4.5740349042768393</v>
      </c>
      <c r="AI78" s="1">
        <f>'MP2-F12_V5Z-F12_aVQZ-CABS'!G73</f>
        <v>4.57368408944106</v>
      </c>
      <c r="AJ78" s="1">
        <f>'MP2-F12_V5Z-F12_aVQZ-CABS'!H73</f>
        <v>4.5625665099127541</v>
      </c>
      <c r="AK78" s="1">
        <f>'MP2-F12_V5Z-F12_aVQZ-CABS'!I73</f>
        <v>4.5681252996769075</v>
      </c>
      <c r="AM78" s="1">
        <f t="shared" si="24"/>
        <v>4.5895094173427315</v>
      </c>
      <c r="AN78" s="1">
        <f t="shared" si="13"/>
        <v>4.5679621927870295</v>
      </c>
      <c r="AO78" s="1">
        <f t="shared" si="14"/>
        <v>4.5787358050648805</v>
      </c>
      <c r="AP78" s="1">
        <f t="shared" si="15"/>
        <v>4.5661152412773243</v>
      </c>
      <c r="AQ78" s="1">
        <f t="shared" si="16"/>
        <v>4.5677655519817586</v>
      </c>
      <c r="AR78" s="1">
        <f t="shared" si="17"/>
        <v>4.5669403966295414</v>
      </c>
      <c r="AT78" s="1">
        <f>'F12c_aVDZ-F12'!C73</f>
        <v>4.6338119606359287</v>
      </c>
      <c r="AU78" s="1">
        <f>'F12c_aVDZ-F12'!L73</f>
        <v>4.4667582546642501</v>
      </c>
      <c r="AV78" s="1">
        <f>'F12c_aVDZ-F12'!U73</f>
        <v>4.5502851076500894</v>
      </c>
      <c r="AW78" s="1">
        <f>'F12c_aVTZ-F12 CCSD'!C73</f>
        <v>4.6058339758048588</v>
      </c>
      <c r="AX78" s="1">
        <f>'F12c_aVTZ-F12 CCSD'!G73</f>
        <v>4.5500430135353147</v>
      </c>
      <c r="AY78" s="1">
        <f>'F12c_aVTZ-F12 CCSD'!K73</f>
        <v>4.5779384946700867</v>
      </c>
      <c r="AZ78" s="1">
        <f>'MP2-F12_aVQZ-F12'!G73</f>
        <v>4.5759950306066211</v>
      </c>
      <c r="BA78" s="1">
        <f>'MP2-F12_aVQZ-F12'!H73</f>
        <v>4.561071684411492</v>
      </c>
      <c r="BB78" s="1">
        <f>'MP2-F12_aVQZ-F12'!I73</f>
        <v>4.5685333575090565</v>
      </c>
      <c r="BC78" s="1"/>
      <c r="BD78" s="1">
        <f t="shared" si="40"/>
        <v>4.6192520000728043</v>
      </c>
      <c r="BE78" s="1">
        <f t="shared" si="41"/>
        <v>4.5818199634299823</v>
      </c>
      <c r="BF78" s="1">
        <f t="shared" si="42"/>
        <v>4.6005359817513938</v>
      </c>
      <c r="BG78" s="1">
        <f t="shared" si="43"/>
        <v>4.5626339304139192</v>
      </c>
      <c r="BH78" s="1">
        <f t="shared" si="44"/>
        <v>4.5683005762074025</v>
      </c>
      <c r="BI78" s="1">
        <f t="shared" si="45"/>
        <v>4.5654672533106613</v>
      </c>
      <c r="BK78" s="1">
        <f>-BEGDB!I66</f>
        <v>4.556</v>
      </c>
      <c r="BL78" s="1"/>
      <c r="BM78" s="1"/>
      <c r="BN78" s="1"/>
      <c r="BP78" s="1"/>
      <c r="BQ78" s="1"/>
      <c r="BS78" s="1"/>
      <c r="BT78" s="1"/>
    </row>
    <row r="79" spans="1:72" x14ac:dyDescent="0.2">
      <c r="A79" s="19" t="s">
        <v>135</v>
      </c>
      <c r="C79" s="1">
        <f>'F12b_VDZ-F12'!B74</f>
        <v>-0.50509696294353679</v>
      </c>
      <c r="D79" s="1">
        <f>'F12b_VDZ-F12'!K74</f>
        <v>-0.554469023208921</v>
      </c>
      <c r="E79" s="1">
        <f>'F12b_VDZ-F12'!T74</f>
        <v>-0.52978299307622889</v>
      </c>
      <c r="F79" s="1">
        <f>'F12b_VTZ-F12'!B74</f>
        <v>-0.53066825866794409</v>
      </c>
      <c r="G79" s="1">
        <f>'F12b_VTZ-F12'!K74</f>
        <v>-0.55183355548268476</v>
      </c>
      <c r="H79" s="1">
        <f>'F12b_VTZ-F12'!T74</f>
        <v>-0.54125090707531442</v>
      </c>
      <c r="I79" s="1">
        <f>'MP2-F12_VQZ-F12'!C74</f>
        <v>-0.54307082519891103</v>
      </c>
      <c r="J79" s="1">
        <f>'MP2-F12_VQZ-F12'!D74</f>
        <v>-0.54999890971492071</v>
      </c>
      <c r="K79" s="1">
        <f>'MP2-F12_VQZ-F12'!E74</f>
        <v>-0.54653486745691593</v>
      </c>
      <c r="L79" s="1">
        <f>'MP2-F12_V5Z-F12_aVQZ-CABS'!C74</f>
        <v>-0.54888049261980132</v>
      </c>
      <c r="M79" s="1">
        <f>'MP2-F12_V5Z-F12_aVQZ-CABS'!D74</f>
        <v>-0.54964303715326801</v>
      </c>
      <c r="N79" s="1">
        <f>'MP2-F12_V5Z-F12_aVQZ-CABS'!E74</f>
        <v>-0.54926176488653466</v>
      </c>
      <c r="O79" s="1">
        <f>'F12c_aVDZ-F12'!B74</f>
        <v>-0.5085607996900734</v>
      </c>
      <c r="P79" s="1">
        <f>'F12c_aVDZ-F12'!K74</f>
        <v>-0.55129924995627955</v>
      </c>
      <c r="Q79" s="1">
        <f>'F12c_aVDZ-F12'!T74</f>
        <v>-0.52993002482317642</v>
      </c>
      <c r="R79" s="1">
        <f>'F12c_aVTZ-F12 CCSD'!B74</f>
        <v>-0.542372804346546</v>
      </c>
      <c r="S79" s="1">
        <f>'F12c_aVTZ-F12 CCSD'!F74</f>
        <v>-0.55048133464430116</v>
      </c>
      <c r="T79" s="1">
        <f>'F12c_aVTZ-F12 CCSD'!J74</f>
        <v>-0.54642706949542363</v>
      </c>
      <c r="U79" s="1">
        <f>'MP2-F12_aVQZ-F12'!C74</f>
        <v>-0.54767644874249366</v>
      </c>
      <c r="V79" s="1">
        <f>'MP2-F12_aVQZ-F12'!D74</f>
        <v>-0.54970539717653011</v>
      </c>
      <c r="W79" s="1">
        <f>'MP2-F12_aVQZ-F12'!E74</f>
        <v>-0.54869092295951183</v>
      </c>
      <c r="Z79" s="1">
        <f>'F12b_VDZ-F12'!C74</f>
        <v>3.2461349385299765</v>
      </c>
      <c r="AA79" s="1">
        <f>'F12b_VDZ-F12'!L74</f>
        <v>3.0614772718176559</v>
      </c>
      <c r="AB79" s="1">
        <f>'F12b_VDZ-F12'!U74</f>
        <v>3.1538061051738162</v>
      </c>
      <c r="AC79" s="1">
        <f>'F12b_VTZ-F12'!C74</f>
        <v>3.2144538344014166</v>
      </c>
      <c r="AD79" s="1">
        <f>'F12b_VTZ-F12'!L74</f>
        <v>3.1334202520419021</v>
      </c>
      <c r="AE79" s="1">
        <f>'F12b_VTZ-F12'!U74</f>
        <v>3.1739370432216596</v>
      </c>
      <c r="AF79" s="1">
        <f>'MP2-F12_VQZ-F12'!G74</f>
        <v>3.1957050848589237</v>
      </c>
      <c r="AG79" s="1">
        <f>'MP2-F12_VQZ-F12'!H74</f>
        <v>3.1643371343366793</v>
      </c>
      <c r="AH79" s="1">
        <f>'MP2-F12_VQZ-F12'!I74</f>
        <v>3.1800211095978015</v>
      </c>
      <c r="AI79" s="1">
        <f>'MP2-F12_V5Z-F12_aVQZ-CABS'!G74</f>
        <v>3.179441803141541</v>
      </c>
      <c r="AJ79" s="1">
        <f>'MP2-F12_V5Z-F12_aVQZ-CABS'!H74</f>
        <v>3.1713665929890333</v>
      </c>
      <c r="AK79" s="1">
        <f>'MP2-F12_V5Z-F12_aVQZ-CABS'!I74</f>
        <v>3.1754041980652872</v>
      </c>
      <c r="AM79" s="1">
        <f t="shared" si="24"/>
        <v>3.1931667357534863</v>
      </c>
      <c r="AN79" s="1">
        <f t="shared" si="13"/>
        <v>3.1759694602463471</v>
      </c>
      <c r="AO79" s="1">
        <f t="shared" si="14"/>
        <v>3.1845680979999167</v>
      </c>
      <c r="AP79" s="1">
        <f t="shared" si="15"/>
        <v>3.1744671889742366</v>
      </c>
      <c r="AQ79" s="1">
        <f t="shared" si="16"/>
        <v>3.1745423860661388</v>
      </c>
      <c r="AR79" s="1">
        <f t="shared" si="17"/>
        <v>3.1745047875201875</v>
      </c>
      <c r="AT79" s="1">
        <f>'F12c_aVDZ-F12'!C74</f>
        <v>3.2116739628996682</v>
      </c>
      <c r="AU79" s="1">
        <f>'F12c_aVDZ-F12'!L74</f>
        <v>3.1007024608190408</v>
      </c>
      <c r="AV79" s="1">
        <f>'F12c_aVDZ-F12'!U74</f>
        <v>3.1561882118593543</v>
      </c>
      <c r="AW79" s="1">
        <f>'F12c_aVTZ-F12 CCSD'!C74</f>
        <v>3.1971866109163889</v>
      </c>
      <c r="AX79" s="1">
        <f>'F12c_aVTZ-F12 CCSD'!G74</f>
        <v>3.1594474472521838</v>
      </c>
      <c r="AY79" s="1">
        <f>'F12c_aVTZ-F12 CCSD'!K74</f>
        <v>3.1783170290842864</v>
      </c>
      <c r="AZ79" s="1">
        <f>'MP2-F12_aVQZ-F12'!G74</f>
        <v>3.1798094208360945</v>
      </c>
      <c r="BA79" s="1">
        <f>'MP2-F12_aVQZ-F12'!H74</f>
        <v>3.1696120821049565</v>
      </c>
      <c r="BB79" s="1">
        <f>'MP2-F12_aVQZ-F12'!I74</f>
        <v>3.1747107514705255</v>
      </c>
      <c r="BC79" s="1"/>
      <c r="BD79" s="1">
        <f t="shared" si="40"/>
        <v>3.2046752344693634</v>
      </c>
      <c r="BE79" s="1">
        <f t="shared" si="41"/>
        <v>3.1818951484600051</v>
      </c>
      <c r="BF79" s="1">
        <f t="shared" si="42"/>
        <v>3.1932851914646845</v>
      </c>
      <c r="BG79" s="1">
        <f t="shared" si="43"/>
        <v>3.1716067703500377</v>
      </c>
      <c r="BH79" s="1">
        <f t="shared" si="44"/>
        <v>3.1759906725523654</v>
      </c>
      <c r="BI79" s="1">
        <f t="shared" si="45"/>
        <v>3.1737987214512016</v>
      </c>
      <c r="BK79" s="1">
        <f>-BEGDB!I67</f>
        <v>3.1680000000000001</v>
      </c>
      <c r="BL79" s="1"/>
      <c r="BM79" s="1"/>
      <c r="BN79" s="1"/>
      <c r="BP79" s="1"/>
      <c r="BQ79" s="1"/>
      <c r="BS79" s="1"/>
      <c r="BT79" s="1"/>
    </row>
    <row r="80" spans="1:72" x14ac:dyDescent="0.2">
      <c r="A80" s="19" t="s">
        <v>136</v>
      </c>
      <c r="C80" s="1">
        <f>'F12b_VDZ-F12'!B75</f>
        <v>2.5544980759387137</v>
      </c>
      <c r="D80" s="1">
        <f>'F12b_VDZ-F12'!K75</f>
        <v>2.5282882873825958</v>
      </c>
      <c r="E80" s="1">
        <f>'F12b_VDZ-F12'!T75</f>
        <v>2.5413931816606548</v>
      </c>
      <c r="F80" s="1">
        <f>'F12b_VTZ-F12'!B75</f>
        <v>2.5410422121428518</v>
      </c>
      <c r="G80" s="1">
        <f>'F12b_VTZ-F12'!K75</f>
        <v>2.5298287303302831</v>
      </c>
      <c r="H80" s="1">
        <f>'F12b_VTZ-F12'!T75</f>
        <v>2.5354354712365677</v>
      </c>
      <c r="I80" s="1">
        <f>'MP2-F12_VQZ-F12'!C75</f>
        <v>2.532980320838504</v>
      </c>
      <c r="J80" s="1">
        <f>'MP2-F12_VQZ-F12'!D75</f>
        <v>2.5300413186483066</v>
      </c>
      <c r="K80" s="1">
        <f>'MP2-F12_VQZ-F12'!E75</f>
        <v>2.5315108197434055</v>
      </c>
      <c r="L80" s="1">
        <f>'MP2-F12_V5Z-F12_aVQZ-CABS'!C75</f>
        <v>2.5301796543512749</v>
      </c>
      <c r="M80" s="1">
        <f>'MP2-F12_V5Z-F12_aVQZ-CABS'!D75</f>
        <v>2.5297739594105515</v>
      </c>
      <c r="N80" s="1">
        <f>'MP2-F12_V5Z-F12_aVQZ-CABS'!E75</f>
        <v>2.5299768068809132</v>
      </c>
      <c r="O80" s="1">
        <f>'F12c_aVDZ-F12'!B75</f>
        <v>2.5530712059086014</v>
      </c>
      <c r="P80" s="1">
        <f>'F12c_aVDZ-F12'!K75</f>
        <v>2.5267897896412621</v>
      </c>
      <c r="Q80" s="1">
        <f>'F12c_aVDZ-F12'!T75</f>
        <v>2.5399304977749315</v>
      </c>
      <c r="R80" s="1">
        <f>'F12c_aVTZ-F12 CCSD'!B75</f>
        <v>2.5363702545695515</v>
      </c>
      <c r="S80" s="1">
        <f>'F12c_aVTZ-F12 CCSD'!F75</f>
        <v>2.5301479776557181</v>
      </c>
      <c r="T80" s="1">
        <f>'F12c_aVTZ-F12 CCSD'!J75</f>
        <v>2.5332591161126348</v>
      </c>
      <c r="U80" s="1">
        <f>'MP2-F12_aVQZ-F12'!C75</f>
        <v>2.5310420299818417</v>
      </c>
      <c r="V80" s="1">
        <f>'MP2-F12_aVQZ-F12'!D75</f>
        <v>2.5297897393668913</v>
      </c>
      <c r="W80" s="1">
        <f>'MP2-F12_aVQZ-F12'!E75</f>
        <v>2.5304158846743663</v>
      </c>
      <c r="Z80" s="1">
        <f>'F12b_VDZ-F12'!C75</f>
        <v>4.2218566915060745</v>
      </c>
      <c r="AA80" s="1">
        <f>'F12b_VDZ-F12'!L75</f>
        <v>4.1436891853880287</v>
      </c>
      <c r="AB80" s="1">
        <f>'F12b_VDZ-F12'!U75</f>
        <v>4.1827729384470516</v>
      </c>
      <c r="AC80" s="1">
        <f>'F12b_VTZ-F12'!C75</f>
        <v>4.2113129800758751</v>
      </c>
      <c r="AD80" s="1">
        <f>'F12b_VTZ-F12'!L75</f>
        <v>4.173015437133115</v>
      </c>
      <c r="AE80" s="1">
        <f>'F12b_VTZ-F12'!U75</f>
        <v>4.1921642086044955</v>
      </c>
      <c r="AF80" s="1">
        <f>'MP2-F12_VQZ-F12'!G75</f>
        <v>4.2179385378706993</v>
      </c>
      <c r="AG80" s="1">
        <f>'MP2-F12_VQZ-F12'!H75</f>
        <v>4.2043305996903353</v>
      </c>
      <c r="AH80" s="1">
        <f>'MP2-F12_VQZ-F12'!I75</f>
        <v>4.2111345687805173</v>
      </c>
      <c r="AI80" s="1">
        <f>'MP2-F12_V5Z-F12_aVQZ-CABS'!G75</f>
        <v>4.2196562491289784</v>
      </c>
      <c r="AJ80" s="1">
        <f>'MP2-F12_V5Z-F12_aVQZ-CABS'!H75</f>
        <v>4.2150028633147771</v>
      </c>
      <c r="AK80" s="1">
        <f>'MP2-F12_V5Z-F12_aVQZ-CABS'!I75</f>
        <v>4.2173295562218778</v>
      </c>
      <c r="AM80" s="1">
        <f t="shared" si="24"/>
        <v>4.22381323029831</v>
      </c>
      <c r="AN80" s="1">
        <f t="shared" si="13"/>
        <v>4.216771021177312</v>
      </c>
      <c r="AO80" s="1">
        <f t="shared" si="14"/>
        <v>4.220292125737811</v>
      </c>
      <c r="AP80" s="1">
        <f t="shared" si="15"/>
        <v>4.2218064323391609</v>
      </c>
      <c r="AQ80" s="1">
        <f t="shared" si="16"/>
        <v>4.220208756829857</v>
      </c>
      <c r="AR80" s="1">
        <f t="shared" si="17"/>
        <v>4.2210075945845089</v>
      </c>
      <c r="AT80" s="1">
        <f>'F12c_aVDZ-F12'!C75</f>
        <v>4.2686264215611684</v>
      </c>
      <c r="AU80" s="1">
        <f>'F12c_aVDZ-F12'!L75</f>
        <v>4.1913888500038361</v>
      </c>
      <c r="AV80" s="1">
        <f>'F12c_aVDZ-F12'!U75</f>
        <v>4.2300076357825027</v>
      </c>
      <c r="AW80" s="1">
        <f>'F12c_aVTZ-F12 CCSD'!C75</f>
        <v>4.2369514249559348</v>
      </c>
      <c r="AX80" s="1">
        <f>'F12c_aVTZ-F12 CCSD'!G75</f>
        <v>4.2104306132427709</v>
      </c>
      <c r="AY80" s="1">
        <f>'F12c_aVTZ-F12 CCSD'!K75</f>
        <v>4.2236910190993529</v>
      </c>
      <c r="AZ80" s="1">
        <f>'MP2-F12_aVQZ-F12'!G75</f>
        <v>4.2220066179631122</v>
      </c>
      <c r="BA80" s="1">
        <f>'MP2-F12_aVQZ-F12'!H75</f>
        <v>4.2153560840062383</v>
      </c>
      <c r="BB80" s="1">
        <f>'MP2-F12_aVQZ-F12'!I75</f>
        <v>4.2186813509846752</v>
      </c>
      <c r="BC80" s="1"/>
      <c r="BD80" s="1">
        <f t="shared" si="40"/>
        <v>4.2311487339601372</v>
      </c>
      <c r="BE80" s="1">
        <f t="shared" si="41"/>
        <v>4.2165082588702028</v>
      </c>
      <c r="BF80" s="1">
        <f t="shared" si="42"/>
        <v>4.2238284964151696</v>
      </c>
      <c r="BG80" s="1">
        <f t="shared" si="43"/>
        <v>4.2154732046310386</v>
      </c>
      <c r="BH80" s="1">
        <f t="shared" si="44"/>
        <v>4.2189457849738812</v>
      </c>
      <c r="BI80" s="1">
        <f t="shared" si="45"/>
        <v>4.2172094948024599</v>
      </c>
      <c r="BK80" s="1">
        <f>-BEGDB!I68</f>
        <v>4.2069999999999999</v>
      </c>
      <c r="BL80" s="1"/>
      <c r="BM80" s="1"/>
      <c r="BN80" s="1"/>
      <c r="BP80" s="1"/>
      <c r="BQ80" s="1"/>
      <c r="BS80" s="1"/>
      <c r="BT80" s="1"/>
    </row>
    <row r="81" spans="1:72" x14ac:dyDescent="0.2">
      <c r="A81" s="19" t="s">
        <v>187</v>
      </c>
      <c r="C81" s="1">
        <f>'F12b_VDZ-F12'!B76</f>
        <v>-0.42040116233125902</v>
      </c>
      <c r="D81" s="1">
        <f>'F12b_VDZ-F12'!K76</f>
        <v>-0.47245529864027158</v>
      </c>
      <c r="E81" s="1">
        <f>'F12b_VDZ-F12'!T76</f>
        <v>-0.4464282304857653</v>
      </c>
      <c r="F81" s="1">
        <f>'F12b_VTZ-F12'!B76</f>
        <v>-0.44618503759892275</v>
      </c>
      <c r="G81" s="1">
        <f>'F12b_VTZ-F12'!K76</f>
        <v>-0.46761549418111448</v>
      </c>
      <c r="H81" s="1">
        <f>'F12b_VTZ-F12'!T76</f>
        <v>-0.45690026589001864</v>
      </c>
      <c r="I81" s="1">
        <f>'MP2-F12_VQZ-F12'!C76</f>
        <v>-0.45944540707232367</v>
      </c>
      <c r="J81" s="1">
        <f>'MP2-F12_VQZ-F12'!D76</f>
        <v>-0.46607546789218979</v>
      </c>
      <c r="K81" s="1">
        <f>'MP2-F12_VQZ-F12'!E76</f>
        <v>-0.4627604374822567</v>
      </c>
      <c r="L81" s="1">
        <f>'MP2-F12_V5Z-F12_aVQZ-CABS'!C76</f>
        <v>-0.46520286198883654</v>
      </c>
      <c r="M81" s="1">
        <f>'MP2-F12_V5Z-F12_aVQZ-CABS'!D76</f>
        <v>-0.46598536505131749</v>
      </c>
      <c r="N81" s="1">
        <f>'MP2-F12_V5Z-F12_aVQZ-CABS'!E76</f>
        <v>-0.46559411352007701</v>
      </c>
      <c r="O81" s="1">
        <f>'F12c_aVDZ-F12'!B76</f>
        <v>-0.43030959506276545</v>
      </c>
      <c r="P81" s="1">
        <f>'F12c_aVDZ-F12'!K76</f>
        <v>-0.47041838585656276</v>
      </c>
      <c r="Q81" s="1">
        <f>'F12c_aVDZ-F12'!T76</f>
        <v>-0.45036399045966413</v>
      </c>
      <c r="R81" s="1">
        <f>'F12c_aVTZ-F12 CCSD'!B76</f>
        <v>-0.45705682794372005</v>
      </c>
      <c r="S81" s="1">
        <f>'F12c_aVTZ-F12 CCSD'!F76</f>
        <v>-0.46672023079443858</v>
      </c>
      <c r="T81" s="1">
        <f>'F12c_aVTZ-F12 CCSD'!J76</f>
        <v>-0.46188852936907931</v>
      </c>
      <c r="U81" s="1">
        <f>'MP2-F12_aVQZ-F12'!C76</f>
        <v>-0.46404855887813068</v>
      </c>
      <c r="V81" s="1">
        <f>'MP2-F12_aVQZ-F12'!D76</f>
        <v>-0.46604514161903615</v>
      </c>
      <c r="W81" s="1">
        <f>'MP2-F12_aVQZ-F12'!E76</f>
        <v>-0.46504685024858339</v>
      </c>
      <c r="Z81" s="1">
        <f>'F12b_VDZ-F12'!C76</f>
        <v>4.6060002645631526</v>
      </c>
      <c r="AA81" s="1">
        <f>'F12b_VDZ-F12'!L76</f>
        <v>4.4228553230567682</v>
      </c>
      <c r="AB81" s="1">
        <f>'F12b_VDZ-F12'!U76</f>
        <v>4.5144277938099604</v>
      </c>
      <c r="AC81" s="1">
        <f>'F12b_VTZ-F12'!C76</f>
        <v>4.5993859956490049</v>
      </c>
      <c r="AD81" s="1">
        <f>'F12b_VTZ-F12'!L76</f>
        <v>4.5118195869847</v>
      </c>
      <c r="AE81" s="1">
        <f>'F12b_VTZ-F12'!U76</f>
        <v>4.5556027913168524</v>
      </c>
      <c r="AF81" s="1">
        <f>'MP2-F12_VQZ-F12'!G76</f>
        <v>4.5760805777025082</v>
      </c>
      <c r="AG81" s="1">
        <f>'MP2-F12_VQZ-F12'!H76</f>
        <v>4.5476320203696732</v>
      </c>
      <c r="AH81" s="1">
        <f>'MP2-F12_VQZ-F12'!I76</f>
        <v>4.5618562990360907</v>
      </c>
      <c r="AI81" s="1">
        <f>'MP2-F12_V5Z-F12_aVQZ-CABS'!G76</f>
        <v>4.5617686039949037</v>
      </c>
      <c r="AJ81" s="1">
        <f>'MP2-F12_V5Z-F12_aVQZ-CABS'!H76</f>
        <v>4.5542186939251037</v>
      </c>
      <c r="AK81" s="1">
        <f>'MP2-F12_V5Z-F12_aVQZ-CABS'!I76</f>
        <v>4.5579936489600037</v>
      </c>
      <c r="AM81" s="1">
        <f t="shared" ref="AM81" si="46">AF81+((AF81-I81)-(AC81-F81))/((4/3)^$AM$1-1)</f>
        <v>4.5720627547435031</v>
      </c>
      <c r="AN81" s="1">
        <f t="shared" ref="AN81" si="47">AG81+((AG81-J81)-(AD81-G81))/((4/3)^$AN$1-1)</f>
        <v>4.5613403130135266</v>
      </c>
      <c r="AO81" s="1">
        <f t="shared" ref="AO81" si="48">(AN81+AM81)/2</f>
        <v>4.5667015338785149</v>
      </c>
      <c r="AP81" s="1">
        <f t="shared" ref="AP81" si="49">AI81+((AI81-L81)-(AF81-I81))/((5/4)^$AP$1-1)</f>
        <v>4.5576977219855186</v>
      </c>
      <c r="AQ81" s="1">
        <f t="shared" ref="AQ81" si="50">AJ81+((AJ81-M81)-(AG81-J81))/((5/4)^$AQ$1-1)</f>
        <v>4.5573102498022307</v>
      </c>
      <c r="AR81" s="1">
        <f t="shared" ref="AR81" si="51">(AQ81+AP81)/2</f>
        <v>4.5575039858938746</v>
      </c>
      <c r="AT81" s="1">
        <f>'F12c_aVDZ-F12'!C76</f>
        <v>4.605020110440309</v>
      </c>
      <c r="AU81" s="1">
        <f>'F12c_aVDZ-F12'!L76</f>
        <v>4.477933361780309</v>
      </c>
      <c r="AV81" s="1">
        <f>'F12c_aVDZ-F12'!U76</f>
        <v>4.541476736110309</v>
      </c>
      <c r="AW81" s="1">
        <f>'F12c_aVTZ-F12 CCSD'!C76</f>
        <v>4.5845888955964957</v>
      </c>
      <c r="AX81" s="1">
        <f>'F12c_aVTZ-F12 CCSD'!G76</f>
        <v>4.5421601093258346</v>
      </c>
      <c r="AY81" s="1">
        <f>'F12c_aVTZ-F12 CCSD'!K76</f>
        <v>4.5633745024611656</v>
      </c>
      <c r="AZ81" s="1">
        <f>'MP2-F12_aVQZ-F12'!G76</f>
        <v>4.5634955477707333</v>
      </c>
      <c r="BA81" s="1">
        <f>'MP2-F12_aVQZ-F12'!H76</f>
        <v>4.5525910434886905</v>
      </c>
      <c r="BB81" s="1">
        <f>'MP2-F12_aVQZ-F12'!I76</f>
        <v>4.5580432956297123</v>
      </c>
      <c r="BC81" s="1"/>
      <c r="BD81" s="1">
        <f t="shared" si="40"/>
        <v>4.5870364573837028</v>
      </c>
      <c r="BE81" s="1">
        <f t="shared" si="41"/>
        <v>4.5656159432269714</v>
      </c>
      <c r="BF81" s="1">
        <f t="shared" si="42"/>
        <v>4.5763262003053367</v>
      </c>
      <c r="BG81" s="1">
        <f t="shared" si="43"/>
        <v>4.5539150452678099</v>
      </c>
      <c r="BH81" s="1">
        <f t="shared" si="44"/>
        <v>4.5592190704759892</v>
      </c>
      <c r="BI81" s="1">
        <f t="shared" si="45"/>
        <v>4.5565670578718995</v>
      </c>
      <c r="BK81" s="1">
        <f>-BEGDB!I69</f>
        <v>4.5519999999999996</v>
      </c>
      <c r="BL81" s="1"/>
      <c r="BM81" s="1"/>
      <c r="BN81" s="1"/>
      <c r="BP81" s="1"/>
      <c r="BQ81" s="1"/>
      <c r="BS81" s="1"/>
      <c r="BT81" s="1"/>
    </row>
    <row r="82" spans="1:72" x14ac:dyDescent="0.2">
      <c r="C82" s="1"/>
      <c r="D82" s="1"/>
      <c r="E82" s="1"/>
      <c r="F82" s="1"/>
      <c r="G82" s="1"/>
      <c r="H82" s="1"/>
    </row>
  </sheetData>
  <conditionalFormatting sqref="Z9:AR10 Z11:AI11 AK11:AR11 AJ11:AJ12 AG3 AH2 Z6:BK7 Z5:BA5 BC5:BJ5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9:BK11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3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2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9:BI11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8:BI8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1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A1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1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1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3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P1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Q12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12:BT12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4:AN4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4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B5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5" right="0.75" top="1" bottom="1" header="0.5" footer="0.5"/>
  <pageSetup paperSize="9"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Q78"/>
  <sheetViews>
    <sheetView workbookViewId="0"/>
  </sheetViews>
  <sheetFormatPr baseColWidth="10" defaultRowHeight="16" x14ac:dyDescent="0.2"/>
  <cols>
    <col min="1" max="1" width="27.6640625" customWidth="1"/>
    <col min="3" max="8" width="10.83203125" style="1"/>
    <col min="13" max="14" width="10.83203125" style="1"/>
  </cols>
  <sheetData>
    <row r="1" spans="1:121" ht="21" thickBot="1" x14ac:dyDescent="0.3">
      <c r="A1" s="12" t="s">
        <v>516</v>
      </c>
      <c r="I1" s="1"/>
      <c r="J1" s="1"/>
      <c r="K1" s="1"/>
      <c r="L1" s="1"/>
      <c r="O1" s="1"/>
      <c r="P1" s="1"/>
      <c r="Q1" s="1"/>
      <c r="R1" s="1"/>
      <c r="S1" s="1"/>
      <c r="T1" s="1"/>
      <c r="V1" s="1"/>
      <c r="W1" s="1"/>
      <c r="Y1" s="1"/>
      <c r="Z1" s="1"/>
      <c r="AA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</row>
    <row r="2" spans="1:121" ht="17" thickTop="1" x14ac:dyDescent="0.2">
      <c r="A2" t="s">
        <v>266</v>
      </c>
      <c r="B2" t="s">
        <v>455</v>
      </c>
      <c r="I2" s="1">
        <f t="shared" ref="I2:T2" si="0">SQRT(SUMXMY2($V12:$V77,I12:I77)/MIN(COUNT($V12:$V77),COUNT(I12:I77)))</f>
        <v>1.4434983076864184E-2</v>
      </c>
      <c r="J2" s="1">
        <f t="shared" si="0"/>
        <v>1.1554239933428308E-2</v>
      </c>
      <c r="K2" s="1">
        <f t="shared" si="0"/>
        <v>1.1646951837678549E-2</v>
      </c>
      <c r="L2" s="1">
        <f t="shared" si="0"/>
        <v>1.724800370998384E-2</v>
      </c>
      <c r="M2" s="1">
        <f t="shared" si="0"/>
        <v>1.8972899988277933E-2</v>
      </c>
      <c r="N2" s="1">
        <f t="shared" si="0"/>
        <v>1.6379433354706492E-2</v>
      </c>
      <c r="O2" s="1">
        <f t="shared" si="0"/>
        <v>1.2951742070908911E-2</v>
      </c>
      <c r="P2" s="1">
        <f t="shared" si="0"/>
        <v>2.4313784820795867E-2</v>
      </c>
      <c r="Q2" s="1">
        <f t="shared" si="0"/>
        <v>1.5807135180096639E-2</v>
      </c>
      <c r="R2" s="1">
        <f t="shared" si="0"/>
        <v>4.5084375928517564E-2</v>
      </c>
      <c r="S2" s="1">
        <f t="shared" si="0"/>
        <v>5.4296360338845474E-2</v>
      </c>
      <c r="T2" s="1">
        <f t="shared" si="0"/>
        <v>4.7965710806812549E-2</v>
      </c>
      <c r="V2" s="1" t="s">
        <v>15</v>
      </c>
      <c r="W2" s="1">
        <f>SQRT(SUMXMY2($V12:$V77,W12:W77)/MIN(COUNT($V12:$V77),COUNT(W12:W77)))</f>
        <v>1.2705408825525405E-2</v>
      </c>
      <c r="X2" s="1">
        <f>SQRT(SUMXMY2($V12:$V77,X12:X77)/MIN(COUNT($V12:$V77),COUNT(X12:X77)))</f>
        <v>6.3527044127626789E-3</v>
      </c>
      <c r="Y2" s="1">
        <f>SQRT(SUMXMY2($V12:$V77,Y12:Y77)/MIN(COUNT($V12:$V77),COUNT(Y12:Y77)))</f>
        <v>2.2948616986446228E-2</v>
      </c>
      <c r="Z2" s="1">
        <f>SQRT(SUMXMY2($V12:$V77,Z12:Z77)/MIN(COUNT($V12:$V77),COUNT(Z12:Z77)))</f>
        <v>2.5975488304717072E-2</v>
      </c>
      <c r="AA2" s="1">
        <f>SQRT(SUMXMY2($V12:$V77,AA12:AA77)/MIN(COUNT($V12:$V77),COUNT(AA12:AA77)))</f>
        <v>7.9708303919192123E-3</v>
      </c>
      <c r="AC2" s="1">
        <f t="shared" ref="AC2:AH2" si="1">SQRT(SUMXMY2($V12:$V77,AC12:AC77)/MIN(COUNT($V12:$V77),COUNT(AC12:AC77)))</f>
        <v>9.090373317836932E-2</v>
      </c>
      <c r="AD2" s="1">
        <f t="shared" si="1"/>
        <v>0.17826576245093578</v>
      </c>
      <c r="AE2" s="1">
        <f t="shared" si="1"/>
        <v>0.12896100450903589</v>
      </c>
      <c r="AF2" s="1">
        <f t="shared" si="1"/>
        <v>2.2938934113981513E-2</v>
      </c>
      <c r="AG2" s="1">
        <f t="shared" si="1"/>
        <v>8.2352182597095452E-2</v>
      </c>
      <c r="AH2" s="1">
        <f t="shared" si="1"/>
        <v>3.9695654134154323E-2</v>
      </c>
      <c r="AI2" s="1"/>
      <c r="AJ2" s="1"/>
      <c r="AK2" s="1"/>
      <c r="AL2" s="1">
        <f>SQRT(SUMXMY2($V12:$V77,AL12:AL77)/MIN(COUNT($V12:$V77),COUNT(AL12:AL77)))</f>
        <v>3.6167305594164728E-2</v>
      </c>
      <c r="AM2" s="1">
        <f>SQRT(SUMXMY2($V12:$V77,AM12:AM77)/MIN(COUNT($V12:$V77),COUNT(AM12:AM77)))</f>
        <v>5.4638765634811078E-2</v>
      </c>
      <c r="AN2" s="1">
        <f>SQRT(SUMXMY2($V12:$V77,AN12:AN77)/MIN(COUNT($V12:$V77),COUNT(AN12:AN77)))</f>
        <v>2.2282907620156608E-2</v>
      </c>
      <c r="AO2" s="1"/>
      <c r="AP2" s="1">
        <f t="shared" ref="AP2:AU2" si="2">SQRT(SUMXMY2($V12:$V77,AP12:AP77)/MIN(COUNT($V12:$V77),COUNT(AP12:AP77)))</f>
        <v>0.20693378040277813</v>
      </c>
      <c r="AQ2" s="1">
        <f t="shared" si="2"/>
        <v>0.26214023088419031</v>
      </c>
      <c r="AR2" s="1">
        <f t="shared" si="2"/>
        <v>0.23274072921582345</v>
      </c>
      <c r="AS2" s="1">
        <f t="shared" si="2"/>
        <v>7.3333933071778865E-2</v>
      </c>
      <c r="AT2" s="1">
        <f t="shared" si="2"/>
        <v>0.10852872832865072</v>
      </c>
      <c r="AU2" s="1">
        <f t="shared" si="2"/>
        <v>7.1187613730989183E-2</v>
      </c>
      <c r="AV2" s="1"/>
      <c r="AW2" s="1"/>
      <c r="AX2" s="1"/>
      <c r="AY2" s="1"/>
      <c r="AZ2" s="1">
        <f>SQRT(SUMXMY2($V12:$V77,AZ12:AZ77)/MIN(COUNT($V12:$V77),COUNT(AZ12:AZ77)))</f>
        <v>0.17447254935670226</v>
      </c>
      <c r="BA2" s="1"/>
      <c r="BB2" s="1"/>
      <c r="BC2" s="1"/>
      <c r="BD2" s="1"/>
      <c r="BE2" s="1"/>
      <c r="BF2" s="1"/>
    </row>
    <row r="3" spans="1:121" x14ac:dyDescent="0.2">
      <c r="A3" s="26" t="s">
        <v>291</v>
      </c>
      <c r="B3" t="s">
        <v>454</v>
      </c>
      <c r="I3" s="1">
        <f t="shared" ref="I3:T3" si="3">SQRT(SUMXMY2($X12:$X77,I12:I77)/MIN(COUNT($X12:$X77),COUNT(I12:I77)))</f>
        <v>1.0522996405038504E-2</v>
      </c>
      <c r="J3" s="1">
        <f t="shared" si="3"/>
        <v>7.149808537219594E-3</v>
      </c>
      <c r="K3" s="1">
        <f t="shared" si="3"/>
        <v>6.7559970696106234E-3</v>
      </c>
      <c r="L3" s="1">
        <f t="shared" si="3"/>
        <v>1.9406030543860517E-2</v>
      </c>
      <c r="M3" s="1">
        <f t="shared" si="3"/>
        <v>1.7055256743918678E-2</v>
      </c>
      <c r="N3" s="1">
        <f t="shared" si="3"/>
        <v>1.6531529151411869E-2</v>
      </c>
      <c r="O3" s="1">
        <f t="shared" si="3"/>
        <v>1.5142876355031403E-2</v>
      </c>
      <c r="P3" s="1">
        <f t="shared" si="3"/>
        <v>2.0422145302023575E-2</v>
      </c>
      <c r="Q3" s="1">
        <f t="shared" si="3"/>
        <v>1.3913914137673742E-2</v>
      </c>
      <c r="R3" s="1">
        <f t="shared" si="3"/>
        <v>4.1564192223877229E-2</v>
      </c>
      <c r="S3" s="1">
        <f t="shared" si="3"/>
        <v>5.0968740797632389E-2</v>
      </c>
      <c r="T3" s="1">
        <f t="shared" si="3"/>
        <v>4.4419127305787759E-2</v>
      </c>
      <c r="V3" s="1">
        <f>SQRT(SUMXMY2($X12:$X77,V12:V77)/MIN(COUNT($X12:$X77),COUNT(V12:V77)))</f>
        <v>6.3527044127626789E-3</v>
      </c>
      <c r="W3" s="1">
        <f>SQRT(SUMXMY2($X12:$X77,W12:W77)/MIN(COUNT($X12:$X77),COUNT(W12:W77)))</f>
        <v>6.3527044127627275E-3</v>
      </c>
      <c r="X3" s="1" t="s">
        <v>15</v>
      </c>
      <c r="Y3" s="1">
        <f>SQRT(SUMXMY2($X12:$X77,Y12:Y77)/MIN(COUNT($X12:$X77),COUNT(Y12:Y77)))</f>
        <v>2.8654374559767087E-2</v>
      </c>
      <c r="Z3" s="1">
        <f>SQRT(SUMXMY2($X12:$X77,Z12:Z77)/MIN(COUNT($X12:$X77),COUNT(Z12:Z77)))</f>
        <v>2.0228121786311202E-2</v>
      </c>
      <c r="AA3" s="1">
        <f>SQRT(SUMXMY2($X12:$X77,AA12:AA77)/MIN(COUNT($X12:$X77),COUNT(AA12:AA77)))</f>
        <v>8.8304403182300657E-3</v>
      </c>
      <c r="AC3" s="1">
        <f t="shared" ref="AC3:AH3" si="4">SQRT(SUMXMY2($X12:$X77,AC12:AC77)/MIN(COUNT($X12:$X77),COUNT(AC12:AC77)))</f>
        <v>9.2729379762659339E-2</v>
      </c>
      <c r="AD3" s="1">
        <f t="shared" si="4"/>
        <v>0.18287379026317616</v>
      </c>
      <c r="AE3" s="1">
        <f t="shared" si="4"/>
        <v>0.13278040449623801</v>
      </c>
      <c r="AF3" s="1">
        <f t="shared" si="4"/>
        <v>2.0076421830125629E-2</v>
      </c>
      <c r="AG3" s="1">
        <f t="shared" si="4"/>
        <v>8.7801715687465837E-2</v>
      </c>
      <c r="AH3" s="1">
        <f t="shared" si="4"/>
        <v>4.4472560240273989E-2</v>
      </c>
      <c r="AI3" s="1"/>
      <c r="AJ3" s="1"/>
      <c r="AK3" s="1"/>
      <c r="AL3" s="1">
        <f>SQRT(SUMXMY2($X12:$X77,AL12:AL77)/MIN(COUNT($X12:$X77),COUNT(AL12:AL77)))</f>
        <v>3.1495069766623973E-2</v>
      </c>
      <c r="AM3" s="1">
        <f>SQRT(SUMXMY2($X12:$X77,AM12:AM77)/MIN(COUNT($X12:$X77),COUNT(AM12:AM77)))</f>
        <v>6.0019896589211134E-2</v>
      </c>
      <c r="AN3" s="1">
        <f>SQRT(SUMXMY2($X12:$X77,AN12:AN77)/MIN(COUNT($X12:$X77),COUNT(AN12:AN77)))</f>
        <v>2.5435355768727373E-2</v>
      </c>
      <c r="AO3" s="1"/>
      <c r="AP3" s="1">
        <f t="shared" ref="AP3:AU3" si="5">SQRT(SUMXMY2($X12:$X77,AP12:AP77)/MIN(COUNT($X12:$X77),COUNT(AP12:AP77)))</f>
        <v>0.21031608388625236</v>
      </c>
      <c r="AQ3" s="1">
        <f t="shared" si="5"/>
        <v>0.26651617397387167</v>
      </c>
      <c r="AR3" s="1">
        <f t="shared" si="5"/>
        <v>0.23670776295143447</v>
      </c>
      <c r="AS3" s="1">
        <f t="shared" si="5"/>
        <v>7.1135651734117081E-2</v>
      </c>
      <c r="AT3" s="1">
        <f t="shared" si="5"/>
        <v>0.11325271441861461</v>
      </c>
      <c r="AU3" s="1">
        <f t="shared" si="5"/>
        <v>7.3707056500163876E-2</v>
      </c>
      <c r="AV3" s="1"/>
      <c r="AW3" s="1"/>
      <c r="AX3" s="1"/>
      <c r="AY3" s="1"/>
      <c r="AZ3" s="1">
        <f>SQRT(SUMXMY2($X12:$X77,AZ12:AZ77)/MIN(COUNT($X12:$X77),COUNT(AZ12:AZ77)))</f>
        <v>0.1793941508402695</v>
      </c>
      <c r="BA3" s="1"/>
      <c r="BB3" s="1"/>
      <c r="BC3" s="1"/>
      <c r="BD3" s="1"/>
      <c r="BE3" s="1"/>
      <c r="BF3" s="1"/>
    </row>
    <row r="4" spans="1:121" x14ac:dyDescent="0.2">
      <c r="B4" t="s">
        <v>472</v>
      </c>
      <c r="C4" s="1">
        <f t="shared" ref="C4:E4" si="6">SQRT(SUMXMY2($F12:$F77,C12:C77)/MIN(COUNT($F12:$F77),COUNT(C12:C77)))</f>
        <v>3.80791555530217E-3</v>
      </c>
      <c r="D4" s="1">
        <f t="shared" si="6"/>
        <v>9.6074336891037431E-3</v>
      </c>
      <c r="E4" s="1">
        <f t="shared" si="6"/>
        <v>5.9962762986897665E-3</v>
      </c>
      <c r="F4" s="1" t="s">
        <v>15</v>
      </c>
      <c r="G4" s="1">
        <f t="shared" ref="G4:AZ4" si="7">SQRT(SUMXMY2($F12:$F77,G12:G77)/MIN(COUNT($F12:$F77),COUNT(G12:G77)))</f>
        <v>8.1283323834906007E-3</v>
      </c>
      <c r="H4" s="1">
        <f t="shared" si="7"/>
        <v>4.0641661917451442E-3</v>
      </c>
      <c r="I4" s="1">
        <f t="shared" si="7"/>
        <v>8.2552593881410792E-3</v>
      </c>
      <c r="J4" s="1">
        <f t="shared" si="7"/>
        <v>9.403203143271437E-3</v>
      </c>
      <c r="K4" s="1">
        <f t="shared" si="7"/>
        <v>6.4664321177345073E-3</v>
      </c>
      <c r="L4" s="1">
        <f t="shared" si="7"/>
        <v>1.319299785691979E-2</v>
      </c>
      <c r="M4" s="1">
        <f t="shared" si="7"/>
        <v>1.5886238117364837E-2</v>
      </c>
      <c r="N4" s="1">
        <f t="shared" si="7"/>
        <v>1.312079648882227E-2</v>
      </c>
      <c r="O4" s="1">
        <f t="shared" si="7"/>
        <v>1.323266325904842E-2</v>
      </c>
      <c r="P4" s="1">
        <f t="shared" si="7"/>
        <v>1.916498382494472E-2</v>
      </c>
      <c r="Q4" s="1">
        <f t="shared" si="7"/>
        <v>1.3541582079411125E-2</v>
      </c>
      <c r="R4" s="1">
        <f t="shared" si="7"/>
        <v>3.9738545343917027E-2</v>
      </c>
      <c r="S4" s="1">
        <f t="shared" si="7"/>
        <v>5.9431943440235321E-2</v>
      </c>
      <c r="T4" s="1">
        <f t="shared" si="7"/>
        <v>4.8957981625438032E-2</v>
      </c>
      <c r="U4" s="1"/>
      <c r="V4" s="1">
        <f t="shared" si="7"/>
        <v>1.3793021020803937E-2</v>
      </c>
      <c r="W4" s="1">
        <f t="shared" si="7"/>
        <v>7.9159167991018197E-3</v>
      </c>
      <c r="X4" s="1">
        <f t="shared" si="7"/>
        <v>1.0552356888941877E-2</v>
      </c>
      <c r="Y4" s="1">
        <f t="shared" si="7"/>
        <v>1.9294095183935232E-2</v>
      </c>
      <c r="Z4" s="1">
        <f t="shared" si="7"/>
        <v>1.2079326816222539E-2</v>
      </c>
      <c r="AA4" s="1">
        <f t="shared" si="7"/>
        <v>6.967777615173444E-3</v>
      </c>
      <c r="AB4" s="1"/>
      <c r="AC4" s="1">
        <f t="shared" si="7"/>
        <v>7.3095857229558706E-2</v>
      </c>
      <c r="AD4" s="1">
        <f t="shared" si="7"/>
        <v>9.9113523713558846E-2</v>
      </c>
      <c r="AE4" s="1">
        <f t="shared" si="7"/>
        <v>8.0595580537146314E-2</v>
      </c>
      <c r="AF4" s="1">
        <f t="shared" si="7"/>
        <v>1.7665573319747371E-2</v>
      </c>
      <c r="AG4" s="1">
        <f t="shared" si="7"/>
        <v>6.658797264314488E-2</v>
      </c>
      <c r="AH4" s="1">
        <f t="shared" si="7"/>
        <v>3.859814169214363E-2</v>
      </c>
      <c r="AI4" s="1">
        <f t="shared" si="7"/>
        <v>1.1457877367937562E-2</v>
      </c>
      <c r="AJ4" s="1">
        <f t="shared" si="7"/>
        <v>5.699109331617154E-2</v>
      </c>
      <c r="AK4" s="1">
        <f t="shared" si="7"/>
        <v>2.6130715131396941E-2</v>
      </c>
      <c r="AL4" s="1">
        <f t="shared" si="7"/>
        <v>2.0006588585230488E-2</v>
      </c>
      <c r="AM4" s="1">
        <f t="shared" si="7"/>
        <v>7.0213496295842864E-2</v>
      </c>
      <c r="AN4" s="1">
        <f t="shared" si="7"/>
        <v>4.293052836416647E-2</v>
      </c>
      <c r="AO4" s="1"/>
      <c r="AP4" s="1">
        <f t="shared" si="7"/>
        <v>0.13678395300798279</v>
      </c>
      <c r="AQ4" s="1">
        <f t="shared" si="7"/>
        <v>0.1456508500302188</v>
      </c>
      <c r="AR4" s="1">
        <f t="shared" si="7"/>
        <v>0.13744529014439266</v>
      </c>
      <c r="AS4" s="1">
        <f t="shared" si="7"/>
        <v>8.2294409518613262E-2</v>
      </c>
      <c r="AT4" s="1">
        <f t="shared" si="7"/>
        <v>6.9581468428336124E-2</v>
      </c>
      <c r="AU4" s="1">
        <f t="shared" si="7"/>
        <v>5.4173346695460541E-2</v>
      </c>
      <c r="AV4" s="1">
        <f t="shared" si="7"/>
        <v>4.4602745762047043E-2</v>
      </c>
      <c r="AW4" s="1">
        <f t="shared" si="7"/>
        <v>6.0171290196634503E-2</v>
      </c>
      <c r="AX4" s="1">
        <f t="shared" si="7"/>
        <v>2.3988519044017401E-2</v>
      </c>
      <c r="AY4" s="1"/>
      <c r="AZ4" s="1">
        <f t="shared" si="7"/>
        <v>9.7753826904309699E-2</v>
      </c>
      <c r="BA4" s="1"/>
      <c r="BB4" s="1"/>
      <c r="BC4" s="1"/>
      <c r="BD4" s="1"/>
      <c r="BE4" s="1"/>
      <c r="BF4" s="1"/>
    </row>
    <row r="5" spans="1:121" x14ac:dyDescent="0.2">
      <c r="B5" t="s">
        <v>473</v>
      </c>
      <c r="C5" s="1">
        <f t="shared" ref="C5:E5" si="8">SQRT(SUMXMY2($G12:$G77,C12:C77)/MIN(COUNT($G12:$G77),COUNT(C12:C77)))</f>
        <v>8.247106658578621E-3</v>
      </c>
      <c r="D5" s="1">
        <f t="shared" si="8"/>
        <v>3.3260281797865957E-3</v>
      </c>
      <c r="E5" s="1">
        <f t="shared" si="8"/>
        <v>4.7002599728266283E-3</v>
      </c>
      <c r="F5" s="1">
        <f>SQRT(SUMXMY2($G12:$G77,F12:F77)/MIN(COUNT($G12:$G77),COUNT(F12:F77)))</f>
        <v>8.1283323834906007E-3</v>
      </c>
      <c r="G5" s="1" t="s">
        <v>15</v>
      </c>
      <c r="H5" s="1">
        <f t="shared" ref="H5:AZ5" si="9">SQRT(SUMXMY2($G12:$G77,H12:H77)/MIN(COUNT($G12:$G77),COUNT(H12:H77)))</f>
        <v>4.0641661917454556E-3</v>
      </c>
      <c r="I5" s="1">
        <f t="shared" si="9"/>
        <v>1.2431795427633705E-2</v>
      </c>
      <c r="J5" s="1">
        <f t="shared" si="9"/>
        <v>6.422710117066824E-3</v>
      </c>
      <c r="K5" s="1">
        <f t="shared" si="9"/>
        <v>7.8377514170143766E-3</v>
      </c>
      <c r="L5" s="1">
        <f t="shared" si="9"/>
        <v>1.6749242143266448E-2</v>
      </c>
      <c r="M5" s="1">
        <f t="shared" si="9"/>
        <v>1.9693913225906787E-2</v>
      </c>
      <c r="N5" s="1">
        <f t="shared" si="9"/>
        <v>1.712118829916872E-2</v>
      </c>
      <c r="O5" s="1">
        <f t="shared" si="9"/>
        <v>1.5491311340170375E-2</v>
      </c>
      <c r="P5" s="1">
        <f t="shared" si="9"/>
        <v>2.4026060582772246E-2</v>
      </c>
      <c r="Q5" s="1">
        <f t="shared" si="9"/>
        <v>1.7910628445900689E-2</v>
      </c>
      <c r="R5" s="1">
        <f>SQRT(SUMXMY2($G12:$G77,R12:R77)/MIN(COUNT($G12:$G77),COUNT(R12:R77)))</f>
        <v>4.6973490906150495E-2</v>
      </c>
      <c r="S5" s="1">
        <f t="shared" si="9"/>
        <v>6.5960030625418609E-2</v>
      </c>
      <c r="T5" s="1">
        <f t="shared" si="9"/>
        <v>5.5855592963265262E-2</v>
      </c>
      <c r="U5" s="1"/>
      <c r="V5" s="1">
        <f t="shared" si="9"/>
        <v>7.3801426668519765E-3</v>
      </c>
      <c r="W5" s="1">
        <f t="shared" si="9"/>
        <v>4.7286956947136059E-3</v>
      </c>
      <c r="X5" s="1">
        <f t="shared" si="9"/>
        <v>4.8281659524517431E-3</v>
      </c>
      <c r="Y5" s="1">
        <f t="shared" si="9"/>
        <v>1.281550778228809E-2</v>
      </c>
      <c r="Z5" s="1">
        <f t="shared" si="9"/>
        <v>1.8918069082502841E-2</v>
      </c>
      <c r="AA5" s="1">
        <f t="shared" si="9"/>
        <v>7.1083817433156404E-3</v>
      </c>
      <c r="AB5" s="1"/>
      <c r="AC5" s="1">
        <f t="shared" si="9"/>
        <v>7.5973549221526798E-2</v>
      </c>
      <c r="AD5" s="1">
        <f t="shared" si="9"/>
        <v>9.665626961225407E-2</v>
      </c>
      <c r="AE5" s="1">
        <f t="shared" si="9"/>
        <v>8.043387008552294E-2</v>
      </c>
      <c r="AF5" s="1">
        <f t="shared" si="9"/>
        <v>1.826574663932555E-2</v>
      </c>
      <c r="AG5" s="1">
        <f t="shared" si="9"/>
        <v>5.9830285083642076E-2</v>
      </c>
      <c r="AH5" s="1">
        <f t="shared" si="9"/>
        <v>3.2763569831566954E-2</v>
      </c>
      <c r="AI5" s="1">
        <f t="shared" si="9"/>
        <v>1.6402739487238145E-2</v>
      </c>
      <c r="AJ5" s="1">
        <f t="shared" si="9"/>
        <v>4.9445099421439778E-2</v>
      </c>
      <c r="AK5" s="1">
        <f t="shared" si="9"/>
        <v>1.8711341412194774E-2</v>
      </c>
      <c r="AL5" s="1">
        <f t="shared" si="9"/>
        <v>1.5820468055806162E-2</v>
      </c>
      <c r="AM5" s="1">
        <f t="shared" si="9"/>
        <v>6.2597817280218654E-2</v>
      </c>
      <c r="AN5" s="1">
        <f t="shared" si="9"/>
        <v>3.5529113555649076E-2</v>
      </c>
      <c r="AO5" s="1"/>
      <c r="AP5" s="1">
        <f t="shared" si="9"/>
        <v>0.13853062787778905</v>
      </c>
      <c r="AQ5" s="1">
        <f t="shared" si="9"/>
        <v>0.14409828229179752</v>
      </c>
      <c r="AR5" s="1">
        <f t="shared" si="9"/>
        <v>0.13750171902634215</v>
      </c>
      <c r="AS5" s="1">
        <f t="shared" si="9"/>
        <v>8.8057105941498556E-2</v>
      </c>
      <c r="AT5" s="1">
        <f t="shared" si="9"/>
        <v>6.4965272860675952E-2</v>
      </c>
      <c r="AU5" s="1">
        <f t="shared" si="9"/>
        <v>5.5812601544663498E-2</v>
      </c>
      <c r="AV5" s="1">
        <f t="shared" si="9"/>
        <v>5.0871095708539323E-2</v>
      </c>
      <c r="AW5" s="1">
        <f t="shared" si="9"/>
        <v>5.3017693927650565E-2</v>
      </c>
      <c r="AX5" s="1">
        <f t="shared" si="9"/>
        <v>2.1675484382158165E-2</v>
      </c>
      <c r="AY5" s="1"/>
      <c r="AZ5" s="1">
        <f t="shared" si="9"/>
        <v>9.3883899739788626E-2</v>
      </c>
      <c r="BA5" s="1"/>
      <c r="BB5" s="1"/>
      <c r="BC5" s="1"/>
      <c r="BD5" s="1"/>
      <c r="BE5" s="1"/>
      <c r="BF5" s="1"/>
    </row>
    <row r="6" spans="1:121" x14ac:dyDescent="0.2">
      <c r="A6" s="26" t="s">
        <v>292</v>
      </c>
      <c r="B6" t="s">
        <v>474</v>
      </c>
      <c r="C6" s="1">
        <f t="shared" ref="C6:E6" si="10">SQRT(SUMXMY2($H12:$H77,C12:C77)/MIN(COUNT($H12:$H77),COUNT(C12:C77)))</f>
        <v>4.9739368434886973E-3</v>
      </c>
      <c r="D6" s="1">
        <f t="shared" si="10"/>
        <v>5.9300232661858186E-3</v>
      </c>
      <c r="E6" s="1">
        <f t="shared" si="10"/>
        <v>3.5364445135002607E-3</v>
      </c>
      <c r="F6" s="1">
        <f t="shared" ref="F6" si="11">SQRT(SUMXMY2($H12:$H77,F12:F77)/MIN(COUNT($H12:$H77),COUNT(F12:F77)))</f>
        <v>4.0641661917451442E-3</v>
      </c>
      <c r="G6" s="1">
        <f>SQRT(SUMXMY2($H12:$H77,G12:G77)/MIN(COUNT($H12:$H77),COUNT(G12:G77)))</f>
        <v>4.0641661917454556E-3</v>
      </c>
      <c r="H6" s="1" t="s">
        <v>15</v>
      </c>
      <c r="I6" s="1">
        <f t="shared" ref="I6:AZ6" si="12">SQRT(SUMXMY2($H12:$H77,I12:I77)/MIN(COUNT($H12:$H77),COUNT(I12:I77)))</f>
        <v>9.7381710667806664E-3</v>
      </c>
      <c r="J6" s="1">
        <f t="shared" si="12"/>
        <v>6.9511344733521972E-3</v>
      </c>
      <c r="K6" s="1">
        <f t="shared" si="12"/>
        <v>5.9249556091132295E-3</v>
      </c>
      <c r="L6" s="1">
        <f t="shared" si="12"/>
        <v>1.4518219779955828E-2</v>
      </c>
      <c r="M6" s="1">
        <f t="shared" si="12"/>
        <v>1.742394740009998E-2</v>
      </c>
      <c r="N6" s="1">
        <f t="shared" si="12"/>
        <v>1.4701283882852233E-2</v>
      </c>
      <c r="O6" s="1">
        <f t="shared" si="12"/>
        <v>1.3821165115452481E-2</v>
      </c>
      <c r="P6" s="1">
        <f t="shared" si="12"/>
        <v>2.1348457771806044E-2</v>
      </c>
      <c r="Q6" s="1">
        <f t="shared" si="12"/>
        <v>1.5348129574516136E-2</v>
      </c>
      <c r="R6" s="1">
        <f t="shared" si="12"/>
        <v>4.3316428409394994E-2</v>
      </c>
      <c r="S6" s="1">
        <f t="shared" si="12"/>
        <v>6.2649208484709562E-2</v>
      </c>
      <c r="T6" s="1">
        <f t="shared" si="12"/>
        <v>5.2362660056792465E-2</v>
      </c>
      <c r="U6" s="1"/>
      <c r="V6" s="1">
        <f t="shared" si="12"/>
        <v>1.0287833615372551E-2</v>
      </c>
      <c r="W6" s="1">
        <f t="shared" si="12"/>
        <v>5.0984021063100807E-3</v>
      </c>
      <c r="X6" s="1">
        <f t="shared" si="12"/>
        <v>7.1284124708017212E-3</v>
      </c>
      <c r="Y6" s="1">
        <f t="shared" si="12"/>
        <v>1.586607158398684E-2</v>
      </c>
      <c r="Z6" s="1">
        <f t="shared" si="12"/>
        <v>1.5342238762240735E-2</v>
      </c>
      <c r="AA6" s="1">
        <f t="shared" si="12"/>
        <v>5.7464824995366063E-3</v>
      </c>
      <c r="AB6" s="1"/>
      <c r="AC6" s="1">
        <f t="shared" si="12"/>
        <v>7.4437724413671746E-2</v>
      </c>
      <c r="AD6" s="1">
        <f t="shared" si="12"/>
        <v>9.7808205546893262E-2</v>
      </c>
      <c r="AE6" s="1">
        <f t="shared" si="12"/>
        <v>8.0412126465434691E-2</v>
      </c>
      <c r="AF6" s="1">
        <f t="shared" si="12"/>
        <v>1.7502501068977862E-2</v>
      </c>
      <c r="AG6" s="1">
        <f t="shared" si="12"/>
        <v>6.3168766887781835E-2</v>
      </c>
      <c r="AH6" s="1">
        <f t="shared" si="12"/>
        <v>3.5568477311564144E-2</v>
      </c>
      <c r="AI6" s="1">
        <f t="shared" si="12"/>
        <v>1.3551714334294506E-2</v>
      </c>
      <c r="AJ6" s="1">
        <f t="shared" si="12"/>
        <v>5.3196652528614982E-2</v>
      </c>
      <c r="AK6" s="1">
        <f t="shared" si="12"/>
        <v>2.235949101672138E-2</v>
      </c>
      <c r="AL6" s="1">
        <f t="shared" si="12"/>
        <v>1.7571509648507917E-2</v>
      </c>
      <c r="AM6" s="1">
        <f t="shared" si="12"/>
        <v>6.6390462028313058E-2</v>
      </c>
      <c r="AN6" s="1">
        <f t="shared" si="12"/>
        <v>3.9193834221778259E-2</v>
      </c>
      <c r="AO6" s="1"/>
      <c r="AP6" s="1">
        <f t="shared" si="12"/>
        <v>0.13760005408254058</v>
      </c>
      <c r="AQ6" s="1">
        <f t="shared" si="12"/>
        <v>0.14481962950564325</v>
      </c>
      <c r="AR6" s="1">
        <f t="shared" si="12"/>
        <v>0.13741341933087745</v>
      </c>
      <c r="AS6" s="1">
        <f t="shared" si="12"/>
        <v>8.512751861513769E-2</v>
      </c>
      <c r="AT6" s="1">
        <f t="shared" si="12"/>
        <v>6.719015006992228E-2</v>
      </c>
      <c r="AU6" s="1">
        <f t="shared" si="12"/>
        <v>5.4848715070189492E-2</v>
      </c>
      <c r="AV6" s="1">
        <f t="shared" si="12"/>
        <v>4.7666751590772931E-2</v>
      </c>
      <c r="AW6" s="1">
        <f t="shared" si="12"/>
        <v>5.6561582101570487E-2</v>
      </c>
      <c r="AX6" s="1">
        <f t="shared" si="12"/>
        <v>2.2497119542933867E-2</v>
      </c>
      <c r="AY6" s="1"/>
      <c r="AZ6" s="1">
        <f t="shared" si="12"/>
        <v>9.5752186427047553E-2</v>
      </c>
      <c r="BA6" s="1"/>
      <c r="BB6" s="1"/>
      <c r="BC6" s="1"/>
      <c r="BD6" s="1"/>
      <c r="BE6" s="1"/>
      <c r="BF6" s="1"/>
    </row>
    <row r="7" spans="1:121" ht="21" thickBot="1" x14ac:dyDescent="0.3">
      <c r="F7"/>
      <c r="G7"/>
      <c r="H7" s="21" t="s">
        <v>292</v>
      </c>
      <c r="I7" s="1"/>
      <c r="J7" s="1"/>
      <c r="O7" s="12"/>
      <c r="X7" s="21" t="s">
        <v>291</v>
      </c>
      <c r="AD7" s="1"/>
      <c r="AF7" s="1"/>
      <c r="AG7" s="1"/>
      <c r="AM7" t="s">
        <v>542</v>
      </c>
      <c r="AZ7" t="s">
        <v>268</v>
      </c>
      <c r="BM7" s="1"/>
      <c r="BN7" s="1"/>
    </row>
    <row r="8" spans="1:121" ht="17" thickTop="1" x14ac:dyDescent="0.2">
      <c r="C8" s="7" t="s">
        <v>262</v>
      </c>
      <c r="D8" s="7" t="s">
        <v>138</v>
      </c>
      <c r="E8" s="7" t="s">
        <v>274</v>
      </c>
      <c r="F8" s="7" t="s">
        <v>262</v>
      </c>
      <c r="G8" s="7" t="s">
        <v>138</v>
      </c>
      <c r="H8" s="7" t="s">
        <v>274</v>
      </c>
      <c r="I8" s="7" t="s">
        <v>262</v>
      </c>
      <c r="J8" s="7" t="s">
        <v>138</v>
      </c>
      <c r="K8" s="7" t="s">
        <v>274</v>
      </c>
      <c r="L8" s="7" t="s">
        <v>262</v>
      </c>
      <c r="M8" s="7" t="s">
        <v>138</v>
      </c>
      <c r="N8" s="7" t="s">
        <v>274</v>
      </c>
      <c r="O8" s="2" t="s">
        <v>262</v>
      </c>
      <c r="P8" s="2" t="s">
        <v>138</v>
      </c>
      <c r="Q8" s="2" t="s">
        <v>274</v>
      </c>
      <c r="R8" s="2" t="s">
        <v>262</v>
      </c>
      <c r="S8" s="2" t="s">
        <v>138</v>
      </c>
      <c r="T8" s="2" t="s">
        <v>274</v>
      </c>
      <c r="V8" s="2" t="s">
        <v>262</v>
      </c>
      <c r="W8" s="2" t="s">
        <v>138</v>
      </c>
      <c r="X8" s="2" t="s">
        <v>274</v>
      </c>
      <c r="Y8" s="2" t="s">
        <v>262</v>
      </c>
      <c r="Z8" s="2" t="s">
        <v>138</v>
      </c>
      <c r="AA8" s="2" t="s">
        <v>274</v>
      </c>
      <c r="AC8" s="2" t="s">
        <v>262</v>
      </c>
      <c r="AD8" s="2" t="s">
        <v>138</v>
      </c>
      <c r="AE8" s="2" t="s">
        <v>274</v>
      </c>
      <c r="AF8" s="2" t="s">
        <v>262</v>
      </c>
      <c r="AG8" s="2" t="s">
        <v>138</v>
      </c>
      <c r="AH8" s="2" t="s">
        <v>274</v>
      </c>
      <c r="AI8" s="2" t="s">
        <v>262</v>
      </c>
      <c r="AJ8" s="2" t="s">
        <v>138</v>
      </c>
      <c r="AK8" s="2" t="s">
        <v>274</v>
      </c>
      <c r="AL8" s="2" t="s">
        <v>262</v>
      </c>
      <c r="AM8" s="2" t="s">
        <v>138</v>
      </c>
      <c r="AN8" s="2" t="s">
        <v>274</v>
      </c>
      <c r="AO8" s="2"/>
      <c r="AP8" s="2" t="s">
        <v>262</v>
      </c>
      <c r="AQ8" s="2" t="s">
        <v>138</v>
      </c>
      <c r="AR8" s="2" t="s">
        <v>274</v>
      </c>
      <c r="AS8" s="2" t="s">
        <v>262</v>
      </c>
      <c r="AT8" s="2" t="s">
        <v>138</v>
      </c>
      <c r="AU8" s="2" t="s">
        <v>274</v>
      </c>
      <c r="AV8" s="2" t="s">
        <v>262</v>
      </c>
      <c r="AW8" s="2" t="s">
        <v>138</v>
      </c>
      <c r="AX8" s="2" t="s">
        <v>274</v>
      </c>
      <c r="AY8" s="2"/>
      <c r="AZ8" s="2" t="s">
        <v>138</v>
      </c>
      <c r="BA8" s="2"/>
      <c r="BD8" s="2"/>
    </row>
    <row r="9" spans="1:121" x14ac:dyDescent="0.2">
      <c r="C9" s="7" t="s">
        <v>281</v>
      </c>
      <c r="D9" s="7" t="s">
        <v>281</v>
      </c>
      <c r="E9" s="7" t="s">
        <v>281</v>
      </c>
      <c r="F9" s="7" t="s">
        <v>281</v>
      </c>
      <c r="G9" s="7" t="s">
        <v>281</v>
      </c>
      <c r="H9" s="7" t="s">
        <v>281</v>
      </c>
      <c r="I9" s="2" t="s">
        <v>14</v>
      </c>
      <c r="J9" s="2" t="s">
        <v>14</v>
      </c>
      <c r="K9" s="2" t="s">
        <v>14</v>
      </c>
      <c r="L9" s="2" t="s">
        <v>14</v>
      </c>
      <c r="M9" s="7" t="s">
        <v>14</v>
      </c>
      <c r="N9" s="7" t="s">
        <v>14</v>
      </c>
      <c r="O9" s="2" t="s">
        <v>169</v>
      </c>
      <c r="P9" s="2" t="s">
        <v>169</v>
      </c>
      <c r="Q9" s="2" t="s">
        <v>169</v>
      </c>
      <c r="R9" s="2" t="s">
        <v>169</v>
      </c>
      <c r="S9" s="2" t="s">
        <v>169</v>
      </c>
      <c r="T9" s="2" t="s">
        <v>169</v>
      </c>
      <c r="V9" s="2" t="s">
        <v>433</v>
      </c>
      <c r="W9" s="2" t="s">
        <v>433</v>
      </c>
      <c r="X9" s="2" t="s">
        <v>433</v>
      </c>
      <c r="Y9" s="2" t="s">
        <v>432</v>
      </c>
      <c r="Z9" s="2" t="s">
        <v>432</v>
      </c>
      <c r="AA9" s="2" t="s">
        <v>432</v>
      </c>
      <c r="AC9" s="2" t="s">
        <v>284</v>
      </c>
      <c r="AD9" s="2" t="s">
        <v>284</v>
      </c>
      <c r="AE9" s="2" t="s">
        <v>284</v>
      </c>
      <c r="AF9" s="2" t="s">
        <v>283</v>
      </c>
      <c r="AG9" s="2" t="s">
        <v>283</v>
      </c>
      <c r="AH9" s="2" t="s">
        <v>283</v>
      </c>
      <c r="AI9" s="2" t="s">
        <v>282</v>
      </c>
      <c r="AJ9" s="2" t="s">
        <v>282</v>
      </c>
      <c r="AK9" s="2" t="s">
        <v>282</v>
      </c>
      <c r="AL9" s="2" t="s">
        <v>263</v>
      </c>
      <c r="AM9" s="2" t="s">
        <v>263</v>
      </c>
      <c r="AN9" s="2" t="s">
        <v>263</v>
      </c>
      <c r="AO9" s="2"/>
      <c r="AP9" s="2" t="s">
        <v>543</v>
      </c>
      <c r="AQ9" s="2"/>
      <c r="AR9" s="2"/>
      <c r="AS9" s="2" t="s">
        <v>544</v>
      </c>
      <c r="AT9" s="2"/>
      <c r="AU9" s="2"/>
      <c r="AV9" s="2" t="s">
        <v>545</v>
      </c>
      <c r="AW9" s="2"/>
      <c r="AX9" s="2"/>
      <c r="AY9" s="2"/>
      <c r="AZ9" s="2" t="s">
        <v>139</v>
      </c>
      <c r="BA9" s="2"/>
      <c r="BD9" s="2"/>
      <c r="BE9" s="2"/>
    </row>
    <row r="10" spans="1:121" ht="18" thickBot="1" x14ac:dyDescent="0.25">
      <c r="C10" s="11" t="s">
        <v>220</v>
      </c>
      <c r="D10" s="11" t="s">
        <v>220</v>
      </c>
      <c r="E10" s="11" t="s">
        <v>220</v>
      </c>
      <c r="F10" s="18" t="s">
        <v>310</v>
      </c>
      <c r="G10" s="18" t="s">
        <v>310</v>
      </c>
      <c r="H10" s="18" t="s">
        <v>310</v>
      </c>
      <c r="I10" s="11" t="s">
        <v>310</v>
      </c>
      <c r="J10" s="18" t="s">
        <v>310</v>
      </c>
      <c r="K10" s="18" t="s">
        <v>310</v>
      </c>
      <c r="L10" s="11" t="s">
        <v>220</v>
      </c>
      <c r="M10" s="11" t="s">
        <v>220</v>
      </c>
      <c r="N10" s="11" t="s">
        <v>220</v>
      </c>
      <c r="O10" s="18" t="s">
        <v>310</v>
      </c>
      <c r="P10" s="18" t="s">
        <v>310</v>
      </c>
      <c r="Q10" s="18" t="s">
        <v>310</v>
      </c>
      <c r="R10" s="11" t="s">
        <v>220</v>
      </c>
      <c r="S10" s="11" t="s">
        <v>220</v>
      </c>
      <c r="T10" s="11" t="s">
        <v>220</v>
      </c>
      <c r="V10" s="18" t="s">
        <v>310</v>
      </c>
      <c r="W10" s="18" t="s">
        <v>310</v>
      </c>
      <c r="X10" s="18" t="s">
        <v>310</v>
      </c>
      <c r="Y10" s="18" t="s">
        <v>310</v>
      </c>
      <c r="Z10" s="18" t="s">
        <v>310</v>
      </c>
      <c r="AA10" s="18" t="s">
        <v>310</v>
      </c>
      <c r="AC10" s="23" t="s">
        <v>471</v>
      </c>
      <c r="AF10" s="23" t="s">
        <v>471</v>
      </c>
      <c r="AI10" s="23" t="s">
        <v>471</v>
      </c>
      <c r="AL10" s="23" t="s">
        <v>471</v>
      </c>
      <c r="AM10" t="s">
        <v>267</v>
      </c>
      <c r="AP10" s="23" t="s">
        <v>471</v>
      </c>
      <c r="AS10" s="23" t="s">
        <v>471</v>
      </c>
      <c r="AV10" s="23" t="s">
        <v>471</v>
      </c>
      <c r="DP10" t="s">
        <v>441</v>
      </c>
    </row>
    <row r="11" spans="1:121" ht="19" thickTop="1" thickBot="1" x14ac:dyDescent="0.25">
      <c r="C11" s="14" t="s">
        <v>13</v>
      </c>
      <c r="D11" s="14" t="s">
        <v>13</v>
      </c>
      <c r="E11" s="14" t="s">
        <v>13</v>
      </c>
      <c r="F11" s="14"/>
      <c r="G11" s="14"/>
      <c r="H11" s="14"/>
      <c r="I11" s="14" t="s">
        <v>13</v>
      </c>
      <c r="J11" s="14"/>
      <c r="K11" s="14"/>
      <c r="L11" s="14" t="s">
        <v>13</v>
      </c>
      <c r="M11" s="14" t="s">
        <v>13</v>
      </c>
      <c r="N11" s="14" t="s">
        <v>13</v>
      </c>
      <c r="O11" s="14" t="s">
        <v>13</v>
      </c>
      <c r="P11" s="14" t="s">
        <v>13</v>
      </c>
      <c r="Q11" s="14" t="s">
        <v>13</v>
      </c>
      <c r="R11" s="14" t="s">
        <v>13</v>
      </c>
      <c r="S11" s="14" t="s">
        <v>13</v>
      </c>
      <c r="T11" s="14" t="s">
        <v>13</v>
      </c>
      <c r="V11" s="14" t="s">
        <v>13</v>
      </c>
      <c r="W11" s="14" t="s">
        <v>13</v>
      </c>
      <c r="X11" s="14" t="s">
        <v>13</v>
      </c>
      <c r="Y11" s="14" t="s">
        <v>13</v>
      </c>
      <c r="Z11" s="14" t="s">
        <v>13</v>
      </c>
      <c r="AA11" s="14" t="s">
        <v>13</v>
      </c>
      <c r="AC11" s="14" t="s">
        <v>13</v>
      </c>
      <c r="AD11" s="14" t="s">
        <v>13</v>
      </c>
      <c r="AE11" s="14" t="s">
        <v>13</v>
      </c>
      <c r="AF11" s="14" t="s">
        <v>13</v>
      </c>
      <c r="AG11" s="14" t="s">
        <v>13</v>
      </c>
      <c r="AH11" s="14" t="s">
        <v>13</v>
      </c>
      <c r="AI11" s="14" t="s">
        <v>13</v>
      </c>
      <c r="AJ11" s="14" t="s">
        <v>13</v>
      </c>
      <c r="AK11" s="14" t="s">
        <v>13</v>
      </c>
      <c r="AL11" s="14" t="s">
        <v>13</v>
      </c>
      <c r="AM11" s="14" t="s">
        <v>13</v>
      </c>
      <c r="AN11" s="14" t="s">
        <v>13</v>
      </c>
      <c r="AO11" s="18"/>
      <c r="AP11" s="14" t="s">
        <v>13</v>
      </c>
      <c r="AQ11" s="14" t="s">
        <v>13</v>
      </c>
      <c r="AR11" s="14" t="s">
        <v>13</v>
      </c>
      <c r="AS11" s="14" t="s">
        <v>13</v>
      </c>
      <c r="AT11" s="14" t="s">
        <v>13</v>
      </c>
      <c r="AU11" s="14" t="s">
        <v>13</v>
      </c>
      <c r="AV11" s="14" t="s">
        <v>13</v>
      </c>
      <c r="AW11" s="14" t="s">
        <v>13</v>
      </c>
      <c r="AX11" s="14" t="s">
        <v>13</v>
      </c>
      <c r="AY11" s="18"/>
      <c r="AZ11" s="14" t="s">
        <v>13</v>
      </c>
      <c r="BA11" s="18"/>
      <c r="DP11" t="s">
        <v>442</v>
      </c>
      <c r="DQ11" t="s">
        <v>138</v>
      </c>
    </row>
    <row r="12" spans="1:121" x14ac:dyDescent="0.2">
      <c r="A12" t="s">
        <v>140</v>
      </c>
      <c r="C12" s="1">
        <f>'F12b_VQZ-F12'!E11-'F12b_VQZ-F12'!D11</f>
        <v>-0.22637674852809564</v>
      </c>
      <c r="D12" s="1">
        <f>'F12b_VQZ-F12'!N11-'F12b_VQZ-F12'!M11</f>
        <v>-0.21893807395267206</v>
      </c>
      <c r="E12" s="1">
        <f>'F12b_VQZ-F12'!W11-'F12b_VQZ-F12'!V11</f>
        <v>-0.22265741124038385</v>
      </c>
      <c r="F12" s="1">
        <f>'F12c_VQZ-F12 CCSD '!E11-'F12c_VQZ-F12 CCSD '!D11</f>
        <v>-0.22772815613104314</v>
      </c>
      <c r="G12" s="1">
        <f>'F12c_VQZ-F12 CCSD '!I11-'F12c_VQZ-F12 CCSD '!H11</f>
        <v>-0.2194390988916215</v>
      </c>
      <c r="H12" s="1">
        <f>'F12c_VQZ-F12 CCSD '!M11-'F12c_VQZ-F12 CCSD '!L11</f>
        <v>-0.22358362751133232</v>
      </c>
      <c r="I12" s="1">
        <f>'F12c_VTZ-F12 CCSD '!D11-'F12c_VTZ-F12 CCSD '!C11</f>
        <v>-0.23202696958293689</v>
      </c>
      <c r="J12" s="1">
        <f>'F12c_VTZ-F12 CCSD '!M11-'F12c_VTZ-F12 CCSD '!L11</f>
        <v>-0.22537241833432375</v>
      </c>
      <c r="K12" s="1">
        <f>'F12c_VTZ-F12 CCSD '!Q11-'F12c_VTZ-F12 CCSD '!P11</f>
        <v>-0.22869969395862988</v>
      </c>
      <c r="L12" s="1">
        <f>'F12b_VTZ-F12'!D11-'F12b_VTZ-F12'!C11</f>
        <v>-0.23307483451787281</v>
      </c>
      <c r="M12" s="1">
        <f>'F12b_VTZ-F12'!M11-'F12b_VTZ-F12'!L11</f>
        <v>-0.23471723772781683</v>
      </c>
      <c r="N12" s="1">
        <f>'F12b_VTZ-F12'!V11-'F12b_VTZ-F12'!U11</f>
        <v>-0.23389603612284482</v>
      </c>
      <c r="O12" s="1">
        <f>'F12c_VDZ-F12 '!D11-'F12c_VDZ-F12 '!C11</f>
        <v>-0.24579077737729449</v>
      </c>
      <c r="P12" s="1">
        <f>'F12c_VDZ-F12 '!M11-'F12c_VDZ-F12 '!L11</f>
        <v>-0.24841179168867278</v>
      </c>
      <c r="Q12" s="1">
        <f>'F12c_VDZ-F12 '!V11-'F12c_VDZ-F12 '!U11</f>
        <v>-0.24710128453298275</v>
      </c>
      <c r="R12" s="1">
        <f>'F12b_VDZ-F12'!D11-'F12b_VDZ-F12'!C11</f>
        <v>-0.26601099465066635</v>
      </c>
      <c r="S12" s="1">
        <f>'F12b_VDZ-F12'!M11-'F12b_VDZ-F12'!L11</f>
        <v>-0.27853960145608703</v>
      </c>
      <c r="T12" s="1">
        <f>'F12b_VDZ-F12'!V11-'F12b_VDZ-F12'!U11</f>
        <v>-0.27227529805337625</v>
      </c>
      <c r="V12" s="1">
        <f>'F12c_aVTZ-F12 CCSD'!D11-'F12c_aVTZ-F12 CCSD'!C11</f>
        <v>-0.2182314919772903</v>
      </c>
      <c r="W12" s="1">
        <f>'F12c_aVTZ-F12 CCSD'!H11-'F12c_aVTZ-F12 CCSD'!G11</f>
        <v>-0.22103261972834876</v>
      </c>
      <c r="X12" s="1">
        <f>'F12c_aVTZ-F12 CCSD'!L11-'F12c_aVTZ-F12 CCSD'!K11</f>
        <v>-0.21963205585281997</v>
      </c>
      <c r="Y12" s="1">
        <f>'F12c_aVDZ-F12'!D11-'F12c_aVDZ-F12'!C11</f>
        <v>-0.22376255465420858</v>
      </c>
      <c r="Z12" s="1">
        <f>'F12c_aVDZ-F12'!M11-'F12c_aVDZ-F12'!L11</f>
        <v>-0.23941539133415546</v>
      </c>
      <c r="AA12" s="1">
        <f>'F12c_aVDZ-F12'!V11-'F12c_aVDZ-F12'!U11</f>
        <v>-0.23158897299418157</v>
      </c>
      <c r="AC12" s="1">
        <f>'CCSD(T)-haVnZ'!H12-'CCSD(T)-haVnZ'!G12</f>
        <v>-0.27239188461302444</v>
      </c>
      <c r="AD12" s="1">
        <f>'CCSD(T)-haVnZ'!M12-'CCSD(T)-haVnZ'!L12</f>
        <v>-0.24345593626061302</v>
      </c>
      <c r="AE12" s="1">
        <f>(AC12+AD12)/2</f>
        <v>-0.25792391043681873</v>
      </c>
      <c r="AF12" s="1">
        <f>'CCSD(T)-haVnZ'!R12-'CCSD(T)-haVnZ'!Q12</f>
        <v>-0.22769470236678035</v>
      </c>
      <c r="AG12" s="1">
        <f>'CCSD(T)-haVnZ'!W12-'CCSD(T)-haVnZ'!V12</f>
        <v>-0.1979078266370804</v>
      </c>
      <c r="AH12" s="1">
        <f>(AF12+AG12)/2</f>
        <v>-0.21280126450193038</v>
      </c>
      <c r="AI12" s="1">
        <f>'CCSD(T)-haVnZ'!AB12-'CCSD(T)-haVnZ'!AA12</f>
        <v>-0.22378334464591898</v>
      </c>
      <c r="AJ12" s="1">
        <f>'CCSD(T)-haVnZ'!AG12-'CCSD(T)-haVnZ'!AF12</f>
        <v>-0.18982758570722158</v>
      </c>
      <c r="AK12" s="1">
        <f>(AI12+AJ12)/2</f>
        <v>-0.20680546517657028</v>
      </c>
      <c r="AL12" s="1">
        <f t="shared" ref="AL12:AL43" si="13">AF12+(AF12-AC12)/((3/2)^3-1)</f>
        <v>-0.20887483615783548</v>
      </c>
      <c r="AM12" s="1">
        <f t="shared" ref="AM12:AM43" si="14">AG12+(AG12-AD12)/((3/2)^3-1)</f>
        <v>-0.17872967521664562</v>
      </c>
      <c r="AN12" s="1">
        <f>(AL12+AM12)/2</f>
        <v>-0.19380225568724055</v>
      </c>
      <c r="AO12" s="1"/>
      <c r="AP12" s="1">
        <f>'CCSD(T)-sano-VnZ'!E12-'CCSD(T)-sano-VnZ'!D12</f>
        <v>-0.32510832642090293</v>
      </c>
      <c r="AQ12" s="1">
        <f>'CCSD(T)-sano-VnZ'!J12-'CCSD(T)-sano-VnZ'!I12</f>
        <v>-0.30378671515427502</v>
      </c>
      <c r="AR12" s="1">
        <f>(AP12+AQ12)/2</f>
        <v>-0.31444752078758897</v>
      </c>
      <c r="AS12" s="1">
        <f>'CCSD(T)-sano-VnZ'!O12-'CCSD(T)-sano-VnZ'!N12</f>
        <v>-0.29830684914191785</v>
      </c>
      <c r="AT12" s="1">
        <f>'CCSD(T)-sano-VnZ'!T12-'CCSD(T)-sano-VnZ'!S12</f>
        <v>-0.22794248638303394</v>
      </c>
      <c r="AU12" s="1">
        <f>(AS12+AT12)/2</f>
        <v>-0.26312466776247589</v>
      </c>
      <c r="AV12" s="1">
        <f>'CCSD(T)-sano-VnZ'!Y12-'CCSD(T)-sano-VnZ'!X12</f>
        <v>-0.2568968647071479</v>
      </c>
      <c r="AW12" s="1">
        <f>'CCSD(T)-sano-VnZ'!AD12-'CCSD(T)-sano-VnZ'!AC12</f>
        <v>-0.19448076504686895</v>
      </c>
      <c r="AX12" s="1">
        <f>(AV12+AW12)/2</f>
        <v>-0.22568881487700843</v>
      </c>
      <c r="AY12" s="1"/>
      <c r="AZ12">
        <f>-(BEGDB!C4-BEGDB!I4)</f>
        <v>-0.20399999999999974</v>
      </c>
      <c r="BD12" s="1"/>
      <c r="BE12" s="1"/>
      <c r="BF12" s="1"/>
      <c r="BM12" s="1"/>
      <c r="BN12" s="1"/>
      <c r="CC12" s="1"/>
      <c r="CD12" s="1"/>
      <c r="DO12" t="str">
        <f t="shared" ref="DO12:DO43" si="15">A12</f>
        <v>01_Water-Water.out</v>
      </c>
      <c r="DP12" s="1">
        <f t="shared" ref="DP12:DP43" si="16">L12-I12</f>
        <v>-1.0478649349359159E-3</v>
      </c>
      <c r="DQ12" s="1">
        <f t="shared" ref="DQ12:DQ43" si="17">M12-J12</f>
        <v>-9.3448193934930757E-3</v>
      </c>
    </row>
    <row r="13" spans="1:121" x14ac:dyDescent="0.2">
      <c r="A13" t="s">
        <v>141</v>
      </c>
      <c r="C13" s="1">
        <f>'F12b_VQZ-F12'!E12-'F12b_VQZ-F12'!D12</f>
        <v>-0.37676810065071376</v>
      </c>
      <c r="D13" s="1">
        <f>'F12b_VQZ-F12'!N12-'F12b_VQZ-F12'!M12</f>
        <v>-0.37140472925021406</v>
      </c>
      <c r="E13" s="1">
        <f>'F12b_VQZ-F12'!W12-'F12b_VQZ-F12'!V12</f>
        <v>-0.37408641495046435</v>
      </c>
      <c r="F13" s="1">
        <f>'F12c_VQZ-F12 CCSD '!E12-'F12c_VQZ-F12 CCSD '!D12</f>
        <v>-0.37888083411107676</v>
      </c>
      <c r="G13" s="1">
        <f>'F12c_VQZ-F12 CCSD '!I12-'F12c_VQZ-F12 CCSD '!H12</f>
        <v>-0.37270066058125995</v>
      </c>
      <c r="H13" s="1">
        <f>'F12c_VQZ-F12 CCSD '!M12-'F12c_VQZ-F12 CCSD '!L12</f>
        <v>-0.37579074734616924</v>
      </c>
      <c r="I13" s="1">
        <f>'F12c_VTZ-F12 CCSD '!D12-'F12c_VTZ-F12 CCSD '!C12</f>
        <v>-0.37951333609532778</v>
      </c>
      <c r="J13" s="1">
        <f>'F12c_VTZ-F12 CCSD '!M12-'F12c_VTZ-F12 CCSD '!L12</f>
        <v>-0.37767962152298029</v>
      </c>
      <c r="K13" s="1">
        <f>'F12c_VTZ-F12 CCSD '!Q12-'F12c_VTZ-F12 CCSD '!P12</f>
        <v>-0.37859647880915404</v>
      </c>
      <c r="L13" s="1">
        <f>'F12b_VTZ-F12'!D12-'F12b_VTZ-F12'!C12</f>
        <v>-0.37851348315517797</v>
      </c>
      <c r="M13" s="1">
        <f>'F12b_VTZ-F12'!M12-'F12b_VTZ-F12'!L12</f>
        <v>-0.3873899570721191</v>
      </c>
      <c r="N13" s="1">
        <f>'F12b_VTZ-F12'!V12-'F12b_VTZ-F12'!U12</f>
        <v>-0.38295172011364809</v>
      </c>
      <c r="O13" s="1">
        <f>'F12c_VDZ-F12 '!D12-'F12c_VDZ-F12 '!C12</f>
        <v>-0.3934347730050165</v>
      </c>
      <c r="P13" s="1">
        <f>'F12c_VDZ-F12 '!M12-'F12c_VDZ-F12 '!L12</f>
        <v>-0.40345322073568823</v>
      </c>
      <c r="Q13" s="1">
        <f>'F12c_VDZ-F12 '!V12-'F12c_VDZ-F12 '!U12</f>
        <v>-0.39844399687035192</v>
      </c>
      <c r="R13" s="1">
        <f>'F12b_VDZ-F12'!D12-'F12b_VDZ-F12'!C12</f>
        <v>-0.4208910439579272</v>
      </c>
      <c r="S13" s="1">
        <f>'F12b_VDZ-F12'!M12-'F12b_VDZ-F12'!L12</f>
        <v>-0.43662880715083574</v>
      </c>
      <c r="T13" s="1">
        <f>'F12b_VDZ-F12'!V12-'F12b_VDZ-F12'!U12</f>
        <v>-0.42875992555438103</v>
      </c>
      <c r="V13" s="1">
        <f>'F12c_aVTZ-F12 CCSD'!D12-'F12c_aVTZ-F12 CCSD'!C12</f>
        <v>-0.36892372487451919</v>
      </c>
      <c r="W13" s="1">
        <f>'F12c_aVTZ-F12 CCSD'!H12-'F12c_aVTZ-F12 CCSD'!G12</f>
        <v>-0.37495602638425485</v>
      </c>
      <c r="X13" s="1">
        <f>'F12c_aVTZ-F12 CCSD'!L12-'F12c_aVTZ-F12 CCSD'!K12</f>
        <v>-0.37193987562938702</v>
      </c>
      <c r="Y13" s="1">
        <f>'F12c_aVDZ-F12'!D12-'F12c_aVDZ-F12'!C12</f>
        <v>-0.3739278583404575</v>
      </c>
      <c r="Z13" s="1">
        <f>'F12c_aVDZ-F12'!M12-'F12c_aVDZ-F12'!L12</f>
        <v>-0.39654557292000003</v>
      </c>
      <c r="AA13" s="1">
        <f>'F12c_aVDZ-F12'!V12-'F12c_aVDZ-F12'!U12</f>
        <v>-0.38523671563022965</v>
      </c>
      <c r="AC13" s="1">
        <f>'CCSD(T)-haVnZ'!H13-'CCSD(T)-haVnZ'!G13</f>
        <v>-0.40860272748190507</v>
      </c>
      <c r="AD13" s="1">
        <f>'CCSD(T)-haVnZ'!M13-'CCSD(T)-haVnZ'!L13</f>
        <v>-0.37332952301679878</v>
      </c>
      <c r="AE13" s="1">
        <f t="shared" ref="AE13:AE20" si="18">(AC13+AD13)/2</f>
        <v>-0.39096612524935193</v>
      </c>
      <c r="AF13" s="1">
        <f>'CCSD(T)-haVnZ'!R13-'CCSD(T)-haVnZ'!Q13</f>
        <v>-0.37077615046080847</v>
      </c>
      <c r="AG13" s="1">
        <f>'CCSD(T)-haVnZ'!W13-'CCSD(T)-haVnZ'!V13</f>
        <v>-0.33593957652085127</v>
      </c>
      <c r="AH13" s="1">
        <f t="shared" ref="AH13:AH20" si="19">(AF13+AG13)/2</f>
        <v>-0.35335786349082987</v>
      </c>
      <c r="AI13" s="1">
        <f>'CCSD(T)-haVnZ'!AB13-'CCSD(T)-haVnZ'!AA13</f>
        <v>-0.37443596972432225</v>
      </c>
      <c r="AJ13" s="1">
        <f>'CCSD(T)-haVnZ'!AG13-'CCSD(T)-haVnZ'!AF13</f>
        <v>-0.33346836567709115</v>
      </c>
      <c r="AK13" s="1">
        <f t="shared" ref="AK13:AK14" si="20">(AI13+AJ13)/2</f>
        <v>-0.3539521677007067</v>
      </c>
      <c r="AL13" s="1">
        <f t="shared" si="13"/>
        <v>-0.35484917066245203</v>
      </c>
      <c r="AM13" s="1">
        <f t="shared" si="14"/>
        <v>-0.32019644115413654</v>
      </c>
      <c r="AN13" s="1">
        <f t="shared" ref="AN13:AN76" si="21">(AL13+AM13)/2</f>
        <v>-0.33752280590829431</v>
      </c>
      <c r="AO13" s="1"/>
      <c r="AP13" s="1">
        <f>'CCSD(T)-sano-VnZ'!E13-'CCSD(T)-sano-VnZ'!D13</f>
        <v>-0.44692687057853675</v>
      </c>
      <c r="AQ13" s="1">
        <f>'CCSD(T)-sano-VnZ'!J13-'CCSD(T)-sano-VnZ'!I13</f>
        <v>-0.41187550514059534</v>
      </c>
      <c r="AR13" s="1">
        <f t="shared" ref="AR13:AR26" si="22">(AP13+AQ13)/2</f>
        <v>-0.42940118785956605</v>
      </c>
      <c r="AS13" s="1">
        <f>'CCSD(T)-sano-VnZ'!O13-'CCSD(T)-sano-VnZ'!N13</f>
        <v>-0.44066077467102005</v>
      </c>
      <c r="AT13" s="1">
        <f>'CCSD(T)-sano-VnZ'!T13-'CCSD(T)-sano-VnZ'!S13</f>
        <v>-0.36076649479717737</v>
      </c>
      <c r="AU13" s="1">
        <f t="shared" ref="AU13:AU26" si="23">(AS13+AT13)/2</f>
        <v>-0.40071363473409871</v>
      </c>
      <c r="AV13" s="1">
        <f>'CCSD(T)-sano-VnZ'!Y13-'CCSD(T)-sano-VnZ'!X13</f>
        <v>-0.40900332137580087</v>
      </c>
      <c r="AW13" s="1">
        <f>'CCSD(T)-sano-VnZ'!AD13-'CCSD(T)-sano-VnZ'!AC13</f>
        <v>-0.33779454730683955</v>
      </c>
      <c r="AX13" s="1">
        <f t="shared" ref="AX13:AX23" si="24">(AV13+AW13)/2</f>
        <v>-0.37339893434132021</v>
      </c>
      <c r="AY13" s="1"/>
      <c r="AZ13">
        <f>-(BEGDB!C5-BEGDB!I5)</f>
        <v>-0.34299999999999997</v>
      </c>
      <c r="BD13" s="1"/>
      <c r="BE13" s="1"/>
      <c r="BF13" s="1"/>
      <c r="BM13" s="1"/>
      <c r="BN13" s="1"/>
      <c r="CC13" s="1"/>
      <c r="CD13" s="1"/>
      <c r="DO13" t="str">
        <f t="shared" si="15"/>
        <v>02_Water-MeOH.out</v>
      </c>
      <c r="DP13" s="1">
        <f t="shared" si="16"/>
        <v>9.9985294014981463E-4</v>
      </c>
      <c r="DQ13" s="1">
        <f t="shared" si="17"/>
        <v>-9.7103355491388044E-3</v>
      </c>
    </row>
    <row r="14" spans="1:121" x14ac:dyDescent="0.2">
      <c r="A14" t="s">
        <v>142</v>
      </c>
      <c r="C14" s="1">
        <f>'F12b_VQZ-F12'!E13-'F12b_VQZ-F12'!D13</f>
        <v>-0.54073232819675443</v>
      </c>
      <c r="D14" s="1">
        <f>'F12b_VQZ-F12'!N13-'F12b_VQZ-F12'!M13</f>
        <v>-0.53575572797060289</v>
      </c>
      <c r="E14" s="1">
        <f>'F12b_VQZ-F12'!W13-'F12b_VQZ-F12'!V13</f>
        <v>-0.53824402808367822</v>
      </c>
      <c r="F14" s="1">
        <f>'F12c_VQZ-F12 CCSD '!E13-'F12c_VQZ-F12 CCSD '!D13</f>
        <v>-0.54436801344401786</v>
      </c>
      <c r="G14" s="1">
        <f>'F12c_VQZ-F12 CCSD '!I13-'F12c_VQZ-F12 CCSD '!H13</f>
        <v>-0.53838391030369515</v>
      </c>
      <c r="H14" s="1">
        <f>'F12c_VQZ-F12 CCSD '!M13-'F12c_VQZ-F12 CCSD '!L13</f>
        <v>-0.5413759618738565</v>
      </c>
      <c r="I14" s="1">
        <f>'F12c_VTZ-F12 CCSD '!D13-'F12c_VTZ-F12 CCSD '!C13</f>
        <v>-0.5461547946580545</v>
      </c>
      <c r="J14" s="1">
        <f>'F12c_VTZ-F12 CCSD '!M13-'F12c_VTZ-F12 CCSD '!L13</f>
        <v>-0.54105417907765752</v>
      </c>
      <c r="K14" s="1">
        <f>'F12c_VTZ-F12 CCSD '!Q13-'F12c_VTZ-F12 CCSD '!P13</f>
        <v>-0.54360448686785645</v>
      </c>
      <c r="L14" s="1">
        <f>'F12b_VTZ-F12'!D13-'F12b_VTZ-F12'!C13</f>
        <v>-0.54590315331121264</v>
      </c>
      <c r="M14" s="1">
        <f>'F12b_VTZ-F12'!M13-'F12b_VTZ-F12'!L13</f>
        <v>-0.55001323134775593</v>
      </c>
      <c r="N14" s="1">
        <f>'F12b_VTZ-F12'!V13-'F12b_VTZ-F12'!U13</f>
        <v>-0.54795819232948517</v>
      </c>
      <c r="O14" s="1">
        <f>'F12c_VDZ-F12 '!D13-'F12c_VDZ-F12 '!C13</f>
        <v>-0.55990249242571366</v>
      </c>
      <c r="P14" s="1">
        <f>'F12c_VDZ-F12 '!M13-'F12c_VDZ-F12 '!L13</f>
        <v>-0.55846832009498026</v>
      </c>
      <c r="Q14" s="1">
        <f>'F12c_VDZ-F12 '!V13-'F12c_VDZ-F12 '!U13</f>
        <v>-0.55918540626034652</v>
      </c>
      <c r="R14" s="1">
        <f>'F12b_VDZ-F12'!D13-'F12b_VDZ-F12'!C13</f>
        <v>-0.59879130432930605</v>
      </c>
      <c r="S14" s="1">
        <f>'F12b_VDZ-F12'!M13-'F12b_VDZ-F12'!L13</f>
        <v>-0.60145051891194434</v>
      </c>
      <c r="T14" s="1">
        <f>'F12b_VDZ-F12'!V13-'F12b_VDZ-F12'!U13</f>
        <v>-0.60012091162062564</v>
      </c>
      <c r="V14" s="1">
        <f>'F12c_aVTZ-F12 CCSD'!D13-'F12c_aVTZ-F12 CCSD'!C13</f>
        <v>-0.53744397134911104</v>
      </c>
      <c r="W14" s="1">
        <f>'F12c_aVTZ-F12 CCSD'!H13-'F12c_aVTZ-F12 CCSD'!G13</f>
        <v>-0.5392521080101309</v>
      </c>
      <c r="X14" s="1">
        <f>'F12c_aVTZ-F12 CCSD'!L13-'F12c_aVTZ-F12 CCSD'!K13</f>
        <v>-0.53834803967962142</v>
      </c>
      <c r="Y14" s="1">
        <f>'F12c_aVDZ-F12'!D13-'F12c_aVDZ-F12'!C13</f>
        <v>-0.53900476003916875</v>
      </c>
      <c r="Z14" s="1">
        <f>'F12c_aVDZ-F12'!M13-'F12c_aVDZ-F12'!L13</f>
        <v>-0.55298831664693981</v>
      </c>
      <c r="AA14" s="1">
        <f>'F12c_aVDZ-F12'!V13-'F12c_aVDZ-F12'!U13</f>
        <v>-0.54599653834305428</v>
      </c>
      <c r="AC14" s="1">
        <f>'CCSD(T)-haVnZ'!H14-'CCSD(T)-haVnZ'!G14</f>
        <v>-0.56453275640732592</v>
      </c>
      <c r="AD14" s="1">
        <f>'CCSD(T)-haVnZ'!M14-'CCSD(T)-haVnZ'!L14</f>
        <v>-0.51663209169501023</v>
      </c>
      <c r="AE14" s="1">
        <f t="shared" si="18"/>
        <v>-0.54058242405116808</v>
      </c>
      <c r="AF14" s="1">
        <f>'CCSD(T)-haVnZ'!R14-'CCSD(T)-haVnZ'!Q14</f>
        <v>-0.53365348014301972</v>
      </c>
      <c r="AG14" s="1">
        <f>'CCSD(T)-haVnZ'!W14-'CCSD(T)-haVnZ'!V14</f>
        <v>-0.48073114932001637</v>
      </c>
      <c r="AH14" s="1">
        <f t="shared" si="19"/>
        <v>-0.50719231473151805</v>
      </c>
      <c r="AI14" s="1">
        <f>'CCSD(T)-haVnZ'!AB14-'CCSD(T)-haVnZ'!AA14</f>
        <v>-0.53823636963808585</v>
      </c>
      <c r="AJ14" s="1">
        <f>'CCSD(T)-haVnZ'!AG14-'CCSD(T)-haVnZ'!AF14</f>
        <v>-0.4882808510247667</v>
      </c>
      <c r="AK14" s="1">
        <f t="shared" si="20"/>
        <v>-0.51325861033142628</v>
      </c>
      <c r="AL14" s="1">
        <f t="shared" si="13"/>
        <v>-0.52065167961068026</v>
      </c>
      <c r="AM14" s="1">
        <f t="shared" si="14"/>
        <v>-0.46561496305686106</v>
      </c>
      <c r="AN14" s="1">
        <f t="shared" si="21"/>
        <v>-0.49313332133377064</v>
      </c>
      <c r="AO14" s="1"/>
      <c r="AP14" s="1">
        <f>'CCSD(T)-sano-VnZ'!E14-'CCSD(T)-sano-VnZ'!D14</f>
        <v>-0.66764972962838698</v>
      </c>
      <c r="AQ14" s="1">
        <f>'CCSD(T)-sano-VnZ'!J14-'CCSD(T)-sano-VnZ'!I14</f>
        <v>-0.59118270959742159</v>
      </c>
      <c r="AR14" s="1">
        <f t="shared" si="22"/>
        <v>-0.62941621961290428</v>
      </c>
      <c r="AS14" s="1">
        <f>'CCSD(T)-sano-VnZ'!O14-'CCSD(T)-sano-VnZ'!N14</f>
        <v>-0.63619960482031246</v>
      </c>
      <c r="AT14" s="1">
        <f>'CCSD(T)-sano-VnZ'!T14-'CCSD(T)-sano-VnZ'!S14</f>
        <v>-0.52626014502154916</v>
      </c>
      <c r="AU14" s="1">
        <f t="shared" si="23"/>
        <v>-0.58122987492093081</v>
      </c>
      <c r="AV14" s="1">
        <f>'CCSD(T)-sano-VnZ'!Y14-'CCSD(T)-sano-VnZ'!X14</f>
        <v>-0.60210838357603969</v>
      </c>
      <c r="AW14" s="1">
        <f>'CCSD(T)-sano-VnZ'!AD14-'CCSD(T)-sano-VnZ'!AC14</f>
        <v>-0.50503738717887536</v>
      </c>
      <c r="AX14" s="1">
        <f t="shared" si="24"/>
        <v>-0.55357288537745752</v>
      </c>
      <c r="AY14" s="1"/>
      <c r="AZ14">
        <f>-(BEGDB!C6-BEGDB!I6)</f>
        <v>-0.48899999999999988</v>
      </c>
      <c r="BD14" s="1"/>
      <c r="BE14" s="1"/>
      <c r="BF14" s="1"/>
      <c r="BM14" s="1"/>
      <c r="BN14" s="1"/>
      <c r="CC14" s="1"/>
      <c r="CD14" s="1"/>
      <c r="DO14" t="str">
        <f t="shared" si="15"/>
        <v>03_Water-MeNH2.out</v>
      </c>
      <c r="DP14" s="1">
        <f t="shared" si="16"/>
        <v>2.5164134684185768E-4</v>
      </c>
      <c r="DQ14" s="1">
        <f t="shared" si="17"/>
        <v>-8.959052270098411E-3</v>
      </c>
    </row>
    <row r="15" spans="1:121" x14ac:dyDescent="0.2">
      <c r="A15" t="s">
        <v>143</v>
      </c>
      <c r="I15" s="1">
        <f>'F12c_VTZ-F12 CCSD '!D14-'F12c_VTZ-F12 CCSD '!C14</f>
        <v>-0.33240538219281035</v>
      </c>
      <c r="J15" s="1">
        <f>'F12c_VTZ-F12 CCSD '!M14-'F12c_VTZ-F12 CCSD '!L14</f>
        <v>-0.32649363276868559</v>
      </c>
      <c r="K15" s="1">
        <f>'F12c_VTZ-F12 CCSD '!Q14-'F12c_VTZ-F12 CCSD '!P14</f>
        <v>-0.3294495074807493</v>
      </c>
      <c r="L15" s="1">
        <f>'F12b_VTZ-F12'!D14-'F12b_VTZ-F12'!C14</f>
        <v>-0.33443870809424503</v>
      </c>
      <c r="M15" s="1">
        <f>'F12b_VTZ-F12'!M14-'F12b_VTZ-F12'!L14</f>
        <v>-0.3417523789948449</v>
      </c>
      <c r="N15" s="1">
        <f>'F12b_VTZ-F12'!V14-'F12b_VTZ-F12'!U14</f>
        <v>-0.33809554354454541</v>
      </c>
      <c r="O15" s="1">
        <f>'F12c_VDZ-F12 '!D14-'F12c_VDZ-F12 '!C14</f>
        <v>-0.34306500836900078</v>
      </c>
      <c r="P15" s="1">
        <f>'F12c_VDZ-F12 '!M14-'F12c_VDZ-F12 '!L14</f>
        <v>-0.35517635211210852</v>
      </c>
      <c r="Q15" s="1">
        <f>'F12c_VDZ-F12 '!V14-'F12c_VDZ-F12 '!U14</f>
        <v>-0.34912068024055465</v>
      </c>
      <c r="R15" s="1">
        <f>'F12b_VDZ-F12'!D14-'F12b_VDZ-F12'!C14</f>
        <v>-0.38075334569235775</v>
      </c>
      <c r="S15" s="1">
        <f>'F12b_VDZ-F12'!M14-'F12b_VDZ-F12'!L14</f>
        <v>-0.4007402900780459</v>
      </c>
      <c r="T15" s="1">
        <f>'F12b_VDZ-F12'!V14-'F12b_VDZ-F12'!U14</f>
        <v>-0.39074681788520227</v>
      </c>
      <c r="V15" s="1">
        <f>'F12c_aVTZ-F12 CCSD'!D14-'F12c_aVTZ-F12 CCSD'!C14</f>
        <v>-0.31445205299051526</v>
      </c>
      <c r="W15" s="1">
        <f>'F12c_aVTZ-F12 CCSD'!H14-'F12c_aVTZ-F12 CCSD'!G14</f>
        <v>-0.32380814622987142</v>
      </c>
      <c r="X15" s="1">
        <f>'F12c_aVTZ-F12 CCSD'!L14-'F12c_aVTZ-F12 CCSD'!K14</f>
        <v>-0.31913009961019334</v>
      </c>
      <c r="Y15" s="1">
        <f>'F12c_aVDZ-F12'!D14-'F12c_aVDZ-F12'!C14</f>
        <v>-0.31580308406320956</v>
      </c>
      <c r="Z15" s="1">
        <f>'F12c_aVDZ-F12'!M14-'F12c_aVDZ-F12'!L14</f>
        <v>-0.34571135398864783</v>
      </c>
      <c r="AA15" s="1">
        <f>'F12c_aVDZ-F12'!V14-'F12c_aVDZ-F12'!U14</f>
        <v>-0.33075721902592825</v>
      </c>
      <c r="AC15" s="1">
        <f>'CCSD(T)-haVnZ'!H15-'CCSD(T)-haVnZ'!G15</f>
        <v>-0.35515661195351989</v>
      </c>
      <c r="AD15" s="1">
        <f>'CCSD(T)-haVnZ'!M15-'CCSD(T)-haVnZ'!L15</f>
        <v>-0.30190424565685348</v>
      </c>
      <c r="AE15" s="1">
        <f t="shared" si="18"/>
        <v>-0.32853042880518668</v>
      </c>
      <c r="AF15" s="1">
        <f>'CCSD(T)-haVnZ'!R15-'CCSD(T)-haVnZ'!Q15</f>
        <v>-0.32458604093443455</v>
      </c>
      <c r="AG15" s="1">
        <f>'CCSD(T)-haVnZ'!W15-'CCSD(T)-haVnZ'!V15</f>
        <v>-0.26740475789435258</v>
      </c>
      <c r="AH15" s="1">
        <f t="shared" si="19"/>
        <v>-0.29599539941439357</v>
      </c>
      <c r="AI15" s="1"/>
      <c r="AJ15" s="1"/>
      <c r="AK15" s="1"/>
      <c r="AL15" s="1">
        <f t="shared" si="13"/>
        <v>-0.31171422155797757</v>
      </c>
      <c r="AM15" s="1">
        <f t="shared" si="14"/>
        <v>-0.2528786577838259</v>
      </c>
      <c r="AN15" s="1">
        <f t="shared" si="21"/>
        <v>-0.28229643967090173</v>
      </c>
      <c r="AO15" s="1"/>
      <c r="AP15" s="1">
        <f>'CCSD(T)-sano-VnZ'!E15-'CCSD(T)-sano-VnZ'!D15</f>
        <v>-0.37928213084242213</v>
      </c>
      <c r="AQ15" s="1">
        <f>'CCSD(T)-sano-VnZ'!J15-'CCSD(T)-sano-VnZ'!I15</f>
        <v>-0.31275599964116463</v>
      </c>
      <c r="AR15" s="1">
        <f t="shared" si="22"/>
        <v>-0.34601906524179338</v>
      </c>
      <c r="AS15" s="1">
        <f>'CCSD(T)-sano-VnZ'!O15-'CCSD(T)-sano-VnZ'!N15</f>
        <v>-0.40192470547886305</v>
      </c>
      <c r="AT15" s="1">
        <f>'CCSD(T)-sano-VnZ'!T15-'CCSD(T)-sano-VnZ'!S15</f>
        <v>-0.29755858422227988</v>
      </c>
      <c r="AU15" s="1">
        <f t="shared" si="23"/>
        <v>-0.34974164485057146</v>
      </c>
      <c r="AV15" s="1"/>
      <c r="AW15" s="1"/>
      <c r="AX15" s="1"/>
      <c r="AY15" s="1"/>
      <c r="AZ15">
        <f>-(BEGDB!C7-BEGDB!I7)</f>
        <v>-0.26900000000000013</v>
      </c>
      <c r="BE15" s="1"/>
      <c r="BF15" s="1"/>
      <c r="BM15" s="1"/>
      <c r="BN15" s="1"/>
      <c r="CC15" s="1"/>
      <c r="CD15" s="1"/>
      <c r="DO15" t="str">
        <f t="shared" si="15"/>
        <v>04_Water-Peptide.out</v>
      </c>
      <c r="DP15" s="1">
        <f t="shared" si="16"/>
        <v>-2.0333259014346794E-3</v>
      </c>
      <c r="DQ15" s="1">
        <f t="shared" si="17"/>
        <v>-1.5258746226159303E-2</v>
      </c>
    </row>
    <row r="16" spans="1:121" x14ac:dyDescent="0.2">
      <c r="A16" t="s">
        <v>144</v>
      </c>
      <c r="C16" s="1">
        <f>'F12b_VQZ-F12'!E15-'F12b_VQZ-F12'!D15</f>
        <v>-0.43820976838861903</v>
      </c>
      <c r="D16" s="1">
        <f>'F12b_VQZ-F12'!N15-'F12b_VQZ-F12'!M15</f>
        <v>-0.4342212420477507</v>
      </c>
      <c r="E16" s="1">
        <f>'F12b_VQZ-F12'!W15-'F12b_VQZ-F12'!V15</f>
        <v>-0.43621550521818442</v>
      </c>
      <c r="F16" s="1">
        <f>'F12c_VQZ-F12 CCSD '!E15-'F12c_VQZ-F12 CCSD '!D15</f>
        <v>-0.4411607215263782</v>
      </c>
      <c r="G16" s="1">
        <f>'F12c_VQZ-F12 CCSD '!I15-'F12c_VQZ-F12 CCSD '!H15</f>
        <v>-0.43618512843661517</v>
      </c>
      <c r="H16" s="1">
        <f>'F12c_VQZ-F12 CCSD '!M15-'F12c_VQZ-F12 CCSD '!L15</f>
        <v>-0.43867292498149624</v>
      </c>
      <c r="I16" s="1">
        <f>'F12c_VTZ-F12 CCSD '!D15-'F12c_VTZ-F12 CCSD '!C15</f>
        <v>-0.43845197199179875</v>
      </c>
      <c r="J16" s="1">
        <f>'F12c_VTZ-F12 CCSD '!M15-'F12c_VTZ-F12 CCSD '!L15</f>
        <v>-0.44028062190050044</v>
      </c>
      <c r="K16" s="1">
        <f>'F12c_VTZ-F12 CCSD '!Q15-'F12c_VTZ-F12 CCSD '!P15</f>
        <v>-0.43936629694614915</v>
      </c>
      <c r="L16" s="1">
        <f>'F12b_VTZ-F12'!D15-'F12b_VTZ-F12'!C15</f>
        <v>-0.43532612124655845</v>
      </c>
      <c r="M16" s="1">
        <f>'F12b_VTZ-F12'!M15-'F12b_VTZ-F12'!L15</f>
        <v>-0.44806468393984389</v>
      </c>
      <c r="N16" s="1">
        <f>'F12b_VTZ-F12'!V15-'F12b_VTZ-F12'!U15</f>
        <v>-0.44169540259320073</v>
      </c>
      <c r="O16" s="1">
        <f>'F12c_VDZ-F12 '!D15-'F12c_VDZ-F12 '!C15</f>
        <v>-0.43928376779054368</v>
      </c>
      <c r="P16" s="1">
        <f>'F12c_VDZ-F12 '!M15-'F12c_VDZ-F12 '!L15</f>
        <v>-0.45938608108533341</v>
      </c>
      <c r="Q16" s="1">
        <f>'F12c_VDZ-F12 '!V15-'F12c_VDZ-F12 '!U15</f>
        <v>-0.4493349244379381</v>
      </c>
      <c r="R16" s="1">
        <f>'F12b_VDZ-F12'!D15-'F12b_VDZ-F12'!C15</f>
        <v>-0.4644326499139817</v>
      </c>
      <c r="S16" s="1">
        <f>'F12b_VDZ-F12'!M15-'F12b_VDZ-F12'!L15</f>
        <v>-0.48702368279852326</v>
      </c>
      <c r="T16" s="1">
        <f>'F12b_VDZ-F12'!V15-'F12b_VDZ-F12'!U15</f>
        <v>-0.47572816635625248</v>
      </c>
      <c r="V16" s="1">
        <f>'F12c_aVTZ-F12 CCSD'!D15-'F12c_aVTZ-F12 CCSD'!C15</f>
        <v>-0.43065252964039047</v>
      </c>
      <c r="W16" s="1">
        <f>'F12c_aVTZ-F12 CCSD'!H15-'F12c_aVTZ-F12 CCSD'!G15</f>
        <v>-0.43859792066138503</v>
      </c>
      <c r="X16" s="1">
        <f>'F12c_aVTZ-F12 CCSD'!L15-'F12c_aVTZ-F12 CCSD'!K15</f>
        <v>-0.43462522515088864</v>
      </c>
      <c r="Y16" s="1">
        <f>'F12c_aVDZ-F12'!D15-'F12c_aVDZ-F12'!C15</f>
        <v>-0.42603353197831595</v>
      </c>
      <c r="Z16" s="1">
        <f>'F12c_aVDZ-F12'!M15-'F12c_aVDZ-F12'!L15</f>
        <v>-0.45508791775094792</v>
      </c>
      <c r="AA16" s="1">
        <f>'F12c_aVDZ-F12'!V15-'F12c_aVDZ-F12'!U15</f>
        <v>-0.44056072486463194</v>
      </c>
      <c r="AC16" s="1">
        <f>'CCSD(T)-haVnZ'!H16-'CCSD(T)-haVnZ'!G16</f>
        <v>-0.45849151798571874</v>
      </c>
      <c r="AD16" s="1">
        <f>'CCSD(T)-haVnZ'!M16-'CCSD(T)-haVnZ'!L16</f>
        <v>-0.41391960729438448</v>
      </c>
      <c r="AE16" s="1">
        <f t="shared" si="18"/>
        <v>-0.43620556264005161</v>
      </c>
      <c r="AF16" s="1">
        <f>'CCSD(T)-haVnZ'!R16-'CCSD(T)-haVnZ'!Q16</f>
        <v>-0.43009566265372534</v>
      </c>
      <c r="AG16" s="1">
        <f>'CCSD(T)-haVnZ'!W16-'CCSD(T)-haVnZ'!V16</f>
        <v>-0.39529599631200796</v>
      </c>
      <c r="AH16" s="1">
        <f t="shared" si="19"/>
        <v>-0.41269582948286665</v>
      </c>
      <c r="AI16" s="1">
        <f>'CCSD(T)-haVnZ'!AB16-'CCSD(T)-haVnZ'!AA16</f>
        <v>-0.44064100248096505</v>
      </c>
      <c r="AJ16" s="1">
        <f>'CCSD(T)-haVnZ'!AG16-'CCSD(T)-haVnZ'!AF16</f>
        <v>-0.39675371469608756</v>
      </c>
      <c r="AK16" s="1">
        <f t="shared" ref="AK16:AK17" si="25">(AI16+AJ16)/2</f>
        <v>-0.4186973585885263</v>
      </c>
      <c r="AL16" s="1">
        <f t="shared" si="13"/>
        <v>-0.41813951304025443</v>
      </c>
      <c r="AM16" s="1">
        <f t="shared" si="14"/>
        <v>-0.38745447589837573</v>
      </c>
      <c r="AN16" s="1">
        <f t="shared" si="21"/>
        <v>-0.40279699446931505</v>
      </c>
      <c r="AO16" s="1"/>
      <c r="AP16" s="1">
        <f>'CCSD(T)-sano-VnZ'!E16-'CCSD(T)-sano-VnZ'!D16</f>
        <v>-0.4879365597825247</v>
      </c>
      <c r="AQ16" s="1">
        <f>'CCSD(T)-sano-VnZ'!J16-'CCSD(T)-sano-VnZ'!I16</f>
        <v>-0.44665223224335548</v>
      </c>
      <c r="AR16" s="1">
        <f t="shared" si="22"/>
        <v>-0.46729439601294009</v>
      </c>
      <c r="AS16" s="1">
        <f>'CCSD(T)-sano-VnZ'!O16-'CCSD(T)-sano-VnZ'!N16</f>
        <v>-0.50740495104323813</v>
      </c>
      <c r="AT16" s="1">
        <f>'CCSD(T)-sano-VnZ'!T16-'CCSD(T)-sano-VnZ'!S16</f>
        <v>-0.41932832942049014</v>
      </c>
      <c r="AU16" s="1">
        <f t="shared" si="23"/>
        <v>-0.46336664023186414</v>
      </c>
      <c r="AV16" s="1">
        <f>'CCSD(T)-sano-VnZ'!Y16-'CCSD(T)-sano-VnZ'!X16</f>
        <v>-0.47485896434025765</v>
      </c>
      <c r="AW16" s="1">
        <f>'CCSD(T)-sano-VnZ'!AD16-'CCSD(T)-sano-VnZ'!AC16</f>
        <v>-0.39836197386008187</v>
      </c>
      <c r="AX16" s="1">
        <f t="shared" si="24"/>
        <v>-0.43661046910016976</v>
      </c>
      <c r="AY16" s="1"/>
      <c r="AZ16">
        <f>-(BEGDB!C8-BEGDB!I8)</f>
        <v>-0.38900000000000023</v>
      </c>
      <c r="BD16" s="1"/>
      <c r="BE16" s="1"/>
      <c r="BF16" s="1"/>
      <c r="BM16" s="1"/>
      <c r="BN16" s="1"/>
      <c r="CC16" s="1"/>
      <c r="CD16" s="1"/>
      <c r="DO16" t="str">
        <f t="shared" si="15"/>
        <v>05_MeOH-MeOH.out</v>
      </c>
      <c r="DP16" s="1">
        <f t="shared" si="16"/>
        <v>3.1258507452402995E-3</v>
      </c>
      <c r="DQ16" s="1">
        <f t="shared" si="17"/>
        <v>-7.7840620393434534E-3</v>
      </c>
    </row>
    <row r="17" spans="1:121" x14ac:dyDescent="0.2">
      <c r="A17" t="s">
        <v>145</v>
      </c>
      <c r="C17" s="1">
        <f>'F12b_VQZ-F12'!E16-'F12b_VQZ-F12'!D16</f>
        <v>-0.72991584508224516</v>
      </c>
      <c r="D17" s="1">
        <f>'F12b_VQZ-F12'!N16-'F12b_VQZ-F12'!M16</f>
        <v>-0.72656005229387599</v>
      </c>
      <c r="E17" s="1">
        <f>'F12b_VQZ-F12'!W16-'F12b_VQZ-F12'!V16</f>
        <v>-0.72823794868806146</v>
      </c>
      <c r="F17" s="1">
        <f>'F12c_VQZ-F12 CCSD '!E16-'F12c_VQZ-F12 CCSD '!D16</f>
        <v>-0.73529748577989906</v>
      </c>
      <c r="G17" s="1">
        <f>'F12c_VQZ-F12 CCSD '!I16-'F12c_VQZ-F12 CCSD '!H16</f>
        <v>-0.73068238559475507</v>
      </c>
      <c r="H17" s="1">
        <f>'F12c_VQZ-F12 CCSD '!M16-'F12c_VQZ-F12 CCSD '!L16</f>
        <v>-0.73298993568732662</v>
      </c>
      <c r="I17" s="1">
        <f>'F12c_VTZ-F12 CCSD '!D16-'F12c_VTZ-F12 CCSD '!C16</f>
        <v>-0.73277196900772967</v>
      </c>
      <c r="J17" s="1">
        <f>'F12c_VTZ-F12 CCSD '!M16-'F12c_VTZ-F12 CCSD '!L16</f>
        <v>-0.73307659411104709</v>
      </c>
      <c r="K17" s="1">
        <f>'F12c_VTZ-F12 CCSD '!Q16-'F12c_VTZ-F12 CCSD '!P16</f>
        <v>-0.73292428155938794</v>
      </c>
      <c r="L17" s="1">
        <f>'F12b_VTZ-F12'!D16-'F12b_VTZ-F12'!C16</f>
        <v>-0.72777591282200405</v>
      </c>
      <c r="M17" s="1">
        <f>'F12b_VTZ-F12'!M16-'F12b_VTZ-F12'!L16</f>
        <v>-0.73889596849330275</v>
      </c>
      <c r="N17" s="1">
        <f>'F12b_VTZ-F12'!V16-'F12b_VTZ-F12'!U16</f>
        <v>-0.7333359406576534</v>
      </c>
      <c r="O17" s="1">
        <f>'F12c_VDZ-F12 '!D16-'F12c_VDZ-F12 '!C16</f>
        <v>-0.73596966264217212</v>
      </c>
      <c r="P17" s="1">
        <f>'F12c_VDZ-F12 '!M16-'F12c_VDZ-F12 '!L16</f>
        <v>-0.74779030446546013</v>
      </c>
      <c r="Q17" s="1">
        <f>'F12c_VDZ-F12 '!V16-'F12c_VDZ-F12 '!U16</f>
        <v>-0.74187998355381612</v>
      </c>
      <c r="R17" s="1">
        <f>'F12b_VDZ-F12'!D16-'F12b_VDZ-F12'!C16</f>
        <v>-0.7716551188679448</v>
      </c>
      <c r="S17" s="1">
        <f>'F12b_VDZ-F12'!M16-'F12b_VDZ-F12'!L16</f>
        <v>-0.78053718075995437</v>
      </c>
      <c r="T17" s="1">
        <f>'F12b_VDZ-F12'!V16-'F12b_VDZ-F12'!U16</f>
        <v>-0.7760961498139487</v>
      </c>
      <c r="V17" s="1">
        <f>'F12c_aVTZ-F12 CCSD'!D16-'F12c_aVTZ-F12 CCSD'!C16</f>
        <v>-0.72632901522400761</v>
      </c>
      <c r="W17" s="1">
        <f>'F12c_aVTZ-F12 CCSD'!H16-'F12c_aVTZ-F12 CCSD'!G16</f>
        <v>-0.732051164508011</v>
      </c>
      <c r="X17" s="1">
        <f>'F12c_aVTZ-F12 CCSD'!L16-'F12c_aVTZ-F12 CCSD'!K16</f>
        <v>-0.72919008986600975</v>
      </c>
      <c r="Y17" s="1">
        <f>'F12c_aVDZ-F12'!D16-'F12c_aVDZ-F12'!C16</f>
        <v>-0.71448207196346569</v>
      </c>
      <c r="Z17" s="1">
        <f>'F12c_aVDZ-F12'!M16-'F12c_aVDZ-F12'!L16</f>
        <v>-0.74292175192496668</v>
      </c>
      <c r="AA17" s="1">
        <f>'F12c_aVDZ-F12'!V16-'F12c_aVDZ-F12'!U16</f>
        <v>-0.72870191194421619</v>
      </c>
      <c r="AC17" s="1">
        <f>'CCSD(T)-haVnZ'!H17-'CCSD(T)-haVnZ'!G17</f>
        <v>-0.73776024720057709</v>
      </c>
      <c r="AD17" s="1">
        <f>'CCSD(T)-haVnZ'!M17-'CCSD(T)-haVnZ'!L17</f>
        <v>-0.66561356482224188</v>
      </c>
      <c r="AE17" s="1">
        <f t="shared" si="18"/>
        <v>-0.70168690601140948</v>
      </c>
      <c r="AF17" s="1">
        <f>'CCSD(T)-haVnZ'!R17-'CCSD(T)-haVnZ'!Q17</f>
        <v>-0.71886245099630219</v>
      </c>
      <c r="AG17" s="1">
        <f>'CCSD(T)-haVnZ'!W17-'CCSD(T)-haVnZ'!V17</f>
        <v>-0.66172190090708316</v>
      </c>
      <c r="AH17" s="1">
        <f t="shared" si="19"/>
        <v>-0.69029217595169268</v>
      </c>
      <c r="AI17" s="1">
        <f>'CCSD(T)-haVnZ'!AB17-'CCSD(T)-haVnZ'!AA17</f>
        <v>-0.73438864308429164</v>
      </c>
      <c r="AJ17" s="1">
        <f>'CCSD(T)-haVnZ'!AG17-'CCSD(T)-haVnZ'!AF17</f>
        <v>-0.67499891006782509</v>
      </c>
      <c r="AK17" s="1">
        <f t="shared" si="25"/>
        <v>-0.70469377657605836</v>
      </c>
      <c r="AL17" s="1">
        <f t="shared" si="13"/>
        <v>-0.71090548417344956</v>
      </c>
      <c r="AM17" s="1">
        <f t="shared" si="14"/>
        <v>-0.66008330557438477</v>
      </c>
      <c r="AN17" s="1">
        <f t="shared" si="21"/>
        <v>-0.68549439487391717</v>
      </c>
      <c r="AO17" s="1"/>
      <c r="AP17" s="1">
        <f>'CCSD(T)-sano-VnZ'!E17-'CCSD(T)-sano-VnZ'!D17</f>
        <v>-0.82115389654515347</v>
      </c>
      <c r="AQ17" s="1">
        <f>'CCSD(T)-sano-VnZ'!J17-'CCSD(T)-sano-VnZ'!I17</f>
        <v>-0.74157513473852177</v>
      </c>
      <c r="AR17" s="1">
        <f t="shared" si="22"/>
        <v>-0.78136451564183762</v>
      </c>
      <c r="AS17" s="1">
        <f>'CCSD(T)-sano-VnZ'!O17-'CCSD(T)-sano-VnZ'!N17</f>
        <v>-0.83041957133737565</v>
      </c>
      <c r="AT17" s="1">
        <f>'CCSD(T)-sano-VnZ'!T17-'CCSD(T)-sano-VnZ'!S17</f>
        <v>-0.70984061763895845</v>
      </c>
      <c r="AU17" s="1">
        <f t="shared" si="23"/>
        <v>-0.77013009448816705</v>
      </c>
      <c r="AV17" s="1">
        <f>'CCSD(T)-sano-VnZ'!Y17-'CCSD(T)-sano-VnZ'!X17</f>
        <v>-0.80037142259838578</v>
      </c>
      <c r="AW17" s="1">
        <f>'CCSD(T)-sano-VnZ'!AD17-'CCSD(T)-sano-VnZ'!AC17</f>
        <v>-0.68941365479407324</v>
      </c>
      <c r="AX17" s="1">
        <f t="shared" si="24"/>
        <v>-0.74489253869622951</v>
      </c>
      <c r="AY17" s="1"/>
      <c r="AZ17">
        <f>-(BEGDB!C9-BEGDB!I9)</f>
        <v>-0.64000000000000057</v>
      </c>
      <c r="BD17" s="1"/>
      <c r="BE17" s="1"/>
      <c r="BF17" s="1"/>
      <c r="BM17" s="1"/>
      <c r="BN17" s="1"/>
      <c r="CC17" s="1"/>
      <c r="CD17" s="1"/>
      <c r="DO17" t="str">
        <f t="shared" si="15"/>
        <v>06_MeOH-MeNH2.out</v>
      </c>
      <c r="DP17" s="1">
        <f t="shared" si="16"/>
        <v>4.996056185725628E-3</v>
      </c>
      <c r="DQ17" s="1">
        <f t="shared" si="17"/>
        <v>-5.8193743822556598E-3</v>
      </c>
    </row>
    <row r="18" spans="1:121" x14ac:dyDescent="0.2">
      <c r="A18" t="s">
        <v>146</v>
      </c>
      <c r="I18" s="1">
        <f>'F12c_VTZ-F12 CCSD '!D17-'F12c_VTZ-F12 CCSD '!C17</f>
        <v>-0.47212707351522276</v>
      </c>
      <c r="J18" s="1">
        <f>'F12c_VTZ-F12 CCSD '!M17-'F12c_VTZ-F12 CCSD '!L17</f>
        <v>-0.47031720808238742</v>
      </c>
      <c r="K18" s="1">
        <f>'F12c_VTZ-F12 CCSD '!Q17-'F12c_VTZ-F12 CCSD '!P17</f>
        <v>-0.47122214079880465</v>
      </c>
      <c r="L18" s="1">
        <f>'F12b_VTZ-F12'!D17-'F12b_VTZ-F12'!C17</f>
        <v>-0.47021256520258348</v>
      </c>
      <c r="M18" s="1">
        <f>'F12b_VTZ-F12'!M17-'F12b_VTZ-F12'!L17</f>
        <v>-0.48223109530814057</v>
      </c>
      <c r="N18" s="1">
        <f>'F12b_VTZ-F12'!V17-'F12b_VTZ-F12'!U17</f>
        <v>-0.47622183025536202</v>
      </c>
      <c r="O18" s="1">
        <f>'F12c_VDZ-F12 '!D17-'F12c_VDZ-F12 '!C17</f>
        <v>-0.46906395306345061</v>
      </c>
      <c r="P18" s="1">
        <f>'F12c_VDZ-F12 '!M17-'F12c_VDZ-F12 '!L17</f>
        <v>-0.48880722045196823</v>
      </c>
      <c r="Q18" s="1">
        <f>'F12c_VDZ-F12 '!V17-'F12c_VDZ-F12 '!U17</f>
        <v>-0.47893558675770898</v>
      </c>
      <c r="R18" s="1">
        <f>'F12b_VDZ-F12'!D17-'F12b_VDZ-F12'!C17</f>
        <v>-0.5011980612900695</v>
      </c>
      <c r="S18" s="1">
        <f>'F12b_VDZ-F12'!M17-'F12b_VDZ-F12'!L17</f>
        <v>-0.52478739592497092</v>
      </c>
      <c r="T18" s="1">
        <f>'F12b_VDZ-F12'!V17-'F12b_VDZ-F12'!U17</f>
        <v>-0.51299272860751977</v>
      </c>
      <c r="V18" s="1">
        <f>'F12c_aVTZ-F12 CCSD'!D17-'F12c_aVTZ-F12 CCSD'!C17</f>
        <v>-0.45746637329509277</v>
      </c>
      <c r="W18" s="1">
        <f>'F12c_aVTZ-F12 CCSD'!H17-'F12c_aVTZ-F12 CCSD'!G17</f>
        <v>-0.46912759252624348</v>
      </c>
      <c r="X18" s="1">
        <f>'F12c_aVTZ-F12 CCSD'!L17-'F12c_aVTZ-F12 CCSD'!K17</f>
        <v>-0.46329698291066723</v>
      </c>
      <c r="Y18" s="1">
        <f>'F12c_aVDZ-F12'!D17-'F12c_aVDZ-F12'!C17</f>
        <v>-0.442845155960363</v>
      </c>
      <c r="Z18" s="1">
        <f>'F12c_aVDZ-F12'!M17-'F12c_aVDZ-F12'!L17</f>
        <v>-0.48445829783593108</v>
      </c>
      <c r="AA18" s="1">
        <f>'F12c_aVDZ-F12'!V17-'F12c_aVDZ-F12'!U17</f>
        <v>-0.46365172689814749</v>
      </c>
      <c r="AC18" s="1">
        <f>'CCSD(T)-haVnZ'!H18-'CCSD(T)-haVnZ'!G18</f>
        <v>-0.48136901773430019</v>
      </c>
      <c r="AD18" s="1">
        <f>'CCSD(T)-haVnZ'!M18-'CCSD(T)-haVnZ'!L18</f>
        <v>-0.41487160384918909</v>
      </c>
      <c r="AE18" s="1">
        <f t="shared" si="18"/>
        <v>-0.44812031079174464</v>
      </c>
      <c r="AF18" s="1">
        <f>'CCSD(T)-haVnZ'!R18-'CCSD(T)-haVnZ'!Q18</f>
        <v>-0.46341411228419105</v>
      </c>
      <c r="AG18" s="1">
        <f>'CCSD(T)-haVnZ'!W18-'CCSD(T)-haVnZ'!V18</f>
        <v>-0.40585379846668701</v>
      </c>
      <c r="AH18" s="1">
        <f t="shared" si="19"/>
        <v>-0.43463395537543903</v>
      </c>
      <c r="AI18" s="1"/>
      <c r="AJ18" s="1"/>
      <c r="AK18" s="1"/>
      <c r="AL18" s="1">
        <f t="shared" si="13"/>
        <v>-0.45585415209467139</v>
      </c>
      <c r="AM18" s="1">
        <f t="shared" si="14"/>
        <v>-0.40205682777931773</v>
      </c>
      <c r="AN18" s="1">
        <f t="shared" si="21"/>
        <v>-0.42895548993699456</v>
      </c>
      <c r="AO18" s="1"/>
      <c r="AP18" s="1">
        <f>'CCSD(T)-sano-VnZ'!E18-'CCSD(T)-sano-VnZ'!D18</f>
        <v>-0.50665970756843848</v>
      </c>
      <c r="AQ18" s="1">
        <f>'CCSD(T)-sano-VnZ'!J18-'CCSD(T)-sano-VnZ'!I18</f>
        <v>-0.41517028518916543</v>
      </c>
      <c r="AR18" s="1">
        <f t="shared" si="22"/>
        <v>-0.46091499637880196</v>
      </c>
      <c r="AS18" s="1">
        <f>'CCSD(T)-sano-VnZ'!O18-'CCSD(T)-sano-VnZ'!N18</f>
        <v>-0.55495972431323626</v>
      </c>
      <c r="AT18" s="1">
        <f>'CCSD(T)-sano-VnZ'!T18-'CCSD(T)-sano-VnZ'!S18</f>
        <v>-0.43117967904095522</v>
      </c>
      <c r="AU18" s="1">
        <f t="shared" si="23"/>
        <v>-0.49306970167709574</v>
      </c>
      <c r="AV18" s="1"/>
      <c r="AW18" s="1"/>
      <c r="AX18" s="1"/>
      <c r="AY18" s="1"/>
      <c r="AZ18">
        <f>-(BEGDB!C10-BEGDB!I10)</f>
        <v>-0.39199999999999946</v>
      </c>
      <c r="BE18" s="1"/>
      <c r="BF18" s="1"/>
      <c r="BM18" s="1"/>
      <c r="BN18" s="1"/>
      <c r="CC18" s="1"/>
      <c r="CD18" s="1"/>
      <c r="DO18" t="str">
        <f t="shared" si="15"/>
        <v>07_MeOH-Peptide.out</v>
      </c>
      <c r="DP18" s="1">
        <f t="shared" si="16"/>
        <v>1.9145083126392848E-3</v>
      </c>
      <c r="DQ18" s="1">
        <f t="shared" si="17"/>
        <v>-1.191388722575315E-2</v>
      </c>
    </row>
    <row r="19" spans="1:121" x14ac:dyDescent="0.2">
      <c r="A19" t="s">
        <v>147</v>
      </c>
      <c r="C19" s="1">
        <f>'F12b_VQZ-F12'!E18-'F12b_VQZ-F12'!D18</f>
        <v>-0.274328661305133</v>
      </c>
      <c r="D19" s="1">
        <f>'F12b_VQZ-F12'!N18-'F12b_VQZ-F12'!M18</f>
        <v>-0.2673974379906916</v>
      </c>
      <c r="E19" s="1">
        <f>'F12b_VQZ-F12'!W18-'F12b_VQZ-F12'!V18</f>
        <v>-0.27086304964791275</v>
      </c>
      <c r="F19" s="1">
        <f>'F12c_VQZ-F12 CCSD '!E18-'F12c_VQZ-F12 CCSD '!D18</f>
        <v>-0.27635253822692274</v>
      </c>
      <c r="G19" s="1">
        <f>'F12c_VQZ-F12 CCSD '!I18-'F12c_VQZ-F12 CCSD '!H18</f>
        <v>-0.26841185477935525</v>
      </c>
      <c r="H19" s="1">
        <f>'F12c_VQZ-F12 CCSD '!M18-'F12c_VQZ-F12 CCSD '!L18</f>
        <v>-0.27238219650313944</v>
      </c>
      <c r="I19" s="1">
        <f>'F12c_VTZ-F12 CCSD '!D18-'F12c_VTZ-F12 CCSD '!C18</f>
        <v>-0.27838957963587863</v>
      </c>
      <c r="J19" s="1">
        <f>'F12c_VTZ-F12 CCSD '!M18-'F12c_VTZ-F12 CCSD '!L18</f>
        <v>-0.27323934249730186</v>
      </c>
      <c r="K19" s="1">
        <f>'F12c_VTZ-F12 CCSD '!Q18-'F12c_VTZ-F12 CCSD '!P18</f>
        <v>-0.2758144610665898</v>
      </c>
      <c r="L19" s="1">
        <f>'F12b_VTZ-F12'!D18-'F12b_VTZ-F12'!C18</f>
        <v>-0.27734280278991008</v>
      </c>
      <c r="M19" s="1">
        <f>'F12b_VTZ-F12'!M18-'F12b_VTZ-F12'!L18</f>
        <v>-0.28106333862699717</v>
      </c>
      <c r="N19" s="1">
        <f>'F12b_VTZ-F12'!V18-'F12b_VTZ-F12'!U18</f>
        <v>-0.27920307070845318</v>
      </c>
      <c r="O19" s="1">
        <f>'F12c_VDZ-F12 '!D18-'F12c_VDZ-F12 '!C18</f>
        <v>-0.28563867855848901</v>
      </c>
      <c r="P19" s="1">
        <f>'F12c_VDZ-F12 '!M18-'F12c_VDZ-F12 '!L18</f>
        <v>-0.28970357654935075</v>
      </c>
      <c r="Q19" s="1">
        <f>'F12c_VDZ-F12 '!V18-'F12c_VDZ-F12 '!U18</f>
        <v>-0.28767112755391988</v>
      </c>
      <c r="R19" s="1">
        <f>'F12b_VDZ-F12'!D18-'F12b_VDZ-F12'!C18</f>
        <v>-0.30265155047071435</v>
      </c>
      <c r="S19" s="1">
        <f>'F12b_VDZ-F12'!M18-'F12b_VDZ-F12'!L18</f>
        <v>-0.31514698589172863</v>
      </c>
      <c r="T19" s="1">
        <f>'F12b_VDZ-F12'!V18-'F12b_VDZ-F12'!U18</f>
        <v>-0.30889926818122149</v>
      </c>
      <c r="V19" s="1">
        <f>'F12c_aVTZ-F12 CCSD'!D18-'F12c_aVTZ-F12 CCSD'!C18</f>
        <v>-0.2659412294194512</v>
      </c>
      <c r="W19" s="1">
        <f>'F12c_aVTZ-F12 CCSD'!H18-'F12c_aVTZ-F12 CCSD'!G18</f>
        <v>-0.27027854999193401</v>
      </c>
      <c r="X19" s="1">
        <f>'F12c_aVTZ-F12 CCSD'!L18-'F12c_aVTZ-F12 CCSD'!K18</f>
        <v>-0.26810988970569305</v>
      </c>
      <c r="Y19" s="1">
        <f>'F12c_aVDZ-F12'!D18-'F12c_aVDZ-F12'!C18</f>
        <v>-0.26408765984964244</v>
      </c>
      <c r="Z19" s="1">
        <f>'F12c_aVDZ-F12'!M18-'F12c_aVDZ-F12'!L18</f>
        <v>-0.28329875464007426</v>
      </c>
      <c r="AA19" s="1">
        <f>'F12c_aVDZ-F12'!V18-'F12c_aVDZ-F12'!U18</f>
        <v>-0.27369320724485835</v>
      </c>
      <c r="AC19" s="1">
        <f>'CCSD(T)-haVnZ'!H19-'CCSD(T)-haVnZ'!G19</f>
        <v>-0.3124167711007324</v>
      </c>
      <c r="AD19" s="1">
        <f>'CCSD(T)-haVnZ'!M19-'CCSD(T)-haVnZ'!L19</f>
        <v>-0.26732257736631038</v>
      </c>
      <c r="AE19" s="1">
        <f t="shared" si="18"/>
        <v>-0.28986967423352139</v>
      </c>
      <c r="AF19" s="1">
        <f>'CCSD(T)-haVnZ'!R19-'CCSD(T)-haVnZ'!Q19</f>
        <v>-0.27418045801975577</v>
      </c>
      <c r="AG19" s="1">
        <f>'CCSD(T)-haVnZ'!W19-'CCSD(T)-haVnZ'!V19</f>
        <v>-0.24190947610549518</v>
      </c>
      <c r="AH19" s="1">
        <f t="shared" si="19"/>
        <v>-0.25804496706262547</v>
      </c>
      <c r="AI19" s="1">
        <f>'CCSD(T)-haVnZ'!AB19-'CCSD(T)-haVnZ'!AA19</f>
        <v>-0.27553460780879124</v>
      </c>
      <c r="AJ19" s="1">
        <f>'CCSD(T)-haVnZ'!AG19-'CCSD(T)-haVnZ'!AF19</f>
        <v>-0.23827135800052357</v>
      </c>
      <c r="AK19" s="1">
        <f t="shared" ref="AK19:AK21" si="26">(AI19+AJ19)/2</f>
        <v>-0.25690298290465741</v>
      </c>
      <c r="AL19" s="1">
        <f t="shared" si="13"/>
        <v>-0.25808095777513401</v>
      </c>
      <c r="AM19" s="1">
        <f t="shared" si="14"/>
        <v>-0.23120922294304669</v>
      </c>
      <c r="AN19" s="1">
        <f t="shared" si="21"/>
        <v>-0.24464509035909035</v>
      </c>
      <c r="AO19" s="1"/>
      <c r="AP19" s="1">
        <f>'CCSD(T)-sano-VnZ'!E19-'CCSD(T)-sano-VnZ'!D19</f>
        <v>-0.34992270081082388</v>
      </c>
      <c r="AQ19" s="1">
        <f>'CCSD(T)-sano-VnZ'!J19-'CCSD(T)-sano-VnZ'!I19</f>
        <v>-0.32730519768176869</v>
      </c>
      <c r="AR19" s="1">
        <f t="shared" si="22"/>
        <v>-0.33861394924629629</v>
      </c>
      <c r="AS19" s="1">
        <f>'CCSD(T)-sano-VnZ'!O19-'CCSD(T)-sano-VnZ'!N19</f>
        <v>-0.34622159141656361</v>
      </c>
      <c r="AT19" s="1">
        <f>'CCSD(T)-sano-VnZ'!T19-'CCSD(T)-sano-VnZ'!S19</f>
        <v>-0.27307179493444877</v>
      </c>
      <c r="AU19" s="1">
        <f t="shared" si="23"/>
        <v>-0.30964669317550619</v>
      </c>
      <c r="AV19" s="1">
        <f>'CCSD(T)-sano-VnZ'!Y19-'CCSD(T)-sano-VnZ'!X19</f>
        <v>-0.30661772300297763</v>
      </c>
      <c r="AW19" s="1">
        <f>'CCSD(T)-sano-VnZ'!AD19-'CCSD(T)-sano-VnZ'!AC19</f>
        <v>-0.24132393697846766</v>
      </c>
      <c r="AX19" s="1">
        <f t="shared" si="24"/>
        <v>-0.27397082999072264</v>
      </c>
      <c r="AY19" s="1"/>
      <c r="AZ19">
        <f>-(BEGDB!C11-BEGDB!I11)</f>
        <v>-0.23899999999999988</v>
      </c>
      <c r="BD19" s="1"/>
      <c r="BE19" s="1"/>
      <c r="BF19" s="1"/>
      <c r="BM19" s="1"/>
      <c r="BN19" s="1"/>
      <c r="CC19" s="1"/>
      <c r="CD19" s="1"/>
      <c r="DO19" t="str">
        <f t="shared" si="15"/>
        <v>08_MeOH-Water.out</v>
      </c>
      <c r="DP19" s="1">
        <f t="shared" si="16"/>
        <v>1.0467768459685445E-3</v>
      </c>
      <c r="DQ19" s="1">
        <f t="shared" si="17"/>
        <v>-7.8239961296953098E-3</v>
      </c>
    </row>
    <row r="20" spans="1:121" x14ac:dyDescent="0.2">
      <c r="A20" t="s">
        <v>148</v>
      </c>
      <c r="C20" s="1">
        <f>'F12b_VQZ-F12'!E19-'F12b_VQZ-F12'!D19</f>
        <v>-0.34075119323533132</v>
      </c>
      <c r="D20" s="1">
        <f>'F12b_VQZ-F12'!N19-'F12b_VQZ-F12'!M19</f>
        <v>-0.33661330145180868</v>
      </c>
      <c r="E20" s="1">
        <f>'F12b_VQZ-F12'!W19-'F12b_VQZ-F12'!V19</f>
        <v>-0.33868224734357</v>
      </c>
      <c r="F20" s="1">
        <f>'F12c_VQZ-F12 CCSD '!E19-'F12c_VQZ-F12 CCSD '!D19</f>
        <v>-0.34472473273753668</v>
      </c>
      <c r="G20" s="1">
        <f>'F12c_VQZ-F12 CCSD '!I19-'F12c_VQZ-F12 CCSD '!H19</f>
        <v>-0.33991911880205894</v>
      </c>
      <c r="H20" s="1">
        <f>'F12c_VQZ-F12 CCSD '!M19-'F12c_VQZ-F12 CCSD '!L19</f>
        <v>-0.34232192576979781</v>
      </c>
      <c r="I20" s="1">
        <f>'F12c_VTZ-F12 CCSD '!D19-'F12c_VTZ-F12 CCSD '!C19</f>
        <v>-0.34171405009834022</v>
      </c>
      <c r="J20" s="1">
        <f>'F12c_VTZ-F12 CCSD '!M19-'F12c_VTZ-F12 CCSD '!L19</f>
        <v>-0.34289335756806105</v>
      </c>
      <c r="K20" s="1">
        <f>'F12c_VTZ-F12 CCSD '!Q19-'F12c_VTZ-F12 CCSD '!P19</f>
        <v>-0.34230370383320041</v>
      </c>
      <c r="L20" s="1">
        <f>'F12b_VTZ-F12'!D19-'F12b_VTZ-F12'!C19</f>
        <v>-0.33275867379580504</v>
      </c>
      <c r="M20" s="1">
        <f>'F12b_VTZ-F12'!M19-'F12b_VTZ-F12'!L19</f>
        <v>-0.34150435338713558</v>
      </c>
      <c r="N20" s="1">
        <f>'F12b_VTZ-F12'!V19-'F12b_VTZ-F12'!U19</f>
        <v>-0.33713151359147009</v>
      </c>
      <c r="O20" s="1">
        <f>'F12c_VDZ-F12 '!D19-'F12c_VDZ-F12 '!C19</f>
        <v>-0.34392815022222756</v>
      </c>
      <c r="P20" s="1">
        <f>'F12c_VDZ-F12 '!M19-'F12c_VDZ-F12 '!L19</f>
        <v>-0.35740497158645201</v>
      </c>
      <c r="Q20" s="1">
        <f>'F12c_VDZ-F12 '!V19-'F12c_VDZ-F12 '!U19</f>
        <v>-0.35066656090433979</v>
      </c>
      <c r="R20" s="1">
        <f>'F12b_VDZ-F12'!D19-'F12b_VDZ-F12'!C19</f>
        <v>-0.35198501642072033</v>
      </c>
      <c r="S20" s="1">
        <f>'F12b_VDZ-F12'!M19-'F12b_VDZ-F12'!L19</f>
        <v>-0.36281562392948574</v>
      </c>
      <c r="T20" s="1">
        <f>'F12b_VDZ-F12'!V19-'F12b_VDZ-F12'!U19</f>
        <v>-0.35740032017510304</v>
      </c>
      <c r="V20" s="1">
        <f>'F12c_aVTZ-F12 CCSD'!D19-'F12c_aVTZ-F12 CCSD'!C19</f>
        <v>-0.33458657822382687</v>
      </c>
      <c r="W20" s="1">
        <f>'F12c_aVTZ-F12 CCSD'!H19-'F12c_aVTZ-F12 CCSD'!G19</f>
        <v>-0.34074599245578296</v>
      </c>
      <c r="X20" s="1">
        <f>'F12c_aVTZ-F12 CCSD'!L19-'F12c_aVTZ-F12 CCSD'!K19</f>
        <v>-0.33766628533980469</v>
      </c>
      <c r="Y20" s="1">
        <f>'F12c_aVDZ-F12'!D19-'F12c_aVDZ-F12'!C19</f>
        <v>-0.3307582155505564</v>
      </c>
      <c r="Z20" s="1">
        <f>'F12c_aVDZ-F12'!M19-'F12c_aVDZ-F12'!L19</f>
        <v>-0.35252770796716515</v>
      </c>
      <c r="AA20" s="1">
        <f>'F12c_aVDZ-F12'!V19-'F12c_aVDZ-F12'!U19</f>
        <v>-0.34164296175886033</v>
      </c>
      <c r="AC20" s="1">
        <f>'CCSD(T)-haVnZ'!H20-'CCSD(T)-haVnZ'!G20</f>
        <v>-0.33904491772806988</v>
      </c>
      <c r="AD20" s="1">
        <f>'CCSD(T)-haVnZ'!M20-'CCSD(T)-haVnZ'!L20</f>
        <v>-0.30727951021986311</v>
      </c>
      <c r="AE20" s="1">
        <f t="shared" si="18"/>
        <v>-0.32316221397396649</v>
      </c>
      <c r="AF20" s="1">
        <f>'CCSD(T)-haVnZ'!R20-'CCSD(T)-haVnZ'!Q20</f>
        <v>-0.32755018112049683</v>
      </c>
      <c r="AG20" s="1">
        <f>'CCSD(T)-haVnZ'!W20-'CCSD(T)-haVnZ'!V20</f>
        <v>-0.3025363899088287</v>
      </c>
      <c r="AH20" s="1">
        <f t="shared" si="19"/>
        <v>-0.31504328551466276</v>
      </c>
      <c r="AI20" s="1">
        <f>'CCSD(T)-haVnZ'!AB20-'CCSD(T)-haVnZ'!AA20</f>
        <v>-0.34249908015109432</v>
      </c>
      <c r="AJ20" s="1">
        <f>'CCSD(T)-haVnZ'!AG20-'CCSD(T)-haVnZ'!AF20</f>
        <v>-0.31091599928573865</v>
      </c>
      <c r="AK20" s="1">
        <f t="shared" si="26"/>
        <v>-0.32670753971841648</v>
      </c>
      <c r="AL20" s="1">
        <f t="shared" si="13"/>
        <v>-0.32271029202257134</v>
      </c>
      <c r="AM20" s="1">
        <f t="shared" si="14"/>
        <v>-0.30053928661997209</v>
      </c>
      <c r="AN20" s="1">
        <f t="shared" si="21"/>
        <v>-0.31162478932127169</v>
      </c>
      <c r="AO20" s="1"/>
      <c r="AP20" s="1">
        <f>'CCSD(T)-sano-VnZ'!E20-'CCSD(T)-sano-VnZ'!D20</f>
        <v>-0.34731960691043051</v>
      </c>
      <c r="AQ20" s="1">
        <f>'CCSD(T)-sano-VnZ'!J20-'CCSD(T)-sano-VnZ'!I20</f>
        <v>-0.31604049605494966</v>
      </c>
      <c r="AR20" s="1">
        <f t="shared" si="22"/>
        <v>-0.33168005148269009</v>
      </c>
      <c r="AS20" s="1">
        <f>'CCSD(T)-sano-VnZ'!O20-'CCSD(T)-sano-VnZ'!N20</f>
        <v>-0.37169680604407462</v>
      </c>
      <c r="AT20" s="1">
        <f>'CCSD(T)-sano-VnZ'!T20-'CCSD(T)-sano-VnZ'!S20</f>
        <v>-0.31428980035760867</v>
      </c>
      <c r="AU20" s="1">
        <f t="shared" si="23"/>
        <v>-0.34299330320084165</v>
      </c>
      <c r="AV20" s="1">
        <f>'CCSD(T)-sano-VnZ'!Y20-'CCSD(T)-sano-VnZ'!X20</f>
        <v>-0.36195753042098033</v>
      </c>
      <c r="AW20" s="1">
        <f>'CCSD(T)-sano-VnZ'!AD20-'CCSD(T)-sano-VnZ'!AC20</f>
        <v>-0.30847871475955779</v>
      </c>
      <c r="AX20" s="1">
        <f t="shared" si="24"/>
        <v>-0.33521812259026906</v>
      </c>
      <c r="AY20" s="1"/>
      <c r="AZ20">
        <f>-(BEGDB!C12-BEGDB!I12)</f>
        <v>-0.28200000000000003</v>
      </c>
      <c r="BD20" s="1"/>
      <c r="BE20" s="1"/>
      <c r="BF20" s="1"/>
      <c r="BM20" s="1"/>
      <c r="BN20" s="1"/>
      <c r="CC20" s="1"/>
      <c r="CD20" s="1"/>
      <c r="DO20" t="str">
        <f t="shared" si="15"/>
        <v>09_MeNH2-MeOH.out</v>
      </c>
      <c r="DP20" s="1">
        <f t="shared" si="16"/>
        <v>8.9553763025351785E-3</v>
      </c>
      <c r="DQ20" s="1">
        <f t="shared" si="17"/>
        <v>1.3890041809254683E-3</v>
      </c>
    </row>
    <row r="21" spans="1:121" x14ac:dyDescent="0.2">
      <c r="A21" t="s">
        <v>149</v>
      </c>
      <c r="C21" s="1">
        <f>'F12b_VQZ-F12'!E20-'F12b_VQZ-F12'!D20</f>
        <v>-0.63786358307827351</v>
      </c>
      <c r="D21" s="1">
        <f>'F12b_VQZ-F12'!N20-'F12b_VQZ-F12'!M20</f>
        <v>-0.63404675087713569</v>
      </c>
      <c r="E21" s="1">
        <f>'F12b_VQZ-F12'!W20-'F12b_VQZ-F12'!V20</f>
        <v>-0.63595516697770504</v>
      </c>
      <c r="F21" s="1">
        <f>'F12c_VQZ-F12 CCSD '!E20-'F12c_VQZ-F12 CCSD '!D20</f>
        <v>-0.64386486557195477</v>
      </c>
      <c r="G21" s="1">
        <f>'F12c_VQZ-F12 CCSD '!I20-'F12c_VQZ-F12 CCSD '!H20</f>
        <v>-0.63900409038228423</v>
      </c>
      <c r="H21" s="1">
        <f>'F12c_VQZ-F12 CCSD '!M20-'F12c_VQZ-F12 CCSD '!L20</f>
        <v>-0.6414344779771195</v>
      </c>
      <c r="I21" s="1">
        <f>'F12c_VTZ-F12 CCSD '!D20-'F12c_VTZ-F12 CCSD '!C20</f>
        <v>-0.64061939145746827</v>
      </c>
      <c r="J21" s="1">
        <f>'F12c_VTZ-F12 CCSD '!M20-'F12c_VTZ-F12 CCSD '!L20</f>
        <v>-0.64067763249443255</v>
      </c>
      <c r="K21" s="1">
        <f>'F12c_VTZ-F12 CCSD '!Q20-'F12c_VTZ-F12 CCSD '!P20</f>
        <v>-0.64064851197595019</v>
      </c>
      <c r="L21" s="1">
        <f>'F12b_VTZ-F12'!D20-'F12b_VTZ-F12'!C20</f>
        <v>-0.62851938116443407</v>
      </c>
      <c r="M21" s="1">
        <f>'F12b_VTZ-F12'!M20-'F12b_VTZ-F12'!L20</f>
        <v>-0.63814882568394138</v>
      </c>
      <c r="N21" s="1">
        <f>'F12b_VTZ-F12'!V20-'F12b_VTZ-F12'!U20</f>
        <v>-0.63333410342418706</v>
      </c>
      <c r="O21" s="1">
        <f>'F12c_VDZ-F12 '!D20-'F12c_VDZ-F12 '!C20</f>
        <v>-0.64745246602240103</v>
      </c>
      <c r="P21" s="1">
        <f>'F12c_VDZ-F12 '!M20-'F12c_VDZ-F12 '!L20</f>
        <v>-0.65707114436626535</v>
      </c>
      <c r="Q21" s="1">
        <f>'F12c_VDZ-F12 '!V20-'F12c_VDZ-F12 '!U20</f>
        <v>-0.65226180519433274</v>
      </c>
      <c r="R21" s="1">
        <f>'F12b_VDZ-F12'!D20-'F12b_VDZ-F12'!C20</f>
        <v>-0.66292693501330247</v>
      </c>
      <c r="S21" s="1">
        <f>'F12b_VDZ-F12'!M20-'F12b_VDZ-F12'!L20</f>
        <v>-0.66512570319335351</v>
      </c>
      <c r="T21" s="1">
        <f>'F12b_VDZ-F12'!V20-'F12b_VDZ-F12'!U20</f>
        <v>-0.66402631910332843</v>
      </c>
      <c r="V21" s="1">
        <f>'F12c_aVTZ-F12 CCSD'!D20-'F12c_aVTZ-F12 CCSD'!C20</f>
        <v>-0.634218684111437</v>
      </c>
      <c r="W21" s="1">
        <f>'F12c_aVTZ-F12 CCSD'!H20-'F12c_aVTZ-F12 CCSD'!G20</f>
        <v>-0.63920930229570727</v>
      </c>
      <c r="X21" s="1">
        <f>'F12c_aVTZ-F12 CCSD'!L20-'F12c_aVTZ-F12 CCSD'!K20</f>
        <v>-0.63671399320357214</v>
      </c>
      <c r="Y21" s="1">
        <f>'F12c_aVDZ-F12'!D20-'F12c_aVDZ-F12'!C20</f>
        <v>-0.63280858428441089</v>
      </c>
      <c r="Z21" s="1">
        <f>'F12c_aVDZ-F12'!M20-'F12c_aVDZ-F12'!L20</f>
        <v>-0.65097360003688554</v>
      </c>
      <c r="AA21" s="1">
        <f>'F12c_aVDZ-F12'!V20-'F12c_aVDZ-F12'!U20</f>
        <v>-0.64189109216064777</v>
      </c>
      <c r="AC21" s="1">
        <f>'CCSD(T)-haVnZ'!H21-'CCSD(T)-haVnZ'!G21</f>
        <v>-0.61508553292060286</v>
      </c>
      <c r="AD21" s="1">
        <f>'CCSD(T)-haVnZ'!M21-'CCSD(T)-haVnZ'!L21</f>
        <v>-0.56143726583936893</v>
      </c>
      <c r="AE21" s="1">
        <f>(AC21+AD21)/2</f>
        <v>-0.58826139937998589</v>
      </c>
      <c r="AF21" s="1">
        <f>'CCSD(T)-haVnZ'!R21-'CCSD(T)-haVnZ'!Q21</f>
        <v>-0.6206180287559917</v>
      </c>
      <c r="AG21" s="1">
        <f>'CCSD(T)-haVnZ'!W21-'CCSD(T)-haVnZ'!V21</f>
        <v>-0.57471774260262354</v>
      </c>
      <c r="AH21" s="1">
        <f>(AF21+AG21)/2</f>
        <v>-0.59766788567930762</v>
      </c>
      <c r="AI21" s="1">
        <f>'CCSD(T)-haVnZ'!AB21-'CCSD(T)-haVnZ'!AA21</f>
        <v>-0.64003947791929594</v>
      </c>
      <c r="AJ21" s="1">
        <f>'CCSD(T)-haVnZ'!AG21-'CCSD(T)-haVnZ'!AF21</f>
        <v>-0.59428926067025456</v>
      </c>
      <c r="AK21" s="1">
        <f t="shared" si="26"/>
        <v>-0.61716436929477525</v>
      </c>
      <c r="AL21" s="1">
        <f t="shared" si="13"/>
        <v>-0.6229475006866817</v>
      </c>
      <c r="AM21" s="1">
        <f t="shared" si="14"/>
        <v>-0.58030952229241495</v>
      </c>
      <c r="AN21" s="1">
        <f t="shared" si="21"/>
        <v>-0.60162851148954832</v>
      </c>
      <c r="AO21" s="1"/>
      <c r="AP21" s="1">
        <f>'CCSD(T)-sano-VnZ'!E21-'CCSD(T)-sano-VnZ'!D21</f>
        <v>-0.64873658451929295</v>
      </c>
      <c r="AQ21" s="1">
        <f>'CCSD(T)-sano-VnZ'!J21-'CCSD(T)-sano-VnZ'!I21</f>
        <v>-0.58679837102222843</v>
      </c>
      <c r="AR21" s="1">
        <f t="shared" si="22"/>
        <v>-0.61776747777076069</v>
      </c>
      <c r="AS21" s="1">
        <f>'CCSD(T)-sano-VnZ'!O21-'CCSD(T)-sano-VnZ'!N21</f>
        <v>-0.67816328796224035</v>
      </c>
      <c r="AT21" s="1">
        <f>'CCSD(T)-sano-VnZ'!T21-'CCSD(T)-sano-VnZ'!S21</f>
        <v>-0.59272275409577135</v>
      </c>
      <c r="AU21" s="1">
        <f t="shared" si="23"/>
        <v>-0.63544302102900585</v>
      </c>
      <c r="AV21" s="1">
        <f>'CCSD(T)-sano-VnZ'!Y21-'CCSD(T)-sano-VnZ'!X21</f>
        <v>-0.67504130521285166</v>
      </c>
      <c r="AW21" s="1">
        <f>'CCSD(T)-sano-VnZ'!AD21-'CCSD(T)-sano-VnZ'!AC21</f>
        <v>-0.5973183782749234</v>
      </c>
      <c r="AX21" s="1">
        <f t="shared" si="24"/>
        <v>-0.63617984174388753</v>
      </c>
      <c r="AY21" s="1"/>
      <c r="AZ21">
        <f>-(BEGDB!C13-BEGDB!I13)</f>
        <v>-0.54</v>
      </c>
      <c r="BD21" s="1"/>
      <c r="BE21" s="1"/>
      <c r="BF21" s="1"/>
      <c r="BM21" s="1"/>
      <c r="BN21" s="1"/>
      <c r="CC21" s="1"/>
      <c r="CD21" s="1"/>
      <c r="DO21" t="str">
        <f t="shared" si="15"/>
        <v>10_MeNH2-MeNH2.out</v>
      </c>
      <c r="DP21" s="1">
        <f t="shared" si="16"/>
        <v>1.2100010293034202E-2</v>
      </c>
      <c r="DQ21" s="1">
        <f t="shared" si="17"/>
        <v>2.5288068104911687E-3</v>
      </c>
    </row>
    <row r="22" spans="1:121" x14ac:dyDescent="0.2">
      <c r="A22" t="s">
        <v>150</v>
      </c>
      <c r="I22" s="1">
        <f>'F12c_VTZ-F12 CCSD '!D21-'F12c_VTZ-F12 CCSD '!C21</f>
        <v>-0.77127287714995152</v>
      </c>
      <c r="J22" s="1">
        <f>'F12c_VTZ-F12 CCSD '!M21-'F12c_VTZ-F12 CCSD '!L21</f>
        <v>-0.7680641631569749</v>
      </c>
      <c r="K22" s="1">
        <f>'F12c_VTZ-F12 CCSD '!Q21-'F12c_VTZ-F12 CCSD '!P21</f>
        <v>-0.76966852015346277</v>
      </c>
      <c r="L22" s="1">
        <f>'F12b_VTZ-F12'!D21-'F12b_VTZ-F12'!C21</f>
        <v>-0.75814170995263108</v>
      </c>
      <c r="M22" s="1">
        <f>'F12b_VTZ-F12'!M21-'F12b_VTZ-F12'!L21</f>
        <v>-0.76725747016585366</v>
      </c>
      <c r="N22" s="1">
        <f>'F12b_VTZ-F12'!V21-'F12b_VTZ-F12'!U21</f>
        <v>-0.76269959005924193</v>
      </c>
      <c r="O22" s="1">
        <f>'F12c_VDZ-F12 '!D21-'F12c_VDZ-F12 '!C21</f>
        <v>-0.77085208429485341</v>
      </c>
      <c r="P22" s="1">
        <f>'F12c_VDZ-F12 '!M21-'F12c_VDZ-F12 '!L21</f>
        <v>-0.78540429814446888</v>
      </c>
      <c r="Q22" s="1">
        <f>'F12c_VDZ-F12 '!V21-'F12c_VDZ-F12 '!U21</f>
        <v>-0.77812819121966115</v>
      </c>
      <c r="R22" s="1">
        <f>'F12b_VDZ-F12'!D21-'F12b_VDZ-F12'!C21</f>
        <v>-0.79313944783014101</v>
      </c>
      <c r="S22" s="1">
        <f>'F12b_VDZ-F12'!M21-'F12b_VDZ-F12'!L21</f>
        <v>-0.79860574894415848</v>
      </c>
      <c r="T22" s="1">
        <f>'F12b_VDZ-F12'!V21-'F12b_VDZ-F12'!U21</f>
        <v>-0.79587259838714886</v>
      </c>
      <c r="V22" s="1">
        <f>'F12c_aVTZ-F12 CCSD'!D21-'F12c_aVTZ-F12 CCSD'!C21</f>
        <v>-0.7569641701882972</v>
      </c>
      <c r="W22" s="1">
        <f>'F12c_aVTZ-F12 CCSD'!H21-'F12c_aVTZ-F12 CCSD'!G21</f>
        <v>-0.76715382254440101</v>
      </c>
      <c r="X22" s="1">
        <f>'F12c_aVTZ-F12 CCSD'!L21-'F12c_aVTZ-F12 CCSD'!K21</f>
        <v>-0.76205899636634911</v>
      </c>
      <c r="Y22" s="1">
        <f>'F12c_aVDZ-F12'!D21-'F12c_aVDZ-F12'!C21</f>
        <v>-0.74640363082346539</v>
      </c>
      <c r="Z22" s="1">
        <f>'F12c_aVDZ-F12'!M21-'F12c_aVDZ-F12'!L21</f>
        <v>-0.78271373950485668</v>
      </c>
      <c r="AA22" s="1">
        <f>'F12c_aVDZ-F12'!V21-'F12c_aVDZ-F12'!U21</f>
        <v>-0.76455868516416103</v>
      </c>
      <c r="AC22" s="1">
        <f>'CCSD(T)-haVnZ'!H22-'CCSD(T)-haVnZ'!G22</f>
        <v>-0.73024677098076118</v>
      </c>
      <c r="AD22" s="1">
        <f>'CCSD(T)-haVnZ'!M22-'CCSD(T)-haVnZ'!L22</f>
        <v>-0.65736217380605444</v>
      </c>
      <c r="AE22" s="1">
        <f>(AC22+AD22)/2</f>
        <v>-0.69380447239340781</v>
      </c>
      <c r="AF22" s="1">
        <f>'CCSD(T)-haVnZ'!R22-'CCSD(T)-haVnZ'!Q22</f>
        <v>-0.74690572061251714</v>
      </c>
      <c r="AG22" s="1">
        <f>'CCSD(T)-haVnZ'!W22-'CCSD(T)-haVnZ'!V22</f>
        <v>-0.68488343089883319</v>
      </c>
      <c r="AH22" s="1">
        <f>(AF22+AG22)/2</f>
        <v>-0.71589457575567517</v>
      </c>
      <c r="AI22" s="1"/>
      <c r="AJ22" s="1"/>
      <c r="AK22" s="1"/>
      <c r="AL22" s="1">
        <f t="shared" si="13"/>
        <v>-0.75392001519430918</v>
      </c>
      <c r="AM22" s="1">
        <f t="shared" si="14"/>
        <v>-0.69647132862210848</v>
      </c>
      <c r="AN22" s="1">
        <f t="shared" si="21"/>
        <v>-0.72519567190820888</v>
      </c>
      <c r="AO22" s="1"/>
      <c r="AP22" s="1">
        <f>'CCSD(T)-sano-VnZ'!E22-'CCSD(T)-sano-VnZ'!D22</f>
        <v>-0.72634556705666764</v>
      </c>
      <c r="AQ22" s="1">
        <f>'CCSD(T)-sano-VnZ'!J22-'CCSD(T)-sano-VnZ'!I22</f>
        <v>-0.62951445499540437</v>
      </c>
      <c r="AR22" s="1">
        <f t="shared" si="22"/>
        <v>-0.67793001102603601</v>
      </c>
      <c r="AS22" s="1">
        <f>'CCSD(T)-sano-VnZ'!O22-'CCSD(T)-sano-VnZ'!N22</f>
        <v>-0.80165354059103588</v>
      </c>
      <c r="AT22" s="1">
        <f>'CCSD(T)-sano-VnZ'!T22-'CCSD(T)-sano-VnZ'!S22</f>
        <v>-0.68911344735800117</v>
      </c>
      <c r="AU22" s="1">
        <f t="shared" si="23"/>
        <v>-0.74538349397451853</v>
      </c>
      <c r="AV22" s="1"/>
      <c r="AW22" s="1"/>
      <c r="AX22" s="1"/>
      <c r="AY22" s="1"/>
      <c r="AZ22">
        <f>-(BEGDB!C14-BEGDB!I14)</f>
        <v>-0.63900000000000023</v>
      </c>
      <c r="BE22" s="1"/>
      <c r="BF22" s="1"/>
      <c r="BM22" s="1"/>
      <c r="BN22" s="1"/>
      <c r="CC22" s="1"/>
      <c r="CD22" s="1"/>
      <c r="DO22" t="str">
        <f t="shared" si="15"/>
        <v>11_MeNH2-Peptide.out</v>
      </c>
      <c r="DP22" s="1">
        <f t="shared" si="16"/>
        <v>1.3131167197320437E-2</v>
      </c>
      <c r="DQ22" s="1">
        <f t="shared" si="17"/>
        <v>8.0669299112123838E-4</v>
      </c>
    </row>
    <row r="23" spans="1:121" x14ac:dyDescent="0.2">
      <c r="A23" t="s">
        <v>151</v>
      </c>
      <c r="C23" s="1">
        <f>'F12b_VQZ-F12'!E22-'F12b_VQZ-F12'!D22</f>
        <v>-0.66765132661818161</v>
      </c>
      <c r="D23" s="1">
        <f>'F12b_VQZ-F12'!N22-'F12b_VQZ-F12'!M22</f>
        <v>-0.66246621687829066</v>
      </c>
      <c r="E23" s="1">
        <f>'F12b_VQZ-F12'!W22-'F12b_VQZ-F12'!V22</f>
        <v>-0.66505877174823524</v>
      </c>
      <c r="F23" s="1">
        <f>'F12c_VQZ-F12 CCSD '!E22-'F12c_VQZ-F12 CCSD '!D22</f>
        <v>-0.67152443388039451</v>
      </c>
      <c r="G23" s="1">
        <f>'F12c_VQZ-F12 CCSD '!I22-'F12c_VQZ-F12 CCSD '!H22</f>
        <v>-0.66540102547883428</v>
      </c>
      <c r="H23" s="1">
        <f>'F12c_VQZ-F12 CCSD '!M22-'F12c_VQZ-F12 CCSD '!L22</f>
        <v>-0.6684627296796144</v>
      </c>
      <c r="I23" s="1">
        <f>'F12c_VTZ-F12 CCSD '!D22-'F12c_VTZ-F12 CCSD '!C22</f>
        <v>-0.67269219892860477</v>
      </c>
      <c r="J23" s="1">
        <f>'F12c_VTZ-F12 CCSD '!M22-'F12c_VTZ-F12 CCSD '!L22</f>
        <v>-0.66901135999563088</v>
      </c>
      <c r="K23" s="1">
        <f>'F12c_VTZ-F12 CCSD '!Q22-'F12c_VTZ-F12 CCSD '!P22</f>
        <v>-0.67085177946211783</v>
      </c>
      <c r="L23" s="1">
        <f>'F12b_VTZ-F12'!D22-'F12b_VTZ-F12'!C22</f>
        <v>-0.67133198862901988</v>
      </c>
      <c r="M23" s="1">
        <f>'F12b_VTZ-F12'!M22-'F12b_VTZ-F12'!L22</f>
        <v>-0.67804964222479835</v>
      </c>
      <c r="N23" s="1">
        <f>'F12b_VTZ-F12'!V22-'F12b_VTZ-F12'!U22</f>
        <v>-0.67469081542690912</v>
      </c>
      <c r="O23" s="1">
        <f>'F12c_VDZ-F12 '!D22-'F12c_VDZ-F12 '!C22</f>
        <v>-0.68811308549918859</v>
      </c>
      <c r="P23" s="1">
        <f>'F12c_VDZ-F12 '!M22-'F12c_VDZ-F12 '!L22</f>
        <v>-0.69273667213265266</v>
      </c>
      <c r="Q23" s="1">
        <f>'F12c_VDZ-F12 '!V22-'F12c_VDZ-F12 '!U22</f>
        <v>-0.69042487881592063</v>
      </c>
      <c r="R23" s="1">
        <f>'F12b_VDZ-F12'!D22-'F12b_VDZ-F12'!C22</f>
        <v>-0.72806578770217989</v>
      </c>
      <c r="S23" s="1">
        <f>'F12b_VDZ-F12'!M22-'F12b_VDZ-F12'!L22</f>
        <v>-0.7331057206131355</v>
      </c>
      <c r="T23" s="1">
        <f>'F12b_VDZ-F12'!V22-'F12b_VDZ-F12'!U22</f>
        <v>-0.7305857541576577</v>
      </c>
      <c r="V23" s="1">
        <f>'F12c_aVTZ-F12 CCSD'!D22-'F12c_aVTZ-F12 CCSD'!C22</f>
        <v>-0.66271642249843676</v>
      </c>
      <c r="W23" s="1">
        <f>'F12c_aVTZ-F12 CCSD'!H22-'F12c_aVTZ-F12 CCSD'!G22</f>
        <v>-0.66654377487854255</v>
      </c>
      <c r="X23" s="1">
        <f>'F12c_aVTZ-F12 CCSD'!L22-'F12c_aVTZ-F12 CCSD'!K22</f>
        <v>-0.66463009868848921</v>
      </c>
      <c r="Y23" s="1">
        <f>'F12c_aVDZ-F12'!D22-'F12c_aVDZ-F12'!C22</f>
        <v>-0.66452327964858693</v>
      </c>
      <c r="Z23" s="1">
        <f>'F12c_aVDZ-F12'!M22-'F12c_aVDZ-F12'!L22</f>
        <v>-0.68496556500265005</v>
      </c>
      <c r="AA23" s="1">
        <f>'F12c_aVDZ-F12'!V22-'F12c_aVDZ-F12'!U22</f>
        <v>-0.67474442232561849</v>
      </c>
      <c r="AC23" s="1">
        <f>'CCSD(T)-haVnZ'!H23-'CCSD(T)-haVnZ'!G23</f>
        <v>-0.6920001648660099</v>
      </c>
      <c r="AD23" s="1">
        <f>'CCSD(T)-haVnZ'!M23-'CCSD(T)-haVnZ'!L23</f>
        <v>-0.63169735218982392</v>
      </c>
      <c r="AE23" s="1">
        <f>(AC23+AD23)/2</f>
        <v>-0.66184875852791691</v>
      </c>
      <c r="AF23" s="1">
        <f>'CCSD(T)-haVnZ'!R23-'CCSD(T)-haVnZ'!Q23</f>
        <v>-0.65911815187757661</v>
      </c>
      <c r="AG23" s="1">
        <f>'CCSD(T)-haVnZ'!W23-'CCSD(T)-haVnZ'!V23</f>
        <v>-0.60219743157218542</v>
      </c>
      <c r="AH23" s="1">
        <f>(AF23+AG23)/2</f>
        <v>-0.63065779172488101</v>
      </c>
      <c r="AI23" s="1">
        <f>'CCSD(T)-haVnZ'!AB23-'CCSD(T)-haVnZ'!AA23</f>
        <v>-0.66662804438972767</v>
      </c>
      <c r="AJ23" s="1">
        <f>'CCSD(T)-haVnZ'!AG23-'CCSD(T)-haVnZ'!AF23</f>
        <v>-0.61055968463793153</v>
      </c>
      <c r="AK23" s="1">
        <f>(AI23+AJ23)/2</f>
        <v>-0.6385938645138296</v>
      </c>
      <c r="AL23" s="1">
        <f t="shared" si="13"/>
        <v>-0.64527309377718367</v>
      </c>
      <c r="AM23" s="1">
        <f t="shared" si="14"/>
        <v>-0.58977641236475864</v>
      </c>
      <c r="AN23" s="1">
        <f t="shared" si="21"/>
        <v>-0.6175247530709711</v>
      </c>
      <c r="AO23" s="1"/>
      <c r="AP23" s="1">
        <f>'CCSD(T)-sano-VnZ'!E23-'CCSD(T)-sano-VnZ'!D23</f>
        <v>-0.7714447538654774</v>
      </c>
      <c r="AQ23" s="1">
        <f>'CCSD(T)-sano-VnZ'!J23-'CCSD(T)-sano-VnZ'!I23</f>
        <v>-0.70239302363752465</v>
      </c>
      <c r="AR23" s="1">
        <f t="shared" si="22"/>
        <v>-0.73691888875150102</v>
      </c>
      <c r="AS23" s="1">
        <f>'CCSD(T)-sano-VnZ'!O23-'CCSD(T)-sano-VnZ'!N23</f>
        <v>-0.75655190774453107</v>
      </c>
      <c r="AT23" s="1">
        <f>'CCSD(T)-sano-VnZ'!T23-'CCSD(T)-sano-VnZ'!S23</f>
        <v>-0.64943013500230418</v>
      </c>
      <c r="AU23" s="1">
        <f t="shared" si="23"/>
        <v>-0.70299102137341762</v>
      </c>
      <c r="AV23" s="1">
        <f>'CCSD(T)-sano-VnZ'!Y23-'CCSD(T)-sano-VnZ'!X23</f>
        <v>-0.72522265383860862</v>
      </c>
      <c r="AW23" s="1">
        <f>'CCSD(T)-sano-VnZ'!AD23-'CCSD(T)-sano-VnZ'!AC23</f>
        <v>-0.62867562787939857</v>
      </c>
      <c r="AX23" s="1">
        <f t="shared" si="24"/>
        <v>-0.6769491408590036</v>
      </c>
      <c r="AY23" s="1"/>
      <c r="AZ23">
        <f>-(BEGDB!C15-BEGDB!I15)</f>
        <v>-0.6039999999999992</v>
      </c>
      <c r="BD23" s="1"/>
      <c r="BE23" s="1"/>
      <c r="BF23" s="1"/>
      <c r="BM23" s="1"/>
      <c r="BN23" s="1"/>
      <c r="CC23" s="1"/>
      <c r="CD23" s="1"/>
      <c r="DO23" t="str">
        <f t="shared" si="15"/>
        <v>12_MeNH2-Water.out</v>
      </c>
      <c r="DP23" s="1">
        <f t="shared" si="16"/>
        <v>1.3602102995848853E-3</v>
      </c>
      <c r="DQ23" s="1">
        <f t="shared" si="17"/>
        <v>-9.0382822291674714E-3</v>
      </c>
    </row>
    <row r="24" spans="1:121" x14ac:dyDescent="0.2">
      <c r="A24" t="s">
        <v>152</v>
      </c>
      <c r="I24" s="1">
        <f>'F12c_VTZ-F12 CCSD '!D23-'F12c_VTZ-F12 CCSD '!C23</f>
        <v>-0.60800030996283017</v>
      </c>
      <c r="J24" s="1">
        <f>'F12c_VTZ-F12 CCSD '!M23-'F12c_VTZ-F12 CCSD '!L23</f>
        <v>-0.61113274829320474</v>
      </c>
      <c r="K24" s="1">
        <f>'F12c_VTZ-F12 CCSD '!Q23-'F12c_VTZ-F12 CCSD '!P23</f>
        <v>-0.6095665291280179</v>
      </c>
      <c r="L24" s="1">
        <f>'F12b_VTZ-F12'!D23-'F12b_VTZ-F12'!C23</f>
        <v>-0.59945035059071117</v>
      </c>
      <c r="M24" s="1">
        <f>'F12b_VTZ-F12'!M23-'F12b_VTZ-F12'!L23</f>
        <v>-0.61488915757227858</v>
      </c>
      <c r="N24" s="1">
        <f>'F12b_VTZ-F12'!V23-'F12b_VTZ-F12'!U23</f>
        <v>-0.60716975408149487</v>
      </c>
      <c r="O24" s="1">
        <f>'F12c_VDZ-F12 '!D23-'F12c_VDZ-F12 '!C23</f>
        <v>-0.59945004871731822</v>
      </c>
      <c r="P24" s="1">
        <f>'F12c_VDZ-F12 '!M23-'F12c_VDZ-F12 '!L23</f>
        <v>-0.62915649464554591</v>
      </c>
      <c r="Q24" s="1">
        <f>'F12c_VDZ-F12 '!V23-'F12c_VDZ-F12 '!U23</f>
        <v>-0.61430327168143162</v>
      </c>
      <c r="R24" s="1">
        <f>'F12b_VDZ-F12'!D23-'F12b_VDZ-F12'!C23</f>
        <v>-0.63502573157105058</v>
      </c>
      <c r="S24" s="1">
        <f>'F12b_VDZ-F12'!M23-'F12b_VDZ-F12'!L23</f>
        <v>-0.65478275526197738</v>
      </c>
      <c r="T24" s="1">
        <f>'F12b_VDZ-F12'!V23-'F12b_VDZ-F12'!U23</f>
        <v>-0.64490424341651398</v>
      </c>
      <c r="V24" s="1">
        <f>'F12c_aVTZ-F12 CCSD'!D23-'F12c_aVTZ-F12 CCSD'!C23</f>
        <v>-0.59942200473971052</v>
      </c>
      <c r="W24" s="1">
        <f>'F12c_aVTZ-F12 CCSD'!H23-'F12c_aVTZ-F12 CCSD'!G23</f>
        <v>-0.6097423848616037</v>
      </c>
      <c r="X24" s="1">
        <f>'F12c_aVTZ-F12 CCSD'!L23-'F12c_aVTZ-F12 CCSD'!K23</f>
        <v>-0.604582194800658</v>
      </c>
      <c r="Y24" s="1">
        <f>'F12c_aVDZ-F12'!D23-'F12c_aVDZ-F12'!C23</f>
        <v>-0.59067876171574696</v>
      </c>
      <c r="Z24" s="1">
        <f>'F12c_aVDZ-F12'!M23-'F12c_aVDZ-F12'!L23</f>
        <v>-0.62534380782634713</v>
      </c>
      <c r="AA24" s="1">
        <f>'F12c_aVDZ-F12'!V23-'F12c_aVDZ-F12'!U23</f>
        <v>-0.60801128477104704</v>
      </c>
      <c r="AC24" s="1">
        <f>'CCSD(T)-haVnZ'!H24-'CCSD(T)-haVnZ'!G24</f>
        <v>-0.62308402879699365</v>
      </c>
      <c r="AD24" s="1">
        <f>'CCSD(T)-haVnZ'!M24-'CCSD(T)-haVnZ'!L24</f>
        <v>-0.5670757304896572</v>
      </c>
      <c r="AE24" s="1">
        <f>(AC24+AD24)/2</f>
        <v>-0.59507987964332543</v>
      </c>
      <c r="AF24" s="1">
        <f>'CCSD(T)-haVnZ'!R24-'CCSD(T)-haVnZ'!Q24</f>
        <v>-0.60726926766399991</v>
      </c>
      <c r="AG24" s="1">
        <f>'CCSD(T)-haVnZ'!W24-'CCSD(T)-haVnZ'!V24</f>
        <v>-0.55511592715436553</v>
      </c>
      <c r="AH24" s="1">
        <f>(AF24+AG24)/2</f>
        <v>-0.58119259740918272</v>
      </c>
      <c r="AI24" s="1"/>
      <c r="AJ24" s="1"/>
      <c r="AK24" s="1"/>
      <c r="AL24" s="1">
        <f t="shared" si="13"/>
        <v>-0.60061042087116046</v>
      </c>
      <c r="AM24" s="1">
        <f t="shared" si="14"/>
        <v>-0.55008022048687433</v>
      </c>
      <c r="AN24" s="1">
        <f t="shared" si="21"/>
        <v>-0.57534532067901734</v>
      </c>
      <c r="AO24" s="1"/>
      <c r="AP24" s="1">
        <f>'CCSD(T)-sano-VnZ'!E24-'CCSD(T)-sano-VnZ'!D24</f>
        <v>-0.63886739937744874</v>
      </c>
      <c r="AQ24" s="1">
        <f>'CCSD(T)-sano-VnZ'!J24-'CCSD(T)-sano-VnZ'!I24</f>
        <v>-0.58576176363206223</v>
      </c>
      <c r="AR24" s="1">
        <f t="shared" si="22"/>
        <v>-0.61231458150475548</v>
      </c>
      <c r="AS24" s="1">
        <f>'CCSD(T)-sano-VnZ'!O24-'CCSD(T)-sano-VnZ'!N24</f>
        <v>-0.66833334345445028</v>
      </c>
      <c r="AT24" s="1">
        <f>'CCSD(T)-sano-VnZ'!T24-'CCSD(T)-sano-VnZ'!S24</f>
        <v>-0.57444446908260449</v>
      </c>
      <c r="AU24" s="1">
        <f t="shared" si="23"/>
        <v>-0.62138890626852739</v>
      </c>
      <c r="AV24" s="1"/>
      <c r="AW24" s="1"/>
      <c r="AX24" s="1"/>
      <c r="AY24" s="1"/>
      <c r="AZ24">
        <f>-(BEGDB!C16-BEGDB!I16)</f>
        <v>-0.54600000000000026</v>
      </c>
      <c r="BE24" s="1"/>
      <c r="BF24" s="1"/>
      <c r="BM24" s="1"/>
      <c r="BN24" s="1"/>
      <c r="CC24" s="1"/>
      <c r="CD24" s="1"/>
      <c r="DO24" t="str">
        <f t="shared" si="15"/>
        <v>13_Peptide-MeOH.out</v>
      </c>
      <c r="DP24" s="1">
        <f t="shared" si="16"/>
        <v>8.5499593721189981E-3</v>
      </c>
      <c r="DQ24" s="1">
        <f t="shared" si="17"/>
        <v>-3.7564092790738357E-3</v>
      </c>
    </row>
    <row r="25" spans="1:121" x14ac:dyDescent="0.2">
      <c r="A25" t="s">
        <v>153</v>
      </c>
      <c r="I25" s="1">
        <f>'F12c_VTZ-F12 CCSD '!D24-'F12c_VTZ-F12 CCSD '!C24</f>
        <v>-0.88919476545947163</v>
      </c>
      <c r="J25" s="1">
        <f>'F12c_VTZ-F12 CCSD '!M24-'F12c_VTZ-F12 CCSD '!L24</f>
        <v>-0.88931972203234189</v>
      </c>
      <c r="K25" s="1">
        <f>'F12c_VTZ-F12 CCSD '!Q24-'F12c_VTZ-F12 CCSD '!P24</f>
        <v>-0.88925724374590587</v>
      </c>
      <c r="L25" s="1">
        <f>'F12b_VTZ-F12'!D24-'F12b_VTZ-F12'!C24</f>
        <v>-0.87894084606637168</v>
      </c>
      <c r="M25" s="1">
        <f>'F12b_VTZ-F12'!M24-'F12b_VTZ-F12'!L24</f>
        <v>-0.89055573755866213</v>
      </c>
      <c r="N25" s="1">
        <f>'F12b_VTZ-F12'!V24-'F12b_VTZ-F12'!U24</f>
        <v>-0.88474829181251735</v>
      </c>
      <c r="O25" s="1">
        <f>'F12c_VDZ-F12 '!D24-'F12c_VDZ-F12 '!C24</f>
        <v>-0.8884677109713035</v>
      </c>
      <c r="P25" s="1">
        <f>'F12c_VDZ-F12 '!M24-'F12c_VDZ-F12 '!L24</f>
        <v>-0.90666832028279476</v>
      </c>
      <c r="Q25" s="1">
        <f>'F12c_VDZ-F12 '!V24-'F12c_VDZ-F12 '!U24</f>
        <v>-0.89756801562704958</v>
      </c>
      <c r="R25" s="1">
        <f>'F12b_VDZ-F12'!D24-'F12b_VDZ-F12'!C24</f>
        <v>-0.92587419799258797</v>
      </c>
      <c r="S25" s="1">
        <f>'F12b_VDZ-F12'!M24-'F12b_VDZ-F12'!L24</f>
        <v>-0.93350590012863321</v>
      </c>
      <c r="T25" s="1">
        <f>'F12b_VDZ-F12'!V24-'F12b_VDZ-F12'!U24</f>
        <v>-0.92969004906061059</v>
      </c>
      <c r="V25" s="1">
        <f>'F12c_aVTZ-F12 CCSD'!D24-'F12c_aVTZ-F12 CCSD'!C24</f>
        <v>-0.88160836009848076</v>
      </c>
      <c r="W25" s="1">
        <f>'F12c_aVTZ-F12 CCSD'!H24-'F12c_aVTZ-F12 CCSD'!G24</f>
        <v>-0.88872944708141777</v>
      </c>
      <c r="X25" s="1">
        <f>'F12c_aVTZ-F12 CCSD'!L24-'F12c_aVTZ-F12 CCSD'!K24</f>
        <v>-0.88516890358994971</v>
      </c>
      <c r="Y25" s="1">
        <f>'F12c_aVDZ-F12'!D24-'F12c_aVDZ-F12'!C24</f>
        <v>-0.8664119029127102</v>
      </c>
      <c r="Z25" s="1">
        <f>'F12c_aVDZ-F12'!M24-'F12c_aVDZ-F12'!L24</f>
        <v>-0.90267400462875624</v>
      </c>
      <c r="AA25" s="1">
        <f>'F12c_aVDZ-F12'!V24-'F12c_aVDZ-F12'!U24</f>
        <v>-0.88454295377073322</v>
      </c>
      <c r="AC25" s="1">
        <f>'CCSD(T)-haVnZ'!H25-'CCSD(T)-haVnZ'!G25</f>
        <v>-0.90005618684735644</v>
      </c>
      <c r="AD25" s="1">
        <f>'CCSD(T)-haVnZ'!M25-'CCSD(T)-haVnZ'!L25</f>
        <v>-0.81451923926324366</v>
      </c>
      <c r="AE25" s="1">
        <f>(AC25+AD25)/2</f>
        <v>-0.85728771305530005</v>
      </c>
      <c r="AF25" s="1">
        <f>'CCSD(T)-haVnZ'!R25-'CCSD(T)-haVnZ'!Q25</f>
        <v>-0.88556822302024951</v>
      </c>
      <c r="AG25" s="1">
        <f>'CCSD(T)-haVnZ'!W25-'CCSD(T)-haVnZ'!V25</f>
        <v>-0.81488563701546735</v>
      </c>
      <c r="AH25" s="1">
        <f>(AF25+AG25)/2</f>
        <v>-0.85022693001785843</v>
      </c>
      <c r="AI25" s="1"/>
      <c r="AJ25" s="1"/>
      <c r="AK25" s="1"/>
      <c r="AL25" s="1">
        <f t="shared" si="13"/>
        <v>-0.87946802772462551</v>
      </c>
      <c r="AM25" s="1">
        <f t="shared" si="14"/>
        <v>-0.81503990975324569</v>
      </c>
      <c r="AN25" s="1">
        <f t="shared" si="21"/>
        <v>-0.84725396873893555</v>
      </c>
      <c r="AO25" s="1"/>
      <c r="AP25" s="1">
        <f>'CCSD(T)-sano-VnZ'!E25-'CCSD(T)-sano-VnZ'!D25</f>
        <v>-0.96525651724952066</v>
      </c>
      <c r="AQ25" s="1">
        <f>'CCSD(T)-sano-VnZ'!J25-'CCSD(T)-sano-VnZ'!I25</f>
        <v>-0.86800467953503535</v>
      </c>
      <c r="AR25" s="1">
        <f t="shared" si="22"/>
        <v>-0.91663059839227801</v>
      </c>
      <c r="AS25" s="1">
        <f>'CCSD(T)-sano-VnZ'!O25-'CCSD(T)-sano-VnZ'!N25</f>
        <v>-0.97626124677979131</v>
      </c>
      <c r="AT25" s="1">
        <f>'CCSD(T)-sano-VnZ'!T25-'CCSD(T)-sano-VnZ'!S25</f>
        <v>-0.84882183398399036</v>
      </c>
      <c r="AU25" s="1">
        <f t="shared" si="23"/>
        <v>-0.91254154038189084</v>
      </c>
      <c r="AV25" s="1"/>
      <c r="AW25" s="1"/>
      <c r="AX25" s="1"/>
      <c r="AY25" s="1"/>
      <c r="AZ25">
        <f>-(BEGDB!C17-BEGDB!I17)</f>
        <v>-0.79300000000000015</v>
      </c>
      <c r="BE25" s="1"/>
      <c r="BF25" s="1"/>
      <c r="BM25" s="1"/>
      <c r="BN25" s="1"/>
      <c r="CC25" s="1"/>
      <c r="CD25" s="1"/>
      <c r="DO25" t="str">
        <f t="shared" si="15"/>
        <v>14_Peptide-MeNH2.out</v>
      </c>
      <c r="DP25" s="1">
        <f t="shared" si="16"/>
        <v>1.0253919393099942E-2</v>
      </c>
      <c r="DQ25" s="1">
        <f t="shared" si="17"/>
        <v>-1.2360155263202444E-3</v>
      </c>
    </row>
    <row r="26" spans="1:121" x14ac:dyDescent="0.2">
      <c r="A26" t="s">
        <v>154</v>
      </c>
      <c r="I26" s="1">
        <f>'F12c_VTZ-F12 CCSD '!D25-'F12c_VTZ-F12 CCSD '!C25</f>
        <v>-0.74348518523757257</v>
      </c>
      <c r="J26" s="1">
        <f>'F12c_VTZ-F12 CCSD '!M25-'F12c_VTZ-F12 CCSD '!L25</f>
        <v>-0.74161928192990079</v>
      </c>
      <c r="K26" s="1">
        <f>'F12c_VTZ-F12 CCSD '!Q25-'F12c_VTZ-F12 CCSD '!P25</f>
        <v>-0.74255223358373534</v>
      </c>
      <c r="L26" s="1">
        <f>'F12b_VTZ-F12'!D25-'F12b_VTZ-F12'!C25</f>
        <v>-0.73409057162630553</v>
      </c>
      <c r="M26" s="1">
        <f>'F12b_VTZ-F12'!M25-'F12b_VTZ-F12'!L25</f>
        <v>-0.74765111343671009</v>
      </c>
      <c r="N26" s="1">
        <f>'F12b_VTZ-F12'!V25-'F12b_VTZ-F12'!U25</f>
        <v>-0.74087084253150781</v>
      </c>
      <c r="O26" s="1">
        <f>'F12c_VDZ-F12 '!D25-'F12c_VDZ-F12 '!C25</f>
        <v>-0.72095189322826592</v>
      </c>
      <c r="P26" s="1">
        <f>'F12c_VDZ-F12 '!M25-'F12c_VDZ-F12 '!L25</f>
        <v>-0.7562616055046556</v>
      </c>
      <c r="Q26" s="1">
        <f>'F12c_VDZ-F12 '!V25-'F12c_VDZ-F12 '!U25</f>
        <v>-0.7386067493664612</v>
      </c>
      <c r="R26" s="1">
        <f>'F12b_VDZ-F12'!D25-'F12b_VDZ-F12'!C25</f>
        <v>-0.76280144991105381</v>
      </c>
      <c r="S26" s="1">
        <f>'F12b_VDZ-F12'!M25-'F12b_VDZ-F12'!L25</f>
        <v>-0.78861205080105989</v>
      </c>
      <c r="T26" s="1">
        <f>'F12b_VDZ-F12'!V25-'F12b_VDZ-F12'!U25</f>
        <v>-0.77570675035605685</v>
      </c>
      <c r="V26" s="1">
        <f>'F12c_aVTZ-F12 CCSD'!D25-'F12c_aVTZ-F12 CCSD'!C25</f>
        <v>-0.72802512634057415</v>
      </c>
      <c r="W26" s="1">
        <f>'F12c_aVTZ-F12 CCSD'!H25-'F12c_aVTZ-F12 CCSD'!G25</f>
        <v>-0.74239864055812266</v>
      </c>
      <c r="X26" s="1">
        <f>'F12c_aVTZ-F12 CCSD'!L25-'F12c_aVTZ-F12 CCSD'!K25</f>
        <v>-0.73521188344934885</v>
      </c>
      <c r="Y26" s="1">
        <f>'F12c_aVDZ-F12'!D25-'F12c_aVDZ-F12'!C25</f>
        <v>-0.69729010762349652</v>
      </c>
      <c r="Z26" s="1">
        <f>'F12c_aVDZ-F12'!M25-'F12c_aVDZ-F12'!L25</f>
        <v>-0.75638890401295367</v>
      </c>
      <c r="AA26" s="1">
        <f>'F12c_aVDZ-F12'!V25-'F12c_aVDZ-F12'!U25</f>
        <v>-0.72683950581822465</v>
      </c>
      <c r="AC26" s="1">
        <f>'CCSD(T)-haVnZ'!H26-'CCSD(T)-haVnZ'!G26</f>
        <v>-0.75155690891825344</v>
      </c>
      <c r="AD26" s="1">
        <f>'CCSD(T)-haVnZ'!M26-'CCSD(T)-haVnZ'!L26</f>
        <v>-0.66264618537379683</v>
      </c>
      <c r="AE26" s="1">
        <f t="shared" ref="AE26:AE32" si="27">(AC26+AD26)/2</f>
        <v>-0.70710154714602513</v>
      </c>
      <c r="AF26" s="1">
        <f>'CCSD(T)-haVnZ'!R26-'CCSD(T)-haVnZ'!Q26</f>
        <v>-0.74558754283892092</v>
      </c>
      <c r="AG26" s="1">
        <f>'CCSD(T)-haVnZ'!W26-'CCSD(T)-haVnZ'!V26</f>
        <v>-0.66846603041887143</v>
      </c>
      <c r="AH26" s="1">
        <f t="shared" ref="AH26:AH32" si="28">(AF26+AG26)/2</f>
        <v>-0.70702678662889618</v>
      </c>
      <c r="AI26" s="1"/>
      <c r="AJ26" s="1"/>
      <c r="AK26" s="1"/>
      <c r="AL26" s="1">
        <f t="shared" si="13"/>
        <v>-0.74307412554235985</v>
      </c>
      <c r="AM26" s="1">
        <f t="shared" si="14"/>
        <v>-0.67091649149048183</v>
      </c>
      <c r="AN26" s="1">
        <f t="shared" si="21"/>
        <v>-0.7069953085164209</v>
      </c>
      <c r="AO26" s="1"/>
      <c r="AP26" s="1">
        <f>'CCSD(T)-sano-VnZ'!E26-'CCSD(T)-sano-VnZ'!D26</f>
        <v>-0.74607123654256657</v>
      </c>
      <c r="AQ26" s="1">
        <f>'CCSD(T)-sano-VnZ'!J26-'CCSD(T)-sano-VnZ'!I26</f>
        <v>-0.6366116777505102</v>
      </c>
      <c r="AR26" s="1">
        <f t="shared" si="22"/>
        <v>-0.69134145714653839</v>
      </c>
      <c r="AS26" s="1">
        <f>'CCSD(T)-sano-VnZ'!O26-'CCSD(T)-sano-VnZ'!N26</f>
        <v>-0.80967836050149167</v>
      </c>
      <c r="AT26" s="1">
        <f>'CCSD(T)-sano-VnZ'!T26-'CCSD(T)-sano-VnZ'!S26</f>
        <v>-0.67776233885078785</v>
      </c>
      <c r="AU26" s="1">
        <f t="shared" si="23"/>
        <v>-0.74372034967613976</v>
      </c>
      <c r="AV26" s="1"/>
      <c r="AW26" s="1"/>
      <c r="AX26" s="1"/>
      <c r="AY26" s="1"/>
      <c r="AZ26">
        <f>-(BEGDB!C18-BEGDB!I18)</f>
        <v>-0.64400000000000013</v>
      </c>
      <c r="BE26" s="1"/>
      <c r="BF26" s="1"/>
      <c r="BM26" s="1"/>
      <c r="BN26" s="1"/>
      <c r="CC26" s="1"/>
      <c r="CD26" s="1"/>
      <c r="DO26" t="str">
        <f t="shared" si="15"/>
        <v>15_Peptide-Peptide.out</v>
      </c>
      <c r="DP26" s="1">
        <f t="shared" si="16"/>
        <v>9.3946136112670331E-3</v>
      </c>
      <c r="DQ26" s="1">
        <f t="shared" si="17"/>
        <v>-6.0318315068093042E-3</v>
      </c>
    </row>
    <row r="27" spans="1:121" x14ac:dyDescent="0.2">
      <c r="A27" t="s">
        <v>155</v>
      </c>
      <c r="I27" s="1">
        <f>'F12c_VTZ-F12 CCSD '!D26-'F12c_VTZ-F12 CCSD '!C26</f>
        <v>-0.29594412525722369</v>
      </c>
      <c r="J27" s="1">
        <f>'F12c_VTZ-F12 CCSD '!M26-'F12c_VTZ-F12 CCSD '!L26</f>
        <v>-0.29114057710169483</v>
      </c>
      <c r="K27" s="1">
        <f>'F12c_VTZ-F12 CCSD '!Q26-'F12c_VTZ-F12 CCSD '!P26</f>
        <v>-0.29354235117945926</v>
      </c>
      <c r="L27" s="1">
        <f>'F12b_VTZ-F12'!D26-'F12b_VTZ-F12'!C26</f>
        <v>-0.29279657149861116</v>
      </c>
      <c r="M27" s="1">
        <f>'F12b_VTZ-F12'!M26-'F12b_VTZ-F12'!L26</f>
        <v>-0.29661454511504548</v>
      </c>
      <c r="N27" s="1">
        <f>'F12b_VTZ-F12'!V26-'F12b_VTZ-F12'!U26</f>
        <v>-0.29470555830682876</v>
      </c>
      <c r="O27" s="1">
        <f>'F12c_VDZ-F12 '!D26-'F12c_VDZ-F12 '!C26</f>
        <v>-0.30059035496341835</v>
      </c>
      <c r="P27" s="1">
        <f>'F12c_VDZ-F12 '!M26-'F12c_VDZ-F12 '!L26</f>
        <v>-0.30443597787128596</v>
      </c>
      <c r="Q27" s="1">
        <f>'F12c_VDZ-F12 '!V26-'F12c_VDZ-F12 '!U26</f>
        <v>-0.30251316641735215</v>
      </c>
      <c r="R27" s="1">
        <f>'F12b_VDZ-F12'!D26-'F12b_VDZ-F12'!C26</f>
        <v>-0.3254015541360582</v>
      </c>
      <c r="S27" s="1">
        <f>'F12b_VDZ-F12'!M26-'F12b_VDZ-F12'!L26</f>
        <v>-0.32963408692023233</v>
      </c>
      <c r="T27" s="1">
        <f>'F12b_VDZ-F12'!V26-'F12b_VDZ-F12'!U26</f>
        <v>-0.32751782052814526</v>
      </c>
      <c r="V27" s="1">
        <f>'F12c_aVTZ-F12 CCSD'!D26-'F12c_aVTZ-F12 CCSD'!C26</f>
        <v>-0.28375186920745854</v>
      </c>
      <c r="W27" s="1">
        <f>'F12c_aVTZ-F12 CCSD'!H26-'F12c_aVTZ-F12 CCSD'!G26</f>
        <v>-0.28851038604247492</v>
      </c>
      <c r="X27" s="1">
        <f>'F12c_aVTZ-F12 CCSD'!L26-'F12c_aVTZ-F12 CCSD'!K26</f>
        <v>-0.28613112762496673</v>
      </c>
      <c r="Y27" s="1">
        <f>'F12c_aVDZ-F12'!D26-'F12c_aVDZ-F12'!C26</f>
        <v>-0.28405058946317041</v>
      </c>
      <c r="Z27" s="1">
        <f>'F12c_aVDZ-F12'!M26-'F12c_aVDZ-F12'!L26</f>
        <v>-0.29881808805256238</v>
      </c>
      <c r="AA27" s="1">
        <f>'F12c_aVDZ-F12'!V26-'F12c_aVDZ-F12'!U26</f>
        <v>-0.29143433875786684</v>
      </c>
      <c r="AC27" s="1">
        <f>'CCSD(T)-haVnZ'!H27-'CCSD(T)-haVnZ'!G27</f>
        <v>-0.34022189465886044</v>
      </c>
      <c r="AD27" s="1">
        <f>'CCSD(T)-haVnZ'!M27-'CCSD(T)-haVnZ'!L27</f>
        <v>-0.28341917747621892</v>
      </c>
      <c r="AE27" s="1">
        <f t="shared" si="27"/>
        <v>-0.31182053606753968</v>
      </c>
      <c r="AF27" s="1">
        <f>'CCSD(T)-haVnZ'!R27-'CCSD(T)-haVnZ'!Q27</f>
        <v>-0.30261423179603497</v>
      </c>
      <c r="AG27" s="1">
        <f>'CCSD(T)-haVnZ'!W27-'CCSD(T)-haVnZ'!V27</f>
        <v>-0.25793865033355701</v>
      </c>
      <c r="AH27" s="1">
        <f t="shared" si="28"/>
        <v>-0.28027644106479599</v>
      </c>
      <c r="AI27" s="1"/>
      <c r="AJ27" s="1"/>
      <c r="AK27" s="1"/>
      <c r="AL27" s="1">
        <f t="shared" si="13"/>
        <v>-0.28677942638010845</v>
      </c>
      <c r="AM27" s="1">
        <f t="shared" si="14"/>
        <v>-0.24721000732612042</v>
      </c>
      <c r="AN27" s="1">
        <f t="shared" si="21"/>
        <v>-0.26699471685311443</v>
      </c>
      <c r="AO27" s="1"/>
      <c r="AP27" s="1">
        <f>'CCSD(T)-sano-VnZ'!E27-'CCSD(T)-sano-VnZ'!D27</f>
        <v>-0.35899048227350239</v>
      </c>
      <c r="AQ27" s="1">
        <f>'CCSD(T)-sano-VnZ'!J27-'CCSD(T)-sano-VnZ'!I27</f>
        <v>-0.33636206989729622</v>
      </c>
      <c r="AR27" s="1">
        <f t="shared" ref="AR27:AR43" si="29">(AP27+AQ27)/2</f>
        <v>-0.34767627608539931</v>
      </c>
      <c r="AS27" s="1">
        <f>'CCSD(T)-sano-VnZ'!O27-'CCSD(T)-sano-VnZ'!N27</f>
        <v>-0.35376717415284986</v>
      </c>
      <c r="AT27" s="1">
        <f>'CCSD(T)-sano-VnZ'!T27-'CCSD(T)-sano-VnZ'!S27</f>
        <v>-0.28749154279396372</v>
      </c>
      <c r="AU27" s="1">
        <f t="shared" ref="AU27:AU43" si="30">(AS27+AT27)/2</f>
        <v>-0.32062935847340679</v>
      </c>
      <c r="AV27" s="1"/>
      <c r="AW27" s="1"/>
      <c r="AX27" s="1"/>
      <c r="AY27" s="1"/>
      <c r="AZ27">
        <f>-(BEGDB!C19-BEGDB!I19)</f>
        <v>-0.26199999999999957</v>
      </c>
      <c r="BE27" s="1"/>
      <c r="BF27" s="1"/>
      <c r="BM27" s="1"/>
      <c r="BN27" s="1"/>
      <c r="CC27" s="1"/>
      <c r="CD27" s="1"/>
      <c r="DO27" t="str">
        <f t="shared" si="15"/>
        <v>16_Peptide-Water.out</v>
      </c>
      <c r="DP27" s="1">
        <f t="shared" si="16"/>
        <v>3.1475537586125313E-3</v>
      </c>
      <c r="DQ27" s="1">
        <f t="shared" si="17"/>
        <v>-5.4739680133506496E-3</v>
      </c>
    </row>
    <row r="28" spans="1:121" x14ac:dyDescent="0.2">
      <c r="A28" t="s">
        <v>170</v>
      </c>
      <c r="I28" s="1">
        <f>'F12c_VTZ-F12 CCSD '!D27-'F12c_VTZ-F12 CCSD '!C27</f>
        <v>-0.87788013162630918</v>
      </c>
      <c r="J28" s="1">
        <f>'F12c_VTZ-F12 CCSD '!M27-'F12c_VTZ-F12 CCSD '!L27</f>
        <v>-0.870938810516666</v>
      </c>
      <c r="K28" s="1">
        <f>'F12c_VTZ-F12 CCSD '!Q27-'F12c_VTZ-F12 CCSD '!P27</f>
        <v>-0.87440947107148759</v>
      </c>
      <c r="L28" s="1">
        <f>'F12b_VTZ-F12'!D27-'F12b_VTZ-F12'!C27</f>
        <v>-0.88545074451086592</v>
      </c>
      <c r="M28" s="1">
        <f>'F12b_VTZ-F12'!M27-'F12b_VTZ-F12'!L27</f>
        <v>-0.90082663487784487</v>
      </c>
      <c r="N28" s="1">
        <f>'F12b_VTZ-F12'!V27-'F12b_VTZ-F12'!U27</f>
        <v>-0.89313868969435717</v>
      </c>
      <c r="O28" s="1">
        <f>'F12c_VDZ-F12 '!D27-'F12c_VDZ-F12 '!C27</f>
        <v>-0.85260738915168233</v>
      </c>
      <c r="P28" s="1">
        <f>'F12c_VDZ-F12 '!M27-'F12c_VDZ-F12 '!L27</f>
        <v>-0.89627916578282196</v>
      </c>
      <c r="Q28" s="1">
        <f>'F12c_VDZ-F12 '!V27-'F12c_VDZ-F12 '!U27</f>
        <v>-0.87444327746725392</v>
      </c>
      <c r="R28" s="1">
        <f>'F12b_VDZ-F12'!D27-'F12b_VDZ-F12'!C27</f>
        <v>-0.94912755399687043</v>
      </c>
      <c r="S28" s="1">
        <f>'F12b_VDZ-F12'!M27-'F12b_VDZ-F12'!L27</f>
        <v>-0.98526026816796985</v>
      </c>
      <c r="T28" s="1">
        <f>'F12b_VDZ-F12'!V27-'F12b_VDZ-F12'!U27</f>
        <v>-0.96719391108242192</v>
      </c>
      <c r="V28" s="1">
        <f>'F12c_aVTZ-F12 CCSD'!D27-'F12c_aVTZ-F12 CCSD'!C27</f>
        <v>-0.85747384457631881</v>
      </c>
      <c r="W28" s="1">
        <f>'F12c_aVTZ-F12 CCSD'!H27-'F12c_aVTZ-F12 CCSD'!G27</f>
        <v>-0.87640458946069799</v>
      </c>
      <c r="X28" s="1">
        <f>'F12c_aVTZ-F12 CCSD'!L27-'F12c_aVTZ-F12 CCSD'!K27</f>
        <v>-0.86693921701851195</v>
      </c>
      <c r="Y28" s="1">
        <f>'F12c_aVDZ-F12'!D27-'F12c_aVDZ-F12'!C27</f>
        <v>-0.82338242561442598</v>
      </c>
      <c r="Z28" s="1">
        <f>'F12c_aVDZ-F12'!M27-'F12c_aVDZ-F12'!L27</f>
        <v>-0.90846727133203231</v>
      </c>
      <c r="AA28" s="1">
        <f>'F12c_aVDZ-F12'!V27-'F12c_aVDZ-F12'!U27</f>
        <v>-0.86592484847322737</v>
      </c>
      <c r="AC28" s="1">
        <f>'CCSD(T)-haVnZ'!H28-'CCSD(T)-haVnZ'!G28</f>
        <v>-1.0394488623169202</v>
      </c>
      <c r="AD28" s="1">
        <f>'CCSD(T)-haVnZ'!M28-'CCSD(T)-haVnZ'!L28</f>
        <v>-0.9072109647986295</v>
      </c>
      <c r="AE28" s="1">
        <f t="shared" si="27"/>
        <v>-0.97332991355777487</v>
      </c>
      <c r="AF28" s="1">
        <f>'CCSD(T)-haVnZ'!R28-'CCSD(T)-haVnZ'!Q28</f>
        <v>-0.94451115917686934</v>
      </c>
      <c r="AG28" s="1">
        <f>'CCSD(T)-haVnZ'!W28-'CCSD(T)-haVnZ'!V28</f>
        <v>-0.80632985558531445</v>
      </c>
      <c r="AH28" s="1">
        <f t="shared" si="28"/>
        <v>-0.87542050738109189</v>
      </c>
      <c r="AI28" s="1"/>
      <c r="AJ28" s="1"/>
      <c r="AK28" s="1"/>
      <c r="AL28" s="1">
        <f t="shared" si="13"/>
        <v>-0.90453738943369</v>
      </c>
      <c r="AM28" s="1">
        <f t="shared" si="14"/>
        <v>-0.76385359907444494</v>
      </c>
      <c r="AN28" s="1">
        <f t="shared" si="21"/>
        <v>-0.83419549425406747</v>
      </c>
      <c r="AO28" s="1"/>
      <c r="AP28" s="1">
        <f>'CCSD(T)-sano-VnZ'!E28-'CCSD(T)-sano-VnZ'!D28</f>
        <v>-0.91999674941878951</v>
      </c>
      <c r="AQ28" s="1">
        <f>'CCSD(T)-sano-VnZ'!J28-'CCSD(T)-sano-VnZ'!I28</f>
        <v>-0.80722801435980607</v>
      </c>
      <c r="AR28" s="1">
        <f t="shared" si="29"/>
        <v>-0.86361238188929779</v>
      </c>
      <c r="AS28" s="1">
        <f>'CCSD(T)-sano-VnZ'!O28-'CCSD(T)-sano-VnZ'!N28</f>
        <v>-1.0064914698692391</v>
      </c>
      <c r="AT28" s="1">
        <f>'CCSD(T)-sano-VnZ'!T28-'CCSD(T)-sano-VnZ'!S28</f>
        <v>-0.81059739583826129</v>
      </c>
      <c r="AU28" s="1">
        <f t="shared" si="30"/>
        <v>-0.90854443285375019</v>
      </c>
      <c r="AV28" s="1"/>
      <c r="AW28" s="1"/>
      <c r="AX28" s="1"/>
      <c r="AY28" s="1"/>
      <c r="AZ28">
        <f>-(BEGDB!C20-BEGDB!I20)</f>
        <v>-0.87999999999999901</v>
      </c>
      <c r="BE28" s="1"/>
      <c r="BF28" s="1"/>
      <c r="BM28" s="1"/>
      <c r="BN28" s="1"/>
      <c r="CC28" s="1"/>
      <c r="CD28" s="1"/>
      <c r="DO28" t="str">
        <f t="shared" si="15"/>
        <v>17_Uracil-Uracil_BP.out</v>
      </c>
      <c r="DP28" s="1">
        <f t="shared" si="16"/>
        <v>-7.5706128845567378E-3</v>
      </c>
      <c r="DQ28" s="1">
        <f t="shared" si="17"/>
        <v>-2.9887824361178872E-2</v>
      </c>
    </row>
    <row r="29" spans="1:121" x14ac:dyDescent="0.2">
      <c r="A29" t="s">
        <v>156</v>
      </c>
      <c r="I29" s="1">
        <f>'F12c_VTZ-F12 CCSD '!D28-'F12c_VTZ-F12 CCSD '!C28</f>
        <v>-0.62180485753881598</v>
      </c>
      <c r="J29" s="1">
        <f>'F12c_VTZ-F12 CCSD '!M28-'F12c_VTZ-F12 CCSD '!L28</f>
        <v>-0.61523470383808299</v>
      </c>
      <c r="K29" s="1">
        <f>'F12c_VTZ-F12 CCSD '!Q28-'F12c_VTZ-F12 CCSD '!P28</f>
        <v>-0.61851978068844993</v>
      </c>
      <c r="L29" s="1">
        <f>'F12b_VTZ-F12'!D28-'F12b_VTZ-F12'!C28</f>
        <v>-0.61929262956301123</v>
      </c>
      <c r="M29" s="1">
        <f>'F12b_VTZ-F12'!M28-'F12b_VTZ-F12'!L28</f>
        <v>-0.62194768000140321</v>
      </c>
      <c r="N29" s="1">
        <f>'F12b_VTZ-F12'!V28-'F12b_VTZ-F12'!U28</f>
        <v>-0.62062015478220722</v>
      </c>
      <c r="O29" s="1">
        <f>'F12c_VDZ-F12 '!D28-'F12c_VDZ-F12 '!C28</f>
        <v>-0.62230070743396748</v>
      </c>
      <c r="P29" s="1">
        <f>'F12c_VDZ-F12 '!M28-'F12c_VDZ-F12 '!L28</f>
        <v>-0.62899930985089636</v>
      </c>
      <c r="Q29" s="1">
        <f>'F12c_VDZ-F12 '!V28-'F12c_VDZ-F12 '!U28</f>
        <v>-0.62565000864243281</v>
      </c>
      <c r="R29" s="1">
        <f>'F12b_VDZ-F12'!D28-'F12b_VDZ-F12'!C28</f>
        <v>-0.66660445945631608</v>
      </c>
      <c r="S29" s="1">
        <f>'F12b_VDZ-F12'!M28-'F12b_VDZ-F12'!L28</f>
        <v>-0.66932184102544401</v>
      </c>
      <c r="T29" s="1">
        <f>'F12b_VDZ-F12'!V28-'F12b_VDZ-F12'!U28</f>
        <v>-0.66796315024088049</v>
      </c>
      <c r="V29" s="1">
        <f>'F12c_aVTZ-F12 CCSD'!D28-'F12c_aVTZ-F12 CCSD'!C28</f>
        <v>-0.61060834987133106</v>
      </c>
      <c r="W29" s="1">
        <f>'F12c_aVTZ-F12 CCSD'!H28-'F12c_aVTZ-F12 CCSD'!G28</f>
        <v>-0.61481116819050996</v>
      </c>
      <c r="X29" s="1">
        <f>'F12c_aVTZ-F12 CCSD'!L28-'F12c_aVTZ-F12 CCSD'!K28</f>
        <v>-0.61270975903092051</v>
      </c>
      <c r="Y29" s="1">
        <f>'F12c_aVDZ-F12'!D28-'F12c_aVDZ-F12'!C28</f>
        <v>-0.61485972800185884</v>
      </c>
      <c r="Z29" s="1">
        <f>'F12c_aVDZ-F12'!M28-'F12c_aVDZ-F12'!L28</f>
        <v>-0.63062866587376565</v>
      </c>
      <c r="AA29" s="1">
        <f>'F12c_aVDZ-F12'!V28-'F12c_aVDZ-F12'!U28</f>
        <v>-0.6227441969378118</v>
      </c>
      <c r="AC29" s="1">
        <f>'CCSD(T)-haVnZ'!H29-'CCSD(T)-haVnZ'!G29</f>
        <v>-0.6435057538370943</v>
      </c>
      <c r="AD29" s="1">
        <f>'CCSD(T)-haVnZ'!M29-'CCSD(T)-haVnZ'!L29</f>
        <v>-0.57227974332528397</v>
      </c>
      <c r="AE29" s="1">
        <f t="shared" si="27"/>
        <v>-0.60789274858118914</v>
      </c>
      <c r="AF29" s="1">
        <f>'CCSD(T)-haVnZ'!R29-'CCSD(T)-haVnZ'!Q29</f>
        <v>-0.6149619894241134</v>
      </c>
      <c r="AG29" s="1">
        <f>'CCSD(T)-haVnZ'!W29-'CCSD(T)-haVnZ'!V29</f>
        <v>-0.54930727375413291</v>
      </c>
      <c r="AH29" s="1">
        <f t="shared" si="28"/>
        <v>-0.58213463158912315</v>
      </c>
      <c r="AI29" s="1"/>
      <c r="AJ29" s="1"/>
      <c r="AK29" s="1"/>
      <c r="AL29" s="1">
        <f t="shared" si="13"/>
        <v>-0.60294356230285828</v>
      </c>
      <c r="AM29" s="1">
        <f t="shared" si="14"/>
        <v>-0.53963465498733243</v>
      </c>
      <c r="AN29" s="1">
        <f t="shared" si="21"/>
        <v>-0.5712891086450953</v>
      </c>
      <c r="AO29" s="1"/>
      <c r="AP29" s="1">
        <f>'CCSD(T)-sano-VnZ'!E29-'CCSD(T)-sano-VnZ'!D29</f>
        <v>-0.65625247850849888</v>
      </c>
      <c r="AQ29" s="1">
        <f>'CCSD(T)-sano-VnZ'!J29-'CCSD(T)-sano-VnZ'!I29</f>
        <v>-0.58094192208930284</v>
      </c>
      <c r="AR29" s="1">
        <f t="shared" si="29"/>
        <v>-0.61859720029890086</v>
      </c>
      <c r="AS29" s="1">
        <f>'CCSD(T)-sano-VnZ'!O29-'CCSD(T)-sano-VnZ'!N29</f>
        <v>-0.67775951383945809</v>
      </c>
      <c r="AT29" s="1">
        <f>'CCSD(T)-sano-VnZ'!T29-'CCSD(T)-sano-VnZ'!S29</f>
        <v>-0.56776606496698623</v>
      </c>
      <c r="AU29" s="1">
        <f t="shared" si="30"/>
        <v>-0.62276278940322216</v>
      </c>
      <c r="AV29" s="1"/>
      <c r="AW29" s="1"/>
      <c r="AX29" s="1"/>
      <c r="AY29" s="1"/>
      <c r="AZ29">
        <f>-(BEGDB!C21-BEGDB!I21)</f>
        <v>-0.55999999999999961</v>
      </c>
      <c r="BE29" s="1"/>
      <c r="BF29" s="1"/>
      <c r="BM29" s="1"/>
      <c r="BN29" s="1"/>
      <c r="CC29" s="1"/>
      <c r="CD29" s="1"/>
      <c r="DO29" t="str">
        <f t="shared" si="15"/>
        <v>18_Water-Pyridine.out</v>
      </c>
      <c r="DP29" s="1">
        <f t="shared" si="16"/>
        <v>2.5122279758047483E-3</v>
      </c>
      <c r="DQ29" s="1">
        <f t="shared" si="17"/>
        <v>-6.7129761633202278E-3</v>
      </c>
    </row>
    <row r="30" spans="1:121" x14ac:dyDescent="0.2">
      <c r="A30" t="s">
        <v>157</v>
      </c>
      <c r="C30" s="1">
        <f>'F12b_VQZ-F12'!E29-'F12b_VQZ-F12'!D29</f>
        <v>-0.83117428012858152</v>
      </c>
      <c r="D30" s="1">
        <f>'F12b_VQZ-F12'!N29-'F12b_VQZ-F12'!M29</f>
        <v>-0.82736055225102767</v>
      </c>
      <c r="E30" s="1">
        <f>'F12b_VQZ-F12'!W29-'F12b_VQZ-F12'!V29</f>
        <v>-0.82926741618980504</v>
      </c>
      <c r="F30" s="1">
        <f>'F12c_VQZ-F12 CCSD '!E29-'F12c_VQZ-F12 CCSD '!D29</f>
        <v>-0.83594374769470914</v>
      </c>
      <c r="G30" s="1">
        <f>'F12c_VQZ-F12 CCSD '!I29-'F12c_VQZ-F12 CCSD '!H29</f>
        <v>-0.83146413619294535</v>
      </c>
      <c r="H30" s="1">
        <f>'F12c_VQZ-F12 CCSD '!M29-'F12c_VQZ-F12 CCSD '!L29</f>
        <v>-0.8337039419438268</v>
      </c>
      <c r="I30" s="1">
        <f>'F12c_VTZ-F12 CCSD '!D29-'F12c_VTZ-F12 CCSD '!C29</f>
        <v>-0.83357767416748274</v>
      </c>
      <c r="J30" s="1">
        <f>'F12c_VTZ-F12 CCSD '!M29-'F12c_VTZ-F12 CCSD '!L29</f>
        <v>-0.83236381853097985</v>
      </c>
      <c r="K30" s="1">
        <f>'F12c_VTZ-F12 CCSD '!Q29-'F12c_VTZ-F12 CCSD '!P29</f>
        <v>-0.83297074634923085</v>
      </c>
      <c r="L30" s="1">
        <f>'F12b_VTZ-F12'!D29-'F12b_VTZ-F12'!C29</f>
        <v>-0.82846404464425039</v>
      </c>
      <c r="M30" s="1">
        <f>'F12b_VTZ-F12'!M29-'F12b_VTZ-F12'!L29</f>
        <v>-0.83689858743459933</v>
      </c>
      <c r="N30" s="1">
        <f>'F12b_VTZ-F12'!V29-'F12b_VTZ-F12'!U29</f>
        <v>-0.83268131603942486</v>
      </c>
      <c r="O30" s="1">
        <f>'F12c_VDZ-F12 '!D29-'F12c_VDZ-F12 '!C29</f>
        <v>-0.81565783639674461</v>
      </c>
      <c r="P30" s="1">
        <f>'F12c_VDZ-F12 '!M29-'F12c_VDZ-F12 '!L29</f>
        <v>-0.84111433808414482</v>
      </c>
      <c r="Q30" s="1">
        <f>'F12c_VDZ-F12 '!V29-'F12c_VDZ-F12 '!U29</f>
        <v>-0.82838608724044516</v>
      </c>
      <c r="R30" s="1">
        <f>'F12b_VDZ-F12'!D29-'F12b_VDZ-F12'!C29</f>
        <v>-0.86278365492270215</v>
      </c>
      <c r="S30" s="1">
        <f>'F12b_VDZ-F12'!M29-'F12b_VDZ-F12'!L29</f>
        <v>-0.87475501134476996</v>
      </c>
      <c r="T30" s="1">
        <f>'F12b_VDZ-F12'!V29-'F12b_VDZ-F12'!U29</f>
        <v>-0.86876933313373605</v>
      </c>
      <c r="V30" s="1">
        <f>'F12c_aVTZ-F12 CCSD'!D29-'F12c_aVTZ-F12 CCSD'!C29</f>
        <v>-0.82559776005556529</v>
      </c>
      <c r="W30" s="1">
        <f>'F12c_aVTZ-F12 CCSD'!H29-'F12c_aVTZ-F12 CCSD'!G29</f>
        <v>-0.83280281788657451</v>
      </c>
      <c r="X30" s="1">
        <f>'F12c_aVTZ-F12 CCSD'!L29-'F12c_aVTZ-F12 CCSD'!K29</f>
        <v>-0.82920028897107034</v>
      </c>
      <c r="Y30" s="1">
        <f>'F12c_aVDZ-F12'!D29-'F12c_aVDZ-F12'!C29</f>
        <v>-0.81442628940278361</v>
      </c>
      <c r="Z30" s="1">
        <f>'F12c_aVDZ-F12'!M29-'F12c_aVDZ-F12'!L29</f>
        <v>-0.84461720528052542</v>
      </c>
      <c r="AA30" s="1">
        <f>'F12c_aVDZ-F12'!V29-'F12c_aVDZ-F12'!U29</f>
        <v>-0.82952174734165496</v>
      </c>
      <c r="AC30" s="1">
        <f>'CCSD(T)-haVnZ'!H30-'CCSD(T)-haVnZ'!G30</f>
        <v>-0.84390051482684036</v>
      </c>
      <c r="AD30" s="1">
        <f>'CCSD(T)-haVnZ'!M30-'CCSD(T)-haVnZ'!L30</f>
        <v>-0.75602173818324125</v>
      </c>
      <c r="AE30" s="1">
        <f t="shared" si="27"/>
        <v>-0.79996112650504081</v>
      </c>
      <c r="AF30" s="1">
        <f>'CCSD(T)-haVnZ'!R30-'CCSD(T)-haVnZ'!Q30</f>
        <v>-0.8287837764367092</v>
      </c>
      <c r="AG30" s="1">
        <f>'CCSD(T)-haVnZ'!W30-'CCSD(T)-haVnZ'!V30</f>
        <v>-0.75978879567797719</v>
      </c>
      <c r="AH30" s="1">
        <f t="shared" si="28"/>
        <v>-0.79428628605734319</v>
      </c>
      <c r="AI30" s="1">
        <f>'CCSD(T)-haVnZ'!AB30-'CCSD(T)-haVnZ'!AA30</f>
        <v>-0.84926994161927372</v>
      </c>
      <c r="AJ30" s="1">
        <f>'CCSD(T)-haVnZ'!AG30-'CCSD(T)-haVnZ'!AF30</f>
        <v>-0.77805554572461944</v>
      </c>
      <c r="AK30" s="1">
        <f t="shared" ref="AK30:AK32" si="31">(AI30+AJ30)/2</f>
        <v>-0.81366274367194658</v>
      </c>
      <c r="AL30" s="1">
        <f t="shared" si="13"/>
        <v>-0.82241883395665394</v>
      </c>
      <c r="AM30" s="1">
        <f t="shared" si="14"/>
        <v>-0.76137492514944494</v>
      </c>
      <c r="AN30" s="1">
        <f t="shared" si="21"/>
        <v>-0.79189687955304944</v>
      </c>
      <c r="AO30" s="1"/>
      <c r="AP30" s="1">
        <f>'CCSD(T)-sano-VnZ'!E30-'CCSD(T)-sano-VnZ'!D30</f>
        <v>-0.84335096328511128</v>
      </c>
      <c r="AQ30" s="1">
        <f>'CCSD(T)-sano-VnZ'!J30-'CCSD(T)-sano-VnZ'!I30</f>
        <v>-0.75558424291548487</v>
      </c>
      <c r="AR30" s="1">
        <f t="shared" si="29"/>
        <v>-0.79946760310029807</v>
      </c>
      <c r="AS30" s="1">
        <f>'CCSD(T)-sano-VnZ'!O30-'CCSD(T)-sano-VnZ'!N30</f>
        <v>-0.89999914747195664</v>
      </c>
      <c r="AT30" s="1">
        <f>'CCSD(T)-sano-VnZ'!T30-'CCSD(T)-sano-VnZ'!S30</f>
        <v>-0.77676698571522973</v>
      </c>
      <c r="AU30" s="1">
        <f t="shared" si="30"/>
        <v>-0.83838306659359318</v>
      </c>
      <c r="AV30" s="1">
        <f>'CCSD(T)-sano-VnZ'!Y30-'CCSD(T)-sano-VnZ'!X30</f>
        <v>-0.87863785306975295</v>
      </c>
      <c r="AW30" s="1">
        <f>'CCSD(T)-sano-VnZ'!AD30-'CCSD(T)-sano-VnZ'!AC30</f>
        <v>-0.77721285567786946</v>
      </c>
      <c r="AX30" s="1">
        <f t="shared" ref="AX30:AX41" si="32">(AV30+AW30)/2</f>
        <v>-0.82792535437381121</v>
      </c>
      <c r="AY30" s="1"/>
      <c r="AZ30">
        <f>-(BEGDB!C22-BEGDB!I22)</f>
        <v>-0.74699999999999989</v>
      </c>
      <c r="BD30" s="1"/>
      <c r="BE30" s="1"/>
      <c r="BF30" s="1"/>
      <c r="BM30" s="1"/>
      <c r="BN30" s="1"/>
      <c r="CC30" s="1"/>
      <c r="CD30" s="1"/>
      <c r="DO30" t="str">
        <f t="shared" si="15"/>
        <v>19_MeOH-Pyridine.out</v>
      </c>
      <c r="DP30" s="1">
        <f t="shared" si="16"/>
        <v>5.1136295232323548E-3</v>
      </c>
      <c r="DQ30" s="1">
        <f t="shared" si="17"/>
        <v>-4.5347689036194794E-3</v>
      </c>
    </row>
    <row r="31" spans="1:121" x14ac:dyDescent="0.2">
      <c r="A31" t="s">
        <v>158</v>
      </c>
      <c r="C31" s="1">
        <f>'F12b_VQZ-F12'!E30-'F12b_VQZ-F12'!D30</f>
        <v>-0.59930684483771302</v>
      </c>
      <c r="D31" s="1">
        <f>'F12b_VQZ-F12'!N30-'F12b_VQZ-F12'!M30</f>
        <v>-0.5845828778327089</v>
      </c>
      <c r="E31" s="1">
        <f>'F12b_VQZ-F12'!W30-'F12b_VQZ-F12'!V30</f>
        <v>-0.59194486133520741</v>
      </c>
      <c r="F31" s="1">
        <f>'F12c_VQZ-F12 CCSD '!E30-'F12c_VQZ-F12 CCSD '!D30</f>
        <v>-0.5936032653509713</v>
      </c>
      <c r="G31" s="1">
        <f>'F12c_VQZ-F12 CCSD '!I30-'F12c_VQZ-F12 CCSD '!H30</f>
        <v>-0.57935520975852484</v>
      </c>
      <c r="H31" s="1">
        <f>'F12c_VQZ-F12 CCSD '!M30-'F12c_VQZ-F12 CCSD '!L30</f>
        <v>-0.58647923755474807</v>
      </c>
      <c r="I31" s="1">
        <f>'F12c_VTZ-F12 CCSD '!D30-'F12c_VTZ-F12 CCSD '!C30</f>
        <v>-0.58703003869823434</v>
      </c>
      <c r="J31" s="1">
        <f>'F12c_VTZ-F12 CCSD '!M30-'F12c_VTZ-F12 CCSD '!L30</f>
        <v>-0.58638950088205632</v>
      </c>
      <c r="K31" s="1">
        <f>'F12c_VTZ-F12 CCSD '!Q30-'F12c_VTZ-F12 CCSD '!P30</f>
        <v>-0.58670976979014711</v>
      </c>
      <c r="L31" s="1">
        <f>'F12b_VTZ-F12'!D30-'F12b_VTZ-F12'!C30</f>
        <v>-0.61462783498198448</v>
      </c>
      <c r="M31" s="1">
        <f>'F12b_VTZ-F12'!M30-'F12b_VTZ-F12'!L30</f>
        <v>-0.63787116841864133</v>
      </c>
      <c r="N31" s="1">
        <f>'F12b_VTZ-F12'!V30-'F12b_VTZ-F12'!U30</f>
        <v>-0.62624950170031113</v>
      </c>
      <c r="O31" s="1">
        <f>'F12c_VDZ-F12 '!D30-'F12c_VDZ-F12 '!C30</f>
        <v>-0.57807795874756707</v>
      </c>
      <c r="P31" s="1">
        <f>'F12c_VDZ-F12 '!M30-'F12c_VDZ-F12 '!L30</f>
        <v>-0.62998431213962647</v>
      </c>
      <c r="Q31" s="1">
        <f>'F12c_VDZ-F12 '!V30-'F12c_VDZ-F12 '!U30</f>
        <v>-0.60403113544359499</v>
      </c>
      <c r="R31" s="1">
        <f>'F12b_VDZ-F12'!D30-'F12b_VDZ-F12'!C30</f>
        <v>-0.6913921640114431</v>
      </c>
      <c r="S31" s="1">
        <f>'F12b_VDZ-F12'!M30-'F12b_VDZ-F12'!L30</f>
        <v>-0.76289358022252429</v>
      </c>
      <c r="T31" s="1">
        <f>'F12b_VDZ-F12'!V30-'F12b_VDZ-F12'!U30</f>
        <v>-0.72714287211698192</v>
      </c>
      <c r="V31" s="1">
        <f>'F12c_aVTZ-F12 CCSD'!D30-'F12c_aVTZ-F12 CCSD'!C30</f>
        <v>-0.56294316941287548</v>
      </c>
      <c r="W31" s="1">
        <f>'F12c_aVTZ-F12 CCSD'!H30-'F12c_aVTZ-F12 CCSD'!G30</f>
        <v>-0.58632302378082812</v>
      </c>
      <c r="X31" s="1">
        <f>'F12c_aVTZ-F12 CCSD'!L30-'F12c_aVTZ-F12 CCSD'!K30</f>
        <v>-0.57463309659684825</v>
      </c>
      <c r="Y31" s="1">
        <f>'F12c_aVDZ-F12'!D30-'F12c_aVDZ-F12'!C30</f>
        <v>-0.55369551859886101</v>
      </c>
      <c r="Z31" s="1">
        <f>'F12c_aVDZ-F12'!M30-'F12c_aVDZ-F12'!L30</f>
        <v>-0.62714038822597828</v>
      </c>
      <c r="AA31" s="1">
        <f>'F12c_aVDZ-F12'!V30-'F12c_aVDZ-F12'!U30</f>
        <v>-0.59041795341241965</v>
      </c>
      <c r="AC31" s="1">
        <f>'CCSD(T)-haVnZ'!H31-'CCSD(T)-haVnZ'!G31</f>
        <v>-0.75283814274609995</v>
      </c>
      <c r="AD31" s="1">
        <f>'CCSD(T)-haVnZ'!M31-'CCSD(T)-haVnZ'!L31</f>
        <v>-0.64951254957764348</v>
      </c>
      <c r="AE31" s="1">
        <f t="shared" si="27"/>
        <v>-0.70117534616187172</v>
      </c>
      <c r="AF31" s="1">
        <f>'CCSD(T)-haVnZ'!R31-'CCSD(T)-haVnZ'!Q31</f>
        <v>-0.62487893371546832</v>
      </c>
      <c r="AG31" s="1">
        <f>'CCSD(T)-haVnZ'!W31-'CCSD(T)-haVnZ'!V31</f>
        <v>-0.51570413941127669</v>
      </c>
      <c r="AH31" s="1">
        <f t="shared" si="28"/>
        <v>-0.5702915365633725</v>
      </c>
      <c r="AI31" s="1">
        <f>'CCSD(T)-haVnZ'!AB31-'CCSD(T)-haVnZ'!AA31</f>
        <v>-0.62138889472934977</v>
      </c>
      <c r="AJ31" s="1">
        <f>'CCSD(T)-haVnZ'!AG31-'CCSD(T)-haVnZ'!AF31</f>
        <v>-0.4847579417607335</v>
      </c>
      <c r="AK31" s="1">
        <f t="shared" si="31"/>
        <v>-0.55307341824504164</v>
      </c>
      <c r="AL31" s="1">
        <f t="shared" si="13"/>
        <v>-0.57100137201836021</v>
      </c>
      <c r="AM31" s="1">
        <f t="shared" si="14"/>
        <v>-0.45936375618333275</v>
      </c>
      <c r="AN31" s="1">
        <f t="shared" si="21"/>
        <v>-0.51518256410084651</v>
      </c>
      <c r="AO31" s="1"/>
      <c r="AP31" s="1">
        <f>'CCSD(T)-sano-VnZ'!E31-'CCSD(T)-sano-VnZ'!D31</f>
        <v>-0.75686328797396385</v>
      </c>
      <c r="AQ31" s="1">
        <f>'CCSD(T)-sano-VnZ'!J31-'CCSD(T)-sano-VnZ'!I31</f>
        <v>-0.62981034638745115</v>
      </c>
      <c r="AR31" s="1">
        <f t="shared" si="29"/>
        <v>-0.6933368171807075</v>
      </c>
      <c r="AS31" s="1">
        <f>'CCSD(T)-sano-VnZ'!O31-'CCSD(T)-sano-VnZ'!N31</f>
        <v>-0.78017918220775329</v>
      </c>
      <c r="AT31" s="1">
        <f>'CCSD(T)-sano-VnZ'!T31-'CCSD(T)-sano-VnZ'!S31</f>
        <v>-0.54151410341726702</v>
      </c>
      <c r="AU31" s="1">
        <f t="shared" si="30"/>
        <v>-0.66084664281251015</v>
      </c>
      <c r="AV31" s="1">
        <f>'CCSD(T)-sano-VnZ'!Y31-'CCSD(T)-sano-VnZ'!X31</f>
        <v>-0.69800872649278745</v>
      </c>
      <c r="AW31" s="1">
        <f>'CCSD(T)-sano-VnZ'!AD31-'CCSD(T)-sano-VnZ'!AC31</f>
        <v>-0.48370124338180531</v>
      </c>
      <c r="AX31" s="1">
        <f t="shared" si="32"/>
        <v>-0.59085498493729638</v>
      </c>
      <c r="AY31" s="1"/>
      <c r="AZ31">
        <f>-(BEGDB!C23-BEGDB!I23)</f>
        <v>-0.61499999999999844</v>
      </c>
      <c r="BD31" s="1"/>
      <c r="BE31" s="1"/>
      <c r="BF31" s="1"/>
      <c r="BM31" s="1"/>
      <c r="BN31" s="1"/>
      <c r="CC31" s="1"/>
      <c r="CD31" s="1"/>
      <c r="DO31" t="str">
        <f t="shared" si="15"/>
        <v>20_AcOH-AcOH.out</v>
      </c>
      <c r="DP31" s="1">
        <f t="shared" si="16"/>
        <v>-2.7597796283750142E-2</v>
      </c>
      <c r="DQ31" s="1">
        <f t="shared" si="17"/>
        <v>-5.1481667536585007E-2</v>
      </c>
    </row>
    <row r="32" spans="1:121" x14ac:dyDescent="0.2">
      <c r="A32" t="s">
        <v>159</v>
      </c>
      <c r="C32" s="1">
        <f>'F12b_VQZ-F12'!E31-'F12b_VQZ-F12'!D31</f>
        <v>-0.54122291890308638</v>
      </c>
      <c r="D32" s="1">
        <f>'F12b_VQZ-F12'!N31-'F12b_VQZ-F12'!M31</f>
        <v>-0.52318052288883266</v>
      </c>
      <c r="E32" s="1">
        <f>'F12b_VQZ-F12'!W31-'F12b_VQZ-F12'!V31</f>
        <v>-0.53220172089595863</v>
      </c>
      <c r="F32" s="1">
        <f>'F12c_VQZ-F12 CCSD '!E31-'F12c_VQZ-F12 CCSD '!D31</f>
        <v>-0.53901616061977897</v>
      </c>
      <c r="G32" s="1">
        <f>'F12c_VQZ-F12 CCSD '!I31-'F12c_VQZ-F12 CCSD '!H31</f>
        <v>-0.52234890966588665</v>
      </c>
      <c r="H32" s="1">
        <f>'F12c_VQZ-F12 CCSD '!M31-'F12c_VQZ-F12 CCSD '!L31</f>
        <v>-0.5306825351428337</v>
      </c>
      <c r="I32" s="1">
        <f>'F12c_VTZ-F12 CCSD '!D31-'F12c_VTZ-F12 CCSD '!C31</f>
        <v>-0.53517906304029594</v>
      </c>
      <c r="J32" s="1">
        <f>'F12c_VTZ-F12 CCSD '!M31-'F12c_VTZ-F12 CCSD '!L31</f>
        <v>-0.52556647026500691</v>
      </c>
      <c r="K32" s="1">
        <f>'F12c_VTZ-F12 CCSD '!Q31-'F12c_VTZ-F12 CCSD '!P31</f>
        <v>-0.53037276665265054</v>
      </c>
      <c r="L32" s="1">
        <f>'F12b_VTZ-F12'!D31-'F12b_VTZ-F12'!C31</f>
        <v>-0.54370975534218857</v>
      </c>
      <c r="M32" s="1">
        <f>'F12b_VTZ-F12'!M31-'F12b_VTZ-F12'!L31</f>
        <v>-0.55558897892023218</v>
      </c>
      <c r="N32" s="1">
        <f>'F12b_VTZ-F12'!V31-'F12b_VTZ-F12'!U31</f>
        <v>-0.54964936713120949</v>
      </c>
      <c r="O32" s="1">
        <f>'F12c_VDZ-F12 '!D31-'F12c_VDZ-F12 '!C31</f>
        <v>-0.52244620125261854</v>
      </c>
      <c r="P32" s="1">
        <f>'F12c_VDZ-F12 '!M31-'F12c_VDZ-F12 '!L31</f>
        <v>-0.55492185106256997</v>
      </c>
      <c r="Q32" s="1">
        <f>'F12c_VDZ-F12 '!V31-'F12c_VDZ-F12 '!U31</f>
        <v>-0.53868402615759337</v>
      </c>
      <c r="R32" s="1">
        <f>'F12b_VDZ-F12'!D31-'F12b_VDZ-F12'!C31</f>
        <v>-0.60084580181781355</v>
      </c>
      <c r="S32" s="1">
        <f>'F12b_VDZ-F12'!M31-'F12b_VDZ-F12'!L31</f>
        <v>-0.64116989047786888</v>
      </c>
      <c r="T32" s="1">
        <f>'F12b_VDZ-F12'!V31-'F12b_VDZ-F12'!U31</f>
        <v>-0.6210078461478421</v>
      </c>
      <c r="V32" s="1">
        <f>'F12c_aVTZ-F12 CCSD'!D31-'F12c_aVTZ-F12 CCSD'!C31</f>
        <v>-0.51165060813256424</v>
      </c>
      <c r="W32" s="1">
        <f>'F12c_aVTZ-F12 CCSD'!H31-'F12c_aVTZ-F12 CCSD'!G31</f>
        <v>-0.52625796504478117</v>
      </c>
      <c r="X32" s="1">
        <f>'F12c_aVTZ-F12 CCSD'!L31-'F12c_aVTZ-F12 CCSD'!K31</f>
        <v>-0.51895428658867004</v>
      </c>
      <c r="Y32" s="1">
        <f>'F12c_aVDZ-F12'!D31-'F12c_aVDZ-F12'!C31</f>
        <v>-0.50051576831615741</v>
      </c>
      <c r="Z32" s="1">
        <f>'F12c_aVDZ-F12'!M31-'F12c_aVDZ-F12'!L31</f>
        <v>-0.55444462753695944</v>
      </c>
      <c r="AA32" s="1">
        <f>'F12c_aVDZ-F12'!V31-'F12c_aVDZ-F12'!U31</f>
        <v>-0.52748019792656109</v>
      </c>
      <c r="AC32" s="1">
        <f>'CCSD(T)-haVnZ'!H32-'CCSD(T)-haVnZ'!G32</f>
        <v>-0.64678638664240928</v>
      </c>
      <c r="AD32" s="1">
        <f>'CCSD(T)-haVnZ'!M32-'CCSD(T)-haVnZ'!L32</f>
        <v>-0.55661561708693519</v>
      </c>
      <c r="AE32" s="1">
        <f t="shared" si="27"/>
        <v>-0.60170100186467224</v>
      </c>
      <c r="AF32" s="1">
        <f>'CCSD(T)-haVnZ'!R32-'CCSD(T)-haVnZ'!Q32</f>
        <v>-0.55772421247098869</v>
      </c>
      <c r="AG32" s="1">
        <f>'CCSD(T)-haVnZ'!W32-'CCSD(T)-haVnZ'!V32</f>
        <v>-0.45466448754326194</v>
      </c>
      <c r="AH32" s="1">
        <f t="shared" si="28"/>
        <v>-0.50619435000712532</v>
      </c>
      <c r="AI32" s="1">
        <f>'CCSD(T)-haVnZ'!AB32-'CCSD(T)-haVnZ'!AA32</f>
        <v>-0.55405350527302133</v>
      </c>
      <c r="AJ32" s="1">
        <f>'CCSD(T)-haVnZ'!AG32-'CCSD(T)-haVnZ'!AF32</f>
        <v>-0.44253703122306476</v>
      </c>
      <c r="AK32" s="1">
        <f t="shared" si="31"/>
        <v>-0.49829526824804304</v>
      </c>
      <c r="AL32" s="1">
        <f t="shared" si="13"/>
        <v>-0.52022434966196951</v>
      </c>
      <c r="AM32" s="1">
        <f t="shared" si="14"/>
        <v>-0.41173769615645217</v>
      </c>
      <c r="AN32" s="1">
        <f t="shared" si="21"/>
        <v>-0.46598102290921084</v>
      </c>
      <c r="AO32" s="1"/>
      <c r="AP32" s="1">
        <f>'CCSD(T)-sano-VnZ'!E32-'CCSD(T)-sano-VnZ'!D32</f>
        <v>-0.63916444415200324</v>
      </c>
      <c r="AQ32" s="1">
        <f>'CCSD(T)-sano-VnZ'!J32-'CCSD(T)-sano-VnZ'!I32</f>
        <v>-0.51996786185576127</v>
      </c>
      <c r="AR32" s="1">
        <f t="shared" si="29"/>
        <v>-0.57956615300388226</v>
      </c>
      <c r="AS32" s="1">
        <f>'CCSD(T)-sano-VnZ'!O32-'CCSD(T)-sano-VnZ'!N32</f>
        <v>-0.67199176719111975</v>
      </c>
      <c r="AT32" s="1">
        <f>'CCSD(T)-sano-VnZ'!T32-'CCSD(T)-sano-VnZ'!S32</f>
        <v>-0.4833918391693075</v>
      </c>
      <c r="AU32" s="1">
        <f t="shared" si="30"/>
        <v>-0.57769180318021363</v>
      </c>
      <c r="AV32" s="1">
        <f>'CCSD(T)-sano-VnZ'!Y32-'CCSD(T)-sano-VnZ'!X32</f>
        <v>-0.60907784666602716</v>
      </c>
      <c r="AW32" s="1">
        <f>'CCSD(T)-sano-VnZ'!AD32-'CCSD(T)-sano-VnZ'!AC32</f>
        <v>-0.44307790113140832</v>
      </c>
      <c r="AX32" s="1">
        <f t="shared" si="32"/>
        <v>-0.52607787389871774</v>
      </c>
      <c r="AY32" s="1"/>
      <c r="AZ32">
        <f>-(BEGDB!C24-BEGDB!I24)</f>
        <v>-0.52399999999999913</v>
      </c>
      <c r="BD32" s="1"/>
      <c r="BE32" s="1"/>
      <c r="BF32" s="1"/>
      <c r="BM32" s="1"/>
      <c r="BN32" s="1"/>
      <c r="CC32" s="1"/>
      <c r="CD32" s="1"/>
      <c r="DO32" t="str">
        <f t="shared" si="15"/>
        <v>21_AcNH2-AcNH2.out</v>
      </c>
      <c r="DP32" s="1">
        <f t="shared" si="16"/>
        <v>-8.5306923018926284E-3</v>
      </c>
      <c r="DQ32" s="1">
        <f t="shared" si="17"/>
        <v>-3.0022508655225266E-2</v>
      </c>
    </row>
    <row r="33" spans="1:121" x14ac:dyDescent="0.2">
      <c r="A33" t="s">
        <v>160</v>
      </c>
      <c r="I33" s="1">
        <f>'F12c_VTZ-F12 CCSD '!D32-'F12c_VTZ-F12 CCSD '!C32</f>
        <v>-0.65904197282658927</v>
      </c>
      <c r="J33" s="1">
        <f>'F12c_VTZ-F12 CCSD '!M32-'F12c_VTZ-F12 CCSD '!L32</f>
        <v>-0.65495846990372897</v>
      </c>
      <c r="K33" s="1">
        <f>'F12c_VTZ-F12 CCSD '!Q32-'F12c_VTZ-F12 CCSD '!P32</f>
        <v>-0.65700022136515912</v>
      </c>
      <c r="L33" s="1">
        <f>'F12b_VTZ-F12'!D32-'F12b_VTZ-F12'!C32</f>
        <v>-0.67670010516323131</v>
      </c>
      <c r="M33" s="1">
        <f>'F12b_VTZ-F12'!M32-'F12b_VTZ-F12'!L32</f>
        <v>-0.69718366873432913</v>
      </c>
      <c r="N33" s="1">
        <f>'F12b_VTZ-F12'!V32-'F12b_VTZ-F12'!U32</f>
        <v>-0.68694188694878022</v>
      </c>
      <c r="O33" s="1">
        <f>'F12c_VDZ-F12 '!D32-'F12c_VDZ-F12 '!C32</f>
        <v>-0.63969834924940017</v>
      </c>
      <c r="P33" s="1">
        <f>'F12c_VDZ-F12 '!M32-'F12c_VDZ-F12 '!L32</f>
        <v>-0.68729086043889964</v>
      </c>
      <c r="Q33" s="1">
        <f>'F12c_VDZ-F12 '!V32-'F12c_VDZ-F12 '!U32</f>
        <v>-0.6634946048441499</v>
      </c>
      <c r="R33" s="1">
        <f>'F12b_VDZ-F12'!D32-'F12b_VDZ-F12'!C32</f>
        <v>-0.74707714239560019</v>
      </c>
      <c r="S33" s="1">
        <f>'F12b_VDZ-F12'!M32-'F12b_VDZ-F12'!L32</f>
        <v>-0.80142674175155904</v>
      </c>
      <c r="T33" s="1">
        <f>'F12b_VDZ-F12'!V32-'F12b_VDZ-F12'!U32</f>
        <v>-0.77425194207357961</v>
      </c>
      <c r="V33" s="1">
        <f>'F12c_aVTZ-F12 CCSD'!D32-'F12c_aVTZ-F12 CCSD'!C32</f>
        <v>-0.6352535320181012</v>
      </c>
      <c r="W33" s="1">
        <f>'F12c_aVTZ-F12 CCSD'!H32-'F12c_aVTZ-F12 CCSD'!G32</f>
        <v>-0.6563718666711793</v>
      </c>
      <c r="X33" s="1">
        <f>'F12c_aVTZ-F12 CCSD'!L32-'F12c_aVTZ-F12 CCSD'!K32</f>
        <v>-0.64581269934463847</v>
      </c>
      <c r="Y33" s="1">
        <f>'F12c_aVDZ-F12'!D32-'F12c_aVDZ-F12'!C32</f>
        <v>-0.60827988867029248</v>
      </c>
      <c r="Z33" s="1">
        <f>'F12c_aVDZ-F12'!M32-'F12c_aVDZ-F12'!L32</f>
        <v>-0.68922118444900349</v>
      </c>
      <c r="AA33" s="1">
        <f>'F12c_aVDZ-F12'!V32-'F12c_aVDZ-F12'!U32</f>
        <v>-0.64875053655964976</v>
      </c>
      <c r="AC33" s="1">
        <f>'CCSD(T)-haVnZ'!H33-'CCSD(T)-haVnZ'!G33</f>
        <v>-0.81990467198010819</v>
      </c>
      <c r="AD33" s="1">
        <f>'CCSD(T)-haVnZ'!M33-'CCSD(T)-haVnZ'!L33</f>
        <v>-0.7046828723494265</v>
      </c>
      <c r="AE33" s="1">
        <f>(AC33+AD33)/2</f>
        <v>-0.76229377216476735</v>
      </c>
      <c r="AF33" s="1">
        <f>'CCSD(T)-haVnZ'!R33-'CCSD(T)-haVnZ'!Q33</f>
        <v>-0.70817035805664119</v>
      </c>
      <c r="AG33" s="1">
        <f>'CCSD(T)-haVnZ'!W33-'CCSD(T)-haVnZ'!V33</f>
        <v>-0.5864688218169114</v>
      </c>
      <c r="AH33" s="1">
        <f>(AF33+AG33)/2</f>
        <v>-0.6473195899367763</v>
      </c>
      <c r="AI33" s="1"/>
      <c r="AJ33" s="1"/>
      <c r="AK33" s="1"/>
      <c r="AL33" s="1">
        <f t="shared" si="13"/>
        <v>-0.66112433114149716</v>
      </c>
      <c r="AM33" s="1">
        <f t="shared" si="14"/>
        <v>-0.53669448475058923</v>
      </c>
      <c r="AN33" s="1">
        <f t="shared" si="21"/>
        <v>-0.59890940794604319</v>
      </c>
      <c r="AO33" s="1"/>
      <c r="AP33" s="1">
        <f>'CCSD(T)-sano-VnZ'!E33-'CCSD(T)-sano-VnZ'!D33</f>
        <v>-0.76951658209888052</v>
      </c>
      <c r="AQ33" s="1">
        <f>'CCSD(T)-sano-VnZ'!J33-'CCSD(T)-sano-VnZ'!I33</f>
        <v>-0.65183380633811616</v>
      </c>
      <c r="AR33" s="1">
        <f t="shared" si="29"/>
        <v>-0.71067519421849834</v>
      </c>
      <c r="AS33" s="1">
        <f>'CCSD(T)-sano-VnZ'!O33-'CCSD(T)-sano-VnZ'!N33</f>
        <v>-0.82584695602460201</v>
      </c>
      <c r="AT33" s="1">
        <f>'CCSD(T)-sano-VnZ'!T33-'CCSD(T)-sano-VnZ'!S33</f>
        <v>-0.6069934408829134</v>
      </c>
      <c r="AU33" s="1">
        <f t="shared" si="30"/>
        <v>-0.71642019845375771</v>
      </c>
      <c r="AV33" s="1"/>
      <c r="AW33" s="1"/>
      <c r="AX33" s="1"/>
      <c r="AY33" s="1"/>
      <c r="AZ33">
        <f>-(BEGDB!C25-BEGDB!I25)</f>
        <v>-0.67399999999999949</v>
      </c>
      <c r="BE33" s="1"/>
      <c r="BF33" s="1"/>
      <c r="BM33" s="1"/>
      <c r="BN33" s="1"/>
      <c r="CC33" s="1"/>
      <c r="CD33" s="1"/>
      <c r="DO33" t="str">
        <f t="shared" si="15"/>
        <v>22_AcOH-Uracil.out</v>
      </c>
      <c r="DP33" s="1">
        <f t="shared" si="16"/>
        <v>-1.7658132336642041E-2</v>
      </c>
      <c r="DQ33" s="1">
        <f t="shared" si="17"/>
        <v>-4.2225198830600164E-2</v>
      </c>
    </row>
    <row r="34" spans="1:121" x14ac:dyDescent="0.2">
      <c r="A34" t="s">
        <v>161</v>
      </c>
      <c r="I34" s="1">
        <f>'F12c_VTZ-F12 CCSD '!D33-'F12c_VTZ-F12 CCSD '!C33</f>
        <v>-0.64747058844921312</v>
      </c>
      <c r="J34" s="1">
        <f>'F12c_VTZ-F12 CCSD '!M33-'F12c_VTZ-F12 CCSD '!L33</f>
        <v>-0.63942831748864748</v>
      </c>
      <c r="K34" s="1">
        <f>'F12c_VTZ-F12 CCSD '!Q33-'F12c_VTZ-F12 CCSD '!P33</f>
        <v>-0.6434494529689303</v>
      </c>
      <c r="L34" s="1">
        <f>'F12b_VTZ-F12'!D33-'F12b_VTZ-F12'!C33</f>
        <v>-0.66115745484009736</v>
      </c>
      <c r="M34" s="1">
        <f>'F12b_VTZ-F12'!M33-'F12b_VTZ-F12'!L33</f>
        <v>-0.67565459286465668</v>
      </c>
      <c r="N34" s="1">
        <f>'F12b_VTZ-F12'!V33-'F12b_VTZ-F12'!U33</f>
        <v>-0.66840602385237702</v>
      </c>
      <c r="O34" s="1">
        <f>'F12c_VDZ-F12 '!D33-'F12c_VDZ-F12 '!C33</f>
        <v>-0.62757346825203442</v>
      </c>
      <c r="P34" s="1">
        <f>'F12c_VDZ-F12 '!M33-'F12c_VDZ-F12 '!L33</f>
        <v>-0.66645788142903939</v>
      </c>
      <c r="Q34" s="1">
        <f>'F12c_VDZ-F12 '!V33-'F12c_VDZ-F12 '!U33</f>
        <v>-0.64701567484053868</v>
      </c>
      <c r="R34" s="1">
        <f>'F12b_VDZ-F12'!D33-'F12b_VDZ-F12'!C33</f>
        <v>-0.73000902647528321</v>
      </c>
      <c r="S34" s="1">
        <f>'F12b_VDZ-F12'!M33-'F12b_VDZ-F12'!L33</f>
        <v>-0.76927053191955252</v>
      </c>
      <c r="T34" s="1">
        <f>'F12b_VDZ-F12'!V33-'F12b_VDZ-F12'!U33</f>
        <v>-0.74963977919741609</v>
      </c>
      <c r="V34" s="1">
        <f>'F12c_aVTZ-F12 CCSD'!D33-'F12c_aVTZ-F12 CCSD'!C33</f>
        <v>-0.62439208302180305</v>
      </c>
      <c r="W34" s="1">
        <f>'F12c_aVTZ-F12 CCSD'!H33-'F12c_aVTZ-F12 CCSD'!G33</f>
        <v>-0.6419658762911773</v>
      </c>
      <c r="X34" s="1">
        <f>'F12c_aVTZ-F12 CCSD'!L33-'F12c_aVTZ-F12 CCSD'!K33</f>
        <v>-0.63317897965649195</v>
      </c>
      <c r="Y34" s="1">
        <f>'F12c_aVDZ-F12'!D33-'F12c_aVDZ-F12'!C33</f>
        <v>-0.5984666560276537</v>
      </c>
      <c r="Z34" s="1">
        <f>'F12c_aVDZ-F12'!M33-'F12c_aVDZ-F12'!L33</f>
        <v>-0.67168795721373442</v>
      </c>
      <c r="AA34" s="1">
        <f>'F12c_aVDZ-F12'!V33-'F12c_aVDZ-F12'!U33</f>
        <v>-0.63507730662069406</v>
      </c>
      <c r="AC34" s="1">
        <f>'CCSD(T)-haVnZ'!H34-'CCSD(T)-haVnZ'!G34</f>
        <v>-0.80972704765397197</v>
      </c>
      <c r="AD34" s="1">
        <f>'CCSD(T)-haVnZ'!M34-'CCSD(T)-haVnZ'!L34</f>
        <v>-0.69127359422064671</v>
      </c>
      <c r="AE34" s="1">
        <f t="shared" ref="AE34:AE41" si="33">(AC34+AD34)/2</f>
        <v>-0.75050032093730934</v>
      </c>
      <c r="AF34" s="1">
        <f>'CCSD(T)-haVnZ'!R34-'CCSD(T)-haVnZ'!Q34</f>
        <v>-0.69776917349351919</v>
      </c>
      <c r="AG34" s="1">
        <f>'CCSD(T)-haVnZ'!W34-'CCSD(T)-haVnZ'!V34</f>
        <v>-0.57375425713098949</v>
      </c>
      <c r="AH34" s="1">
        <f t="shared" ref="AH34:AH41" si="34">(AF34+AG34)/2</f>
        <v>-0.63576171531225434</v>
      </c>
      <c r="AI34" s="1"/>
      <c r="AJ34" s="1"/>
      <c r="AK34" s="1"/>
      <c r="AL34" s="1">
        <f t="shared" si="13"/>
        <v>-0.65062901595227596</v>
      </c>
      <c r="AM34" s="1">
        <f t="shared" si="14"/>
        <v>-0.52427243098797593</v>
      </c>
      <c r="AN34" s="1">
        <f t="shared" si="21"/>
        <v>-0.58745072347012595</v>
      </c>
      <c r="AO34" s="1"/>
      <c r="AP34" s="1">
        <f>'CCSD(T)-sano-VnZ'!E34-'CCSD(T)-sano-VnZ'!D34</f>
        <v>-0.74099311910855903</v>
      </c>
      <c r="AQ34" s="1">
        <f>'CCSD(T)-sano-VnZ'!J34-'CCSD(T)-sano-VnZ'!I34</f>
        <v>-0.62337336215632355</v>
      </c>
      <c r="AR34" s="1">
        <f t="shared" si="29"/>
        <v>-0.68218324063244129</v>
      </c>
      <c r="AS34" s="1">
        <f>'CCSD(T)-sano-VnZ'!O34-'CCSD(T)-sano-VnZ'!N34</f>
        <v>-0.79563067743134752</v>
      </c>
      <c r="AT34" s="1">
        <f>'CCSD(T)-sano-VnZ'!T34-'CCSD(T)-sano-VnZ'!S34</f>
        <v>-0.59599084305035177</v>
      </c>
      <c r="AU34" s="1">
        <f t="shared" si="30"/>
        <v>-0.69581076024084965</v>
      </c>
      <c r="AV34" s="1"/>
      <c r="AW34" s="1"/>
      <c r="AX34" s="1"/>
      <c r="AY34" s="1"/>
      <c r="AZ34">
        <f>-(BEGDB!C26-BEGDB!I26)</f>
        <v>-0.66000000000000014</v>
      </c>
      <c r="BE34" s="1"/>
      <c r="BF34" s="1"/>
      <c r="BM34" s="1"/>
      <c r="BN34" s="1"/>
      <c r="CC34" s="1"/>
      <c r="CD34" s="1"/>
      <c r="DO34" t="str">
        <f t="shared" si="15"/>
        <v>23_AcNH2-Uracil.out</v>
      </c>
      <c r="DP34" s="1">
        <f t="shared" si="16"/>
        <v>-1.3686866390884234E-2</v>
      </c>
      <c r="DQ34" s="1">
        <f t="shared" si="17"/>
        <v>-3.6226275376009198E-2</v>
      </c>
    </row>
    <row r="35" spans="1:121" x14ac:dyDescent="0.2">
      <c r="A35" t="s">
        <v>162</v>
      </c>
      <c r="I35" s="1">
        <f>'F12c_VTZ-F12 CCSD '!D34-'F12c_VTZ-F12 CCSD '!C34</f>
        <v>-3.2532134120331309</v>
      </c>
      <c r="J35" s="1">
        <f>'F12c_VTZ-F12 CCSD '!M34-'F12c_VTZ-F12 CCSD '!L34</f>
        <v>-3.2351387055069063</v>
      </c>
      <c r="K35" s="1">
        <f>'F12c_VTZ-F12 CCSD '!Q34-'F12c_VTZ-F12 CCSD '!P34</f>
        <v>-3.2441760587700186</v>
      </c>
      <c r="L35" s="1">
        <f>'F12b_VTZ-F12'!D34-'F12b_VTZ-F12'!C34</f>
        <v>-3.2311004729634578</v>
      </c>
      <c r="M35" s="1">
        <f>'F12b_VTZ-F12'!M34-'F12b_VTZ-F12'!L34</f>
        <v>-3.2231007314803271</v>
      </c>
      <c r="N35" s="1">
        <f>'F12b_VTZ-F12'!V34-'F12b_VTZ-F12'!U34</f>
        <v>-3.2271006022218924</v>
      </c>
      <c r="O35" s="1">
        <f>'F12c_VDZ-F12 '!D34-'F12c_VDZ-F12 '!C34</f>
        <v>-3.2331758238288852</v>
      </c>
      <c r="P35" s="1">
        <f>'F12c_VDZ-F12 '!M34-'F12c_VDZ-F12 '!L34</f>
        <v>-3.2132720620603537</v>
      </c>
      <c r="Q35" s="1">
        <f>'F12c_VDZ-F12 '!V34-'F12c_VDZ-F12 '!U34</f>
        <v>-3.2232239429446197</v>
      </c>
      <c r="R35" s="1">
        <f>'F12b_VDZ-F12'!D34-'F12b_VDZ-F12'!C34</f>
        <v>-3.2777859341137532</v>
      </c>
      <c r="S35" s="1">
        <f>'F12b_VDZ-F12'!M34-'F12b_VDZ-F12'!L34</f>
        <v>-3.2118314609463718</v>
      </c>
      <c r="T35" s="1">
        <f>'F12b_VDZ-F12'!V34-'F12b_VDZ-F12'!U34</f>
        <v>-3.2448086975300621</v>
      </c>
      <c r="V35" s="1">
        <f>'F12c_aVTZ-F12 CCSD'!D34-'F12c_aVTZ-F12 CCSD'!C34</f>
        <v>-3.2453736997960112</v>
      </c>
      <c r="W35" s="1">
        <f>'F12c_aVTZ-F12 CCSD'!H34-'F12c_aVTZ-F12 CCSD'!G34</f>
        <v>-3.2549239959332503</v>
      </c>
      <c r="X35" s="1">
        <f>'F12c_aVTZ-F12 CCSD'!L34-'F12c_aVTZ-F12 CCSD'!K34</f>
        <v>-3.2501488478646308</v>
      </c>
      <c r="Y35" s="1">
        <f>'F12c_aVDZ-F12'!D34-'F12c_aVDZ-F12'!C34</f>
        <v>-3.2109136598198429</v>
      </c>
      <c r="Z35" s="1">
        <f>'F12c_aVDZ-F12'!M34-'F12c_aVDZ-F12'!L34</f>
        <v>-3.2547973908812491</v>
      </c>
      <c r="AA35" s="1">
        <f>'F12c_aVDZ-F12'!V34-'F12c_aVDZ-F12'!U34</f>
        <v>-3.2328555253505464</v>
      </c>
      <c r="AC35" s="1">
        <f>'CCSD(T)-haVnZ'!H35-'CCSD(T)-haVnZ'!G35</f>
        <v>-3.092596205254837</v>
      </c>
      <c r="AD35" s="1">
        <f>'CCSD(T)-haVnZ'!M35-'CCSD(T)-haVnZ'!L35</f>
        <v>-2.9241115523035903</v>
      </c>
      <c r="AE35" s="1">
        <f t="shared" si="33"/>
        <v>-3.0083538787792135</v>
      </c>
      <c r="AF35" s="1">
        <f>'CCSD(T)-haVnZ'!R35-'CCSD(T)-haVnZ'!Q35</f>
        <v>-3.2501625310974829</v>
      </c>
      <c r="AG35" s="1">
        <f>'CCSD(T)-haVnZ'!W35-'CCSD(T)-haVnZ'!V35</f>
        <v>-3.1159406210489928</v>
      </c>
      <c r="AH35" s="1">
        <f t="shared" si="34"/>
        <v>-3.1830515760732379</v>
      </c>
      <c r="AI35" s="1"/>
      <c r="AJ35" s="1"/>
      <c r="AK35" s="1"/>
      <c r="AL35" s="1">
        <f t="shared" si="13"/>
        <v>-3.316506247241755</v>
      </c>
      <c r="AM35" s="1">
        <f t="shared" si="14"/>
        <v>-3.1967107552575835</v>
      </c>
      <c r="AN35" s="1">
        <f t="shared" si="21"/>
        <v>-3.2566085012496693</v>
      </c>
      <c r="AO35" s="1"/>
      <c r="AP35" s="1">
        <f>'CCSD(T)-sano-VnZ'!E35-'CCSD(T)-sano-VnZ'!D35</f>
        <v>-2.7804301831499254</v>
      </c>
      <c r="AQ35" s="1">
        <f>'CCSD(T)-sano-VnZ'!J35-'CCSD(T)-sano-VnZ'!I35</f>
        <v>-2.6757606146063377</v>
      </c>
      <c r="AR35" s="1">
        <f t="shared" si="29"/>
        <v>-2.7280953988781316</v>
      </c>
      <c r="AS35" s="1">
        <f>'CCSD(T)-sano-VnZ'!O35-'CCSD(T)-sano-VnZ'!N35</f>
        <v>-3.1478114036841927</v>
      </c>
      <c r="AT35" s="1">
        <f>'CCSD(T)-sano-VnZ'!T35-'CCSD(T)-sano-VnZ'!S35</f>
        <v>-3.0118162082454658</v>
      </c>
      <c r="AU35" s="1">
        <f t="shared" si="30"/>
        <v>-3.0798138059648292</v>
      </c>
      <c r="AV35" s="1"/>
      <c r="AW35" s="1"/>
      <c r="AX35" s="1"/>
      <c r="AY35" s="1"/>
      <c r="AZ35">
        <f>-(BEGDB!C27-BEGDB!I27)</f>
        <v>-2.9410000000000003</v>
      </c>
      <c r="BE35" s="1"/>
      <c r="BF35" s="1"/>
      <c r="BM35" s="1"/>
      <c r="BN35" s="1"/>
      <c r="CC35" s="1"/>
      <c r="CD35" s="1"/>
      <c r="DO35" t="str">
        <f t="shared" si="15"/>
        <v>24_Benzene-Benzene_pi-pi.out</v>
      </c>
      <c r="DP35" s="1">
        <f t="shared" si="16"/>
        <v>2.2112939069673043E-2</v>
      </c>
      <c r="DQ35" s="1">
        <f t="shared" si="17"/>
        <v>1.2037974026579246E-2</v>
      </c>
    </row>
    <row r="36" spans="1:121" x14ac:dyDescent="0.2">
      <c r="A36" t="s">
        <v>163</v>
      </c>
      <c r="I36" s="1">
        <f>'F12c_VTZ-F12 CCSD '!D35-'F12c_VTZ-F12 CCSD '!C35</f>
        <v>-3.5603139075675467</v>
      </c>
      <c r="J36" s="1">
        <f>'F12c_VTZ-F12 CCSD '!M35-'F12c_VTZ-F12 CCSD '!L35</f>
        <v>-3.5456675290159225</v>
      </c>
      <c r="K36" s="1">
        <f>'F12c_VTZ-F12 CCSD '!Q35-'F12c_VTZ-F12 CCSD '!P35</f>
        <v>-3.5529907182917349</v>
      </c>
      <c r="L36" s="1">
        <f>'F12b_VTZ-F12'!D35-'F12b_VTZ-F12'!C35</f>
        <v>-3.5427269792564178</v>
      </c>
      <c r="M36" s="1">
        <f>'F12b_VTZ-F12'!M35-'F12b_VTZ-F12'!L35</f>
        <v>-3.5360126809568331</v>
      </c>
      <c r="N36" s="1">
        <f>'F12b_VTZ-F12'!V35-'F12b_VTZ-F12'!U35</f>
        <v>-3.539369830106625</v>
      </c>
      <c r="O36" s="1">
        <f>'F12c_VDZ-F12 '!D35-'F12c_VDZ-F12 '!C35</f>
        <v>-3.5379891370213561</v>
      </c>
      <c r="P36" s="1">
        <f>'F12c_VDZ-F12 '!M35-'F12c_VDZ-F12 '!L35</f>
        <v>-3.5264574363502734</v>
      </c>
      <c r="Q36" s="1">
        <f>'F12c_VDZ-F12 '!V35-'F12c_VDZ-F12 '!U35</f>
        <v>-3.5322232866858152</v>
      </c>
      <c r="R36" s="1">
        <f>'F12b_VDZ-F12'!D35-'F12b_VDZ-F12'!C35</f>
        <v>-3.5955548762132108</v>
      </c>
      <c r="S36" s="1">
        <f>'F12b_VDZ-F12'!M35-'F12b_VDZ-F12'!L35</f>
        <v>-3.5339897817260235</v>
      </c>
      <c r="T36" s="1">
        <f>'F12b_VDZ-F12'!V35-'F12b_VDZ-F12'!U35</f>
        <v>-3.5647723289696174</v>
      </c>
      <c r="V36" s="1">
        <f>'F12c_aVTZ-F12 CCSD'!D35-'F12c_aVTZ-F12 CCSD'!C35</f>
        <v>-3.5549109026659775</v>
      </c>
      <c r="W36" s="1">
        <f>'F12c_aVTZ-F12 CCSD'!H35-'F12c_aVTZ-F12 CCSD'!G35</f>
        <v>-3.566506287422754</v>
      </c>
      <c r="X36" s="1">
        <f>'F12c_aVTZ-F12 CCSD'!L35-'F12c_aVTZ-F12 CCSD'!K35</f>
        <v>-3.5607085950443658</v>
      </c>
      <c r="Y36" s="1">
        <f>'F12c_aVDZ-F12'!D35-'F12c_aVDZ-F12'!C35</f>
        <v>-3.5223249179345557</v>
      </c>
      <c r="Z36" s="1">
        <f>'F12c_aVDZ-F12'!M35-'F12c_aVDZ-F12'!L35</f>
        <v>-3.5706530979367255</v>
      </c>
      <c r="AA36" s="1">
        <f>'F12c_aVDZ-F12'!V35-'F12c_aVDZ-F12'!U35</f>
        <v>-3.5464890079356408</v>
      </c>
      <c r="AC36" s="1">
        <f>'CCSD(T)-haVnZ'!H36-'CCSD(T)-haVnZ'!G36</f>
        <v>-3.4185680588339871</v>
      </c>
      <c r="AD36" s="1">
        <f>'CCSD(T)-haVnZ'!M36-'CCSD(T)-haVnZ'!L36</f>
        <v>-3.2197478139263453</v>
      </c>
      <c r="AE36" s="1">
        <f t="shared" si="33"/>
        <v>-3.319157936380166</v>
      </c>
      <c r="AF36" s="1">
        <f>'CCSD(T)-haVnZ'!R36-'CCSD(T)-haVnZ'!Q36</f>
        <v>-3.5568240191079239</v>
      </c>
      <c r="AG36" s="1">
        <f>'CCSD(T)-haVnZ'!W36-'CCSD(T)-haVnZ'!V36</f>
        <v>-3.4179299123915619</v>
      </c>
      <c r="AH36" s="1">
        <f t="shared" si="34"/>
        <v>-3.4873769657497427</v>
      </c>
      <c r="AI36" s="1"/>
      <c r="AJ36" s="1"/>
      <c r="AK36" s="1"/>
      <c r="AL36" s="1">
        <f t="shared" si="13"/>
        <v>-3.6150370550127393</v>
      </c>
      <c r="AM36" s="1">
        <f t="shared" si="14"/>
        <v>-3.5013750064821791</v>
      </c>
      <c r="AN36" s="1">
        <f t="shared" si="21"/>
        <v>-3.558206030747459</v>
      </c>
      <c r="AO36" s="1"/>
      <c r="AP36" s="1">
        <f>'CCSD(T)-sano-VnZ'!E36-'CCSD(T)-sano-VnZ'!D36</f>
        <v>-3.0932231819893388</v>
      </c>
      <c r="AQ36" s="1">
        <f>'CCSD(T)-sano-VnZ'!J36-'CCSD(T)-sano-VnZ'!I36</f>
        <v>-2.9821183648350398</v>
      </c>
      <c r="AR36" s="1">
        <f t="shared" si="29"/>
        <v>-3.0376707734121893</v>
      </c>
      <c r="AS36" s="1">
        <f>'CCSD(T)-sano-VnZ'!O36-'CCSD(T)-sano-VnZ'!N36</f>
        <v>-3.4535535056168607</v>
      </c>
      <c r="AT36" s="1">
        <f>'CCSD(T)-sano-VnZ'!T36-'CCSD(T)-sano-VnZ'!S36</f>
        <v>-3.3152167471439089</v>
      </c>
      <c r="AU36" s="1">
        <f t="shared" si="30"/>
        <v>-3.3843851263803848</v>
      </c>
      <c r="AV36" s="1"/>
      <c r="AW36" s="1"/>
      <c r="AX36" s="1"/>
      <c r="AY36" s="1"/>
      <c r="AZ36">
        <f>-(BEGDB!C28-BEGDB!I28)</f>
        <v>-3.2360000000000002</v>
      </c>
      <c r="BE36" s="1"/>
      <c r="BF36" s="1"/>
      <c r="BM36" s="1"/>
      <c r="BN36" s="1"/>
      <c r="CC36" s="1"/>
      <c r="CD36" s="1"/>
      <c r="DO36" t="str">
        <f t="shared" si="15"/>
        <v>25_Pyridine-Pyridine_pi-pi.out</v>
      </c>
      <c r="DP36" s="1">
        <f t="shared" si="16"/>
        <v>1.7586928311128958E-2</v>
      </c>
      <c r="DQ36" s="1">
        <f t="shared" si="17"/>
        <v>9.6548480590894492E-3</v>
      </c>
    </row>
    <row r="37" spans="1:121" x14ac:dyDescent="0.2">
      <c r="A37" t="s">
        <v>164</v>
      </c>
      <c r="I37" s="1">
        <f>'F12c_VTZ-F12 CCSD '!D36-'F12c_VTZ-F12 CCSD '!C36</f>
        <v>-3.4444703131304335</v>
      </c>
      <c r="J37" s="1">
        <f>'F12c_VTZ-F12 CCSD '!M36-'F12c_VTZ-F12 CCSD '!L36</f>
        <v>-3.4353972014960616</v>
      </c>
      <c r="K37" s="1">
        <f>'F12c_VTZ-F12 CCSD '!Q36-'F12c_VTZ-F12 CCSD '!P36</f>
        <v>-3.4399337573132467</v>
      </c>
      <c r="L37" s="1">
        <f>'F12b_VTZ-F12'!D36-'F12b_VTZ-F12'!C36</f>
        <v>-3.4095849365392308</v>
      </c>
      <c r="M37" s="1">
        <f>'F12b_VTZ-F12'!M36-'F12b_VTZ-F12'!L36</f>
        <v>-3.4231984037146725</v>
      </c>
      <c r="N37" s="1">
        <f>'F12b_VTZ-F12'!V36-'F12b_VTZ-F12'!U36</f>
        <v>-3.4163916701269521</v>
      </c>
      <c r="O37" s="1">
        <f>'F12c_VDZ-F12 '!D36-'F12c_VDZ-F12 '!C36</f>
        <v>-3.4067480640071004</v>
      </c>
      <c r="P37" s="1">
        <f>'F12c_VDZ-F12 '!M36-'F12c_VDZ-F12 '!L36</f>
        <v>-3.4445556212030901</v>
      </c>
      <c r="Q37" s="1">
        <f>'F12c_VDZ-F12 '!V36-'F12c_VDZ-F12 '!U36</f>
        <v>-3.4256518426050953</v>
      </c>
      <c r="R37" s="1">
        <f>'F12b_VDZ-F12'!D36-'F12b_VDZ-F12'!C36</f>
        <v>-3.4631616329987347</v>
      </c>
      <c r="S37" s="1">
        <f>'F12b_VDZ-F12'!M36-'F12b_VDZ-F12'!L36</f>
        <v>-3.4536496789201534</v>
      </c>
      <c r="T37" s="1">
        <f>'F12b_VDZ-F12'!V36-'F12b_VDZ-F12'!U36</f>
        <v>-3.458405655959444</v>
      </c>
      <c r="V37" s="1">
        <f>'F12c_aVTZ-F12 CCSD'!D36-'F12c_aVTZ-F12 CCSD'!C36</f>
        <v>-3.4204073921109224</v>
      </c>
      <c r="W37" s="1">
        <f>'F12c_aVTZ-F12 CCSD'!H36-'F12c_aVTZ-F12 CCSD'!G36</f>
        <v>-3.4473413503969876</v>
      </c>
      <c r="X37" s="1">
        <f>'F12c_aVTZ-F12 CCSD'!L36-'F12c_aVTZ-F12 CCSD'!K36</f>
        <v>-3.433874371253955</v>
      </c>
      <c r="Y37" s="1">
        <f>'F12c_aVDZ-F12'!D36-'F12c_aVDZ-F12'!C36</f>
        <v>-3.3438581269182643</v>
      </c>
      <c r="Z37" s="1">
        <f>'F12c_aVDZ-F12'!M36-'F12c_aVDZ-F12'!L36</f>
        <v>-3.4832267280649596</v>
      </c>
      <c r="AA37" s="1">
        <f>'F12c_aVDZ-F12'!V36-'F12c_aVDZ-F12'!U36</f>
        <v>-3.4135424274916133</v>
      </c>
      <c r="AC37" s="1">
        <f>'CCSD(T)-haVnZ'!H37-'CCSD(T)-haVnZ'!G37</f>
        <v>-3.2924350749335556</v>
      </c>
      <c r="AD37" s="1">
        <f>'CCSD(T)-haVnZ'!M37-'CCSD(T)-haVnZ'!L37</f>
        <v>-3.0198680863276701</v>
      </c>
      <c r="AE37" s="1">
        <f t="shared" si="33"/>
        <v>-3.1561515806306129</v>
      </c>
      <c r="AF37" s="1">
        <f>'CCSD(T)-haVnZ'!R37-'CCSD(T)-haVnZ'!Q37</f>
        <v>-3.4481724120937152</v>
      </c>
      <c r="AG37" s="1">
        <f>'CCSD(T)-haVnZ'!W37-'CCSD(T)-haVnZ'!V37</f>
        <v>-3.2414163821274471</v>
      </c>
      <c r="AH37" s="1">
        <f t="shared" si="34"/>
        <v>-3.3447943971105811</v>
      </c>
      <c r="AI37" s="1"/>
      <c r="AJ37" s="1"/>
      <c r="AK37" s="1"/>
      <c r="AL37" s="1">
        <f t="shared" si="13"/>
        <v>-3.513746027740098</v>
      </c>
      <c r="AM37" s="1">
        <f t="shared" si="14"/>
        <v>-3.3346998750957741</v>
      </c>
      <c r="AN37" s="1">
        <f t="shared" si="21"/>
        <v>-3.4242229514179359</v>
      </c>
      <c r="AO37" s="1"/>
      <c r="AP37" s="1">
        <f>'CCSD(T)-sano-VnZ'!E37-'CCSD(T)-sano-VnZ'!D37</f>
        <v>-2.9408785516006803</v>
      </c>
      <c r="AQ37" s="1">
        <f>'CCSD(T)-sano-VnZ'!J37-'CCSD(T)-sano-VnZ'!I37</f>
        <v>-2.7714112162878735</v>
      </c>
      <c r="AR37" s="1">
        <f t="shared" si="29"/>
        <v>-2.8561448839442769</v>
      </c>
      <c r="AS37" s="1">
        <f>'CCSD(T)-sano-VnZ'!O37-'CCSD(T)-sano-VnZ'!N37</f>
        <v>-3.3989545974326649</v>
      </c>
      <c r="AT37" s="1">
        <f>'CCSD(T)-sano-VnZ'!T37-'CCSD(T)-sano-VnZ'!S37</f>
        <v>-3.1752753308711696</v>
      </c>
      <c r="AU37" s="1">
        <f t="shared" si="30"/>
        <v>-3.2871149641519173</v>
      </c>
      <c r="AV37" s="1"/>
      <c r="AW37" s="1"/>
      <c r="AX37" s="1"/>
      <c r="AY37" s="1"/>
      <c r="AZ37">
        <f>-(BEGDB!C29-BEGDB!I29)</f>
        <v>-3.0179999999999989</v>
      </c>
      <c r="BE37" s="1"/>
      <c r="BF37" s="1"/>
      <c r="BM37" s="1"/>
      <c r="BN37" s="1"/>
      <c r="CC37" s="1"/>
      <c r="CD37" s="1"/>
      <c r="DO37" t="str">
        <f t="shared" si="15"/>
        <v>26_Uracil-Uracil_pi-pi.out</v>
      </c>
      <c r="DP37" s="1">
        <f t="shared" si="16"/>
        <v>3.4885376591202721E-2</v>
      </c>
      <c r="DQ37" s="1">
        <f t="shared" si="17"/>
        <v>1.2198797781389104E-2</v>
      </c>
    </row>
    <row r="38" spans="1:121" x14ac:dyDescent="0.2">
      <c r="A38" t="s">
        <v>191</v>
      </c>
      <c r="I38" s="1">
        <f>'F12c_VTZ-F12 CCSD '!D37-'F12c_VTZ-F12 CCSD '!C37</f>
        <v>-3.4150710067043626</v>
      </c>
      <c r="J38" s="1">
        <f>'F12c_VTZ-F12 CCSD '!M37-'F12c_VTZ-F12 CCSD '!L37</f>
        <v>-3.3987720153228125</v>
      </c>
      <c r="K38" s="1">
        <f>'F12c_VTZ-F12 CCSD '!Q37-'F12c_VTZ-F12 CCSD '!P37</f>
        <v>-3.406921511013588</v>
      </c>
      <c r="L38" s="1">
        <f>'F12b_VTZ-F12'!D37-'F12b_VTZ-F12'!C37</f>
        <v>-3.3949827314854497</v>
      </c>
      <c r="M38" s="1">
        <f>'F12b_VTZ-F12'!M37-'F12b_VTZ-F12'!L37</f>
        <v>-3.3878595561079203</v>
      </c>
      <c r="N38" s="1">
        <f>'F12b_VTZ-F12'!V37-'F12b_VTZ-F12'!U37</f>
        <v>-3.3914211437966855</v>
      </c>
      <c r="O38" s="1">
        <f>'F12c_VDZ-F12 '!D37-'F12c_VDZ-F12 '!C37</f>
        <v>-3.3933961132515642</v>
      </c>
      <c r="P38" s="1">
        <f>'F12c_VDZ-F12 '!M37-'F12c_VDZ-F12 '!L37</f>
        <v>-3.3783830707797771</v>
      </c>
      <c r="Q38" s="1">
        <f>'F12c_VDZ-F12 '!V37-'F12c_VDZ-F12 '!U37</f>
        <v>-3.3858895920156709</v>
      </c>
      <c r="R38" s="1">
        <f>'F12b_VDZ-F12'!D37-'F12b_VDZ-F12'!C37</f>
        <v>-3.4450106765634931</v>
      </c>
      <c r="S38" s="1">
        <f>'F12b_VDZ-F12'!M37-'F12b_VDZ-F12'!L37</f>
        <v>-3.3817393071932669</v>
      </c>
      <c r="T38" s="1">
        <f>'F12b_VDZ-F12'!V37-'F12b_VDZ-F12'!U37</f>
        <v>-3.41337499187838</v>
      </c>
      <c r="V38" s="1">
        <f>'F12c_aVTZ-F12 CCSD'!D37-'F12c_aVTZ-F12 CCSD'!C37</f>
        <v>-3.4064932662766236</v>
      </c>
      <c r="W38" s="1">
        <f>'F12c_aVTZ-F12 CCSD'!H37-'F12c_aVTZ-F12 CCSD'!G37</f>
        <v>-3.4172591392601861</v>
      </c>
      <c r="X38" s="1">
        <f>'F12c_aVTZ-F12 CCSD'!L37-'F12c_aVTZ-F12 CCSD'!K37</f>
        <v>-3.4118762027684042</v>
      </c>
      <c r="Y38" s="1">
        <f>'F12c_aVDZ-F12'!D37-'F12c_aVDZ-F12'!C37</f>
        <v>-3.3746309794352283</v>
      </c>
      <c r="Z38" s="1">
        <f>'F12c_aVDZ-F12'!M37-'F12c_aVDZ-F12'!L37</f>
        <v>-3.4214374589644025</v>
      </c>
      <c r="AA38" s="1">
        <f>'F12c_aVDZ-F12'!V37-'F12c_aVDZ-F12'!U37</f>
        <v>-3.3980342191998156</v>
      </c>
      <c r="AC38" s="1">
        <f>'CCSD(T)-haVnZ'!H38-'CCSD(T)-haVnZ'!G38</f>
        <v>-3.2664349273367668</v>
      </c>
      <c r="AD38" s="1">
        <f>'CCSD(T)-haVnZ'!M38-'CCSD(T)-haVnZ'!L38</f>
        <v>-3.078439189298833</v>
      </c>
      <c r="AE38" s="1">
        <f t="shared" si="33"/>
        <v>-3.1724370583177999</v>
      </c>
      <c r="AF38" s="1">
        <f>'CCSD(T)-haVnZ'!R38-'CCSD(T)-haVnZ'!Q38</f>
        <v>-3.4128795420912104</v>
      </c>
      <c r="AG38" s="1">
        <f>'CCSD(T)-haVnZ'!W38-'CCSD(T)-haVnZ'!V38</f>
        <v>-3.2740621798097687</v>
      </c>
      <c r="AH38" s="1">
        <f t="shared" si="34"/>
        <v>-3.3434708609504895</v>
      </c>
      <c r="AI38" s="1"/>
      <c r="AJ38" s="1"/>
      <c r="AK38" s="1"/>
      <c r="AL38" s="1">
        <f t="shared" si="13"/>
        <v>-3.474540432514134</v>
      </c>
      <c r="AM38" s="1">
        <f t="shared" si="14"/>
        <v>-3.3564297547617414</v>
      </c>
      <c r="AN38" s="1">
        <f t="shared" si="21"/>
        <v>-3.4154850936379377</v>
      </c>
      <c r="AO38" s="1"/>
      <c r="AP38" s="1">
        <f>'CCSD(T)-sano-VnZ'!E38-'CCSD(T)-sano-VnZ'!D38</f>
        <v>-2.9429560359829781</v>
      </c>
      <c r="AQ38" s="1">
        <f>'CCSD(T)-sano-VnZ'!J38-'CCSD(T)-sano-VnZ'!I38</f>
        <v>-2.8333370879321986</v>
      </c>
      <c r="AR38" s="1">
        <f t="shared" si="29"/>
        <v>-2.8881465619575883</v>
      </c>
      <c r="AS38" s="1">
        <f>'CCSD(T)-sano-VnZ'!O38-'CCSD(T)-sano-VnZ'!N38</f>
        <v>-3.3085103165288787</v>
      </c>
      <c r="AT38" s="1">
        <f>'CCSD(T)-sano-VnZ'!T38-'CCSD(T)-sano-VnZ'!S38</f>
        <v>-3.1699663657560206</v>
      </c>
      <c r="AU38" s="1">
        <f t="shared" si="30"/>
        <v>-3.2392383411424497</v>
      </c>
      <c r="AV38" s="1"/>
      <c r="AW38" s="1"/>
      <c r="AX38" s="1"/>
      <c r="AY38" s="1"/>
      <c r="AZ38">
        <f>-(BEGDB!C30-BEGDB!I30)</f>
        <v>-3.0950000000000002</v>
      </c>
      <c r="BE38" s="1"/>
      <c r="BF38" s="1"/>
      <c r="BM38" s="1"/>
      <c r="BN38" s="1"/>
      <c r="CC38" s="1"/>
      <c r="CD38" s="1"/>
      <c r="DO38" t="str">
        <f t="shared" si="15"/>
        <v>27_Benzene-Pyridine_pi-pi.out</v>
      </c>
      <c r="DP38" s="1">
        <f t="shared" si="16"/>
        <v>2.0088275218912877E-2</v>
      </c>
      <c r="DQ38" s="1">
        <f t="shared" si="17"/>
        <v>1.0912459214892145E-2</v>
      </c>
    </row>
    <row r="39" spans="1:121" x14ac:dyDescent="0.2">
      <c r="A39" t="s">
        <v>199</v>
      </c>
      <c r="I39" s="1">
        <f>'F12c_VTZ-F12 CCSD '!D38-'F12c_VTZ-F12 CCSD '!C38</f>
        <v>-3.6823223070826163</v>
      </c>
      <c r="J39" s="1">
        <f>'F12c_VTZ-F12 CCSD '!M38-'F12c_VTZ-F12 CCSD '!L38</f>
        <v>-3.6666462131675757</v>
      </c>
      <c r="K39" s="1">
        <f>'F12c_VTZ-F12 CCSD '!Q38-'F12c_VTZ-F12 CCSD '!P38</f>
        <v>-3.6744842601250962</v>
      </c>
      <c r="L39" s="1">
        <f>'F12b_VTZ-F12'!D38-'F12b_VTZ-F12'!C38</f>
        <v>-3.6503237528507562</v>
      </c>
      <c r="M39" s="1">
        <f>'F12b_VTZ-F12'!M38-'F12b_VTZ-F12'!L38</f>
        <v>-3.6511243646071825</v>
      </c>
      <c r="N39" s="1">
        <f>'F12b_VTZ-F12'!V38-'F12b_VTZ-F12'!U38</f>
        <v>-3.6507240587289695</v>
      </c>
      <c r="O39" s="1">
        <f>'F12c_VDZ-F12 '!D38-'F12c_VDZ-F12 '!C38</f>
        <v>-3.65373564051428</v>
      </c>
      <c r="P39" s="1">
        <f>'F12c_VDZ-F12 '!M38-'F12c_VDZ-F12 '!L38</f>
        <v>-3.6568395611009574</v>
      </c>
      <c r="Q39" s="1">
        <f>'F12c_VDZ-F12 '!V38-'F12c_VDZ-F12 '!U38</f>
        <v>-3.6552876008076192</v>
      </c>
      <c r="R39" s="1">
        <f>'F12b_VDZ-F12'!D38-'F12b_VDZ-F12'!C38</f>
        <v>-3.7089378207204255</v>
      </c>
      <c r="S39" s="1">
        <f>'F12b_VDZ-F12'!M38-'F12b_VDZ-F12'!L38</f>
        <v>-3.6593503935320792</v>
      </c>
      <c r="T39" s="1">
        <f>'F12b_VDZ-F12'!V38-'F12b_VDZ-F12'!U38</f>
        <v>-3.6841441071262526</v>
      </c>
      <c r="V39" s="1">
        <f>'F12c_aVTZ-F12 CCSD'!D38-'F12c_aVTZ-F12 CCSD'!C38</f>
        <v>-3.6684660446670985</v>
      </c>
      <c r="W39" s="1">
        <f>'F12c_aVTZ-F12 CCSD'!H38-'F12c_aVTZ-F12 CCSD'!G38</f>
        <v>-3.6854405480893564</v>
      </c>
      <c r="X39" s="1">
        <f>'F12c_aVTZ-F12 CCSD'!L38-'F12c_aVTZ-F12 CCSD'!K38</f>
        <v>-3.6769532963782279</v>
      </c>
      <c r="Y39" s="1">
        <f>'F12c_aVDZ-F12'!D38-'F12c_aVDZ-F12'!C38</f>
        <v>-3.6154973414823335</v>
      </c>
      <c r="Z39" s="1">
        <f>'F12c_aVDZ-F12'!M38-'F12c_aVDZ-F12'!L38</f>
        <v>-3.702588680326997</v>
      </c>
      <c r="AA39" s="1">
        <f>'F12c_aVDZ-F12'!V38-'F12c_aVDZ-F12'!U38</f>
        <v>-3.6590430109046652</v>
      </c>
      <c r="AC39" s="1">
        <f>'CCSD(T)-haVnZ'!H39-'CCSD(T)-haVnZ'!G39</f>
        <v>-3.4956700305965578</v>
      </c>
      <c r="AD39" s="1">
        <f>'CCSD(T)-haVnZ'!M39-'CCSD(T)-haVnZ'!L39</f>
        <v>-3.2404866307667515</v>
      </c>
      <c r="AE39" s="1">
        <f t="shared" si="33"/>
        <v>-3.3680783306816546</v>
      </c>
      <c r="AF39" s="1">
        <f>'CCSD(T)-haVnZ'!R39-'CCSD(T)-haVnZ'!Q39</f>
        <v>-3.680572043863588</v>
      </c>
      <c r="AG39" s="1">
        <f>'CCSD(T)-haVnZ'!W39-'CCSD(T)-haVnZ'!V39</f>
        <v>-3.4917566228261228</v>
      </c>
      <c r="AH39" s="1">
        <f t="shared" si="34"/>
        <v>-3.5861643333448554</v>
      </c>
      <c r="AI39" s="1"/>
      <c r="AJ39" s="1"/>
      <c r="AK39" s="1"/>
      <c r="AL39" s="1">
        <f t="shared" si="13"/>
        <v>-3.7584255231339165</v>
      </c>
      <c r="AM39" s="1">
        <f t="shared" si="14"/>
        <v>-3.5975545142195422</v>
      </c>
      <c r="AN39" s="1">
        <f t="shared" si="21"/>
        <v>-3.6779900186767294</v>
      </c>
      <c r="AO39" s="1"/>
      <c r="AP39" s="1">
        <f>'CCSD(T)-sano-VnZ'!E39-'CCSD(T)-sano-VnZ'!D39</f>
        <v>-3.0926516532584332</v>
      </c>
      <c r="AQ39" s="1">
        <f>'CCSD(T)-sano-VnZ'!J39-'CCSD(T)-sano-VnZ'!I39</f>
        <v>-2.9448872680388085</v>
      </c>
      <c r="AR39" s="1">
        <f t="shared" si="29"/>
        <v>-3.0187694606486208</v>
      </c>
      <c r="AS39" s="1">
        <f>'CCSD(T)-sano-VnZ'!O39-'CCSD(T)-sano-VnZ'!N39</f>
        <v>-3.5746874858480293</v>
      </c>
      <c r="AT39" s="1">
        <f>'CCSD(T)-sano-VnZ'!T39-'CCSD(T)-sano-VnZ'!S39</f>
        <v>-3.38261693822031</v>
      </c>
      <c r="AU39" s="1">
        <f t="shared" si="30"/>
        <v>-3.4786522120341696</v>
      </c>
      <c r="AV39" s="1"/>
      <c r="AW39" s="1"/>
      <c r="AX39" s="1"/>
      <c r="AY39" s="1"/>
      <c r="AZ39">
        <f>-(BEGDB!C31-BEGDB!I31)</f>
        <v>-3.2540000000000004</v>
      </c>
      <c r="BE39" s="1"/>
      <c r="BF39" s="1"/>
      <c r="BM39" s="1"/>
      <c r="BN39" s="1"/>
      <c r="CC39" s="1"/>
      <c r="CD39" s="1"/>
      <c r="DO39" t="str">
        <f t="shared" si="15"/>
        <v>28_Benzene-Uracil_pi-pi.out</v>
      </c>
      <c r="DP39" s="1">
        <f t="shared" si="16"/>
        <v>3.1998554231860155E-2</v>
      </c>
      <c r="DQ39" s="1">
        <f t="shared" si="17"/>
        <v>1.5521848560393181E-2</v>
      </c>
    </row>
    <row r="40" spans="1:121" x14ac:dyDescent="0.2">
      <c r="A40" t="s">
        <v>196</v>
      </c>
      <c r="I40" s="1">
        <f>'F12c_VTZ-F12 CCSD '!D39-'F12c_VTZ-F12 CCSD '!C39</f>
        <v>-3.6296563798794974</v>
      </c>
      <c r="J40" s="1">
        <f>'F12c_VTZ-F12 CCSD '!M39-'F12c_VTZ-F12 CCSD '!L39</f>
        <v>-3.615437953358577</v>
      </c>
      <c r="K40" s="1">
        <f>'F12c_VTZ-F12 CCSD '!Q39-'F12c_VTZ-F12 CCSD '!P39</f>
        <v>-3.6225471666190359</v>
      </c>
      <c r="L40" s="1">
        <f>'F12b_VTZ-F12'!D39-'F12b_VTZ-F12'!C39</f>
        <v>-3.6032740920630895</v>
      </c>
      <c r="M40" s="1">
        <f>'F12b_VTZ-F12'!M39-'F12b_VTZ-F12'!L39</f>
        <v>-3.6035438333291099</v>
      </c>
      <c r="N40" s="1">
        <f>'F12b_VTZ-F12'!V39-'F12b_VTZ-F12'!U39</f>
        <v>-3.6034089626960997</v>
      </c>
      <c r="O40" s="1">
        <f>'F12c_VDZ-F12 '!D39-'F12c_VDZ-F12 '!C39</f>
        <v>-3.5997102289987168</v>
      </c>
      <c r="P40" s="1">
        <f>'F12c_VDZ-F12 '!M39-'F12c_VDZ-F12 '!L39</f>
        <v>-3.6090032299497876</v>
      </c>
      <c r="Q40" s="1">
        <f>'F12c_VDZ-F12 '!V39-'F12c_VDZ-F12 '!U39</f>
        <v>-3.6043567294742527</v>
      </c>
      <c r="R40" s="1">
        <f>'F12b_VDZ-F12'!D39-'F12b_VDZ-F12'!C39</f>
        <v>-3.6599395841928688</v>
      </c>
      <c r="S40" s="1">
        <f>'F12b_VDZ-F12'!M39-'F12b_VDZ-F12'!L39</f>
        <v>-3.6184528873189752</v>
      </c>
      <c r="T40" s="1">
        <f>'F12b_VDZ-F12'!V39-'F12b_VDZ-F12'!U39</f>
        <v>-3.6391962357559233</v>
      </c>
      <c r="V40" s="1">
        <f>'F12c_aVTZ-F12 CCSD'!D39-'F12c_aVTZ-F12 CCSD'!C39</f>
        <v>-3.616497737851665</v>
      </c>
      <c r="W40" s="1">
        <f>'F12c_aVTZ-F12 CCSD'!H39-'F12c_aVTZ-F12 CCSD'!G39</f>
        <v>-3.634733079296856</v>
      </c>
      <c r="X40" s="1">
        <f>'F12c_aVTZ-F12 CCSD'!L39-'F12c_aVTZ-F12 CCSD'!K39</f>
        <v>-3.6256154085742605</v>
      </c>
      <c r="Y40" s="1">
        <f>'F12c_aVDZ-F12'!D39-'F12c_aVDZ-F12'!C39</f>
        <v>-3.5671265911964918</v>
      </c>
      <c r="Z40" s="1">
        <f>'F12c_aVDZ-F12'!M39-'F12c_aVDZ-F12'!L39</f>
        <v>-3.6555461379443726</v>
      </c>
      <c r="AA40" s="1">
        <f>'F12c_aVDZ-F12'!V39-'F12c_aVDZ-F12'!U39</f>
        <v>-3.6113363645704322</v>
      </c>
      <c r="AC40" s="1">
        <f>'CCSD(T)-haVnZ'!H40-'CCSD(T)-haVnZ'!G40</f>
        <v>-3.4690166869398595</v>
      </c>
      <c r="AD40" s="1">
        <f>'CCSD(T)-haVnZ'!M40-'CCSD(T)-haVnZ'!L40</f>
        <v>-3.2093932149589621</v>
      </c>
      <c r="AE40" s="1">
        <f t="shared" si="33"/>
        <v>-3.3392049509494108</v>
      </c>
      <c r="AF40" s="1">
        <f>'CCSD(T)-haVnZ'!R40-'CCSD(T)-haVnZ'!Q40</f>
        <v>-3.6300283731509495</v>
      </c>
      <c r="AG40" s="1">
        <f>'CCSD(T)-haVnZ'!W40-'CCSD(T)-haVnZ'!V40</f>
        <v>-3.4462480155458595</v>
      </c>
      <c r="AH40" s="1">
        <f t="shared" si="34"/>
        <v>-3.5381381943484045</v>
      </c>
      <c r="AI40" s="1"/>
      <c r="AJ40" s="1"/>
      <c r="AK40" s="1"/>
      <c r="AL40" s="1">
        <f t="shared" si="13"/>
        <v>-3.6978227673450927</v>
      </c>
      <c r="AM40" s="1">
        <f t="shared" si="14"/>
        <v>-3.5459763526350794</v>
      </c>
      <c r="AN40" s="1">
        <f t="shared" si="21"/>
        <v>-3.6218995599900863</v>
      </c>
      <c r="AO40" s="1"/>
      <c r="AP40" s="1">
        <f>'CCSD(T)-sano-VnZ'!E40-'CCSD(T)-sano-VnZ'!D40</f>
        <v>-3.0717573257134152</v>
      </c>
      <c r="AQ40" s="1">
        <f>'CCSD(T)-sano-VnZ'!J40-'CCSD(T)-sano-VnZ'!I40</f>
        <v>-2.9187694309458578</v>
      </c>
      <c r="AR40" s="1">
        <f t="shared" si="29"/>
        <v>-2.9952633783296365</v>
      </c>
      <c r="AS40" s="1">
        <f>'CCSD(T)-sano-VnZ'!O40-'CCSD(T)-sano-VnZ'!N40</f>
        <v>-3.5243509943088158</v>
      </c>
      <c r="AT40" s="1">
        <f>'CCSD(T)-sano-VnZ'!T40-'CCSD(T)-sano-VnZ'!S40</f>
        <v>-3.3368328430575867</v>
      </c>
      <c r="AU40" s="1">
        <f t="shared" si="30"/>
        <v>-3.4305919186832012</v>
      </c>
      <c r="AV40" s="1"/>
      <c r="AW40" s="1"/>
      <c r="AX40" s="1"/>
      <c r="AY40" s="1"/>
      <c r="AZ40">
        <f>-(BEGDB!C32-BEGDB!I32)</f>
        <v>-3.2209999999999992</v>
      </c>
      <c r="BE40" s="1"/>
      <c r="BF40" s="1"/>
      <c r="BM40" s="1"/>
      <c r="BN40" s="1"/>
      <c r="CC40" s="1"/>
      <c r="CD40" s="1"/>
      <c r="DO40" t="str">
        <f t="shared" si="15"/>
        <v>29_Pyridine-Uracil_pi-pi.out</v>
      </c>
      <c r="DP40" s="1">
        <f t="shared" si="16"/>
        <v>2.6382287816407946E-2</v>
      </c>
      <c r="DQ40" s="1">
        <f t="shared" si="17"/>
        <v>1.1894120029467103E-2</v>
      </c>
    </row>
    <row r="41" spans="1:121" x14ac:dyDescent="0.2">
      <c r="A41" t="s">
        <v>171</v>
      </c>
      <c r="C41" s="1">
        <f>'F12b_VQZ-F12'!E40-'F12b_VQZ-F12'!D40</f>
        <v>-1.7140161061484656</v>
      </c>
      <c r="D41" s="1">
        <f>'F12b_VQZ-F12'!N40-'F12b_VQZ-F12'!M40</f>
        <v>-1.709341972397231</v>
      </c>
      <c r="E41" s="1">
        <f>'F12b_VQZ-F12'!W40-'F12b_VQZ-F12'!V40</f>
        <v>-1.7116790392728483</v>
      </c>
      <c r="F41" s="1">
        <f>'F12c_VQZ-F12 CCSD '!E40-'F12c_VQZ-F12 CCSD '!D40</f>
        <v>-1.7198549402177878</v>
      </c>
      <c r="G41" s="1">
        <f>'F12c_VQZ-F12 CCSD '!I40-'F12c_VQZ-F12 CCSD '!H40</f>
        <v>-1.715435428523338</v>
      </c>
      <c r="H41" s="1">
        <f>'F12c_VQZ-F12 CCSD '!M40-'F12c_VQZ-F12 CCSD '!L40</f>
        <v>-1.7176451843705625</v>
      </c>
      <c r="I41" s="1">
        <f>'F12c_VTZ-F12 CCSD '!D40-'F12c_VTZ-F12 CCSD '!C40</f>
        <v>-1.7081963332990373</v>
      </c>
      <c r="J41" s="1">
        <f>'F12c_VTZ-F12 CCSD '!M40-'F12c_VTZ-F12 CCSD '!L40</f>
        <v>-1.7009891244016224</v>
      </c>
      <c r="K41" s="1">
        <f>'F12c_VTZ-F12 CCSD '!Q40-'F12c_VTZ-F12 CCSD '!P40</f>
        <v>-1.70459272885033</v>
      </c>
      <c r="L41" s="1">
        <f>'F12b_VTZ-F12'!D40-'F12b_VTZ-F12'!C40</f>
        <v>-1.6929838024519137</v>
      </c>
      <c r="M41" s="1">
        <f>'F12b_VTZ-F12'!M40-'F12b_VTZ-F12'!L40</f>
        <v>-1.6915426145699626</v>
      </c>
      <c r="N41" s="1">
        <f>'F12b_VTZ-F12'!V40-'F12b_VTZ-F12'!U40</f>
        <v>-1.6922632085109384</v>
      </c>
      <c r="O41" s="1">
        <f>'F12c_VDZ-F12 '!D40-'F12c_VDZ-F12 '!C40</f>
        <v>-1.7011754652507771</v>
      </c>
      <c r="P41" s="1">
        <f>'F12c_VDZ-F12 '!M40-'F12c_VDZ-F12 '!L40</f>
        <v>-1.6887333078976385</v>
      </c>
      <c r="Q41" s="1">
        <f>'F12c_VDZ-F12 '!V40-'F12c_VDZ-F12 '!U40</f>
        <v>-1.6949543865742078</v>
      </c>
      <c r="R41" s="1">
        <f>'F12b_VDZ-F12'!D40-'F12b_VDZ-F12'!C40</f>
        <v>-1.7166914301870857</v>
      </c>
      <c r="S41" s="1">
        <f>'F12b_VDZ-F12'!M40-'F12b_VDZ-F12'!L40</f>
        <v>-1.6833855031303273</v>
      </c>
      <c r="T41" s="1">
        <f>'F12b_VDZ-F12'!V40-'F12b_VDZ-F12'!U40</f>
        <v>-1.7000384666587063</v>
      </c>
      <c r="V41" s="1">
        <f>'F12c_aVTZ-F12 CCSD'!D40-'F12c_aVTZ-F12 CCSD'!C40</f>
        <v>-1.6954535279523073</v>
      </c>
      <c r="W41" s="1">
        <f>'F12c_aVTZ-F12 CCSD'!H40-'F12c_aVTZ-F12 CCSD'!G40</f>
        <v>-1.6980725097814819</v>
      </c>
      <c r="X41" s="1">
        <f>'F12c_aVTZ-F12 CCSD'!L40-'F12c_aVTZ-F12 CCSD'!K40</f>
        <v>-1.6967630188668945</v>
      </c>
      <c r="Y41" s="1">
        <f>'F12c_aVDZ-F12'!D40-'F12c_aVDZ-F12'!C40</f>
        <v>-1.6956879542760048</v>
      </c>
      <c r="Z41" s="1">
        <f>'F12c_aVDZ-F12'!M40-'F12c_aVDZ-F12'!L40</f>
        <v>-1.7171283468195848</v>
      </c>
      <c r="AA41" s="1">
        <f>'F12c_aVDZ-F12'!V40-'F12c_aVDZ-F12'!U40</f>
        <v>-1.7064081505477946</v>
      </c>
      <c r="AC41" s="1">
        <f>'CCSD(T)-haVnZ'!H41-'CCSD(T)-haVnZ'!G41</f>
        <v>-1.5662816518380929</v>
      </c>
      <c r="AD41" s="1">
        <f>'CCSD(T)-haVnZ'!M41-'CCSD(T)-haVnZ'!L41</f>
        <v>-1.4741702345805587</v>
      </c>
      <c r="AE41" s="1">
        <f t="shared" si="33"/>
        <v>-1.5202259432093257</v>
      </c>
      <c r="AF41" s="1">
        <f>'CCSD(T)-haVnZ'!R41-'CCSD(T)-haVnZ'!Q41</f>
        <v>-1.686199189838274</v>
      </c>
      <c r="AG41" s="1">
        <f>'CCSD(T)-haVnZ'!W41-'CCSD(T)-haVnZ'!V41</f>
        <v>-1.6176359004095149</v>
      </c>
      <c r="AH41" s="1">
        <f t="shared" si="34"/>
        <v>-1.6519175451238945</v>
      </c>
      <c r="AI41" s="1">
        <f>'CCSD(T)-haVnZ'!AB41-'CCSD(T)-haVnZ'!AA41</f>
        <v>-1.7365824226718396</v>
      </c>
      <c r="AJ41" s="1">
        <f>'CCSD(T)-haVnZ'!AG41-'CCSD(T)-haVnZ'!AF41</f>
        <v>-1.6675872109869174</v>
      </c>
      <c r="AK41" s="1">
        <f>(AI41+AJ41)/2</f>
        <v>-1.7020848168293785</v>
      </c>
      <c r="AL41" s="1">
        <f t="shared" si="13"/>
        <v>-1.7366907847857187</v>
      </c>
      <c r="AM41" s="1">
        <f t="shared" si="14"/>
        <v>-1.6780424965480227</v>
      </c>
      <c r="AN41" s="1">
        <f t="shared" si="21"/>
        <v>-1.7073666406668706</v>
      </c>
      <c r="AO41" s="1"/>
      <c r="AP41" s="1">
        <f>'CCSD(T)-sano-VnZ'!E41-'CCSD(T)-sano-VnZ'!D41</f>
        <v>-1.3851466546888469</v>
      </c>
      <c r="AQ41" s="1">
        <f>'CCSD(T)-sano-VnZ'!J41-'CCSD(T)-sano-VnZ'!I41</f>
        <v>-1.3244407437431356</v>
      </c>
      <c r="AR41" s="1">
        <f t="shared" si="29"/>
        <v>-1.3547936992159912</v>
      </c>
      <c r="AS41" s="1">
        <f>'CCSD(T)-sano-VnZ'!O41-'CCSD(T)-sano-VnZ'!N41</f>
        <v>-1.6239108743304205</v>
      </c>
      <c r="AT41" s="1">
        <f>'CCSD(T)-sano-VnZ'!T41-'CCSD(T)-sano-VnZ'!S41</f>
        <v>-1.5502434333754425</v>
      </c>
      <c r="AU41" s="1">
        <f t="shared" si="30"/>
        <v>-1.5870771538529316</v>
      </c>
      <c r="AV41" s="1">
        <f>'CCSD(T)-sano-VnZ'!Y41-'CCSD(T)-sano-VnZ'!X41</f>
        <v>-1.6867287626618894</v>
      </c>
      <c r="AW41" s="1">
        <f>'CCSD(T)-sano-VnZ'!AD41-'CCSD(T)-sano-VnZ'!AC41</f>
        <v>-1.6277159005638389</v>
      </c>
      <c r="AX41" s="1">
        <f t="shared" si="32"/>
        <v>-1.6572223316128643</v>
      </c>
      <c r="AY41" s="1"/>
      <c r="AZ41">
        <f>-(BEGDB!C33-BEGDB!I33)</f>
        <v>-1.4970000000000003</v>
      </c>
      <c r="BD41" s="1"/>
      <c r="BE41" s="1"/>
      <c r="BF41" s="1"/>
      <c r="BM41" s="1"/>
      <c r="BN41" s="1"/>
      <c r="CC41" s="1"/>
      <c r="CD41" s="1"/>
      <c r="DO41" t="str">
        <f t="shared" si="15"/>
        <v>30_Benzene-Ethene.out</v>
      </c>
      <c r="DP41" s="1">
        <f t="shared" si="16"/>
        <v>1.5212530847123595E-2</v>
      </c>
      <c r="DQ41" s="1">
        <f t="shared" si="17"/>
        <v>9.4465098316598439E-3</v>
      </c>
    </row>
    <row r="42" spans="1:121" x14ac:dyDescent="0.2">
      <c r="A42" t="s">
        <v>172</v>
      </c>
      <c r="I42" s="1">
        <f>'F12c_VTZ-F12 CCSD '!D41-'F12c_VTZ-F12 CCSD '!C41</f>
        <v>-1.5481541982244171</v>
      </c>
      <c r="J42" s="1">
        <f>'F12c_VTZ-F12 CCSD '!M41-'F12c_VTZ-F12 CCSD '!L41</f>
        <v>-1.5420256379644188</v>
      </c>
      <c r="K42" s="1">
        <f>'F12c_VTZ-F12 CCSD '!Q41-'F12c_VTZ-F12 CCSD '!P41</f>
        <v>-1.5450899180944182</v>
      </c>
      <c r="L42" s="1">
        <f>'F12b_VTZ-F12'!D41-'F12b_VTZ-F12'!C41</f>
        <v>-1.5310526560769087</v>
      </c>
      <c r="M42" s="1">
        <f>'F12b_VTZ-F12'!M41-'F12b_VTZ-F12'!L41</f>
        <v>-1.5348473390713306</v>
      </c>
      <c r="N42" s="1">
        <f>'F12b_VTZ-F12'!V41-'F12b_VTZ-F12'!U41</f>
        <v>-1.5329499975741196</v>
      </c>
      <c r="O42" s="1">
        <f>'F12c_VDZ-F12 '!D41-'F12c_VDZ-F12 '!C41</f>
        <v>-1.5436484038874361</v>
      </c>
      <c r="P42" s="1">
        <f>'F12c_VDZ-F12 '!M41-'F12c_VDZ-F12 '!L41</f>
        <v>-1.5450170259428111</v>
      </c>
      <c r="Q42" s="1">
        <f>'F12c_VDZ-F12 '!V41-'F12c_VDZ-F12 '!U41</f>
        <v>-1.5443327149151238</v>
      </c>
      <c r="R42" s="1">
        <f>'F12b_VDZ-F12'!D41-'F12b_VDZ-F12'!C41</f>
        <v>-1.564642664224114</v>
      </c>
      <c r="S42" s="1">
        <f>'F12b_VDZ-F12'!M41-'F12b_VDZ-F12'!L41</f>
        <v>-1.5457712051982182</v>
      </c>
      <c r="T42" s="1">
        <f>'F12b_VDZ-F12'!V41-'F12b_VDZ-F12'!U41</f>
        <v>-1.5552069347111659</v>
      </c>
      <c r="V42" s="1">
        <f>'F12c_aVTZ-F12 CCSD'!D41-'F12c_aVTZ-F12 CCSD'!C41</f>
        <v>-1.5466043526856428</v>
      </c>
      <c r="W42" s="1">
        <f>'F12c_aVTZ-F12 CCSD'!H41-'F12c_aVTZ-F12 CCSD'!G41</f>
        <v>-1.5526017897802795</v>
      </c>
      <c r="X42" s="1">
        <f>'F12c_aVTZ-F12 CCSD'!L41-'F12c_aVTZ-F12 CCSD'!K41</f>
        <v>-1.5496030712329611</v>
      </c>
      <c r="Y42" s="1">
        <f>'F12c_aVDZ-F12'!D41-'F12c_aVDZ-F12'!C41</f>
        <v>-1.5288713540352905</v>
      </c>
      <c r="Z42" s="1">
        <f>'F12c_aVDZ-F12'!M41-'F12c_aVDZ-F12'!L41</f>
        <v>-1.565280497450154</v>
      </c>
      <c r="AA42" s="1">
        <f>'F12c_aVDZ-F12'!V41-'F12c_aVDZ-F12'!U41</f>
        <v>-1.547075925742722</v>
      </c>
      <c r="AC42" s="1">
        <f>'CCSD(T)-haVnZ'!H42-'CCSD(T)-haVnZ'!G42</f>
        <v>-1.4506765776172812</v>
      </c>
      <c r="AD42" s="1">
        <f>'CCSD(T)-haVnZ'!M42-'CCSD(T)-haVnZ'!L42</f>
        <v>-1.3214386899995481</v>
      </c>
      <c r="AE42" s="1">
        <f>(AC42+AD42)/2</f>
        <v>-1.3860576338084147</v>
      </c>
      <c r="AF42" s="1">
        <f>'CCSD(T)-haVnZ'!R42-'CCSD(T)-haVnZ'!Q42</f>
        <v>-1.542231685799262</v>
      </c>
      <c r="AG42" s="1">
        <f>'CCSD(T)-haVnZ'!W42-'CCSD(T)-haVnZ'!V42</f>
        <v>-1.4482297536172108</v>
      </c>
      <c r="AH42" s="1">
        <f>(AF42+AG42)/2</f>
        <v>-1.4952307197082364</v>
      </c>
      <c r="AI42" s="1"/>
      <c r="AJ42" s="1"/>
      <c r="AK42" s="1"/>
      <c r="AL42" s="1">
        <f t="shared" si="13"/>
        <v>-1.5807812050337802</v>
      </c>
      <c r="AM42" s="1">
        <f t="shared" si="14"/>
        <v>-1.5016154646141215</v>
      </c>
      <c r="AN42" s="1">
        <f t="shared" si="21"/>
        <v>-1.5411983348239509</v>
      </c>
      <c r="AO42" s="1"/>
      <c r="AP42" s="1">
        <f>'CCSD(T)-sano-VnZ'!E42-'CCSD(T)-sano-VnZ'!D42</f>
        <v>-1.282888485910783</v>
      </c>
      <c r="AQ42" s="1">
        <f>'CCSD(T)-sano-VnZ'!J42-'CCSD(T)-sano-VnZ'!I42</f>
        <v>-1.2017355857294052</v>
      </c>
      <c r="AR42" s="1">
        <f t="shared" si="29"/>
        <v>-1.2423120358200941</v>
      </c>
      <c r="AS42" s="1">
        <f>'CCSD(T)-sano-VnZ'!O42-'CCSD(T)-sano-VnZ'!N42</f>
        <v>-1.5052022660763948</v>
      </c>
      <c r="AT42" s="1">
        <f>'CCSD(T)-sano-VnZ'!T42-'CCSD(T)-sano-VnZ'!S42</f>
        <v>-1.4012437398543314</v>
      </c>
      <c r="AU42" s="1">
        <f t="shared" si="30"/>
        <v>-1.453223002965363</v>
      </c>
      <c r="AV42" s="1"/>
      <c r="AW42" s="1"/>
      <c r="AX42" s="1"/>
      <c r="AY42" s="1"/>
      <c r="AZ42">
        <f>-(BEGDB!C34-BEGDB!I34)</f>
        <v>-1.33</v>
      </c>
      <c r="BE42" s="1"/>
      <c r="BF42" s="1"/>
      <c r="BM42" s="1"/>
      <c r="BN42" s="1"/>
      <c r="CC42" s="1"/>
      <c r="CD42" s="1"/>
      <c r="DO42" t="str">
        <f t="shared" si="15"/>
        <v>31_Uracil-Ethene.out</v>
      </c>
      <c r="DP42" s="1">
        <f t="shared" si="16"/>
        <v>1.7101542147508475E-2</v>
      </c>
      <c r="DQ42" s="1">
        <f t="shared" si="17"/>
        <v>7.1782988930881864E-3</v>
      </c>
    </row>
    <row r="43" spans="1:121" x14ac:dyDescent="0.2">
      <c r="A43" t="s">
        <v>173</v>
      </c>
      <c r="I43" s="1">
        <f>'F12c_VTZ-F12 CCSD '!D42-'F12c_VTZ-F12 CCSD '!C42</f>
        <v>-1.5291225460855156</v>
      </c>
      <c r="J43" s="1">
        <f>'F12c_VTZ-F12 CCSD '!M42-'F12c_VTZ-F12 CCSD '!L42</f>
        <v>-1.4859221144923538</v>
      </c>
      <c r="K43" s="1">
        <f>'F12c_VTZ-F12 CCSD '!Q42-'F12c_VTZ-F12 CCSD '!P42</f>
        <v>-1.5075223302889347</v>
      </c>
      <c r="L43" s="1">
        <f>'F12b_VTZ-F12'!D42-'F12b_VTZ-F12'!C42</f>
        <v>-1.5164250513537176</v>
      </c>
      <c r="M43" s="1">
        <f>'F12b_VTZ-F12'!M42-'F12b_VTZ-F12'!L42</f>
        <v>-1.4805547239096168</v>
      </c>
      <c r="N43" s="1">
        <f>'F12b_VTZ-F12'!V42-'F12b_VTZ-F12'!U42</f>
        <v>-1.498489887631667</v>
      </c>
      <c r="O43" s="1">
        <f>'F12c_VDZ-F12 '!D42-'F12c_VDZ-F12 '!C42</f>
        <v>-1.5139877718391417</v>
      </c>
      <c r="P43" s="1">
        <f>'F12c_VDZ-F12 '!M42-'F12c_VDZ-F12 '!L42</f>
        <v>-1.4859673102149076</v>
      </c>
      <c r="Q43" s="1">
        <f>'F12c_VDZ-F12 '!V42-'F12c_VDZ-F12 '!U42</f>
        <v>-1.4999775410270244</v>
      </c>
      <c r="R43" s="1">
        <f>'F12b_VDZ-F12'!D42-'F12b_VDZ-F12'!C42</f>
        <v>-1.5237591200924099</v>
      </c>
      <c r="S43" s="1">
        <f>'F12b_VDZ-F12'!M42-'F12b_VDZ-F12'!L42</f>
        <v>-1.4884394084337527</v>
      </c>
      <c r="T43" s="1">
        <f>'F12b_VDZ-F12'!V42-'F12b_VDZ-F12'!U42</f>
        <v>-1.5060992642630815</v>
      </c>
      <c r="V43" s="1">
        <f>'F12c_aVTZ-F12 CCSD'!D42-'F12c_aVTZ-F12 CCSD'!C42</f>
        <v>-1.5029892446424862</v>
      </c>
      <c r="W43" s="1">
        <f>'F12c_aVTZ-F12 CCSD'!H42-'F12c_aVTZ-F12 CCSD'!G42</f>
        <v>-1.499485734248537</v>
      </c>
      <c r="X43" s="1">
        <f>'F12c_aVTZ-F12 CCSD'!L42-'F12c_aVTZ-F12 CCSD'!K42</f>
        <v>-1.5012374894455114</v>
      </c>
      <c r="Y43" s="1">
        <f>'F12c_aVDZ-F12'!D42-'F12c_aVDZ-F12'!C42</f>
        <v>-1.4804474586942034</v>
      </c>
      <c r="Z43" s="1">
        <f>'F12c_aVDZ-F12'!M42-'F12c_aVDZ-F12'!L42</f>
        <v>-1.5104024241496585</v>
      </c>
      <c r="AA43" s="1">
        <f>'F12c_aVDZ-F12'!V42-'F12c_aVDZ-F12'!U42</f>
        <v>-1.4954249414219309</v>
      </c>
      <c r="AC43" s="1">
        <f>'CCSD(T)-haVnZ'!H43-'CCSD(T)-haVnZ'!G43</f>
        <v>-1.3904606027659998</v>
      </c>
      <c r="AD43" s="1">
        <f>'CCSD(T)-haVnZ'!M43-'CCSD(T)-haVnZ'!L43</f>
        <v>-1.2807272490865067</v>
      </c>
      <c r="AE43" s="1">
        <f>(AC43+AD43)/2</f>
        <v>-1.3355939259262533</v>
      </c>
      <c r="AF43" s="1">
        <f>'CCSD(T)-haVnZ'!R43-'CCSD(T)-haVnZ'!Q43</f>
        <v>-1.4926377789090481</v>
      </c>
      <c r="AG43" s="1">
        <f>'CCSD(T)-haVnZ'!W43-'CCSD(T)-haVnZ'!V43</f>
        <v>-1.3990120280592873</v>
      </c>
      <c r="AH43" s="1">
        <f>(AF43+AG43)/2</f>
        <v>-1.4458249034841677</v>
      </c>
      <c r="AI43" s="1"/>
      <c r="AJ43" s="1"/>
      <c r="AK43" s="1"/>
      <c r="AL43" s="1">
        <f t="shared" si="13"/>
        <v>-1.5356597478113843</v>
      </c>
      <c r="AM43" s="1">
        <f t="shared" si="14"/>
        <v>-1.4488161455215107</v>
      </c>
      <c r="AN43" s="1">
        <f t="shared" si="21"/>
        <v>-1.4922379466664475</v>
      </c>
      <c r="AO43" s="1"/>
      <c r="AP43" s="1">
        <f>'CCSD(T)-sano-VnZ'!E43-'CCSD(T)-sano-VnZ'!D43</f>
        <v>-1.2039049902567998</v>
      </c>
      <c r="AQ43" s="1">
        <f>'CCSD(T)-sano-VnZ'!J43-'CCSD(T)-sano-VnZ'!I43</f>
        <v>-1.1299812367469007</v>
      </c>
      <c r="AR43" s="1">
        <f t="shared" si="29"/>
        <v>-1.1669431135018502</v>
      </c>
      <c r="AS43" s="1">
        <f>'CCSD(T)-sano-VnZ'!O43-'CCSD(T)-sano-VnZ'!N43</f>
        <v>-1.443982835814992</v>
      </c>
      <c r="AT43" s="1">
        <f>'CCSD(T)-sano-VnZ'!T43-'CCSD(T)-sano-VnZ'!S43</f>
        <v>-1.3390324040949717</v>
      </c>
      <c r="AU43" s="1">
        <f t="shared" si="30"/>
        <v>-1.3915076199549818</v>
      </c>
      <c r="AV43" s="1"/>
      <c r="AW43" s="1"/>
      <c r="AX43" s="1"/>
      <c r="AY43" s="1"/>
      <c r="AZ43">
        <f>-(BEGDB!C35-BEGDB!I35)</f>
        <v>-1.2869999999999999</v>
      </c>
      <c r="BE43" s="1"/>
      <c r="BF43" s="1"/>
      <c r="BM43" s="1"/>
      <c r="BN43" s="1"/>
      <c r="CC43" s="1"/>
      <c r="CD43" s="1"/>
      <c r="DO43" t="str">
        <f t="shared" si="15"/>
        <v>32_Uracil-Ethyne.out</v>
      </c>
      <c r="DP43" s="1">
        <f t="shared" si="16"/>
        <v>1.2697494731797931E-2</v>
      </c>
      <c r="DQ43" s="1">
        <f t="shared" si="17"/>
        <v>5.3673905827369417E-3</v>
      </c>
    </row>
    <row r="44" spans="1:121" x14ac:dyDescent="0.2">
      <c r="A44" t="s">
        <v>174</v>
      </c>
      <c r="C44" s="1">
        <f>'F12b_VQZ-F12'!E43-'F12b_VQZ-F12'!D43</f>
        <v>-1.8171491888076741</v>
      </c>
      <c r="D44" s="1">
        <f>'F12b_VQZ-F12'!N43-'F12b_VQZ-F12'!M43</f>
        <v>-1.8120734703094119</v>
      </c>
      <c r="E44" s="1">
        <f>'F12b_VQZ-F12'!W43-'F12b_VQZ-F12'!V43</f>
        <v>-1.8146113295585429</v>
      </c>
      <c r="F44" s="1">
        <f>'F12c_VQZ-F12 CCSD '!E43-'F12c_VQZ-F12 CCSD '!D43</f>
        <v>-1.8229570214104758</v>
      </c>
      <c r="G44" s="1">
        <f>'F12c_VQZ-F12 CCSD '!I43-'F12c_VQZ-F12 CCSD '!H43</f>
        <v>-1.8182787216423315</v>
      </c>
      <c r="H44" s="1">
        <f>'F12c_VQZ-F12 CCSD '!M43-'F12c_VQZ-F12 CCSD '!L43</f>
        <v>-1.8206178715264036</v>
      </c>
      <c r="I44" s="1">
        <f>'F12c_VTZ-F12 CCSD '!D43-'F12c_VTZ-F12 CCSD '!C43</f>
        <v>-1.8109176655364128</v>
      </c>
      <c r="J44" s="1">
        <f>'F12c_VTZ-F12 CCSD '!M43-'F12c_VTZ-F12 CCSD '!L43</f>
        <v>-1.8034133139865527</v>
      </c>
      <c r="K44" s="1">
        <f>'F12c_VTZ-F12 CCSD '!Q43-'F12c_VTZ-F12 CCSD '!P43</f>
        <v>-1.8071654897614828</v>
      </c>
      <c r="L44" s="1">
        <f>'F12b_VTZ-F12'!D43-'F12b_VTZ-F12'!C43</f>
        <v>-1.7965282941374394</v>
      </c>
      <c r="M44" s="1">
        <f>'F12b_VTZ-F12'!M43-'F12b_VTZ-F12'!L43</f>
        <v>-1.7942121208207549</v>
      </c>
      <c r="N44" s="1">
        <f>'F12b_VTZ-F12'!V43-'F12b_VTZ-F12'!U43</f>
        <v>-1.7953702074790971</v>
      </c>
      <c r="O44" s="1">
        <f>'F12c_VDZ-F12 '!D43-'F12c_VDZ-F12 '!C43</f>
        <v>-1.8029482246085207</v>
      </c>
      <c r="P44" s="1">
        <f>'F12c_VDZ-F12 '!M43-'F12c_VDZ-F12 '!L43</f>
        <v>-1.7938912269066889</v>
      </c>
      <c r="Q44" s="1">
        <f>'F12c_VDZ-F12 '!V43-'F12c_VDZ-F12 '!U43</f>
        <v>-1.7984197257576044</v>
      </c>
      <c r="R44" s="1">
        <f>'F12b_VDZ-F12'!D43-'F12b_VDZ-F12'!C43</f>
        <v>-1.821210629825619</v>
      </c>
      <c r="S44" s="1">
        <f>'F12b_VDZ-F12'!M43-'F12b_VDZ-F12'!L43</f>
        <v>-1.7894848520374844</v>
      </c>
      <c r="T44" s="1">
        <f>'F12b_VDZ-F12'!V43-'F12b_VDZ-F12'!U43</f>
        <v>-1.8053477409315515</v>
      </c>
      <c r="V44" s="1">
        <f>'F12c_aVTZ-F12 CCSD'!D43-'F12c_aVTZ-F12 CCSD'!C43</f>
        <v>-1.8165236955082051</v>
      </c>
      <c r="W44" s="1">
        <f>'F12c_aVTZ-F12 CCSD'!H43-'F12c_aVTZ-F12 CCSD'!G43</f>
        <v>-1.8191628824872899</v>
      </c>
      <c r="X44" s="1">
        <f>'F12c_aVTZ-F12 CCSD'!L43-'F12c_aVTZ-F12 CCSD'!K43</f>
        <v>-1.8178432889977474</v>
      </c>
      <c r="Y44" s="1">
        <f>'F12c_aVDZ-F12'!D43-'F12c_aVDZ-F12'!C43</f>
        <v>-1.7997750483870174</v>
      </c>
      <c r="Z44" s="1">
        <f>'F12c_aVDZ-F12'!M43-'F12c_aVDZ-F12'!L43</f>
        <v>-1.8218493924635859</v>
      </c>
      <c r="AA44" s="1">
        <f>'F12c_aVDZ-F12'!V43-'F12c_aVDZ-F12'!U43</f>
        <v>-1.8108122204253017</v>
      </c>
      <c r="AC44" s="1">
        <f>'CCSD(T)-haVnZ'!H44-'CCSD(T)-haVnZ'!G44</f>
        <v>-1.6807086486438969</v>
      </c>
      <c r="AD44" s="1">
        <f>'CCSD(T)-haVnZ'!M44-'CCSD(T)-haVnZ'!L44</f>
        <v>-1.5728709201563889</v>
      </c>
      <c r="AE44" s="1">
        <f>(AC44+AD44)/2</f>
        <v>-1.6267897844001429</v>
      </c>
      <c r="AF44" s="1">
        <f>'CCSD(T)-haVnZ'!R44-'CCSD(T)-haVnZ'!Q44</f>
        <v>-1.793840273759753</v>
      </c>
      <c r="AG44" s="1">
        <f>'CCSD(T)-haVnZ'!W44-'CCSD(T)-haVnZ'!V44</f>
        <v>-1.7185418577660188</v>
      </c>
      <c r="AH44" s="1">
        <f>(AF44+AG44)/2</f>
        <v>-1.7561910657628859</v>
      </c>
      <c r="AI44" s="1">
        <f>'CCSD(T)-haVnZ'!AB44-'CCSD(T)-haVnZ'!AA44</f>
        <v>-1.8392979266446383</v>
      </c>
      <c r="AJ44" s="1">
        <f>'CCSD(T)-haVnZ'!AG44-'CCSD(T)-haVnZ'!AF44</f>
        <v>-1.7677961790612486</v>
      </c>
      <c r="AK44" s="1">
        <f>(AI44+AJ44)/2</f>
        <v>-1.8035470528529434</v>
      </c>
      <c r="AL44" s="1">
        <f t="shared" ref="AL44:AL77" si="35">AF44+(AF44-AC44)/((3/2)^3-1)</f>
        <v>-1.8414746422295871</v>
      </c>
      <c r="AM44" s="1">
        <f t="shared" ref="AM44:AM77" si="36">AG44+(AG44-AD44)/((3/2)^3-1)</f>
        <v>-1.7798769893911262</v>
      </c>
      <c r="AN44" s="1">
        <f t="shared" si="21"/>
        <v>-1.8106758158103566</v>
      </c>
      <c r="AO44" s="1"/>
      <c r="AP44" s="1">
        <f>'CCSD(T)-sano-VnZ'!E44-'CCSD(T)-sano-VnZ'!D44</f>
        <v>-1.4929554267299683</v>
      </c>
      <c r="AQ44" s="1">
        <f>'CCSD(T)-sano-VnZ'!J44-'CCSD(T)-sano-VnZ'!I44</f>
        <v>-1.4276179697948899</v>
      </c>
      <c r="AR44" s="1">
        <f>(AP44+AQ44)/2</f>
        <v>-1.4602866982624292</v>
      </c>
      <c r="AS44" s="1">
        <f>'CCSD(T)-sano-VnZ'!O44-'CCSD(T)-sano-VnZ'!N44</f>
        <v>-1.7287401961785609</v>
      </c>
      <c r="AT44" s="1">
        <f>'CCSD(T)-sano-VnZ'!T44-'CCSD(T)-sano-VnZ'!S44</f>
        <v>-1.6514138225860879</v>
      </c>
      <c r="AU44" s="1">
        <f>(AS44+AT44)/2</f>
        <v>-1.6900770093823243</v>
      </c>
      <c r="AV44" s="1">
        <f>'CCSD(T)-sano-VnZ'!Y44-'CCSD(T)-sano-VnZ'!X44</f>
        <v>-1.78938998203681</v>
      </c>
      <c r="AW44" s="1">
        <f>'CCSD(T)-sano-VnZ'!AD44-'CCSD(T)-sano-VnZ'!AC44</f>
        <v>-1.7284784682368279</v>
      </c>
      <c r="AX44" s="1">
        <f>(AV44+AW44)/2</f>
        <v>-1.758934225136819</v>
      </c>
      <c r="AY44" s="1"/>
      <c r="AZ44">
        <f>-(BEGDB!C36-BEGDB!I36)</f>
        <v>-1.5920000000000001</v>
      </c>
      <c r="BD44" s="1"/>
      <c r="BE44" s="1"/>
      <c r="BF44" s="1"/>
      <c r="BM44" s="1"/>
      <c r="BN44" s="1"/>
      <c r="CC44" s="1"/>
      <c r="CD44" s="1"/>
      <c r="DO44" t="str">
        <f t="shared" ref="DO44:DO76" si="37">A44</f>
        <v>33_Pyridine-Ethene.out</v>
      </c>
      <c r="DP44" s="1">
        <f t="shared" ref="DP44:DP76" si="38">L44-I44</f>
        <v>1.4389371398973339E-2</v>
      </c>
      <c r="DQ44" s="1">
        <f t="shared" ref="DQ44:DQ76" si="39">M44-J44</f>
        <v>9.2011931657978163E-3</v>
      </c>
    </row>
    <row r="45" spans="1:121" x14ac:dyDescent="0.2">
      <c r="A45" t="s">
        <v>165</v>
      </c>
      <c r="I45" s="1">
        <f>'F12c_VTZ-F12 CCSD '!D44-'F12c_VTZ-F12 CCSD '!C44</f>
        <v>-1.318301798225133</v>
      </c>
      <c r="J45" s="1">
        <f>'F12c_VTZ-F12 CCSD '!M44-'F12c_VTZ-F12 CCSD '!L44</f>
        <v>-1.3376645187276734</v>
      </c>
      <c r="K45" s="1">
        <f>'F12c_VTZ-F12 CCSD '!Q44-'F12c_VTZ-F12 CCSD '!P44</f>
        <v>-1.3279831584764032</v>
      </c>
      <c r="L45" s="1">
        <f>'F12b_VTZ-F12'!D44-'F12b_VTZ-F12'!C44</f>
        <v>-1.2767892071559257</v>
      </c>
      <c r="M45" s="1">
        <f>'F12b_VTZ-F12'!M44-'F12b_VTZ-F12'!L44</f>
        <v>-1.3188779064927698</v>
      </c>
      <c r="N45" s="1">
        <f>'F12b_VTZ-F12'!V44-'F12b_VTZ-F12'!U44</f>
        <v>-1.2978335568243473</v>
      </c>
      <c r="O45" s="1">
        <f>'F12c_VDZ-F12 '!D44-'F12c_VDZ-F12 '!C44</f>
        <v>-1.2877736122208536</v>
      </c>
      <c r="P45" s="1">
        <f>'F12c_VDZ-F12 '!M44-'F12c_VDZ-F12 '!L44</f>
        <v>-1.3416652149215764</v>
      </c>
      <c r="Q45" s="1">
        <f>'F12c_VDZ-F12 '!V44-'F12c_VDZ-F12 '!U44</f>
        <v>-1.3147194135712152</v>
      </c>
      <c r="R45" s="1">
        <f>'F12b_VDZ-F12'!D44-'F12b_VDZ-F12'!C44</f>
        <v>-1.2801072427274396</v>
      </c>
      <c r="S45" s="1">
        <f>'F12b_VDZ-F12'!M44-'F12b_VDZ-F12'!L44</f>
        <v>-1.3156242816361474</v>
      </c>
      <c r="T45" s="1">
        <f>'F12b_VDZ-F12'!V44-'F12b_VDZ-F12'!U44</f>
        <v>-1.2978657621817931</v>
      </c>
      <c r="V45" s="1">
        <f>'F12c_aVTZ-F12 CCSD'!D44-'F12c_aVTZ-F12 CCSD'!C44</f>
        <v>-1.3148524261116017</v>
      </c>
      <c r="W45" s="1">
        <f>'F12c_aVTZ-F12 CCSD'!H44-'F12c_aVTZ-F12 CCSD'!G44</f>
        <v>-1.3381191368121792</v>
      </c>
      <c r="X45" s="1">
        <f>'F12c_aVTZ-F12 CCSD'!L44-'F12c_aVTZ-F12 CCSD'!K44</f>
        <v>-1.3264857814618902</v>
      </c>
      <c r="Y45" s="1">
        <f>'F12c_aVDZ-F12'!D44-'F12c_aVDZ-F12'!C44</f>
        <v>-1.2906197719523149</v>
      </c>
      <c r="Z45" s="1">
        <f>'F12c_aVDZ-F12'!M44-'F12c_aVDZ-F12'!L44</f>
        <v>-1.3411053000944317</v>
      </c>
      <c r="AA45" s="1">
        <f>'F12c_aVDZ-F12'!V44-'F12c_aVDZ-F12'!U44</f>
        <v>-1.3158625360233733</v>
      </c>
      <c r="AC45" s="1">
        <f>'CCSD(T)-haVnZ'!H45-'CCSD(T)-haVnZ'!G45</f>
        <v>-1.2432499394923959</v>
      </c>
      <c r="AD45" s="1">
        <f>'CCSD(T)-haVnZ'!M45-'CCSD(T)-haVnZ'!L45</f>
        <v>-1.1171289216991842</v>
      </c>
      <c r="AE45" s="1">
        <f>(AC45+AD45)/2</f>
        <v>-1.1801894305957901</v>
      </c>
      <c r="AF45" s="1">
        <f>'CCSD(T)-haVnZ'!R45-'CCSD(T)-haVnZ'!Q45</f>
        <v>-1.3253717010636037</v>
      </c>
      <c r="AG45" s="1">
        <f>'CCSD(T)-haVnZ'!W45-'CCSD(T)-haVnZ'!V45</f>
        <v>-1.2269062976366314</v>
      </c>
      <c r="AH45" s="1">
        <f>(AF45+AG45)/2</f>
        <v>-1.2761389993501175</v>
      </c>
      <c r="AI45" s="1"/>
      <c r="AJ45" s="1"/>
      <c r="AK45" s="1"/>
      <c r="AL45" s="1">
        <f t="shared" si="35"/>
        <v>-1.3599492848830597</v>
      </c>
      <c r="AM45" s="1">
        <f t="shared" si="36"/>
        <v>-1.273128350662925</v>
      </c>
      <c r="AN45" s="1">
        <f t="shared" si="21"/>
        <v>-1.3165388177729924</v>
      </c>
      <c r="AO45" s="1"/>
      <c r="AP45" s="1">
        <f>'CCSD(T)-sano-VnZ'!E45-'CCSD(T)-sano-VnZ'!D45</f>
        <v>-1.1715200858789037</v>
      </c>
      <c r="AQ45" s="1">
        <f>'CCSD(T)-sano-VnZ'!J45-'CCSD(T)-sano-VnZ'!I45</f>
        <v>-1.1125322495239045</v>
      </c>
      <c r="AR45" s="1">
        <f t="shared" ref="AR45:AR57" si="40">(AP45+AQ45)/2</f>
        <v>-1.1420261677014041</v>
      </c>
      <c r="AS45" s="1">
        <f>'CCSD(T)-sano-VnZ'!O45-'CCSD(T)-sano-VnZ'!N45</f>
        <v>-1.3453089235520062</v>
      </c>
      <c r="AT45" s="1">
        <f>'CCSD(T)-sano-VnZ'!T45-'CCSD(T)-sano-VnZ'!S45</f>
        <v>-1.2334305823832832</v>
      </c>
      <c r="AU45" s="1">
        <f t="shared" ref="AU45:AU57" si="41">(AS45+AT45)/2</f>
        <v>-1.2893697529676447</v>
      </c>
      <c r="AV45" s="1"/>
      <c r="AW45" s="1"/>
      <c r="AX45" s="1"/>
      <c r="AY45" s="1"/>
      <c r="AZ45">
        <f>-(BEGDB!C37-BEGDB!I37)</f>
        <v>-1.101</v>
      </c>
      <c r="BE45" s="1"/>
      <c r="BF45" s="1"/>
      <c r="BM45" s="1"/>
      <c r="BN45" s="1"/>
      <c r="CC45" s="1"/>
      <c r="CD45" s="1"/>
      <c r="DO45" t="str">
        <f t="shared" si="37"/>
        <v>34_Pentane-Pentane.out</v>
      </c>
      <c r="DP45" s="1">
        <f t="shared" si="38"/>
        <v>4.151259106920735E-2</v>
      </c>
      <c r="DQ45" s="1">
        <f t="shared" si="39"/>
        <v>1.8786612234903632E-2</v>
      </c>
    </row>
    <row r="46" spans="1:121" x14ac:dyDescent="0.2">
      <c r="A46" t="s">
        <v>200</v>
      </c>
      <c r="I46" s="1">
        <f>'F12c_VTZ-F12 CCSD '!D45-'F12c_VTZ-F12 CCSD '!C45</f>
        <v>-0.85365014303441411</v>
      </c>
      <c r="J46" s="1">
        <f>'F12c_VTZ-F12 CCSD '!M45-'F12c_VTZ-F12 CCSD '!L45</f>
        <v>-0.86754151411388603</v>
      </c>
      <c r="K46" s="1">
        <f>'F12c_VTZ-F12 CCSD '!Q45-'F12c_VTZ-F12 CCSD '!P45</f>
        <v>-0.86059582857414973</v>
      </c>
      <c r="L46" s="1">
        <f>'F12b_VTZ-F12'!D45-'F12b_VTZ-F12'!C45</f>
        <v>-0.82250590591521489</v>
      </c>
      <c r="M46" s="1">
        <f>'F12b_VTZ-F12'!M45-'F12b_VTZ-F12'!L45</f>
        <v>-0.85443878126430506</v>
      </c>
      <c r="N46" s="1">
        <f>'F12b_VTZ-F12'!V45-'F12b_VTZ-F12'!U45</f>
        <v>-0.83847234358975964</v>
      </c>
      <c r="O46" s="1">
        <f>'F12c_VDZ-F12 '!D45-'F12c_VDZ-F12 '!C45</f>
        <v>-0.83850247979646264</v>
      </c>
      <c r="P46" s="1">
        <f>'F12c_VDZ-F12 '!M45-'F12c_VDZ-F12 '!L45</f>
        <v>-0.87055694078102874</v>
      </c>
      <c r="Q46" s="1">
        <f>'F12c_VDZ-F12 '!V45-'F12c_VDZ-F12 '!U45</f>
        <v>-0.85452971028874569</v>
      </c>
      <c r="R46" s="1">
        <f>'F12b_VDZ-F12'!D45-'F12b_VDZ-F12'!C45</f>
        <v>-0.83035272838899621</v>
      </c>
      <c r="S46" s="1">
        <f>'F12b_VDZ-F12'!M45-'F12b_VDZ-F12'!L45</f>
        <v>-0.85375686799525852</v>
      </c>
      <c r="T46" s="1">
        <f>'F12b_VDZ-F12'!V45-'F12b_VDZ-F12'!U45</f>
        <v>-0.84205479819212714</v>
      </c>
      <c r="V46" s="1">
        <f>'F12c_aVTZ-F12 CCSD'!D45-'F12c_aVTZ-F12 CCSD'!C45</f>
        <v>-0.85051297146620342</v>
      </c>
      <c r="W46" s="1">
        <f>'F12c_aVTZ-F12 CCSD'!H45-'F12c_aVTZ-F12 CCSD'!G45</f>
        <v>-0.86778087071531473</v>
      </c>
      <c r="X46" s="1">
        <f>'F12c_aVTZ-F12 CCSD'!L45-'F12c_aVTZ-F12 CCSD'!K45</f>
        <v>-0.85914692109075919</v>
      </c>
      <c r="Y46" s="1">
        <f>'F12c_aVDZ-F12'!D45-'F12c_aVDZ-F12'!C45</f>
        <v>-0.83479846062162744</v>
      </c>
      <c r="Z46" s="1">
        <f>'F12c_aVDZ-F12'!M45-'F12c_aVDZ-F12'!L45</f>
        <v>-0.86942530078947189</v>
      </c>
      <c r="AA46" s="1">
        <f>'F12c_aVDZ-F12'!V45-'F12c_aVDZ-F12'!U45</f>
        <v>-0.85211188070554966</v>
      </c>
      <c r="AC46" s="1">
        <f>'CCSD(T)-haVnZ'!H46-'CCSD(T)-haVnZ'!G46</f>
        <v>-0.81867768629561866</v>
      </c>
      <c r="AD46" s="1">
        <f>'CCSD(T)-haVnZ'!M46-'CCSD(T)-haVnZ'!L46</f>
        <v>-0.71894854089714788</v>
      </c>
      <c r="AE46" s="1">
        <f>(AC46+AD46)/2</f>
        <v>-0.76881311359638327</v>
      </c>
      <c r="AF46" s="1">
        <f>'CCSD(T)-haVnZ'!R46-'CCSD(T)-haVnZ'!Q46</f>
        <v>-0.85735134279807612</v>
      </c>
      <c r="AG46" s="1">
        <f>'CCSD(T)-haVnZ'!W46-'CCSD(T)-haVnZ'!V46</f>
        <v>-0.79069768155594478</v>
      </c>
      <c r="AH46" s="1">
        <f>(AF46+AG46)/2</f>
        <v>-0.82402451217701045</v>
      </c>
      <c r="AI46" s="1"/>
      <c r="AJ46" s="1"/>
      <c r="AK46" s="1"/>
      <c r="AL46" s="1">
        <f t="shared" si="35"/>
        <v>-0.87363498764121605</v>
      </c>
      <c r="AM46" s="1">
        <f t="shared" si="36"/>
        <v>-0.82090784604385925</v>
      </c>
      <c r="AN46" s="1">
        <f t="shared" si="21"/>
        <v>-0.84727141684253771</v>
      </c>
      <c r="AO46" s="1"/>
      <c r="AP46" s="1">
        <f>'CCSD(T)-sano-VnZ'!E46-'CCSD(T)-sano-VnZ'!D46</f>
        <v>-0.78264310958454097</v>
      </c>
      <c r="AQ46" s="1">
        <f>'CCSD(T)-sano-VnZ'!J46-'CCSD(T)-sano-VnZ'!I46</f>
        <v>-0.73196337155326341</v>
      </c>
      <c r="AR46" s="1">
        <f t="shared" si="40"/>
        <v>-0.75730324056890219</v>
      </c>
      <c r="AS46" s="1">
        <f>'CCSD(T)-sano-VnZ'!O46-'CCSD(T)-sano-VnZ'!N46</f>
        <v>-0.88351836470835377</v>
      </c>
      <c r="AT46" s="1">
        <f>'CCSD(T)-sano-VnZ'!T46-'CCSD(T)-sano-VnZ'!S46</f>
        <v>-0.79998899068909579</v>
      </c>
      <c r="AU46" s="1">
        <f t="shared" si="41"/>
        <v>-0.84175367769872478</v>
      </c>
      <c r="AV46" s="1"/>
      <c r="AW46" s="1"/>
      <c r="AX46" s="1"/>
      <c r="AY46" s="1"/>
      <c r="AZ46">
        <f>-(BEGDB!C38-BEGDB!I38)</f>
        <v>-0.70499999999999985</v>
      </c>
      <c r="BE46" s="1"/>
      <c r="BF46" s="1"/>
      <c r="BM46" s="1"/>
      <c r="BN46" s="1"/>
      <c r="CC46" s="1"/>
      <c r="CD46" s="1"/>
      <c r="DO46" t="str">
        <f t="shared" si="37"/>
        <v>35_Neopentane-Pentane.out</v>
      </c>
      <c r="DP46" s="1">
        <f t="shared" si="38"/>
        <v>3.1144237119199225E-2</v>
      </c>
      <c r="DQ46" s="1">
        <f t="shared" si="39"/>
        <v>1.3102732849580967E-2</v>
      </c>
    </row>
    <row r="47" spans="1:121" x14ac:dyDescent="0.2">
      <c r="A47" t="s">
        <v>197</v>
      </c>
      <c r="I47" s="1">
        <f>'F12c_VTZ-F12 CCSD '!D46-'F12c_VTZ-F12 CCSD '!C46</f>
        <v>-0.53146515306202136</v>
      </c>
      <c r="J47" s="1">
        <f>'F12c_VTZ-F12 CCSD '!M46-'F12c_VTZ-F12 CCSD '!L46</f>
        <v>-0.53946737445130855</v>
      </c>
      <c r="K47" s="1">
        <f>'F12c_VTZ-F12 CCSD '!Q46-'F12c_VTZ-F12 CCSD '!P46</f>
        <v>-0.53546626375666495</v>
      </c>
      <c r="L47" s="1">
        <f>'F12b_VTZ-F12'!D46-'F12b_VTZ-F12'!C46</f>
        <v>-0.50944606622703792</v>
      </c>
      <c r="M47" s="1">
        <f>'F12b_VTZ-F12'!M46-'F12b_VTZ-F12'!L46</f>
        <v>-0.52939147510952655</v>
      </c>
      <c r="N47" s="1">
        <f>'F12b_VTZ-F12'!V46-'F12b_VTZ-F12'!U46</f>
        <v>-0.51941877066828201</v>
      </c>
      <c r="O47" s="1">
        <f>'F12c_VDZ-F12 '!D46-'F12c_VDZ-F12 '!C46</f>
        <v>-0.5290209728351023</v>
      </c>
      <c r="P47" s="1">
        <f>'F12c_VDZ-F12 '!M46-'F12c_VDZ-F12 '!L46</f>
        <v>-0.54170777044796337</v>
      </c>
      <c r="Q47" s="1">
        <f>'F12c_VDZ-F12 '!V46-'F12c_VDZ-F12 '!U46</f>
        <v>-0.53536437164153261</v>
      </c>
      <c r="R47" s="1">
        <f>'F12b_VDZ-F12'!D46-'F12b_VDZ-F12'!C46</f>
        <v>-0.52065876993890892</v>
      </c>
      <c r="S47" s="1">
        <f>'F12b_VDZ-F12'!M46-'F12b_VDZ-F12'!L46</f>
        <v>-0.5279545976357769</v>
      </c>
      <c r="T47" s="1">
        <f>'F12b_VDZ-F12'!V46-'F12b_VDZ-F12'!U46</f>
        <v>-0.52430668378734291</v>
      </c>
      <c r="V47" s="1">
        <f>'F12c_aVTZ-F12 CCSD'!D46-'F12c_aVTZ-F12 CCSD'!C46</f>
        <v>-0.52881602134678185</v>
      </c>
      <c r="W47" s="1">
        <f>'F12c_aVTZ-F12 CCSD'!H46-'F12c_aVTZ-F12 CCSD'!G46</f>
        <v>-0.53959148707705795</v>
      </c>
      <c r="X47" s="1">
        <f>'F12c_aVTZ-F12 CCSD'!L46-'F12c_aVTZ-F12 CCSD'!K46</f>
        <v>-0.53420375421192001</v>
      </c>
      <c r="Y47" s="1">
        <f>'F12c_aVDZ-F12'!D46-'F12c_aVDZ-F12'!C46</f>
        <v>-0.52012085873225167</v>
      </c>
      <c r="Z47" s="1">
        <f>'F12c_aVDZ-F12'!M46-'F12c_aVDZ-F12'!L46</f>
        <v>-0.54008019523912743</v>
      </c>
      <c r="AA47" s="1">
        <f>'F12c_aVDZ-F12'!V46-'F12c_aVDZ-F12'!U46</f>
        <v>-0.53010052698568977</v>
      </c>
      <c r="AC47" s="1">
        <f>'CCSD(T)-haVnZ'!H47-'CCSD(T)-haVnZ'!G47</f>
        <v>-0.52069949345511435</v>
      </c>
      <c r="AD47" s="1">
        <f>'CCSD(T)-haVnZ'!M47-'CCSD(T)-haVnZ'!L47</f>
        <v>-0.43795341065791427</v>
      </c>
      <c r="AE47" s="1">
        <f t="shared" ref="AE47:AE49" si="42">(AC47+AD47)/2</f>
        <v>-0.47932645205651431</v>
      </c>
      <c r="AF47" s="1">
        <f>'CCSD(T)-haVnZ'!R47-'CCSD(T)-haVnZ'!Q47</f>
        <v>-0.5270478884213694</v>
      </c>
      <c r="AG47" s="1">
        <f>'CCSD(T)-haVnZ'!W47-'CCSD(T)-haVnZ'!V47</f>
        <v>-0.48600630227873465</v>
      </c>
      <c r="AH47" s="1">
        <f t="shared" ref="AH47:AH49" si="43">(AF47+AG47)/2</f>
        <v>-0.50652709535005203</v>
      </c>
      <c r="AI47" s="1"/>
      <c r="AJ47" s="1"/>
      <c r="AK47" s="1"/>
      <c r="AL47" s="1">
        <f t="shared" si="35"/>
        <v>-0.52972089682821366</v>
      </c>
      <c r="AM47" s="1">
        <f t="shared" si="36"/>
        <v>-0.50623909875065898</v>
      </c>
      <c r="AN47" s="1">
        <f t="shared" si="21"/>
        <v>-0.51797999778943637</v>
      </c>
      <c r="AO47" s="1"/>
      <c r="AP47" s="1">
        <f>'CCSD(T)-sano-VnZ'!E47-'CCSD(T)-sano-VnZ'!D47</f>
        <v>-0.49654536008605765</v>
      </c>
      <c r="AQ47" s="1">
        <f>'CCSD(T)-sano-VnZ'!J47-'CCSD(T)-sano-VnZ'!I47</f>
        <v>-0.45253958660190413</v>
      </c>
      <c r="AR47" s="1">
        <f t="shared" si="40"/>
        <v>-0.47454247334398092</v>
      </c>
      <c r="AS47" s="1">
        <f>'CCSD(T)-sano-VnZ'!O47-'CCSD(T)-sano-VnZ'!N47</f>
        <v>-0.56131698917800521</v>
      </c>
      <c r="AT47" s="1">
        <f>'CCSD(T)-sano-VnZ'!T47-'CCSD(T)-sano-VnZ'!S47</f>
        <v>-0.49653396954649331</v>
      </c>
      <c r="AU47" s="1">
        <f t="shared" si="41"/>
        <v>-0.52892547936224932</v>
      </c>
      <c r="AV47" s="1"/>
      <c r="AW47" s="1"/>
      <c r="AX47" s="1"/>
      <c r="AY47" s="1"/>
      <c r="AZ47">
        <f>-(BEGDB!C39-BEGDB!I39)</f>
        <v>-0.42600000000000016</v>
      </c>
      <c r="BE47" s="1"/>
      <c r="BF47" s="1"/>
      <c r="BM47" s="1"/>
      <c r="BN47" s="1"/>
      <c r="CC47" s="1"/>
      <c r="CD47" s="1"/>
      <c r="DO47" t="str">
        <f t="shared" si="37"/>
        <v>36_Neopentane-Neopentane.out</v>
      </c>
      <c r="DP47" s="1">
        <f t="shared" si="38"/>
        <v>2.2019086834983437E-2</v>
      </c>
      <c r="DQ47" s="1">
        <f t="shared" si="39"/>
        <v>1.0075899341781991E-2</v>
      </c>
    </row>
    <row r="48" spans="1:121" x14ac:dyDescent="0.2">
      <c r="A48" t="s">
        <v>203</v>
      </c>
      <c r="I48" s="1">
        <f>'F12c_VTZ-F12 CCSD '!D47-'F12c_VTZ-F12 CCSD '!C47</f>
        <v>-0.84383551045971084</v>
      </c>
      <c r="J48" s="1">
        <f>'F12c_VTZ-F12 CCSD '!M47-'F12c_VTZ-F12 CCSD '!L47</f>
        <v>-0.85642564270459132</v>
      </c>
      <c r="K48" s="1">
        <f>'F12c_VTZ-F12 CCSD '!Q47-'F12c_VTZ-F12 CCSD '!P47</f>
        <v>-0.85013057658215141</v>
      </c>
      <c r="L48" s="1">
        <f>'F12b_VTZ-F12'!D47-'F12b_VTZ-F12'!C47</f>
        <v>-0.81542035295842319</v>
      </c>
      <c r="M48" s="1">
        <f>'F12b_VTZ-F12'!M47-'F12b_VTZ-F12'!L47</f>
        <v>-0.84391274367769942</v>
      </c>
      <c r="N48" s="1">
        <f>'F12b_VTZ-F12'!V47-'F12b_VTZ-F12'!U47</f>
        <v>-0.82966654831806119</v>
      </c>
      <c r="O48" s="1">
        <f>'F12c_VDZ-F12 '!D47-'F12c_VDZ-F12 '!C47</f>
        <v>-0.83030256843107719</v>
      </c>
      <c r="P48" s="1">
        <f>'F12c_VDZ-F12 '!M47-'F12c_VDZ-F12 '!L47</f>
        <v>-0.85870460155587369</v>
      </c>
      <c r="Q48" s="1">
        <f>'F12c_VDZ-F12 '!V47-'F12c_VDZ-F12 '!U47</f>
        <v>-0.84450358499347566</v>
      </c>
      <c r="R48" s="1">
        <f>'F12b_VDZ-F12'!D47-'F12b_VDZ-F12'!C47</f>
        <v>-0.82592420561502267</v>
      </c>
      <c r="S48" s="1">
        <f>'F12b_VDZ-F12'!M47-'F12b_VDZ-F12'!L47</f>
        <v>-0.84332951750439711</v>
      </c>
      <c r="T48" s="1">
        <f>'F12b_VDZ-F12'!V47-'F12b_VDZ-F12'!U47</f>
        <v>-0.83462686155970989</v>
      </c>
      <c r="V48" s="1">
        <f>'F12c_aVTZ-F12 CCSD'!D47-'F12c_aVTZ-F12 CCSD'!C47</f>
        <v>-0.8392613231973316</v>
      </c>
      <c r="W48" s="1">
        <f>'F12c_aVTZ-F12 CCSD'!H47-'F12c_aVTZ-F12 CCSD'!G47</f>
        <v>-0.8566116383415634</v>
      </c>
      <c r="X48" s="1">
        <f>'F12c_aVTZ-F12 CCSD'!L47-'F12c_aVTZ-F12 CCSD'!K47</f>
        <v>-0.84793648076944761</v>
      </c>
      <c r="Y48" s="1">
        <f>'F12c_aVDZ-F12'!D47-'F12c_aVDZ-F12'!C47</f>
        <v>-0.82521200174260789</v>
      </c>
      <c r="Z48" s="1">
        <f>'F12c_aVDZ-F12'!M47-'F12c_aVDZ-F12'!L47</f>
        <v>-0.85752867135493438</v>
      </c>
      <c r="AA48" s="1">
        <f>'F12c_aVDZ-F12'!V47-'F12c_aVDZ-F12'!U47</f>
        <v>-0.84137033654877103</v>
      </c>
      <c r="AC48" s="1">
        <f>'CCSD(T)-haVnZ'!H48-'CCSD(T)-haVnZ'!G48</f>
        <v>-0.81882205803966368</v>
      </c>
      <c r="AD48" s="1">
        <f>'CCSD(T)-haVnZ'!M48-'CCSD(T)-haVnZ'!L48</f>
        <v>-0.71651362457719037</v>
      </c>
      <c r="AE48" s="1">
        <f t="shared" si="42"/>
        <v>-0.76766784130842702</v>
      </c>
      <c r="AF48" s="1">
        <f>'CCSD(T)-haVnZ'!R48-'CCSD(T)-haVnZ'!Q48</f>
        <v>-0.84907620685165464</v>
      </c>
      <c r="AG48" s="1">
        <f>'CCSD(T)-haVnZ'!W48-'CCSD(T)-haVnZ'!V48</f>
        <v>-0.78227676886830322</v>
      </c>
      <c r="AH48" s="1">
        <f t="shared" si="43"/>
        <v>-0.81567648785997893</v>
      </c>
      <c r="AI48" s="1"/>
      <c r="AJ48" s="1"/>
      <c r="AK48" s="1"/>
      <c r="AL48" s="1">
        <f t="shared" si="35"/>
        <v>-0.86181479582512455</v>
      </c>
      <c r="AM48" s="1">
        <f t="shared" si="36"/>
        <v>-0.80996651383298235</v>
      </c>
      <c r="AN48" s="1">
        <f t="shared" si="21"/>
        <v>-0.83589065482905345</v>
      </c>
      <c r="AO48" s="1"/>
      <c r="AP48" s="1">
        <f>'CCSD(T)-sano-VnZ'!E48-'CCSD(T)-sano-VnZ'!D48</f>
        <v>-0.77316079595615039</v>
      </c>
      <c r="AQ48" s="1">
        <f>'CCSD(T)-sano-VnZ'!J48-'CCSD(T)-sano-VnZ'!I48</f>
        <v>-0.72775604400249938</v>
      </c>
      <c r="AR48" s="1">
        <f t="shared" si="40"/>
        <v>-0.75045841997932494</v>
      </c>
      <c r="AS48" s="1">
        <f>'CCSD(T)-sano-VnZ'!O48-'CCSD(T)-sano-VnZ'!N48</f>
        <v>-0.87052178763685206</v>
      </c>
      <c r="AT48" s="1">
        <f>'CCSD(T)-sano-VnZ'!T48-'CCSD(T)-sano-VnZ'!S48</f>
        <v>-0.79179827235480849</v>
      </c>
      <c r="AU48" s="1">
        <f t="shared" si="41"/>
        <v>-0.83116002999583027</v>
      </c>
      <c r="AV48" s="1"/>
      <c r="AW48" s="1"/>
      <c r="AX48" s="1"/>
      <c r="AY48" s="1"/>
      <c r="AZ48">
        <f>-(BEGDB!C40-BEGDB!I40)</f>
        <v>-0.70199999999999996</v>
      </c>
      <c r="BE48" s="1"/>
      <c r="BF48" s="1"/>
      <c r="BM48" s="1"/>
      <c r="BN48" s="1"/>
      <c r="CC48" s="1"/>
      <c r="CD48" s="1"/>
      <c r="DO48" t="str">
        <f t="shared" si="37"/>
        <v>37_Cyclopentane-Neopentane.out</v>
      </c>
      <c r="DP48" s="1">
        <f t="shared" si="38"/>
        <v>2.8415157501287647E-2</v>
      </c>
      <c r="DQ48" s="1">
        <f t="shared" si="39"/>
        <v>1.2512899026891899E-2</v>
      </c>
    </row>
    <row r="49" spans="1:121" x14ac:dyDescent="0.2">
      <c r="A49" t="s">
        <v>201</v>
      </c>
      <c r="I49" s="1">
        <f>'F12c_VTZ-F12 CCSD '!D48-'F12c_VTZ-F12 CCSD '!C48</f>
        <v>-1.0491529968878939</v>
      </c>
      <c r="J49" s="1">
        <f>'F12c_VTZ-F12 CCSD '!M48-'F12c_VTZ-F12 CCSD '!L48</f>
        <v>-1.0646094048753518</v>
      </c>
      <c r="K49" s="1">
        <f>'F12c_VTZ-F12 CCSD '!Q48-'F12c_VTZ-F12 CCSD '!P48</f>
        <v>-1.0568812008816226</v>
      </c>
      <c r="L49" s="1">
        <f>'F12b_VTZ-F12'!D48-'F12b_VTZ-F12'!C48</f>
        <v>-1.0144907601295872</v>
      </c>
      <c r="M49" s="1">
        <f>'F12b_VTZ-F12'!M48-'F12b_VTZ-F12'!L48</f>
        <v>-1.049205114011265</v>
      </c>
      <c r="N49" s="1">
        <f>'F12b_VTZ-F12'!V48-'F12b_VTZ-F12'!U48</f>
        <v>-1.0318479370704265</v>
      </c>
      <c r="O49" s="1">
        <f>'F12c_VDZ-F12 '!D48-'F12c_VDZ-F12 '!C48</f>
        <v>-1.0285895708075867</v>
      </c>
      <c r="P49" s="1">
        <f>'F12c_VDZ-F12 '!M48-'F12c_VDZ-F12 '!L48</f>
        <v>-1.0642260304454894</v>
      </c>
      <c r="Q49" s="1">
        <f>'F12c_VDZ-F12 '!V48-'F12c_VDZ-F12 '!U48</f>
        <v>-1.0464078006265383</v>
      </c>
      <c r="R49" s="1">
        <f>'F12b_VDZ-F12'!D48-'F12b_VDZ-F12'!C48</f>
        <v>-1.02687147046329</v>
      </c>
      <c r="S49" s="1">
        <f>'F12b_VDZ-F12'!M48-'F12b_VDZ-F12'!L48</f>
        <v>-1.0444542565492561</v>
      </c>
      <c r="T49" s="1">
        <f>'F12b_VDZ-F12'!V48-'F12b_VDZ-F12'!U48</f>
        <v>-1.035662863506273</v>
      </c>
      <c r="V49" s="1">
        <f>'F12c_aVTZ-F12 CCSD'!D48-'F12c_aVTZ-F12 CCSD'!C48</f>
        <v>-1.0452301607371171</v>
      </c>
      <c r="W49" s="1">
        <f>'F12c_aVTZ-F12 CCSD'!H48-'F12c_aVTZ-F12 CCSD'!G48</f>
        <v>-1.0652701742727473</v>
      </c>
      <c r="X49" s="1">
        <f>'F12c_aVTZ-F12 CCSD'!L48-'F12c_aVTZ-F12 CCSD'!K48</f>
        <v>-1.0552501675049326</v>
      </c>
      <c r="Y49" s="1">
        <f>'F12c_aVDZ-F12'!D48-'F12c_aVDZ-F12'!C48</f>
        <v>-1.0244260327694277</v>
      </c>
      <c r="Z49" s="1">
        <f>'F12c_aVDZ-F12'!M48-'F12c_aVDZ-F12'!L48</f>
        <v>-1.0646077005730081</v>
      </c>
      <c r="AA49" s="1">
        <f>'F12c_aVDZ-F12'!V48-'F12c_aVDZ-F12'!U48</f>
        <v>-1.0445168666712177</v>
      </c>
      <c r="AC49" s="1">
        <f>'CCSD(T)-haVnZ'!H49-'CCSD(T)-haVnZ'!G49</f>
        <v>-1.010474861865537</v>
      </c>
      <c r="AD49" s="1">
        <f>'CCSD(T)-haVnZ'!M49-'CCSD(T)-haVnZ'!L49</f>
        <v>-0.89601661197854643</v>
      </c>
      <c r="AE49" s="1">
        <f t="shared" si="42"/>
        <v>-0.95324573692204173</v>
      </c>
      <c r="AF49" s="1">
        <f>'CCSD(T)-haVnZ'!R49-'CCSD(T)-haVnZ'!Q49</f>
        <v>-1.0668299350487649</v>
      </c>
      <c r="AG49" s="1">
        <f>'CCSD(T)-haVnZ'!W49-'CCSD(T)-haVnZ'!V49</f>
        <v>-0.97648156156568877</v>
      </c>
      <c r="AH49" s="1">
        <f t="shared" si="43"/>
        <v>-1.0216557483072268</v>
      </c>
      <c r="AI49" s="1"/>
      <c r="AJ49" s="1"/>
      <c r="AK49" s="1"/>
      <c r="AL49" s="1">
        <f t="shared" si="35"/>
        <v>-1.0905583869153872</v>
      </c>
      <c r="AM49" s="1">
        <f t="shared" si="36"/>
        <v>-1.0103615403392223</v>
      </c>
      <c r="AN49" s="1">
        <f t="shared" si="21"/>
        <v>-1.0504599636273046</v>
      </c>
      <c r="AO49" s="1"/>
      <c r="AP49" s="1">
        <f>'CCSD(T)-sano-VnZ'!E49-'CCSD(T)-sano-VnZ'!D49</f>
        <v>-0.93278353693063498</v>
      </c>
      <c r="AQ49" s="1">
        <f>'CCSD(T)-sano-VnZ'!J49-'CCSD(T)-sano-VnZ'!I49</f>
        <v>-0.89435579138833332</v>
      </c>
      <c r="AR49" s="1">
        <f t="shared" si="40"/>
        <v>-0.91356966415948415</v>
      </c>
      <c r="AS49" s="1">
        <f>'CCSD(T)-sano-VnZ'!O49-'CCSD(T)-sano-VnZ'!N49</f>
        <v>-1.0672884694260127</v>
      </c>
      <c r="AT49" s="1">
        <f>'CCSD(T)-sano-VnZ'!T49-'CCSD(T)-sano-VnZ'!S49</f>
        <v>-0.98192532379842024</v>
      </c>
      <c r="AU49" s="1">
        <f t="shared" si="41"/>
        <v>-1.0246068966122164</v>
      </c>
      <c r="AV49" s="1"/>
      <c r="AW49" s="1"/>
      <c r="AX49" s="1"/>
      <c r="AY49" s="1"/>
      <c r="AZ49">
        <f>-(BEGDB!C41-BEGDB!I41)</f>
        <v>-0.87800000000000011</v>
      </c>
      <c r="BE49" s="1"/>
      <c r="BF49" s="1"/>
      <c r="BM49" s="1"/>
      <c r="BN49" s="1"/>
      <c r="CC49" s="1"/>
      <c r="CD49" s="1"/>
      <c r="DO49" t="str">
        <f t="shared" si="37"/>
        <v>38_Cyclopentane-Cyclopentane.out</v>
      </c>
      <c r="DP49" s="1">
        <f t="shared" si="38"/>
        <v>3.4662236758306708E-2</v>
      </c>
      <c r="DQ49" s="1">
        <f t="shared" si="39"/>
        <v>1.5404290864086789E-2</v>
      </c>
    </row>
    <row r="50" spans="1:121" x14ac:dyDescent="0.2">
      <c r="A50" t="s">
        <v>192</v>
      </c>
      <c r="I50" s="1">
        <f>'F12c_VTZ-F12 CCSD '!D49-'F12c_VTZ-F12 CCSD '!C49</f>
        <v>-2.1706889585194302</v>
      </c>
      <c r="J50" s="1">
        <f>'F12c_VTZ-F12 CCSD '!M49-'F12c_VTZ-F12 CCSD '!L49</f>
        <v>-2.1679205258898051</v>
      </c>
      <c r="K50" s="1">
        <f>'F12c_VTZ-F12 CCSD '!Q49-'F12c_VTZ-F12 CCSD '!P49</f>
        <v>-2.1693047422046177</v>
      </c>
      <c r="L50" s="1">
        <f>'F12b_VTZ-F12'!D49-'F12b_VTZ-F12'!C49</f>
        <v>-2.1432191779206775</v>
      </c>
      <c r="M50" s="1">
        <f>'F12b_VTZ-F12'!M49-'F12b_VTZ-F12'!L49</f>
        <v>-2.1550329849315504</v>
      </c>
      <c r="N50" s="1">
        <f>'F12b_VTZ-F12'!V49-'F12b_VTZ-F12'!U49</f>
        <v>-2.1491260814261137</v>
      </c>
      <c r="O50" s="1">
        <f>'F12c_VDZ-F12 '!D49-'F12c_VDZ-F12 '!C49</f>
        <v>-2.148144236484105</v>
      </c>
      <c r="P50" s="1">
        <f>'F12c_VDZ-F12 '!M49-'F12c_VDZ-F12 '!L49</f>
        <v>-2.1611560927794997</v>
      </c>
      <c r="Q50" s="1">
        <f>'F12c_VDZ-F12 '!V49-'F12c_VDZ-F12 '!U49</f>
        <v>-2.1546501646318026</v>
      </c>
      <c r="R50" s="1">
        <f>'F12b_VDZ-F12'!D49-'F12b_VDZ-F12'!C49</f>
        <v>-2.1763434328038058</v>
      </c>
      <c r="S50" s="1">
        <f>'F12b_VDZ-F12'!M49-'F12b_VDZ-F12'!L49</f>
        <v>-2.1551743377276429</v>
      </c>
      <c r="T50" s="1">
        <f>'F12b_VDZ-F12'!V49-'F12b_VDZ-F12'!U49</f>
        <v>-2.1657588852657241</v>
      </c>
      <c r="V50" s="1">
        <f>'F12c_aVTZ-F12 CCSD'!D49-'F12c_aVTZ-F12 CCSD'!C49</f>
        <v>-2.1545521225171167</v>
      </c>
      <c r="W50" s="1">
        <f>'F12c_aVTZ-F12 CCSD'!H49-'F12c_aVTZ-F12 CCSD'!G49</f>
        <v>-2.1718109831496308</v>
      </c>
      <c r="X50" s="1">
        <f>'F12c_aVTZ-F12 CCSD'!L49-'F12c_aVTZ-F12 CCSD'!K49</f>
        <v>-2.1631815528333744</v>
      </c>
      <c r="Y50" s="1">
        <f>'F12c_aVDZ-F12'!D49-'F12c_aVDZ-F12'!C49</f>
        <v>-2.126070248820032</v>
      </c>
      <c r="Z50" s="1">
        <f>'F12c_aVDZ-F12'!M49-'F12c_aVDZ-F12'!L49</f>
        <v>-2.1716831864771104</v>
      </c>
      <c r="AA50" s="1">
        <f>'F12c_aVDZ-F12'!V49-'F12c_aVDZ-F12'!U49</f>
        <v>-2.1488767176485708</v>
      </c>
      <c r="AC50" s="1">
        <f>'CCSD(T)-haVnZ'!H50-'CCSD(T)-haVnZ'!G50</f>
        <v>-2.0542551035419852</v>
      </c>
      <c r="AD50" s="1">
        <f>'CCSD(T)-haVnZ'!M50-'CCSD(T)-haVnZ'!L50</f>
        <v>-1.8991364211770572</v>
      </c>
      <c r="AE50" s="1">
        <f>(AC50+AD50)/2</f>
        <v>-1.9766957623595212</v>
      </c>
      <c r="AF50" s="1">
        <f>'CCSD(T)-haVnZ'!R50-'CCSD(T)-haVnZ'!Q50</f>
        <v>-2.1691498936025604</v>
      </c>
      <c r="AG50" s="1">
        <f>'CCSD(T)-haVnZ'!W50-'CCSD(T)-haVnZ'!V50</f>
        <v>-2.0484329932515233</v>
      </c>
      <c r="AH50" s="1">
        <f>(AF50+AG50)/2</f>
        <v>-2.1087914434270418</v>
      </c>
      <c r="AI50" s="1"/>
      <c r="AJ50" s="1"/>
      <c r="AK50" s="1"/>
      <c r="AL50" s="1">
        <f t="shared" si="35"/>
        <v>-2.2175266473122761</v>
      </c>
      <c r="AM50" s="1">
        <f t="shared" si="36"/>
        <v>-2.111294707809193</v>
      </c>
      <c r="AN50" s="1">
        <f t="shared" si="21"/>
        <v>-2.1644106775607348</v>
      </c>
      <c r="AO50" s="1"/>
      <c r="AP50" s="1">
        <f>'CCSD(T)-sano-VnZ'!E50-'CCSD(T)-sano-VnZ'!D50</f>
        <v>-1.8863918639088202</v>
      </c>
      <c r="AQ50" s="1">
        <f>'CCSD(T)-sano-VnZ'!J50-'CCSD(T)-sano-VnZ'!I50</f>
        <v>-1.8048817495894927</v>
      </c>
      <c r="AR50" s="1">
        <f t="shared" si="40"/>
        <v>-1.8456368067491564</v>
      </c>
      <c r="AS50" s="1">
        <f>'CCSD(T)-sano-VnZ'!O50-'CCSD(T)-sano-VnZ'!N50</f>
        <v>-2.1344966296144277</v>
      </c>
      <c r="AT50" s="1">
        <f>'CCSD(T)-sano-VnZ'!T50-'CCSD(T)-sano-VnZ'!S50</f>
        <v>-2.0144433519582563</v>
      </c>
      <c r="AU50" s="1">
        <f t="shared" si="41"/>
        <v>-2.074469990786342</v>
      </c>
      <c r="AV50" s="1"/>
      <c r="AW50" s="1"/>
      <c r="AX50" s="1"/>
      <c r="AY50" s="1"/>
      <c r="AZ50">
        <f>-(BEGDB!C42-BEGDB!I42)</f>
        <v>-1.911</v>
      </c>
      <c r="BE50" s="1"/>
      <c r="BF50" s="1"/>
      <c r="BM50" s="1"/>
      <c r="BN50" s="1"/>
      <c r="CC50" s="1"/>
      <c r="CD50" s="1"/>
      <c r="DO50" t="str">
        <f t="shared" si="37"/>
        <v>39_Benzene-Cyclopentane.out</v>
      </c>
      <c r="DP50" s="1">
        <f t="shared" si="38"/>
        <v>2.7469780598752713E-2</v>
      </c>
      <c r="DQ50" s="1">
        <f t="shared" si="39"/>
        <v>1.2887540958254728E-2</v>
      </c>
    </row>
    <row r="51" spans="1:121" x14ac:dyDescent="0.2">
      <c r="A51" t="s">
        <v>193</v>
      </c>
      <c r="I51" s="1">
        <f>'F12c_VTZ-F12 CCSD '!D50-'F12c_VTZ-F12 CCSD '!C50</f>
        <v>-1.6196696411862219</v>
      </c>
      <c r="J51" s="1">
        <f>'F12c_VTZ-F12 CCSD '!M50-'F12c_VTZ-F12 CCSD '!L50</f>
        <v>-1.6139213516923938</v>
      </c>
      <c r="K51" s="1">
        <f>'F12c_VTZ-F12 CCSD '!Q50-'F12c_VTZ-F12 CCSD '!P50</f>
        <v>-1.6167954964393081</v>
      </c>
      <c r="L51" s="1">
        <f>'F12b_VTZ-F12'!D50-'F12b_VTZ-F12'!C50</f>
        <v>-1.5983613387445454</v>
      </c>
      <c r="M51" s="1">
        <f>'F12b_VTZ-F12'!M50-'F12b_VTZ-F12'!L50</f>
        <v>-1.6044460322668532</v>
      </c>
      <c r="N51" s="1">
        <f>'F12b_VTZ-F12'!V50-'F12b_VTZ-F12'!U50</f>
        <v>-1.6014036855056992</v>
      </c>
      <c r="O51" s="1">
        <f>'F12c_VDZ-F12 '!D50-'F12c_VDZ-F12 '!C50</f>
        <v>-1.6083477225841407</v>
      </c>
      <c r="P51" s="1">
        <f>'F12c_VDZ-F12 '!M50-'F12c_VDZ-F12 '!L50</f>
        <v>-1.6114649901981084</v>
      </c>
      <c r="Q51" s="1">
        <f>'F12c_VDZ-F12 '!V50-'F12c_VDZ-F12 '!U50</f>
        <v>-1.6099063563911242</v>
      </c>
      <c r="R51" s="1">
        <f>'F12b_VDZ-F12'!D50-'F12b_VDZ-F12'!C50</f>
        <v>-1.632675380505797</v>
      </c>
      <c r="S51" s="1">
        <f>'F12b_VDZ-F12'!M50-'F12b_VDZ-F12'!L50</f>
        <v>-1.6107188990308592</v>
      </c>
      <c r="T51" s="1">
        <f>'F12b_VDZ-F12'!V50-'F12b_VDZ-F12'!U50</f>
        <v>-1.6216971397683282</v>
      </c>
      <c r="V51" s="1">
        <f>'F12c_aVTZ-F12 CCSD'!D50-'F12c_aVTZ-F12 CCSD'!C50</f>
        <v>-1.6034698415208695</v>
      </c>
      <c r="W51" s="1">
        <f>'F12c_aVTZ-F12 CCSD'!H50-'F12c_aVTZ-F12 CCSD'!G50</f>
        <v>-1.6169327308733232</v>
      </c>
      <c r="X51" s="1">
        <f>'F12c_aVTZ-F12 CCSD'!L50-'F12c_aVTZ-F12 CCSD'!K50</f>
        <v>-1.6102012861970967</v>
      </c>
      <c r="Y51" s="1">
        <f>'F12c_aVDZ-F12'!D50-'F12c_aVDZ-F12'!C50</f>
        <v>-1.5838918876787127</v>
      </c>
      <c r="Z51" s="1">
        <f>'F12c_aVDZ-F12'!M50-'F12c_aVDZ-F12'!L50</f>
        <v>-1.6186855801161195</v>
      </c>
      <c r="AA51" s="1">
        <f>'F12c_aVDZ-F12'!V50-'F12c_aVDZ-F12'!U50</f>
        <v>-1.601288733897416</v>
      </c>
      <c r="AC51" s="1">
        <f>'CCSD(T)-haVnZ'!H51-'CCSD(T)-haVnZ'!G51</f>
        <v>-1.5192544822412088</v>
      </c>
      <c r="AD51" s="1">
        <f>'CCSD(T)-haVnZ'!M51-'CCSD(T)-haVnZ'!L51</f>
        <v>-1.3969064274323955</v>
      </c>
      <c r="AE51" s="1">
        <f t="shared" ref="AE51:AE58" si="44">(AC51+AD51)/2</f>
        <v>-1.4580804548368023</v>
      </c>
      <c r="AF51" s="1">
        <f>'CCSD(T)-haVnZ'!R51-'CCSD(T)-haVnZ'!Q51</f>
        <v>-1.6042190558631839</v>
      </c>
      <c r="AG51" s="1">
        <f>'CCSD(T)-haVnZ'!W51-'CCSD(T)-haVnZ'!V51</f>
        <v>-1.5167937332563168</v>
      </c>
      <c r="AH51" s="1">
        <f t="shared" ref="AH51:AH58" si="45">(AF51+AG51)/2</f>
        <v>-1.5605063945597504</v>
      </c>
      <c r="AI51" s="1"/>
      <c r="AJ51" s="1"/>
      <c r="AK51" s="1"/>
      <c r="AL51" s="1">
        <f t="shared" si="35"/>
        <v>-1.6399936131776998</v>
      </c>
      <c r="AM51" s="1">
        <f t="shared" si="36"/>
        <v>-1.5672725988663889</v>
      </c>
      <c r="AN51" s="1">
        <f t="shared" si="21"/>
        <v>-1.6036331060220443</v>
      </c>
      <c r="AO51" s="1"/>
      <c r="AP51" s="1">
        <f>'CCSD(T)-sano-VnZ'!E51-'CCSD(T)-sano-VnZ'!D51</f>
        <v>-1.4089570797134594</v>
      </c>
      <c r="AQ51" s="1">
        <f>'CCSD(T)-sano-VnZ'!J51-'CCSD(T)-sano-VnZ'!I51</f>
        <v>-1.3354147924069164</v>
      </c>
      <c r="AR51" s="1">
        <f t="shared" si="40"/>
        <v>-1.372185936060188</v>
      </c>
      <c r="AS51" s="1">
        <f>'CCSD(T)-sano-VnZ'!O51-'CCSD(T)-sano-VnZ'!N51</f>
        <v>-1.5922695781816851</v>
      </c>
      <c r="AT51" s="1">
        <f>'CCSD(T)-sano-VnZ'!T51-'CCSD(T)-sano-VnZ'!S51</f>
        <v>-1.4934704820936269</v>
      </c>
      <c r="AU51" s="1">
        <f t="shared" si="41"/>
        <v>-1.5428700301376561</v>
      </c>
      <c r="AV51" s="1"/>
      <c r="AW51" s="1"/>
      <c r="AX51" s="1"/>
      <c r="AY51" s="1"/>
      <c r="AZ51">
        <f>-(BEGDB!C43-BEGDB!I43)</f>
        <v>-1.415</v>
      </c>
      <c r="BE51" s="1"/>
      <c r="BF51" s="1"/>
      <c r="BM51" s="1"/>
      <c r="BN51" s="1"/>
      <c r="CC51" s="1"/>
      <c r="CD51" s="1"/>
      <c r="DO51" t="str">
        <f t="shared" si="37"/>
        <v>40_Benzene-Neopentane.out</v>
      </c>
      <c r="DP51" s="1">
        <f t="shared" si="38"/>
        <v>2.1308302441676474E-2</v>
      </c>
      <c r="DQ51" s="1">
        <f t="shared" si="39"/>
        <v>9.4753194255405848E-3</v>
      </c>
    </row>
    <row r="52" spans="1:121" x14ac:dyDescent="0.2">
      <c r="A52" t="s">
        <v>198</v>
      </c>
      <c r="I52" s="1">
        <f>'F12c_VTZ-F12 CCSD '!D51-'F12c_VTZ-F12 CCSD '!C51</f>
        <v>-2.0907350143485175</v>
      </c>
      <c r="J52" s="1">
        <f>'F12c_VTZ-F12 CCSD '!M51-'F12c_VTZ-F12 CCSD '!L51</f>
        <v>-2.0969224852208561</v>
      </c>
      <c r="K52" s="1">
        <f>'F12c_VTZ-F12 CCSD '!Q51-'F12c_VTZ-F12 CCSD '!P51</f>
        <v>-2.093828749784687</v>
      </c>
      <c r="L52" s="1">
        <f>'F12b_VTZ-F12'!D51-'F12b_VTZ-F12'!C51</f>
        <v>-2.0489958227638381</v>
      </c>
      <c r="M52" s="1">
        <f>'F12b_VTZ-F12'!M51-'F12b_VTZ-F12'!L51</f>
        <v>-2.0775067897009363</v>
      </c>
      <c r="N52" s="1">
        <f>'F12b_VTZ-F12'!V51-'F12b_VTZ-F12'!U51</f>
        <v>-2.0632513062323876</v>
      </c>
      <c r="O52" s="1">
        <f>'F12c_VDZ-F12 '!D51-'F12c_VDZ-F12 '!C51</f>
        <v>-2.0658574134092387</v>
      </c>
      <c r="P52" s="1">
        <f>'F12c_VDZ-F12 '!M51-'F12c_VDZ-F12 '!L51</f>
        <v>-2.11050296804641</v>
      </c>
      <c r="Q52" s="1">
        <f>'F12c_VDZ-F12 '!V51-'F12c_VDZ-F12 '!U51</f>
        <v>-2.0881801907278241</v>
      </c>
      <c r="R52" s="1">
        <f>'F12b_VDZ-F12'!D51-'F12b_VDZ-F12'!C51</f>
        <v>-2.0705867618123341</v>
      </c>
      <c r="S52" s="1">
        <f>'F12b_VDZ-F12'!M51-'F12b_VDZ-F12'!L51</f>
        <v>-2.0882227488481</v>
      </c>
      <c r="T52" s="1">
        <f>'F12b_VDZ-F12'!V51-'F12b_VDZ-F12'!U51</f>
        <v>-2.0794047553302173</v>
      </c>
      <c r="V52" s="1">
        <f>'F12c_aVTZ-F12 CCSD'!D51-'F12c_aVTZ-F12 CCSD'!C51</f>
        <v>-2.0734419086175535</v>
      </c>
      <c r="W52" s="1">
        <f>'F12c_aVTZ-F12 CCSD'!H51-'F12c_aVTZ-F12 CCSD'!G51</f>
        <v>-2.0994613409767804</v>
      </c>
      <c r="X52" s="1">
        <f>'F12c_aVTZ-F12 CCSD'!L51-'F12c_aVTZ-F12 CCSD'!K51</f>
        <v>-2.0864516247971663</v>
      </c>
      <c r="Y52" s="1">
        <f>'F12c_aVDZ-F12'!D51-'F12c_aVDZ-F12'!C51</f>
        <v>-2.0280679774629604</v>
      </c>
      <c r="Z52" s="1">
        <f>'F12c_aVDZ-F12'!M51-'F12c_aVDZ-F12'!L51</f>
        <v>-2.1170314287261722</v>
      </c>
      <c r="AA52" s="1">
        <f>'F12c_aVDZ-F12'!V51-'F12c_aVDZ-F12'!U51</f>
        <v>-2.072549703094567</v>
      </c>
      <c r="AC52" s="1">
        <f>'CCSD(T)-haVnZ'!H52-'CCSD(T)-haVnZ'!G52</f>
        <v>-1.9688932894318096</v>
      </c>
      <c r="AD52" s="1">
        <f>'CCSD(T)-haVnZ'!M52-'CCSD(T)-haVnZ'!L52</f>
        <v>-1.7844424204045595</v>
      </c>
      <c r="AE52" s="1">
        <f t="shared" si="44"/>
        <v>-1.8766678549181846</v>
      </c>
      <c r="AF52" s="1">
        <f>'CCSD(T)-haVnZ'!R52-'CCSD(T)-haVnZ'!Q52</f>
        <v>-2.0896947655548095</v>
      </c>
      <c r="AG52" s="1">
        <f>'CCSD(T)-haVnZ'!W52-'CCSD(T)-haVnZ'!V52</f>
        <v>-1.9512659935532635</v>
      </c>
      <c r="AH52" s="1">
        <f t="shared" si="45"/>
        <v>-2.0204803795540363</v>
      </c>
      <c r="AI52" s="1"/>
      <c r="AJ52" s="1"/>
      <c r="AK52" s="1"/>
      <c r="AL52" s="1">
        <f t="shared" si="35"/>
        <v>-2.1405585449750197</v>
      </c>
      <c r="AM52" s="1">
        <f t="shared" si="36"/>
        <v>-2.0215074980369283</v>
      </c>
      <c r="AN52" s="1">
        <f t="shared" si="21"/>
        <v>-2.081033021505974</v>
      </c>
      <c r="AO52" s="1"/>
      <c r="AP52" s="1">
        <f>'CCSD(T)-sano-VnZ'!E52-'CCSD(T)-sano-VnZ'!D52</f>
        <v>-1.8236239892891506</v>
      </c>
      <c r="AQ52" s="1">
        <f>'CCSD(T)-sano-VnZ'!J52-'CCSD(T)-sano-VnZ'!I52</f>
        <v>-1.7189248488170286</v>
      </c>
      <c r="AR52" s="1">
        <f t="shared" si="40"/>
        <v>-1.7712744190530896</v>
      </c>
      <c r="AS52" s="1">
        <f>'CCSD(T)-sano-VnZ'!O52-'CCSD(T)-sano-VnZ'!N52</f>
        <v>-2.0969976596501736</v>
      </c>
      <c r="AT52" s="1">
        <f>'CCSD(T)-sano-VnZ'!T52-'CCSD(T)-sano-VnZ'!S52</f>
        <v>-1.9411923933074959</v>
      </c>
      <c r="AU52" s="1">
        <f t="shared" si="41"/>
        <v>-2.0190950264788348</v>
      </c>
      <c r="AV52" s="1"/>
      <c r="AW52" s="1"/>
      <c r="AX52" s="1"/>
      <c r="AY52" s="1"/>
      <c r="AZ52">
        <f>-(BEGDB!C44-BEGDB!I44)</f>
        <v>-1.786</v>
      </c>
      <c r="BE52" s="1"/>
      <c r="BF52" s="1"/>
      <c r="BM52" s="1"/>
      <c r="BN52" s="1"/>
      <c r="CC52" s="1"/>
      <c r="CD52" s="1"/>
      <c r="DO52" t="str">
        <f t="shared" si="37"/>
        <v>41_Uracil-Pentane.out</v>
      </c>
      <c r="DP52" s="1">
        <f t="shared" si="38"/>
        <v>4.1739191584679425E-2</v>
      </c>
      <c r="DQ52" s="1">
        <f t="shared" si="39"/>
        <v>1.941569551991984E-2</v>
      </c>
    </row>
    <row r="53" spans="1:121" x14ac:dyDescent="0.2">
      <c r="A53" t="s">
        <v>204</v>
      </c>
      <c r="I53" s="1">
        <f>'F12c_VTZ-F12 CCSD '!D52-'F12c_VTZ-F12 CCSD '!C52</f>
        <v>-1.8986143520991758</v>
      </c>
      <c r="J53" s="1">
        <f>'F12c_VTZ-F12 CCSD '!M52-'F12c_VTZ-F12 CCSD '!L52</f>
        <v>-1.9024451344501698</v>
      </c>
      <c r="K53" s="1">
        <f>'F12c_VTZ-F12 CCSD '!Q52-'F12c_VTZ-F12 CCSD '!P52</f>
        <v>-1.9005297432746726</v>
      </c>
      <c r="L53" s="1">
        <f>'F12b_VTZ-F12'!D52-'F12b_VTZ-F12'!C52</f>
        <v>-1.8601568343424968</v>
      </c>
      <c r="M53" s="1">
        <f>'F12b_VTZ-F12'!M52-'F12b_VTZ-F12'!L52</f>
        <v>-1.8841707977255431</v>
      </c>
      <c r="N53" s="1">
        <f>'F12b_VTZ-F12'!V52-'F12b_VTZ-F12'!U52</f>
        <v>-1.8721638160340204</v>
      </c>
      <c r="O53" s="1">
        <f>'F12c_VDZ-F12 '!D52-'F12c_VDZ-F12 '!C52</f>
        <v>-1.8736280890800194</v>
      </c>
      <c r="P53" s="1">
        <f>'F12c_VDZ-F12 '!M52-'F12c_VDZ-F12 '!L52</f>
        <v>-1.9101277068722395</v>
      </c>
      <c r="Q53" s="1">
        <f>'F12c_VDZ-F12 '!V52-'F12c_VDZ-F12 '!U52</f>
        <v>-1.8918778979761295</v>
      </c>
      <c r="R53" s="1">
        <f>'F12b_VDZ-F12'!D52-'F12b_VDZ-F12'!C52</f>
        <v>-1.880676452789948</v>
      </c>
      <c r="S53" s="1">
        <f>'F12b_VDZ-F12'!M52-'F12b_VDZ-F12'!L52</f>
        <v>-1.8899746765109882</v>
      </c>
      <c r="T53" s="1">
        <f>'F12b_VDZ-F12'!V52-'F12b_VDZ-F12'!U52</f>
        <v>-1.8853255646504681</v>
      </c>
      <c r="V53" s="1">
        <f>'F12c_aVTZ-F12 CCSD'!D52-'F12c_aVTZ-F12 CCSD'!C52</f>
        <v>-1.8817335948653358</v>
      </c>
      <c r="W53" s="1">
        <f>'F12c_aVTZ-F12 CCSD'!H52-'F12c_aVTZ-F12 CCSD'!G52</f>
        <v>-1.9060012527480681</v>
      </c>
      <c r="X53" s="1">
        <f>'F12c_aVTZ-F12 CCSD'!L52-'F12c_aVTZ-F12 CCSD'!K52</f>
        <v>-1.8938674238067019</v>
      </c>
      <c r="Y53" s="1">
        <f>'F12c_aVDZ-F12'!D52-'F12c_aVDZ-F12'!C52</f>
        <v>-1.8416486857418937</v>
      </c>
      <c r="Z53" s="1">
        <f>'F12c_aVDZ-F12'!M52-'F12c_aVDZ-F12'!L52</f>
        <v>-1.9192316630260771</v>
      </c>
      <c r="AA53" s="1">
        <f>'F12c_aVDZ-F12'!V52-'F12c_aVDZ-F12'!U52</f>
        <v>-1.8804401743839856</v>
      </c>
      <c r="AC53" s="1">
        <f>'CCSD(T)-haVnZ'!H53-'CCSD(T)-haVnZ'!G53</f>
        <v>-1.801322149278489</v>
      </c>
      <c r="AD53" s="1">
        <f>'CCSD(T)-haVnZ'!M53-'CCSD(T)-haVnZ'!L53</f>
        <v>-1.6255375232662703</v>
      </c>
      <c r="AE53" s="1">
        <f t="shared" si="44"/>
        <v>-1.7134298362723797</v>
      </c>
      <c r="AF53" s="1">
        <f>'CCSD(T)-haVnZ'!R53-'CCSD(T)-haVnZ'!Q53</f>
        <v>-1.9066969304879038</v>
      </c>
      <c r="AG53" s="1">
        <f>'CCSD(T)-haVnZ'!W53-'CCSD(T)-haVnZ'!V53</f>
        <v>-1.7755662783949715</v>
      </c>
      <c r="AH53" s="1">
        <f t="shared" si="45"/>
        <v>-1.8411316044414376</v>
      </c>
      <c r="AI53" s="1"/>
      <c r="AJ53" s="1"/>
      <c r="AK53" s="1"/>
      <c r="AL53" s="1">
        <f t="shared" si="35"/>
        <v>-1.9510652594181837</v>
      </c>
      <c r="AM53" s="1">
        <f t="shared" si="36"/>
        <v>-1.8387362805544245</v>
      </c>
      <c r="AN53" s="1">
        <f t="shared" si="21"/>
        <v>-1.8949007699863041</v>
      </c>
      <c r="AO53" s="1"/>
      <c r="AP53" s="1">
        <f>'CCSD(T)-sano-VnZ'!E53-'CCSD(T)-sano-VnZ'!D53</f>
        <v>-1.6361095272211412</v>
      </c>
      <c r="AQ53" s="1">
        <f>'CCSD(T)-sano-VnZ'!J53-'CCSD(T)-sano-VnZ'!I53</f>
        <v>-1.552463405102696</v>
      </c>
      <c r="AR53" s="1">
        <f t="shared" si="40"/>
        <v>-1.5942864661619187</v>
      </c>
      <c r="AS53" s="1">
        <f>'CCSD(T)-sano-VnZ'!O53-'CCSD(T)-sano-VnZ'!N53</f>
        <v>-1.8918807754577136</v>
      </c>
      <c r="AT53" s="1">
        <f>'CCSD(T)-sano-VnZ'!T53-'CCSD(T)-sano-VnZ'!S53</f>
        <v>-1.7603456878528387</v>
      </c>
      <c r="AU53" s="1">
        <f t="shared" si="41"/>
        <v>-1.8261132316552762</v>
      </c>
      <c r="AV53" s="1"/>
      <c r="AW53" s="1"/>
      <c r="AX53" s="1"/>
      <c r="AY53" s="1"/>
      <c r="AZ53">
        <f>-(BEGDB!C45-BEGDB!I45)</f>
        <v>-1.6220000000000003</v>
      </c>
      <c r="BE53" s="1"/>
      <c r="BF53" s="1"/>
      <c r="BM53" s="1"/>
      <c r="BN53" s="1"/>
      <c r="CC53" s="1"/>
      <c r="CD53" s="1"/>
      <c r="DO53" t="str">
        <f t="shared" si="37"/>
        <v>42_Uracil-Cyclopentane.out</v>
      </c>
      <c r="DP53" s="1">
        <f t="shared" si="38"/>
        <v>3.8457517756679049E-2</v>
      </c>
      <c r="DQ53" s="1">
        <f t="shared" si="39"/>
        <v>1.827433672462675E-2</v>
      </c>
    </row>
    <row r="54" spans="1:121" x14ac:dyDescent="0.2">
      <c r="A54" t="s">
        <v>205</v>
      </c>
      <c r="I54" s="1">
        <f>'F12c_VTZ-F12 CCSD '!D53-'F12c_VTZ-F12 CCSD '!C53</f>
        <v>-1.392275007571389</v>
      </c>
      <c r="J54" s="1">
        <f>'F12c_VTZ-F12 CCSD '!M53-'F12c_VTZ-F12 CCSD '!L53</f>
        <v>-1.3920757939604096</v>
      </c>
      <c r="K54" s="1">
        <f>'F12c_VTZ-F12 CCSD '!Q53-'F12c_VTZ-F12 CCSD '!P53</f>
        <v>-1.3921754007658995</v>
      </c>
      <c r="L54" s="1">
        <f>'F12b_VTZ-F12'!D53-'F12b_VTZ-F12'!C53</f>
        <v>-1.3628467830439499</v>
      </c>
      <c r="M54" s="1">
        <f>'F12b_VTZ-F12'!M53-'F12b_VTZ-F12'!L53</f>
        <v>-1.3787016639820329</v>
      </c>
      <c r="N54" s="1">
        <f>'F12b_VTZ-F12'!V53-'F12b_VTZ-F12'!U53</f>
        <v>-1.3707742235129912</v>
      </c>
      <c r="O54" s="1">
        <f>'F12c_VDZ-F12 '!D53-'F12c_VDZ-F12 '!C53</f>
        <v>-1.3737160947310332</v>
      </c>
      <c r="P54" s="1">
        <f>'F12c_VDZ-F12 '!M53-'F12c_VDZ-F12 '!L53</f>
        <v>-1.4013763099645358</v>
      </c>
      <c r="Q54" s="1">
        <f>'F12c_VDZ-F12 '!V53-'F12c_VDZ-F12 '!U53</f>
        <v>-1.3875462023477843</v>
      </c>
      <c r="R54" s="1">
        <f>'F12b_VDZ-F12'!D53-'F12b_VDZ-F12'!C53</f>
        <v>-1.3802944688548284</v>
      </c>
      <c r="S54" s="1">
        <f>'F12b_VDZ-F12'!M53-'F12b_VDZ-F12'!L53</f>
        <v>-1.3869929652611552</v>
      </c>
      <c r="T54" s="1">
        <f>'F12b_VDZ-F12'!V53-'F12b_VDZ-F12'!U53</f>
        <v>-1.3836437170579918</v>
      </c>
      <c r="V54" s="1">
        <f>'F12c_aVTZ-F12 CCSD'!D53-'F12c_aVTZ-F12 CCSD'!C53</f>
        <v>-1.3762507568616344</v>
      </c>
      <c r="W54" s="1">
        <f>'F12c_aVTZ-F12 CCSD'!H53-'F12c_aVTZ-F12 CCSD'!G53</f>
        <v>-1.3948192398340584</v>
      </c>
      <c r="X54" s="1">
        <f>'F12c_aVTZ-F12 CCSD'!L53-'F12c_aVTZ-F12 CCSD'!K53</f>
        <v>-1.385534998347846</v>
      </c>
      <c r="Y54" s="1">
        <f>'F12c_aVDZ-F12'!D53-'F12c_aVDZ-F12'!C53</f>
        <v>-1.3415911876325555</v>
      </c>
      <c r="Z54" s="1">
        <f>'F12c_aVDZ-F12'!M53-'F12c_aVDZ-F12'!L53</f>
        <v>-1.4078015209549695</v>
      </c>
      <c r="AA54" s="1">
        <f>'F12c_aVDZ-F12'!V53-'F12c_aVDZ-F12'!U53</f>
        <v>-1.3746963542937629</v>
      </c>
      <c r="AC54" s="1">
        <f>'CCSD(T)-haVnZ'!H54-'CCSD(T)-haVnZ'!G54</f>
        <v>-1.3302898695442851</v>
      </c>
      <c r="AD54" s="1">
        <f>'CCSD(T)-haVnZ'!M54-'CCSD(T)-haVnZ'!L54</f>
        <v>-1.1777523665267173</v>
      </c>
      <c r="AE54" s="1">
        <f t="shared" si="44"/>
        <v>-1.2540211180355012</v>
      </c>
      <c r="AF54" s="1">
        <f>'CCSD(T)-haVnZ'!R54-'CCSD(T)-haVnZ'!Q54</f>
        <v>-1.3928567767052993</v>
      </c>
      <c r="AG54" s="1">
        <f>'CCSD(T)-haVnZ'!W54-'CCSD(T)-haVnZ'!V54</f>
        <v>-1.2927931862986295</v>
      </c>
      <c r="AH54" s="1">
        <f t="shared" si="45"/>
        <v>-1.3428249815019644</v>
      </c>
      <c r="AI54" s="1"/>
      <c r="AJ54" s="1"/>
      <c r="AK54" s="1"/>
      <c r="AL54" s="1">
        <f t="shared" si="35"/>
        <v>-1.4192007376152</v>
      </c>
      <c r="AM54" s="1">
        <f t="shared" si="36"/>
        <v>-1.3412314262025926</v>
      </c>
      <c r="AN54" s="1">
        <f t="shared" si="21"/>
        <v>-1.3802160819088964</v>
      </c>
      <c r="AO54" s="1"/>
      <c r="AP54" s="1">
        <f>'CCSD(T)-sano-VnZ'!E54-'CCSD(T)-sano-VnZ'!D54</f>
        <v>-1.2098466073119782</v>
      </c>
      <c r="AQ54" s="1">
        <f>'CCSD(T)-sano-VnZ'!J54-'CCSD(T)-sano-VnZ'!I54</f>
        <v>-1.133523800954404</v>
      </c>
      <c r="AR54" s="1">
        <f t="shared" si="40"/>
        <v>-1.1716852041331911</v>
      </c>
      <c r="AS54" s="1">
        <f>'CCSD(T)-sano-VnZ'!O54-'CCSD(T)-sano-VnZ'!N54</f>
        <v>-1.3992166926555236</v>
      </c>
      <c r="AT54" s="1">
        <f>'CCSD(T)-sano-VnZ'!T54-'CCSD(T)-sano-VnZ'!S54</f>
        <v>-1.2863740063555018</v>
      </c>
      <c r="AU54" s="1">
        <f t="shared" si="41"/>
        <v>-1.3427953495055127</v>
      </c>
      <c r="AV54" s="1"/>
      <c r="AW54" s="1"/>
      <c r="AX54" s="1"/>
      <c r="AY54" s="1"/>
      <c r="AZ54">
        <f>-(BEGDB!C46-BEGDB!I46)</f>
        <v>-1.1809999999999996</v>
      </c>
      <c r="BE54" s="1"/>
      <c r="BF54" s="1"/>
      <c r="BM54" s="1"/>
      <c r="BN54" s="1"/>
      <c r="CC54" s="1"/>
      <c r="CD54" s="1"/>
      <c r="DO54" t="str">
        <f t="shared" si="37"/>
        <v>43_Uracil-Neopentane.out</v>
      </c>
      <c r="DP54" s="1">
        <f t="shared" si="38"/>
        <v>2.9428224527439095E-2</v>
      </c>
      <c r="DQ54" s="1">
        <f t="shared" si="39"/>
        <v>1.3374129978376725E-2</v>
      </c>
    </row>
    <row r="55" spans="1:121" x14ac:dyDescent="0.2">
      <c r="A55" t="s">
        <v>188</v>
      </c>
      <c r="I55" s="1">
        <f>'F12c_VTZ-F12 CCSD '!D54-'F12c_VTZ-F12 CCSD '!C54</f>
        <v>-0.76658620322197013</v>
      </c>
      <c r="J55" s="1">
        <f>'F12c_VTZ-F12 CCSD '!M54-'F12c_VTZ-F12 CCSD '!L54</f>
        <v>-0.76754821922329453</v>
      </c>
      <c r="K55" s="1">
        <f>'F12c_VTZ-F12 CCSD '!Q54-'F12c_VTZ-F12 CCSD '!P54</f>
        <v>-0.76706721122263266</v>
      </c>
      <c r="L55" s="1">
        <f>'F12b_VTZ-F12'!D54-'F12b_VTZ-F12'!C54</f>
        <v>-0.7474274401978418</v>
      </c>
      <c r="M55" s="1">
        <f>'F12b_VTZ-F12'!M54-'F12b_VTZ-F12'!L54</f>
        <v>-0.75850131432289669</v>
      </c>
      <c r="N55" s="1">
        <f>'F12b_VTZ-F12'!V54-'F12b_VTZ-F12'!U54</f>
        <v>-0.75296437726036913</v>
      </c>
      <c r="O55" s="1">
        <f>'F12c_VDZ-F12 '!D54-'F12c_VDZ-F12 '!C54</f>
        <v>-0.76078120633143365</v>
      </c>
      <c r="P55" s="1">
        <f>'F12c_VDZ-F12 '!M54-'F12c_VDZ-F12 '!L54</f>
        <v>-0.76888044825275426</v>
      </c>
      <c r="Q55" s="1">
        <f>'F12c_VDZ-F12 '!V54-'F12c_VDZ-F12 '!U54</f>
        <v>-0.76483082729209384</v>
      </c>
      <c r="R55" s="1">
        <f>'F12b_VDZ-F12'!D54-'F12b_VDZ-F12'!C54</f>
        <v>-0.75866909472027388</v>
      </c>
      <c r="S55" s="1">
        <f>'F12b_VDZ-F12'!M54-'F12b_VDZ-F12'!L54</f>
        <v>-0.75825457072294178</v>
      </c>
      <c r="T55" s="1">
        <f>'F12b_VDZ-F12'!V54-'F12b_VDZ-F12'!U54</f>
        <v>-0.75846183272160772</v>
      </c>
      <c r="V55" s="1">
        <f>'F12c_aVTZ-F12 CCSD'!D54-'F12c_aVTZ-F12 CCSD'!C54</f>
        <v>-0.76231410219459761</v>
      </c>
      <c r="W55" s="1">
        <f>'F12c_aVTZ-F12 CCSD'!H54-'F12c_aVTZ-F12 CCSD'!G54</f>
        <v>-0.76912839984565995</v>
      </c>
      <c r="X55" s="1">
        <f>'F12c_aVTZ-F12 CCSD'!L54-'F12c_aVTZ-F12 CCSD'!K54</f>
        <v>-0.765721251020129</v>
      </c>
      <c r="Y55" s="1">
        <f>'F12c_aVDZ-F12'!D54-'F12c_aVDZ-F12'!C54</f>
        <v>-0.75597753764769982</v>
      </c>
      <c r="Z55" s="1">
        <f>'F12c_aVDZ-F12'!M54-'F12c_aVDZ-F12'!L54</f>
        <v>-0.77234508817584735</v>
      </c>
      <c r="AA55" s="1">
        <f>'F12c_aVDZ-F12'!V54-'F12c_aVDZ-F12'!U54</f>
        <v>-0.76416131291177347</v>
      </c>
      <c r="AC55" s="1">
        <f>'CCSD(T)-haVnZ'!H55-'CCSD(T)-haVnZ'!G55</f>
        <v>-0.70511197961747341</v>
      </c>
      <c r="AD55" s="1">
        <f>'CCSD(T)-haVnZ'!M55-'CCSD(T)-haVnZ'!L55</f>
        <v>-0.62910698794407516</v>
      </c>
      <c r="AE55" s="1">
        <f t="shared" si="44"/>
        <v>-0.66710948378077428</v>
      </c>
      <c r="AF55" s="1">
        <f>'CCSD(T)-haVnZ'!R55-'CCSD(T)-haVnZ'!Q55</f>
        <v>-0.75928159037799903</v>
      </c>
      <c r="AG55" s="1">
        <f>'CCSD(T)-haVnZ'!W55-'CCSD(T)-haVnZ'!V55</f>
        <v>-0.70068897203437097</v>
      </c>
      <c r="AH55" s="1">
        <f t="shared" si="45"/>
        <v>-0.729985281206185</v>
      </c>
      <c r="AI55" s="1"/>
      <c r="AJ55" s="1"/>
      <c r="AK55" s="1"/>
      <c r="AL55" s="1">
        <f t="shared" si="35"/>
        <v>-0.78208984754032562</v>
      </c>
      <c r="AM55" s="1">
        <f t="shared" si="36"/>
        <v>-0.73082875480923237</v>
      </c>
      <c r="AN55" s="1">
        <f t="shared" si="21"/>
        <v>-0.756459301174779</v>
      </c>
      <c r="AO55" s="1"/>
      <c r="AP55" s="1">
        <f>'CCSD(T)-sano-VnZ'!E55-'CCSD(T)-sano-VnZ'!D55</f>
        <v>-0.65400895573413043</v>
      </c>
      <c r="AQ55" s="1">
        <f>'CCSD(T)-sano-VnZ'!J55-'CCSD(T)-sano-VnZ'!I55</f>
        <v>-0.61771928880033555</v>
      </c>
      <c r="AR55" s="1">
        <f t="shared" si="40"/>
        <v>-0.63586412226723299</v>
      </c>
      <c r="AS55" s="1">
        <f>'CCSD(T)-sano-VnZ'!O55-'CCSD(T)-sano-VnZ'!N55</f>
        <v>-0.76913511289926206</v>
      </c>
      <c r="AT55" s="1">
        <f>'CCSD(T)-sano-VnZ'!T55-'CCSD(T)-sano-VnZ'!S55</f>
        <v>-0.69867408416601151</v>
      </c>
      <c r="AU55" s="1">
        <f t="shared" si="41"/>
        <v>-0.73390459853263679</v>
      </c>
      <c r="AV55" s="1"/>
      <c r="AW55" s="1"/>
      <c r="AX55" s="1"/>
      <c r="AY55" s="1"/>
      <c r="AZ55">
        <f>-(BEGDB!C47-BEGDB!I47)</f>
        <v>-0.62699999999999978</v>
      </c>
      <c r="BE55" s="1"/>
      <c r="BF55" s="1"/>
      <c r="BM55" s="1"/>
      <c r="BN55" s="1"/>
      <c r="CC55" s="1"/>
      <c r="CD55" s="1"/>
      <c r="DO55" t="str">
        <f t="shared" si="37"/>
        <v>44_Ethene-Pentane.out</v>
      </c>
      <c r="DP55" s="1">
        <f t="shared" si="38"/>
        <v>1.9158763024128334E-2</v>
      </c>
      <c r="DQ55" s="1">
        <f t="shared" si="39"/>
        <v>9.0469049003978341E-3</v>
      </c>
    </row>
    <row r="56" spans="1:121" x14ac:dyDescent="0.2">
      <c r="A56" t="s">
        <v>189</v>
      </c>
      <c r="I56" s="1">
        <f>'F12c_VTZ-F12 CCSD '!D55-'F12c_VTZ-F12 CCSD '!C55</f>
        <v>-0.94221210368316188</v>
      </c>
      <c r="J56" s="1">
        <f>'F12c_VTZ-F12 CCSD '!M55-'F12c_VTZ-F12 CCSD '!L55</f>
        <v>-0.90908191951862394</v>
      </c>
      <c r="K56" s="1">
        <f>'F12c_VTZ-F12 CCSD '!Q55-'F12c_VTZ-F12 CCSD '!P55</f>
        <v>-0.9256470116008928</v>
      </c>
      <c r="L56" s="1">
        <f>'F12b_VTZ-F12'!D55-'F12b_VTZ-F12'!C55</f>
        <v>-0.92898015165002135</v>
      </c>
      <c r="M56" s="1">
        <f>'F12b_VTZ-F12'!M55-'F12b_VTZ-F12'!L55</f>
        <v>-0.90173934992101801</v>
      </c>
      <c r="N56" s="1">
        <f>'F12b_VTZ-F12'!V55-'F12b_VTZ-F12'!U55</f>
        <v>-0.91535975078552001</v>
      </c>
      <c r="O56" s="1">
        <f>'F12c_VDZ-F12 '!D55-'F12c_VDZ-F12 '!C55</f>
        <v>-0.92352125069668145</v>
      </c>
      <c r="P56" s="1">
        <f>'F12c_VDZ-F12 '!M55-'F12c_VDZ-F12 '!L55</f>
        <v>-0.90807342011549586</v>
      </c>
      <c r="Q56" s="1">
        <f>'F12c_VDZ-F12 '!V55-'F12c_VDZ-F12 '!U55</f>
        <v>-0.91579733540608843</v>
      </c>
      <c r="R56" s="1">
        <f>'F12b_VDZ-F12'!D55-'F12b_VDZ-F12'!C55</f>
        <v>-0.92122745560456964</v>
      </c>
      <c r="S56" s="1">
        <f>'F12b_VDZ-F12'!M55-'F12b_VDZ-F12'!L55</f>
        <v>-0.90350748277509108</v>
      </c>
      <c r="T56" s="1">
        <f>'F12b_VDZ-F12'!V55-'F12b_VDZ-F12'!U55</f>
        <v>-0.91236746918983069</v>
      </c>
      <c r="V56" s="1">
        <f>'F12c_aVTZ-F12 CCSD'!D55-'F12c_aVTZ-F12 CCSD'!C55</f>
        <v>-0.91359718671616985</v>
      </c>
      <c r="W56" s="1">
        <f>'F12c_aVTZ-F12 CCSD'!H55-'F12c_aVTZ-F12 CCSD'!G55</f>
        <v>-0.91244579964608596</v>
      </c>
      <c r="X56" s="1">
        <f>'F12c_aVTZ-F12 CCSD'!L55-'F12c_aVTZ-F12 CCSD'!K55</f>
        <v>-0.91302149318112802</v>
      </c>
      <c r="Y56" s="1">
        <f>'F12c_aVDZ-F12'!D55-'F12c_aVDZ-F12'!C55</f>
        <v>-0.89392235359432992</v>
      </c>
      <c r="Z56" s="1">
        <f>'F12c_aVDZ-F12'!M55-'F12c_aVDZ-F12'!L55</f>
        <v>-0.9137214336029913</v>
      </c>
      <c r="AA56" s="1">
        <f>'F12c_aVDZ-F12'!V55-'F12c_aVDZ-F12'!U55</f>
        <v>-0.90382189359866083</v>
      </c>
      <c r="AC56" s="1">
        <f>'CCSD(T)-haVnZ'!H56-'CCSD(T)-haVnZ'!G56</f>
        <v>-0.81415302282053736</v>
      </c>
      <c r="AD56" s="1">
        <f>'CCSD(T)-haVnZ'!M56-'CCSD(T)-haVnZ'!L56</f>
        <v>-0.75168297307362786</v>
      </c>
      <c r="AE56" s="1">
        <f t="shared" si="44"/>
        <v>-0.78291799794708261</v>
      </c>
      <c r="AF56" s="1">
        <f>'CCSD(T)-haVnZ'!R56-'CCSD(T)-haVnZ'!Q56</f>
        <v>-0.89409764968681937</v>
      </c>
      <c r="AG56" s="1">
        <f>'CCSD(T)-haVnZ'!W56-'CCSD(T)-haVnZ'!V56</f>
        <v>-0.83941048475149271</v>
      </c>
      <c r="AH56" s="1">
        <f t="shared" si="45"/>
        <v>-0.86675406721915604</v>
      </c>
      <c r="AI56" s="1"/>
      <c r="AJ56" s="1"/>
      <c r="AK56" s="1"/>
      <c r="AL56" s="1">
        <f t="shared" si="35"/>
        <v>-0.92775854520946444</v>
      </c>
      <c r="AM56" s="1">
        <f t="shared" si="36"/>
        <v>-0.87634838440533058</v>
      </c>
      <c r="AN56" s="1">
        <f t="shared" si="21"/>
        <v>-0.90205346480739745</v>
      </c>
      <c r="AO56" s="1"/>
      <c r="AP56" s="1">
        <f>'CCSD(T)-sano-VnZ'!E56-'CCSD(T)-sano-VnZ'!D56</f>
        <v>-0.75200108966686696</v>
      </c>
      <c r="AQ56" s="1">
        <f>'CCSD(T)-sano-VnZ'!J56-'CCSD(T)-sano-VnZ'!I56</f>
        <v>-0.71289059179515823</v>
      </c>
      <c r="AR56" s="1">
        <f t="shared" si="40"/>
        <v>-0.7324458407310126</v>
      </c>
      <c r="AS56" s="1">
        <f>'CCSD(T)-sano-VnZ'!O56-'CCSD(T)-sano-VnZ'!N56</f>
        <v>-0.89249962397022164</v>
      </c>
      <c r="AT56" s="1">
        <f>'CCSD(T)-sano-VnZ'!T56-'CCSD(T)-sano-VnZ'!S56</f>
        <v>-0.82431166179641169</v>
      </c>
      <c r="AU56" s="1">
        <f t="shared" si="41"/>
        <v>-0.85840564288331667</v>
      </c>
      <c r="AV56" s="1"/>
      <c r="AW56" s="1"/>
      <c r="AX56" s="1"/>
      <c r="AY56" s="1"/>
      <c r="AZ56">
        <f>-(BEGDB!C48-BEGDB!I48)</f>
        <v>-0.76300000000000012</v>
      </c>
      <c r="BE56" s="1"/>
      <c r="BF56" s="1"/>
      <c r="BM56" s="1"/>
      <c r="BN56" s="1"/>
      <c r="CC56" s="1"/>
      <c r="CD56" s="1"/>
      <c r="DO56" t="str">
        <f t="shared" si="37"/>
        <v>45_Ethyne-Pentane.out</v>
      </c>
      <c r="DP56" s="1">
        <f t="shared" si="38"/>
        <v>1.3231952033140537E-2</v>
      </c>
      <c r="DQ56" s="1">
        <f t="shared" si="39"/>
        <v>7.3425695976059302E-3</v>
      </c>
    </row>
    <row r="57" spans="1:121" x14ac:dyDescent="0.2">
      <c r="A57" t="s">
        <v>194</v>
      </c>
      <c r="I57" s="1">
        <f>'F12c_VTZ-F12 CCSD '!D56-'F12c_VTZ-F12 CCSD '!C56</f>
        <v>-1.4388479280876969</v>
      </c>
      <c r="J57" s="1">
        <f>'F12c_VTZ-F12 CCSD '!M56-'F12c_VTZ-F12 CCSD '!L56</f>
        <v>-1.4470292664455404</v>
      </c>
      <c r="K57" s="1">
        <f>'F12c_VTZ-F12 CCSD '!Q56-'F12c_VTZ-F12 CCSD '!P56</f>
        <v>-1.4429385972666187</v>
      </c>
      <c r="L57" s="1">
        <f>'F12b_VTZ-F12'!D56-'F12b_VTZ-F12'!C56</f>
        <v>-1.4013296691162993</v>
      </c>
      <c r="M57" s="1">
        <f>'F12b_VTZ-F12'!M56-'F12b_VTZ-F12'!L56</f>
        <v>-1.4300929093261567</v>
      </c>
      <c r="N57" s="1">
        <f>'F12b_VTZ-F12'!V56-'F12b_VTZ-F12'!U56</f>
        <v>-1.4157112892212274</v>
      </c>
      <c r="O57" s="1">
        <f>'F12c_VDZ-F12 '!D56-'F12c_VDZ-F12 '!C56</f>
        <v>-1.4132926275867841</v>
      </c>
      <c r="P57" s="1">
        <f>'F12c_VDZ-F12 '!M56-'F12c_VDZ-F12 '!L56</f>
        <v>-1.4593175829393972</v>
      </c>
      <c r="Q57" s="1">
        <f>'F12c_VDZ-F12 '!V56-'F12c_VDZ-F12 '!U56</f>
        <v>-1.4363051052630906</v>
      </c>
      <c r="R57" s="1">
        <f>'F12b_VDZ-F12'!D56-'F12b_VDZ-F12'!C56</f>
        <v>-1.4164096140871734</v>
      </c>
      <c r="S57" s="1">
        <f>'F12b_VDZ-F12'!M56-'F12b_VDZ-F12'!L56</f>
        <v>-1.439312642825973</v>
      </c>
      <c r="T57" s="1">
        <f>'F12b_VDZ-F12'!V56-'F12b_VDZ-F12'!U56</f>
        <v>-1.4278611284565734</v>
      </c>
      <c r="V57" s="1">
        <f>'F12c_aVTZ-F12 CCSD'!D56-'F12c_aVTZ-F12 CCSD'!C56</f>
        <v>-1.4255513827103634</v>
      </c>
      <c r="W57" s="1">
        <f>'F12c_aVTZ-F12 CCSD'!H56-'F12c_aVTZ-F12 CCSD'!G56</f>
        <v>-1.4480203261058766</v>
      </c>
      <c r="X57" s="1">
        <f>'F12c_aVTZ-F12 CCSD'!L56-'F12c_aVTZ-F12 CCSD'!K56</f>
        <v>-1.4367858544081207</v>
      </c>
      <c r="Y57" s="1">
        <f>'F12c_aVDZ-F12'!D56-'F12c_aVDZ-F12'!C56</f>
        <v>-1.3987651526238047</v>
      </c>
      <c r="Z57" s="1">
        <f>'F12c_aVDZ-F12'!M56-'F12c_aVDZ-F12'!L56</f>
        <v>-1.4617456694585447</v>
      </c>
      <c r="AA57" s="1">
        <f>'F12c_aVDZ-F12'!V56-'F12c_aVDZ-F12'!U56</f>
        <v>-1.4302554110411752</v>
      </c>
      <c r="AC57" s="1">
        <f>'CCSD(T)-haVnZ'!H57-'CCSD(T)-haVnZ'!G57</f>
        <v>-1.3450016955531128</v>
      </c>
      <c r="AD57" s="1">
        <f>'CCSD(T)-haVnZ'!M57-'CCSD(T)-haVnZ'!L57</f>
        <v>-1.2049326682690857</v>
      </c>
      <c r="AE57" s="1">
        <f t="shared" si="44"/>
        <v>-1.2749671819110993</v>
      </c>
      <c r="AF57" s="1">
        <f>'CCSD(T)-haVnZ'!R57-'CCSD(T)-haVnZ'!Q57</f>
        <v>-1.4273873594248285</v>
      </c>
      <c r="AG57" s="1">
        <f>'CCSD(T)-haVnZ'!W57-'CCSD(T)-haVnZ'!V57</f>
        <v>-1.325175976492678</v>
      </c>
      <c r="AH57" s="1">
        <f t="shared" si="45"/>
        <v>-1.3762816679587533</v>
      </c>
      <c r="AI57" s="1"/>
      <c r="AJ57" s="1"/>
      <c r="AK57" s="1"/>
      <c r="AL57" s="1">
        <f t="shared" si="35"/>
        <v>-1.462076060002393</v>
      </c>
      <c r="AM57" s="1">
        <f t="shared" si="36"/>
        <v>-1.37580473784998</v>
      </c>
      <c r="AN57" s="1">
        <f t="shared" si="21"/>
        <v>-1.4189403989261864</v>
      </c>
      <c r="AO57" s="1"/>
      <c r="AP57" s="1">
        <f>'CCSD(T)-sano-VnZ'!E57-'CCSD(T)-sano-VnZ'!D57</f>
        <v>-1.2559675602941898</v>
      </c>
      <c r="AQ57" s="1">
        <f>'CCSD(T)-sano-VnZ'!J57-'CCSD(T)-sano-VnZ'!I57</f>
        <v>-1.164673772776333</v>
      </c>
      <c r="AR57" s="1">
        <f t="shared" si="40"/>
        <v>-1.2103206665352615</v>
      </c>
      <c r="AS57" s="1">
        <f>'CCSD(T)-sano-VnZ'!O57-'CCSD(T)-sano-VnZ'!N57</f>
        <v>-1.4534965707789462</v>
      </c>
      <c r="AT57" s="1">
        <f>'CCSD(T)-sano-VnZ'!T57-'CCSD(T)-sano-VnZ'!S57</f>
        <v>-1.3207364559748167</v>
      </c>
      <c r="AU57" s="1">
        <f t="shared" si="41"/>
        <v>-1.3871165133768815</v>
      </c>
      <c r="AV57" s="1"/>
      <c r="AW57" s="1"/>
      <c r="AX57" s="1"/>
      <c r="AY57" s="1"/>
      <c r="AZ57">
        <f>-(BEGDB!C49-BEGDB!I49)</f>
        <v>-1.1930000000000001</v>
      </c>
      <c r="BE57" s="1"/>
      <c r="BF57" s="1"/>
      <c r="BM57" s="1"/>
      <c r="BN57" s="1"/>
      <c r="CC57" s="1"/>
      <c r="CD57" s="1"/>
      <c r="DO57" t="str">
        <f t="shared" si="37"/>
        <v>46_Peptide-Pentane.out</v>
      </c>
      <c r="DP57" s="1">
        <f t="shared" si="38"/>
        <v>3.75182589713976E-2</v>
      </c>
      <c r="DQ57" s="1">
        <f t="shared" si="39"/>
        <v>1.6936357119383683E-2</v>
      </c>
    </row>
    <row r="58" spans="1:121" x14ac:dyDescent="0.2">
      <c r="A58" t="s">
        <v>166</v>
      </c>
      <c r="I58" s="1">
        <f>'F12c_VTZ-F12 CCSD '!D57-'F12c_VTZ-F12 CCSD '!C57</f>
        <v>-1.6942483934713128</v>
      </c>
      <c r="J58" s="1">
        <f>'F12c_VTZ-F12 CCSD '!M57-'F12c_VTZ-F12 CCSD '!L57</f>
        <v>-1.6834567787450974</v>
      </c>
      <c r="K58" s="1">
        <f>'F12c_VTZ-F12 CCSD '!Q57-'F12c_VTZ-F12 CCSD '!P57</f>
        <v>-1.6888525861082053</v>
      </c>
      <c r="L58" s="1">
        <f>'F12b_VTZ-F12'!D57-'F12b_VTZ-F12'!C57</f>
        <v>-1.6810122854088028</v>
      </c>
      <c r="M58" s="1">
        <f>'F12b_VTZ-F12'!M57-'F12b_VTZ-F12'!L57</f>
        <v>-1.678456900452697</v>
      </c>
      <c r="N58" s="1">
        <f>'F12b_VTZ-F12'!V57-'F12b_VTZ-F12'!U57</f>
        <v>-1.6797345929307497</v>
      </c>
      <c r="O58" s="1">
        <f>'F12c_VDZ-F12 '!D57-'F12c_VDZ-F12 '!C57</f>
        <v>-1.6838506332075842</v>
      </c>
      <c r="P58" s="1">
        <f>'F12c_VDZ-F12 '!M57-'F12c_VDZ-F12 '!L57</f>
        <v>-1.6751721084434015</v>
      </c>
      <c r="Q58" s="1">
        <f>'F12c_VDZ-F12 '!V57-'F12c_VDZ-F12 '!U57</f>
        <v>-1.6795113708254927</v>
      </c>
      <c r="R58" s="1">
        <f>'F12b_VDZ-F12'!D57-'F12b_VDZ-F12'!C57</f>
        <v>-1.7213932113749246</v>
      </c>
      <c r="S58" s="1">
        <f>'F12b_VDZ-F12'!M57-'F12b_VDZ-F12'!L57</f>
        <v>-1.6819700330566028</v>
      </c>
      <c r="T58" s="1">
        <f>'F12b_VDZ-F12'!V57-'F12b_VDZ-F12'!U57</f>
        <v>-1.701681622215764</v>
      </c>
      <c r="V58" s="1">
        <f>'F12c_aVTZ-F12 CCSD'!D57-'F12c_aVTZ-F12 CCSD'!C57</f>
        <v>-1.681413010514003</v>
      </c>
      <c r="W58" s="1">
        <f>'F12c_aVTZ-F12 CCSD'!H57-'F12c_aVTZ-F12 CCSD'!G57</f>
        <v>-1.6903371368029538</v>
      </c>
      <c r="X58" s="1">
        <f>'F12c_aVTZ-F12 CCSD'!L57-'F12c_aVTZ-F12 CCSD'!K57</f>
        <v>-1.6858750736584782</v>
      </c>
      <c r="Y58" s="1">
        <f>'F12c_aVDZ-F12'!D57-'F12c_aVDZ-F12'!C57</f>
        <v>-1.6576117194513245</v>
      </c>
      <c r="Z58" s="1">
        <f>'F12c_aVDZ-F12'!M57-'F12c_aVDZ-F12'!L57</f>
        <v>-1.6909518576845686</v>
      </c>
      <c r="AA58" s="1">
        <f>'F12c_aVDZ-F12'!V57-'F12c_aVDZ-F12'!U57</f>
        <v>-1.6742817885679466</v>
      </c>
      <c r="AC58" s="1">
        <f>'CCSD(T)-haVnZ'!H58-'CCSD(T)-haVnZ'!G58</f>
        <v>-1.6405951533977805</v>
      </c>
      <c r="AD58" s="1">
        <f>'CCSD(T)-haVnZ'!M58-'CCSD(T)-haVnZ'!L58</f>
        <v>-1.4953983751365207</v>
      </c>
      <c r="AE58" s="1">
        <f t="shared" si="44"/>
        <v>-1.5679967642671506</v>
      </c>
      <c r="AF58" s="1">
        <f>'CCSD(T)-haVnZ'!R58-'CCSD(T)-haVnZ'!Q58</f>
        <v>-1.7050046587268533</v>
      </c>
      <c r="AG58" s="1">
        <f>'CCSD(T)-haVnZ'!W58-'CCSD(T)-haVnZ'!V58</f>
        <v>-1.6023950381933227</v>
      </c>
      <c r="AH58" s="1">
        <f t="shared" si="45"/>
        <v>-1.653699848460088</v>
      </c>
      <c r="AI58" s="1"/>
      <c r="AJ58" s="1"/>
      <c r="AK58" s="1"/>
      <c r="AL58" s="1">
        <f t="shared" si="35"/>
        <v>-1.7321244504443576</v>
      </c>
      <c r="AM58" s="1">
        <f t="shared" si="36"/>
        <v>-1.6474462647435553</v>
      </c>
      <c r="AN58" s="1">
        <f t="shared" si="21"/>
        <v>-1.6897853575939563</v>
      </c>
      <c r="AO58" s="1"/>
      <c r="AP58" s="1">
        <f>'CCSD(T)-sano-VnZ'!E58-'CCSD(T)-sano-VnZ'!D58</f>
        <v>-1.4725096599691856</v>
      </c>
      <c r="AQ58" s="1">
        <f>'CCSD(T)-sano-VnZ'!J58-'CCSD(T)-sano-VnZ'!I58</f>
        <v>-1.4133266574537502</v>
      </c>
      <c r="AR58" s="1">
        <f>(AP58+AQ58)/2</f>
        <v>-1.4429181587114679</v>
      </c>
      <c r="AS58" s="1">
        <f>'CCSD(T)-sano-VnZ'!O58-'CCSD(T)-sano-VnZ'!N58</f>
        <v>-1.6582851595768808</v>
      </c>
      <c r="AT58" s="1">
        <f>'CCSD(T)-sano-VnZ'!T58-'CCSD(T)-sano-VnZ'!S58</f>
        <v>-1.5642569679765832</v>
      </c>
      <c r="AU58" s="1">
        <f>(AS58+AT58)/2</f>
        <v>-1.611271063776732</v>
      </c>
      <c r="AV58" s="1"/>
      <c r="AW58" s="1"/>
      <c r="AX58" s="1"/>
      <c r="AY58" s="1"/>
      <c r="AZ58">
        <f>-(BEGDB!C50-BEGDB!I50)</f>
        <v>-1.5060000000000002</v>
      </c>
      <c r="BE58" s="1"/>
      <c r="BF58" s="1"/>
      <c r="BM58" s="1"/>
      <c r="BN58" s="1"/>
      <c r="CC58" s="1"/>
      <c r="CD58" s="1"/>
      <c r="DO58" t="str">
        <f t="shared" si="37"/>
        <v>47_Benzene-Benzene_TS.out</v>
      </c>
      <c r="DP58" s="1">
        <f t="shared" si="38"/>
        <v>1.3236108062510077E-2</v>
      </c>
      <c r="DQ58" s="1">
        <f t="shared" si="39"/>
        <v>4.9998782924003393E-3</v>
      </c>
    </row>
    <row r="59" spans="1:121" x14ac:dyDescent="0.2">
      <c r="A59" t="s">
        <v>195</v>
      </c>
      <c r="I59" s="1">
        <f>'F12c_VTZ-F12 CCSD '!D58-'F12c_VTZ-F12 CCSD '!C58</f>
        <v>-1.6839792293826727</v>
      </c>
      <c r="J59" s="1">
        <f>'F12c_VTZ-F12 CCSD '!M58-'F12c_VTZ-F12 CCSD '!L58</f>
        <v>-1.6753040134904578</v>
      </c>
      <c r="K59" s="1">
        <f>'F12c_VTZ-F12 CCSD '!Q58-'F12c_VTZ-F12 CCSD '!P58</f>
        <v>-1.6796416214365655</v>
      </c>
      <c r="L59" s="1">
        <f>'F12b_VTZ-F12'!D58-'F12b_VTZ-F12'!C58</f>
        <v>-1.6689109937322346</v>
      </c>
      <c r="M59" s="1">
        <f>'F12b_VTZ-F12'!M58-'F12b_VTZ-F12'!L58</f>
        <v>-1.6717233143587413</v>
      </c>
      <c r="N59" s="1">
        <f>'F12b_VTZ-F12'!V58-'F12b_VTZ-F12'!U58</f>
        <v>-1.6703171540454882</v>
      </c>
      <c r="O59" s="1">
        <f>'F12c_VDZ-F12 '!D58-'F12c_VDZ-F12 '!C58</f>
        <v>-1.6719991656449733</v>
      </c>
      <c r="P59" s="1">
        <f>'F12c_VDZ-F12 '!M58-'F12c_VDZ-F12 '!L58</f>
        <v>-1.6696288319682728</v>
      </c>
      <c r="Q59" s="1">
        <f>'F12c_VDZ-F12 '!V58-'F12c_VDZ-F12 '!U58</f>
        <v>-1.6708139988066231</v>
      </c>
      <c r="R59" s="1">
        <f>'F12b_VDZ-F12'!D58-'F12b_VDZ-F12'!C58</f>
        <v>-1.7126564894654486</v>
      </c>
      <c r="S59" s="1">
        <f>'F12b_VDZ-F12'!M58-'F12b_VDZ-F12'!L58</f>
        <v>-1.6815506847564716</v>
      </c>
      <c r="T59" s="1">
        <f>'F12b_VDZ-F12'!V58-'F12b_VDZ-F12'!U58</f>
        <v>-1.6971035871109597</v>
      </c>
      <c r="V59" s="1">
        <f>'F12c_aVTZ-F12 CCSD'!D58-'F12c_aVTZ-F12 CCSD'!C58</f>
        <v>-1.6710822204862832</v>
      </c>
      <c r="W59" s="1">
        <f>'F12c_aVTZ-F12 CCSD'!H58-'F12c_aVTZ-F12 CCSD'!G58</f>
        <v>-1.6814302462612929</v>
      </c>
      <c r="X59" s="1">
        <f>'F12c_aVTZ-F12 CCSD'!L58-'F12c_aVTZ-F12 CCSD'!K58</f>
        <v>-1.6762562333737883</v>
      </c>
      <c r="Y59" s="1">
        <f>'F12c_aVDZ-F12'!D58-'F12c_aVDZ-F12'!C58</f>
        <v>-1.6469568585444376</v>
      </c>
      <c r="Z59" s="1">
        <f>'F12c_aVDZ-F12'!M58-'F12c_aVDZ-F12'!L58</f>
        <v>-1.6844724913635583</v>
      </c>
      <c r="AA59" s="1">
        <f>'F12c_aVDZ-F12'!V58-'F12c_aVDZ-F12'!U58</f>
        <v>-1.6657146749539984</v>
      </c>
      <c r="AC59" s="1">
        <f>'CCSD(T)-haVnZ'!H59-'CCSD(T)-haVnZ'!G59</f>
        <v>-1.6359968102357358</v>
      </c>
      <c r="AD59" s="1">
        <f>'CCSD(T)-haVnZ'!M59-'CCSD(T)-haVnZ'!L59</f>
        <v>-1.4925854577188349</v>
      </c>
      <c r="AE59" s="1">
        <f>(AC59+AD59)/2</f>
        <v>-1.5642911339772854</v>
      </c>
      <c r="AF59" s="1">
        <f>'CCSD(T)-haVnZ'!R59-'CCSD(T)-haVnZ'!Q59</f>
        <v>-1.6922087422468435</v>
      </c>
      <c r="AG59" s="1">
        <f>'CCSD(T)-haVnZ'!W59-'CCSD(T)-haVnZ'!V59</f>
        <v>-1.5910927142171056</v>
      </c>
      <c r="AH59" s="1">
        <f>(AF59+AG59)/2</f>
        <v>-1.6416507282319746</v>
      </c>
      <c r="AI59" s="1"/>
      <c r="AJ59" s="1"/>
      <c r="AK59" s="1"/>
      <c r="AL59" s="1">
        <f t="shared" si="35"/>
        <v>-1.7158769241462573</v>
      </c>
      <c r="AM59" s="1">
        <f t="shared" si="36"/>
        <v>-1.6325694537953248</v>
      </c>
      <c r="AN59" s="1">
        <f t="shared" si="21"/>
        <v>-1.674223188970791</v>
      </c>
      <c r="AO59" s="1"/>
      <c r="AP59" s="1">
        <f>'CCSD(T)-sano-VnZ'!E59-'CCSD(T)-sano-VnZ'!D59</f>
        <v>-1.4897725046313641</v>
      </c>
      <c r="AQ59" s="1">
        <f>'CCSD(T)-sano-VnZ'!J59-'CCSD(T)-sano-VnZ'!I59</f>
        <v>-1.4225292147748183</v>
      </c>
      <c r="AR59" s="1">
        <f t="shared" ref="AR59:AR77" si="46">(AP59+AQ59)/2</f>
        <v>-1.4561508597030912</v>
      </c>
      <c r="AS59" s="1">
        <f>'CCSD(T)-sano-VnZ'!O59-'CCSD(T)-sano-VnZ'!N59</f>
        <v>-1.654616132176113</v>
      </c>
      <c r="AT59" s="1">
        <f>'CCSD(T)-sano-VnZ'!T59-'CCSD(T)-sano-VnZ'!S59</f>
        <v>-1.5572354190277906</v>
      </c>
      <c r="AU59" s="1">
        <f t="shared" ref="AU59:AU77" si="47">(AS59+AT59)/2</f>
        <v>-1.6059257756019518</v>
      </c>
      <c r="AV59" s="1"/>
      <c r="AW59" s="1"/>
      <c r="AX59" s="1"/>
      <c r="AY59" s="1"/>
      <c r="AZ59">
        <f>-(BEGDB!C51-BEGDB!I51)</f>
        <v>-1.5039999999999996</v>
      </c>
      <c r="BE59" s="1"/>
      <c r="BF59" s="1"/>
      <c r="BM59" s="1"/>
      <c r="BN59" s="1"/>
      <c r="CC59" s="1"/>
      <c r="CD59" s="1"/>
      <c r="DO59" t="str">
        <f t="shared" si="37"/>
        <v>48_Pyridine-Pyridine_TS.out</v>
      </c>
      <c r="DP59" s="1">
        <f t="shared" si="38"/>
        <v>1.5068235650438133E-2</v>
      </c>
      <c r="DQ59" s="1">
        <f t="shared" si="39"/>
        <v>3.5806991317164361E-3</v>
      </c>
    </row>
    <row r="60" spans="1:121" x14ac:dyDescent="0.2">
      <c r="A60" t="s">
        <v>206</v>
      </c>
      <c r="I60" s="1">
        <f>'F12c_VTZ-F12 CCSD '!D59-'F12c_VTZ-F12 CCSD '!C59</f>
        <v>-1.6533398826657217</v>
      </c>
      <c r="J60" s="1">
        <f>'F12c_VTZ-F12 CCSD '!M59-'F12c_VTZ-F12 CCSD '!L59</f>
        <v>-1.6437447722586156</v>
      </c>
      <c r="K60" s="1">
        <f>'F12c_VTZ-F12 CCSD '!Q59-'F12c_VTZ-F12 CCSD '!P59</f>
        <v>-1.6485423274621684</v>
      </c>
      <c r="L60" s="1">
        <f>'F12b_VTZ-F12'!D59-'F12b_VTZ-F12'!C59</f>
        <v>-1.6420589498241078</v>
      </c>
      <c r="M60" s="1">
        <f>'F12b_VTZ-F12'!M59-'F12b_VTZ-F12'!L59</f>
        <v>-1.6403147921308978</v>
      </c>
      <c r="N60" s="1">
        <f>'F12b_VTZ-F12'!V59-'F12b_VTZ-F12'!U59</f>
        <v>-1.6411868709775033</v>
      </c>
      <c r="O60" s="1">
        <f>'F12c_VDZ-F12 '!D59-'F12c_VDZ-F12 '!C59</f>
        <v>-1.6456519436887773</v>
      </c>
      <c r="P60" s="1">
        <f>'F12c_VDZ-F12 '!M59-'F12c_VDZ-F12 '!L59</f>
        <v>-1.6386177818325462</v>
      </c>
      <c r="Q60" s="1">
        <f>'F12c_VDZ-F12 '!V59-'F12c_VDZ-F12 '!U59</f>
        <v>-1.6421348627606616</v>
      </c>
      <c r="R60" s="1">
        <f>'F12b_VDZ-F12'!D59-'F12b_VDZ-F12'!C59</f>
        <v>-1.6904080636028933</v>
      </c>
      <c r="S60" s="1">
        <f>'F12b_VDZ-F12'!M59-'F12b_VDZ-F12'!L59</f>
        <v>-1.6516673634203385</v>
      </c>
      <c r="T60" s="1">
        <f>'F12b_VDZ-F12'!V59-'F12b_VDZ-F12'!U59</f>
        <v>-1.6710377135116161</v>
      </c>
      <c r="V60" s="1">
        <f>'F12c_aVTZ-F12 CCSD'!D59-'F12c_aVTZ-F12 CCSD'!C59</f>
        <v>-1.63907721423231</v>
      </c>
      <c r="W60" s="1">
        <f>'F12c_aVTZ-F12 CCSD'!H59-'F12c_aVTZ-F12 CCSD'!G59</f>
        <v>-1.6485767473425681</v>
      </c>
      <c r="X60" s="1">
        <f>'F12c_aVTZ-F12 CCSD'!L59-'F12c_aVTZ-F12 CCSD'!K59</f>
        <v>-1.6438269807874395</v>
      </c>
      <c r="Y60" s="1">
        <f>'F12c_aVDZ-F12'!D59-'F12c_aVDZ-F12'!C59</f>
        <v>-1.6169043479970848</v>
      </c>
      <c r="Z60" s="1">
        <f>'F12c_aVDZ-F12'!M59-'F12c_aVDZ-F12'!L59</f>
        <v>-1.652895441527674</v>
      </c>
      <c r="AA60" s="1">
        <f>'F12c_aVDZ-F12'!V59-'F12c_aVDZ-F12'!U59</f>
        <v>-1.6348998947623796</v>
      </c>
      <c r="AC60" s="1">
        <f>'CCSD(T)-haVnZ'!H60-'CCSD(T)-haVnZ'!G60</f>
        <v>-1.6025865277619733</v>
      </c>
      <c r="AD60" s="1">
        <f>'CCSD(T)-haVnZ'!M60-'CCSD(T)-haVnZ'!L60</f>
        <v>-1.4581322595285235</v>
      </c>
      <c r="AE60" s="1">
        <f>(AC60+AD60)/2</f>
        <v>-1.5303593936452484</v>
      </c>
      <c r="AF60" s="1">
        <f>'CCSD(T)-haVnZ'!R60-'CCSD(T)-haVnZ'!Q60</f>
        <v>-1.6624416261871042</v>
      </c>
      <c r="AG60" s="1">
        <f>'CCSD(T)-haVnZ'!W60-'CCSD(T)-haVnZ'!V60</f>
        <v>-1.559912143034146</v>
      </c>
      <c r="AH60" s="1">
        <f>(AF60+AG60)/2</f>
        <v>-1.6111768846106251</v>
      </c>
      <c r="AI60" s="1"/>
      <c r="AJ60" s="1"/>
      <c r="AK60" s="1"/>
      <c r="AL60" s="1">
        <f t="shared" si="35"/>
        <v>-1.6876437728924225</v>
      </c>
      <c r="AM60" s="1">
        <f t="shared" si="36"/>
        <v>-1.602766830825987</v>
      </c>
      <c r="AN60" s="1">
        <f t="shared" si="21"/>
        <v>-1.6452053018592048</v>
      </c>
      <c r="AO60" s="1"/>
      <c r="AP60" s="1">
        <f>'CCSD(T)-sano-VnZ'!E60-'CCSD(T)-sano-VnZ'!D60</f>
        <v>-1.4437057803524769</v>
      </c>
      <c r="AQ60" s="1">
        <f>'CCSD(T)-sano-VnZ'!J60-'CCSD(T)-sano-VnZ'!I60</f>
        <v>-1.3889289519210237</v>
      </c>
      <c r="AR60" s="1">
        <f t="shared" si="46"/>
        <v>-1.4163173661367503</v>
      </c>
      <c r="AS60" s="1">
        <f>'CCSD(T)-sano-VnZ'!O60-'CCSD(T)-sano-VnZ'!N60</f>
        <v>-1.6185019263432348</v>
      </c>
      <c r="AT60" s="1">
        <f>'CCSD(T)-sano-VnZ'!T60-'CCSD(T)-sano-VnZ'!S60</f>
        <v>-1.5262734345723077</v>
      </c>
      <c r="AU60" s="1">
        <f t="shared" si="47"/>
        <v>-1.5723876804577712</v>
      </c>
      <c r="AV60" s="1"/>
      <c r="AW60" s="1"/>
      <c r="AX60" s="1"/>
      <c r="AY60" s="1"/>
      <c r="AZ60">
        <f>-(BEGDB!C52-BEGDB!I52)</f>
        <v>-1.4709999999999996</v>
      </c>
      <c r="BE60" s="1"/>
      <c r="BF60" s="1"/>
      <c r="BM60" s="1"/>
      <c r="BN60" s="1"/>
      <c r="CC60" s="1"/>
      <c r="CD60" s="1"/>
      <c r="DO60" t="str">
        <f t="shared" si="37"/>
        <v>49_Benzene-Pyridine_TS.out</v>
      </c>
      <c r="DP60" s="1">
        <f t="shared" si="38"/>
        <v>1.1280932841613911E-2</v>
      </c>
      <c r="DQ60" s="1">
        <f t="shared" si="39"/>
        <v>3.4299801277177799E-3</v>
      </c>
    </row>
    <row r="61" spans="1:121" x14ac:dyDescent="0.2">
      <c r="A61" t="s">
        <v>175</v>
      </c>
      <c r="C61" s="1">
        <f>'F12b_VQZ-F12'!E60-'F12b_VQZ-F12'!D60</f>
        <v>-1.0841835189007862</v>
      </c>
      <c r="D61" s="1">
        <f>'F12b_VQZ-F12'!N60-'F12b_VQZ-F12'!M60</f>
        <v>-1.0798549408321789</v>
      </c>
      <c r="E61" s="1">
        <f>'F12b_VQZ-F12'!W60-'F12b_VQZ-F12'!V60</f>
        <v>-1.082019229866483</v>
      </c>
      <c r="F61" s="1">
        <f>'F12c_VQZ-F12 CCSD '!E60-'F12c_VQZ-F12 CCSD '!D60</f>
        <v>-1.0855982692295818</v>
      </c>
      <c r="G61" s="1">
        <f>'F12c_VQZ-F12 CCSD '!I60-'F12c_VQZ-F12 CCSD '!H60</f>
        <v>-1.0812837718087409</v>
      </c>
      <c r="H61" s="1">
        <f>'F12c_VQZ-F12 CCSD '!M60-'F12c_VQZ-F12 CCSD '!L60</f>
        <v>-1.0834410205191611</v>
      </c>
      <c r="I61" s="1">
        <f>'F12c_VTZ-F12 CCSD '!D60-'F12c_VTZ-F12 CCSD '!C60</f>
        <v>-1.0862699064258377</v>
      </c>
      <c r="J61" s="1">
        <f>'F12c_VTZ-F12 CCSD '!M60-'F12c_VTZ-F12 CCSD '!L60</f>
        <v>-1.0724416138304438</v>
      </c>
      <c r="K61" s="1">
        <f>'F12c_VTZ-F12 CCSD '!Q60-'F12c_VTZ-F12 CCSD '!P60</f>
        <v>-1.0793557601281409</v>
      </c>
      <c r="L61" s="1">
        <f>'F12b_VTZ-F12'!D60-'F12b_VTZ-F12'!C60</f>
        <v>-1.0839125653257708</v>
      </c>
      <c r="M61" s="1">
        <f>'F12b_VTZ-F12'!M60-'F12b_VTZ-F12'!L60</f>
        <v>-1.0743366467613122</v>
      </c>
      <c r="N61" s="1">
        <f>'F12b_VTZ-F12'!V60-'F12b_VTZ-F12'!U60</f>
        <v>-1.0791246060435418</v>
      </c>
      <c r="O61" s="1">
        <f>'F12c_VDZ-F12 '!D60-'F12c_VDZ-F12 '!C60</f>
        <v>-1.0778839950004269</v>
      </c>
      <c r="P61" s="1">
        <f>'F12c_VDZ-F12 '!M60-'F12c_VDZ-F12 '!L60</f>
        <v>-1.0680965693048083</v>
      </c>
      <c r="Q61" s="1">
        <f>'F12c_VDZ-F12 '!V60-'F12c_VDZ-F12 '!U60</f>
        <v>-1.0729902821526176</v>
      </c>
      <c r="R61" s="1">
        <f>'F12b_VDZ-F12'!D60-'F12b_VDZ-F12'!C60</f>
        <v>-1.1125761626323158</v>
      </c>
      <c r="S61" s="1">
        <f>'F12b_VDZ-F12'!M60-'F12b_VDZ-F12'!L60</f>
        <v>-1.0859918450397053</v>
      </c>
      <c r="T61" s="1">
        <f>'F12b_VDZ-F12'!V60-'F12b_VDZ-F12'!U60</f>
        <v>-1.0992840038360105</v>
      </c>
      <c r="V61" s="1">
        <f>'F12c_aVTZ-F12 CCSD'!D60-'F12c_aVTZ-F12 CCSD'!C60</f>
        <v>-1.0801763693649877</v>
      </c>
      <c r="W61" s="1">
        <f>'F12c_aVTZ-F12 CCSD'!H60-'F12c_aVTZ-F12 CCSD'!G60</f>
        <v>-1.0836110708525033</v>
      </c>
      <c r="X61" s="1">
        <f>'F12c_aVTZ-F12 CCSD'!L60-'F12c_aVTZ-F12 CCSD'!K60</f>
        <v>-1.0818937201087455</v>
      </c>
      <c r="Y61" s="1">
        <f>'F12c_aVDZ-F12'!D60-'F12c_aVDZ-F12'!C60</f>
        <v>-1.0721630805687217</v>
      </c>
      <c r="Z61" s="1">
        <f>'F12c_aVDZ-F12'!M60-'F12c_aVDZ-F12'!L60</f>
        <v>-1.0829534138935681</v>
      </c>
      <c r="AA61" s="1">
        <f>'F12c_aVDZ-F12'!V60-'F12c_aVDZ-F12'!U60</f>
        <v>-1.0775582472311451</v>
      </c>
      <c r="AC61" s="1">
        <f>'CCSD(T)-haVnZ'!H61-'CCSD(T)-haVnZ'!G61</f>
        <v>-1.0343732856773933</v>
      </c>
      <c r="AD61" s="1">
        <f>'CCSD(T)-haVnZ'!M61-'CCSD(T)-haVnZ'!L61</f>
        <v>-0.95812429323218429</v>
      </c>
      <c r="AE61" s="1">
        <f>(AC61+AD61)/2</f>
        <v>-0.99624878945478879</v>
      </c>
      <c r="AF61" s="1">
        <f>'CCSD(T)-haVnZ'!R61-'CCSD(T)-haVnZ'!Q61</f>
        <v>-1.0864661719647275</v>
      </c>
      <c r="AG61" s="1">
        <f>'CCSD(T)-haVnZ'!W61-'CCSD(T)-haVnZ'!V61</f>
        <v>-1.0189161146062169</v>
      </c>
      <c r="AH61" s="1">
        <f>(AF61+AG61)/2</f>
        <v>-1.0526911432854722</v>
      </c>
      <c r="AI61" s="1">
        <f>'CCSD(T)-haVnZ'!AB61-'CCSD(T)-haVnZ'!AA61</f>
        <v>-1.1048842177244582</v>
      </c>
      <c r="AJ61" s="1">
        <f>'CCSD(T)-haVnZ'!AG61-'CCSD(T)-haVnZ'!AF61</f>
        <v>-1.0437751977904512</v>
      </c>
      <c r="AK61" s="1">
        <f t="shared" ref="AK61:AK62" si="48">(AI61+AJ61)/2</f>
        <v>-1.0743297077574547</v>
      </c>
      <c r="AL61" s="1">
        <f t="shared" si="35"/>
        <v>-1.1084000188225525</v>
      </c>
      <c r="AM61" s="1">
        <f t="shared" si="36"/>
        <v>-1.0445126709742307</v>
      </c>
      <c r="AN61" s="1">
        <f t="shared" si="21"/>
        <v>-1.0764563448983915</v>
      </c>
      <c r="AO61" s="1"/>
      <c r="AP61" s="1">
        <f>'CCSD(T)-sano-VnZ'!E61-'CCSD(T)-sano-VnZ'!D61</f>
        <v>-0.96202944797737322</v>
      </c>
      <c r="AQ61" s="1">
        <f>'CCSD(T)-sano-VnZ'!J61-'CCSD(T)-sano-VnZ'!I61</f>
        <v>-0.93085585783511338</v>
      </c>
      <c r="AR61" s="1">
        <f t="shared" si="46"/>
        <v>-0.9464426529062433</v>
      </c>
      <c r="AS61" s="1">
        <f>'CCSD(T)-sano-VnZ'!O61-'CCSD(T)-sano-VnZ'!N61</f>
        <v>-1.0646700824975186</v>
      </c>
      <c r="AT61" s="1">
        <f>'CCSD(T)-sano-VnZ'!T61-'CCSD(T)-sano-VnZ'!S61</f>
        <v>-1.004983127730859</v>
      </c>
      <c r="AU61" s="1">
        <f t="shared" si="47"/>
        <v>-1.0348266051141888</v>
      </c>
      <c r="AV61" s="1">
        <f>'CCSD(T)-sano-VnZ'!Y61-'CCSD(T)-sano-VnZ'!X61</f>
        <v>-1.0873257721292964</v>
      </c>
      <c r="AW61" s="1">
        <f>'CCSD(T)-sano-VnZ'!AD61-'CCSD(T)-sano-VnZ'!AC61</f>
        <v>-1.0343251118131223</v>
      </c>
      <c r="AX61" s="1">
        <f t="shared" ref="AX61:AX71" si="49">(AV61+AW61)/2</f>
        <v>-1.0608254419712093</v>
      </c>
      <c r="AY61" s="1"/>
      <c r="AZ61">
        <f>-(BEGDB!C53-BEGDB!I53)</f>
        <v>-0.9700000000000002</v>
      </c>
      <c r="BD61" s="1"/>
      <c r="BE61" s="1"/>
      <c r="BF61" s="1"/>
      <c r="BM61" s="1"/>
      <c r="BN61" s="1"/>
      <c r="CC61" s="1"/>
      <c r="CD61" s="1"/>
      <c r="DO61" t="str">
        <f t="shared" si="37"/>
        <v>50_Benzene-Ethyne_CH-pi.out</v>
      </c>
      <c r="DP61" s="1">
        <f t="shared" si="38"/>
        <v>2.357341100066801E-3</v>
      </c>
      <c r="DQ61" s="1">
        <f t="shared" si="39"/>
        <v>-1.8950329308684566E-3</v>
      </c>
    </row>
    <row r="62" spans="1:121" x14ac:dyDescent="0.2">
      <c r="A62" t="s">
        <v>167</v>
      </c>
      <c r="C62" s="1">
        <f>'F12b_VQZ-F12'!E61-'F12b_VQZ-F12'!D61</f>
        <v>-0.33688518566935866</v>
      </c>
      <c r="D62" s="1">
        <f>'F12b_VQZ-F12'!N61-'F12b_VQZ-F12'!M61</f>
        <v>-0.32610255812391054</v>
      </c>
      <c r="E62" s="1">
        <f>'F12b_VQZ-F12'!W61-'F12b_VQZ-F12'!V61</f>
        <v>-0.33149387189663448</v>
      </c>
      <c r="F62" s="1">
        <f>'F12c_VQZ-F12 CCSD '!E61-'F12c_VQZ-F12 CCSD '!D61</f>
        <v>-0.33649222166739334</v>
      </c>
      <c r="G62" s="1">
        <f>'F12c_VQZ-F12 CCSD '!I61-'F12c_VQZ-F12 CCSD '!H61</f>
        <v>-0.32696424290207471</v>
      </c>
      <c r="H62" s="1">
        <f>'F12c_VQZ-F12 CCSD '!M61-'F12c_VQZ-F12 CCSD '!L61</f>
        <v>-0.33172823228473414</v>
      </c>
      <c r="I62" s="1">
        <f>'F12c_VTZ-F12 CCSD '!D61-'F12c_VTZ-F12 CCSD '!C61</f>
        <v>-0.35264629908849177</v>
      </c>
      <c r="J62" s="1">
        <f>'F12c_VTZ-F12 CCSD '!M61-'F12c_VTZ-F12 CCSD '!L61</f>
        <v>-0.32180096043125195</v>
      </c>
      <c r="K62" s="1">
        <f>'F12c_VTZ-F12 CCSD '!Q61-'F12c_VTZ-F12 CCSD '!P61</f>
        <v>-0.33722362975987208</v>
      </c>
      <c r="L62" s="1">
        <f>'F12b_VTZ-F12'!D61-'F12b_VTZ-F12'!C61</f>
        <v>-0.35062023469927994</v>
      </c>
      <c r="M62" s="1">
        <f>'F12b_VTZ-F12'!M61-'F12b_VTZ-F12'!L61</f>
        <v>-0.32218564699200414</v>
      </c>
      <c r="N62" s="1">
        <f>'F12b_VTZ-F12'!V61-'F12b_VTZ-F12'!U61</f>
        <v>-0.33640294084564193</v>
      </c>
      <c r="O62" s="1">
        <f>'F12c_VDZ-F12 '!D61-'F12c_VDZ-F12 '!C61</f>
        <v>-0.34619714801842849</v>
      </c>
      <c r="P62" s="1">
        <f>'F12c_VDZ-F12 '!M61-'F12c_VDZ-F12 '!L61</f>
        <v>-0.32282620553232366</v>
      </c>
      <c r="Q62" s="1">
        <f>'F12c_VDZ-F12 '!V61-'F12c_VDZ-F12 '!U61</f>
        <v>-0.33451167677537619</v>
      </c>
      <c r="R62" s="1">
        <f>'F12b_VDZ-F12'!D61-'F12b_VDZ-F12'!C61</f>
        <v>-0.35055369421284488</v>
      </c>
      <c r="S62" s="1">
        <f>'F12b_VDZ-F12'!M61-'F12b_VDZ-F12'!L61</f>
        <v>-0.33004969205092372</v>
      </c>
      <c r="T62" s="1">
        <f>'F12b_VDZ-F12'!V61-'F12b_VDZ-F12'!U61</f>
        <v>-0.3403016931318843</v>
      </c>
      <c r="V62" s="1">
        <f>'F12c_aVTZ-F12 CCSD'!D61-'F12c_aVTZ-F12 CCSD'!C61</f>
        <v>-0.33125894805077105</v>
      </c>
      <c r="W62" s="1">
        <f>'F12c_aVTZ-F12 CCSD'!H61-'F12c_aVTZ-F12 CCSD'!G61</f>
        <v>-0.32819422804097886</v>
      </c>
      <c r="X62" s="1">
        <f>'F12c_aVTZ-F12 CCSD'!L61-'F12c_aVTZ-F12 CCSD'!K61</f>
        <v>-0.32972658804587485</v>
      </c>
      <c r="Y62" s="1">
        <f>'F12c_aVDZ-F12'!D61-'F12c_aVDZ-F12'!C61</f>
        <v>-0.32806037397901622</v>
      </c>
      <c r="Z62" s="1">
        <f>'F12c_aVDZ-F12'!M61-'F12c_aVDZ-F12'!L61</f>
        <v>-0.33019532383013606</v>
      </c>
      <c r="AA62" s="1">
        <f>'F12c_aVDZ-F12'!V61-'F12c_aVDZ-F12'!U61</f>
        <v>-0.32912784890457614</v>
      </c>
      <c r="AC62" s="1">
        <f>'CCSD(T)-haVnZ'!H62-'CCSD(T)-haVnZ'!G62</f>
        <v>-0.30890897731844391</v>
      </c>
      <c r="AD62" s="1">
        <f>'CCSD(T)-haVnZ'!M62-'CCSD(T)-haVnZ'!L62</f>
        <v>-0.28229860678213881</v>
      </c>
      <c r="AE62" s="1">
        <f>(AC62+AD62)/2</f>
        <v>-0.29560379205029136</v>
      </c>
      <c r="AF62" s="1">
        <f>'CCSD(T)-haVnZ'!R62-'CCSD(T)-haVnZ'!Q62</f>
        <v>-0.32579678092219577</v>
      </c>
      <c r="AG62" s="1">
        <f>'CCSD(T)-haVnZ'!W62-'CCSD(T)-haVnZ'!V62</f>
        <v>-0.29615199280400084</v>
      </c>
      <c r="AH62" s="1">
        <f>(AF62+AG62)/2</f>
        <v>-0.31097438686309831</v>
      </c>
      <c r="AI62" s="1">
        <f>'CCSD(T)-haVnZ'!AB62-'CCSD(T)-haVnZ'!AA62</f>
        <v>-0.33289477680206403</v>
      </c>
      <c r="AJ62" s="1">
        <f>'CCSD(T)-haVnZ'!AG62-'CCSD(T)-haVnZ'!AF62</f>
        <v>-0.30732708545596132</v>
      </c>
      <c r="AK62" s="1">
        <f t="shared" si="48"/>
        <v>-0.32011093112901268</v>
      </c>
      <c r="AL62" s="1">
        <f t="shared" si="35"/>
        <v>-0.3329074350711439</v>
      </c>
      <c r="AM62" s="1">
        <f t="shared" si="36"/>
        <v>-0.30198499744478485</v>
      </c>
      <c r="AN62" s="1">
        <f t="shared" si="21"/>
        <v>-0.31744621625796438</v>
      </c>
      <c r="AO62" s="1"/>
      <c r="AP62" s="1">
        <f>'CCSD(T)-sano-VnZ'!E62-'CCSD(T)-sano-VnZ'!D62</f>
        <v>-0.28790503768231868</v>
      </c>
      <c r="AQ62" s="1">
        <f>'CCSD(T)-sano-VnZ'!J62-'CCSD(T)-sano-VnZ'!I62</f>
        <v>-0.27301002415820552</v>
      </c>
      <c r="AR62" s="1">
        <f t="shared" si="46"/>
        <v>-0.2804575309202621</v>
      </c>
      <c r="AS62" s="1">
        <f>'CCSD(T)-sano-VnZ'!O62-'CCSD(T)-sano-VnZ'!N62</f>
        <v>-0.32483659535157638</v>
      </c>
      <c r="AT62" s="1">
        <f>'CCSD(T)-sano-VnZ'!T62-'CCSD(T)-sano-VnZ'!S62</f>
        <v>-0.29131977118832708</v>
      </c>
      <c r="AU62" s="1">
        <f t="shared" si="47"/>
        <v>-0.30807818326995173</v>
      </c>
      <c r="AV62" s="1">
        <f>'CCSD(T)-sano-VnZ'!Y62-'CCSD(T)-sano-VnZ'!X62</f>
        <v>-0.33111697026653486</v>
      </c>
      <c r="AW62" s="1">
        <f>'CCSD(T)-sano-VnZ'!AD62-'CCSD(T)-sano-VnZ'!AC62</f>
        <v>-0.30301064592231741</v>
      </c>
      <c r="AX62" s="1">
        <f t="shared" si="49"/>
        <v>-0.31706380809442614</v>
      </c>
      <c r="AY62" s="1"/>
      <c r="AZ62">
        <f>-(BEGDB!C54-BEGDB!I54)</f>
        <v>-0.29000000000000004</v>
      </c>
      <c r="BD62" s="1"/>
      <c r="BE62" s="1"/>
      <c r="BF62" s="1"/>
      <c r="BM62" s="1"/>
      <c r="BN62" s="1"/>
      <c r="CC62" s="1"/>
      <c r="CD62" s="1"/>
      <c r="DO62" t="str">
        <f t="shared" si="37"/>
        <v>51_Ethyne-Ethyne_TS.out</v>
      </c>
      <c r="DP62" s="1">
        <f t="shared" si="38"/>
        <v>2.0260643892118235E-3</v>
      </c>
      <c r="DQ62" s="1">
        <f t="shared" si="39"/>
        <v>-3.8468656075218988E-4</v>
      </c>
    </row>
    <row r="63" spans="1:121" x14ac:dyDescent="0.2">
      <c r="A63" t="s">
        <v>176</v>
      </c>
      <c r="I63" s="1">
        <f>'F12c_VTZ-F12 CCSD '!D62-'F12c_VTZ-F12 CCSD '!C62</f>
        <v>-1.3083875923388684</v>
      </c>
      <c r="J63" s="1">
        <f>'F12c_VTZ-F12 CCSD '!M62-'F12c_VTZ-F12 CCSD '!L62</f>
        <v>-1.3007309604828348</v>
      </c>
      <c r="K63" s="1">
        <f>'F12c_VTZ-F12 CCSD '!Q62-'F12c_VTZ-F12 CCSD '!P62</f>
        <v>-1.3045592764108518</v>
      </c>
      <c r="L63" s="1">
        <f>'F12b_VTZ-F12'!D62-'F12b_VTZ-F12'!C62</f>
        <v>-1.2984428512971871</v>
      </c>
      <c r="M63" s="1">
        <f>'F12b_VTZ-F12'!M62-'F12b_VTZ-F12'!L62</f>
        <v>-1.3016201602913604</v>
      </c>
      <c r="N63" s="1">
        <f>'F12b_VTZ-F12'!V62-'F12b_VTZ-F12'!U62</f>
        <v>-1.3000315057942737</v>
      </c>
      <c r="O63" s="1">
        <f>'F12c_VDZ-F12 '!D62-'F12c_VDZ-F12 '!C62</f>
        <v>-1.2985354340798851</v>
      </c>
      <c r="P63" s="1">
        <f>'F12c_VDZ-F12 '!M62-'F12c_VDZ-F12 '!L62</f>
        <v>-1.3065105169333964</v>
      </c>
      <c r="Q63" s="1">
        <f>'F12c_VDZ-F12 '!V62-'F12c_VDZ-F12 '!U62</f>
        <v>-1.3025229755066405</v>
      </c>
      <c r="R63" s="1">
        <f>'F12b_VDZ-F12'!D62-'F12b_VDZ-F12'!C62</f>
        <v>-1.3412827422595575</v>
      </c>
      <c r="S63" s="1">
        <f>'F12b_VDZ-F12'!M62-'F12b_VDZ-F12'!L62</f>
        <v>-1.3261567801266434</v>
      </c>
      <c r="T63" s="1">
        <f>'F12b_VDZ-F12'!V62-'F12b_VDZ-F12'!U62</f>
        <v>-1.3337197611931</v>
      </c>
      <c r="V63" s="1">
        <f>'F12c_aVTZ-F12 CCSD'!D62-'F12c_aVTZ-F12 CCSD'!C62</f>
        <v>-1.2926431349260028</v>
      </c>
      <c r="W63" s="1">
        <f>'F12c_aVTZ-F12 CCSD'!H62-'F12c_aVTZ-F12 CCSD'!G62</f>
        <v>-1.3035755138255136</v>
      </c>
      <c r="X63" s="1">
        <f>'F12c_aVTZ-F12 CCSD'!L62-'F12c_aVTZ-F12 CCSD'!K62</f>
        <v>-1.2981093243757584</v>
      </c>
      <c r="Y63" s="1">
        <f>'F12c_aVDZ-F12'!D62-'F12c_aVDZ-F12'!C62</f>
        <v>-1.2742887700416867</v>
      </c>
      <c r="Z63" s="1">
        <f>'F12c_aVDZ-F12'!M62-'F12c_aVDZ-F12'!L62</f>
        <v>-1.313705574098027</v>
      </c>
      <c r="AA63" s="1">
        <f>'F12c_aVDZ-F12'!V62-'F12c_aVDZ-F12'!U62</f>
        <v>-1.2939971720698571</v>
      </c>
      <c r="AC63" s="1">
        <f>'CCSD(T)-haVnZ'!H63-'CCSD(T)-haVnZ'!G63</f>
        <v>-1.216082246341422</v>
      </c>
      <c r="AD63" s="1">
        <f>'CCSD(T)-haVnZ'!M63-'CCSD(T)-haVnZ'!L63</f>
        <v>-1.1192088263477586</v>
      </c>
      <c r="AE63" s="1">
        <f>(AC63+AD63)/2</f>
        <v>-1.1676455363445903</v>
      </c>
      <c r="AF63" s="1">
        <f>'CCSD(T)-haVnZ'!R63-'CCSD(T)-haVnZ'!Q63</f>
        <v>-1.2883796571405783</v>
      </c>
      <c r="AG63" s="1">
        <f>'CCSD(T)-haVnZ'!W63-'CCSD(T)-haVnZ'!V63</f>
        <v>-1.2064148946314464</v>
      </c>
      <c r="AH63" s="1">
        <f>(AF63+AG63)/2</f>
        <v>-1.2473972758860123</v>
      </c>
      <c r="AI63" s="1"/>
      <c r="AJ63" s="1"/>
      <c r="AK63" s="1"/>
      <c r="AL63" s="1">
        <f t="shared" si="35"/>
        <v>-1.3188206722139073</v>
      </c>
      <c r="AM63" s="1">
        <f t="shared" si="36"/>
        <v>-1.2431332391719465</v>
      </c>
      <c r="AN63" s="1">
        <f t="shared" si="21"/>
        <v>-1.2809769556929269</v>
      </c>
      <c r="AO63" s="1"/>
      <c r="AP63" s="1">
        <f>'CCSD(T)-sano-VnZ'!E63-'CCSD(T)-sano-VnZ'!D63</f>
        <v>-1.1654367823011214</v>
      </c>
      <c r="AQ63" s="1">
        <f>'CCSD(T)-sano-VnZ'!J63-'CCSD(T)-sano-VnZ'!I63</f>
        <v>-1.0928100532763447</v>
      </c>
      <c r="AR63" s="1">
        <f t="shared" si="46"/>
        <v>-1.129123417788733</v>
      </c>
      <c r="AS63" s="1">
        <f>'CCSD(T)-sano-VnZ'!O63-'CCSD(T)-sano-VnZ'!N63</f>
        <v>-1.3091602743323403</v>
      </c>
      <c r="AT63" s="1">
        <f>'CCSD(T)-sano-VnZ'!T63-'CCSD(T)-sano-VnZ'!S63</f>
        <v>-1.2022858532707348</v>
      </c>
      <c r="AU63" s="1">
        <f t="shared" si="47"/>
        <v>-1.2557230638015375</v>
      </c>
      <c r="AV63" s="1"/>
      <c r="AW63" s="1"/>
      <c r="AX63" s="1"/>
      <c r="AY63" s="1"/>
      <c r="AZ63">
        <f>-(BEGDB!C55-BEGDB!I55)</f>
        <v>-1.1280000000000001</v>
      </c>
      <c r="BE63" s="1"/>
      <c r="BF63" s="1"/>
      <c r="BM63" s="1"/>
      <c r="BN63" s="1"/>
      <c r="CC63" s="1"/>
      <c r="CD63" s="1"/>
      <c r="DO63" t="str">
        <f t="shared" si="37"/>
        <v>52_Benzene-AcOH_OH-pi.out</v>
      </c>
      <c r="DP63" s="1">
        <f t="shared" si="38"/>
        <v>9.9447410416813042E-3</v>
      </c>
      <c r="DQ63" s="1">
        <f t="shared" si="39"/>
        <v>-8.8919980852564251E-4</v>
      </c>
    </row>
    <row r="64" spans="1:121" x14ac:dyDescent="0.2">
      <c r="A64" t="s">
        <v>177</v>
      </c>
      <c r="I64" s="1">
        <f>'F12c_VTZ-F12 CCSD '!D63-'F12c_VTZ-F12 CCSD '!C63</f>
        <v>-1.0041777287325404</v>
      </c>
      <c r="J64" s="1">
        <f>'F12c_VTZ-F12 CCSD '!M63-'F12c_VTZ-F12 CCSD '!L63</f>
        <v>-0.99164992576356648</v>
      </c>
      <c r="K64" s="1">
        <f>'F12c_VTZ-F12 CCSD '!Q63-'F12c_VTZ-F12 CCSD '!P63</f>
        <v>-0.99791382724805278</v>
      </c>
      <c r="L64" s="1">
        <f>'F12b_VTZ-F12'!D63-'F12b_VTZ-F12'!C63</f>
        <v>-0.99307773515747622</v>
      </c>
      <c r="M64" s="1">
        <f>'F12b_VTZ-F12'!M63-'F12b_VTZ-F12'!L63</f>
        <v>-0.99157415522079617</v>
      </c>
      <c r="N64" s="1">
        <f>'F12b_VTZ-F12'!V63-'F12b_VTZ-F12'!U63</f>
        <v>-0.99232594518913686</v>
      </c>
      <c r="O64" s="1">
        <f>'F12c_VDZ-F12 '!D63-'F12c_VDZ-F12 '!C63</f>
        <v>-1.0004424934660863</v>
      </c>
      <c r="P64" s="1">
        <f>'F12c_VDZ-F12 '!M63-'F12c_VDZ-F12 '!L63</f>
        <v>-0.99693793074212911</v>
      </c>
      <c r="Q64" s="1">
        <f>'F12c_VDZ-F12 '!V63-'F12c_VDZ-F12 '!U63</f>
        <v>-0.99869021210410747</v>
      </c>
      <c r="R64" s="1">
        <f>'F12b_VDZ-F12'!D63-'F12b_VDZ-F12'!C63</f>
        <v>-1.038589142373211</v>
      </c>
      <c r="S64" s="1">
        <f>'F12b_VDZ-F12'!M63-'F12b_VDZ-F12'!L63</f>
        <v>-1.015368799611343</v>
      </c>
      <c r="T64" s="1">
        <f>'F12b_VDZ-F12'!V63-'F12b_VDZ-F12'!U63</f>
        <v>-1.0269789709922765</v>
      </c>
      <c r="V64" s="1">
        <f>'F12c_aVTZ-F12 CCSD'!D63-'F12c_aVTZ-F12 CCSD'!C63</f>
        <v>-0.98749919763707039</v>
      </c>
      <c r="W64" s="1">
        <f>'F12c_aVTZ-F12 CCSD'!H63-'F12c_aVTZ-F12 CCSD'!G63</f>
        <v>-0.99506851841932153</v>
      </c>
      <c r="X64" s="1">
        <f>'F12c_aVTZ-F12 CCSD'!L63-'F12c_aVTZ-F12 CCSD'!K63</f>
        <v>-0.99128385802819619</v>
      </c>
      <c r="Y64" s="1">
        <f>'F12c_aVDZ-F12'!D63-'F12c_aVDZ-F12'!C63</f>
        <v>-0.97468885661689475</v>
      </c>
      <c r="Z64" s="1">
        <f>'F12c_aVDZ-F12'!M63-'F12c_aVDZ-F12'!L63</f>
        <v>-1.0055555318696356</v>
      </c>
      <c r="AA64" s="1">
        <f>'F12c_aVDZ-F12'!V63-'F12c_aVDZ-F12'!U63</f>
        <v>-0.99012219424326453</v>
      </c>
      <c r="AC64" s="1">
        <f>'CCSD(T)-haVnZ'!H64-'CCSD(T)-haVnZ'!G64</f>
        <v>-0.96707911354977494</v>
      </c>
      <c r="AD64" s="1">
        <f>'CCSD(T)-haVnZ'!M64-'CCSD(T)-haVnZ'!L64</f>
        <v>-0.87749810005685802</v>
      </c>
      <c r="AE64" s="1">
        <f t="shared" ref="AE64:AE70" si="50">(AC64+AD64)/2</f>
        <v>-0.92228860680331648</v>
      </c>
      <c r="AF64" s="1">
        <f>'CCSD(T)-haVnZ'!R64-'CCSD(T)-haVnZ'!Q64</f>
        <v>-0.99849509932350511</v>
      </c>
      <c r="AG64" s="1">
        <f>'CCSD(T)-haVnZ'!W64-'CCSD(T)-haVnZ'!V64</f>
        <v>-0.92089599066425754</v>
      </c>
      <c r="AH64" s="1">
        <f t="shared" ref="AH64:AH70" si="51">(AF64+AG64)/2</f>
        <v>-0.95969554499388132</v>
      </c>
      <c r="AI64" s="1"/>
      <c r="AJ64" s="1"/>
      <c r="AK64" s="1"/>
      <c r="AL64" s="1">
        <f t="shared" si="35"/>
        <v>-1.0117228828071809</v>
      </c>
      <c r="AM64" s="1">
        <f t="shared" si="36"/>
        <v>-0.93916878670947834</v>
      </c>
      <c r="AN64" s="1">
        <f t="shared" si="21"/>
        <v>-0.97544583475832969</v>
      </c>
      <c r="AO64" s="1"/>
      <c r="AP64" s="1">
        <f>'CCSD(T)-sano-VnZ'!E64-'CCSD(T)-sano-VnZ'!D64</f>
        <v>-0.91047523658679985</v>
      </c>
      <c r="AQ64" s="1">
        <f>'CCSD(T)-sano-VnZ'!J64-'CCSD(T)-sano-VnZ'!I64</f>
        <v>-0.83431150759134542</v>
      </c>
      <c r="AR64" s="1">
        <f t="shared" si="46"/>
        <v>-0.87239337208907264</v>
      </c>
      <c r="AS64" s="1">
        <f>'CCSD(T)-sano-VnZ'!O64-'CCSD(T)-sano-VnZ'!N64</f>
        <v>-1.0098688740174695</v>
      </c>
      <c r="AT64" s="1">
        <f>'CCSD(T)-sano-VnZ'!T64-'CCSD(T)-sano-VnZ'!S64</f>
        <v>-0.9101694317410014</v>
      </c>
      <c r="AU64" s="1">
        <f t="shared" si="47"/>
        <v>-0.96001915287923545</v>
      </c>
      <c r="AV64" s="1"/>
      <c r="AW64" s="1"/>
      <c r="AX64" s="1"/>
      <c r="AY64" s="1"/>
      <c r="AZ64">
        <f>-(BEGDB!C56-BEGDB!I56)</f>
        <v>-0.87900000000000045</v>
      </c>
      <c r="BE64" s="1"/>
      <c r="BF64" s="1"/>
      <c r="BM64" s="1"/>
      <c r="BN64" s="1"/>
      <c r="CC64" s="1"/>
      <c r="CD64" s="1"/>
      <c r="DO64" t="str">
        <f t="shared" si="37"/>
        <v>53_Benzene-AcNH2_NH-pi.out</v>
      </c>
      <c r="DP64" s="1">
        <f t="shared" si="38"/>
        <v>1.1099993575064193E-2</v>
      </c>
      <c r="DQ64" s="1">
        <f t="shared" si="39"/>
        <v>7.5770542770303706E-5</v>
      </c>
    </row>
    <row r="65" spans="1:121" x14ac:dyDescent="0.2">
      <c r="A65" t="s">
        <v>178</v>
      </c>
      <c r="I65" s="1">
        <f>'F12c_VTZ-F12 CCSD '!D64-'F12c_VTZ-F12 CCSD '!C64</f>
        <v>-0.76305828955839372</v>
      </c>
      <c r="J65" s="1">
        <f>'F12c_VTZ-F12 CCSD '!M64-'F12c_VTZ-F12 CCSD '!L64</f>
        <v>-0.752191425817339</v>
      </c>
      <c r="K65" s="1">
        <f>'F12c_VTZ-F12 CCSD '!Q64-'F12c_VTZ-F12 CCSD '!P64</f>
        <v>-0.75762485768786636</v>
      </c>
      <c r="L65" s="1">
        <f>'F12b_VTZ-F12'!D64-'F12b_VTZ-F12'!C64</f>
        <v>-0.75497529140763175</v>
      </c>
      <c r="M65" s="1">
        <f>'F12b_VTZ-F12'!M64-'F12b_VTZ-F12'!L64</f>
        <v>-0.75289801283999491</v>
      </c>
      <c r="N65" s="1">
        <f>'F12b_VTZ-F12'!V64-'F12b_VTZ-F12'!U64</f>
        <v>-0.75393665212381356</v>
      </c>
      <c r="O65" s="1">
        <f>'F12c_VDZ-F12 '!D64-'F12c_VDZ-F12 '!C64</f>
        <v>-0.77385476311575907</v>
      </c>
      <c r="P65" s="1">
        <f>'F12c_VDZ-F12 '!M64-'F12c_VDZ-F12 '!L64</f>
        <v>-0.75569602057276342</v>
      </c>
      <c r="Q65" s="1">
        <f>'F12c_VDZ-F12 '!V64-'F12c_VDZ-F12 '!U64</f>
        <v>-0.76477539184426124</v>
      </c>
      <c r="R65" s="1">
        <f>'F12b_VDZ-F12'!D64-'F12b_VDZ-F12'!C64</f>
        <v>-0.79652773112022013</v>
      </c>
      <c r="S65" s="1">
        <f>'F12b_VDZ-F12'!M64-'F12b_VDZ-F12'!L64</f>
        <v>-0.77163648374147176</v>
      </c>
      <c r="T65" s="1">
        <f>'F12b_VDZ-F12'!V64-'F12b_VDZ-F12'!U64</f>
        <v>-0.78408210743084572</v>
      </c>
      <c r="V65" s="1">
        <f>'F12c_aVTZ-F12 CCSD'!D64-'F12c_aVTZ-F12 CCSD'!C64</f>
        <v>-0.74692688092793968</v>
      </c>
      <c r="W65" s="1">
        <f>'F12c_aVTZ-F12 CCSD'!H64-'F12c_aVTZ-F12 CCSD'!G64</f>
        <v>-0.75137244936491632</v>
      </c>
      <c r="X65" s="1">
        <f>'F12c_aVTZ-F12 CCSD'!L64-'F12c_aVTZ-F12 CCSD'!K64</f>
        <v>-0.74914966514642822</v>
      </c>
      <c r="Y65" s="1">
        <f>'F12c_aVDZ-F12'!D64-'F12c_aVDZ-F12'!C64</f>
        <v>-0.74763021739872659</v>
      </c>
      <c r="Z65" s="1">
        <f>'F12c_aVDZ-F12'!M64-'F12c_aVDZ-F12'!L64</f>
        <v>-0.75551991195823387</v>
      </c>
      <c r="AA65" s="1">
        <f>'F12c_aVDZ-F12'!V64-'F12c_aVDZ-F12'!U64</f>
        <v>-0.75157506467848023</v>
      </c>
      <c r="AC65" s="1">
        <f>'CCSD(T)-haVnZ'!H65-'CCSD(T)-haVnZ'!G65</f>
        <v>-0.6698071606292455</v>
      </c>
      <c r="AD65" s="1">
        <f>'CCSD(T)-haVnZ'!M65-'CCSD(T)-haVnZ'!L65</f>
        <v>-0.61445779308454851</v>
      </c>
      <c r="AE65" s="1">
        <f t="shared" si="50"/>
        <v>-0.64213247685689701</v>
      </c>
      <c r="AF65" s="1">
        <f>'CCSD(T)-haVnZ'!R65-'CCSD(T)-haVnZ'!Q65</f>
        <v>-0.73771407696165348</v>
      </c>
      <c r="AG65" s="1">
        <f>'CCSD(T)-haVnZ'!W65-'CCSD(T)-haVnZ'!V65</f>
        <v>-0.68057236844265168</v>
      </c>
      <c r="AH65" s="1">
        <f t="shared" si="51"/>
        <v>-0.70914322270215258</v>
      </c>
      <c r="AI65" s="1"/>
      <c r="AJ65" s="1"/>
      <c r="AK65" s="1"/>
      <c r="AL65" s="1">
        <f t="shared" si="35"/>
        <v>-0.76630646278582526</v>
      </c>
      <c r="AM65" s="1">
        <f t="shared" si="36"/>
        <v>-0.70841008438290565</v>
      </c>
      <c r="AN65" s="1">
        <f t="shared" si="21"/>
        <v>-0.73735827358436545</v>
      </c>
      <c r="AO65" s="1"/>
      <c r="AP65" s="1">
        <f>'CCSD(T)-sano-VnZ'!E65-'CCSD(T)-sano-VnZ'!D65</f>
        <v>-0.6788225011582405</v>
      </c>
      <c r="AQ65" s="1">
        <f>'CCSD(T)-sano-VnZ'!J65-'CCSD(T)-sano-VnZ'!I65</f>
        <v>-0.6318409363806774</v>
      </c>
      <c r="AR65" s="1">
        <f t="shared" si="46"/>
        <v>-0.65533171876945895</v>
      </c>
      <c r="AS65" s="1">
        <f>'CCSD(T)-sano-VnZ'!O65-'CCSD(T)-sano-VnZ'!N65</f>
        <v>-0.76964442157514279</v>
      </c>
      <c r="AT65" s="1">
        <f>'CCSD(T)-sano-VnZ'!T65-'CCSD(T)-sano-VnZ'!S65</f>
        <v>-0.69297801291939631</v>
      </c>
      <c r="AU65" s="1">
        <f t="shared" si="47"/>
        <v>-0.73131121724726955</v>
      </c>
      <c r="AV65" s="1"/>
      <c r="AW65" s="1"/>
      <c r="AX65" s="1"/>
      <c r="AY65" s="1"/>
      <c r="AZ65">
        <f>-(BEGDB!C57-BEGDB!I57)</f>
        <v>-0.62000000000000011</v>
      </c>
      <c r="BE65" s="1"/>
      <c r="BF65" s="1"/>
      <c r="BM65" s="1"/>
      <c r="BN65" s="1"/>
      <c r="CC65" s="1"/>
      <c r="CD65" s="1"/>
      <c r="DO65" t="str">
        <f t="shared" si="37"/>
        <v>54_Benzene-Water_OH-pi.out</v>
      </c>
      <c r="DP65" s="1">
        <f t="shared" si="38"/>
        <v>8.0829981507619664E-3</v>
      </c>
      <c r="DQ65" s="1">
        <f t="shared" si="39"/>
        <v>-7.0658702265591344E-4</v>
      </c>
    </row>
    <row r="66" spans="1:121" x14ac:dyDescent="0.2">
      <c r="A66" t="s">
        <v>179</v>
      </c>
      <c r="I66" s="1">
        <f>'F12c_VTZ-F12 CCSD '!D65-'F12c_VTZ-F12 CCSD '!C65</f>
        <v>-1.3744960445146099</v>
      </c>
      <c r="J66" s="1">
        <f>'F12c_VTZ-F12 CCSD '!M65-'F12c_VTZ-F12 CCSD '!L65</f>
        <v>-1.3698412411474696</v>
      </c>
      <c r="K66" s="1">
        <f>'F12c_VTZ-F12 CCSD '!Q65-'F12c_VTZ-F12 CCSD '!P65</f>
        <v>-1.3721686428310398</v>
      </c>
      <c r="L66" s="1">
        <f>'F12b_VTZ-F12'!D65-'F12b_VTZ-F12'!C65</f>
        <v>-1.3591524438641231</v>
      </c>
      <c r="M66" s="1">
        <f>'F12b_VTZ-F12'!M65-'F12b_VTZ-F12'!L65</f>
        <v>-1.3659967571401781</v>
      </c>
      <c r="N66" s="1">
        <f>'F12b_VTZ-F12'!V65-'F12b_VTZ-F12'!U65</f>
        <v>-1.3625746005021502</v>
      </c>
      <c r="O66" s="1">
        <f>'F12c_VDZ-F12 '!D65-'F12c_VDZ-F12 '!C65</f>
        <v>-1.3667865155083385</v>
      </c>
      <c r="P66" s="1">
        <f>'F12c_VDZ-F12 '!M65-'F12c_VDZ-F12 '!L65</f>
        <v>-1.3707374132219274</v>
      </c>
      <c r="Q66" s="1">
        <f>'F12c_VDZ-F12 '!V65-'F12c_VDZ-F12 '!U65</f>
        <v>-1.3687619643651328</v>
      </c>
      <c r="R66" s="1">
        <f>'F12b_VDZ-F12'!D65-'F12b_VDZ-F12'!C65</f>
        <v>-1.3961031820687073</v>
      </c>
      <c r="S66" s="1">
        <f>'F12b_VDZ-F12'!M65-'F12b_VDZ-F12'!L65</f>
        <v>-1.3786712417214866</v>
      </c>
      <c r="T66" s="1">
        <f>'F12b_VDZ-F12'!V65-'F12b_VDZ-F12'!U65</f>
        <v>-1.387387211895097</v>
      </c>
      <c r="V66" s="1">
        <f>'F12c_aVTZ-F12 CCSD'!D65-'F12c_aVTZ-F12 CCSD'!C65</f>
        <v>-1.360626636891447</v>
      </c>
      <c r="W66" s="1">
        <f>'F12c_aVTZ-F12 CCSD'!H65-'F12c_aVTZ-F12 CCSD'!G65</f>
        <v>-1.370896885947948</v>
      </c>
      <c r="X66" s="1">
        <f>'F12c_aVTZ-F12 CCSD'!L65-'F12c_aVTZ-F12 CCSD'!K65</f>
        <v>-1.3657617614196975</v>
      </c>
      <c r="Y66" s="1">
        <f>'F12c_aVDZ-F12'!D65-'F12c_aVDZ-F12'!C65</f>
        <v>-1.3476774116740131</v>
      </c>
      <c r="Z66" s="1">
        <f>'F12c_aVDZ-F12'!M65-'F12c_aVDZ-F12'!L65</f>
        <v>-1.3753673903827957</v>
      </c>
      <c r="AA66" s="1">
        <f>'F12c_aVDZ-F12'!V65-'F12c_aVDZ-F12'!U65</f>
        <v>-1.3615224010284042</v>
      </c>
      <c r="AC66" s="1">
        <f>'CCSD(T)-haVnZ'!H66-'CCSD(T)-haVnZ'!G66</f>
        <v>-1.2328249735623542</v>
      </c>
      <c r="AD66" s="1">
        <f>'CCSD(T)-haVnZ'!M66-'CCSD(T)-haVnZ'!L66</f>
        <v>-1.1431798436659442</v>
      </c>
      <c r="AE66" s="1">
        <f t="shared" si="50"/>
        <v>-1.1880024086141492</v>
      </c>
      <c r="AF66" s="1">
        <f>'CCSD(T)-haVnZ'!R66-'CCSD(T)-haVnZ'!Q66</f>
        <v>-1.3398299649076488</v>
      </c>
      <c r="AG66" s="1">
        <f>'CCSD(T)-haVnZ'!W66-'CCSD(T)-haVnZ'!V66</f>
        <v>-1.2677044377439568</v>
      </c>
      <c r="AH66" s="1">
        <f t="shared" si="51"/>
        <v>-1.3037672013258028</v>
      </c>
      <c r="AI66" s="1"/>
      <c r="AJ66" s="1"/>
      <c r="AK66" s="1"/>
      <c r="AL66" s="1">
        <f t="shared" si="35"/>
        <v>-1.3848846981056677</v>
      </c>
      <c r="AM66" s="1">
        <f t="shared" si="36"/>
        <v>-1.3201358457768042</v>
      </c>
      <c r="AN66" s="1">
        <f t="shared" si="21"/>
        <v>-1.3525102719412359</v>
      </c>
      <c r="AO66" s="1"/>
      <c r="AP66" s="1">
        <f>'CCSD(T)-sano-VnZ'!E66-'CCSD(T)-sano-VnZ'!D66</f>
        <v>-1.1844332255796419</v>
      </c>
      <c r="AQ66" s="1">
        <f>'CCSD(T)-sano-VnZ'!J66-'CCSD(T)-sano-VnZ'!I66</f>
        <v>-1.1282179250210156</v>
      </c>
      <c r="AR66" s="1">
        <f t="shared" si="46"/>
        <v>-1.1563255753003288</v>
      </c>
      <c r="AS66" s="1">
        <f>'CCSD(T)-sano-VnZ'!O66-'CCSD(T)-sano-VnZ'!N66</f>
        <v>-1.3628057922897132</v>
      </c>
      <c r="AT66" s="1">
        <f>'CCSD(T)-sano-VnZ'!T66-'CCSD(T)-sano-VnZ'!S66</f>
        <v>-1.2673689084812931</v>
      </c>
      <c r="AU66" s="1">
        <f t="shared" si="47"/>
        <v>-1.3150873503855032</v>
      </c>
      <c r="AV66" s="1"/>
      <c r="AW66" s="1"/>
      <c r="AX66" s="1"/>
      <c r="AY66" s="1"/>
      <c r="AZ66">
        <f>-(BEGDB!C58-BEGDB!I58)</f>
        <v>-1.1579999999999995</v>
      </c>
      <c r="BE66" s="1"/>
      <c r="BF66" s="1"/>
      <c r="BM66" s="1"/>
      <c r="BN66" s="1"/>
      <c r="CC66" s="1"/>
      <c r="CD66" s="1"/>
      <c r="DO66" t="str">
        <f t="shared" si="37"/>
        <v>55_Benzene-MeOH_OH-pi.out</v>
      </c>
      <c r="DP66" s="1">
        <f t="shared" si="38"/>
        <v>1.5343600650486788E-2</v>
      </c>
      <c r="DQ66" s="1">
        <f t="shared" si="39"/>
        <v>3.8444840072915376E-3</v>
      </c>
    </row>
    <row r="67" spans="1:121" x14ac:dyDescent="0.2">
      <c r="A67" t="s">
        <v>180</v>
      </c>
      <c r="I67" s="1">
        <f>'F12c_VTZ-F12 CCSD '!D66-'F12c_VTZ-F12 CCSD '!C66</f>
        <v>-1.3947260239840098</v>
      </c>
      <c r="J67" s="1">
        <f>'F12c_VTZ-F12 CCSD '!M66-'F12c_VTZ-F12 CCSD '!L66</f>
        <v>-1.3899155831775087</v>
      </c>
      <c r="K67" s="1">
        <f>'F12c_VTZ-F12 CCSD '!Q66-'F12c_VTZ-F12 CCSD '!P66</f>
        <v>-1.392320803580759</v>
      </c>
      <c r="L67" s="1">
        <f>'F12b_VTZ-F12'!D66-'F12b_VTZ-F12'!C66</f>
        <v>-1.3781238193449155</v>
      </c>
      <c r="M67" s="1">
        <f>'F12b_VTZ-F12'!M66-'F12b_VTZ-F12'!L66</f>
        <v>-1.3834406809658053</v>
      </c>
      <c r="N67" s="1">
        <f>'F12b_VTZ-F12'!V66-'F12b_VTZ-F12'!U66</f>
        <v>-1.3807822501553604</v>
      </c>
      <c r="O67" s="1">
        <f>'F12c_VDZ-F12 '!D66-'F12c_VDZ-F12 '!C66</f>
        <v>-1.3837918660539557</v>
      </c>
      <c r="P67" s="1">
        <f>'F12c_VDZ-F12 '!M66-'F12c_VDZ-F12 '!L66</f>
        <v>-1.3870143017853169</v>
      </c>
      <c r="Q67" s="1">
        <f>'F12c_VDZ-F12 '!V66-'F12c_VDZ-F12 '!U66</f>
        <v>-1.3854030839196367</v>
      </c>
      <c r="R67" s="1">
        <f>'F12b_VDZ-F12'!D66-'F12b_VDZ-F12'!C66</f>
        <v>-1.4067018363113326</v>
      </c>
      <c r="S67" s="1">
        <f>'F12b_VDZ-F12'!M66-'F12b_VDZ-F12'!L66</f>
        <v>-1.3872820375533257</v>
      </c>
      <c r="T67" s="1">
        <f>'F12b_VDZ-F12'!V66-'F12b_VDZ-F12'!U66</f>
        <v>-1.3969919369323289</v>
      </c>
      <c r="V67" s="1">
        <f>'F12c_aVTZ-F12 CCSD'!D66-'F12c_aVTZ-F12 CCSD'!C66</f>
        <v>-1.383121398469962</v>
      </c>
      <c r="W67" s="1">
        <f>'F12c_aVTZ-F12 CCSD'!H66-'F12c_aVTZ-F12 CCSD'!G66</f>
        <v>-1.3925189801640694</v>
      </c>
      <c r="X67" s="1">
        <f>'F12c_aVTZ-F12 CCSD'!L66-'F12c_aVTZ-F12 CCSD'!K66</f>
        <v>-1.3878201893170155</v>
      </c>
      <c r="Y67" s="1">
        <f>'F12c_aVDZ-F12'!D66-'F12c_aVDZ-F12'!C66</f>
        <v>-1.3689834481925756</v>
      </c>
      <c r="Z67" s="1">
        <f>'F12c_aVDZ-F12'!M66-'F12c_aVDZ-F12'!L66</f>
        <v>-1.3945495513236503</v>
      </c>
      <c r="AA67" s="1">
        <f>'F12c_aVDZ-F12'!V66-'F12c_aVDZ-F12'!U66</f>
        <v>-1.3817664997581129</v>
      </c>
      <c r="AC67" s="1">
        <f>'CCSD(T)-haVnZ'!H67-'CCSD(T)-haVnZ'!G67</f>
        <v>-1.2620844394485529</v>
      </c>
      <c r="AD67" s="1">
        <f>'CCSD(T)-haVnZ'!M67-'CCSD(T)-haVnZ'!L67</f>
        <v>-1.1756083912746556</v>
      </c>
      <c r="AE67" s="1">
        <f t="shared" si="50"/>
        <v>-1.2188464153616043</v>
      </c>
      <c r="AF67" s="1">
        <f>'CCSD(T)-haVnZ'!R67-'CCSD(T)-haVnZ'!Q67</f>
        <v>-1.3696649843606514</v>
      </c>
      <c r="AG67" s="1">
        <f>'CCSD(T)-haVnZ'!W67-'CCSD(T)-haVnZ'!V67</f>
        <v>-1.2972508103739879</v>
      </c>
      <c r="AH67" s="1">
        <f t="shared" si="51"/>
        <v>-1.3334578973673197</v>
      </c>
      <c r="AI67" s="1"/>
      <c r="AJ67" s="1"/>
      <c r="AK67" s="1"/>
      <c r="AL67" s="1">
        <f t="shared" si="35"/>
        <v>-1.4149620559025877</v>
      </c>
      <c r="AM67" s="1">
        <f t="shared" si="36"/>
        <v>-1.348468671047391</v>
      </c>
      <c r="AN67" s="1">
        <f t="shared" si="21"/>
        <v>-1.3817153634749895</v>
      </c>
      <c r="AO67" s="1"/>
      <c r="AP67" s="1">
        <f>'CCSD(T)-sano-VnZ'!E67-'CCSD(T)-sano-VnZ'!D67</f>
        <v>-1.1952472768148596</v>
      </c>
      <c r="AQ67" s="1">
        <f>'CCSD(T)-sano-VnZ'!J67-'CCSD(T)-sano-VnZ'!I67</f>
        <v>-1.1300859950897999</v>
      </c>
      <c r="AR67" s="1">
        <f t="shared" si="46"/>
        <v>-1.1626666359523297</v>
      </c>
      <c r="AS67" s="1">
        <f>'CCSD(T)-sano-VnZ'!O67-'CCSD(T)-sano-VnZ'!N67</f>
        <v>-1.3722365082894861</v>
      </c>
      <c r="AT67" s="1">
        <f>'CCSD(T)-sano-VnZ'!T67-'CCSD(T)-sano-VnZ'!S67</f>
        <v>-1.2761896670139268</v>
      </c>
      <c r="AU67" s="1">
        <f t="shared" si="47"/>
        <v>-1.3242130876517064</v>
      </c>
      <c r="AV67" s="1"/>
      <c r="AW67" s="1"/>
      <c r="AX67" s="1"/>
      <c r="AY67" s="1"/>
      <c r="AZ67">
        <f>-(BEGDB!C59-BEGDB!I59)</f>
        <v>-1.1920000000000002</v>
      </c>
      <c r="BE67" s="1"/>
      <c r="BF67" s="1"/>
      <c r="BM67" s="1"/>
      <c r="BN67" s="1"/>
      <c r="CC67" s="1"/>
      <c r="CD67" s="1"/>
      <c r="DO67" t="str">
        <f t="shared" si="37"/>
        <v>56_Benzene-MeNH2_NH-pi.out</v>
      </c>
      <c r="DP67" s="1">
        <f t="shared" si="38"/>
        <v>1.6602204639094342E-2</v>
      </c>
      <c r="DQ67" s="1">
        <f t="shared" si="39"/>
        <v>6.4749022117034372E-3</v>
      </c>
    </row>
    <row r="68" spans="1:121" x14ac:dyDescent="0.2">
      <c r="A68" t="s">
        <v>202</v>
      </c>
      <c r="I68" s="1">
        <f>'F12c_VTZ-F12 CCSD '!D67-'F12c_VTZ-F12 CCSD '!C67</f>
        <v>-1.9843719000414879</v>
      </c>
      <c r="J68" s="1">
        <f>'F12c_VTZ-F12 CCSD '!M67-'F12c_VTZ-F12 CCSD '!L67</f>
        <v>-1.9785454234839417</v>
      </c>
      <c r="K68" s="1">
        <f>'F12c_VTZ-F12 CCSD '!Q67-'F12c_VTZ-F12 CCSD '!P67</f>
        <v>-1.9814586617627157</v>
      </c>
      <c r="L68" s="1">
        <f>'F12b_VTZ-F12'!D67-'F12b_VTZ-F12'!C67</f>
        <v>-1.965080638425075</v>
      </c>
      <c r="M68" s="1">
        <f>'F12b_VTZ-F12'!M67-'F12b_VTZ-F12'!L67</f>
        <v>-1.9730864221914954</v>
      </c>
      <c r="N68" s="1">
        <f>'F12b_VTZ-F12'!V67-'F12b_VTZ-F12'!U67</f>
        <v>-1.9690835303082856</v>
      </c>
      <c r="O68" s="1">
        <f>'F12c_VDZ-F12 '!D67-'F12c_VDZ-F12 '!C67</f>
        <v>-1.9648063683804278</v>
      </c>
      <c r="P68" s="1">
        <f>'F12c_VDZ-F12 '!M67-'F12c_VDZ-F12 '!L67</f>
        <v>-1.97936059850033</v>
      </c>
      <c r="Q68" s="1">
        <f>'F12c_VDZ-F12 '!V67-'F12c_VDZ-F12 '!U67</f>
        <v>-1.9720834834403789</v>
      </c>
      <c r="R68" s="1">
        <f>'F12b_VDZ-F12'!D67-'F12b_VDZ-F12'!C67</f>
        <v>-2.0144027144062342</v>
      </c>
      <c r="S68" s="1">
        <f>'F12b_VDZ-F12'!M67-'F12b_VDZ-F12'!L67</f>
        <v>-1.9903527853213001</v>
      </c>
      <c r="T68" s="1">
        <f>'F12b_VDZ-F12'!V67-'F12b_VDZ-F12'!U67</f>
        <v>-2.0023777498637667</v>
      </c>
      <c r="V68" s="1">
        <f>'F12c_aVTZ-F12 CCSD'!D67-'F12c_aVTZ-F12 CCSD'!C67</f>
        <v>-1.9678843741189844</v>
      </c>
      <c r="W68" s="1">
        <f>'F12c_aVTZ-F12 CCSD'!H67-'F12c_aVTZ-F12 CCSD'!G67</f>
        <v>-1.9816187052588061</v>
      </c>
      <c r="X68" s="1">
        <f>'F12c_aVTZ-F12 CCSD'!L67-'F12c_aVTZ-F12 CCSD'!K67</f>
        <v>-1.9747515396888948</v>
      </c>
      <c r="Y68" s="1">
        <f>'F12c_aVDZ-F12'!D67-'F12c_aVDZ-F12'!C67</f>
        <v>-1.9381238374581624</v>
      </c>
      <c r="Z68" s="1">
        <f>'F12c_aVDZ-F12'!M67-'F12c_aVDZ-F12'!L67</f>
        <v>-1.9887801216424901</v>
      </c>
      <c r="AA68" s="1">
        <f>'F12c_aVDZ-F12'!V67-'F12c_aVDZ-F12'!U67</f>
        <v>-1.9634519795503262</v>
      </c>
      <c r="AC68" s="1">
        <f>'CCSD(T)-haVnZ'!H68-'CCSD(T)-haVnZ'!G68</f>
        <v>-1.8563944706348146</v>
      </c>
      <c r="AD68" s="1">
        <f>'CCSD(T)-haVnZ'!M68-'CCSD(T)-haVnZ'!L68</f>
        <v>-1.7193465508592851</v>
      </c>
      <c r="AE68" s="1">
        <f t="shared" si="50"/>
        <v>-1.7878705107470498</v>
      </c>
      <c r="AF68" s="1">
        <f>'CCSD(T)-haVnZ'!R68-'CCSD(T)-haVnZ'!Q68</f>
        <v>-1.9733985184383629</v>
      </c>
      <c r="AG68" s="1">
        <f>'CCSD(T)-haVnZ'!W68-'CCSD(T)-haVnZ'!V68</f>
        <v>-1.8608330254645784</v>
      </c>
      <c r="AH68" s="1">
        <f t="shared" si="51"/>
        <v>-1.9171157719514706</v>
      </c>
      <c r="AI68" s="1"/>
      <c r="AJ68" s="1"/>
      <c r="AK68" s="1"/>
      <c r="AL68" s="1">
        <f t="shared" si="35"/>
        <v>-2.0226633806714358</v>
      </c>
      <c r="AM68" s="1">
        <f t="shared" si="36"/>
        <v>-1.9204062779299651</v>
      </c>
      <c r="AN68" s="1">
        <f t="shared" si="21"/>
        <v>-1.9715348293007005</v>
      </c>
      <c r="AO68" s="1"/>
      <c r="AP68" s="1">
        <f>'CCSD(T)-sano-VnZ'!E68-'CCSD(T)-sano-VnZ'!D68</f>
        <v>-1.7679645016036929</v>
      </c>
      <c r="AQ68" s="1">
        <f>'CCSD(T)-sano-VnZ'!J68-'CCSD(T)-sano-VnZ'!I68</f>
        <v>-1.6733144965059923</v>
      </c>
      <c r="AR68" s="1">
        <f t="shared" si="46"/>
        <v>-1.7206394990548426</v>
      </c>
      <c r="AS68" s="1">
        <f>'CCSD(T)-sano-VnZ'!O68-'CCSD(T)-sano-VnZ'!N68</f>
        <v>-1.9700456335222345</v>
      </c>
      <c r="AT68" s="1">
        <f>'CCSD(T)-sano-VnZ'!T68-'CCSD(T)-sano-VnZ'!S68</f>
        <v>-1.8423341313541139</v>
      </c>
      <c r="AU68" s="1">
        <f t="shared" si="47"/>
        <v>-1.9061898824381742</v>
      </c>
      <c r="AV68" s="1"/>
      <c r="AW68" s="1"/>
      <c r="AX68" s="1"/>
      <c r="AY68" s="1"/>
      <c r="AZ68">
        <f>-(BEGDB!C60-BEGDB!I60)</f>
        <v>-1.7389999999999999</v>
      </c>
      <c r="BE68" s="1"/>
      <c r="BF68" s="1"/>
      <c r="BM68" s="1"/>
      <c r="BN68" s="1"/>
      <c r="CC68" s="1"/>
      <c r="CD68" s="1"/>
      <c r="DO68" t="str">
        <f t="shared" si="37"/>
        <v>57_Benzene-Peptide_NH-pi.out</v>
      </c>
      <c r="DP68" s="1">
        <f t="shared" si="38"/>
        <v>1.9291261616412925E-2</v>
      </c>
      <c r="DQ68" s="1">
        <f t="shared" si="39"/>
        <v>5.4590012924462528E-3</v>
      </c>
    </row>
    <row r="69" spans="1:121" x14ac:dyDescent="0.2">
      <c r="A69" t="s">
        <v>207</v>
      </c>
      <c r="I69" s="1">
        <f>'F12c_VTZ-F12 CCSD '!D68-'F12c_VTZ-F12 CCSD '!C68</f>
        <v>-0.72928016977120969</v>
      </c>
      <c r="J69" s="1">
        <f>'F12c_VTZ-F12 CCSD '!M68-'F12c_VTZ-F12 CCSD '!L68</f>
        <v>-0.7262739261476252</v>
      </c>
      <c r="K69" s="1">
        <f>'F12c_VTZ-F12 CCSD '!Q68-'F12c_VTZ-F12 CCSD '!P68</f>
        <v>-0.72777704795941789</v>
      </c>
      <c r="L69" s="1">
        <f>'F12b_VTZ-F12'!D68-'F12b_VTZ-F12'!C68</f>
        <v>-0.72420237047601876</v>
      </c>
      <c r="M69" s="1">
        <f>'F12b_VTZ-F12'!M68-'F12b_VTZ-F12'!L68</f>
        <v>-0.72599856870957202</v>
      </c>
      <c r="N69" s="1">
        <f>'F12b_VTZ-F12'!V68-'F12b_VTZ-F12'!U68</f>
        <v>-0.72510046959279606</v>
      </c>
      <c r="O69" s="1">
        <f>'F12c_VDZ-F12 '!D68-'F12c_VDZ-F12 '!C68</f>
        <v>-0.72248378887497822</v>
      </c>
      <c r="P69" s="1">
        <f>'F12c_VDZ-F12 '!M68-'F12c_VDZ-F12 '!L68</f>
        <v>-0.73805322324756073</v>
      </c>
      <c r="Q69" s="1">
        <f>'F12c_VDZ-F12 '!V68-'F12c_VDZ-F12 '!U68</f>
        <v>-0.73026850606126992</v>
      </c>
      <c r="R69" s="1">
        <f>'F12b_VDZ-F12'!D68-'F12b_VDZ-F12'!C68</f>
        <v>-0.77075087202799475</v>
      </c>
      <c r="S69" s="1">
        <f>'F12b_VDZ-F12'!M68-'F12b_VDZ-F12'!L68</f>
        <v>-0.76347912125788708</v>
      </c>
      <c r="T69" s="1">
        <f>'F12b_VDZ-F12'!V68-'F12b_VDZ-F12'!U68</f>
        <v>-0.76711499664294047</v>
      </c>
      <c r="V69" s="1">
        <f>'F12c_aVTZ-F12 CCSD'!D68-'F12c_aVTZ-F12 CCSD'!C68</f>
        <v>-0.72336321016854788</v>
      </c>
      <c r="W69" s="1">
        <f>'F12c_aVTZ-F12 CCSD'!H68-'F12c_aVTZ-F12 CCSD'!G68</f>
        <v>-0.73072391981384177</v>
      </c>
      <c r="X69" s="1">
        <f>'F12c_aVTZ-F12 CCSD'!L68-'F12c_aVTZ-F12 CCSD'!K68</f>
        <v>-0.72704356499119527</v>
      </c>
      <c r="Y69" s="1">
        <f>'F12c_aVDZ-F12'!D68-'F12c_aVDZ-F12'!C68</f>
        <v>-0.7136557523506819</v>
      </c>
      <c r="Z69" s="1">
        <f>'F12c_aVDZ-F12'!M68-'F12c_aVDZ-F12'!L68</f>
        <v>-0.74859805478035923</v>
      </c>
      <c r="AA69" s="1">
        <f>'F12c_aVDZ-F12'!V68-'F12c_aVDZ-F12'!U68</f>
        <v>-0.73112690356552079</v>
      </c>
      <c r="AC69" s="1">
        <f>'CCSD(T)-haVnZ'!H69-'CCSD(T)-haVnZ'!G69</f>
        <v>-0.8010581803414949</v>
      </c>
      <c r="AD69" s="1">
        <f>'CCSD(T)-haVnZ'!M69-'CCSD(T)-haVnZ'!L69</f>
        <v>-0.69033850405616848</v>
      </c>
      <c r="AE69" s="1">
        <f t="shared" si="50"/>
        <v>-0.74569834219883169</v>
      </c>
      <c r="AF69" s="1">
        <f>'CCSD(T)-haVnZ'!R69-'CCSD(T)-haVnZ'!Q69</f>
        <v>-0.74578565008016806</v>
      </c>
      <c r="AG69" s="1">
        <f>'CCSD(T)-haVnZ'!W69-'CCSD(T)-haVnZ'!V69</f>
        <v>-0.66983626638935378</v>
      </c>
      <c r="AH69" s="1">
        <f t="shared" si="51"/>
        <v>-0.70781095823476092</v>
      </c>
      <c r="AI69" s="1"/>
      <c r="AJ69" s="1"/>
      <c r="AK69" s="1"/>
      <c r="AL69" s="1">
        <f t="shared" si="35"/>
        <v>-0.72251300575960942</v>
      </c>
      <c r="AM69" s="1">
        <f t="shared" si="36"/>
        <v>-0.6612037452664844</v>
      </c>
      <c r="AN69" s="1">
        <f t="shared" si="21"/>
        <v>-0.69185837551304696</v>
      </c>
      <c r="AO69" s="1"/>
      <c r="AP69" s="1">
        <f>'CCSD(T)-sano-VnZ'!E69-'CCSD(T)-sano-VnZ'!D69</f>
        <v>-0.71958198912946525</v>
      </c>
      <c r="AQ69" s="1">
        <f>'CCSD(T)-sano-VnZ'!J69-'CCSD(T)-sano-VnZ'!I69</f>
        <v>-0.6573511441020381</v>
      </c>
      <c r="AR69" s="1">
        <f t="shared" si="46"/>
        <v>-0.68846656661575167</v>
      </c>
      <c r="AS69" s="1">
        <f>'CCSD(T)-sano-VnZ'!O69-'CCSD(T)-sano-VnZ'!N69</f>
        <v>-0.74543455659202573</v>
      </c>
      <c r="AT69" s="1">
        <f>'CCSD(T)-sano-VnZ'!T69-'CCSD(T)-sano-VnZ'!S69</f>
        <v>-0.65756307349211696</v>
      </c>
      <c r="AU69" s="1">
        <f t="shared" si="47"/>
        <v>-0.70149881504207134</v>
      </c>
      <c r="AV69" s="1"/>
      <c r="AW69" s="1"/>
      <c r="AX69" s="1"/>
      <c r="AY69" s="1"/>
      <c r="AZ69">
        <f>-(BEGDB!C61-BEGDB!I61)</f>
        <v>-0.67899999999999983</v>
      </c>
      <c r="BE69" s="1"/>
      <c r="BF69" s="1"/>
      <c r="BM69" s="1"/>
      <c r="BN69" s="1"/>
      <c r="CC69" s="1"/>
      <c r="CD69" s="1"/>
      <c r="DO69" t="str">
        <f t="shared" si="37"/>
        <v>58_Pyridine-Pyridine_CH-N.out</v>
      </c>
      <c r="DP69" s="1">
        <f t="shared" si="38"/>
        <v>5.0777992951909212E-3</v>
      </c>
      <c r="DQ69" s="1">
        <f t="shared" si="39"/>
        <v>2.7535743805318091E-4</v>
      </c>
    </row>
    <row r="70" spans="1:121" x14ac:dyDescent="0.2">
      <c r="A70" t="s">
        <v>168</v>
      </c>
      <c r="C70" s="1">
        <f>'F12b_VQZ-F12'!E69-'F12b_VQZ-F12'!D69</f>
        <v>-0.12209536239824192</v>
      </c>
      <c r="D70" s="1">
        <f>'F12b_VQZ-F12'!N69-'F12b_VQZ-F12'!M69</f>
        <v>-0.11603757331090936</v>
      </c>
      <c r="E70" s="1">
        <f>'F12b_VQZ-F12'!W69-'F12b_VQZ-F12'!V69</f>
        <v>-0.11906646785457564</v>
      </c>
      <c r="F70" s="1">
        <f>'F12c_VQZ-F12 CCSD '!E69-'F12c_VQZ-F12 CCSD '!D69</f>
        <v>-0.12238063889020534</v>
      </c>
      <c r="G70" s="1">
        <f>'F12c_VQZ-F12 CCSD '!I69-'F12c_VQZ-F12 CCSD '!H69</f>
        <v>-0.11615370460816843</v>
      </c>
      <c r="H70" s="1">
        <f>'F12c_VQZ-F12 CCSD '!M69-'F12c_VQZ-F12 CCSD '!L69</f>
        <v>-0.11926717174918711</v>
      </c>
      <c r="I70" s="1">
        <f>'F12c_VTZ-F12 CCSD '!D69-'F12c_VTZ-F12 CCSD '!C69</f>
        <v>-0.1198013326167775</v>
      </c>
      <c r="J70" s="1">
        <f>'F12c_VTZ-F12 CCSD '!M69-'F12c_VTZ-F12 CCSD '!L69</f>
        <v>-0.11444823291952</v>
      </c>
      <c r="K70" s="1">
        <f>'F12c_VTZ-F12 CCSD '!Q69-'F12c_VTZ-F12 CCSD '!P69</f>
        <v>-0.11712478276814897</v>
      </c>
      <c r="L70" s="1">
        <f>'F12b_VTZ-F12'!D69-'F12b_VTZ-F12'!C69</f>
        <v>-0.12093617475630491</v>
      </c>
      <c r="M70" s="1">
        <f>'F12b_VTZ-F12'!M69-'F12b_VTZ-F12'!L69</f>
        <v>-0.11916115809736683</v>
      </c>
      <c r="N70" s="1">
        <f>'F12b_VTZ-F12'!V69-'F12b_VTZ-F12'!U69</f>
        <v>-0.12004866642683609</v>
      </c>
      <c r="O70" s="1">
        <f>'F12c_VDZ-F12 '!D69-'F12c_VDZ-F12 '!C69</f>
        <v>-0.1297529794359118</v>
      </c>
      <c r="P70" s="1">
        <f>'F12c_VDZ-F12 '!M69-'F12c_VDZ-F12 '!L69</f>
        <v>-0.12629367328716112</v>
      </c>
      <c r="Q70" s="1">
        <f>'F12c_VDZ-F12 '!V69-'F12c_VDZ-F12 '!U69</f>
        <v>-0.12802332636153624</v>
      </c>
      <c r="R70" s="1">
        <f>'F12b_VDZ-F12'!D69-'F12b_VDZ-F12'!C69</f>
        <v>-0.14724433547963267</v>
      </c>
      <c r="S70" s="1">
        <f>'F12b_VDZ-F12'!M69-'F12b_VDZ-F12'!L69</f>
        <v>-0.14734523335300276</v>
      </c>
      <c r="T70" s="1">
        <f>'F12b_VDZ-F12'!V69-'F12b_VDZ-F12'!U69</f>
        <v>-0.14729478441631771</v>
      </c>
      <c r="V70" s="1">
        <f>'F12c_aVTZ-F12 CCSD'!D69-'F12c_aVTZ-F12 CCSD'!C69</f>
        <v>-0.11710163553867359</v>
      </c>
      <c r="W70" s="1">
        <f>'F12c_aVTZ-F12 CCSD'!H69-'F12c_aVTZ-F12 CCSD'!G69</f>
        <v>-0.11745075042382247</v>
      </c>
      <c r="X70" s="1">
        <f>'F12c_aVTZ-F12 CCSD'!L69-'F12c_aVTZ-F12 CCSD'!K69</f>
        <v>-0.11727619298124781</v>
      </c>
      <c r="Y70" s="1">
        <f>'F12c_aVDZ-F12'!D69-'F12c_aVDZ-F12'!C69</f>
        <v>-0.12502741998442524</v>
      </c>
      <c r="Z70" s="1">
        <f>'F12c_aVDZ-F12'!M69-'F12c_aVDZ-F12'!L69</f>
        <v>-0.12536749874986119</v>
      </c>
      <c r="AA70" s="1">
        <f>'F12c_aVDZ-F12'!V69-'F12c_aVDZ-F12'!U69</f>
        <v>-0.12519745936714344</v>
      </c>
      <c r="AC70" s="1">
        <f>'CCSD(T)-haVnZ'!H70-'CCSD(T)-haVnZ'!G70</f>
        <v>-0.18987889840559324</v>
      </c>
      <c r="AD70" s="1">
        <f>'CCSD(T)-haVnZ'!M70-'CCSD(T)-haVnZ'!L70</f>
        <v>-0.15306415161434517</v>
      </c>
      <c r="AE70" s="1">
        <f t="shared" si="50"/>
        <v>-0.17147152500996921</v>
      </c>
      <c r="AF70" s="1">
        <f>'CCSD(T)-haVnZ'!R70-'CCSD(T)-haVnZ'!Q70</f>
        <v>-0.13296556513439839</v>
      </c>
      <c r="AG70" s="1">
        <f>'CCSD(T)-haVnZ'!W70-'CCSD(T)-haVnZ'!V70</f>
        <v>-0.1051716112485237</v>
      </c>
      <c r="AH70" s="1">
        <f t="shared" si="51"/>
        <v>-0.11906858819146104</v>
      </c>
      <c r="AI70" s="1">
        <f>'CCSD(T)-haVnZ'!AB70-'CCSD(T)-haVnZ'!AA70</f>
        <v>-0.12839840478406295</v>
      </c>
      <c r="AJ70" s="1">
        <f>'CCSD(T)-haVnZ'!AG70-'CCSD(T)-haVnZ'!AF70</f>
        <v>-0.10189562764303117</v>
      </c>
      <c r="AK70" s="1">
        <f t="shared" ref="AK70:AK71" si="52">(AI70+AJ70)/2</f>
        <v>-0.11514701621354706</v>
      </c>
      <c r="AL70" s="1">
        <f t="shared" si="35"/>
        <v>-0.10900205638863214</v>
      </c>
      <c r="AM70" s="1">
        <f t="shared" si="36"/>
        <v>-8.5006331094493612E-2</v>
      </c>
      <c r="AN70" s="1">
        <f t="shared" si="21"/>
        <v>-9.7004193741562883E-2</v>
      </c>
      <c r="AO70" s="1"/>
      <c r="AP70" s="1">
        <f>'CCSD(T)-sano-VnZ'!E70-'CCSD(T)-sano-VnZ'!D70</f>
        <v>-0.19508135063460674</v>
      </c>
      <c r="AQ70" s="1">
        <f>'CCSD(T)-sano-VnZ'!J70-'CCSD(T)-sano-VnZ'!I70</f>
        <v>-0.19010309062200248</v>
      </c>
      <c r="AR70" s="1">
        <f t="shared" si="46"/>
        <v>-0.19259222062830461</v>
      </c>
      <c r="AS70" s="1">
        <f>'CCSD(T)-sano-VnZ'!O70-'CCSD(T)-sano-VnZ'!N70</f>
        <v>-0.16264041599737222</v>
      </c>
      <c r="AT70" s="1">
        <f>'CCSD(T)-sano-VnZ'!T70-'CCSD(T)-sano-VnZ'!S70</f>
        <v>-0.1236997749504205</v>
      </c>
      <c r="AU70" s="1">
        <f t="shared" si="47"/>
        <v>-0.14317009547389636</v>
      </c>
      <c r="AV70" s="1">
        <f>'CCSD(T)-sano-VnZ'!Y70-'CCSD(T)-sano-VnZ'!X70</f>
        <v>-0.13841999441643793</v>
      </c>
      <c r="AW70" s="1">
        <f>'CCSD(T)-sano-VnZ'!AD70-'CCSD(T)-sano-VnZ'!AC70</f>
        <v>-0.10349797628792468</v>
      </c>
      <c r="AX70" s="1">
        <f t="shared" si="49"/>
        <v>-0.1209589853521813</v>
      </c>
      <c r="AY70" s="1"/>
      <c r="AZ70">
        <f>-(BEGDB!C62-BEGDB!I62)</f>
        <v>-0.14200000000000035</v>
      </c>
      <c r="BD70" s="1"/>
      <c r="BE70" s="1"/>
      <c r="BF70" s="1"/>
      <c r="BM70" s="1"/>
      <c r="BN70" s="1"/>
      <c r="CC70" s="1"/>
      <c r="CD70" s="1"/>
      <c r="DO70" t="str">
        <f t="shared" si="37"/>
        <v>59_Ethyne-Water_CH-O.out</v>
      </c>
      <c r="DP70" s="1">
        <f t="shared" si="38"/>
        <v>-1.1348421395274144E-3</v>
      </c>
      <c r="DQ70" s="1">
        <f t="shared" si="39"/>
        <v>-4.7129251778468273E-3</v>
      </c>
    </row>
    <row r="71" spans="1:121" x14ac:dyDescent="0.2">
      <c r="A71" t="s">
        <v>181</v>
      </c>
      <c r="C71" s="1">
        <f>'F12b_VQZ-F12'!E70-'F12b_VQZ-F12'!D70</f>
        <v>-0.59990896715114417</v>
      </c>
      <c r="D71" s="1">
        <f>'F12b_VQZ-F12'!N70-'F12b_VQZ-F12'!M70</f>
        <v>-0.58450460855013553</v>
      </c>
      <c r="E71" s="1">
        <f>'F12b_VQZ-F12'!W70-'F12b_VQZ-F12'!V70</f>
        <v>-0.59220678785063985</v>
      </c>
      <c r="F71" s="1">
        <f>'F12c_VQZ-F12 CCSD '!E70-'F12c_VQZ-F12 CCSD '!D70</f>
        <v>-0.59826107446824484</v>
      </c>
      <c r="G71" s="1">
        <f>'F12c_VQZ-F12 CCSD '!I70-'F12c_VQZ-F12 CCSD '!H70</f>
        <v>-0.5855035459539053</v>
      </c>
      <c r="H71" s="1">
        <f>'F12c_VQZ-F12 CCSD '!M70-'F12c_VQZ-F12 CCSD '!L70</f>
        <v>-0.59188231021107551</v>
      </c>
      <c r="I71" s="1">
        <f>'F12c_VTZ-F12 CCSD '!D70-'F12c_VTZ-F12 CCSD '!C70</f>
        <v>-0.621784100184958</v>
      </c>
      <c r="J71" s="1">
        <f>'F12c_VTZ-F12 CCSD '!M70-'F12c_VTZ-F12 CCSD '!L70</f>
        <v>-0.58811782079820496</v>
      </c>
      <c r="K71" s="1">
        <f>'F12c_VTZ-F12 CCSD '!Q70-'F12c_VTZ-F12 CCSD '!P70</f>
        <v>-0.60495096049158104</v>
      </c>
      <c r="L71" s="1">
        <f>'F12b_VTZ-F12'!D70-'F12b_VTZ-F12'!C70</f>
        <v>-0.62031866594476615</v>
      </c>
      <c r="M71" s="1">
        <f>'F12b_VTZ-F12'!M70-'F12b_VTZ-F12'!L70</f>
        <v>-0.59423418538024464</v>
      </c>
      <c r="N71" s="1">
        <f>'F12b_VTZ-F12'!V70-'F12b_VTZ-F12'!U70</f>
        <v>-0.60727642566250495</v>
      </c>
      <c r="O71" s="1">
        <f>'F12c_VDZ-F12 '!D70-'F12c_VDZ-F12 '!C70</f>
        <v>-0.60870763866733313</v>
      </c>
      <c r="P71" s="1">
        <f>'F12c_VDZ-F12 '!M70-'F12c_VDZ-F12 '!L70</f>
        <v>-0.60031124346397124</v>
      </c>
      <c r="Q71" s="1">
        <f>'F12c_VDZ-F12 '!V70-'F12c_VDZ-F12 '!U70</f>
        <v>-0.60450944106565174</v>
      </c>
      <c r="R71" s="1">
        <f>'F12b_VDZ-F12'!D70-'F12b_VDZ-F12'!C70</f>
        <v>-0.61830013476453072</v>
      </c>
      <c r="S71" s="1">
        <f>'F12b_VDZ-F12'!M70-'F12b_VDZ-F12'!L70</f>
        <v>-0.61973073093176012</v>
      </c>
      <c r="T71" s="1">
        <f>'F12b_VDZ-F12'!V70-'F12b_VDZ-F12'!U70</f>
        <v>-0.61901543284814498</v>
      </c>
      <c r="V71" s="1">
        <f>'F12c_aVTZ-F12 CCSD'!D70-'F12c_aVTZ-F12 CCSD'!C70</f>
        <v>-0.58840741015958464</v>
      </c>
      <c r="W71" s="1">
        <f>'F12c_aVTZ-F12 CCSD'!H70-'F12c_aVTZ-F12 CCSD'!G70</f>
        <v>-0.58760392373948722</v>
      </c>
      <c r="X71" s="1">
        <f>'F12c_aVTZ-F12 CCSD'!L70-'F12c_aVTZ-F12 CCSD'!K70</f>
        <v>-0.58800566694953549</v>
      </c>
      <c r="Y71" s="1">
        <f>'F12c_aVDZ-F12'!D70-'F12c_aVDZ-F12'!C70</f>
        <v>-0.57513378579394914</v>
      </c>
      <c r="Z71" s="1">
        <f>'F12c_aVDZ-F12'!M70-'F12c_aVDZ-F12'!L70</f>
        <v>-0.60122315843386076</v>
      </c>
      <c r="AA71" s="1">
        <f>'F12c_aVDZ-F12'!V70-'F12c_aVDZ-F12'!U70</f>
        <v>-0.58817847211390539</v>
      </c>
      <c r="AC71" s="1">
        <f>'CCSD(T)-haVnZ'!H71-'CCSD(T)-haVnZ'!G71</f>
        <v>-0.56349437250133594</v>
      </c>
      <c r="AD71" s="1">
        <f>'CCSD(T)-haVnZ'!M71-'CCSD(T)-haVnZ'!L71</f>
        <v>-0.51190100389050164</v>
      </c>
      <c r="AE71" s="1">
        <f>(AC71+AD71)/2</f>
        <v>-0.53769768819591879</v>
      </c>
      <c r="AF71" s="1">
        <f>'CCSD(T)-haVnZ'!R71-'CCSD(T)-haVnZ'!Q71</f>
        <v>-0.57674012228517402</v>
      </c>
      <c r="AG71" s="1">
        <f>'CCSD(T)-haVnZ'!W71-'CCSD(T)-haVnZ'!V71</f>
        <v>-0.51918260027043051</v>
      </c>
      <c r="AH71" s="1">
        <f>(AF71+AG71)/2</f>
        <v>-0.54796136127780226</v>
      </c>
      <c r="AI71" s="1">
        <f>'CCSD(T)-haVnZ'!AB71-'CCSD(T)-haVnZ'!AA71</f>
        <v>-0.58820305603315948</v>
      </c>
      <c r="AJ71" s="1">
        <f>'CCSD(T)-haVnZ'!AG71-'CCSD(T)-haVnZ'!AF71</f>
        <v>-0.53389457619936564</v>
      </c>
      <c r="AK71" s="1">
        <f t="shared" si="52"/>
        <v>-0.56104881611626256</v>
      </c>
      <c r="AL71" s="1">
        <f t="shared" si="35"/>
        <v>-0.58231728008889527</v>
      </c>
      <c r="AM71" s="1">
        <f t="shared" si="36"/>
        <v>-0.52224853558829532</v>
      </c>
      <c r="AN71" s="1">
        <f t="shared" si="21"/>
        <v>-0.55228290783859535</v>
      </c>
      <c r="AO71" s="1"/>
      <c r="AP71" s="1">
        <f>'CCSD(T)-sano-VnZ'!E71-'CCSD(T)-sano-VnZ'!D71</f>
        <v>-0.5547304555908128</v>
      </c>
      <c r="AQ71" s="1">
        <f>'CCSD(T)-sano-VnZ'!J71-'CCSD(T)-sano-VnZ'!I71</f>
        <v>-0.4898471096942405</v>
      </c>
      <c r="AR71" s="1">
        <f t="shared" si="46"/>
        <v>-0.52228878264252665</v>
      </c>
      <c r="AS71" s="1">
        <f>'CCSD(T)-sano-VnZ'!O71-'CCSD(T)-sano-VnZ'!N71</f>
        <v>-0.61688413199823255</v>
      </c>
      <c r="AT71" s="1">
        <f>'CCSD(T)-sano-VnZ'!T71-'CCSD(T)-sano-VnZ'!S71</f>
        <v>-0.52558716558910534</v>
      </c>
      <c r="AU71" s="1">
        <f t="shared" si="47"/>
        <v>-0.57123564879366895</v>
      </c>
      <c r="AV71" s="1">
        <f>'CCSD(T)-sano-VnZ'!Y71-'CCSD(T)-sano-VnZ'!X71</f>
        <v>-0.60981082483544835</v>
      </c>
      <c r="AW71" s="1">
        <f>'CCSD(T)-sano-VnZ'!AD71-'CCSD(T)-sano-VnZ'!AC71</f>
        <v>-0.53426509983999093</v>
      </c>
      <c r="AX71" s="1">
        <f t="shared" si="49"/>
        <v>-0.57203796233771964</v>
      </c>
      <c r="AY71" s="1"/>
      <c r="AZ71">
        <f>-(BEGDB!C63-BEGDB!I63)</f>
        <v>-0.51400000000000023</v>
      </c>
      <c r="BD71" s="1"/>
      <c r="BE71" s="1"/>
      <c r="BF71" s="1"/>
      <c r="BM71" s="1"/>
      <c r="BN71" s="1"/>
      <c r="CC71" s="1"/>
      <c r="CD71" s="1"/>
      <c r="DO71" t="str">
        <f t="shared" si="37"/>
        <v>60_Ethyne-AcOH_OH-pi.out</v>
      </c>
      <c r="DP71" s="1">
        <f t="shared" si="38"/>
        <v>1.4654342401918541E-3</v>
      </c>
      <c r="DQ71" s="1">
        <f t="shared" si="39"/>
        <v>-6.1163645820396795E-3</v>
      </c>
    </row>
    <row r="72" spans="1:121" x14ac:dyDescent="0.2">
      <c r="A72" t="s">
        <v>182</v>
      </c>
      <c r="I72" s="1">
        <f>'F12c_VTZ-F12 CCSD '!D71-'F12c_VTZ-F12 CCSD '!C71</f>
        <v>-0.96870118983316278</v>
      </c>
      <c r="J72" s="1">
        <f>'F12c_VTZ-F12 CCSD '!M71-'F12c_VTZ-F12 CCSD '!L71</f>
        <v>-0.97361978438942964</v>
      </c>
      <c r="K72" s="1">
        <f>'F12c_VTZ-F12 CCSD '!Q71-'F12c_VTZ-F12 CCSD '!P71</f>
        <v>-0.97116048711129643</v>
      </c>
      <c r="L72" s="1">
        <f>'F12b_VTZ-F12'!D71-'F12b_VTZ-F12'!C71</f>
        <v>-0.94107510227317848</v>
      </c>
      <c r="M72" s="1">
        <f>'F12b_VTZ-F12'!M71-'F12b_VTZ-F12'!L71</f>
        <v>-0.96117359902578015</v>
      </c>
      <c r="N72" s="1">
        <f>'F12b_VTZ-F12'!V71-'F12b_VTZ-F12'!U71</f>
        <v>-0.95112435064947931</v>
      </c>
      <c r="O72" s="1">
        <f>'F12c_VDZ-F12 '!D71-'F12c_VDZ-F12 '!C71</f>
        <v>-0.95312986039622416</v>
      </c>
      <c r="P72" s="1">
        <f>'F12c_VDZ-F12 '!M71-'F12c_VDZ-F12 '!L71</f>
        <v>-0.98627091931523014</v>
      </c>
      <c r="Q72" s="1">
        <f>'F12c_VDZ-F12 '!V71-'F12c_VDZ-F12 '!U71</f>
        <v>-0.96970038985572726</v>
      </c>
      <c r="R72" s="1">
        <f>'F12b_VDZ-F12'!D71-'F12b_VDZ-F12'!C71</f>
        <v>-0.95119463364546286</v>
      </c>
      <c r="S72" s="1">
        <f>'F12b_VDZ-F12'!M71-'F12b_VDZ-F12'!L71</f>
        <v>-0.9714326722391553</v>
      </c>
      <c r="T72" s="1">
        <f>'F12b_VDZ-F12'!V71-'F12b_VDZ-F12'!U71</f>
        <v>-0.96131365294230919</v>
      </c>
      <c r="V72" s="1">
        <f>'F12c_aVTZ-F12 CCSD'!D71-'F12c_aVTZ-F12 CCSD'!C71</f>
        <v>-0.95686993244990193</v>
      </c>
      <c r="W72" s="1">
        <f>'F12c_aVTZ-F12 CCSD'!H71-'F12c_aVTZ-F12 CCSD'!G71</f>
        <v>-0.97346378176280624</v>
      </c>
      <c r="X72" s="1">
        <f>'F12c_aVTZ-F12 CCSD'!L71-'F12c_aVTZ-F12 CCSD'!K71</f>
        <v>-0.96516685710635386</v>
      </c>
      <c r="Y72" s="1">
        <f>'F12c_aVDZ-F12'!D71-'F12c_aVDZ-F12'!C71</f>
        <v>-0.93375281444418112</v>
      </c>
      <c r="Z72" s="1">
        <f>'F12c_aVDZ-F12'!M71-'F12c_aVDZ-F12'!L71</f>
        <v>-0.98533227997144079</v>
      </c>
      <c r="AA72" s="1">
        <f>'F12c_aVDZ-F12'!V71-'F12c_aVDZ-F12'!U71</f>
        <v>-0.95954254720781096</v>
      </c>
      <c r="AC72" s="1">
        <f>'CCSD(T)-haVnZ'!H72-'CCSD(T)-haVnZ'!G72</f>
        <v>-0.88009282422046908</v>
      </c>
      <c r="AD72" s="1">
        <f>'CCSD(T)-haVnZ'!M72-'CCSD(T)-haVnZ'!L72</f>
        <v>-0.79896737821679875</v>
      </c>
      <c r="AE72" s="1">
        <f t="shared" ref="AE72:AE77" si="53">(AC72+AD72)/2</f>
        <v>-0.83953010121863392</v>
      </c>
      <c r="AF72" s="1">
        <f>'CCSD(T)-haVnZ'!R72-'CCSD(T)-haVnZ'!Q72</f>
        <v>-0.94598418005937512</v>
      </c>
      <c r="AG72" s="1">
        <f>'CCSD(T)-haVnZ'!W72-'CCSD(T)-haVnZ'!V72</f>
        <v>-0.88324066982926608</v>
      </c>
      <c r="AH72" s="1">
        <f t="shared" ref="AH72:AH77" si="54">(AF72+AG72)/2</f>
        <v>-0.9146124249443206</v>
      </c>
      <c r="AI72" s="1"/>
      <c r="AJ72" s="1"/>
      <c r="AK72" s="1"/>
      <c r="AL72" s="1">
        <f t="shared" si="35"/>
        <v>-0.97372790883365135</v>
      </c>
      <c r="AM72" s="1">
        <f t="shared" si="36"/>
        <v>-0.91872416103451549</v>
      </c>
      <c r="AN72" s="1">
        <f t="shared" si="21"/>
        <v>-0.94622603493408342</v>
      </c>
      <c r="AO72" s="1"/>
      <c r="AP72" s="1">
        <f>'CCSD(T)-sano-VnZ'!E72-'CCSD(T)-sano-VnZ'!D72</f>
        <v>-0.83895190143529907</v>
      </c>
      <c r="AQ72" s="1">
        <f>'CCSD(T)-sano-VnZ'!J72-'CCSD(T)-sano-VnZ'!I72</f>
        <v>-0.78170711761655021</v>
      </c>
      <c r="AR72" s="1">
        <f t="shared" si="46"/>
        <v>-0.81032950952592464</v>
      </c>
      <c r="AS72" s="1">
        <f>'CCSD(T)-sano-VnZ'!O72-'CCSD(T)-sano-VnZ'!N72</f>
        <v>-0.98360106277697756</v>
      </c>
      <c r="AT72" s="1">
        <f>'CCSD(T)-sano-VnZ'!T72-'CCSD(T)-sano-VnZ'!S72</f>
        <v>-0.88904171275976651</v>
      </c>
      <c r="AU72" s="1">
        <f t="shared" si="47"/>
        <v>-0.93632138776837204</v>
      </c>
      <c r="AV72" s="1"/>
      <c r="AW72" s="1"/>
      <c r="AX72" s="1"/>
      <c r="AY72" s="1"/>
      <c r="AZ72">
        <f>-(BEGDB!C64-BEGDB!I64)</f>
        <v>-0.78699999999999992</v>
      </c>
      <c r="BE72" s="1"/>
      <c r="BF72" s="1"/>
      <c r="BM72" s="1"/>
      <c r="BN72" s="1"/>
      <c r="CC72" s="1"/>
      <c r="CD72" s="1"/>
      <c r="DO72" t="str">
        <f t="shared" si="37"/>
        <v>61_Pentane-AcOH.out</v>
      </c>
      <c r="DP72" s="1">
        <f t="shared" si="38"/>
        <v>2.7626087559984303E-2</v>
      </c>
      <c r="DQ72" s="1">
        <f t="shared" si="39"/>
        <v>1.2446185363649498E-2</v>
      </c>
    </row>
    <row r="73" spans="1:121" x14ac:dyDescent="0.2">
      <c r="A73" t="s">
        <v>183</v>
      </c>
      <c r="I73" s="1">
        <f>'F12c_VTZ-F12 CCSD '!D72-'F12c_VTZ-F12 CCSD '!C72</f>
        <v>-1.1162155608902147</v>
      </c>
      <c r="J73" s="1">
        <f>'F12c_VTZ-F12 CCSD '!M72-'F12c_VTZ-F12 CCSD '!L72</f>
        <v>-1.1172792880360154</v>
      </c>
      <c r="K73" s="1">
        <f>'F12c_VTZ-F12 CCSD '!Q72-'F12c_VTZ-F12 CCSD '!P72</f>
        <v>-1.116747424463115</v>
      </c>
      <c r="L73" s="1">
        <f>'F12b_VTZ-F12'!D72-'F12b_VTZ-F12'!C72</f>
        <v>-1.0860790951894943</v>
      </c>
      <c r="M73" s="1">
        <f>'F12b_VTZ-F12'!M72-'F12b_VTZ-F12'!L72</f>
        <v>-1.1037026254801416</v>
      </c>
      <c r="N73" s="1">
        <f>'F12b_VTZ-F12'!V72-'F12b_VTZ-F12'!U72</f>
        <v>-1.094890860334818</v>
      </c>
      <c r="O73" s="1">
        <f>'F12c_VDZ-F12 '!D72-'F12c_VDZ-F12 '!C72</f>
        <v>-1.1050724699390604</v>
      </c>
      <c r="P73" s="1">
        <f>'F12c_VDZ-F12 '!M72-'F12c_VDZ-F12 '!L72</f>
        <v>-1.1294423811826766</v>
      </c>
      <c r="Q73" s="1">
        <f>'F12c_VDZ-F12 '!V72-'F12c_VDZ-F12 '!U72</f>
        <v>-1.1172574255608683</v>
      </c>
      <c r="R73" s="1">
        <f>'F12b_VDZ-F12'!D72-'F12b_VDZ-F12'!C72</f>
        <v>-1.1036103702530817</v>
      </c>
      <c r="S73" s="1">
        <f>'F12b_VDZ-F12'!M72-'F12b_VDZ-F12'!L72</f>
        <v>-1.1154466565053598</v>
      </c>
      <c r="T73" s="1">
        <f>'F12b_VDZ-F12'!V72-'F12b_VDZ-F12'!U72</f>
        <v>-1.109528513379221</v>
      </c>
      <c r="V73" s="1">
        <f>'F12c_aVTZ-F12 CCSD'!D72-'F12c_aVTZ-F12 CCSD'!C72</f>
        <v>-1.1024542323599573</v>
      </c>
      <c r="W73" s="1">
        <f>'F12c_aVTZ-F12 CCSD'!H72-'F12c_aVTZ-F12 CCSD'!G72</f>
        <v>-1.1176718265331114</v>
      </c>
      <c r="X73" s="1">
        <f>'F12c_aVTZ-F12 CCSD'!L72-'F12c_aVTZ-F12 CCSD'!K72</f>
        <v>-1.1100630294465343</v>
      </c>
      <c r="Y73" s="1">
        <f>'F12c_aVDZ-F12'!D72-'F12c_aVDZ-F12'!C72</f>
        <v>-1.082190285196027</v>
      </c>
      <c r="Z73" s="1">
        <f>'F12c_aVDZ-F12'!M72-'F12c_aVDZ-F12'!L72</f>
        <v>-1.1304912927404542</v>
      </c>
      <c r="AA73" s="1">
        <f>'F12c_aVDZ-F12'!V72-'F12c_aVDZ-F12'!U72</f>
        <v>-1.1063407889682408</v>
      </c>
      <c r="AC73" s="1">
        <f>'CCSD(T)-haVnZ'!H73-'CCSD(T)-haVnZ'!G73</f>
        <v>-1.0283005210943896</v>
      </c>
      <c r="AD73" s="1">
        <f>'CCSD(T)-haVnZ'!M73-'CCSD(T)-haVnZ'!L73</f>
        <v>-0.92062099341969628</v>
      </c>
      <c r="AE73" s="1">
        <f t="shared" si="53"/>
        <v>-0.97446075725704295</v>
      </c>
      <c r="AF73" s="1">
        <f>'CCSD(T)-haVnZ'!R73-'CCSD(T)-haVnZ'!Q73</f>
        <v>-1.092819689932564</v>
      </c>
      <c r="AG73" s="1">
        <f>'CCSD(T)-haVnZ'!W73-'CCSD(T)-haVnZ'!V73</f>
        <v>-1.0121930883025252</v>
      </c>
      <c r="AH73" s="1">
        <f t="shared" si="54"/>
        <v>-1.0525063891175446</v>
      </c>
      <c r="AI73" s="1"/>
      <c r="AJ73" s="1"/>
      <c r="AK73" s="1"/>
      <c r="AL73" s="1">
        <f t="shared" si="35"/>
        <v>-1.1199856557591636</v>
      </c>
      <c r="AM73" s="1">
        <f t="shared" si="36"/>
        <v>-1.0507497598321374</v>
      </c>
      <c r="AN73" s="1">
        <f t="shared" si="21"/>
        <v>-1.0853677077956505</v>
      </c>
      <c r="AO73" s="1"/>
      <c r="AP73" s="1">
        <f>'CCSD(T)-sano-VnZ'!E73-'CCSD(T)-sano-VnZ'!D73</f>
        <v>-0.97457944283196118</v>
      </c>
      <c r="AQ73" s="1">
        <f>'CCSD(T)-sano-VnZ'!J73-'CCSD(T)-sano-VnZ'!I73</f>
        <v>-0.88516900771005291</v>
      </c>
      <c r="AR73" s="1">
        <f t="shared" si="46"/>
        <v>-0.92987422527100705</v>
      </c>
      <c r="AS73" s="1">
        <f>'CCSD(T)-sano-VnZ'!O73-'CCSD(T)-sano-VnZ'!N73</f>
        <v>-1.1323222807857491</v>
      </c>
      <c r="AT73" s="1">
        <f>'CCSD(T)-sano-VnZ'!T73-'CCSD(T)-sano-VnZ'!S73</f>
        <v>-1.0124248400700473</v>
      </c>
      <c r="AU73" s="1">
        <f t="shared" si="47"/>
        <v>-1.0723735604278981</v>
      </c>
      <c r="AV73" s="1"/>
      <c r="AW73" s="1"/>
      <c r="AX73" s="1"/>
      <c r="AY73" s="1"/>
      <c r="AZ73">
        <f>-(BEGDB!C65-BEGDB!I65)</f>
        <v>-0.90700000000000003</v>
      </c>
      <c r="BE73" s="1"/>
      <c r="BF73" s="1"/>
      <c r="BM73" s="1"/>
      <c r="BN73" s="1"/>
      <c r="CC73" s="1"/>
      <c r="CD73" s="1"/>
      <c r="DO73" t="str">
        <f t="shared" si="37"/>
        <v>62_Pentane-AcNH2.out</v>
      </c>
      <c r="DP73" s="1">
        <f t="shared" si="38"/>
        <v>3.0136465700720372E-2</v>
      </c>
      <c r="DQ73" s="1">
        <f t="shared" si="39"/>
        <v>1.3576662555873753E-2</v>
      </c>
    </row>
    <row r="74" spans="1:121" x14ac:dyDescent="0.2">
      <c r="A74" t="s">
        <v>184</v>
      </c>
      <c r="I74" s="1">
        <f>'F12c_VTZ-F12 CCSD '!D73-'F12c_VTZ-F12 CCSD '!C73</f>
        <v>-1.7000091716703873</v>
      </c>
      <c r="J74" s="1">
        <f>'F12c_VTZ-F12 CCSD '!M73-'F12c_VTZ-F12 CCSD '!L73</f>
        <v>-1.6921846389957813</v>
      </c>
      <c r="K74" s="1">
        <f>'F12c_VTZ-F12 CCSD '!Q73-'F12c_VTZ-F12 CCSD '!P73</f>
        <v>-1.6960969053330843</v>
      </c>
      <c r="L74" s="1">
        <f>'F12b_VTZ-F12'!D73-'F12b_VTZ-F12'!C73</f>
        <v>-1.6828072964092189</v>
      </c>
      <c r="M74" s="1">
        <f>'F12b_VTZ-F12'!M73-'F12b_VTZ-F12'!L73</f>
        <v>-1.6863112900574211</v>
      </c>
      <c r="N74" s="1">
        <f>'F12b_VTZ-F12'!V73-'F12b_VTZ-F12'!U73</f>
        <v>-1.6845592932333195</v>
      </c>
      <c r="O74" s="1">
        <f>'F12c_VDZ-F12 '!D73-'F12c_VDZ-F12 '!C73</f>
        <v>-1.6808758027511832</v>
      </c>
      <c r="P74" s="1">
        <f>'F12c_VDZ-F12 '!M73-'F12c_VDZ-F12 '!L73</f>
        <v>-1.6908576621995346</v>
      </c>
      <c r="Q74" s="1">
        <f>'F12c_VDZ-F12 '!V73-'F12c_VDZ-F12 '!U73</f>
        <v>-1.6858667324753589</v>
      </c>
      <c r="R74" s="1">
        <f>'F12b_VDZ-F12'!D73-'F12b_VDZ-F12'!C73</f>
        <v>-1.7201531051306111</v>
      </c>
      <c r="S74" s="1">
        <f>'F12b_VDZ-F12'!M73-'F12b_VDZ-F12'!L73</f>
        <v>-1.7024716507468778</v>
      </c>
      <c r="T74" s="1">
        <f>'F12b_VDZ-F12'!V73-'F12b_VDZ-F12'!U73</f>
        <v>-1.7113123779387438</v>
      </c>
      <c r="V74" s="1">
        <f>'F12c_aVTZ-F12 CCSD'!D73-'F12c_aVTZ-F12 CCSD'!C73</f>
        <v>-1.6853250270557991</v>
      </c>
      <c r="W74" s="1">
        <f>'F12c_aVTZ-F12 CCSD'!H73-'F12c_aVTZ-F12 CCSD'!G73</f>
        <v>-1.6979194338607466</v>
      </c>
      <c r="X74" s="1">
        <f>'F12c_aVTZ-F12 CCSD'!L73-'F12c_aVTZ-F12 CCSD'!K73</f>
        <v>-1.6916222304582726</v>
      </c>
      <c r="Y74" s="1">
        <f>'F12c_aVDZ-F12'!D73-'F12c_aVDZ-F12'!C73</f>
        <v>-1.6559325147250834</v>
      </c>
      <c r="Z74" s="1">
        <f>'F12c_aVDZ-F12'!M73-'F12c_aVDZ-F12'!L73</f>
        <v>-1.7045264224646961</v>
      </c>
      <c r="AA74" s="1">
        <f>'F12c_aVDZ-F12'!V73-'F12c_aVDZ-F12'!U73</f>
        <v>-1.6802294685948898</v>
      </c>
      <c r="AC74" s="1">
        <f>'CCSD(T)-haVnZ'!H74-'CCSD(T)-haVnZ'!G74</f>
        <v>-1.5559491507307701</v>
      </c>
      <c r="AD74" s="1">
        <f>'CCSD(T)-haVnZ'!M74-'CCSD(T)-haVnZ'!L74</f>
        <v>-1.4403975816160166</v>
      </c>
      <c r="AE74" s="1">
        <f t="shared" si="53"/>
        <v>-1.4981733661733934</v>
      </c>
      <c r="AF74" s="1">
        <f>'CCSD(T)-haVnZ'!R74-'CCSD(T)-haVnZ'!Q74</f>
        <v>-1.6673763791204639</v>
      </c>
      <c r="AG74" s="1">
        <f>'CCSD(T)-haVnZ'!W74-'CCSD(T)-haVnZ'!V74</f>
        <v>-1.5824817119642178</v>
      </c>
      <c r="AH74" s="1">
        <f t="shared" si="54"/>
        <v>-1.6249290455423409</v>
      </c>
      <c r="AI74" s="1"/>
      <c r="AJ74" s="1"/>
      <c r="AK74" s="1"/>
      <c r="AL74" s="1">
        <f t="shared" si="35"/>
        <v>-1.7142931068634928</v>
      </c>
      <c r="AM74" s="1">
        <f t="shared" si="36"/>
        <v>-1.6423066089529341</v>
      </c>
      <c r="AN74" s="1">
        <f t="shared" si="21"/>
        <v>-1.6782998579082133</v>
      </c>
      <c r="AO74" s="1"/>
      <c r="AP74" s="1">
        <f>'CCSD(T)-sano-VnZ'!E74-'CCSD(T)-sano-VnZ'!D74</f>
        <v>-1.4265803489369477</v>
      </c>
      <c r="AQ74" s="1">
        <f>'CCSD(T)-sano-VnZ'!J74-'CCSD(T)-sano-VnZ'!I74</f>
        <v>-1.3557923677052499</v>
      </c>
      <c r="AR74" s="1">
        <f t="shared" si="46"/>
        <v>-1.3911863583210988</v>
      </c>
      <c r="AS74" s="1">
        <f>'CCSD(T)-sano-VnZ'!O74-'CCSD(T)-sano-VnZ'!N74</f>
        <v>-1.653978556806952</v>
      </c>
      <c r="AT74" s="1">
        <f>'CCSD(T)-sano-VnZ'!T74-'CCSD(T)-sano-VnZ'!S74</f>
        <v>-1.5491410296954085</v>
      </c>
      <c r="AU74" s="1">
        <f t="shared" si="47"/>
        <v>-1.6015597932511803</v>
      </c>
      <c r="AV74" s="1"/>
      <c r="AW74" s="1"/>
      <c r="AX74" s="1"/>
      <c r="AY74" s="1"/>
      <c r="AZ74">
        <f>-(BEGDB!C66-BEGDB!I66)</f>
        <v>-1.4590000000000001</v>
      </c>
      <c r="BE74" s="1"/>
      <c r="BF74" s="1"/>
      <c r="BM74" s="1"/>
      <c r="BN74" s="1"/>
      <c r="CC74" s="1"/>
      <c r="CD74" s="1"/>
      <c r="DO74" t="str">
        <f t="shared" si="37"/>
        <v>63_Benzene-AcOH.out</v>
      </c>
      <c r="DP74" s="1">
        <f t="shared" si="38"/>
        <v>1.7201875261168453E-2</v>
      </c>
      <c r="DQ74" s="1">
        <f t="shared" si="39"/>
        <v>5.8733489383602233E-3</v>
      </c>
    </row>
    <row r="75" spans="1:121" x14ac:dyDescent="0.2">
      <c r="A75" t="s">
        <v>185</v>
      </c>
      <c r="I75" s="1">
        <f>'F12c_VTZ-F12 CCSD '!D74-'F12c_VTZ-F12 CCSD '!C74</f>
        <v>-0.8055613409642044</v>
      </c>
      <c r="J75" s="1">
        <f>'F12c_VTZ-F12 CCSD '!M74-'F12c_VTZ-F12 CCSD '!L74</f>
        <v>-0.79761477835127614</v>
      </c>
      <c r="K75" s="1">
        <f>'F12c_VTZ-F12 CCSD '!Q74-'F12c_VTZ-F12 CCSD '!P74</f>
        <v>-0.80158805965773983</v>
      </c>
      <c r="L75" s="1">
        <f>'F12b_VTZ-F12'!D74-'F12b_VTZ-F12'!C74</f>
        <v>-0.79111366890622081</v>
      </c>
      <c r="M75" s="1">
        <f>'F12b_VTZ-F12'!M74-'F12b_VTZ-F12'!L74</f>
        <v>-0.79210442983210516</v>
      </c>
      <c r="N75" s="1">
        <f>'F12b_VTZ-F12'!V74-'F12b_VTZ-F12'!U74</f>
        <v>-0.79160904936916321</v>
      </c>
      <c r="O75" s="1">
        <f>'F12c_VDZ-F12 '!D74-'F12c_VDZ-F12 '!C74</f>
        <v>-0.80625135038278062</v>
      </c>
      <c r="P75" s="1">
        <f>'F12c_VDZ-F12 '!M74-'F12c_VDZ-F12 '!L74</f>
        <v>-0.80480547063994434</v>
      </c>
      <c r="Q75" s="1">
        <f>'F12c_VDZ-F12 '!V74-'F12c_VDZ-F12 '!U74</f>
        <v>-0.80552841051136248</v>
      </c>
      <c r="R75" s="1">
        <f>'F12b_VDZ-F12'!D74-'F12b_VDZ-F12'!C74</f>
        <v>-0.81925826191851137</v>
      </c>
      <c r="S75" s="1">
        <f>'F12b_VDZ-F12'!M74-'F12b_VDZ-F12'!L74</f>
        <v>-0.80785650780925122</v>
      </c>
      <c r="T75" s="1">
        <f>'F12b_VDZ-F12'!V74-'F12b_VDZ-F12'!U74</f>
        <v>-0.81355738486388107</v>
      </c>
      <c r="V75" s="1">
        <f>'F12c_aVTZ-F12 CCSD'!D74-'F12c_aVTZ-F12 CCSD'!C74</f>
        <v>-0.79359897108084798</v>
      </c>
      <c r="W75" s="1">
        <f>'F12c_aVTZ-F12 CCSD'!H74-'F12c_aVTZ-F12 CCSD'!G74</f>
        <v>-0.79930062282971104</v>
      </c>
      <c r="X75" s="1">
        <f>'F12c_aVTZ-F12 CCSD'!L74-'F12c_aVTZ-F12 CCSD'!K74</f>
        <v>-0.79644979695527951</v>
      </c>
      <c r="Y75" s="1">
        <f>'F12c_aVDZ-F12'!D74-'F12c_aVDZ-F12'!C74</f>
        <v>-0.784548775571412</v>
      </c>
      <c r="Z75" s="1">
        <f>'F12c_aVDZ-F12'!M74-'F12c_aVDZ-F12'!L74</f>
        <v>-0.80907183368296653</v>
      </c>
      <c r="AA75" s="1">
        <f>'F12c_aVDZ-F12'!V74-'F12c_aVDZ-F12'!U74</f>
        <v>-0.79681030462718905</v>
      </c>
      <c r="AC75" s="1">
        <f>'CCSD(T)-haVnZ'!H75-'CCSD(T)-haVnZ'!G75</f>
        <v>-0.74639338485597362</v>
      </c>
      <c r="AD75" s="1">
        <f>'CCSD(T)-haVnZ'!M75-'CCSD(T)-haVnZ'!L75</f>
        <v>-0.66484129386954183</v>
      </c>
      <c r="AE75" s="1">
        <f t="shared" si="53"/>
        <v>-0.70561733936275772</v>
      </c>
      <c r="AF75" s="1">
        <f>'CCSD(T)-haVnZ'!R75-'CCSD(T)-haVnZ'!Q75</f>
        <v>-0.78240478458897433</v>
      </c>
      <c r="AG75" s="1">
        <f>'CCSD(T)-haVnZ'!W75-'CCSD(T)-haVnZ'!V75</f>
        <v>-0.72277871582736752</v>
      </c>
      <c r="AH75" s="1">
        <f t="shared" si="54"/>
        <v>-0.75259175020817093</v>
      </c>
      <c r="AI75" s="1"/>
      <c r="AJ75" s="1"/>
      <c r="AK75" s="1"/>
      <c r="AL75" s="1">
        <f t="shared" si="35"/>
        <v>-0.79756747921339566</v>
      </c>
      <c r="AM75" s="1">
        <f t="shared" si="36"/>
        <v>-0.74717341980960994</v>
      </c>
      <c r="AN75" s="1">
        <f t="shared" si="21"/>
        <v>-0.7723704495115028</v>
      </c>
      <c r="AO75" s="1"/>
      <c r="AP75" s="1">
        <f>'CCSD(T)-sano-VnZ'!E75-'CCSD(T)-sano-VnZ'!D75</f>
        <v>-0.67951876495264907</v>
      </c>
      <c r="AQ75" s="1">
        <f>'CCSD(T)-sano-VnZ'!J75-'CCSD(T)-sano-VnZ'!I75</f>
        <v>-0.61932250839437764</v>
      </c>
      <c r="AR75" s="1">
        <f t="shared" si="46"/>
        <v>-0.64942063667351335</v>
      </c>
      <c r="AS75" s="1">
        <f>'CCSD(T)-sano-VnZ'!O75-'CCSD(T)-sano-VnZ'!N75</f>
        <v>-0.79520260744066196</v>
      </c>
      <c r="AT75" s="1">
        <f>'CCSD(T)-sano-VnZ'!T75-'CCSD(T)-sano-VnZ'!S75</f>
        <v>-0.71235478029041555</v>
      </c>
      <c r="AU75" s="1">
        <f t="shared" si="47"/>
        <v>-0.75377869386553875</v>
      </c>
      <c r="AV75" s="1"/>
      <c r="AW75" s="1"/>
      <c r="AX75" s="1"/>
      <c r="AY75" s="1"/>
      <c r="AZ75">
        <f>-(BEGDB!C67-BEGDB!I67)</f>
        <v>-0.66100000000000003</v>
      </c>
      <c r="BE75" s="1"/>
      <c r="BF75" s="1"/>
      <c r="BM75" s="1"/>
      <c r="BN75" s="1"/>
      <c r="CC75" s="1"/>
      <c r="CD75" s="1"/>
      <c r="DO75" t="str">
        <f t="shared" si="37"/>
        <v>64_Peptide-Ethene.out</v>
      </c>
      <c r="DP75" s="1">
        <f t="shared" si="38"/>
        <v>1.4447672057983585E-2</v>
      </c>
      <c r="DQ75" s="1">
        <f t="shared" si="39"/>
        <v>5.5103485191709822E-3</v>
      </c>
    </row>
    <row r="76" spans="1:121" x14ac:dyDescent="0.2">
      <c r="A76" t="s">
        <v>186</v>
      </c>
      <c r="I76" s="1">
        <f>'F12c_VTZ-F12 CCSD '!D75-'F12c_VTZ-F12 CCSD '!C75</f>
        <v>-0.46092567059773693</v>
      </c>
      <c r="J76" s="1">
        <f>'F12c_VTZ-F12 CCSD '!M75-'F12c_VTZ-F12 CCSD '!L75</f>
        <v>-0.45680104815271205</v>
      </c>
      <c r="K76" s="1">
        <f>'F12c_VTZ-F12 CCSD '!Q75-'F12c_VTZ-F12 CCSD '!P75</f>
        <v>-0.45886335937522471</v>
      </c>
      <c r="L76" s="1">
        <f>'F12b_VTZ-F12'!D75-'F12b_VTZ-F12'!C75</f>
        <v>-0.46169618764925602</v>
      </c>
      <c r="M76" s="1">
        <f>'F12b_VTZ-F12'!M75-'F12b_VTZ-F12'!L75</f>
        <v>-0.46056291430255802</v>
      </c>
      <c r="N76" s="1">
        <f>'F12b_VTZ-F12'!V75-'F12b_VTZ-F12'!U75</f>
        <v>-0.46112955097590724</v>
      </c>
      <c r="O76" s="1">
        <f>'F12c_VDZ-F12 '!D75-'F12c_VDZ-F12 '!C75</f>
        <v>-0.45131992713462799</v>
      </c>
      <c r="P76" s="1">
        <f>'F12c_VDZ-F12 '!M75-'F12c_VDZ-F12 '!L75</f>
        <v>-0.46452115257261317</v>
      </c>
      <c r="Q76" s="1">
        <f>'F12c_VDZ-F12 '!V75-'F12c_VDZ-F12 '!U75</f>
        <v>-0.45792053985362013</v>
      </c>
      <c r="R76" s="1">
        <f>'F12b_VDZ-F12'!D75-'F12b_VDZ-F12'!C75</f>
        <v>-0.48990341676894777</v>
      </c>
      <c r="S76" s="1">
        <f>'F12b_VDZ-F12'!M75-'F12b_VDZ-F12'!L75</f>
        <v>-0.49359888047442801</v>
      </c>
      <c r="T76" s="1">
        <f>'F12b_VDZ-F12'!V75-'F12b_VDZ-F12'!U75</f>
        <v>-0.49175114862168812</v>
      </c>
      <c r="V76" s="1">
        <f>'F12c_aVTZ-F12 CCSD'!D75-'F12c_aVTZ-F12 CCSD'!C75</f>
        <v>-0.46593893939889597</v>
      </c>
      <c r="W76" s="1">
        <f>'F12c_aVTZ-F12 CCSD'!H75-'F12c_aVTZ-F12 CCSD'!G75</f>
        <v>-0.46713546829448704</v>
      </c>
      <c r="X76" s="1">
        <f>'F12c_aVTZ-F12 CCSD'!L75-'F12c_aVTZ-F12 CCSD'!K75</f>
        <v>-0.46653720384669128</v>
      </c>
      <c r="Y76" s="1">
        <f>'F12c_aVDZ-F12'!D75-'F12c_aVDZ-F12'!C75</f>
        <v>-0.46113798593489275</v>
      </c>
      <c r="Z76" s="1">
        <f>'F12c_aVDZ-F12'!M75-'F12c_aVDZ-F12'!L75</f>
        <v>-0.47729314775313592</v>
      </c>
      <c r="AA76" s="1">
        <f>'F12c_aVDZ-F12'!V75-'F12c_aVDZ-F12'!U75</f>
        <v>-0.46921556684401455</v>
      </c>
      <c r="AC76" s="1">
        <f>'CCSD(T)-haVnZ'!H76-'CCSD(T)-haVnZ'!G76</f>
        <v>-0.55951358275856045</v>
      </c>
      <c r="AD76" s="1">
        <f>'CCSD(T)-haVnZ'!M76-'CCSD(T)-haVnZ'!L76</f>
        <v>-0.4961768846401764</v>
      </c>
      <c r="AE76" s="1">
        <f t="shared" si="53"/>
        <v>-0.52784523369936842</v>
      </c>
      <c r="AF76" s="1">
        <f>'CCSD(T)-haVnZ'!R76-'CCSD(T)-haVnZ'!Q76</f>
        <v>-0.48605847026721927</v>
      </c>
      <c r="AG76" s="1">
        <f>'CCSD(T)-haVnZ'!W76-'CCSD(T)-haVnZ'!V76</f>
        <v>-0.4371258159573137</v>
      </c>
      <c r="AH76" s="1">
        <f t="shared" si="54"/>
        <v>-0.46159214311226648</v>
      </c>
      <c r="AI76" s="1"/>
      <c r="AJ76" s="1"/>
      <c r="AK76" s="1"/>
      <c r="AL76" s="1">
        <f t="shared" si="35"/>
        <v>-0.45513000184981245</v>
      </c>
      <c r="AM76" s="1">
        <f t="shared" si="36"/>
        <v>-0.41226220809084518</v>
      </c>
      <c r="AN76" s="1">
        <f t="shared" si="21"/>
        <v>-0.43369610497032884</v>
      </c>
      <c r="AO76" s="1"/>
      <c r="AP76" s="1">
        <f>'CCSD(T)-sano-VnZ'!E76-'CCSD(T)-sano-VnZ'!D76</f>
        <v>-0.5276355234871497</v>
      </c>
      <c r="AQ76" s="1">
        <f>'CCSD(T)-sano-VnZ'!J76-'CCSD(T)-sano-VnZ'!I76</f>
        <v>-0.47632892482652167</v>
      </c>
      <c r="AR76" s="1">
        <f t="shared" si="46"/>
        <v>-0.50198222415683569</v>
      </c>
      <c r="AS76" s="1">
        <f>'CCSD(T)-sano-VnZ'!O76-'CCSD(T)-sano-VnZ'!N76</f>
        <v>-0.50328423290590907</v>
      </c>
      <c r="AT76" s="1">
        <f>'CCSD(T)-sano-VnZ'!T76-'CCSD(T)-sano-VnZ'!S76</f>
        <v>-0.43462817317838986</v>
      </c>
      <c r="AU76" s="1">
        <f t="shared" si="47"/>
        <v>-0.46895620304214947</v>
      </c>
      <c r="AV76" s="1"/>
      <c r="AW76" s="1"/>
      <c r="AX76" s="1"/>
      <c r="AY76" s="1"/>
      <c r="AZ76">
        <f>-(BEGDB!C68-BEGDB!I68)</f>
        <v>-0.48699999999999966</v>
      </c>
      <c r="BE76" s="1"/>
      <c r="BF76" s="1"/>
      <c r="BM76" s="1"/>
      <c r="BN76" s="1"/>
      <c r="CC76" s="1"/>
      <c r="CD76" s="1"/>
      <c r="DO76" t="str">
        <f t="shared" si="37"/>
        <v>65_Pyridine-Ethyne.out</v>
      </c>
      <c r="DP76" s="1">
        <f t="shared" si="38"/>
        <v>-7.7051705151909289E-4</v>
      </c>
      <c r="DQ76" s="1">
        <f t="shared" si="39"/>
        <v>-3.7618661498459716E-3</v>
      </c>
    </row>
    <row r="77" spans="1:121" x14ac:dyDescent="0.2">
      <c r="A77" t="s">
        <v>187</v>
      </c>
      <c r="I77" s="1">
        <f>'F12c_VTZ-F12 CCSD '!D76-'F12c_VTZ-F12 CCSD '!C76</f>
        <v>-1.3729309372658065</v>
      </c>
      <c r="J77" s="1">
        <f>'F12c_VTZ-F12 CCSD '!M76-'F12c_VTZ-F12 CCSD '!L76</f>
        <v>-1.3674617207175528</v>
      </c>
      <c r="K77" s="1">
        <f>'F12c_VTZ-F12 CCSD '!Q76-'F12c_VTZ-F12 CCSD '!P76</f>
        <v>-1.3701963289916792</v>
      </c>
      <c r="L77" s="1">
        <f>'F12b_VTZ-F12'!D76-'F12b_VTZ-F12'!C76</f>
        <v>-1.3583390810868492</v>
      </c>
      <c r="M77" s="1">
        <f>'F12b_VTZ-F12'!M76-'F12b_VTZ-F12'!L76</f>
        <v>-1.3611052402670349</v>
      </c>
      <c r="N77" s="1">
        <f>'F12b_VTZ-F12'!V76-'F12b_VTZ-F12'!U76</f>
        <v>-1.3597221606769421</v>
      </c>
      <c r="O77" s="1">
        <f>'F12c_VDZ-F12 '!D76-'F12c_VDZ-F12 '!C76</f>
        <v>-1.3670223135136319</v>
      </c>
      <c r="P77" s="1">
        <f>'F12c_VDZ-F12 '!M76-'F12c_VDZ-F12 '!L76</f>
        <v>-1.3717427743973407</v>
      </c>
      <c r="Q77" s="1">
        <f>'F12c_VDZ-F12 '!V76-'F12c_VDZ-F12 '!U76</f>
        <v>-1.3693825439554859</v>
      </c>
      <c r="R77" s="1">
        <f>'F12b_VDZ-F12'!D76-'F12b_VDZ-F12'!C76</f>
        <v>-1.3913612464404181</v>
      </c>
      <c r="S77" s="1">
        <f>'F12b_VDZ-F12'!M76-'F12b_VDZ-F12'!L76</f>
        <v>-1.3747960128204406</v>
      </c>
      <c r="T77" s="1">
        <f>'F12b_VDZ-F12'!V76-'F12b_VDZ-F12'!U76</f>
        <v>-1.3830786296304294</v>
      </c>
      <c r="V77" s="1">
        <f>'F12c_aVTZ-F12 CCSD'!D76-'F12c_aVTZ-F12 CCSD'!C76</f>
        <v>-1.3622981847772349</v>
      </c>
      <c r="W77" s="1">
        <f>'F12c_aVTZ-F12 CCSD'!H76-'F12c_aVTZ-F12 CCSD'!G76</f>
        <v>-1.3710109734735156</v>
      </c>
      <c r="X77" s="1">
        <f>'F12c_aVTZ-F12 CCSD'!L76-'F12c_aVTZ-F12 CCSD'!K76</f>
        <v>-1.3666545791253757</v>
      </c>
      <c r="Y77" s="1">
        <f>'F12c_aVDZ-F12'!D76-'F12c_aVDZ-F12'!C76</f>
        <v>-1.3529053922868575</v>
      </c>
      <c r="Z77" s="1">
        <f>'F12c_aVDZ-F12'!M76-'F12c_aVDZ-F12'!L76</f>
        <v>-1.3798551676615096</v>
      </c>
      <c r="AA77" s="1">
        <f>'F12c_aVDZ-F12'!V76-'F12c_aVDZ-F12'!U76</f>
        <v>-1.3663802799741838</v>
      </c>
      <c r="AC77" s="1">
        <f>'CCSD(T)-haVnZ'!H77-'CCSD(T)-haVnZ'!G77</f>
        <v>-1.2801407034116403</v>
      </c>
      <c r="AD77" s="1">
        <f>'CCSD(T)-haVnZ'!M77-'CCSD(T)-haVnZ'!L77</f>
        <v>-1.1835543219616667</v>
      </c>
      <c r="AE77" s="1">
        <f t="shared" si="53"/>
        <v>-1.2318475126866535</v>
      </c>
      <c r="AF77" s="1">
        <f>'CCSD(T)-haVnZ'!R77-'CCSD(T)-haVnZ'!Q77</f>
        <v>-1.3489824011865341</v>
      </c>
      <c r="AG77" s="1">
        <f>'CCSD(T)-haVnZ'!W77-'CCSD(T)-haVnZ'!V77</f>
        <v>-1.2755956715617112</v>
      </c>
      <c r="AH77" s="1">
        <f t="shared" si="54"/>
        <v>-1.3122890363741226</v>
      </c>
      <c r="AI77" s="1"/>
      <c r="AJ77" s="1"/>
      <c r="AK77" s="1"/>
      <c r="AL77" s="1">
        <f t="shared" si="35"/>
        <v>-1.3779683791970156</v>
      </c>
      <c r="AM77" s="1">
        <f t="shared" si="36"/>
        <v>-1.3143499240248877</v>
      </c>
      <c r="AN77" s="1">
        <f t="shared" ref="AN77" si="55">(AL77+AM77)/2</f>
        <v>-1.3461591516109517</v>
      </c>
      <c r="AO77" s="1"/>
      <c r="AP77" s="1">
        <f>'CCSD(T)-sano-VnZ'!E77-'CCSD(T)-sano-VnZ'!D77</f>
        <v>-1.1917235656940526</v>
      </c>
      <c r="AQ77" s="1">
        <f>'CCSD(T)-sano-VnZ'!J77-'CCSD(T)-sano-VnZ'!I77</f>
        <v>-1.116356914934749</v>
      </c>
      <c r="AR77" s="1">
        <f t="shared" si="46"/>
        <v>-1.1540402403144008</v>
      </c>
      <c r="AS77" s="1">
        <f>'CCSD(T)-sano-VnZ'!O77-'CCSD(T)-sano-VnZ'!N77</f>
        <v>-1.3502396258958815</v>
      </c>
      <c r="AT77" s="1">
        <f>'CCSD(T)-sano-VnZ'!T77-'CCSD(T)-sano-VnZ'!S77</f>
        <v>-1.2499277418587345</v>
      </c>
      <c r="AU77" s="1">
        <f t="shared" si="47"/>
        <v>-1.300083683877308</v>
      </c>
      <c r="AV77" s="1"/>
      <c r="AW77" s="1"/>
      <c r="AX77" s="1"/>
      <c r="AY77" s="1"/>
      <c r="AZ77">
        <f>-(BEGDB!C69-BEGDB!I69)</f>
        <v>-1.1889999999999996</v>
      </c>
      <c r="BE77" s="1"/>
      <c r="BF77" s="1"/>
      <c r="BM77" s="1"/>
      <c r="BN77" s="1"/>
      <c r="CC77" s="1"/>
      <c r="CD77" s="1"/>
      <c r="DO77" t="str">
        <f t="shared" ref="DO77" si="56">A77</f>
        <v>66_MeNH2-Pyridine.out</v>
      </c>
      <c r="DP77" s="1">
        <f t="shared" ref="DP77:DQ77" si="57">L77-I77</f>
        <v>1.4591856178957308E-2</v>
      </c>
      <c r="DQ77" s="1">
        <f t="shared" si="57"/>
        <v>6.3564804505178429E-3</v>
      </c>
    </row>
    <row r="78" spans="1:121" x14ac:dyDescent="0.2">
      <c r="AC78" s="7"/>
      <c r="AD78" s="7"/>
    </row>
  </sheetData>
  <conditionalFormatting sqref="BF12:BF7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7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6:BF6">
    <cfRule type="colorScale" priority="2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C1:BF3 V2:AA3 V1:W1 Y1:AA1 C1:T3 C4:BF6">
    <cfRule type="colorScale" priority="2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horizontalDpi="4294967292" verticalDpi="429496729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86"/>
  <sheetViews>
    <sheetView workbookViewId="0">
      <selection activeCell="F9" sqref="F9"/>
    </sheetView>
  </sheetViews>
  <sheetFormatPr baseColWidth="10" defaultRowHeight="16" x14ac:dyDescent="0.2"/>
  <cols>
    <col min="1" max="1" width="24.6640625" customWidth="1"/>
    <col min="36" max="36" width="11" customWidth="1"/>
  </cols>
  <sheetData>
    <row r="1" spans="1:119" ht="21" thickBot="1" x14ac:dyDescent="0.3">
      <c r="A1" s="12" t="s">
        <v>516</v>
      </c>
      <c r="F1">
        <v>3.22</v>
      </c>
    </row>
    <row r="2" spans="1:119" ht="17" thickTop="1" x14ac:dyDescent="0.2">
      <c r="E2" t="s">
        <v>288</v>
      </c>
      <c r="F2" s="10">
        <v>3</v>
      </c>
      <c r="G2">
        <v>3</v>
      </c>
    </row>
    <row r="3" spans="1:119" x14ac:dyDescent="0.2">
      <c r="E3" t="s">
        <v>289</v>
      </c>
      <c r="F3">
        <v>3.0960000000000001</v>
      </c>
      <c r="G3">
        <v>3</v>
      </c>
      <c r="AJ3" s="10">
        <v>2.895</v>
      </c>
      <c r="AK3" s="10">
        <v>2.615472</v>
      </c>
      <c r="AL3" s="10"/>
    </row>
    <row r="4" spans="1:119" x14ac:dyDescent="0.2">
      <c r="E4" t="s">
        <v>290</v>
      </c>
      <c r="F4">
        <v>3.22</v>
      </c>
      <c r="G4">
        <v>3</v>
      </c>
    </row>
    <row r="5" spans="1:119" x14ac:dyDescent="0.2">
      <c r="B5" s="1"/>
      <c r="C5" s="1"/>
      <c r="D5" s="1"/>
      <c r="E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J5" s="1"/>
      <c r="AK5" s="1"/>
      <c r="AL5" s="1"/>
      <c r="AM5" s="1"/>
      <c r="AN5" s="1"/>
      <c r="AO5" s="1"/>
      <c r="AP5" s="1"/>
      <c r="AQ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O5" s="1"/>
    </row>
    <row r="6" spans="1:119" x14ac:dyDescent="0.2"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J6" s="1"/>
      <c r="AK6" s="1"/>
      <c r="AL6" s="1"/>
      <c r="AM6" s="1"/>
      <c r="AN6" s="1"/>
      <c r="AO6" s="1"/>
      <c r="AP6" s="1"/>
      <c r="AQ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O6" s="1"/>
    </row>
    <row r="7" spans="1:119" x14ac:dyDescent="0.2"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J7" s="1"/>
      <c r="AK7" s="1"/>
      <c r="AL7" s="1"/>
      <c r="AM7" s="1"/>
      <c r="AN7" s="1"/>
      <c r="AO7" s="1"/>
      <c r="AP7" s="1"/>
      <c r="AQ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O7" s="1"/>
    </row>
    <row r="8" spans="1:119" x14ac:dyDescent="0.2">
      <c r="B8" s="1">
        <f>SQRT(SUMXMY2(B21:B86,$F21:$F86)/MIN(COUNT(B21:B86),COUNT($F21:$F86)))</f>
        <v>0.13610661019966838</v>
      </c>
      <c r="C8" s="1">
        <f t="shared" ref="C8:CI8" si="0">SQRT(SUMXMY2(C21:C86,$F21:$F86)/MIN(COUNT(C21:C86),COUNT($F21:$F86)))</f>
        <v>9.0932443747390138E-2</v>
      </c>
      <c r="D8" s="1">
        <f t="shared" si="0"/>
        <v>2.694294629552299E-2</v>
      </c>
      <c r="E8" s="1">
        <f t="shared" si="0"/>
        <v>6.9582570163765293E-3</v>
      </c>
      <c r="F8" s="1" t="s">
        <v>15</v>
      </c>
      <c r="G8" s="1">
        <f t="shared" si="0"/>
        <v>6.6992397113005203E-3</v>
      </c>
      <c r="H8" s="1">
        <f t="shared" ref="H8" si="1">SQRT(SUMXMY2(H21:H86,$F21:$F86)/MIN(COUNT(H21:H86),COUNT($F21:$F86)))</f>
        <v>0.17368449335200886</v>
      </c>
      <c r="I8" s="1">
        <f t="shared" si="0"/>
        <v>5.5112694084844399E-2</v>
      </c>
      <c r="J8" s="1">
        <f t="shared" si="0"/>
        <v>1.78888085837463E-2</v>
      </c>
      <c r="K8" s="1">
        <f t="shared" si="0"/>
        <v>1.3731998433009884E-2</v>
      </c>
      <c r="L8" s="1">
        <f t="shared" si="0"/>
        <v>6.8855612937931054E-3</v>
      </c>
      <c r="M8" s="1">
        <f t="shared" ref="M8" si="2">SQRT(SUMXMY2(M21:M86,$F21:$F86)/MIN(COUNT(M21:M86),COUNT($F21:$F86)))</f>
        <v>9.2937983034548921E-2</v>
      </c>
      <c r="N8" s="1">
        <f t="shared" ref="N8:O8" si="3">SQRT(SUMXMY2(N21:N86,$F21:$F86)/MIN(COUNT(N21:N86),COUNT($F21:$F86)))</f>
        <v>3.0911328156879223E-2</v>
      </c>
      <c r="O8" s="1">
        <f t="shared" si="3"/>
        <v>1.1155706354911133E-2</v>
      </c>
      <c r="P8" s="1">
        <f t="shared" si="0"/>
        <v>6.8659992165049305E-3</v>
      </c>
      <c r="Q8" s="1">
        <f t="shared" si="0"/>
        <v>6.5720393636373329E-3</v>
      </c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>
        <f t="shared" si="0"/>
        <v>9.5511772285960493E-3</v>
      </c>
      <c r="AK8" s="1">
        <f t="shared" si="0"/>
        <v>3.8610233017275453E-2</v>
      </c>
      <c r="AL8" s="1"/>
      <c r="AM8" s="1">
        <f t="shared" si="0"/>
        <v>2.4518641483992607E-2</v>
      </c>
      <c r="AN8" s="1">
        <f t="shared" si="0"/>
        <v>1.0472554511466491E-2</v>
      </c>
      <c r="AO8" s="1">
        <f t="shared" si="0"/>
        <v>2.3677130732011008E-2</v>
      </c>
      <c r="AP8" s="1">
        <f t="shared" si="0"/>
        <v>2.8023197803556159E-2</v>
      </c>
      <c r="AQ8" s="1">
        <f t="shared" si="0"/>
        <v>1.9544089759732687E-2</v>
      </c>
      <c r="AR8" s="1">
        <f t="shared" si="0"/>
        <v>1.1953494626232037E-2</v>
      </c>
      <c r="AS8" s="1">
        <f t="shared" si="0"/>
        <v>1.7056134377902231E-2</v>
      </c>
      <c r="AT8" s="1">
        <f t="shared" si="0"/>
        <v>5.8204071476896787E-3</v>
      </c>
      <c r="AU8" s="1">
        <f t="shared" si="0"/>
        <v>7.2764451076061413E-3</v>
      </c>
      <c r="AV8" s="1">
        <f t="shared" si="0"/>
        <v>7.4965577458085851E-3</v>
      </c>
      <c r="AW8" s="1">
        <f t="shared" si="0"/>
        <v>1.7882617032755926E-2</v>
      </c>
      <c r="AX8" s="1">
        <f t="shared" si="0"/>
        <v>8.8094413366195355E-3</v>
      </c>
      <c r="AY8" s="1">
        <f t="shared" si="0"/>
        <v>1.2902036431252956E-2</v>
      </c>
      <c r="AZ8" s="1">
        <f t="shared" si="0"/>
        <v>1.6913977182101816E-2</v>
      </c>
      <c r="BA8" s="1">
        <f t="shared" si="0"/>
        <v>9.5204730146400979E-3</v>
      </c>
      <c r="BB8" s="1"/>
      <c r="BC8" s="1">
        <f t="shared" si="0"/>
        <v>6.136311096768951E-2</v>
      </c>
      <c r="BD8" s="1">
        <f t="shared" si="0"/>
        <v>2.0289789722445502E-2</v>
      </c>
      <c r="BE8" s="1">
        <f t="shared" si="0"/>
        <v>6.6459968866024302E-2</v>
      </c>
      <c r="BF8" s="1">
        <f t="shared" si="0"/>
        <v>7.9325373868862292E-2</v>
      </c>
      <c r="BG8" s="1">
        <f t="shared" si="0"/>
        <v>5.7213782520275244E-2</v>
      </c>
      <c r="BH8" s="1">
        <f t="shared" si="0"/>
        <v>1.939983592743888E-2</v>
      </c>
      <c r="BI8" s="1">
        <f t="shared" si="0"/>
        <v>5.5817465617353713E-2</v>
      </c>
      <c r="BJ8" s="1">
        <f t="shared" si="0"/>
        <v>1.5533567909841747E-2</v>
      </c>
      <c r="BK8" s="1">
        <f t="shared" si="0"/>
        <v>1.6532273557774081E-2</v>
      </c>
      <c r="BL8" s="1">
        <f t="shared" si="0"/>
        <v>1.9824533944782292E-2</v>
      </c>
      <c r="BM8" s="1">
        <f t="shared" si="0"/>
        <v>3.8359907479513768E-2</v>
      </c>
      <c r="BN8" s="1">
        <f t="shared" si="0"/>
        <v>2.6317804280096488E-2</v>
      </c>
      <c r="BO8" s="1">
        <f t="shared" si="0"/>
        <v>3.3389641213310749E-2</v>
      </c>
      <c r="BP8" s="1">
        <f t="shared" si="0"/>
        <v>4.5079686368720499E-2</v>
      </c>
      <c r="BQ8" s="1">
        <f t="shared" si="0"/>
        <v>2.5423421075243955E-2</v>
      </c>
      <c r="BR8" s="1"/>
      <c r="BS8" s="1">
        <f t="shared" si="0"/>
        <v>8.4125347157589542E-2</v>
      </c>
      <c r="BT8" s="1">
        <f t="shared" si="0"/>
        <v>4.6375507184011594E-2</v>
      </c>
      <c r="BU8" s="1">
        <f t="shared" si="0"/>
        <v>9.6793522259892698E-2</v>
      </c>
      <c r="BV8" s="1">
        <f t="shared" si="0"/>
        <v>0.12207524525930458</v>
      </c>
      <c r="BW8" s="1">
        <f t="shared" si="0"/>
        <v>8.0242713145165359E-2</v>
      </c>
      <c r="BX8" s="1">
        <f t="shared" si="0"/>
        <v>4.8508022415881202E-2</v>
      </c>
      <c r="BY8" s="1">
        <f t="shared" si="0"/>
        <v>0.16809138918415617</v>
      </c>
      <c r="BZ8" s="1">
        <f t="shared" si="0"/>
        <v>6.6093186761146713E-2</v>
      </c>
      <c r="CA8" s="1">
        <f t="shared" si="0"/>
        <v>4.7147587395784521E-2</v>
      </c>
      <c r="CB8" s="1">
        <f t="shared" si="0"/>
        <v>7.8446928511941877E-2</v>
      </c>
      <c r="CC8" s="1">
        <f t="shared" si="0"/>
        <v>4.1024470740661352E-2</v>
      </c>
      <c r="CD8" s="1">
        <f t="shared" si="0"/>
        <v>0.10440954380242268</v>
      </c>
      <c r="CE8" s="1">
        <f t="shared" si="0"/>
        <v>3.2176563617810572E-2</v>
      </c>
      <c r="CF8" s="1">
        <f t="shared" si="0"/>
        <v>4.8867001419929647E-2</v>
      </c>
      <c r="CG8" s="1">
        <f t="shared" si="0"/>
        <v>2.6336623819503149E-2</v>
      </c>
      <c r="CH8" s="1"/>
      <c r="CI8" s="1">
        <f t="shared" si="0"/>
        <v>6.8510559430950413E-2</v>
      </c>
      <c r="CJ8" s="1">
        <f t="shared" ref="CJ8:CW8" si="4">SQRT(SUMXMY2(CJ21:CJ86,$F21:$F86)/MIN(COUNT(CJ21:CJ86),COUNT($F21:$F86)))</f>
        <v>5.9387485022107021E-2</v>
      </c>
      <c r="CK8" s="1">
        <f t="shared" si="4"/>
        <v>8.4561645249970188E-2</v>
      </c>
      <c r="CL8" s="1">
        <f t="shared" si="4"/>
        <v>0.10372785550234832</v>
      </c>
      <c r="CM8" s="1">
        <f t="shared" si="4"/>
        <v>6.3525571860258589E-2</v>
      </c>
      <c r="CN8" s="1">
        <f t="shared" si="4"/>
        <v>6.1519806703002042E-2</v>
      </c>
      <c r="CO8" s="1">
        <f t="shared" si="4"/>
        <v>0.18197422586175685</v>
      </c>
      <c r="CP8" s="1">
        <f t="shared" si="4"/>
        <v>7.6641623765937916E-2</v>
      </c>
      <c r="CQ8" s="1">
        <f t="shared" si="4"/>
        <v>6.074786601786069E-2</v>
      </c>
      <c r="CR8" s="1">
        <f t="shared" si="4"/>
        <v>9.3307750473780857E-2</v>
      </c>
      <c r="CS8" s="1">
        <f t="shared" si="4"/>
        <v>3.5910531797206255E-2</v>
      </c>
      <c r="CT8" s="1">
        <f t="shared" si="4"/>
        <v>0.11884182731375591</v>
      </c>
      <c r="CU8" s="1">
        <f t="shared" si="4"/>
        <v>2.7388361545186594E-2</v>
      </c>
      <c r="CV8" s="1">
        <f t="shared" si="4"/>
        <v>3.464072564170969E-2</v>
      </c>
      <c r="CW8" s="1">
        <f t="shared" si="4"/>
        <v>3.005947567687374E-2</v>
      </c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</row>
    <row r="9" spans="1:119" x14ac:dyDescent="0.2">
      <c r="B9" s="1">
        <f>SQRT(SUMXMY2(B21:B86,$G21:$G86)/MIN(COUNT(B21:B86),COUNT($G21:$G86)))</f>
        <v>0.11390578862510208</v>
      </c>
      <c r="C9" s="1">
        <f t="shared" ref="C9:CI9" si="5">SQRT(SUMXMY2(C21:C86,$G21:$G86)/MIN(COUNT(C21:C86),COUNT($G21:$G86)))</f>
        <v>3.4836163856191774E-2</v>
      </c>
      <c r="D9" s="1">
        <f t="shared" si="5"/>
        <v>1.0560466802293592E-2</v>
      </c>
      <c r="E9" s="1">
        <f t="shared" si="5"/>
        <v>4.4551969322176076E-3</v>
      </c>
      <c r="F9" s="1">
        <f t="shared" si="5"/>
        <v>6.6992397113005203E-3</v>
      </c>
      <c r="G9" s="1" t="s">
        <v>15</v>
      </c>
      <c r="H9" s="1">
        <f t="shared" ref="H9" si="6">SQRT(SUMXMY2(H21:H86,$G21:$G86)/MIN(COUNT(H21:H86),COUNT($G21:$G86)))</f>
        <v>0.13615492339763338</v>
      </c>
      <c r="I9" s="1">
        <f t="shared" si="5"/>
        <v>4.6215515730269739E-2</v>
      </c>
      <c r="J9" s="1">
        <f t="shared" si="5"/>
        <v>1.8080644729356825E-2</v>
      </c>
      <c r="K9" s="1">
        <f t="shared" si="5"/>
        <v>9.6938925592993021E-3</v>
      </c>
      <c r="L9" s="1">
        <f t="shared" si="5"/>
        <v>3.4372559537080311E-3</v>
      </c>
      <c r="M9" s="1">
        <f t="shared" ref="M9" si="7">SQRT(SUMXMY2(M21:M86,$G21:$G86)/MIN(COUNT(M21:M86),COUNT($G21:$G86)))</f>
        <v>7.9631648168365363E-2</v>
      </c>
      <c r="N9" s="1">
        <f t="shared" ref="N9:O9" si="8">SQRT(SUMXMY2(N21:N86,$G21:$G86)/MIN(COUNT(N21:N86),COUNT($G21:$G86)))</f>
        <v>2.6799810881967572E-2</v>
      </c>
      <c r="O9" s="1">
        <f t="shared" si="8"/>
        <v>1.0659063017831372E-2</v>
      </c>
      <c r="P9" s="1">
        <f t="shared" si="5"/>
        <v>7.105030516859975E-3</v>
      </c>
      <c r="Q9" s="1">
        <f t="shared" si="5"/>
        <v>1.7186279768540264E-3</v>
      </c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>
        <f>SQRT(SUMXMY2(AG21:AG86,$L21:$L86)/MIN(COUNT(AG21:AG86),COUNT($L21:$L86)))</f>
        <v>8.1903110329927097E-3</v>
      </c>
      <c r="AH9" s="1"/>
      <c r="AI9" s="1"/>
      <c r="AJ9" s="1">
        <f t="shared" si="5"/>
        <v>6.5785862788003803E-3</v>
      </c>
      <c r="AK9" s="1">
        <f t="shared" si="5"/>
        <v>2.4861550901227512E-2</v>
      </c>
      <c r="AL9" s="1"/>
      <c r="AM9" s="1">
        <f t="shared" si="5"/>
        <v>2.2711000739221925E-2</v>
      </c>
      <c r="AN9" s="1">
        <f t="shared" si="5"/>
        <v>6.440331900556903E-3</v>
      </c>
      <c r="AO9" s="1">
        <f t="shared" si="5"/>
        <v>2.1289286457897932E-2</v>
      </c>
      <c r="AP9" s="1">
        <f t="shared" si="5"/>
        <v>2.584610273579338E-2</v>
      </c>
      <c r="AQ9" s="1">
        <f t="shared" si="5"/>
        <v>1.6875781668061796E-2</v>
      </c>
      <c r="AR9" s="1">
        <f t="shared" si="5"/>
        <v>1.0500875189121007E-2</v>
      </c>
      <c r="AS9" s="1">
        <f t="shared" si="5"/>
        <v>1.7367288160173706E-2</v>
      </c>
      <c r="AT9" s="1">
        <f t="shared" si="5"/>
        <v>2.8162722232797483E-3</v>
      </c>
      <c r="AU9" s="1">
        <f t="shared" si="5"/>
        <v>4.2117313019642017E-3</v>
      </c>
      <c r="AV9" s="1">
        <f t="shared" si="5"/>
        <v>6.3053227960009062E-3</v>
      </c>
      <c r="AW9" s="1">
        <f t="shared" si="5"/>
        <v>1.6149057312966456E-2</v>
      </c>
      <c r="AX9" s="1">
        <f t="shared" si="5"/>
        <v>6.990242071696808E-3</v>
      </c>
      <c r="AY9" s="1">
        <f t="shared" si="5"/>
        <v>9.9901585623852693E-3</v>
      </c>
      <c r="AZ9" s="1">
        <f t="shared" si="5"/>
        <v>1.4485832507681597E-2</v>
      </c>
      <c r="BA9" s="1">
        <f t="shared" si="5"/>
        <v>5.8162742688990807E-3</v>
      </c>
      <c r="BB9" s="1"/>
      <c r="BC9" s="1">
        <f t="shared" si="5"/>
        <v>4.3237848703652847E-2</v>
      </c>
      <c r="BD9" s="1">
        <f t="shared" si="5"/>
        <v>1.1606944844425071E-2</v>
      </c>
      <c r="BE9" s="1">
        <f t="shared" si="5"/>
        <v>3.819421722675613E-2</v>
      </c>
      <c r="BF9" s="1">
        <f t="shared" si="5"/>
        <v>4.6624800761815827E-2</v>
      </c>
      <c r="BG9" s="1">
        <f t="shared" si="5"/>
        <v>3.0745109710197283E-2</v>
      </c>
      <c r="BH9" s="1">
        <f t="shared" si="5"/>
        <v>1.7165711976388748E-2</v>
      </c>
      <c r="BI9" s="1">
        <f t="shared" si="5"/>
        <v>4.521808545326908E-2</v>
      </c>
      <c r="BJ9" s="1">
        <f t="shared" si="5"/>
        <v>1.3307558232271614E-2</v>
      </c>
      <c r="BK9" s="1">
        <f t="shared" si="5"/>
        <v>6.0906122743073767E-3</v>
      </c>
      <c r="BL9" s="1">
        <f t="shared" si="5"/>
        <v>1.9921741295951971E-2</v>
      </c>
      <c r="BM9" s="1">
        <f t="shared" si="5"/>
        <v>2.7767128824987927E-2</v>
      </c>
      <c r="BN9" s="1">
        <f t="shared" si="5"/>
        <v>2.2914846616641015E-2</v>
      </c>
      <c r="BO9" s="1">
        <f t="shared" si="5"/>
        <v>1.3177797403277156E-2</v>
      </c>
      <c r="BP9" s="1">
        <f t="shared" si="5"/>
        <v>2.1000925362924978E-2</v>
      </c>
      <c r="BQ9" s="1">
        <f t="shared" si="5"/>
        <v>6.736690124959829E-3</v>
      </c>
      <c r="BR9" s="1"/>
      <c r="BS9" s="1">
        <f t="shared" si="5"/>
        <v>6.6529097330279355E-2</v>
      </c>
      <c r="BT9" s="1">
        <f t="shared" si="5"/>
        <v>4.4647619706065796E-2</v>
      </c>
      <c r="BU9" s="1">
        <f t="shared" si="5"/>
        <v>4.6328536565228527E-2</v>
      </c>
      <c r="BV9" s="1">
        <f t="shared" si="5"/>
        <v>6.1982385422976197E-2</v>
      </c>
      <c r="BW9" s="1">
        <f t="shared" si="5"/>
        <v>3.4179341721391601E-2</v>
      </c>
      <c r="BX9" s="1">
        <f t="shared" si="5"/>
        <v>4.3255645041370964E-2</v>
      </c>
      <c r="BY9" s="1">
        <f t="shared" si="5"/>
        <v>0.13090176569443882</v>
      </c>
      <c r="BZ9" s="1">
        <f t="shared" si="5"/>
        <v>6.5255233626127757E-2</v>
      </c>
      <c r="CA9" s="1">
        <f t="shared" si="5"/>
        <v>5.1671716900267749E-2</v>
      </c>
      <c r="CB9" s="1">
        <f t="shared" si="5"/>
        <v>7.5421012495248602E-2</v>
      </c>
      <c r="CC9" s="1">
        <f t="shared" si="5"/>
        <v>3.8404575867267407E-2</v>
      </c>
      <c r="CD9" s="1">
        <f t="shared" si="5"/>
        <v>8.6197531685510476E-2</v>
      </c>
      <c r="CE9" s="1">
        <f t="shared" si="5"/>
        <v>1.6631921432961709E-2</v>
      </c>
      <c r="CF9" s="1">
        <f t="shared" si="5"/>
        <v>1.2365904587334664E-2</v>
      </c>
      <c r="CG9" s="1">
        <f t="shared" si="5"/>
        <v>2.545933261419836E-2</v>
      </c>
      <c r="CH9" s="1"/>
      <c r="CI9" s="1">
        <f t="shared" si="5"/>
        <v>5.7645015760902724E-2</v>
      </c>
      <c r="CJ9" s="1">
        <f t="shared" ref="CJ9:CW9" si="9">SQRT(SUMXMY2(CJ21:CJ86,$G21:$G86)/MIN(COUNT(CJ21:CJ86),COUNT($G21:$G86)))</f>
        <v>5.396602842670227E-2</v>
      </c>
      <c r="CK9" s="1">
        <f t="shared" si="9"/>
        <v>3.9640940884632984E-2</v>
      </c>
      <c r="CL9" s="1">
        <f t="shared" si="9"/>
        <v>5.1085043676233968E-2</v>
      </c>
      <c r="CM9" s="1">
        <f t="shared" si="9"/>
        <v>2.5796364552625278E-2</v>
      </c>
      <c r="CN9" s="1">
        <f t="shared" si="9"/>
        <v>5.0367633736629773E-2</v>
      </c>
      <c r="CO9" s="1">
        <f t="shared" si="9"/>
        <v>0.13947515025372537</v>
      </c>
      <c r="CP9" s="1">
        <f t="shared" si="9"/>
        <v>7.2314517539588383E-2</v>
      </c>
      <c r="CQ9" s="1">
        <f t="shared" si="9"/>
        <v>6.1601264683276979E-2</v>
      </c>
      <c r="CR9" s="1">
        <f t="shared" si="9"/>
        <v>8.4983178808524268E-2</v>
      </c>
      <c r="CS9" s="1">
        <f t="shared" si="9"/>
        <v>3.6245433286632565E-2</v>
      </c>
      <c r="CT9" s="1">
        <f t="shared" si="9"/>
        <v>9.5444237078133445E-2</v>
      </c>
      <c r="CU9" s="1">
        <f t="shared" si="9"/>
        <v>2.2857885403589063E-2</v>
      </c>
      <c r="CV9" s="1">
        <f t="shared" si="9"/>
        <v>1.372641505794276E-2</v>
      </c>
      <c r="CW9" s="1">
        <f t="shared" si="9"/>
        <v>3.5260290261409859E-2</v>
      </c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O9" s="1"/>
    </row>
    <row r="10" spans="1:119" x14ac:dyDescent="0.2">
      <c r="B10" s="1">
        <f t="shared" ref="B10:Q10" si="10">SQRT(SUMXMY2(B21:B86,$BQ21:$BQ86)/MIN(COUNT(B21:B86),COUNT($BQ21:$BQ86)))</f>
        <v>0.15422655430953999</v>
      </c>
      <c r="C10" s="1">
        <f t="shared" si="10"/>
        <v>7.2981891562281492E-2</v>
      </c>
      <c r="D10" s="1">
        <f t="shared" si="10"/>
        <v>1.7577065647069484E-2</v>
      </c>
      <c r="E10" s="1">
        <f t="shared" si="10"/>
        <v>8.5745701075733479E-3</v>
      </c>
      <c r="F10" s="1">
        <f t="shared" si="10"/>
        <v>2.5423421075243955E-2</v>
      </c>
      <c r="G10" s="1">
        <f t="shared" si="10"/>
        <v>6.736690124959829E-3</v>
      </c>
      <c r="H10" s="1">
        <f t="shared" si="10"/>
        <v>0.19107859193393861</v>
      </c>
      <c r="I10" s="1">
        <f t="shared" si="10"/>
        <v>7.1799638783986652E-2</v>
      </c>
      <c r="J10" s="1">
        <f t="shared" si="10"/>
        <v>2.3138389453725844E-2</v>
      </c>
      <c r="K10" s="1">
        <f t="shared" si="10"/>
        <v>2.2947333852924884E-2</v>
      </c>
      <c r="L10" s="1">
        <f t="shared" si="10"/>
        <v>6.2008367978114015E-3</v>
      </c>
      <c r="M10" s="1">
        <f t="shared" si="10"/>
        <v>0.10167917588107493</v>
      </c>
      <c r="N10" s="1">
        <f t="shared" si="10"/>
        <v>4.2496060868884196E-2</v>
      </c>
      <c r="O10" s="1">
        <f t="shared" si="10"/>
        <v>1.5642587291495653E-2</v>
      </c>
      <c r="P10" s="1">
        <f t="shared" si="10"/>
        <v>2.3223335027991347E-2</v>
      </c>
      <c r="Q10" s="1">
        <f t="shared" si="10"/>
        <v>6.2420351884290258E-3</v>
      </c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>
        <f>SQRT(SUMXMY2(AJ21:AJ86,$BQ21:$BQ86)/MIN(COUNT(AJ21:AJ86),COUNT($BQ21:$BQ86)))</f>
        <v>5.8608058734037766E-3</v>
      </c>
      <c r="AK10" s="1">
        <f>SQRT(SUMXMY2(AK21:AK86,$BQ21:$BQ86)/MIN(COUNT(AK21:AK86),COUNT($BQ21:$BQ86)))</f>
        <v>1.7607486883233409E-2</v>
      </c>
      <c r="AL10" s="1"/>
      <c r="AM10" s="1">
        <f t="shared" ref="AM10:BA10" si="11">SQRT(SUMXMY2(AM21:AM86,$BQ21:$BQ86)/MIN(COUNT(AM21:AM86),COUNT($BQ21:$BQ86)))</f>
        <v>1.7951032486998742E-2</v>
      </c>
      <c r="AN10" s="1">
        <f t="shared" si="11"/>
        <v>2.5247793221918279E-3</v>
      </c>
      <c r="AO10" s="1">
        <f t="shared" si="11"/>
        <v>1.5914535275567961E-2</v>
      </c>
      <c r="AP10" s="1">
        <f t="shared" si="11"/>
        <v>2.0586398380442541E-2</v>
      </c>
      <c r="AQ10" s="1">
        <f t="shared" si="11"/>
        <v>1.1487454565241851E-2</v>
      </c>
      <c r="AR10" s="1">
        <f t="shared" si="11"/>
        <v>9.2033951378087554E-3</v>
      </c>
      <c r="AS10" s="1">
        <f t="shared" si="11"/>
        <v>2.2920358203537532E-2</v>
      </c>
      <c r="AT10" s="1">
        <f t="shared" si="11"/>
        <v>8.6742911958426847E-3</v>
      </c>
      <c r="AU10" s="1">
        <f t="shared" si="11"/>
        <v>6.561184471991984E-3</v>
      </c>
      <c r="AV10" s="1">
        <f t="shared" si="11"/>
        <v>1.2318883570867153E-2</v>
      </c>
      <c r="AW10" s="1">
        <f t="shared" si="11"/>
        <v>1.2297727824530518E-2</v>
      </c>
      <c r="AX10" s="1">
        <f t="shared" si="11"/>
        <v>1.1965444542896305E-2</v>
      </c>
      <c r="AY10" s="1">
        <f t="shared" si="11"/>
        <v>5.7860690398890942E-3</v>
      </c>
      <c r="AZ10" s="1">
        <f t="shared" si="11"/>
        <v>1.0019179598297408E-2</v>
      </c>
      <c r="BA10" s="1">
        <f t="shared" si="11"/>
        <v>3.662341811829126E-3</v>
      </c>
      <c r="BB10" s="1"/>
      <c r="BC10" s="1">
        <f t="shared" ref="BC10:BP10" si="12">SQRT(SUMXMY2(BC21:BC86,$BQ21:$BQ86)/MIN(COUNT(BC21:BC86),COUNT($BQ21:$BQ86)))</f>
        <v>4.2788317175385567E-2</v>
      </c>
      <c r="BD10" s="1">
        <f t="shared" si="12"/>
        <v>1.2728609273480873E-2</v>
      </c>
      <c r="BE10" s="1">
        <f t="shared" si="12"/>
        <v>4.3948832053252576E-2</v>
      </c>
      <c r="BF10" s="1">
        <f t="shared" si="12"/>
        <v>5.7161659482462608E-2</v>
      </c>
      <c r="BG10" s="1">
        <f t="shared" si="12"/>
        <v>3.4450895329924708E-2</v>
      </c>
      <c r="BH10" s="1">
        <f t="shared" si="12"/>
        <v>2.3164982057978265E-2</v>
      </c>
      <c r="BI10" s="1">
        <f t="shared" si="12"/>
        <v>7.4847431936631695E-2</v>
      </c>
      <c r="BJ10" s="1">
        <f t="shared" si="12"/>
        <v>2.5858450071349442E-2</v>
      </c>
      <c r="BK10" s="1">
        <f t="shared" si="12"/>
        <v>1.425810063386449E-2</v>
      </c>
      <c r="BL10" s="1">
        <f t="shared" si="12"/>
        <v>3.4450895329924992E-2</v>
      </c>
      <c r="BM10" s="1">
        <f t="shared" si="12"/>
        <v>2.4172675301640079E-2</v>
      </c>
      <c r="BN10" s="1">
        <f t="shared" si="12"/>
        <v>4.2556692604519109E-2</v>
      </c>
      <c r="BO10" s="1">
        <f t="shared" si="12"/>
        <v>9.2648897986462742E-3</v>
      </c>
      <c r="BP10" s="1">
        <f t="shared" si="12"/>
        <v>2.201447235632685E-2</v>
      </c>
      <c r="BQ10" s="1" t="s">
        <v>15</v>
      </c>
      <c r="BR10" s="1"/>
      <c r="BS10" s="1">
        <f t="shared" ref="BS10:CG10" si="13">SQRT(SUMXMY2(BS21:BS86,$BQ21:$BQ86)/MIN(COUNT(BS21:BS86),COUNT($BQ21:$BQ86)))</f>
        <v>6.7417560331320944E-2</v>
      </c>
      <c r="BT10" s="1">
        <f t="shared" si="13"/>
        <v>6.0486919402357786E-2</v>
      </c>
      <c r="BU10" s="1">
        <f t="shared" si="13"/>
        <v>7.3842434928684864E-2</v>
      </c>
      <c r="BV10" s="1">
        <f t="shared" si="13"/>
        <v>9.9509985121836231E-2</v>
      </c>
      <c r="BW10" s="1">
        <f t="shared" si="13"/>
        <v>5.7184950541748679E-2</v>
      </c>
      <c r="BX10" s="1">
        <f t="shared" si="13"/>
        <v>6.6005516194676775E-2</v>
      </c>
      <c r="BY10" s="1">
        <f t="shared" si="13"/>
        <v>0.18758775068271008</v>
      </c>
      <c r="BZ10" s="1">
        <f t="shared" si="13"/>
        <v>8.2300175419612834E-2</v>
      </c>
      <c r="CA10" s="1">
        <f t="shared" si="13"/>
        <v>6.100051675577936E-2</v>
      </c>
      <c r="CB10" s="1">
        <f t="shared" si="13"/>
        <v>9.5803839181127892E-2</v>
      </c>
      <c r="CC10" s="1">
        <f t="shared" si="13"/>
        <v>3.7668074912126918E-2</v>
      </c>
      <c r="CD10" s="1">
        <f t="shared" si="13"/>
        <v>0.12297384785923426</v>
      </c>
      <c r="CE10" s="1">
        <f t="shared" si="13"/>
        <v>1.6724103489843156E-2</v>
      </c>
      <c r="CF10" s="1">
        <f t="shared" si="13"/>
        <v>2.5238931599896198E-2</v>
      </c>
      <c r="CG10" s="1">
        <f t="shared" si="13"/>
        <v>2.4929060079259817E-2</v>
      </c>
      <c r="CH10" s="1"/>
      <c r="CI10" s="1">
        <f t="shared" ref="CI10:CW10" si="14">SQRT(SUMXMY2(CI21:CI86,$BQ21:$BQ86)/MIN(COUNT(CI21:CI86),COUNT($BQ21:$BQ86)))</f>
        <v>5.4248755404749084E-2</v>
      </c>
      <c r="CJ10" s="1">
        <f t="shared" si="14"/>
        <v>7.5584890224604767E-2</v>
      </c>
      <c r="CK10" s="1">
        <f t="shared" si="14"/>
        <v>6.1580610626500269E-2</v>
      </c>
      <c r="CL10" s="1">
        <f t="shared" si="14"/>
        <v>8.1063811343648887E-2</v>
      </c>
      <c r="CM10" s="1">
        <f t="shared" si="14"/>
        <v>4.0506532508999556E-2</v>
      </c>
      <c r="CN10" s="1">
        <f t="shared" si="14"/>
        <v>8.0692847694788988E-2</v>
      </c>
      <c r="CO10" s="1">
        <f t="shared" si="14"/>
        <v>0.20164819084397401</v>
      </c>
      <c r="CP10" s="1">
        <f t="shared" si="14"/>
        <v>9.3804810081940596E-2</v>
      </c>
      <c r="CQ10" s="1">
        <f t="shared" si="14"/>
        <v>7.6955623262440875E-2</v>
      </c>
      <c r="CR10" s="1">
        <f t="shared" si="14"/>
        <v>0.11149135617018389</v>
      </c>
      <c r="CS10" s="1">
        <f t="shared" si="14"/>
        <v>4.2160481197790554E-2</v>
      </c>
      <c r="CT10" s="1">
        <f t="shared" si="14"/>
        <v>0.13780481864619573</v>
      </c>
      <c r="CU10" s="1">
        <f t="shared" si="14"/>
        <v>2.3099224608630391E-2</v>
      </c>
      <c r="CV10" s="1">
        <f t="shared" si="14"/>
        <v>1.4894595905861721E-2</v>
      </c>
      <c r="CW10" s="1">
        <f t="shared" si="14"/>
        <v>3.9600576093387463E-2</v>
      </c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</row>
    <row r="11" spans="1:119" x14ac:dyDescent="0.2">
      <c r="B11" s="1">
        <f t="shared" ref="B11:M11" si="15">SQRT(SUMXMY2(B21:B86,$P21:$P86)/MIN(COUNT(B21:B86),COUNT($P21:$P86)))</f>
        <v>0.13435763283109423</v>
      </c>
      <c r="C11" s="1">
        <f t="shared" si="15"/>
        <v>8.5773776694143308E-2</v>
      </c>
      <c r="D11" s="1">
        <f t="shared" si="15"/>
        <v>2.2113388006890323E-2</v>
      </c>
      <c r="E11" s="1">
        <f t="shared" si="15"/>
        <v>6.019028789717067E-3</v>
      </c>
      <c r="F11" s="1">
        <f t="shared" si="15"/>
        <v>6.8659992165049305E-3</v>
      </c>
      <c r="G11" s="1">
        <f t="shared" si="15"/>
        <v>7.105030516859975E-3</v>
      </c>
      <c r="H11" s="1">
        <f t="shared" si="15"/>
        <v>0.17176840007482497</v>
      </c>
      <c r="I11" s="1">
        <f t="shared" si="15"/>
        <v>5.2361844221917503E-2</v>
      </c>
      <c r="J11" s="1">
        <f t="shared" si="15"/>
        <v>1.3920274447057684E-2</v>
      </c>
      <c r="K11" s="1">
        <f t="shared" si="15"/>
        <v>6.8659992165049522E-3</v>
      </c>
      <c r="L11" s="1">
        <f t="shared" si="15"/>
        <v>8.5175375764057568E-3</v>
      </c>
      <c r="M11" s="1">
        <f t="shared" si="15"/>
        <v>8.8604313825247236E-2</v>
      </c>
      <c r="N11" s="1">
        <f t="shared" ref="N11:O11" si="16">SQRT(SUMXMY2(N21:N86,$P21:$P86)/MIN(COUNT(N21:N86),COUNT($P21:$P86)))</f>
        <v>2.6253130022295474E-2</v>
      </c>
      <c r="O11" s="1">
        <f t="shared" si="16"/>
        <v>7.4322104233865332E-3</v>
      </c>
      <c r="P11" s="1" t="s">
        <v>15</v>
      </c>
      <c r="Q11" s="1">
        <f>SQRT(SUMXMY2(Q21:Q86,$P21:$P86)/MIN(COUNT(Q21:Q86),COUNT($P21:$P86)))</f>
        <v>7.6525335923909961E-3</v>
      </c>
      <c r="R11" s="1"/>
      <c r="S11" s="1">
        <f t="shared" ref="S11:AA11" si="17">SQRT(SUMXMY2(S21:S86,$P21:$P86)/MIN(COUNT(S21:S86),COUNT($P21:$P86)))</f>
        <v>0.19868732334728162</v>
      </c>
      <c r="T11" s="1">
        <f t="shared" si="17"/>
        <v>7.3156454616494379E-2</v>
      </c>
      <c r="U11" s="1">
        <f t="shared" si="17"/>
        <v>1.8025403864434554E-2</v>
      </c>
      <c r="V11" s="1">
        <f t="shared" si="17"/>
        <v>0.31185572086188612</v>
      </c>
      <c r="W11" s="1">
        <f t="shared" si="17"/>
        <v>0.13198767156290023</v>
      </c>
      <c r="X11" s="1">
        <f t="shared" si="17"/>
        <v>3.7834635549280009E-2</v>
      </c>
      <c r="Y11" s="1">
        <f t="shared" si="17"/>
        <v>0.25442475013837795</v>
      </c>
      <c r="Z11" s="1">
        <f t="shared" si="17"/>
        <v>0.10156561898653967</v>
      </c>
      <c r="AA11" s="1">
        <f t="shared" si="17"/>
        <v>2.5357936578465162E-2</v>
      </c>
      <c r="AB11" s="1"/>
      <c r="AC11" s="1">
        <f t="shared" ref="AC11:AH11" si="18">SQRT(SUMXMY2(AC21:AC86,$P21:$P86)/MIN(COUNT(AC21:AC86),COUNT($P21:$P86)))</f>
        <v>2.609893993262568E-2</v>
      </c>
      <c r="AD11" s="1">
        <f t="shared" si="18"/>
        <v>5.6839445034443783E-2</v>
      </c>
      <c r="AE11" s="1">
        <f t="shared" si="18"/>
        <v>3.8790339760373445E-2</v>
      </c>
      <c r="AF11" s="1">
        <f>SQRT(SUMXMY2(AF21:AF86,$P21:$P86)/MIN(COUNT(AF21:AF86),COUNT($P21:$P86)))</f>
        <v>1.529386946659991E-2</v>
      </c>
      <c r="AG11" s="1">
        <f t="shared" si="18"/>
        <v>8.3154058355353055E-3</v>
      </c>
      <c r="AH11" s="1">
        <f t="shared" si="18"/>
        <v>1.1013884880580598E-2</v>
      </c>
      <c r="AI11" s="1"/>
      <c r="AJ11" s="1">
        <f>SQRT(SUMXMY2(AJ21:AJ86,$P21:$P86)/MIN(COUNT(AJ21:AJ86),COUNT($P21:$P86)))</f>
        <v>1.1771363868951539E-2</v>
      </c>
      <c r="AK11" s="1">
        <f>SQRT(SUMXMY2(AK21:AK86,$P21:$P86)/MIN(COUNT(AK21:AK86),COUNT($P21:$P86)))</f>
        <v>3.7988071083036277E-2</v>
      </c>
      <c r="AL11" s="1"/>
      <c r="AM11" s="1">
        <f t="shared" ref="AM11:BA11" si="19">SQRT(SUMXMY2(AM21:AM86,$P21:$P86)/MIN(COUNT(AM21:AM86),COUNT($P21:$P86)))</f>
        <v>2.7845536241935153E-2</v>
      </c>
      <c r="AN11" s="1">
        <f t="shared" si="19"/>
        <v>1.2315254584389972E-2</v>
      </c>
      <c r="AO11" s="1">
        <f>SQRT(SUMXMY2(AO21:AO86,$P21:$P86)/MIN(COUNT(AO21:AO86),COUNT($P21:$P86)))</f>
        <v>2.6932616383804089E-2</v>
      </c>
      <c r="AP11" s="1">
        <f t="shared" si="19"/>
        <v>3.1374619544514523E-2</v>
      </c>
      <c r="AQ11" s="1">
        <f t="shared" si="19"/>
        <v>2.2612588434230294E-2</v>
      </c>
      <c r="AR11" s="1">
        <f t="shared" si="19"/>
        <v>1.4456730741881352E-2</v>
      </c>
      <c r="AS11" s="1">
        <f t="shared" si="19"/>
        <v>1.294319835212784E-2</v>
      </c>
      <c r="AT11" s="1">
        <f t="shared" si="19"/>
        <v>5.2751911662759646E-3</v>
      </c>
      <c r="AU11" s="1">
        <f t="shared" si="19"/>
        <v>8.9283831505851206E-3</v>
      </c>
      <c r="AV11" s="1">
        <f t="shared" si="19"/>
        <v>4.042638014198816E-3</v>
      </c>
      <c r="AW11" s="1">
        <f t="shared" si="19"/>
        <v>2.0974950801189881E-2</v>
      </c>
      <c r="AX11" s="1">
        <f t="shared" si="19"/>
        <v>6.0752890661614758E-3</v>
      </c>
      <c r="AY11" s="1">
        <f t="shared" si="19"/>
        <v>1.5678566519281088E-2</v>
      </c>
      <c r="AZ11" s="1">
        <f t="shared" si="19"/>
        <v>1.9975006344664367E-2</v>
      </c>
      <c r="BA11" s="1">
        <f t="shared" si="19"/>
        <v>1.1635743811247622E-2</v>
      </c>
      <c r="BB11" s="1"/>
      <c r="BC11" s="1">
        <f t="shared" ref="BC11:BQ11" si="20">SQRT(SUMXMY2(BC21:BC86,$P21:$P86)/MIN(COUNT(BC21:BC86),COUNT($P21:$P86)))</f>
        <v>6.1579132209077243E-2</v>
      </c>
      <c r="BD11" s="1">
        <f t="shared" si="20"/>
        <v>1.7560816654011751E-2</v>
      </c>
      <c r="BE11" s="1">
        <f t="shared" si="20"/>
        <v>6.605793839364156E-2</v>
      </c>
      <c r="BF11" s="1">
        <f t="shared" si="20"/>
        <v>7.9126674516188669E-2</v>
      </c>
      <c r="BG11" s="1">
        <f t="shared" si="20"/>
        <v>5.6680079031987976E-2</v>
      </c>
      <c r="BH11" s="1">
        <f t="shared" si="20"/>
        <v>1.9308465473517514E-2</v>
      </c>
      <c r="BI11" s="1">
        <f t="shared" si="20"/>
        <v>5.4078119849930974E-2</v>
      </c>
      <c r="BJ11" s="1">
        <f t="shared" si="20"/>
        <v>9.7098998571343784E-3</v>
      </c>
      <c r="BK11" s="1">
        <f t="shared" si="20"/>
        <v>1.2087919977599051E-2</v>
      </c>
      <c r="BL11" s="1">
        <f t="shared" si="20"/>
        <v>1.5483655855098262E-2</v>
      </c>
      <c r="BM11" s="1">
        <f t="shared" si="20"/>
        <v>3.850965037879607E-2</v>
      </c>
      <c r="BN11" s="1">
        <f t="shared" si="20"/>
        <v>2.335394974500813E-2</v>
      </c>
      <c r="BO11" s="1">
        <f t="shared" si="20"/>
        <v>3.1854752134323552E-2</v>
      </c>
      <c r="BP11" s="1">
        <f t="shared" si="20"/>
        <v>4.4190913472999471E-2</v>
      </c>
      <c r="BQ11" s="1">
        <f t="shared" si="20"/>
        <v>2.3223335027991347E-2</v>
      </c>
      <c r="BR11" s="1"/>
      <c r="BS11" s="1">
        <f t="shared" ref="BS11:CG11" si="21">SQRT(SUMXMY2(BS21:BS86,$P21:$P86)/MIN(COUNT(BS21:BS86),COUNT($P21:$P86)))</f>
        <v>8.4714108101727831E-2</v>
      </c>
      <c r="BT11" s="1">
        <f t="shared" si="21"/>
        <v>4.4072273949848015E-2</v>
      </c>
      <c r="BU11" s="1">
        <f t="shared" si="21"/>
        <v>9.6208500374442646E-2</v>
      </c>
      <c r="BV11" s="1">
        <f t="shared" si="21"/>
        <v>0.12178415421962077</v>
      </c>
      <c r="BW11" s="1">
        <f t="shared" si="21"/>
        <v>7.9559426988064563E-2</v>
      </c>
      <c r="BX11" s="1">
        <f t="shared" si="21"/>
        <v>4.8052764328915989E-2</v>
      </c>
      <c r="BY11" s="1">
        <f t="shared" si="21"/>
        <v>0.16691836122897963</v>
      </c>
      <c r="BZ11" s="1">
        <f t="shared" si="21"/>
        <v>6.3574364636839908E-2</v>
      </c>
      <c r="CA11" s="1">
        <f t="shared" si="21"/>
        <v>4.3925276070771554E-2</v>
      </c>
      <c r="CB11" s="1">
        <f t="shared" si="21"/>
        <v>7.6380527628520337E-2</v>
      </c>
      <c r="CC11" s="1">
        <f t="shared" si="21"/>
        <v>4.1360974342607937E-2</v>
      </c>
      <c r="CD11" s="1">
        <f t="shared" si="21"/>
        <v>0.10295971915294071</v>
      </c>
      <c r="CE11" s="1">
        <f t="shared" si="21"/>
        <v>2.8558208872922E-2</v>
      </c>
      <c r="CF11" s="1">
        <f t="shared" si="21"/>
        <v>4.696550462877077E-2</v>
      </c>
      <c r="CG11" s="1">
        <f t="shared" si="21"/>
        <v>2.1887317401241335E-2</v>
      </c>
      <c r="CH11" s="1"/>
      <c r="CI11" s="1">
        <f t="shared" ref="CI11:CW11" si="22">SQRT(SUMXMY2(CI21:CI86,$P21:$P86)/MIN(COUNT(CI21:CI86),COUNT($P21:$P86)))</f>
        <v>6.9177391766679475E-2</v>
      </c>
      <c r="CJ11" s="1">
        <f t="shared" si="22"/>
        <v>5.7581512426879165E-2</v>
      </c>
      <c r="CK11" s="1">
        <f t="shared" si="22"/>
        <v>8.3891428559705924E-2</v>
      </c>
      <c r="CL11" s="1">
        <f t="shared" si="22"/>
        <v>0.1033681868827037</v>
      </c>
      <c r="CM11" s="1">
        <f t="shared" si="22"/>
        <v>6.263365356848255E-2</v>
      </c>
      <c r="CN11" s="1">
        <f t="shared" si="22"/>
        <v>6.1119594719558315E-2</v>
      </c>
      <c r="CO11" s="1">
        <f t="shared" si="22"/>
        <v>0.18088921481653875</v>
      </c>
      <c r="CP11" s="1">
        <f t="shared" si="22"/>
        <v>7.4489937454298591E-2</v>
      </c>
      <c r="CQ11" s="1">
        <f t="shared" si="22"/>
        <v>5.8274972418980879E-2</v>
      </c>
      <c r="CR11" s="1">
        <f t="shared" si="22"/>
        <v>9.1572713221969956E-2</v>
      </c>
      <c r="CS11" s="1">
        <f t="shared" si="22"/>
        <v>3.6206806044744681E-2</v>
      </c>
      <c r="CT11" s="1">
        <f t="shared" si="22"/>
        <v>0.11756233706765791</v>
      </c>
      <c r="CU11" s="1">
        <f t="shared" si="22"/>
        <v>2.3045139651691051E-2</v>
      </c>
      <c r="CV11" s="1">
        <f t="shared" si="22"/>
        <v>3.1868032438314688E-2</v>
      </c>
      <c r="CW11" s="1">
        <f t="shared" si="22"/>
        <v>2.6209215397038667E-2</v>
      </c>
      <c r="CX11" s="1"/>
      <c r="CY11" s="1">
        <f t="shared" ref="CY11:DM11" si="23">SQRT(SUMXMY2(CY21:CY86,$P21:$P86)/MIN(COUNT(CY21:CY86),COUNT($P21:$P86)))</f>
        <v>7.9954403263821694E-2</v>
      </c>
      <c r="CZ11" s="1">
        <f>SQRT(SUMXMY2(CZ21:CZ86,$P21:$P86)/MIN(COUNT(CZ21:CZ86),COUNT($P21:$P86)))</f>
        <v>3.2313474278788036E-2</v>
      </c>
      <c r="DA11" s="1">
        <f t="shared" si="23"/>
        <v>0.12137307125388581</v>
      </c>
      <c r="DB11" s="1">
        <f t="shared" si="23"/>
        <v>0.14160047833253545</v>
      </c>
      <c r="DC11" s="1">
        <f t="shared" si="23"/>
        <v>0.10245975358784144</v>
      </c>
      <c r="DD11" s="1">
        <f t="shared" si="23"/>
        <v>3.4562423451574495E-2</v>
      </c>
      <c r="DE11" s="1">
        <f t="shared" si="23"/>
        <v>0.13963468844068078</v>
      </c>
      <c r="DF11" s="1">
        <f t="shared" si="23"/>
        <v>3.6243939764178161E-2</v>
      </c>
      <c r="DG11" s="1">
        <f t="shared" si="23"/>
        <v>2.7513048916980021E-2</v>
      </c>
      <c r="DH11" s="1">
        <f t="shared" si="23"/>
        <v>4.8590505894741218E-2</v>
      </c>
      <c r="DI11" s="1">
        <f t="shared" si="23"/>
        <v>4.5404809507557868E-2</v>
      </c>
      <c r="DJ11" s="1">
        <f t="shared" si="23"/>
        <v>8.098717005000404E-2</v>
      </c>
      <c r="DK11" s="1">
        <f t="shared" si="23"/>
        <v>5.4511721517375239E-2</v>
      </c>
      <c r="DL11" s="1">
        <f t="shared" si="23"/>
        <v>7.1609636369599591E-2</v>
      </c>
      <c r="DM11" s="1">
        <f t="shared" si="23"/>
        <v>3.9928547637933839E-2</v>
      </c>
      <c r="DN11" s="1" t="s">
        <v>446</v>
      </c>
      <c r="DO11" s="1"/>
    </row>
    <row r="12" spans="1:119" x14ac:dyDescent="0.2">
      <c r="B12" s="1">
        <f t="shared" ref="B12:M12" si="24">SQRT(SUMXMY2(B21:B86,$Q21:$Q86)/MIN(COUNT(B21:B86),COUNT($Q21:$Q86)))</f>
        <v>0.11521914921555941</v>
      </c>
      <c r="C12" s="1">
        <f t="shared" si="24"/>
        <v>3.5392382371609687E-2</v>
      </c>
      <c r="D12" s="1">
        <f t="shared" si="24"/>
        <v>1.1041267073813523E-2</v>
      </c>
      <c r="E12" s="1">
        <f t="shared" si="24"/>
        <v>5.0929383808974611E-3</v>
      </c>
      <c r="F12" s="1">
        <f t="shared" si="24"/>
        <v>6.5720393636373329E-3</v>
      </c>
      <c r="G12" s="1">
        <f t="shared" si="24"/>
        <v>1.7186279768540264E-3</v>
      </c>
      <c r="H12" s="1">
        <f t="shared" si="24"/>
        <v>0.13748221248608028</v>
      </c>
      <c r="I12" s="1">
        <f t="shared" si="24"/>
        <v>4.7497862245057969E-2</v>
      </c>
      <c r="J12" s="1">
        <f t="shared" si="24"/>
        <v>1.9299868283067415E-2</v>
      </c>
      <c r="K12" s="1">
        <f t="shared" si="24"/>
        <v>1.0574463945648869E-2</v>
      </c>
      <c r="L12" s="1">
        <f t="shared" si="24"/>
        <v>1.7186279768540047E-3</v>
      </c>
      <c r="M12" s="1">
        <f t="shared" si="24"/>
        <v>8.0884661037788103E-2</v>
      </c>
      <c r="N12" s="1">
        <f t="shared" ref="N12:O12" si="25">SQRT(SUMXMY2(N21:N86,$Q21:$Q86)/MIN(COUNT(N21:N86),COUNT($Q21:$Q86)))</f>
        <v>2.7991238537862895E-2</v>
      </c>
      <c r="O12" s="1">
        <f t="shared" si="25"/>
        <v>1.1808803758160921E-2</v>
      </c>
      <c r="P12" s="1">
        <f>SQRT(SUMXMY2(P21:P86,$Q21:$Q86)/MIN(COUNT(P21:P86),COUNT($Q21:$Q86)))</f>
        <v>7.6525335923909961E-3</v>
      </c>
      <c r="Q12" s="1" t="s">
        <v>15</v>
      </c>
      <c r="R12" s="1"/>
      <c r="S12" s="1">
        <f t="shared" ref="S12:AA12" si="26">SQRT(SUMXMY2(S21:S86,$Q21:$Q86)/MIN(COUNT(S21:S86),COUNT($Q21:$Q86)))</f>
        <v>0.12797632563645289</v>
      </c>
      <c r="T12" s="1">
        <f t="shared" si="26"/>
        <v>4.6639738710862522E-2</v>
      </c>
      <c r="U12" s="1">
        <f t="shared" si="26"/>
        <v>1.9874549927785617E-2</v>
      </c>
      <c r="V12" s="1">
        <f t="shared" si="26"/>
        <v>0.2257930851163259</v>
      </c>
      <c r="W12" s="1">
        <f t="shared" si="26"/>
        <v>9.536531614732352E-2</v>
      </c>
      <c r="X12" s="1">
        <f t="shared" si="26"/>
        <v>4.3290238078664688E-2</v>
      </c>
      <c r="Y12" s="1">
        <f t="shared" si="26"/>
        <v>0.17567751251381383</v>
      </c>
      <c r="Z12" s="1">
        <f t="shared" si="26"/>
        <v>6.9166586949706732E-2</v>
      </c>
      <c r="AA12" s="1">
        <f t="shared" si="26"/>
        <v>2.998931068857387E-2</v>
      </c>
      <c r="AB12" s="1"/>
      <c r="AC12" s="1">
        <f t="shared" ref="AC12:AH12" si="27">SQRT(SUMXMY2(AC21:AC86,$Q21:$Q86)/MIN(COUNT(AC21:AC86),COUNT($Q21:$Q86)))</f>
        <v>2.211682044328345E-2</v>
      </c>
      <c r="AD12" s="1">
        <f t="shared" si="27"/>
        <v>4.0953754985295035E-2</v>
      </c>
      <c r="AE12" s="1">
        <f t="shared" si="27"/>
        <v>2.6629233298370587E-2</v>
      </c>
      <c r="AF12" s="1">
        <f t="shared" si="27"/>
        <v>9.8965366939438252E-3</v>
      </c>
      <c r="AG12" s="1">
        <f t="shared" si="27"/>
        <v>7.1182761361962997E-3</v>
      </c>
      <c r="AH12" s="1">
        <f t="shared" si="27"/>
        <v>6.6398116140456223E-3</v>
      </c>
      <c r="AI12" s="1"/>
      <c r="AJ12" s="1">
        <f>SQRT(SUMXMY2(AJ21:AJ86,$Q21:$Q86)/MIN(COUNT(AJ21:AJ86),COUNT($Q21:$Q86)))</f>
        <v>5.3494709321239252E-3</v>
      </c>
      <c r="AK12" s="1">
        <f>SQRT(SUMXMY2(AK21:AK86,$Q21:$Q86)/MIN(COUNT(AK21:AK86),COUNT($Q21:$Q86)))</f>
        <v>2.3780170251476319E-2</v>
      </c>
      <c r="AL12" s="1"/>
      <c r="AM12" s="1">
        <f t="shared" ref="AM12:BA12" si="28">SQRT(SUMXMY2(AM21:AM86,$Q21:$Q86)/MIN(COUNT(AM21:AM86),COUNT($Q21:$Q86)))</f>
        <v>2.155052738503984E-2</v>
      </c>
      <c r="AN12" s="1">
        <f t="shared" si="28"/>
        <v>5.8824160019513815E-3</v>
      </c>
      <c r="AO12" s="1">
        <f>SQRT(SUMXMY2(AO21:AO86,$Q21:$Q86)/MIN(COUNT(AO21:AO86),COUNT($Q21:$Q86)))</f>
        <v>2.0115282830593245E-2</v>
      </c>
      <c r="AP12" s="1">
        <f t="shared" si="28"/>
        <v>2.4642807308725794E-2</v>
      </c>
      <c r="AQ12" s="1">
        <f t="shared" si="28"/>
        <v>1.5733455924780291E-2</v>
      </c>
      <c r="AR12" s="1">
        <f t="shared" si="28"/>
        <v>9.5460764315373862E-3</v>
      </c>
      <c r="AS12" s="1">
        <f t="shared" si="28"/>
        <v>1.8568357762234824E-2</v>
      </c>
      <c r="AT12" s="1">
        <f t="shared" si="28"/>
        <v>3.3121368094905391E-3</v>
      </c>
      <c r="AU12" s="1">
        <f t="shared" si="28"/>
        <v>3.0158442051629306E-3</v>
      </c>
      <c r="AV12" s="1">
        <f t="shared" si="28"/>
        <v>7.3282900015428903E-3</v>
      </c>
      <c r="AW12" s="1">
        <f t="shared" si="28"/>
        <v>1.501797216155731E-2</v>
      </c>
      <c r="AX12" s="1">
        <f t="shared" si="28"/>
        <v>8.1857535823025799E-3</v>
      </c>
      <c r="AY12" s="1">
        <f t="shared" si="28"/>
        <v>8.7759980253156247E-3</v>
      </c>
      <c r="AZ12" s="1">
        <f t="shared" si="28"/>
        <v>1.3234089466542136E-2</v>
      </c>
      <c r="BA12" s="1">
        <f t="shared" si="28"/>
        <v>4.7092706418284148E-3</v>
      </c>
      <c r="BB12" s="1"/>
      <c r="BC12" s="1">
        <f t="shared" ref="BC12:BQ12" si="29">SQRT(SUMXMY2(BC21:BC86,$Q21:$Q86)/MIN(COUNT(BC21:BC86),COUNT($Q21:$Q86)))</f>
        <v>4.2129697671853476E-2</v>
      </c>
      <c r="BD12" s="1">
        <f t="shared" si="29"/>
        <v>1.1841562514786812E-2</v>
      </c>
      <c r="BE12" s="1">
        <f t="shared" si="29"/>
        <v>3.7088613989012822E-2</v>
      </c>
      <c r="BF12" s="1">
        <f t="shared" si="29"/>
        <v>4.5473268730208433E-2</v>
      </c>
      <c r="BG12" s="1">
        <f t="shared" si="29"/>
        <v>2.9681971747857801E-2</v>
      </c>
      <c r="BH12" s="1">
        <f t="shared" si="29"/>
        <v>1.6844139526306732E-2</v>
      </c>
      <c r="BI12" s="1">
        <f t="shared" si="29"/>
        <v>4.6476144199741949E-2</v>
      </c>
      <c r="BJ12" s="1">
        <f t="shared" si="29"/>
        <v>1.4531083772607778E-2</v>
      </c>
      <c r="BK12" s="1">
        <f t="shared" si="29"/>
        <v>7.0868861464999074E-3</v>
      </c>
      <c r="BL12" s="1">
        <f t="shared" si="29"/>
        <v>2.1172579422970329E-2</v>
      </c>
      <c r="BM12" s="1">
        <f t="shared" si="29"/>
        <v>2.6800094407427991E-2</v>
      </c>
      <c r="BN12" s="1">
        <f t="shared" si="29"/>
        <v>2.4197505581304343E-2</v>
      </c>
      <c r="BO12" s="1">
        <f t="shared" si="29"/>
        <v>1.220936190728748E-2</v>
      </c>
      <c r="BP12" s="1">
        <f t="shared" si="29"/>
        <v>1.9863940350626944E-2</v>
      </c>
      <c r="BQ12" s="1">
        <f t="shared" si="29"/>
        <v>6.2420351884290258E-3</v>
      </c>
      <c r="BR12" s="1"/>
      <c r="BS12" s="1">
        <f t="shared" ref="BS12:CG12" si="30">SQRT(SUMXMY2(BS21:BS86,$Q21:$Q86)/MIN(COUNT(BS21:BS86),COUNT($Q21:$Q86)))</f>
        <v>6.5619575531632349E-2</v>
      </c>
      <c r="BT12" s="1">
        <f t="shared" si="30"/>
        <v>4.5919425150496129E-2</v>
      </c>
      <c r="BU12" s="1">
        <f t="shared" si="30"/>
        <v>4.5384357268318708E-2</v>
      </c>
      <c r="BV12" s="1">
        <f t="shared" si="30"/>
        <v>6.0922192883115837E-2</v>
      </c>
      <c r="BW12" s="1">
        <f t="shared" si="30"/>
        <v>3.334533234177834E-2</v>
      </c>
      <c r="BX12" s="1">
        <f t="shared" si="30"/>
        <v>4.4214880717012177E-2</v>
      </c>
      <c r="BY12" s="1">
        <f t="shared" si="30"/>
        <v>0.13219057593013731</v>
      </c>
      <c r="BZ12" s="1">
        <f t="shared" si="30"/>
        <v>6.6582576853111308E-2</v>
      </c>
      <c r="CA12" s="1">
        <f t="shared" si="30"/>
        <v>5.3002609691096915E-2</v>
      </c>
      <c r="CB12" s="1">
        <f t="shared" si="30"/>
        <v>7.6730315771773999E-2</v>
      </c>
      <c r="CC12" s="1">
        <f t="shared" si="30"/>
        <v>3.8167627941317964E-2</v>
      </c>
      <c r="CD12" s="1">
        <f t="shared" si="30"/>
        <v>8.7505110424772742E-2</v>
      </c>
      <c r="CE12" s="1">
        <f t="shared" si="30"/>
        <v>1.7911479981942584E-2</v>
      </c>
      <c r="CF12" s="1">
        <f t="shared" si="30"/>
        <v>1.2546692435392543E-2</v>
      </c>
      <c r="CG12" s="1">
        <f t="shared" si="30"/>
        <v>2.682583880724387E-2</v>
      </c>
      <c r="CH12" s="1"/>
      <c r="CI12" s="1">
        <f t="shared" ref="CI12:CW12" si="31">SQRT(SUMXMY2(CI21:CI86,$Q21:$Q86)/MIN(COUNT(CI21:CI86),COUNT($Q21:$Q86)))</f>
        <v>5.6850311808517615E-2</v>
      </c>
      <c r="CJ12" s="1">
        <f t="shared" si="31"/>
        <v>5.5241829900482022E-2</v>
      </c>
      <c r="CK12" s="1">
        <f t="shared" si="31"/>
        <v>3.8788690255995087E-2</v>
      </c>
      <c r="CL12" s="1">
        <f t="shared" si="31"/>
        <v>5.0084183856811536E-2</v>
      </c>
      <c r="CM12" s="1">
        <f t="shared" si="31"/>
        <v>2.5232749147657933E-2</v>
      </c>
      <c r="CN12" s="1">
        <f t="shared" si="31"/>
        <v>5.1440817032310154E-2</v>
      </c>
      <c r="CO12" s="1">
        <f t="shared" si="31"/>
        <v>0.14075859561053602</v>
      </c>
      <c r="CP12" s="1">
        <f t="shared" si="31"/>
        <v>7.3631204049221299E-2</v>
      </c>
      <c r="CQ12" s="1">
        <f t="shared" si="31"/>
        <v>6.2918786243561189E-2</v>
      </c>
      <c r="CR12" s="1">
        <f t="shared" si="31"/>
        <v>8.6283548135988888E-2</v>
      </c>
      <c r="CS12" s="1">
        <f t="shared" si="31"/>
        <v>3.6371225629931302E-2</v>
      </c>
      <c r="CT12" s="1">
        <f t="shared" si="31"/>
        <v>9.6742433888669557E-2</v>
      </c>
      <c r="CU12" s="1">
        <f t="shared" si="31"/>
        <v>2.4189759305937798E-2</v>
      </c>
      <c r="CV12" s="1">
        <f t="shared" si="31"/>
        <v>1.4826169054577147E-2</v>
      </c>
      <c r="CW12" s="1">
        <f t="shared" si="31"/>
        <v>3.6609598076108023E-2</v>
      </c>
      <c r="CX12" s="1"/>
      <c r="CY12" s="1">
        <f t="shared" ref="CY12:DM12" si="32">SQRT(SUMXMY2(CY21:CY86,$Q21:$Q86)/MIN(COUNT(CY21:CY86),COUNT($Q21:$Q86)))</f>
        <v>5.5484374211010358E-2</v>
      </c>
      <c r="CZ12" s="1">
        <f t="shared" si="32"/>
        <v>4.3367440612690301E-2</v>
      </c>
      <c r="DA12" s="1">
        <f t="shared" si="32"/>
        <v>4.5460219364619421E-2</v>
      </c>
      <c r="DB12" s="1">
        <f t="shared" si="32"/>
        <v>5.8048707541420407E-2</v>
      </c>
      <c r="DC12" s="1">
        <f t="shared" si="32"/>
        <v>3.2316686589780277E-2</v>
      </c>
      <c r="DD12" s="1">
        <f t="shared" si="32"/>
        <v>3.4914225542174354E-2</v>
      </c>
      <c r="DE12" s="1">
        <f t="shared" si="32"/>
        <v>0.1165579459571576</v>
      </c>
      <c r="DF12" s="1">
        <f t="shared" si="32"/>
        <v>4.7557367341850669E-2</v>
      </c>
      <c r="DG12" s="1">
        <f t="shared" si="32"/>
        <v>3.7292199340296976E-2</v>
      </c>
      <c r="DH12" s="1">
        <f t="shared" si="32"/>
        <v>5.9759598889840108E-2</v>
      </c>
      <c r="DI12" s="1">
        <f t="shared" si="32"/>
        <v>3.6242037670795327E-2</v>
      </c>
      <c r="DJ12" s="1">
        <f t="shared" si="32"/>
        <v>7.9236934486941454E-2</v>
      </c>
      <c r="DK12" s="1">
        <f t="shared" si="32"/>
        <v>1.2585390857744225E-2</v>
      </c>
      <c r="DL12" s="1">
        <f t="shared" si="32"/>
        <v>1.6792143217008334E-2</v>
      </c>
      <c r="DM12" s="1">
        <f t="shared" si="32"/>
        <v>2.0319388210101264E-2</v>
      </c>
      <c r="DN12" s="1" t="s">
        <v>445</v>
      </c>
      <c r="DO12" s="1"/>
    </row>
    <row r="13" spans="1:119" x14ac:dyDescent="0.2"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J13" s="1"/>
      <c r="AK13" s="1"/>
      <c r="AL13" s="1"/>
      <c r="AM13" s="1"/>
      <c r="AN13" s="1"/>
      <c r="AO13" s="1"/>
      <c r="AP13" s="1"/>
      <c r="AQ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O13" s="1"/>
    </row>
    <row r="14" spans="1:119" x14ac:dyDescent="0.2"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J14" s="1"/>
      <c r="AK14" s="1"/>
      <c r="AL14" s="1"/>
      <c r="AM14" s="1"/>
      <c r="AN14" s="1"/>
      <c r="AO14" s="1"/>
      <c r="AP14" s="1"/>
      <c r="AQ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O14" s="1"/>
    </row>
    <row r="15" spans="1:119" x14ac:dyDescent="0.2"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J15" s="1"/>
      <c r="AK15" s="1"/>
      <c r="AL15" s="1"/>
      <c r="AM15" s="1"/>
      <c r="AN15" s="1"/>
      <c r="AO15" s="1"/>
      <c r="AP15" s="1"/>
      <c r="AQ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O15" s="1"/>
    </row>
    <row r="16" spans="1:119" ht="21" x14ac:dyDescent="0.25">
      <c r="B16" s="1"/>
      <c r="C16" s="1"/>
      <c r="D16" s="1"/>
      <c r="E16" s="1"/>
      <c r="I16" s="1"/>
      <c r="J16" s="1"/>
      <c r="K16" s="1"/>
      <c r="L16" s="1"/>
      <c r="M16" s="1"/>
      <c r="N16" s="1"/>
      <c r="O16" s="1"/>
      <c r="P16" s="17" t="s">
        <v>291</v>
      </c>
      <c r="Q16" s="17" t="s">
        <v>292</v>
      </c>
      <c r="R16" s="17"/>
      <c r="S16" s="17"/>
      <c r="T16" s="17"/>
      <c r="U16" s="17"/>
      <c r="V16" s="17"/>
      <c r="W16" s="17"/>
      <c r="X16" s="17"/>
      <c r="Y16" s="17"/>
      <c r="Z16" s="17"/>
      <c r="AJ16" s="1"/>
      <c r="AK16" s="1"/>
      <c r="AL16" s="1"/>
      <c r="AM16" s="1"/>
      <c r="AN16" s="1"/>
      <c r="AO16" s="1"/>
      <c r="AP16" s="1"/>
      <c r="AQ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O16" s="1"/>
    </row>
    <row r="17" spans="1:119" s="11" customFormat="1" ht="18" thickBot="1" x14ac:dyDescent="0.25">
      <c r="C17" s="11" t="s">
        <v>316</v>
      </c>
      <c r="D17" s="11" t="s">
        <v>316</v>
      </c>
      <c r="E17" s="11" t="s">
        <v>316</v>
      </c>
      <c r="F17" s="11" t="s">
        <v>316</v>
      </c>
      <c r="G17" s="11" t="s">
        <v>316</v>
      </c>
      <c r="H17" s="18" t="s">
        <v>316</v>
      </c>
      <c r="I17" s="11" t="s">
        <v>316</v>
      </c>
      <c r="J17" s="11" t="s">
        <v>316</v>
      </c>
      <c r="K17" s="11" t="s">
        <v>316</v>
      </c>
      <c r="L17" s="11" t="s">
        <v>316</v>
      </c>
      <c r="M17" s="18" t="s">
        <v>316</v>
      </c>
      <c r="N17" s="18" t="s">
        <v>316</v>
      </c>
      <c r="O17" s="18" t="s">
        <v>316</v>
      </c>
      <c r="P17" s="11" t="s">
        <v>316</v>
      </c>
      <c r="Q17" s="11" t="s">
        <v>316</v>
      </c>
      <c r="R17" s="18"/>
      <c r="S17" s="18"/>
      <c r="T17" s="18"/>
      <c r="U17" s="18"/>
      <c r="V17" s="18"/>
      <c r="W17" s="18"/>
      <c r="X17" s="18"/>
      <c r="Y17" s="18"/>
      <c r="Z17" s="18"/>
      <c r="AB17" s="18"/>
      <c r="AC17" s="18"/>
      <c r="AD17" s="18"/>
      <c r="AE17" s="18"/>
      <c r="AF17" s="18"/>
      <c r="AG17" s="18"/>
      <c r="AH17" s="18"/>
      <c r="AI17" s="18"/>
      <c r="AJ17" s="11" t="s">
        <v>220</v>
      </c>
      <c r="AK17" s="11" t="s">
        <v>220</v>
      </c>
      <c r="AM17" s="11" t="s">
        <v>220</v>
      </c>
      <c r="AN17" s="11" t="s">
        <v>220</v>
      </c>
      <c r="AO17" s="11" t="s">
        <v>220</v>
      </c>
      <c r="AP17" s="11" t="s">
        <v>220</v>
      </c>
      <c r="AQ17" s="11" t="s">
        <v>220</v>
      </c>
      <c r="AR17" s="11" t="s">
        <v>220</v>
      </c>
      <c r="AS17" s="11" t="s">
        <v>220</v>
      </c>
      <c r="AT17" s="11" t="s">
        <v>220</v>
      </c>
      <c r="AU17" s="11" t="s">
        <v>220</v>
      </c>
      <c r="AV17" s="11" t="s">
        <v>220</v>
      </c>
      <c r="AW17" s="11" t="s">
        <v>220</v>
      </c>
      <c r="AX17" s="11" t="s">
        <v>220</v>
      </c>
      <c r="AY17" s="11" t="s">
        <v>220</v>
      </c>
      <c r="AZ17" s="11" t="s">
        <v>220</v>
      </c>
      <c r="BA17" s="11" t="s">
        <v>220</v>
      </c>
      <c r="BC17" s="11" t="s">
        <v>220</v>
      </c>
      <c r="BD17" s="11" t="s">
        <v>220</v>
      </c>
      <c r="BE17" s="11" t="s">
        <v>220</v>
      </c>
      <c r="BF17" s="11" t="s">
        <v>220</v>
      </c>
      <c r="BG17" s="11" t="s">
        <v>220</v>
      </c>
      <c r="BH17" s="11" t="s">
        <v>220</v>
      </c>
      <c r="BI17" s="11" t="s">
        <v>220</v>
      </c>
      <c r="BJ17" s="11" t="s">
        <v>220</v>
      </c>
      <c r="BK17" s="11" t="s">
        <v>220</v>
      </c>
      <c r="BL17" s="11" t="s">
        <v>220</v>
      </c>
      <c r="BM17" s="11" t="s">
        <v>220</v>
      </c>
      <c r="BN17" s="11" t="s">
        <v>220</v>
      </c>
      <c r="BO17" s="11" t="s">
        <v>220</v>
      </c>
      <c r="BP17" s="11" t="s">
        <v>220</v>
      </c>
      <c r="BQ17" s="11" t="s">
        <v>220</v>
      </c>
      <c r="BS17" s="11" t="s">
        <v>220</v>
      </c>
      <c r="BT17" s="11" t="s">
        <v>220</v>
      </c>
      <c r="BU17" s="11" t="s">
        <v>220</v>
      </c>
      <c r="BV17" s="11" t="s">
        <v>220</v>
      </c>
      <c r="BW17" s="11" t="s">
        <v>220</v>
      </c>
      <c r="BX17" s="11" t="s">
        <v>220</v>
      </c>
      <c r="BY17" s="11" t="s">
        <v>220</v>
      </c>
      <c r="BZ17" s="11" t="s">
        <v>220</v>
      </c>
      <c r="CA17" s="11" t="s">
        <v>220</v>
      </c>
      <c r="CB17" s="11" t="s">
        <v>220</v>
      </c>
      <c r="CC17" s="11" t="s">
        <v>220</v>
      </c>
      <c r="CD17" s="11" t="s">
        <v>220</v>
      </c>
      <c r="CE17" s="11" t="s">
        <v>220</v>
      </c>
      <c r="CF17" s="11" t="s">
        <v>220</v>
      </c>
      <c r="CG17" s="11" t="s">
        <v>220</v>
      </c>
      <c r="CI17" s="11" t="s">
        <v>310</v>
      </c>
      <c r="CJ17" s="11" t="s">
        <v>310</v>
      </c>
      <c r="CK17" s="11" t="s">
        <v>310</v>
      </c>
      <c r="CL17" s="11" t="s">
        <v>310</v>
      </c>
      <c r="CM17" s="11" t="s">
        <v>310</v>
      </c>
      <c r="CN17" s="11" t="s">
        <v>310</v>
      </c>
      <c r="CO17" s="11" t="s">
        <v>310</v>
      </c>
      <c r="CP17" s="11" t="s">
        <v>310</v>
      </c>
      <c r="CQ17" s="11" t="s">
        <v>310</v>
      </c>
      <c r="CR17" s="11" t="s">
        <v>310</v>
      </c>
      <c r="CS17" s="11" t="s">
        <v>310</v>
      </c>
      <c r="CT17" s="11" t="s">
        <v>310</v>
      </c>
      <c r="CU17" s="11" t="s">
        <v>310</v>
      </c>
      <c r="CV17" s="11" t="s">
        <v>310</v>
      </c>
      <c r="CW17" s="11" t="s">
        <v>310</v>
      </c>
      <c r="CX17" s="18"/>
      <c r="CY17" s="18" t="s">
        <v>310</v>
      </c>
      <c r="CZ17" s="18" t="s">
        <v>310</v>
      </c>
      <c r="DA17" s="18" t="s">
        <v>310</v>
      </c>
      <c r="DB17" s="18" t="s">
        <v>310</v>
      </c>
      <c r="DC17" s="18" t="s">
        <v>310</v>
      </c>
      <c r="DD17" s="18" t="s">
        <v>310</v>
      </c>
      <c r="DE17" s="18" t="s">
        <v>310</v>
      </c>
      <c r="DF17" s="18" t="s">
        <v>310</v>
      </c>
      <c r="DG17" s="18" t="s">
        <v>310</v>
      </c>
      <c r="DH17" s="18" t="s">
        <v>310</v>
      </c>
      <c r="DI17" s="18" t="s">
        <v>310</v>
      </c>
      <c r="DJ17" s="18" t="s">
        <v>310</v>
      </c>
      <c r="DK17" s="18" t="s">
        <v>310</v>
      </c>
      <c r="DL17" s="18" t="s">
        <v>310</v>
      </c>
      <c r="DM17" s="18" t="s">
        <v>310</v>
      </c>
    </row>
    <row r="18" spans="1:119" s="2" customFormat="1" ht="17" thickTop="1" x14ac:dyDescent="0.2">
      <c r="B18" s="2" t="s">
        <v>139</v>
      </c>
      <c r="C18" s="2" t="s">
        <v>284</v>
      </c>
      <c r="D18" s="2" t="s">
        <v>283</v>
      </c>
      <c r="E18" s="2" t="s">
        <v>282</v>
      </c>
      <c r="F18" s="2" t="s">
        <v>263</v>
      </c>
      <c r="G18" s="2" t="s">
        <v>285</v>
      </c>
      <c r="H18" s="2" t="s">
        <v>284</v>
      </c>
      <c r="I18" s="2" t="s">
        <v>283</v>
      </c>
      <c r="J18" s="2" t="s">
        <v>282</v>
      </c>
      <c r="K18" s="2" t="s">
        <v>263</v>
      </c>
      <c r="L18" s="2" t="s">
        <v>285</v>
      </c>
      <c r="M18" s="2" t="s">
        <v>284</v>
      </c>
      <c r="N18" s="2" t="s">
        <v>283</v>
      </c>
      <c r="O18" s="2" t="s">
        <v>282</v>
      </c>
      <c r="P18" s="2" t="s">
        <v>263</v>
      </c>
      <c r="Q18" s="2" t="s">
        <v>285</v>
      </c>
      <c r="S18" s="2" t="s">
        <v>546</v>
      </c>
      <c r="T18" s="2" t="s">
        <v>547</v>
      </c>
      <c r="U18" s="2" t="s">
        <v>548</v>
      </c>
      <c r="V18" s="2" t="s">
        <v>546</v>
      </c>
      <c r="W18" s="2" t="s">
        <v>547</v>
      </c>
      <c r="X18" s="2" t="s">
        <v>548</v>
      </c>
      <c r="Y18" s="2" t="s">
        <v>546</v>
      </c>
      <c r="Z18" s="2" t="s">
        <v>547</v>
      </c>
      <c r="AA18" s="2" t="s">
        <v>548</v>
      </c>
      <c r="AC18" s="2" t="s">
        <v>549</v>
      </c>
      <c r="AF18" s="2" t="s">
        <v>550</v>
      </c>
      <c r="AJ18" s="2" t="s">
        <v>287</v>
      </c>
      <c r="AK18" s="2" t="s">
        <v>264</v>
      </c>
      <c r="AM18" s="2" t="s">
        <v>281</v>
      </c>
      <c r="AN18" s="2" t="s">
        <v>281</v>
      </c>
      <c r="AO18" s="2" t="s">
        <v>281</v>
      </c>
      <c r="AP18" s="2" t="s">
        <v>281</v>
      </c>
      <c r="AQ18" s="2" t="s">
        <v>281</v>
      </c>
      <c r="AR18" s="2" t="s">
        <v>281</v>
      </c>
      <c r="AS18" s="2" t="s">
        <v>281</v>
      </c>
      <c r="AT18" s="2" t="s">
        <v>281</v>
      </c>
      <c r="AU18" s="2" t="s">
        <v>281</v>
      </c>
      <c r="AV18" s="2" t="s">
        <v>281</v>
      </c>
      <c r="AW18" s="2" t="s">
        <v>281</v>
      </c>
      <c r="AX18" s="2" t="s">
        <v>281</v>
      </c>
      <c r="AY18" s="2" t="s">
        <v>281</v>
      </c>
      <c r="AZ18" s="2" t="s">
        <v>281</v>
      </c>
      <c r="BA18" s="2" t="s">
        <v>281</v>
      </c>
      <c r="BC18" s="2" t="s">
        <v>14</v>
      </c>
      <c r="BD18" s="2" t="s">
        <v>14</v>
      </c>
      <c r="BE18" s="2" t="s">
        <v>14</v>
      </c>
      <c r="BF18" s="2" t="s">
        <v>14</v>
      </c>
      <c r="BG18" s="2" t="s">
        <v>14</v>
      </c>
      <c r="BH18" s="2" t="s">
        <v>14</v>
      </c>
      <c r="BI18" s="2" t="s">
        <v>14</v>
      </c>
      <c r="BJ18" s="2" t="s">
        <v>14</v>
      </c>
      <c r="BK18" s="2" t="s">
        <v>14</v>
      </c>
      <c r="BL18" s="2" t="s">
        <v>14</v>
      </c>
      <c r="BM18" s="2" t="s">
        <v>14</v>
      </c>
      <c r="BN18" s="2" t="s">
        <v>14</v>
      </c>
      <c r="BO18" s="2" t="s">
        <v>14</v>
      </c>
      <c r="BP18" s="2" t="s">
        <v>14</v>
      </c>
      <c r="BQ18" s="2" t="s">
        <v>14</v>
      </c>
      <c r="BS18" s="2" t="s">
        <v>169</v>
      </c>
      <c r="BT18" s="2" t="s">
        <v>169</v>
      </c>
      <c r="BU18" s="2" t="s">
        <v>169</v>
      </c>
      <c r="BV18" s="2" t="s">
        <v>169</v>
      </c>
      <c r="BW18" s="2" t="s">
        <v>169</v>
      </c>
      <c r="BX18" s="2" t="s">
        <v>169</v>
      </c>
      <c r="BY18" s="2" t="s">
        <v>169</v>
      </c>
      <c r="BZ18" s="2" t="s">
        <v>169</v>
      </c>
      <c r="CA18" s="2" t="s">
        <v>169</v>
      </c>
      <c r="CB18" s="2" t="s">
        <v>169</v>
      </c>
      <c r="CC18" s="2" t="s">
        <v>169</v>
      </c>
      <c r="CD18" s="2" t="s">
        <v>169</v>
      </c>
      <c r="CE18" s="2" t="s">
        <v>169</v>
      </c>
      <c r="CF18" s="2" t="s">
        <v>169</v>
      </c>
      <c r="CG18" s="2" t="s">
        <v>169</v>
      </c>
      <c r="CI18" s="2" t="s">
        <v>169</v>
      </c>
      <c r="CJ18" s="2" t="s">
        <v>169</v>
      </c>
      <c r="CK18" s="2" t="s">
        <v>169</v>
      </c>
      <c r="CL18" s="2" t="s">
        <v>169</v>
      </c>
      <c r="CM18" s="2" t="s">
        <v>169</v>
      </c>
      <c r="CN18" s="2" t="s">
        <v>169</v>
      </c>
      <c r="CO18" s="2" t="s">
        <v>169</v>
      </c>
      <c r="CP18" s="2" t="s">
        <v>169</v>
      </c>
      <c r="CQ18" s="2" t="s">
        <v>169</v>
      </c>
      <c r="CR18" s="2" t="s">
        <v>169</v>
      </c>
      <c r="CS18" s="2" t="s">
        <v>169</v>
      </c>
      <c r="CT18" s="2" t="s">
        <v>169</v>
      </c>
      <c r="CU18" s="2" t="s">
        <v>169</v>
      </c>
      <c r="CV18" s="2" t="s">
        <v>169</v>
      </c>
      <c r="CW18" s="2" t="s">
        <v>169</v>
      </c>
      <c r="CY18" s="2" t="s">
        <v>432</v>
      </c>
      <c r="CZ18" s="2" t="s">
        <v>432</v>
      </c>
      <c r="DA18" s="2" t="s">
        <v>432</v>
      </c>
      <c r="DB18" s="2" t="s">
        <v>432</v>
      </c>
      <c r="DC18" s="2" t="s">
        <v>432</v>
      </c>
      <c r="DD18" s="2" t="s">
        <v>432</v>
      </c>
      <c r="DE18" s="2" t="s">
        <v>432</v>
      </c>
      <c r="DF18" s="2" t="s">
        <v>432</v>
      </c>
      <c r="DG18" s="2" t="s">
        <v>432</v>
      </c>
      <c r="DH18" s="2" t="s">
        <v>432</v>
      </c>
      <c r="DI18" s="2" t="s">
        <v>432</v>
      </c>
      <c r="DJ18" s="2" t="s">
        <v>432</v>
      </c>
      <c r="DK18" s="2" t="s">
        <v>432</v>
      </c>
      <c r="DL18" s="2" t="s">
        <v>432</v>
      </c>
      <c r="DM18" s="2" t="s">
        <v>432</v>
      </c>
      <c r="DO18" s="16"/>
    </row>
    <row r="19" spans="1:119" s="2" customFormat="1" x14ac:dyDescent="0.2">
      <c r="B19" s="2" t="s">
        <v>138</v>
      </c>
      <c r="C19" s="2" t="s">
        <v>262</v>
      </c>
      <c r="D19" s="2" t="s">
        <v>262</v>
      </c>
      <c r="E19" s="2" t="s">
        <v>262</v>
      </c>
      <c r="F19" s="2" t="s">
        <v>262</v>
      </c>
      <c r="G19" s="2" t="s">
        <v>262</v>
      </c>
      <c r="H19" s="2" t="s">
        <v>138</v>
      </c>
      <c r="I19" s="2" t="s">
        <v>138</v>
      </c>
      <c r="J19" s="2" t="s">
        <v>138</v>
      </c>
      <c r="K19" s="2" t="s">
        <v>138</v>
      </c>
      <c r="L19" s="2" t="s">
        <v>138</v>
      </c>
      <c r="M19" s="2" t="s">
        <v>274</v>
      </c>
      <c r="N19" s="2" t="s">
        <v>274</v>
      </c>
      <c r="O19" s="2" t="s">
        <v>274</v>
      </c>
      <c r="P19" s="2" t="s">
        <v>274</v>
      </c>
      <c r="Q19" s="2" t="s">
        <v>274</v>
      </c>
      <c r="S19" s="2" t="s">
        <v>262</v>
      </c>
      <c r="T19" s="2" t="s">
        <v>262</v>
      </c>
      <c r="U19" s="2" t="s">
        <v>262</v>
      </c>
      <c r="V19" s="2" t="s">
        <v>138</v>
      </c>
      <c r="W19" s="2" t="s">
        <v>138</v>
      </c>
      <c r="X19" s="2" t="s">
        <v>138</v>
      </c>
      <c r="Y19" s="2" t="s">
        <v>274</v>
      </c>
      <c r="Z19" s="2" t="s">
        <v>274</v>
      </c>
      <c r="AA19" s="2" t="s">
        <v>274</v>
      </c>
      <c r="AC19" s="2" t="s">
        <v>262</v>
      </c>
      <c r="AD19" s="2" t="s">
        <v>138</v>
      </c>
      <c r="AE19" s="2" t="s">
        <v>274</v>
      </c>
      <c r="AF19" s="2" t="s">
        <v>262</v>
      </c>
      <c r="AG19" s="2" t="s">
        <v>138</v>
      </c>
      <c r="AH19" s="2" t="s">
        <v>274</v>
      </c>
      <c r="AJ19" s="2" t="s">
        <v>262</v>
      </c>
      <c r="AK19" s="2" t="s">
        <v>262</v>
      </c>
      <c r="AM19" s="2" t="s">
        <v>262</v>
      </c>
      <c r="AN19" s="2" t="s">
        <v>262</v>
      </c>
      <c r="AO19" s="2" t="s">
        <v>262</v>
      </c>
      <c r="AP19" s="2" t="s">
        <v>262</v>
      </c>
      <c r="AQ19" s="2" t="s">
        <v>262</v>
      </c>
      <c r="AR19" s="2" t="s">
        <v>138</v>
      </c>
      <c r="AS19" s="2" t="s">
        <v>138</v>
      </c>
      <c r="AT19" s="2" t="s">
        <v>138</v>
      </c>
      <c r="AU19" s="2" t="s">
        <v>138</v>
      </c>
      <c r="AV19" s="2" t="s">
        <v>138</v>
      </c>
      <c r="AW19" s="2" t="s">
        <v>274</v>
      </c>
      <c r="AX19" s="2" t="s">
        <v>274</v>
      </c>
      <c r="AY19" s="2" t="s">
        <v>274</v>
      </c>
      <c r="AZ19" s="2" t="s">
        <v>274</v>
      </c>
      <c r="BA19" s="2" t="s">
        <v>274</v>
      </c>
      <c r="BC19" s="2" t="s">
        <v>262</v>
      </c>
      <c r="BD19" s="2" t="s">
        <v>262</v>
      </c>
      <c r="BE19" s="2" t="s">
        <v>262</v>
      </c>
      <c r="BF19" s="2" t="s">
        <v>262</v>
      </c>
      <c r="BG19" s="2" t="s">
        <v>262</v>
      </c>
      <c r="BH19" s="2" t="s">
        <v>138</v>
      </c>
      <c r="BI19" s="2" t="s">
        <v>138</v>
      </c>
      <c r="BJ19" s="2" t="s">
        <v>138</v>
      </c>
      <c r="BK19" s="2" t="s">
        <v>138</v>
      </c>
      <c r="BL19" s="2" t="s">
        <v>138</v>
      </c>
      <c r="BM19" s="2" t="s">
        <v>274</v>
      </c>
      <c r="BN19" s="2" t="s">
        <v>274</v>
      </c>
      <c r="BO19" s="2" t="s">
        <v>274</v>
      </c>
      <c r="BP19" s="2" t="s">
        <v>274</v>
      </c>
      <c r="BQ19" s="2" t="s">
        <v>274</v>
      </c>
      <c r="BS19" s="2" t="s">
        <v>262</v>
      </c>
      <c r="BT19" s="2" t="s">
        <v>262</v>
      </c>
      <c r="BU19" s="2" t="s">
        <v>262</v>
      </c>
      <c r="BV19" s="2" t="s">
        <v>262</v>
      </c>
      <c r="BW19" s="2" t="s">
        <v>262</v>
      </c>
      <c r="BX19" s="2" t="s">
        <v>138</v>
      </c>
      <c r="BY19" s="2" t="s">
        <v>138</v>
      </c>
      <c r="BZ19" s="2" t="s">
        <v>138</v>
      </c>
      <c r="CA19" s="2" t="s">
        <v>138</v>
      </c>
      <c r="CB19" s="2" t="s">
        <v>138</v>
      </c>
      <c r="CC19" s="2" t="s">
        <v>274</v>
      </c>
      <c r="CD19" s="2" t="s">
        <v>274</v>
      </c>
      <c r="CE19" s="2" t="s">
        <v>274</v>
      </c>
      <c r="CF19" s="2" t="s">
        <v>274</v>
      </c>
      <c r="CG19" s="2" t="s">
        <v>274</v>
      </c>
      <c r="CI19" s="2" t="s">
        <v>262</v>
      </c>
      <c r="CJ19" s="2" t="s">
        <v>262</v>
      </c>
      <c r="CK19" s="2" t="s">
        <v>262</v>
      </c>
      <c r="CL19" s="2" t="s">
        <v>262</v>
      </c>
      <c r="CM19" s="2" t="s">
        <v>262</v>
      </c>
      <c r="CN19" s="2" t="s">
        <v>138</v>
      </c>
      <c r="CO19" s="2" t="s">
        <v>138</v>
      </c>
      <c r="CP19" s="2" t="s">
        <v>138</v>
      </c>
      <c r="CQ19" s="2" t="s">
        <v>138</v>
      </c>
      <c r="CR19" s="2" t="s">
        <v>138</v>
      </c>
      <c r="CS19" s="2" t="s">
        <v>274</v>
      </c>
      <c r="CT19" s="2" t="s">
        <v>274</v>
      </c>
      <c r="CU19" s="2" t="s">
        <v>274</v>
      </c>
      <c r="CV19" s="2" t="s">
        <v>274</v>
      </c>
      <c r="CW19" s="2" t="s">
        <v>274</v>
      </c>
      <c r="CY19" s="2" t="s">
        <v>262</v>
      </c>
      <c r="CZ19" s="2" t="s">
        <v>262</v>
      </c>
      <c r="DA19" s="2" t="s">
        <v>262</v>
      </c>
      <c r="DB19" s="2" t="s">
        <v>262</v>
      </c>
      <c r="DC19" s="2" t="s">
        <v>262</v>
      </c>
      <c r="DD19" s="2" t="s">
        <v>138</v>
      </c>
      <c r="DE19" s="2" t="s">
        <v>138</v>
      </c>
      <c r="DF19" s="2" t="s">
        <v>138</v>
      </c>
      <c r="DG19" s="2" t="s">
        <v>138</v>
      </c>
      <c r="DH19" s="2" t="s">
        <v>138</v>
      </c>
      <c r="DI19" s="2" t="s">
        <v>274</v>
      </c>
      <c r="DJ19" s="2" t="s">
        <v>274</v>
      </c>
      <c r="DK19" s="2" t="s">
        <v>274</v>
      </c>
      <c r="DL19" s="2" t="s">
        <v>274</v>
      </c>
      <c r="DM19" s="2" t="s">
        <v>274</v>
      </c>
    </row>
    <row r="20" spans="1:119" s="11" customFormat="1" ht="20" thickBot="1" x14ac:dyDescent="0.3">
      <c r="B20" s="11" t="s">
        <v>190</v>
      </c>
      <c r="C20" s="11" t="s">
        <v>190</v>
      </c>
      <c r="D20" s="11" t="s">
        <v>190</v>
      </c>
      <c r="E20" s="11" t="s">
        <v>190</v>
      </c>
      <c r="F20" s="11" t="s">
        <v>190</v>
      </c>
      <c r="G20" s="11" t="s">
        <v>190</v>
      </c>
      <c r="H20" s="18" t="s">
        <v>190</v>
      </c>
      <c r="I20" s="11" t="s">
        <v>190</v>
      </c>
      <c r="J20" s="11" t="s">
        <v>190</v>
      </c>
      <c r="K20" s="11" t="s">
        <v>190</v>
      </c>
      <c r="L20" s="11" t="s">
        <v>190</v>
      </c>
      <c r="M20" s="18" t="s">
        <v>190</v>
      </c>
      <c r="N20" s="18" t="s">
        <v>190</v>
      </c>
      <c r="O20" s="18" t="s">
        <v>190</v>
      </c>
      <c r="P20" s="11" t="s">
        <v>190</v>
      </c>
      <c r="Q20" s="11" t="s">
        <v>190</v>
      </c>
      <c r="R20" s="18"/>
      <c r="S20" s="18"/>
      <c r="T20" s="18"/>
      <c r="U20" s="18"/>
      <c r="V20" s="18"/>
      <c r="W20" s="18"/>
      <c r="X20" s="18"/>
      <c r="Y20" s="18"/>
      <c r="Z20" s="18"/>
      <c r="AB20" s="18"/>
      <c r="AC20" s="18"/>
      <c r="AD20" s="18"/>
      <c r="AE20" s="18"/>
      <c r="AF20" s="18"/>
      <c r="AG20" s="18"/>
      <c r="AH20" s="18"/>
      <c r="AI20" s="18"/>
      <c r="AJ20" s="11" t="s">
        <v>190</v>
      </c>
      <c r="AK20" s="11" t="s">
        <v>190</v>
      </c>
      <c r="AM20" s="11" t="s">
        <v>279</v>
      </c>
      <c r="AN20" s="11" t="s">
        <v>190</v>
      </c>
      <c r="AO20" s="15" t="s">
        <v>552</v>
      </c>
      <c r="AP20" s="15" t="s">
        <v>551</v>
      </c>
      <c r="AQ20" s="15" t="s">
        <v>265</v>
      </c>
      <c r="AR20" s="11" t="s">
        <v>279</v>
      </c>
      <c r="AS20" s="11" t="s">
        <v>190</v>
      </c>
      <c r="AT20" s="15" t="s">
        <v>552</v>
      </c>
      <c r="AU20" s="15" t="s">
        <v>551</v>
      </c>
      <c r="AV20" s="15" t="s">
        <v>265</v>
      </c>
      <c r="AW20" s="11" t="s">
        <v>279</v>
      </c>
      <c r="AX20" s="11" t="s">
        <v>190</v>
      </c>
      <c r="AY20" s="15" t="s">
        <v>552</v>
      </c>
      <c r="AZ20" s="15" t="s">
        <v>551</v>
      </c>
      <c r="BA20" s="15" t="s">
        <v>265</v>
      </c>
      <c r="BC20" s="11" t="s">
        <v>279</v>
      </c>
      <c r="BD20" s="11" t="s">
        <v>190</v>
      </c>
      <c r="BE20" s="15" t="s">
        <v>552</v>
      </c>
      <c r="BF20" s="15" t="s">
        <v>551</v>
      </c>
      <c r="BG20" s="15" t="s">
        <v>265</v>
      </c>
      <c r="BH20" s="11" t="s">
        <v>279</v>
      </c>
      <c r="BI20" s="11" t="s">
        <v>190</v>
      </c>
      <c r="BJ20" s="15" t="s">
        <v>552</v>
      </c>
      <c r="BK20" s="15" t="s">
        <v>551</v>
      </c>
      <c r="BL20" s="15" t="s">
        <v>265</v>
      </c>
      <c r="BM20" s="11" t="s">
        <v>279</v>
      </c>
      <c r="BN20" s="11" t="s">
        <v>190</v>
      </c>
      <c r="BO20" s="15" t="s">
        <v>552</v>
      </c>
      <c r="BP20" s="15" t="s">
        <v>551</v>
      </c>
      <c r="BQ20" s="15" t="s">
        <v>265</v>
      </c>
      <c r="BR20" s="15"/>
      <c r="BS20" s="11" t="s">
        <v>279</v>
      </c>
      <c r="BT20" s="11" t="s">
        <v>190</v>
      </c>
      <c r="BU20" s="15" t="s">
        <v>552</v>
      </c>
      <c r="BV20" s="15" t="s">
        <v>551</v>
      </c>
      <c r="BW20" s="15" t="s">
        <v>265</v>
      </c>
      <c r="BX20" s="11" t="s">
        <v>279</v>
      </c>
      <c r="BY20" s="11" t="s">
        <v>190</v>
      </c>
      <c r="BZ20" s="15" t="s">
        <v>552</v>
      </c>
      <c r="CA20" s="15" t="s">
        <v>551</v>
      </c>
      <c r="CB20" s="15" t="s">
        <v>265</v>
      </c>
      <c r="CC20" s="11" t="s">
        <v>279</v>
      </c>
      <c r="CD20" s="11" t="s">
        <v>190</v>
      </c>
      <c r="CE20" s="15" t="s">
        <v>552</v>
      </c>
      <c r="CF20" s="15" t="s">
        <v>551</v>
      </c>
      <c r="CG20" s="15" t="s">
        <v>265</v>
      </c>
      <c r="CI20" s="11" t="s">
        <v>279</v>
      </c>
      <c r="CJ20" s="11" t="s">
        <v>190</v>
      </c>
      <c r="CK20" s="15" t="s">
        <v>553</v>
      </c>
      <c r="CL20" s="15" t="s">
        <v>551</v>
      </c>
      <c r="CM20" s="15" t="s">
        <v>265</v>
      </c>
      <c r="CN20" s="11" t="s">
        <v>279</v>
      </c>
      <c r="CO20" s="11" t="s">
        <v>190</v>
      </c>
      <c r="CP20" s="15" t="s">
        <v>553</v>
      </c>
      <c r="CQ20" s="15" t="s">
        <v>551</v>
      </c>
      <c r="CR20" s="15" t="s">
        <v>265</v>
      </c>
      <c r="CS20" s="11" t="s">
        <v>279</v>
      </c>
      <c r="CT20" s="11" t="s">
        <v>190</v>
      </c>
      <c r="CU20" s="15" t="s">
        <v>553</v>
      </c>
      <c r="CV20" s="15" t="s">
        <v>551</v>
      </c>
      <c r="CW20" s="15" t="s">
        <v>265</v>
      </c>
      <c r="CX20" s="15"/>
      <c r="CY20" s="18" t="s">
        <v>279</v>
      </c>
      <c r="CZ20" s="18" t="s">
        <v>190</v>
      </c>
      <c r="DA20" s="15" t="s">
        <v>553</v>
      </c>
      <c r="DB20" s="15" t="s">
        <v>551</v>
      </c>
      <c r="DC20" s="15" t="s">
        <v>265</v>
      </c>
      <c r="DD20" s="18" t="s">
        <v>279</v>
      </c>
      <c r="DE20" s="18" t="s">
        <v>190</v>
      </c>
      <c r="DF20" s="15" t="s">
        <v>553</v>
      </c>
      <c r="DG20" s="15" t="s">
        <v>551</v>
      </c>
      <c r="DH20" s="15" t="s">
        <v>265</v>
      </c>
      <c r="DI20" s="18" t="s">
        <v>279</v>
      </c>
      <c r="DJ20" s="18" t="s">
        <v>190</v>
      </c>
      <c r="DK20" s="15" t="s">
        <v>553</v>
      </c>
      <c r="DL20" s="15" t="s">
        <v>551</v>
      </c>
      <c r="DM20" s="15" t="s">
        <v>265</v>
      </c>
    </row>
    <row r="21" spans="1:119" ht="17" thickTop="1" x14ac:dyDescent="0.2">
      <c r="A21" t="s">
        <v>140</v>
      </c>
      <c r="B21" s="1">
        <f>-(BEGDB!D4-BEGDB!C4)</f>
        <v>0.16699999999999982</v>
      </c>
      <c r="C21" s="1">
        <f>'CCSD(T)-haVnZ'!I12-'CCSD(T)-haVnZ'!H12</f>
        <v>0.24312032472558975</v>
      </c>
      <c r="D21" s="1">
        <f>'CCSD(T)-haVnZ'!S12-'CCSD(T)-haVnZ'!R12</f>
        <v>0.24065539525968926</v>
      </c>
      <c r="E21" s="1">
        <f>'CCSD(T)-haVnZ'!AC12-'CCSD(T)-haVnZ'!AB12</f>
        <v>0.23653389529417002</v>
      </c>
      <c r="F21" s="1">
        <f t="shared" ref="F21:F52" si="33">D21+(D21-C21)/((3/2)^$F$2-1)</f>
        <v>0.23961753022141538</v>
      </c>
      <c r="G21" s="1">
        <f>E21+(E21-D21)/((4/3)^3-1)</f>
        <v>0.23352631423825057</v>
      </c>
      <c r="H21" s="1">
        <f>'CCSD(T)-haVnZ'!N12-'CCSD(T)-haVnZ'!M12</f>
        <v>0.15858953468051684</v>
      </c>
      <c r="I21" s="1">
        <f>'CCSD(T)-haVnZ'!X12-'CCSD(T)-haVnZ'!W12</f>
        <v>0.20928871668631999</v>
      </c>
      <c r="J21" s="1">
        <f>'CCSD(T)-haVnZ'!AH12-'CCSD(T)-haVnZ'!AG12</f>
        <v>0.22615490636199009</v>
      </c>
      <c r="K21" s="1">
        <f>I21+(I21-H21)/((3/2)^$F$2-1)</f>
        <v>0.23063574068876341</v>
      </c>
      <c r="L21" s="1">
        <f>J21+(J21-I21)/((4/3)^3-1)</f>
        <v>0.23846266639558719</v>
      </c>
      <c r="M21" s="1">
        <f>(C21+H21)/2</f>
        <v>0.2008549297030533</v>
      </c>
      <c r="N21" s="1">
        <f>(D21+I21)/2</f>
        <v>0.22497205597300463</v>
      </c>
      <c r="O21" s="1">
        <f>(E21+J21)/2</f>
        <v>0.23134440082808005</v>
      </c>
      <c r="P21" s="1">
        <f t="shared" ref="P21:P63" si="34">(K21+F21)/2</f>
        <v>0.23512663545508938</v>
      </c>
      <c r="Q21" s="1">
        <f>(G21+L21)/2</f>
        <v>0.23599449031691888</v>
      </c>
      <c r="R21" s="1"/>
      <c r="S21" s="1">
        <f>'CCSD(T)-sano-VnZ'!F12-'CCSD(T)-sano-VnZ'!E12</f>
        <v>0.16727686278339338</v>
      </c>
      <c r="T21" s="1">
        <f>'CCSD(T)-sano-VnZ'!P12-'CCSD(T)-sano-VnZ'!O12</f>
        <v>0.22143207657649633</v>
      </c>
      <c r="U21" s="1">
        <f>'CCSD(T)-sano-VnZ'!Z12-'CCSD(T)-sano-VnZ'!Y12</f>
        <v>0.23460553725995403</v>
      </c>
      <c r="V21" s="1">
        <f>'CCSD(T)-sano-VnZ'!K12-'CCSD(T)-sano-VnZ'!J12</f>
        <v>0.11335757875976959</v>
      </c>
      <c r="W21" s="1">
        <f>'CCSD(T)-sano-VnZ'!U12-'CCSD(T)-sano-VnZ'!T12</f>
        <v>0.18236399776640511</v>
      </c>
      <c r="X21" s="1">
        <f>'CCSD(T)-sano-VnZ'!AE12-'CCSD(T)-sano-VnZ'!AD12</f>
        <v>0.21328283344563648</v>
      </c>
      <c r="Y21" s="1">
        <f>(S21+V21)/2</f>
        <v>0.14031722077158149</v>
      </c>
      <c r="Z21" s="1">
        <f t="shared" ref="Z21:AA21" si="35">(T21+W21)/2</f>
        <v>0.20189803717145072</v>
      </c>
      <c r="AA21" s="1">
        <f t="shared" si="35"/>
        <v>0.22394418535279526</v>
      </c>
      <c r="AB21" s="27"/>
      <c r="AC21" s="28">
        <f>T21+(T21-S21)/((3/2)^3-1)</f>
        <v>0.24423427185780283</v>
      </c>
      <c r="AD21" s="28">
        <f>W21+(W21-V21)/((3/2)^3-1)</f>
        <v>0.21141933208498848</v>
      </c>
      <c r="AE21" s="28">
        <f>Z21+(Z21-Y21)/((3/2)^3-1)</f>
        <v>0.22782680197139565</v>
      </c>
      <c r="AF21" s="28">
        <f>U21+(U21-T21)/((4/3)^3-1)</f>
        <v>0.24421860316409885</v>
      </c>
      <c r="AG21" s="28">
        <f>X21+(X21-W21)/((4/3)^3-1)</f>
        <v>0.23584522704939992</v>
      </c>
      <c r="AH21" s="28">
        <f>AA21+(AA21-Z21)/((4/3)^3-1)</f>
        <v>0.24003191510674937</v>
      </c>
      <c r="AI21" s="27"/>
      <c r="AJ21" s="1">
        <f>AN21+(AN21-BD21)/((4/3)^$AJ$3-1)</f>
        <v>0.24130958633431879</v>
      </c>
      <c r="AK21" s="1">
        <f>BD21+(BD21-BT21)/((3/2)^$AK$3-1)</f>
        <v>0.24922264223148957</v>
      </c>
      <c r="AL21" s="1"/>
      <c r="AM21" s="1">
        <f>'F12b_VQZ-F12'!F11-'F12b_VQZ-F12'!$E11</f>
        <v>0.24928314823996001</v>
      </c>
      <c r="AN21" s="1">
        <f>'F12b_VQZ-F12'!G11-'F12b_VQZ-F12'!$E11</f>
        <v>0.24104392845009315</v>
      </c>
      <c r="AO21" s="1">
        <f>'F12b_VQZ-F12'!H11-'F12b_VQZ-F12'!$E11</f>
        <v>0.24997942687773822</v>
      </c>
      <c r="AP21" s="1">
        <f>'F12b_VQZ-F12'!I11-'F12b_VQZ-F12'!$E11</f>
        <v>0.25208910635974568</v>
      </c>
      <c r="AQ21" s="1">
        <f>'F12b_VQZ-F12'!J11-'F12b_VQZ-F12'!$E11</f>
        <v>0.2466361475901353</v>
      </c>
      <c r="AR21" s="1">
        <f>'F12b_VQZ-F12'!O11-'F12b_VQZ-F12'!$N11</f>
        <v>0.23844668166575733</v>
      </c>
      <c r="AS21" s="1">
        <f>'F12b_VQZ-F12'!P11-'F12b_VQZ-F12'!$N11</f>
        <v>0.22685518079572375</v>
      </c>
      <c r="AT21" s="1">
        <f>'F12b_VQZ-F12'!Q11-'F12b_VQZ-F12'!$N11</f>
        <v>0.2352647023478216</v>
      </c>
      <c r="AU21" s="1">
        <f>'F12b_VQZ-F12'!R11-'F12b_VQZ-F12'!$N11</f>
        <v>0.23725019820075222</v>
      </c>
      <c r="AV21" s="1">
        <f>'F12b_VQZ-F12'!S11-'F12b_VQZ-F12'!$N11</f>
        <v>0.2321182209901842</v>
      </c>
      <c r="AW21" s="1">
        <f>'F12b_VQZ-F12'!X11-'F12b_VQZ-F12'!$W11</f>
        <v>0.24386491495285867</v>
      </c>
      <c r="AX21" s="1">
        <f>'F12b_VQZ-F12'!Y11-'F12b_VQZ-F12'!$W11</f>
        <v>0.23394955462290845</v>
      </c>
      <c r="AY21" s="1">
        <f>'F12b_VQZ-F12'!Z11-'F12b_VQZ-F12'!$W11</f>
        <v>0.24262206461277991</v>
      </c>
      <c r="AZ21" s="1">
        <f>'F12b_VQZ-F12'!AA11-'F12b_VQZ-F12'!$W11</f>
        <v>0.24466965228024851</v>
      </c>
      <c r="BA21" s="1">
        <f>'F12b_VQZ-F12'!AB11-'F12b_VQZ-F12'!$W11</f>
        <v>0.23937718429015931</v>
      </c>
      <c r="BB21" s="1"/>
      <c r="BC21" s="1">
        <f>'F12b_VTZ-F12'!E11-'F12b_VTZ-F12'!$D11</f>
        <v>0.25857504160852418</v>
      </c>
      <c r="BD21" s="1">
        <f>'F12b_VTZ-F12'!F11-'F12b_VTZ-F12'!$D11</f>
        <v>0.24069861567870365</v>
      </c>
      <c r="BE21" s="1">
        <f>'F12b_VTZ-F12'!G11-'F12b_VTZ-F12'!$D11</f>
        <v>0.2596728875526555</v>
      </c>
      <c r="BF21" s="1">
        <f>'F12b_VTZ-F12'!H11-'F12b_VTZ-F12'!$D11</f>
        <v>0.26366209262164375</v>
      </c>
      <c r="BG21" s="1">
        <f>'F12b_VTZ-F12'!I11-'F12b_VTZ-F12'!$D11</f>
        <v>0.25338343272497177</v>
      </c>
      <c r="BH21" s="1">
        <f>'F12b_VTZ-F12'!N11-'F12b_VTZ-F12'!$M11</f>
        <v>0.23510347610258098</v>
      </c>
      <c r="BI21" s="1">
        <f>'F12b_VTZ-F12'!O11-'F12b_VTZ-F12'!$M11</f>
        <v>0.21217053393272334</v>
      </c>
      <c r="BJ21" s="1">
        <f>'F12b_VTZ-F12'!P11-'F12b_VTZ-F12'!$M11</f>
        <v>0.22889593712263956</v>
      </c>
      <c r="BK21" s="1">
        <f>'F12b_VTZ-F12'!Q11-'F12b_VTZ-F12'!$M11</f>
        <v>0.2324123336215056</v>
      </c>
      <c r="BL21" s="1">
        <f>'F12b_VTZ-F12'!R11-'F12b_VTZ-F12'!$M11</f>
        <v>0.22335192107097779</v>
      </c>
      <c r="BM21" s="1">
        <f>'F12b_VTZ-F12'!W11-'F12b_VTZ-F12'!$V11</f>
        <v>0.24683925885555169</v>
      </c>
      <c r="BN21" s="1">
        <f>'F12b_VTZ-F12'!X11-'F12b_VTZ-F12'!$V11</f>
        <v>0.2264345748057135</v>
      </c>
      <c r="BO21" s="1">
        <f>'F12b_VTZ-F12'!Y11-'F12b_VTZ-F12'!$V11</f>
        <v>0.24428441233764708</v>
      </c>
      <c r="BP21" s="1">
        <f>'F12b_VTZ-F12'!Z11-'F12b_VTZ-F12'!$V11</f>
        <v>0.24803721312157379</v>
      </c>
      <c r="BQ21" s="1">
        <f>'F12b_VTZ-F12'!AA11-'F12b_VTZ-F12'!$V11</f>
        <v>0.23836767689797433</v>
      </c>
      <c r="BR21" s="1"/>
      <c r="BS21" s="1">
        <f>'F12b_VDZ-F12'!E11-'F12b_VDZ-F12'!$D11</f>
        <v>0.271212832538966</v>
      </c>
      <c r="BT21" s="1">
        <f>'F12b_VDZ-F12'!F11-'F12b_VDZ-F12'!$D11</f>
        <v>0.22460726184515423</v>
      </c>
      <c r="BU21" s="1">
        <f>'F12b_VDZ-F12'!G11-'F12b_VDZ-F12'!$D11</f>
        <v>0.26783517545987223</v>
      </c>
      <c r="BV21" s="1">
        <f>'F12b_VDZ-F12'!H11-'F12b_VDZ-F12'!$D11</f>
        <v>0.27528119596642497</v>
      </c>
      <c r="BW21" s="1">
        <f>'F12b_VDZ-F12'!I11-'F12b_VDZ-F12'!$D11</f>
        <v>0.25634426794387455</v>
      </c>
      <c r="BX21" s="1">
        <f>'F12b_VDZ-F12'!N11-'F12b_VDZ-F12'!M11</f>
        <v>0.20549924829348765</v>
      </c>
      <c r="BY21" s="1">
        <f>'F12b_VDZ-F12'!O11-'F12b_VDZ-F12'!M11</f>
        <v>0.16110687911249588</v>
      </c>
      <c r="BZ21" s="1">
        <f>'F12b_VDZ-F12'!P11-'F12b_VDZ-F12'!M11</f>
        <v>0.19211350906648672</v>
      </c>
      <c r="CA21" s="1">
        <f>'F12b_VDZ-F12'!Q11-'F12b_VDZ-F12'!M11</f>
        <v>0.19745440996062325</v>
      </c>
      <c r="CB21" s="1">
        <f>'F12b_VDZ-F12'!R11-'F12b_VDZ-F12'!M11</f>
        <v>0.18387128113109164</v>
      </c>
      <c r="CC21" s="1">
        <f>'F12b_VDZ-F12'!W11-'F12b_VDZ-F12'!V11</f>
        <v>0.23835604041622638</v>
      </c>
      <c r="CD21" s="1">
        <f>'F12b_VDZ-F12'!X11-'F12b_VDZ-F12'!V11</f>
        <v>0.19285707047882461</v>
      </c>
      <c r="CE21" s="1">
        <f>'F12b_VDZ-F12'!Y11-'F12b_VDZ-F12'!V11</f>
        <v>0.22997434226317992</v>
      </c>
      <c r="CF21" s="1">
        <f>'F12b_VDZ-F12'!Z11-'F12b_VDZ-F12'!V11</f>
        <v>0.23636780296352455</v>
      </c>
      <c r="CG21" s="1">
        <f>'F12b_VDZ-F12'!AA11-'F12b_VDZ-F12'!V11</f>
        <v>0.22010777453748354</v>
      </c>
      <c r="CI21" s="1">
        <f>'F12c_VDZ-F12 '!E11-'F12c_VDZ-F12 '!$D11</f>
        <v>0.26564513528034706</v>
      </c>
      <c r="CJ21" s="1">
        <f>'F12c_VDZ-F12 '!F11-'F12c_VDZ-F12 '!$D11</f>
        <v>0.2200539721723942</v>
      </c>
      <c r="CK21" s="1">
        <f>'F12c_VDZ-F12 '!G11-'F12c_VDZ-F12 '!$D11</f>
        <v>0.26429362273793267</v>
      </c>
      <c r="CL21" s="1">
        <f>'F12c_VDZ-F12 '!H11-'F12c_VDZ-F12 '!$D11</f>
        <v>0.26970063273618017</v>
      </c>
      <c r="CM21" s="1">
        <f>'F12c_VDZ-F12 '!I11-'F12c_VDZ-F12 '!$D11</f>
        <v>0.25114759844035373</v>
      </c>
      <c r="CN21" s="1">
        <f>'F12c_VDZ-F12 '!N11-'F12c_VDZ-F12 '!$M11</f>
        <v>0.20178044818382546</v>
      </c>
      <c r="CO21" s="1">
        <f>'F12c_VDZ-F12 '!O11-'F12c_VDZ-F12 '!$M11</f>
        <v>0.1580945499381734</v>
      </c>
      <c r="CP21" s="1">
        <f>'F12c_VDZ-F12 '!P11-'F12c_VDZ-F12 '!$M11</f>
        <v>0.18987787825774394</v>
      </c>
      <c r="CQ21" s="1">
        <f>'F12c_VDZ-F12 '!Q11-'F12c_VDZ-F12 '!$M11</f>
        <v>0.19376246531493369</v>
      </c>
      <c r="CR21" s="1">
        <f>'F12c_VDZ-F12 '!R11-'F12c_VDZ-F12 '!$M11</f>
        <v>0.18043330984443706</v>
      </c>
      <c r="CS21" s="1">
        <f>'F12c_VDZ-F12 '!W11-'F12c_VDZ-F12 '!$V11</f>
        <v>0.23371279173208581</v>
      </c>
      <c r="CT21" s="1">
        <f>'F12c_VDZ-F12 '!X11-'F12c_VDZ-F12 '!$V11</f>
        <v>0.1890742610552838</v>
      </c>
      <c r="CU21" s="1">
        <f>'F12c_VDZ-F12 '!Y11-'F12c_VDZ-F12 '!$V11</f>
        <v>0.22708575049783786</v>
      </c>
      <c r="CV21" s="1">
        <f>'F12c_VDZ-F12 '!Z11-'F12c_VDZ-F12 '!$V11</f>
        <v>0.23173154902555648</v>
      </c>
      <c r="CW21" s="1">
        <f>'F12c_VDZ-F12 '!AA11-'F12c_VDZ-F12 '!$V11</f>
        <v>0.21579045414239495</v>
      </c>
      <c r="CX21" s="1"/>
      <c r="CY21" s="1">
        <f>'F12c_aVDZ-F12'!E11-'F12c_aVDZ-F12'!$D11</f>
        <v>0.26856961070077201</v>
      </c>
      <c r="CZ21" s="1">
        <f>'F12c_aVDZ-F12'!F11-'F12c_aVDZ-F12'!$D11</f>
        <v>0.22559021823983905</v>
      </c>
      <c r="DA21" s="1">
        <f>'F12c_aVDZ-F12'!G11-'F12c_aVDZ-F12'!$D11</f>
        <v>0.27041950640845958</v>
      </c>
      <c r="DB21" s="1">
        <f>'F12c_aVDZ-F12'!H11-'F12c_aVDZ-F12'!$D11</f>
        <v>0.27580381968426071</v>
      </c>
      <c r="DC21" s="1">
        <f>'F12c_aVDZ-F12'!I11-'F12c_aVDZ-F12'!$D11</f>
        <v>0.25746611607712833</v>
      </c>
      <c r="DD21" s="1">
        <f>'F12c_aVDZ-F12'!N11-'F12c_aVDZ-F12'!$M11</f>
        <v>0.21543345224872379</v>
      </c>
      <c r="DE21" s="1">
        <f>'F12c_aVDZ-F12'!O11-'F12c_aVDZ-F12'!$M11</f>
        <v>0.17045036242283995</v>
      </c>
      <c r="DF21" s="1">
        <f>'F12c_aVDZ-F12'!P11-'F12c_aVDZ-F12'!$M11</f>
        <v>0.20432225844350693</v>
      </c>
      <c r="DG21" s="1">
        <f>'F12c_aVDZ-F12'!Q11-'F12c_aVDZ-F12'!$M11</f>
        <v>0.20839051174109713</v>
      </c>
      <c r="DH21" s="1">
        <f>'F12c_aVDZ-F12'!R11-'F12c_aVDZ-F12'!$M11</f>
        <v>0.1945349986331868</v>
      </c>
      <c r="DI21" s="1">
        <f>'F12c_aVDZ-F12'!W11-'F12c_aVDZ-F12'!$V11</f>
        <v>0.2420015314747479</v>
      </c>
      <c r="DJ21" s="1">
        <f>'F12c_aVDZ-F12'!X11-'F12c_aVDZ-F12'!$V11</f>
        <v>0.19802029033133906</v>
      </c>
      <c r="DK21" s="1">
        <f>'F12c_aVDZ-F12'!Y11-'F12c_aVDZ-F12'!$V11</f>
        <v>0.23737088242598325</v>
      </c>
      <c r="DL21" s="1">
        <f>'F12c_aVDZ-F12'!Z11-'F12c_aVDZ-F12'!$V11</f>
        <v>0.24209716571267847</v>
      </c>
      <c r="DM21" s="1">
        <f>'F12c_aVDZ-F12'!AA11-'F12c_aVDZ-F12'!$V11</f>
        <v>0.22600055735515756</v>
      </c>
      <c r="DO21" s="1"/>
    </row>
    <row r="22" spans="1:119" x14ac:dyDescent="0.2">
      <c r="A22" t="s">
        <v>141</v>
      </c>
      <c r="B22" s="1">
        <f>-(BEGDB!D5-BEGDB!C5)</f>
        <v>0.24099999999999966</v>
      </c>
      <c r="C22" s="1">
        <f>'CCSD(T)-haVnZ'!I13-'CCSD(T)-haVnZ'!H13</f>
        <v>0.31933498491322698</v>
      </c>
      <c r="D22" s="1">
        <f>'CCSD(T)-haVnZ'!S13-'CCSD(T)-haVnZ'!R13</f>
        <v>0.32988074011511692</v>
      </c>
      <c r="E22" s="1">
        <f>'CCSD(T)-haVnZ'!AC13-'CCSD(T)-haVnZ'!AB13</f>
        <v>0.33052908859769303</v>
      </c>
      <c r="F22" s="1">
        <f t="shared" si="33"/>
        <v>0.33432105809486007</v>
      </c>
      <c r="G22" s="1">
        <f>E22+(E22-D22)/((4/3)^3-1)</f>
        <v>0.33100220776065398</v>
      </c>
      <c r="H22" s="1">
        <f>'CCSD(T)-haVnZ'!N13-'CCSD(T)-haVnZ'!M13</f>
        <v>0.22220641514613959</v>
      </c>
      <c r="I22" s="1">
        <f>'CCSD(T)-haVnZ'!X13-'CCSD(T)-haVnZ'!W13</f>
        <v>0.29521161521806683</v>
      </c>
      <c r="J22" s="1">
        <f>'CCSD(T)-haVnZ'!AH13-'CCSD(T)-haVnZ'!AG13</f>
        <v>0.31866326107506282</v>
      </c>
      <c r="K22" s="1">
        <f t="shared" ref="K22:K85" si="36">I22+(I22-H22)/((3/2)^$F$2-1)</f>
        <v>0.32595064682729935</v>
      </c>
      <c r="L22" s="1">
        <f>J22+(J22-I22)/((4/3)^3-1)</f>
        <v>0.33577662426800586</v>
      </c>
      <c r="M22" s="1">
        <f t="shared" ref="M22:M85" si="37">(C22+H22)/2</f>
        <v>0.27077070002968329</v>
      </c>
      <c r="N22" s="1">
        <f t="shared" ref="N22:N53" si="38">(D22+I22)/2</f>
        <v>0.31254617766659187</v>
      </c>
      <c r="O22" s="1">
        <f t="shared" ref="O22:O30" si="39">(E22+J22)/2</f>
        <v>0.32459617483637793</v>
      </c>
      <c r="P22" s="1">
        <f>(K22+F22)/2</f>
        <v>0.33013585246107968</v>
      </c>
      <c r="Q22" s="1">
        <f>(G22+L22)/2</f>
        <v>0.33338941601432992</v>
      </c>
      <c r="R22" s="1"/>
      <c r="S22" s="1">
        <f>'CCSD(T)-sano-VnZ'!F13-'CCSD(T)-sano-VnZ'!E13</f>
        <v>0.23694091427949004</v>
      </c>
      <c r="T22" s="1">
        <f>'CCSD(T)-sano-VnZ'!P13-'CCSD(T)-sano-VnZ'!O13</f>
        <v>0.30395558801016875</v>
      </c>
      <c r="U22" s="1">
        <f>'CCSD(T)-sano-VnZ'!Z13-'CCSD(T)-sano-VnZ'!Y13</f>
        <v>0.32491510686766301</v>
      </c>
      <c r="V22" s="1">
        <f>'CCSD(T)-sano-VnZ'!K13-'CCSD(T)-sano-VnZ'!J13</f>
        <v>0.16122261847015373</v>
      </c>
      <c r="W22" s="1">
        <f>'CCSD(T)-sano-VnZ'!U13-'CCSD(T)-sano-VnZ'!T13</f>
        <v>0.25890220372046535</v>
      </c>
      <c r="X22" s="1">
        <f>'CCSD(T)-sano-VnZ'!AE13-'CCSD(T)-sano-VnZ'!AD13</f>
        <v>0.30079480693206495</v>
      </c>
      <c r="Y22" s="1">
        <f t="shared" ref="Y22:Y37" si="40">(S22+V22)/2</f>
        <v>0.19908176637482189</v>
      </c>
      <c r="Z22" s="1">
        <f t="shared" ref="Z22:Z37" si="41">(T22+W22)/2</f>
        <v>0.28142889586531705</v>
      </c>
      <c r="AA22" s="1">
        <f t="shared" ref="AA22:AA32" si="42">(U22+X22)/2</f>
        <v>0.31285495689986398</v>
      </c>
      <c r="AB22" s="27"/>
      <c r="AC22" s="28">
        <f t="shared" ref="AC22:AC42" si="43">T22+(T22-S22)/((3/2)^3-1)</f>
        <v>0.33217229273887561</v>
      </c>
      <c r="AD22" s="28">
        <f t="shared" ref="AD22:AD42" si="44">W22+(W22-V22)/((3/2)^3-1)</f>
        <v>0.3000304501416492</v>
      </c>
      <c r="AE22" s="28">
        <f t="shared" ref="AE22:AE42" si="45">Z22+(Z22-Y22)/((3/2)^3-1)</f>
        <v>0.3161013714402624</v>
      </c>
      <c r="AF22" s="28">
        <f t="shared" ref="AF22:AF23" si="46">U22+(U22-T22)/((4/3)^3-1)</f>
        <v>0.34020989089880749</v>
      </c>
      <c r="AG22" s="28">
        <f t="shared" ref="AG22:AG23" si="47">X22+(X22-W22)/((4/3)^3-1)</f>
        <v>0.33136508495134032</v>
      </c>
      <c r="AH22" s="28">
        <f t="shared" ref="AH22:AH23" si="48">AA22+(AA22-Z22)/((4/3)^3-1)</f>
        <v>0.3357874879250739</v>
      </c>
      <c r="AI22" s="27"/>
      <c r="AJ22" s="1">
        <f>AN22+(AN22-BD22)/((4/3)^$AJ$3-1)</f>
        <v>0.33605039751391419</v>
      </c>
      <c r="AK22" s="1">
        <f t="shared" ref="AK22:AK52" si="49">BD22+(BD22-BT22)/((3/2)^$AK$3-1)</f>
        <v>0.35221700175170401</v>
      </c>
      <c r="AL22" s="1"/>
      <c r="AM22" s="1">
        <f>'F12b_VQZ-F12'!F12-'F12b_VQZ-F12'!$E12</f>
        <v>0.34736397685961773</v>
      </c>
      <c r="AN22" s="1">
        <f>'F12b_VQZ-F12'!G12-'F12b_VQZ-F12'!$E12</f>
        <v>0.33594356978899143</v>
      </c>
      <c r="AO22" s="1">
        <f>'F12b_VQZ-F12'!H12-'F12b_VQZ-F12'!$E12</f>
        <v>0.34764784376043956</v>
      </c>
      <c r="AP22" s="1">
        <f>'F12b_VQZ-F12'!I12-'F12b_VQZ-F12'!$E12</f>
        <v>0.35077790364436989</v>
      </c>
      <c r="AQ22" s="1">
        <f>'F12b_VQZ-F12'!J12-'F12b_VQZ-F12'!$E12</f>
        <v>0.34373746060809562</v>
      </c>
      <c r="AR22" s="1">
        <f>'F12b_VQZ-F12'!O12-'F12b_VQZ-F12'!$N12</f>
        <v>0.33594984510298787</v>
      </c>
      <c r="AS22" s="1">
        <f>'F12b_VQZ-F12'!P12-'F12b_VQZ-F12'!$N12</f>
        <v>0.31971128342076049</v>
      </c>
      <c r="AT22" s="1">
        <f>'F12b_VQZ-F12'!Q12-'F12b_VQZ-F12'!$N12</f>
        <v>0.33085002453514001</v>
      </c>
      <c r="AU22" s="1">
        <f>'F12b_VQZ-F12'!R12-'F12b_VQZ-F12'!$N12</f>
        <v>0.33382884464859952</v>
      </c>
      <c r="AV22" s="1">
        <f>'F12b_VQZ-F12'!S12-'F12b_VQZ-F12'!$N12</f>
        <v>0.32712858519612187</v>
      </c>
      <c r="AW22" s="1">
        <f>'F12b_VQZ-F12'!X12-'F12b_VQZ-F12'!$W12</f>
        <v>0.34165691098130235</v>
      </c>
      <c r="AX22" s="1">
        <f>'F12b_VQZ-F12'!Y12-'F12b_VQZ-F12'!$W12</f>
        <v>0.32782742660487596</v>
      </c>
      <c r="AY22" s="1">
        <f>'F12b_VQZ-F12'!Z12-'F12b_VQZ-F12'!$W12</f>
        <v>0.33924893414778978</v>
      </c>
      <c r="AZ22" s="1">
        <f>'F12b_VQZ-F12'!AA12-'F12b_VQZ-F12'!$W12</f>
        <v>0.34230337414648471</v>
      </c>
      <c r="BA22" s="1">
        <f>'F12b_VQZ-F12'!AB12-'F12b_VQZ-F12'!$W12</f>
        <v>0.33543302290210875</v>
      </c>
      <c r="BB22" s="1"/>
      <c r="BC22" s="1">
        <f>'F12b_VTZ-F12'!E12-'F12b_VTZ-F12'!$D12</f>
        <v>0.36064612905052496</v>
      </c>
      <c r="BD22" s="1">
        <f>'F12b_VTZ-F12'!F12-'F12b_VTZ-F12'!$D12</f>
        <v>0.33580471082810703</v>
      </c>
      <c r="BE22" s="1">
        <f>'F12b_VTZ-F12'!G12-'F12b_VTZ-F12'!$D12</f>
        <v>0.36072477841866046</v>
      </c>
      <c r="BF22" s="1">
        <f>'F12b_VTZ-F12'!H12-'F12b_VTZ-F12'!$D12</f>
        <v>0.36666067481859166</v>
      </c>
      <c r="BG22" s="1">
        <f>'F12b_VTZ-F12'!I12-'F12b_VTZ-F12'!D12</f>
        <v>0.35350161908874789</v>
      </c>
      <c r="BH22" s="1">
        <f>'F12b_VTZ-F12'!N12-'F12b_VTZ-F12'!$M12</f>
        <v>0.3320781623314879</v>
      </c>
      <c r="BI22" s="1">
        <f>'F12b_VTZ-F12'!O12-'F12b_VTZ-F12'!$M12</f>
        <v>0.29968992190124766</v>
      </c>
      <c r="BJ22" s="1">
        <f>'F12b_VTZ-F12'!P12-'F12b_VTZ-F12'!$M12</f>
        <v>0.32192991100553936</v>
      </c>
      <c r="BK22" s="1">
        <f>'F12b_VTZ-F12'!Q12-'F12b_VTZ-F12'!$M12</f>
        <v>0.32722741956080181</v>
      </c>
      <c r="BL22" s="1">
        <f>'F12b_VTZ-F12'!R12-'F12b_VTZ-F12'!$M12</f>
        <v>0.31548358078544325</v>
      </c>
      <c r="BM22" s="1">
        <f>'F12b_VTZ-F12'!W12-'F12b_VTZ-F12'!$V12</f>
        <v>0.34636214569100598</v>
      </c>
      <c r="BN22" s="1">
        <f>'F12b_VTZ-F12'!X12-'F12b_VTZ-F12'!$V12</f>
        <v>0.31774731636467735</v>
      </c>
      <c r="BO22" s="1">
        <f>'F12b_VTZ-F12'!Y12-'F12b_VTZ-F12'!$V12</f>
        <v>0.34132734471209947</v>
      </c>
      <c r="BP22" s="1">
        <f>'F12b_VTZ-F12'!Z12-'F12b_VTZ-F12'!$V12</f>
        <v>0.34694404718969718</v>
      </c>
      <c r="BQ22" s="1">
        <f>'F12b_VTZ-F12'!AA12-'F12b_VTZ-F12'!$V12</f>
        <v>0.33449259993709557</v>
      </c>
      <c r="BR22" s="1"/>
      <c r="BS22" s="1">
        <f>'F12b_VDZ-F12'!E12-'F12b_VDZ-F12'!$D12</f>
        <v>0.36872687950543259</v>
      </c>
      <c r="BT22" s="1">
        <f>'F12b_VDZ-F12'!F12-'F12b_VDZ-F12'!$D12</f>
        <v>0.3048221723722131</v>
      </c>
      <c r="BU22" s="1">
        <f>'F12b_VDZ-F12'!G12-'F12b_VDZ-F12'!$D12</f>
        <v>0.36019921642707331</v>
      </c>
      <c r="BV22" s="1">
        <f>'F12b_VDZ-F12'!H12-'F12b_VDZ-F12'!$D12</f>
        <v>0.37134819488748949</v>
      </c>
      <c r="BW22" s="1">
        <f>'F12b_VDZ-F12'!I12-'F12b_VDZ-F12'!$D12</f>
        <v>0.34789354532840644</v>
      </c>
      <c r="BX22" s="1">
        <f>'F12b_VDZ-F12'!N12-'F12b_VDZ-F12'!M12</f>
        <v>0.29484065799336445</v>
      </c>
      <c r="BY22" s="1">
        <f>'F12b_VDZ-F12'!O12-'F12b_VDZ-F12'!M12</f>
        <v>0.23074443045496462</v>
      </c>
      <c r="BZ22" s="1">
        <f>'F12b_VDZ-F12'!P12-'F12b_VDZ-F12'!M12</f>
        <v>0.2726637711357176</v>
      </c>
      <c r="CA22" s="1">
        <f>'F12b_VDZ-F12'!Q12-'F12b_VDZ-F12'!M12</f>
        <v>0.28110333005947741</v>
      </c>
      <c r="CB22" s="1">
        <f>'F12b_VDZ-F12'!R12-'F12b_VDZ-F12'!M12</f>
        <v>0.26334861847825142</v>
      </c>
      <c r="CC22" s="1">
        <f>'F12b_VDZ-F12'!W12-'F12b_VDZ-F12'!V12</f>
        <v>0.33178376874939808</v>
      </c>
      <c r="CD22" s="1">
        <f>'F12b_VDZ-F12'!X12-'F12b_VDZ-F12'!V12</f>
        <v>0.26778330141358886</v>
      </c>
      <c r="CE22" s="1">
        <f>'F12b_VDZ-F12'!Y12-'F12b_VDZ-F12'!V12</f>
        <v>0.3164314937813959</v>
      </c>
      <c r="CF22" s="1">
        <f>'F12b_VDZ-F12'!Z12-'F12b_VDZ-F12'!V12</f>
        <v>0.32622576247348345</v>
      </c>
      <c r="CG22" s="1">
        <f>'F12b_VDZ-F12'!AA12-'F12b_VDZ-F12'!V12</f>
        <v>0.30562108190332893</v>
      </c>
      <c r="CI22" s="1">
        <f>'F12c_VDZ-F12 '!E12-'F12c_VDZ-F12 '!$D12</f>
        <v>0.36078244985649377</v>
      </c>
      <c r="CJ22" s="1">
        <f>'F12c_VDZ-F12 '!F12-'F12c_VDZ-F12 '!$D12</f>
        <v>0.29834702159561033</v>
      </c>
      <c r="CK22" s="1">
        <f>'F12c_VDZ-F12 '!G12-'F12c_VDZ-F12 '!$D12</f>
        <v>0.35491063341992213</v>
      </c>
      <c r="CL22" s="1">
        <f>'F12c_VDZ-F12 '!H12-'F12c_VDZ-F12 '!$D12</f>
        <v>0.36345987254596501</v>
      </c>
      <c r="CM22" s="1">
        <f>'F12c_VDZ-F12 '!I12-'F12c_VDZ-F12 '!$D12</f>
        <v>0.3405034557470703</v>
      </c>
      <c r="CN22" s="1">
        <f>'F12c_VDZ-F12 '!N12-'F12c_VDZ-F12 '!$M12</f>
        <v>0.28878286828181121</v>
      </c>
      <c r="CO22" s="1">
        <f>'F12c_VDZ-F12 '!O12-'F12c_VDZ-F12 '!$M12</f>
        <v>0.22587955709231711</v>
      </c>
      <c r="CP22" s="1">
        <f>'F12c_VDZ-F12 '!P12-'F12c_VDZ-F12 '!$M12</f>
        <v>0.26870406232144983</v>
      </c>
      <c r="CQ22" s="1">
        <f>'F12c_VDZ-F12 '!Q12-'F12c_VDZ-F12 '!$M12</f>
        <v>0.2751767206940352</v>
      </c>
      <c r="CR22" s="1">
        <f>'F12c_VDZ-F12 '!R12-'F12c_VDZ-F12 '!$M12</f>
        <v>0.25779633850946126</v>
      </c>
      <c r="CS22" s="1">
        <f>'F12c_VDZ-F12 '!W12-'F12c_VDZ-F12 '!$V12</f>
        <v>0.32478265906915205</v>
      </c>
      <c r="CT22" s="1">
        <f>'F12c_VDZ-F12 '!X12-'F12c_VDZ-F12 '!$V12</f>
        <v>0.26211328934396327</v>
      </c>
      <c r="CU22" s="1">
        <f>'F12c_VDZ-F12 '!Y12-'F12c_VDZ-F12 '!$V12</f>
        <v>0.31180734787068598</v>
      </c>
      <c r="CV22" s="1">
        <f>'F12c_VDZ-F12 '!Z12-'F12c_VDZ-F12 '!$V12</f>
        <v>0.31931829662000055</v>
      </c>
      <c r="CW22" s="1">
        <f>'F12c_VDZ-F12 '!AA12-'F12c_VDZ-F12 '!$V12</f>
        <v>0.29914989712826578</v>
      </c>
      <c r="CX22" s="1"/>
      <c r="CY22" s="1">
        <f>'F12c_aVDZ-F12'!E12-'F12c_aVDZ-F12'!$D12</f>
        <v>0.35840943106536205</v>
      </c>
      <c r="CZ22" s="1">
        <f>'F12c_aVDZ-F12'!F12-'F12c_aVDZ-F12'!$D12</f>
        <v>0.3004744960228054</v>
      </c>
      <c r="DA22" s="1">
        <f>'F12c_aVDZ-F12'!G12-'F12c_aVDZ-F12'!$D12</f>
        <v>0.3565700796853033</v>
      </c>
      <c r="DB22" s="1">
        <f>'F12c_aVDZ-F12'!H12-'F12c_aVDZ-F12'!$D12</f>
        <v>0.36494509715474788</v>
      </c>
      <c r="DC22" s="1">
        <f>'F12c_aVDZ-F12'!I12-'F12c_aVDZ-F12'!$D12</f>
        <v>0.34293154231082745</v>
      </c>
      <c r="DD22" s="1">
        <f>'F12c_aVDZ-F12'!N12-'F12c_aVDZ-F12'!$M12</f>
        <v>0.30884850986265278</v>
      </c>
      <c r="DE22" s="1">
        <f>'F12c_aVDZ-F12'!O12-'F12c_aVDZ-F12'!$M12</f>
        <v>0.24431176889327855</v>
      </c>
      <c r="DF22" s="1">
        <f>'F12c_aVDZ-F12'!P12-'F12c_aVDZ-F12'!$M12</f>
        <v>0.289922333027965</v>
      </c>
      <c r="DG22" s="1">
        <f>'F12c_aVDZ-F12'!Q12-'F12c_aVDZ-F12'!$M12</f>
        <v>0.29673194702035133</v>
      </c>
      <c r="DH22" s="1">
        <f>'F12c_aVDZ-F12'!R12-'F12c_aVDZ-F12'!$M12</f>
        <v>0.27883302183789915</v>
      </c>
      <c r="DI22" s="1">
        <f>'F12c_aVDZ-F12'!W12-'F12c_aVDZ-F12'!$V12</f>
        <v>0.33362897046400786</v>
      </c>
      <c r="DJ22" s="1">
        <f>'F12c_aVDZ-F12'!X12-'F12c_aVDZ-F12'!$V12</f>
        <v>0.27239313245804198</v>
      </c>
      <c r="DK22" s="1">
        <f>'F12c_aVDZ-F12'!Y12-'F12c_aVDZ-F12'!$V12</f>
        <v>0.32324620635663415</v>
      </c>
      <c r="DL22" s="1">
        <f>'F12c_aVDZ-F12'!Z12-'F12c_aVDZ-F12'!$V12</f>
        <v>0.33083852208755005</v>
      </c>
      <c r="DM22" s="1">
        <f>'F12c_aVDZ-F12'!AA12-'F12c_aVDZ-F12'!$V12</f>
        <v>0.3108822820743633</v>
      </c>
      <c r="DO22" s="1"/>
    </row>
    <row r="23" spans="1:119" x14ac:dyDescent="0.2">
      <c r="A23" t="s">
        <v>142</v>
      </c>
      <c r="B23" s="1">
        <f>-(BEGDB!D6-BEGDB!C6)</f>
        <v>0.31300000000000061</v>
      </c>
      <c r="C23" s="1">
        <f>'CCSD(T)-haVnZ'!I14-'CCSD(T)-haVnZ'!H14</f>
        <v>0.39022726324182955</v>
      </c>
      <c r="D23" s="1">
        <f>'CCSD(T)-haVnZ'!S14-'CCSD(T)-haVnZ'!R14</f>
        <v>0.41882262014697869</v>
      </c>
      <c r="E23" s="1">
        <f>'CCSD(T)-haVnZ'!AC14-'CCSD(T)-haVnZ'!AB14</f>
        <v>0.42223545983707389</v>
      </c>
      <c r="F23" s="1">
        <f t="shared" si="33"/>
        <v>0.43086277042283094</v>
      </c>
      <c r="G23" s="1">
        <f>E23+(E23-D23)/((4/3)^3-1)</f>
        <v>0.42472591042173796</v>
      </c>
      <c r="H23" s="1">
        <f>'CCSD(T)-haVnZ'!N14-'CCSD(T)-haVnZ'!M14</f>
        <v>0.29050651700771457</v>
      </c>
      <c r="I23" s="1">
        <f>'CCSD(T)-haVnZ'!X14-'CCSD(T)-haVnZ'!W14</f>
        <v>0.38081716152440404</v>
      </c>
      <c r="J23" s="1">
        <f>'CCSD(T)-haVnZ'!AH14-'CCSD(T)-haVnZ'!AG14</f>
        <v>0.40921122908675578</v>
      </c>
      <c r="K23" s="1">
        <f t="shared" si="36"/>
        <v>0.41884269605774699</v>
      </c>
      <c r="L23" s="1">
        <f>J23+(J23-I23)/((4/3)^3-1)</f>
        <v>0.4299312243349584</v>
      </c>
      <c r="M23" s="1">
        <f t="shared" si="37"/>
        <v>0.34036689012477206</v>
      </c>
      <c r="N23" s="1">
        <f t="shared" si="38"/>
        <v>0.39981989083569136</v>
      </c>
      <c r="O23" s="1">
        <f t="shared" si="39"/>
        <v>0.41572334446191483</v>
      </c>
      <c r="P23" s="1">
        <f>(K23+F23)/2</f>
        <v>0.42485273324028894</v>
      </c>
      <c r="Q23" s="1">
        <f>(G23+L23)/2</f>
        <v>0.42732856737834818</v>
      </c>
      <c r="R23" s="1"/>
      <c r="S23" s="1">
        <f>'CCSD(T)-sano-VnZ'!F14-'CCSD(T)-sano-VnZ'!E14</f>
        <v>0.31541598288984307</v>
      </c>
      <c r="T23" s="1">
        <f>'CCSD(T)-sano-VnZ'!P14-'CCSD(T)-sano-VnZ'!O14</f>
        <v>0.3969699136702971</v>
      </c>
      <c r="U23" s="1">
        <f>'CCSD(T)-sano-VnZ'!Z14-'CCSD(T)-sano-VnZ'!Y14</f>
        <v>0.42142528169390481</v>
      </c>
      <c r="V23" s="1">
        <f>'CCSD(T)-sano-VnZ'!K14-'CCSD(T)-sano-VnZ'!J14</f>
        <v>0.23763675264036888</v>
      </c>
      <c r="W23" s="1">
        <f>'CCSD(T)-sano-VnZ'!U14-'CCSD(T)-sano-VnZ'!T14</f>
        <v>0.3521472602431901</v>
      </c>
      <c r="X23" s="1">
        <f>'CCSD(T)-sano-VnZ'!AE14-'CCSD(T)-sano-VnZ'!AD14</f>
        <v>0.39503634543971078</v>
      </c>
      <c r="Y23" s="1">
        <f t="shared" si="40"/>
        <v>0.27652636776510597</v>
      </c>
      <c r="Z23" s="1">
        <f t="shared" si="41"/>
        <v>0.3745585869567436</v>
      </c>
      <c r="AA23" s="1">
        <f t="shared" si="42"/>
        <v>0.40823081356680779</v>
      </c>
      <c r="AB23" s="27"/>
      <c r="AC23" s="28">
        <f t="shared" si="43"/>
        <v>0.43130841084101457</v>
      </c>
      <c r="AD23" s="28">
        <f t="shared" si="44"/>
        <v>0.40036221081279905</v>
      </c>
      <c r="AE23" s="28">
        <f t="shared" si="45"/>
        <v>0.41583531082690683</v>
      </c>
      <c r="AF23" s="28">
        <f t="shared" si="46"/>
        <v>0.43927109079221316</v>
      </c>
      <c r="AG23" s="28">
        <f t="shared" si="47"/>
        <v>0.42633378598852317</v>
      </c>
      <c r="AH23" s="28">
        <f t="shared" si="48"/>
        <v>0.43280243839036814</v>
      </c>
      <c r="AI23" s="27"/>
      <c r="AJ23" s="1">
        <f>AN23+(AN23-BD23)/((4/3)^$AJ$3-1)</f>
        <v>0.42782742582780925</v>
      </c>
      <c r="AK23" s="1">
        <f t="shared" si="49"/>
        <v>0.44324326758468074</v>
      </c>
      <c r="AL23" s="1"/>
      <c r="AM23" s="1">
        <f>'F12b_VQZ-F12'!F13-'F12b_VQZ-F12'!$E13</f>
        <v>0.44085813769786597</v>
      </c>
      <c r="AN23" s="1">
        <f>'F12b_VQZ-F12'!G13-'F12b_VQZ-F12'!$E13</f>
        <v>0.42446521170225715</v>
      </c>
      <c r="AO23" s="1">
        <f>'F12b_VQZ-F12'!H13-'F12b_VQZ-F12'!$E13</f>
        <v>0.4384428511236127</v>
      </c>
      <c r="AP23" s="1">
        <f>'F12b_VQZ-F12'!I13-'F12b_VQZ-F12'!$E13</f>
        <v>0.44252614768449039</v>
      </c>
      <c r="AQ23" s="1">
        <f>'F12b_VQZ-F12'!J13-'F12b_VQZ-F12'!$E13</f>
        <v>0.43431280461374921</v>
      </c>
      <c r="AR23" s="1">
        <f>'F12b_VQZ-F12'!O13-'F12b_VQZ-F12'!$N13</f>
        <v>0.43209476484074472</v>
      </c>
      <c r="AS23" s="1">
        <f>'F12b_VQZ-F12'!P13-'F12b_VQZ-F12'!$N13</f>
        <v>0.41054812977016741</v>
      </c>
      <c r="AT23" s="1">
        <f>'F12b_VQZ-F12'!Q13-'F12b_VQZ-F12'!$N13</f>
        <v>0.42406747968349912</v>
      </c>
      <c r="AU23" s="1">
        <f>'F12b_VQZ-F12'!R13-'F12b_VQZ-F12'!$N13</f>
        <v>0.42801689584328884</v>
      </c>
      <c r="AV23" s="1">
        <f>'F12b_VQZ-F12'!S13-'F12b_VQZ-F12'!$N13</f>
        <v>0.42007284638083497</v>
      </c>
      <c r="AW23" s="1">
        <f>'F12b_VQZ-F12'!X13-'F12b_VQZ-F12'!$W13</f>
        <v>0.43647645126930534</v>
      </c>
      <c r="AX23" s="1">
        <f>'F12b_VQZ-F12'!Y13-'F12b_VQZ-F12'!$W13</f>
        <v>0.41750667073621273</v>
      </c>
      <c r="AY23" s="1">
        <f>'F12b_VQZ-F12'!Z13-'F12b_VQZ-F12'!$W13</f>
        <v>0.43125516540355591</v>
      </c>
      <c r="AZ23" s="1">
        <f>'F12b_VQZ-F12'!AA13-'F12b_VQZ-F12'!$W13</f>
        <v>0.43527152176388917</v>
      </c>
      <c r="BA23" s="1">
        <f>'F12b_VQZ-F12'!AB13-'F12b_VQZ-F12'!$W13</f>
        <v>0.42719282549729165</v>
      </c>
      <c r="BB23" s="1"/>
      <c r="BC23" s="1">
        <f>'F12b_VTZ-F12'!E13-'F12b_VTZ-F12'!$D13</f>
        <v>0.45516194254308395</v>
      </c>
      <c r="BD23" s="1">
        <f>'F12b_VTZ-F12'!F13-'F12b_VTZ-F12'!$D13</f>
        <v>0.42009487094958775</v>
      </c>
      <c r="BE23" s="1">
        <f>'F12b_VTZ-F12'!G13-'F12b_VTZ-F12'!$D13</f>
        <v>0.44941749294186906</v>
      </c>
      <c r="BF23" s="1">
        <f>'F12b_VTZ-F12'!H13-'F12b_VTZ-F12'!$D13</f>
        <v>0.45704660062031266</v>
      </c>
      <c r="BG23" s="1">
        <f>'F12b_VTZ-F12'!I13-'F12b_VTZ-F12'!$D13</f>
        <v>0.44223387064863129</v>
      </c>
      <c r="BH23" s="1">
        <f>'F12b_VTZ-F12'!N13-'F12b_VTZ-F12'!$M13</f>
        <v>0.43133533715095584</v>
      </c>
      <c r="BI23" s="1">
        <f>'F12b_VTZ-F12'!O13-'F12b_VTZ-F12'!$M13</f>
        <v>0.387832182189082</v>
      </c>
      <c r="BJ23" s="1">
        <f>'F12b_VTZ-F12'!P13-'F12b_VTZ-F12'!$M13</f>
        <v>0.41490286850588021</v>
      </c>
      <c r="BK23" s="1">
        <f>'F12b_VTZ-F12'!Q13-'F12b_VTZ-F12'!$M13</f>
        <v>0.42194607156236597</v>
      </c>
      <c r="BL23" s="1">
        <f>'F12b_VTZ-F12'!R13-'F12b_VTZ-F12'!$M13</f>
        <v>0.40827093819044702</v>
      </c>
      <c r="BM23" s="1">
        <f>'F12b_VTZ-F12'!W13-'F12b_VTZ-F12'!$V13</f>
        <v>0.44324863984702034</v>
      </c>
      <c r="BN23" s="1">
        <f>'F12b_VTZ-F12'!X13-'F12b_VTZ-F12'!$V13</f>
        <v>0.40396352656933487</v>
      </c>
      <c r="BO23" s="1">
        <f>'F12b_VTZ-F12'!Y13-'F12b_VTZ-F12'!$V13</f>
        <v>0.43216018072387463</v>
      </c>
      <c r="BP23" s="1">
        <f>'F12b_VTZ-F12'!Z13-'F12b_VTZ-F12'!$V13</f>
        <v>0.43949633609133976</v>
      </c>
      <c r="BQ23" s="1">
        <f>'F12b_VTZ-F12'!AA13-'F12b_VTZ-F12'!$V13</f>
        <v>0.42525240441954004</v>
      </c>
      <c r="BR23" s="1"/>
      <c r="BS23" s="1">
        <f>'F12b_VDZ-F12'!E13-'F12b_VDZ-F12'!$D13</f>
        <v>0.46271857759802959</v>
      </c>
      <c r="BT23" s="1">
        <f>'F12b_VDZ-F12'!F13-'F12b_VDZ-F12'!$D13</f>
        <v>0.37639615196649334</v>
      </c>
      <c r="BU23" s="1">
        <f>'F12b_VDZ-F12'!G13-'F12b_VDZ-F12'!$D13</f>
        <v>0.44046254099271032</v>
      </c>
      <c r="BV23" s="1">
        <f>'F12b_VDZ-F12'!H13-'F12b_VDZ-F12'!$D13</f>
        <v>0.45462771493249576</v>
      </c>
      <c r="BW23" s="1">
        <f>'F12b_VDZ-F12'!I13-'F12b_VDZ-F12'!$D13</f>
        <v>0.42958092823935878</v>
      </c>
      <c r="BX23" s="1">
        <f>'F12b_VDZ-F12'!N13-'F12b_VDZ-F12'!M13</f>
        <v>0.40083724970391987</v>
      </c>
      <c r="BY23" s="1">
        <f>'F12b_VDZ-F12'!O13-'F12b_VDZ-F12'!M13</f>
        <v>0.31078006291088123</v>
      </c>
      <c r="BZ23" s="1">
        <f>'F12b_VDZ-F12'!P13-'F12b_VDZ-F12'!M13</f>
        <v>0.3636779374189425</v>
      </c>
      <c r="CA23" s="1">
        <f>'F12b_VDZ-F12'!Q13-'F12b_VDZ-F12'!M13</f>
        <v>0.37537373618083336</v>
      </c>
      <c r="CB23" s="1">
        <f>'F12b_VDZ-F12'!R13-'F12b_VDZ-F12'!M13</f>
        <v>0.354693285800189</v>
      </c>
      <c r="CC23" s="1">
        <f>'F12b_VDZ-F12'!W13-'F12b_VDZ-F12'!V13</f>
        <v>0.43177791365097473</v>
      </c>
      <c r="CD23" s="1">
        <f>'F12b_VDZ-F12'!X13-'F12b_VDZ-F12'!V13</f>
        <v>0.34358810743868684</v>
      </c>
      <c r="CE23" s="1">
        <f>'F12b_VDZ-F12'!Y13-'F12b_VDZ-F12'!V13</f>
        <v>0.40207023920582596</v>
      </c>
      <c r="CF23" s="1">
        <f>'F12b_VDZ-F12'!Z13-'F12b_VDZ-F12'!V13</f>
        <v>0.41500072555666456</v>
      </c>
      <c r="CG23" s="1">
        <f>'F12b_VDZ-F12'!AA13-'F12b_VDZ-F12'!V13</f>
        <v>0.39213710701977345</v>
      </c>
      <c r="CI23" s="1">
        <f>'F12c_VDZ-F12 '!E13-'F12c_VDZ-F12 '!$D13</f>
        <v>0.45294393928860543</v>
      </c>
      <c r="CJ23" s="1">
        <f>'F12c_VDZ-F12 '!F13-'F12c_VDZ-F12 '!$D13</f>
        <v>0.36840905724142736</v>
      </c>
      <c r="CK23" s="1">
        <f>'F12c_VDZ-F12 '!G13-'F12c_VDZ-F12 '!$D13</f>
        <v>0.43378324444891891</v>
      </c>
      <c r="CL23" s="1">
        <f>'F12c_VDZ-F12 '!H13-'F12c_VDZ-F12 '!$D13</f>
        <v>0.44498055301323891</v>
      </c>
      <c r="CM23" s="1">
        <f>'F12c_VDZ-F12 '!I13-'F12c_VDZ-F12 '!$D13</f>
        <v>0.42046525702964122</v>
      </c>
      <c r="CN23" s="1">
        <f>'F12c_VDZ-F12 '!N13-'F12c_VDZ-F12 '!$M13</f>
        <v>0.39244571575725473</v>
      </c>
      <c r="CO23" s="1">
        <f>'F12c_VDZ-F12 '!O13-'F12c_VDZ-F12 '!$M13</f>
        <v>0.30399093393170062</v>
      </c>
      <c r="CP23" s="1">
        <f>'F12c_VDZ-F12 '!P13-'F12c_VDZ-F12 '!$M13</f>
        <v>0.3579341251578807</v>
      </c>
      <c r="CQ23" s="1">
        <f>'F12c_VDZ-F12 '!Q13-'F12c_VDZ-F12 '!$M13</f>
        <v>0.36717352962170313</v>
      </c>
      <c r="CR23" s="1">
        <f>'F12c_VDZ-F12 '!R13-'F12c_VDZ-F12 '!$M13</f>
        <v>0.34694485289625021</v>
      </c>
      <c r="CS23" s="1">
        <f>'F12c_VDZ-F12 '!W13-'F12c_VDZ-F12 '!$V13</f>
        <v>0.42269482752293008</v>
      </c>
      <c r="CT23" s="1">
        <f>'F12c_VDZ-F12 '!X13-'F12c_VDZ-F12 '!$V13</f>
        <v>0.33619999558656311</v>
      </c>
      <c r="CU23" s="1">
        <f>'F12c_VDZ-F12 '!Y13-'F12c_VDZ-F12 '!$V13</f>
        <v>0.39585868480339936</v>
      </c>
      <c r="CV23" s="1">
        <f>'F12c_VDZ-F12 '!Z13-'F12c_VDZ-F12 '!$V13</f>
        <v>0.40607704131747013</v>
      </c>
      <c r="CW23" s="1">
        <f>'F12c_VDZ-F12 '!AA13-'F12c_VDZ-F12 '!$V13</f>
        <v>0.38370505496294527</v>
      </c>
      <c r="CX23" s="1"/>
      <c r="CY23" s="1">
        <f>'F12c_aVDZ-F12'!E13-'F12c_aVDZ-F12'!$D13</f>
        <v>0.46258882871815832</v>
      </c>
      <c r="CZ23" s="1">
        <f>'F12c_aVDZ-F12'!F13-'F12c_aVDZ-F12'!$D13</f>
        <v>0.38056264544255214</v>
      </c>
      <c r="DA23" s="1">
        <f>'F12c_aVDZ-F12'!G13-'F12c_aVDZ-F12'!$D13</f>
        <v>0.44703932834845705</v>
      </c>
      <c r="DB23" s="1">
        <f>'F12c_aVDZ-F12'!H13-'F12c_aVDZ-F12'!$D13</f>
        <v>0.458305778197591</v>
      </c>
      <c r="DC23" s="1">
        <f>'F12c_aVDZ-F12'!I13-'F12c_aVDZ-F12'!$D13</f>
        <v>0.43433614724358449</v>
      </c>
      <c r="DD23" s="1">
        <f>'F12c_aVDZ-F12'!N13-'F12c_aVDZ-F12'!$M13</f>
        <v>0.41113095571064395</v>
      </c>
      <c r="DE23" s="1">
        <f>'F12c_aVDZ-F12'!O13-'F12c_aVDZ-F12'!$M13</f>
        <v>0.32129829177508906</v>
      </c>
      <c r="DF23" s="1">
        <f>'F12c_aVDZ-F12'!P13-'F12c_aVDZ-F12'!$M13</f>
        <v>0.3774226773823619</v>
      </c>
      <c r="DG23" s="1">
        <f>'F12c_aVDZ-F12'!Q13-'F12c_aVDZ-F12'!$M13</f>
        <v>0.38693462274601398</v>
      </c>
      <c r="DH23" s="1">
        <f>'F12c_aVDZ-F12'!R13-'F12c_aVDZ-F12'!$M13</f>
        <v>0.36669774040290903</v>
      </c>
      <c r="DI23" s="1">
        <f>'F12c_aVDZ-F12'!W13-'F12c_aVDZ-F12'!$V13</f>
        <v>0.43685989221440114</v>
      </c>
      <c r="DJ23" s="1">
        <f>'F12c_aVDZ-F12'!X13-'F12c_aVDZ-F12'!$V13</f>
        <v>0.35093046860882104</v>
      </c>
      <c r="DK23" s="1">
        <f>'F12c_aVDZ-F12'!Y13-'F12c_aVDZ-F12'!$V13</f>
        <v>0.41223100286540948</v>
      </c>
      <c r="DL23" s="1">
        <f>'F12c_aVDZ-F12'!Z13-'F12c_aVDZ-F12'!$V13</f>
        <v>0.42262020047180293</v>
      </c>
      <c r="DM23" s="1">
        <f>'F12c_aVDZ-F12'!AA13-'F12c_aVDZ-F12'!$V13</f>
        <v>0.40051694382324676</v>
      </c>
      <c r="DO23" s="1"/>
    </row>
    <row r="24" spans="1:119" x14ac:dyDescent="0.2">
      <c r="A24" t="s">
        <v>143</v>
      </c>
      <c r="B24" s="1">
        <f>-(BEGDB!D7-BEGDB!C7)</f>
        <v>0.30100000000000016</v>
      </c>
      <c r="C24" s="1">
        <f>'CCSD(T)-haVnZ'!I15-'CCSD(T)-haVnZ'!H15</f>
        <v>0.39185693553084988</v>
      </c>
      <c r="D24" s="1">
        <f>'CCSD(T)-haVnZ'!S15-'CCSD(T)-haVnZ'!R15</f>
        <v>0.4088397962054664</v>
      </c>
      <c r="E24" s="1"/>
      <c r="F24" s="1">
        <f t="shared" si="33"/>
        <v>0.4159904743842523</v>
      </c>
      <c r="G24" s="1"/>
      <c r="H24" s="1">
        <f>'CCSD(T)-haVnZ'!N15-'CCSD(T)-haVnZ'!M15</f>
        <v>0.27424859925914724</v>
      </c>
      <c r="I24" s="1">
        <f>'CCSD(T)-haVnZ'!X15-'CCSD(T)-haVnZ'!W15</f>
        <v>0.36509041239431017</v>
      </c>
      <c r="J24" s="1"/>
      <c r="K24" s="1">
        <f t="shared" si="36"/>
        <v>0.4033395968722735</v>
      </c>
      <c r="L24" s="1"/>
      <c r="M24" s="1">
        <f t="shared" si="37"/>
        <v>0.33305276739499856</v>
      </c>
      <c r="N24" s="1">
        <f t="shared" si="38"/>
        <v>0.38696510429988829</v>
      </c>
      <c r="O24" s="1"/>
      <c r="P24" s="1">
        <f t="shared" si="34"/>
        <v>0.4096650356282629</v>
      </c>
      <c r="Q24" s="1"/>
      <c r="R24" s="1"/>
      <c r="S24" s="1">
        <f>'CCSD(T)-sano-VnZ'!F15-'CCSD(T)-sano-VnZ'!E15</f>
        <v>0.27793700534089893</v>
      </c>
      <c r="T24" s="1">
        <f>'CCSD(T)-sano-VnZ'!P15-'CCSD(T)-sano-VnZ'!O15</f>
        <v>0.36983974693483379</v>
      </c>
      <c r="U24" s="1"/>
      <c r="V24" s="1">
        <f>'CCSD(T)-sano-VnZ'!K15-'CCSD(T)-sano-VnZ'!J15</f>
        <v>0.16189292602165573</v>
      </c>
      <c r="W24" s="1">
        <f>'CCSD(T)-sano-VnZ'!U15-'CCSD(T)-sano-VnZ'!T15</f>
        <v>0.30641553510261588</v>
      </c>
      <c r="X24" s="1"/>
      <c r="Y24" s="1">
        <f t="shared" si="40"/>
        <v>0.21991496568127733</v>
      </c>
      <c r="Z24" s="1">
        <f t="shared" si="41"/>
        <v>0.33812764101872483</v>
      </c>
      <c r="AA24" s="1"/>
      <c r="AB24" s="27"/>
      <c r="AC24" s="28">
        <f t="shared" si="43"/>
        <v>0.40853563813228005</v>
      </c>
      <c r="AD24" s="28">
        <f t="shared" si="44"/>
        <v>0.36726715997880965</v>
      </c>
      <c r="AE24" s="28">
        <f t="shared" si="45"/>
        <v>0.38790139905554483</v>
      </c>
      <c r="AF24" s="27"/>
      <c r="AG24" s="27"/>
      <c r="AH24" s="27"/>
      <c r="AI24" s="27"/>
      <c r="AJ24" s="1"/>
      <c r="AK24" s="1">
        <f t="shared" si="49"/>
        <v>0.43857502656292774</v>
      </c>
      <c r="AL24" s="1"/>
      <c r="AM24" s="1"/>
      <c r="AO24" s="1"/>
      <c r="AP24" s="1"/>
      <c r="AQ24" s="1"/>
      <c r="BB24" s="1"/>
      <c r="BC24" s="1">
        <f>'F12b_VTZ-F12'!E14-'F12b_VTZ-F12'!$D14</f>
        <v>0.4653523886945905</v>
      </c>
      <c r="BD24" s="1">
        <f>'F12b_VTZ-F12'!F14-'F12b_VTZ-F12'!$D14</f>
        <v>0.41948997309882152</v>
      </c>
      <c r="BE24" s="1">
        <f>'F12b_VTZ-F12'!G14-'F12b_VTZ-F12'!$D14</f>
        <v>0.44844317104210241</v>
      </c>
      <c r="BF24" s="1">
        <f>'F12b_VTZ-F12'!H14-'F12b_VTZ-F12'!$D14</f>
        <v>0.45552256833143723</v>
      </c>
      <c r="BG24" s="1">
        <f>'F12b_VTZ-F12'!I14-'F12b_VTZ-F12'!D14</f>
        <v>0.44159709468112851</v>
      </c>
      <c r="BH24" s="1">
        <f>'F12b_VTZ-F12'!N14-'F12b_VTZ-F12'!$M14</f>
        <v>0.42634655253633102</v>
      </c>
      <c r="BI24" s="1">
        <f>'F12b_VTZ-F12'!O14-'F12b_VTZ-F12'!$M14</f>
        <v>0.36848908722027485</v>
      </c>
      <c r="BJ24" s="1">
        <f>'F12b_VTZ-F12'!P14-'F12b_VTZ-F12'!$M14</f>
        <v>0.39392220402021838</v>
      </c>
      <c r="BK24" s="1">
        <f>'F12b_VTZ-F12'!Q14-'F12b_VTZ-F12'!$M14</f>
        <v>0.40014090008569436</v>
      </c>
      <c r="BL24" s="1">
        <f>'F12b_VTZ-F12'!R14-'F12b_VTZ-F12'!$M14</f>
        <v>0.38790846211678254</v>
      </c>
      <c r="BM24" s="1">
        <f>'F12b_VTZ-F12'!W14-'F12b_VTZ-F12'!$V14</f>
        <v>0.44584947061546032</v>
      </c>
      <c r="BN24" s="1">
        <f>'F12b_VTZ-F12'!X14-'F12b_VTZ-F12'!$V14</f>
        <v>0.39398953015954774</v>
      </c>
      <c r="BO24" s="1">
        <f>'F12b_VTZ-F12'!Y14-'F12b_VTZ-F12'!$V14</f>
        <v>0.42118268753115906</v>
      </c>
      <c r="BP24" s="1">
        <f>'F12b_VTZ-F12'!Z14-'F12b_VTZ-F12'!$V14</f>
        <v>0.42783173420856535</v>
      </c>
      <c r="BQ24" s="1">
        <f>'F12b_VTZ-F12'!AA14-'F12b_VTZ-F12'!$V14</f>
        <v>0.41475277839895419</v>
      </c>
      <c r="BR24" s="1"/>
      <c r="BS24" s="1">
        <f>'F12b_VDZ-F12'!E14-'F12b_VDZ-F12'!$D14</f>
        <v>0.49045689016790472</v>
      </c>
      <c r="BT24" s="1">
        <f>'F12b_VDZ-F12'!F14-'F12b_VDZ-F12'!$D14</f>
        <v>0.3834618886810448</v>
      </c>
      <c r="BU24" s="1">
        <f>'F12b_VDZ-F12'!G14-'F12b_VDZ-F12'!$D14</f>
        <v>0.44936364886976943</v>
      </c>
      <c r="BV24" s="1">
        <f>'F12b_VDZ-F12'!H14-'F12b_VDZ-F12'!$D14</f>
        <v>0.46291773357047905</v>
      </c>
      <c r="BW24" s="1">
        <f>'F12b_VDZ-F12'!I14-'F12b_VDZ-F12'!$D14</f>
        <v>0.43764505355167582</v>
      </c>
      <c r="BX24" s="1">
        <f>'F12b_VDZ-F12'!N14-'F12b_VDZ-F12'!M14</f>
        <v>0.38989662846226647</v>
      </c>
      <c r="BY24" s="1">
        <f>'F12b_VDZ-F12'!O14-'F12b_VDZ-F12'!M14</f>
        <v>0.27675352031509259</v>
      </c>
      <c r="BZ24" s="1">
        <f>'F12b_VDZ-F12'!P14-'F12b_VDZ-F12'!M14</f>
        <v>0.32431638031644461</v>
      </c>
      <c r="CA24" s="1">
        <f>'F12b_VDZ-F12'!Q14-'F12b_VDZ-F12'!M14</f>
        <v>0.3340986840245721</v>
      </c>
      <c r="CB24" s="1">
        <f>'F12b_VDZ-F12'!R14-'F12b_VDZ-F12'!M14</f>
        <v>0.31585879273561535</v>
      </c>
      <c r="CC24" s="1">
        <f>'F12b_VDZ-F12'!W14-'F12b_VDZ-F12'!V14</f>
        <v>0.4401767593150856</v>
      </c>
      <c r="CD24" s="1">
        <f>'F12b_VDZ-F12'!X14-'F12b_VDZ-F12'!V14</f>
        <v>0.33010770449806959</v>
      </c>
      <c r="CE24" s="1">
        <f>'F12b_VDZ-F12'!Y14-'F12b_VDZ-F12'!V14</f>
        <v>0.38684001459310746</v>
      </c>
      <c r="CF24" s="1">
        <f>'F12b_VDZ-F12'!Z14-'F12b_VDZ-F12'!V14</f>
        <v>0.39850820879752558</v>
      </c>
      <c r="CG24" s="1">
        <f>'F12b_VDZ-F12'!AA14-'F12b_VDZ-F12'!V14</f>
        <v>0.3767519231436447</v>
      </c>
      <c r="CI24" s="1">
        <f>'F12c_VDZ-F12 '!E14-'F12c_VDZ-F12 '!$D14</f>
        <v>0.48098266765960318</v>
      </c>
      <c r="CJ24" s="1">
        <f>'F12c_VDZ-F12 '!F14-'F12c_VDZ-F12 '!$D14</f>
        <v>0.37616569939956257</v>
      </c>
      <c r="CK24" s="1">
        <f>'F12c_VDZ-F12 '!G14-'F12c_VDZ-F12 '!$D14</f>
        <v>0.44364982587184443</v>
      </c>
      <c r="CL24" s="1">
        <f>'F12c_VDZ-F12 '!H14-'F12c_VDZ-F12 '!$D14</f>
        <v>0.45410972551093742</v>
      </c>
      <c r="CM24" s="1">
        <f>'F12c_VDZ-F12 '!I14-'F12c_VDZ-F12 '!$D14</f>
        <v>0.42931791272471997</v>
      </c>
      <c r="CN24" s="1">
        <f>'F12c_VDZ-F12 '!N14-'F12c_VDZ-F12 '!$M14</f>
        <v>0.38219546979916519</v>
      </c>
      <c r="CO24" s="1">
        <f>'F12c_VDZ-F12 '!O14-'F12c_VDZ-F12 '!$M14</f>
        <v>0.27108325498107355</v>
      </c>
      <c r="CP24" s="1">
        <f>'F12c_VDZ-F12 '!P14-'F12c_VDZ-F12 '!$M14</f>
        <v>0.31971559092467849</v>
      </c>
      <c r="CQ24" s="1">
        <f>'F12c_VDZ-F12 '!Q14-'F12c_VDZ-F12 '!$M14</f>
        <v>0.32725350213100857</v>
      </c>
      <c r="CR24" s="1">
        <f>'F12c_VDZ-F12 '!R14-'F12c_VDZ-F12 '!$M14</f>
        <v>0.30938731890989946</v>
      </c>
      <c r="CS24" s="1">
        <f>'F12c_VDZ-F12 '!W14-'F12c_VDZ-F12 '!$V14</f>
        <v>0.43158906872938374</v>
      </c>
      <c r="CT24" s="1">
        <f>'F12c_VDZ-F12 '!X14-'F12c_VDZ-F12 '!$V14</f>
        <v>0.32362447719031806</v>
      </c>
      <c r="CU24" s="1">
        <f>'F12c_VDZ-F12 '!Y14-'F12c_VDZ-F12 '!$V14</f>
        <v>0.38168270839826057</v>
      </c>
      <c r="CV24" s="1">
        <f>'F12c_VDZ-F12 '!Z14-'F12c_VDZ-F12 '!$V14</f>
        <v>0.39068161382097344</v>
      </c>
      <c r="CW24" s="1">
        <f>'F12c_VDZ-F12 '!AA14-'F12c_VDZ-F12 '!$V14</f>
        <v>0.36935261581730927</v>
      </c>
      <c r="CX24" s="1"/>
      <c r="CY24" s="1">
        <f>'F12c_aVDZ-F12'!E14-'F12c_aVDZ-F12'!$D14</f>
        <v>0.47656801847029318</v>
      </c>
      <c r="CZ24" s="1">
        <f>'F12c_aVDZ-F12'!F14-'F12c_aVDZ-F12'!$D14</f>
        <v>0.37696891975873204</v>
      </c>
      <c r="DA24" s="1">
        <f>'F12c_aVDZ-F12'!G14-'F12c_aVDZ-F12'!$D14</f>
        <v>0.44334560714985027</v>
      </c>
      <c r="DB24" s="1">
        <f>'F12c_aVDZ-F12'!H14-'F12c_aVDZ-F12'!$D14</f>
        <v>0.45351126118898133</v>
      </c>
      <c r="DC24" s="1">
        <f>'F12c_aVDZ-F12'!I14-'F12c_aVDZ-F12'!$D14</f>
        <v>0.43023462812064128</v>
      </c>
      <c r="DD24" s="1">
        <f>'F12c_aVDZ-F12'!N14-'F12c_aVDZ-F12'!$M14</f>
        <v>0.41129802822329609</v>
      </c>
      <c r="DE24" s="1">
        <f>'F12c_aVDZ-F12'!O14-'F12c_aVDZ-F12'!$M14</f>
        <v>0.29765007490316098</v>
      </c>
      <c r="DF24" s="1">
        <f>'F12c_aVDZ-F12'!P14-'F12c_aVDZ-F12'!$M14</f>
        <v>0.35006030009210942</v>
      </c>
      <c r="DG24" s="1">
        <f>'F12c_aVDZ-F12'!Q14-'F12c_aVDZ-F12'!$M14</f>
        <v>0.35808697690176139</v>
      </c>
      <c r="DH24" s="1">
        <f>'F12c_aVDZ-F12'!R14-'F12c_aVDZ-F12'!$M14</f>
        <v>0.33970803048697729</v>
      </c>
      <c r="DI24" s="1">
        <f>'F12c_aVDZ-F12'!W14-'F12c_aVDZ-F12'!$V14</f>
        <v>0.44393302334679419</v>
      </c>
      <c r="DJ24" s="1">
        <f>'F12c_aVDZ-F12'!X14-'F12c_aVDZ-F12'!$V14</f>
        <v>0.33730949733094562</v>
      </c>
      <c r="DK24" s="1">
        <f>'F12c_aVDZ-F12'!Y14-'F12c_aVDZ-F12'!$V14</f>
        <v>0.39670295362097896</v>
      </c>
      <c r="DL24" s="1">
        <f>'F12c_aVDZ-F12'!Z14-'F12c_aVDZ-F12'!$V14</f>
        <v>0.40579911904537092</v>
      </c>
      <c r="DM24" s="1">
        <f>'F12c_aVDZ-F12'!AA14-'F12c_aVDZ-F12'!$V14</f>
        <v>0.38497132930380928</v>
      </c>
      <c r="DO24" s="1"/>
    </row>
    <row r="25" spans="1:119" x14ac:dyDescent="0.2">
      <c r="A25" t="s">
        <v>144</v>
      </c>
      <c r="B25" s="1">
        <f>-(BEGDB!D8-BEGDB!C8)</f>
        <v>0.30799999999999983</v>
      </c>
      <c r="C25" s="1">
        <f>'CCSD(T)-haVnZ'!I16-'CCSD(T)-haVnZ'!H16</f>
        <v>0.38635629518581815</v>
      </c>
      <c r="D25" s="1">
        <f>'CCSD(T)-haVnZ'!S16-'CCSD(T)-haVnZ'!R16</f>
        <v>0.40088373437200264</v>
      </c>
      <c r="E25" s="1">
        <f>'CCSD(T)-haVnZ'!AC16-'CCSD(T)-haVnZ'!AB16</f>
        <v>0.40366346150029386</v>
      </c>
      <c r="F25" s="1">
        <f t="shared" si="33"/>
        <v>0.40700055087144876</v>
      </c>
      <c r="G25" s="1">
        <f>E25+(E25-D25)/((4/3)^3-1)</f>
        <v>0.40569191102634422</v>
      </c>
      <c r="H25" s="1">
        <f>'CCSD(T)-haVnZ'!N16-'CCSD(T)-haVnZ'!M16</f>
        <v>0.28732505451672541</v>
      </c>
      <c r="I25" s="1">
        <f>'CCSD(T)-haVnZ'!X16-'CCSD(T)-haVnZ'!W16</f>
        <v>0.3673785266093974</v>
      </c>
      <c r="J25" s="1">
        <f>'CCSD(T)-haVnZ'!AH16-'CCSD(T)-haVnZ'!AG16</f>
        <v>0.3915304090723204</v>
      </c>
      <c r="K25" s="1">
        <f t="shared" si="36"/>
        <v>0.40108525170104875</v>
      </c>
      <c r="L25" s="1">
        <f>J25+(J25-I25)/((4/3)^3-1)</f>
        <v>0.40915475573445337</v>
      </c>
      <c r="M25" s="1">
        <f t="shared" si="37"/>
        <v>0.33684067485127178</v>
      </c>
      <c r="N25" s="1">
        <f t="shared" si="38"/>
        <v>0.38413113049070002</v>
      </c>
      <c r="O25" s="1">
        <f t="shared" si="39"/>
        <v>0.39759693528630713</v>
      </c>
      <c r="P25" s="1">
        <f t="shared" si="34"/>
        <v>0.40404290128624876</v>
      </c>
      <c r="Q25" s="1">
        <f>(G25+L25)/2</f>
        <v>0.40742333338039882</v>
      </c>
      <c r="R25" s="1"/>
      <c r="S25" s="1">
        <f>'CCSD(T)-sano-VnZ'!F16-'CCSD(T)-sano-VnZ'!E16</f>
        <v>0.30680676212871472</v>
      </c>
      <c r="T25" s="1">
        <f>'CCSD(T)-sano-VnZ'!P16-'CCSD(T)-sano-VnZ'!O16</f>
        <v>0.37880097351020314</v>
      </c>
      <c r="U25" s="1">
        <f>'CCSD(T)-sano-VnZ'!Z16-'CCSD(T)-sano-VnZ'!Y16</f>
        <v>0.39793754084988553</v>
      </c>
      <c r="V25" s="1">
        <f>'CCSD(T)-sano-VnZ'!K16-'CCSD(T)-sano-VnZ'!J16</f>
        <v>0.21987805934931526</v>
      </c>
      <c r="W25" s="1">
        <f>'CCSD(T)-sano-VnZ'!U16-'CCSD(T)-sano-VnZ'!T16</f>
        <v>0.3278889697633014</v>
      </c>
      <c r="X25" s="1">
        <f>'CCSD(T)-sano-VnZ'!AE16-'CCSD(T)-sano-VnZ'!AD16</f>
        <v>0.37158707281837788</v>
      </c>
      <c r="Y25" s="1">
        <f t="shared" si="40"/>
        <v>0.26334241073901499</v>
      </c>
      <c r="Z25" s="1">
        <f t="shared" si="41"/>
        <v>0.35334497163675227</v>
      </c>
      <c r="AA25" s="1">
        <f t="shared" si="42"/>
        <v>0.38476230683413171</v>
      </c>
      <c r="AB25" s="27"/>
      <c r="AC25" s="28">
        <f t="shared" si="43"/>
        <v>0.40911432567082984</v>
      </c>
      <c r="AD25" s="28">
        <f t="shared" si="44"/>
        <v>0.3733672478323482</v>
      </c>
      <c r="AE25" s="28">
        <f t="shared" si="45"/>
        <v>0.39124078675158902</v>
      </c>
      <c r="AF25" s="28">
        <f t="shared" ref="AF25:AF26" si="50">U25+(U25-T25)/((4/3)^3-1)</f>
        <v>0.41190206296262671</v>
      </c>
      <c r="AG25" s="28">
        <f t="shared" ref="AG25:AG26" si="51">X25+(X25-W25)/((4/3)^3-1)</f>
        <v>0.40347487775046076</v>
      </c>
      <c r="AH25" s="28">
        <f t="shared" ref="AH25:AH26" si="52">AA25+(AA25-Z25)/((4/3)^3-1)</f>
        <v>0.40768847035654371</v>
      </c>
      <c r="AI25" s="27"/>
      <c r="AJ25" s="1">
        <f>AN25+(AN25-BD25)/((4/3)^$AJ$3-1)</f>
        <v>0.41101481508254084</v>
      </c>
      <c r="AK25" s="1">
        <f t="shared" si="49"/>
        <v>0.42675294059714192</v>
      </c>
      <c r="AL25" s="1"/>
      <c r="AM25" s="1">
        <f>'F12b_VQZ-F12'!F15-'F12b_VQZ-F12'!$E15</f>
        <v>0.42132752887901326</v>
      </c>
      <c r="AN25" s="1">
        <f>'F12b_VQZ-F12'!G15-'F12b_VQZ-F12'!$E15</f>
        <v>0.40957270424808812</v>
      </c>
      <c r="AO25" s="1">
        <f>'F12b_VQZ-F12'!H15-'F12b_VQZ-F12'!$E15</f>
        <v>0.42329748556744118</v>
      </c>
      <c r="AP25" s="1">
        <f>'F12b_VQZ-F12'!I15-'F12b_VQZ-F12'!$E15</f>
        <v>0.42725138284094477</v>
      </c>
      <c r="AQ25" s="1">
        <f>'F12b_VQZ-F12'!J15-'F12b_VQZ-F12'!$E15</f>
        <v>0.41907479098664346</v>
      </c>
      <c r="AR25" s="1">
        <f>'F12b_VQZ-F12'!O15-'F12b_VQZ-F12'!$N15</f>
        <v>0.41003079348425064</v>
      </c>
      <c r="AS25" s="1">
        <f>'F12b_VQZ-F12'!P15-'F12b_VQZ-F12'!$N15</f>
        <v>0.3926236857816976</v>
      </c>
      <c r="AT25" s="1">
        <f>'F12b_VQZ-F12'!Q15-'F12b_VQZ-F12'!$N15</f>
        <v>0.40578050549224187</v>
      </c>
      <c r="AU25" s="1">
        <f>'F12b_VQZ-F12'!R15-'F12b_VQZ-F12'!$N15</f>
        <v>0.40957078180856854</v>
      </c>
      <c r="AV25" s="1">
        <f>'F12b_VQZ-F12'!S15-'F12b_VQZ-F12'!$N15</f>
        <v>0.40173255529183294</v>
      </c>
      <c r="AW25" s="1">
        <f>'F12b_VQZ-F12'!X15-'F12b_VQZ-F12'!$W15</f>
        <v>0.41567916118163151</v>
      </c>
      <c r="AX25" s="1">
        <f>'F12b_VQZ-F12'!Y15-'F12b_VQZ-F12'!$W15</f>
        <v>0.40109819501489241</v>
      </c>
      <c r="AY25" s="1">
        <f>'F12b_VQZ-F12'!Z15-'F12b_VQZ-F12'!$W15</f>
        <v>0.41453899552984108</v>
      </c>
      <c r="AZ25" s="1">
        <f>'F12b_VQZ-F12'!AA15-'F12b_VQZ-F12'!$W15</f>
        <v>0.41841108232475577</v>
      </c>
      <c r="BA25" s="1">
        <f>'F12b_VQZ-F12'!AB15-'F12b_VQZ-F12'!$W15</f>
        <v>0.41040367313923731</v>
      </c>
      <c r="BB25" s="1"/>
      <c r="BC25" s="1">
        <f>'F12b_VTZ-F12'!E15-'F12b_VTZ-F12'!$D15</f>
        <v>0.43369021905117755</v>
      </c>
      <c r="BD25" s="1">
        <f>'F12b_VTZ-F12'!F15-'F12b_VTZ-F12'!$D15</f>
        <v>0.40769819075360925</v>
      </c>
      <c r="BE25" s="1">
        <f>'F12b_VTZ-F12'!G15-'F12b_VTZ-F12'!$D15</f>
        <v>0.43684045742867728</v>
      </c>
      <c r="BF25" s="1">
        <f>'F12b_VTZ-F12'!H15-'F12b_VTZ-F12'!$D15</f>
        <v>0.44431452558115581</v>
      </c>
      <c r="BG25" s="1">
        <f>'F12b_VTZ-F12'!I15-'F12b_VTZ-F12'!$D15</f>
        <v>0.42918388540632435</v>
      </c>
      <c r="BH25" s="1">
        <f>'F12b_VTZ-F12'!N15-'F12b_VTZ-F12'!$M15</f>
        <v>0.40533131148160084</v>
      </c>
      <c r="BI25" s="1">
        <f>'F12b_VTZ-F12'!O15-'F12b_VTZ-F12'!$M15</f>
        <v>0.37045199524043326</v>
      </c>
      <c r="BJ25" s="1">
        <f>'F12b_VTZ-F12'!P15-'F12b_VTZ-F12'!$M15</f>
        <v>0.39693190386021904</v>
      </c>
      <c r="BK25" s="1">
        <f>'F12b_VTZ-F12'!Q15-'F12b_VTZ-F12'!$M15</f>
        <v>0.40372316151709242</v>
      </c>
      <c r="BL25" s="1">
        <f>'F12b_VTZ-F12'!R15-'F12b_VTZ-F12'!$M15</f>
        <v>0.38997481538960432</v>
      </c>
      <c r="BM25" s="1">
        <f>'F12b_VTZ-F12'!W15-'F12b_VTZ-F12'!$V15</f>
        <v>0.41951076526638875</v>
      </c>
      <c r="BN25" s="1">
        <f>'F12b_VTZ-F12'!X15-'F12b_VTZ-F12'!$V15</f>
        <v>0.38907509299702081</v>
      </c>
      <c r="BO25" s="1">
        <f>'F12b_VTZ-F12'!Y15-'F12b_VTZ-F12'!$V15</f>
        <v>0.41688618064444771</v>
      </c>
      <c r="BP25" s="1">
        <f>'F12b_VTZ-F12'!Z15-'F12b_VTZ-F12'!$V15</f>
        <v>0.42401884354912411</v>
      </c>
      <c r="BQ25" s="1">
        <f>'F12b_VTZ-F12'!AA15-'F12b_VTZ-F12'!$V15</f>
        <v>0.40957935039796389</v>
      </c>
      <c r="BR25" s="1"/>
      <c r="BS25" s="1">
        <f>'F12b_VDZ-F12'!E15-'F12b_VDZ-F12'!$D15</f>
        <v>0.43835065052189304</v>
      </c>
      <c r="BT25" s="1">
        <f>'F12b_VDZ-F12'!F15-'F12b_VDZ-F12'!$D15</f>
        <v>0.37172731243180923</v>
      </c>
      <c r="BU25" s="1">
        <f>'F12b_VDZ-F12'!G15-'F12b_VDZ-F12'!$D15</f>
        <v>0.43686137211611076</v>
      </c>
      <c r="BV25" s="1">
        <f>'F12b_VDZ-F12'!H15-'F12b_VDZ-F12'!$D15</f>
        <v>0.45119708237443401</v>
      </c>
      <c r="BW25" s="1">
        <f>'F12b_VDZ-F12'!I15-'F12b_VDZ-F12'!$D15</f>
        <v>0.42425238167842405</v>
      </c>
      <c r="BX25" s="1">
        <f>'F12b_VDZ-F12'!N15-'F12b_VDZ-F12'!M15</f>
        <v>0.36570682753722394</v>
      </c>
      <c r="BY25" s="1">
        <f>'F12b_VDZ-F12'!O15-'F12b_VDZ-F12'!M15</f>
        <v>0.29562723360008381</v>
      </c>
      <c r="BZ25" s="1">
        <f>'F12b_VDZ-F12'!P15-'F12b_VDZ-F12'!M15</f>
        <v>0.34742703747149051</v>
      </c>
      <c r="CA25" s="1">
        <f>'F12b_VDZ-F12'!Q15-'F12b_VDZ-F12'!M15</f>
        <v>0.35882793867951701</v>
      </c>
      <c r="CB25" s="1">
        <f>'F12b_VDZ-F12'!R15-'F12b_VDZ-F12'!M15</f>
        <v>0.33739936170777529</v>
      </c>
      <c r="CC25" s="1">
        <f>'F12b_VDZ-F12'!W15-'F12b_VDZ-F12'!V15</f>
        <v>0.40202873902955805</v>
      </c>
      <c r="CD25" s="1">
        <f>'F12b_VDZ-F12'!X15-'F12b_VDZ-F12'!V15</f>
        <v>0.33367727301594652</v>
      </c>
      <c r="CE25" s="1">
        <f>'F12b_VDZ-F12'!Y15-'F12b_VDZ-F12'!V15</f>
        <v>0.39214420479380063</v>
      </c>
      <c r="CF25" s="1">
        <f>'F12b_VDZ-F12'!Z15-'F12b_VDZ-F12'!V15</f>
        <v>0.40501251052697551</v>
      </c>
      <c r="CG25" s="1">
        <f>'F12b_VDZ-F12'!AA15-'F12b_VDZ-F12'!V15</f>
        <v>0.38082587169309967</v>
      </c>
      <c r="CI25" s="1">
        <f>'F12c_VDZ-F12 '!E15-'F12c_VDZ-F12 '!$D15</f>
        <v>0.42921098154711324</v>
      </c>
      <c r="CJ25" s="1">
        <f>'F12c_VDZ-F12 '!F15-'F12c_VDZ-F12 '!$D15</f>
        <v>0.36414180746537639</v>
      </c>
      <c r="CK25" s="1">
        <f>'F12c_VDZ-F12 '!G15-'F12c_VDZ-F12 '!$D15</f>
        <v>0.43067779852544952</v>
      </c>
      <c r="CL25" s="1">
        <f>'F12c_VDZ-F12 '!H15-'F12c_VDZ-F12 '!$D15</f>
        <v>0.44198990928079951</v>
      </c>
      <c r="CM25" s="1">
        <f>'F12c_VDZ-F12 '!I15-'F12c_VDZ-F12 '!$D15</f>
        <v>0.41559504486023435</v>
      </c>
      <c r="CN25" s="1">
        <f>'F12c_VDZ-F12 '!N15-'F12c_VDZ-F12 '!$M15</f>
        <v>0.35837882993867698</v>
      </c>
      <c r="CO25" s="1">
        <f>'F12c_VDZ-F12 '!O15-'F12c_VDZ-F12 '!$M15</f>
        <v>0.28962051367566399</v>
      </c>
      <c r="CP25" s="1">
        <f>'F12c_VDZ-F12 '!P15-'F12c_VDZ-F12 '!$M15</f>
        <v>0.34253997393448099</v>
      </c>
      <c r="CQ25" s="1">
        <f>'F12c_VDZ-F12 '!Q15-'F12c_VDZ-F12 '!$M15</f>
        <v>0.35153707138540202</v>
      </c>
      <c r="CR25" s="1">
        <f>'F12c_VDZ-F12 '!R15-'F12c_VDZ-F12 '!$M15</f>
        <v>0.33054389225803504</v>
      </c>
      <c r="CS25" s="1">
        <f>'F12c_VDZ-F12 '!W15-'F12c_VDZ-F12 '!$V15</f>
        <v>0.39379490574289466</v>
      </c>
      <c r="CT25" s="1">
        <f>'F12c_VDZ-F12 '!X15-'F12c_VDZ-F12 '!$V15</f>
        <v>0.32688116057051975</v>
      </c>
      <c r="CU25" s="1">
        <f>'F12c_VDZ-F12 '!Y15-'F12c_VDZ-F12 '!$V15</f>
        <v>0.38660888622996481</v>
      </c>
      <c r="CV25" s="1">
        <f>'F12c_VDZ-F12 '!Z15-'F12c_VDZ-F12 '!$V15</f>
        <v>0.39676349033310032</v>
      </c>
      <c r="CW25" s="1">
        <f>'F12c_VDZ-F12 '!AA15-'F12c_VDZ-F12 '!$V15</f>
        <v>0.37306946855913381</v>
      </c>
      <c r="CX25" s="1"/>
      <c r="CY25" s="1">
        <f>'F12c_aVDZ-F12'!E15-'F12c_aVDZ-F12'!$D15</f>
        <v>0.43030497534402112</v>
      </c>
      <c r="CZ25" s="1">
        <f>'F12c_aVDZ-F12'!F15-'F12c_aVDZ-F12'!$D15</f>
        <v>0.37020300742242807</v>
      </c>
      <c r="DA25" s="1">
        <f>'F12c_aVDZ-F12'!G15-'F12c_aVDZ-F12'!$D15</f>
        <v>0.4366507452246795</v>
      </c>
      <c r="DB25" s="1">
        <f>'F12c_aVDZ-F12'!H15-'F12c_aVDZ-F12'!$D15</f>
        <v>0.44784424578940296</v>
      </c>
      <c r="DC25" s="1">
        <f>'F12c_aVDZ-F12'!I15-'F12c_aVDZ-F12'!$D15</f>
        <v>0.42251269237121747</v>
      </c>
      <c r="DD25" s="1">
        <f>'F12c_aVDZ-F12'!N15-'F12c_aVDZ-F12'!$M15</f>
        <v>0.38033795322492736</v>
      </c>
      <c r="DE25" s="1">
        <f>'F12c_aVDZ-F12'!O15-'F12c_aVDZ-F12'!$M15</f>
        <v>0.31050345316016958</v>
      </c>
      <c r="DF25" s="1">
        <f>'F12c_aVDZ-F12'!P15-'F12c_aVDZ-F12'!$M15</f>
        <v>0.36623571796788834</v>
      </c>
      <c r="DG25" s="1">
        <f>'F12c_aVDZ-F12'!Q15-'F12c_aVDZ-F12'!$M15</f>
        <v>0.37562413596723498</v>
      </c>
      <c r="DH25" s="1">
        <f>'F12c_aVDZ-F12'!R15-'F12c_aVDZ-F12'!$M15</f>
        <v>0.35437759109170131</v>
      </c>
      <c r="DI25" s="1">
        <f>'F12c_aVDZ-F12'!W15-'F12c_aVDZ-F12'!$V15</f>
        <v>0.40532146428447469</v>
      </c>
      <c r="DJ25" s="1">
        <f>'F12c_aVDZ-F12'!X15-'F12c_aVDZ-F12'!$V15</f>
        <v>0.34035323029129927</v>
      </c>
      <c r="DK25" s="1">
        <f>'F12c_aVDZ-F12'!Y15-'F12c_aVDZ-F12'!$V15</f>
        <v>0.40144323159628392</v>
      </c>
      <c r="DL25" s="1">
        <f>'F12c_aVDZ-F12'!Z15-'F12c_aVDZ-F12'!$V15</f>
        <v>0.41173419087831853</v>
      </c>
      <c r="DM25" s="1">
        <f>'F12c_aVDZ-F12'!AA15-'F12c_aVDZ-F12'!$V15</f>
        <v>0.38844514173145939</v>
      </c>
      <c r="DO25" s="1"/>
    </row>
    <row r="26" spans="1:119" x14ac:dyDescent="0.2">
      <c r="A26" t="s">
        <v>145</v>
      </c>
      <c r="B26" s="1">
        <f>-(BEGDB!D9-BEGDB!C9)</f>
        <v>0.46700000000000053</v>
      </c>
      <c r="C26" s="1">
        <f>'CCSD(T)-haVnZ'!I17-'CCSD(T)-haVnZ'!H17</f>
        <v>0.56064684795471198</v>
      </c>
      <c r="D26" s="1">
        <f>'CCSD(T)-haVnZ'!S17-'CCSD(T)-haVnZ'!R17</f>
        <v>0.59369337637806119</v>
      </c>
      <c r="E26" s="1">
        <f>'CCSD(T)-haVnZ'!AC17-'CCSD(T)-haVnZ'!AB17</f>
        <v>0.6021300200830968</v>
      </c>
      <c r="F26" s="1">
        <f t="shared" si="33"/>
        <v>0.60760770413526088</v>
      </c>
      <c r="G26" s="1">
        <f>E26+(E26-D26)/((4/3)^3-1)</f>
        <v>0.6082864898137984</v>
      </c>
      <c r="H26" s="1">
        <f>'CCSD(T)-haVnZ'!N17-'CCSD(T)-haVnZ'!M17</f>
        <v>0.43966844680713546</v>
      </c>
      <c r="I26" s="1">
        <f>'CCSD(T)-haVnZ'!X17-'CCSD(T)-haVnZ'!W17</f>
        <v>0.55378873077492052</v>
      </c>
      <c r="J26" s="1">
        <f>'CCSD(T)-haVnZ'!AH17-'CCSD(T)-haVnZ'!AG17</f>
        <v>0.5875068474377434</v>
      </c>
      <c r="K26" s="1">
        <f t="shared" si="36"/>
        <v>0.60183937665609322</v>
      </c>
      <c r="L26" s="1">
        <f>J26+(J26-I26)/((4/3)^3-1)</f>
        <v>0.61211195959710063</v>
      </c>
      <c r="M26" s="1">
        <f t="shared" si="37"/>
        <v>0.50015764738092372</v>
      </c>
      <c r="N26" s="1">
        <f t="shared" si="38"/>
        <v>0.57374105357649086</v>
      </c>
      <c r="O26" s="1">
        <f t="shared" si="39"/>
        <v>0.5948184337604201</v>
      </c>
      <c r="P26" s="1">
        <f t="shared" si="34"/>
        <v>0.604723540395677</v>
      </c>
      <c r="Q26" s="1">
        <f>(G26+L26)/2</f>
        <v>0.61019922470544952</v>
      </c>
      <c r="R26" s="1"/>
      <c r="S26" s="1">
        <f>'CCSD(T)-sano-VnZ'!F17-'CCSD(T)-sano-VnZ'!E17</f>
        <v>0.46725386109180711</v>
      </c>
      <c r="T26" s="1">
        <f>'CCSD(T)-sano-VnZ'!P17-'CCSD(T)-sano-VnZ'!O17</f>
        <v>0.5691738737593699</v>
      </c>
      <c r="U26" s="1">
        <f>'CCSD(T)-sano-VnZ'!Z17-'CCSD(T)-sano-VnZ'!Y17</f>
        <v>0.60004697280158936</v>
      </c>
      <c r="V26" s="1">
        <f>'CCSD(T)-sano-VnZ'!K17-'CCSD(T)-sano-VnZ'!J17</f>
        <v>0.37597894594016523</v>
      </c>
      <c r="W26" s="1">
        <f>'CCSD(T)-sano-VnZ'!U17-'CCSD(T)-sano-VnZ'!T17</f>
        <v>0.51809871375688843</v>
      </c>
      <c r="X26" s="1">
        <f>'CCSD(T)-sano-VnZ'!AE17-'CCSD(T)-sano-VnZ'!AD17</f>
        <v>0.56927851410661923</v>
      </c>
      <c r="Y26" s="1">
        <f t="shared" si="40"/>
        <v>0.42161640351598617</v>
      </c>
      <c r="Z26" s="1">
        <f t="shared" si="41"/>
        <v>0.54363629375812916</v>
      </c>
      <c r="AA26" s="1">
        <f t="shared" si="42"/>
        <v>0.58466274345410429</v>
      </c>
      <c r="AB26" s="27"/>
      <c r="AC26" s="28">
        <f t="shared" si="43"/>
        <v>0.61208756330360692</v>
      </c>
      <c r="AD26" s="28">
        <f t="shared" si="44"/>
        <v>0.57793861599550866</v>
      </c>
      <c r="AE26" s="28">
        <f t="shared" si="45"/>
        <v>0.59501308964955779</v>
      </c>
      <c r="AF26" s="28">
        <f t="shared" si="50"/>
        <v>0.62257599102158734</v>
      </c>
      <c r="AG26" s="28">
        <f t="shared" si="51"/>
        <v>0.60662593598344983</v>
      </c>
      <c r="AH26" s="28">
        <f t="shared" si="52"/>
        <v>0.61460096350251858</v>
      </c>
      <c r="AI26" s="27"/>
      <c r="AJ26" s="1">
        <f>AN26+(AN26-BD26)/((4/3)^$AJ$3-1)</f>
        <v>0.61268701280072324</v>
      </c>
      <c r="AK26" s="1">
        <f t="shared" si="49"/>
        <v>0.62932611920953119</v>
      </c>
      <c r="AL26" s="1"/>
      <c r="AM26" s="1">
        <f>'F12b_VQZ-F12'!F16-'F12b_VQZ-F12'!$E16</f>
        <v>0.62406295741302209</v>
      </c>
      <c r="AN26" s="1">
        <f>'F12b_VQZ-F12'!G16-'F12b_VQZ-F12'!$E16</f>
        <v>0.60586122125734132</v>
      </c>
      <c r="AO26" s="1">
        <f>'F12b_VQZ-F12'!H16-'F12b_VQZ-F12'!$E16</f>
        <v>0.62518819421545047</v>
      </c>
      <c r="AP26" s="1">
        <f>'F12b_VQZ-F12'!I16-'F12b_VQZ-F12'!$E16</f>
        <v>0.63116229301717564</v>
      </c>
      <c r="AQ26" s="1">
        <f>'F12b_VQZ-F12'!J16-'F12b_VQZ-F12'!$E16</f>
        <v>0.61991720159051145</v>
      </c>
      <c r="AR26" s="1">
        <f>'F12b_VQZ-F12'!O16-'F12b_VQZ-F12'!$N16</f>
        <v>0.61457649094770783</v>
      </c>
      <c r="AS26" s="1">
        <f>'F12b_VQZ-F12'!P16-'F12b_VQZ-F12'!$N16</f>
        <v>0.58947533699457288</v>
      </c>
      <c r="AT26" s="1">
        <f>'F12b_VQZ-F12'!Q16-'F12b_VQZ-F12'!$N16</f>
        <v>0.60827960024469974</v>
      </c>
      <c r="AU26" s="1">
        <f>'F12b_VQZ-F12'!R16-'F12b_VQZ-F12'!$N16</f>
        <v>0.61409212592026208</v>
      </c>
      <c r="AV26" s="1">
        <f>'F12b_VQZ-F12'!S16-'F12b_VQZ-F12'!$N16</f>
        <v>0.60315116481284736</v>
      </c>
      <c r="AW26" s="1">
        <f>'F12b_VQZ-F12'!X16-'F12b_VQZ-F12'!$W16</f>
        <v>0.61931972418036541</v>
      </c>
      <c r="AX26" s="1">
        <f>'F12b_VQZ-F12'!Y16-'F12b_VQZ-F12'!$W16</f>
        <v>0.59766827912595755</v>
      </c>
      <c r="AY26" s="1">
        <f>'F12b_VQZ-F12'!Z16-'F12b_VQZ-F12'!$W16</f>
        <v>0.6167338972300751</v>
      </c>
      <c r="AZ26" s="1">
        <f>'F12b_VQZ-F12'!AA16-'F12b_VQZ-F12'!$W16</f>
        <v>0.6226272094687193</v>
      </c>
      <c r="BA26" s="1">
        <f>'F12b_VQZ-F12'!AB16-'F12b_VQZ-F12'!$W16</f>
        <v>0.61153418320168029</v>
      </c>
      <c r="BB26" s="1"/>
      <c r="BC26" s="1">
        <f>'F12b_VTZ-F12'!E16-'F12b_VTZ-F12'!$D16</f>
        <v>0.63670635267312914</v>
      </c>
      <c r="BD26" s="1">
        <f>'F12b_VTZ-F12'!F16-'F12b_VTZ-F12'!$D16</f>
        <v>0.59698878367980601</v>
      </c>
      <c r="BE26" s="1">
        <f>'F12b_VTZ-F12'!G16-'F12b_VTZ-F12'!$D16</f>
        <v>0.63748253287680701</v>
      </c>
      <c r="BF26" s="1">
        <f>'F12b_VTZ-F12'!H16-'F12b_VTZ-F12'!$D16</f>
        <v>0.64861320248085264</v>
      </c>
      <c r="BG26" s="1">
        <f>'F12b_VTZ-F12'!I16-'F12b_VTZ-F12'!D16</f>
        <v>0.62845009257973139</v>
      </c>
      <c r="BH26" s="1">
        <f>'F12b_VTZ-F12'!N16-'F12b_VTZ-F12'!$M16</f>
        <v>0.61078918810321348</v>
      </c>
      <c r="BI26" s="1">
        <f>'F12b_VTZ-F12'!O16-'F12b_VTZ-F12'!$M16</f>
        <v>0.56017158175506676</v>
      </c>
      <c r="BJ26" s="1">
        <f>'F12b_VTZ-F12'!P16-'F12b_VTZ-F12'!$M16</f>
        <v>0.59816802014551307</v>
      </c>
      <c r="BK26" s="1">
        <f>'F12b_VTZ-F12'!Q16-'F12b_VTZ-F12'!$M16</f>
        <v>0.60861224450708029</v>
      </c>
      <c r="BL26" s="1">
        <f>'F12b_VTZ-F12'!R16-'F12b_VTZ-F12'!$M16</f>
        <v>0.58969262411355849</v>
      </c>
      <c r="BM26" s="1">
        <f>'F12b_VTZ-F12'!W16-'F12b_VTZ-F12'!$V16</f>
        <v>0.62374777038817086</v>
      </c>
      <c r="BN26" s="1">
        <f>'F12b_VTZ-F12'!X16-'F12b_VTZ-F12'!$V16</f>
        <v>0.57858018271743639</v>
      </c>
      <c r="BO26" s="1">
        <f>'F12b_VTZ-F12'!Y16-'F12b_VTZ-F12'!$V16</f>
        <v>0.61782527651115959</v>
      </c>
      <c r="BP26" s="1">
        <f>'F12b_VTZ-F12'!Z16-'F12b_VTZ-F12'!$V16</f>
        <v>0.62861272349396558</v>
      </c>
      <c r="BQ26" s="1">
        <f>'F12b_VTZ-F12'!AA16-'F12b_VTZ-F12'!$V16</f>
        <v>0.60907135834664494</v>
      </c>
      <c r="BR26" s="1"/>
      <c r="BS26" s="1">
        <f>'F12b_VDZ-F12'!E16-'F12b_VDZ-F12'!$D16</f>
        <v>0.63285996286487656</v>
      </c>
      <c r="BT26" s="1">
        <f>'F12b_VDZ-F12'!F16-'F12b_VDZ-F12'!$D16</f>
        <v>0.5359435130180259</v>
      </c>
      <c r="BU26" s="1">
        <f>'F12b_VDZ-F12'!G16-'F12b_VDZ-F12'!$D16</f>
        <v>0.62485118239258597</v>
      </c>
      <c r="BV26" s="1">
        <f>'F12b_VDZ-F12'!H16-'F12b_VDZ-F12'!$D16</f>
        <v>0.64589428651668079</v>
      </c>
      <c r="BW26" s="1">
        <f>'F12b_VDZ-F12'!I16-'F12b_VDZ-F12'!$D16</f>
        <v>0.61167233140747257</v>
      </c>
      <c r="BX26" s="1">
        <f>'F12b_VDZ-F12'!N16-'F12b_VDZ-F12'!M16</f>
        <v>0.56856222893303432</v>
      </c>
      <c r="BY26" s="1">
        <f>'F12b_VDZ-F12'!O16-'F12b_VDZ-F12'!M16</f>
        <v>0.46339136375374057</v>
      </c>
      <c r="BZ26" s="1">
        <f>'F12b_VDZ-F12'!P16-'F12b_VDZ-F12'!M16</f>
        <v>0.54026335708684847</v>
      </c>
      <c r="CA26" s="1">
        <f>'F12b_VDZ-F12'!Q16-'F12b_VDZ-F12'!M16</f>
        <v>0.55845779825615249</v>
      </c>
      <c r="CB26" s="1">
        <f>'F12b_VDZ-F12'!R16-'F12b_VDZ-F12'!M16</f>
        <v>0.52886856345214373</v>
      </c>
      <c r="CC26" s="1">
        <f>'F12b_VDZ-F12'!W16-'F12b_VDZ-F12'!V16</f>
        <v>0.60071109589895499</v>
      </c>
      <c r="CD26" s="1">
        <f>'F12b_VDZ-F12'!X16-'F12b_VDZ-F12'!V16</f>
        <v>0.49966743838588279</v>
      </c>
      <c r="CE26" s="1">
        <f>'F12b_VDZ-F12'!Y16-'F12b_VDZ-F12'!V16</f>
        <v>0.58255726973971633</v>
      </c>
      <c r="CF26" s="1">
        <f>'F12b_VDZ-F12'!Z16-'F12b_VDZ-F12'!V16</f>
        <v>0.6021760423864162</v>
      </c>
      <c r="CG26" s="1">
        <f>'F12b_VDZ-F12'!AA16-'F12b_VDZ-F12'!V16</f>
        <v>0.5702704474298077</v>
      </c>
      <c r="CI26" s="1">
        <f>'F12c_VDZ-F12 '!E16-'F12c_VDZ-F12 '!$D16</f>
        <v>0.62009824946431014</v>
      </c>
      <c r="CJ26" s="1">
        <f>'F12c_VDZ-F12 '!F16-'F12c_VDZ-F12 '!$D16</f>
        <v>0.52525527599999844</v>
      </c>
      <c r="CK26" s="1">
        <f>'F12c_VDZ-F12 '!G16-'F12c_VDZ-F12 '!$D16</f>
        <v>0.61603514535107795</v>
      </c>
      <c r="CL26" s="1">
        <f>'F12c_VDZ-F12 '!H16-'F12c_VDZ-F12 '!$D16</f>
        <v>0.6330133185504776</v>
      </c>
      <c r="CM26" s="1">
        <f>'F12c_VDZ-F12 '!I16-'F12c_VDZ-F12 '!$D16</f>
        <v>0.59947384649879787</v>
      </c>
      <c r="CN26" s="1">
        <f>'F12c_VDZ-F12 '!N16-'F12c_VDZ-F12 '!$M16</f>
        <v>0.55713334950365301</v>
      </c>
      <c r="CO26" s="1">
        <f>'F12c_VDZ-F12 '!O16-'F12c_VDZ-F12 '!$M16</f>
        <v>0.45390085242394207</v>
      </c>
      <c r="CP26" s="1">
        <f>'F12c_VDZ-F12 '!P16-'F12c_VDZ-F12 '!$M16</f>
        <v>0.53234853674837179</v>
      </c>
      <c r="CQ26" s="1">
        <f>'F12c_VDZ-F12 '!Q16-'F12c_VDZ-F12 '!$M16</f>
        <v>0.54702027378735174</v>
      </c>
      <c r="CR26" s="1">
        <f>'F12c_VDZ-F12 '!R16-'F12c_VDZ-F12 '!$M16</f>
        <v>0.5180370428714447</v>
      </c>
      <c r="CS26" s="1">
        <f>'F12c_VDZ-F12 '!W16-'F12c_VDZ-F12 '!$V16</f>
        <v>0.58861579948398113</v>
      </c>
      <c r="CT26" s="1">
        <f>'F12c_VDZ-F12 '!X16-'F12c_VDZ-F12 '!$V16</f>
        <v>0.48957806421196981</v>
      </c>
      <c r="CU26" s="1">
        <f>'F12c_VDZ-F12 '!Y16-'F12c_VDZ-F12 '!$V16</f>
        <v>0.57419184104972487</v>
      </c>
      <c r="CV26" s="1">
        <f>'F12c_VDZ-F12 '!Z16-'F12c_VDZ-F12 '!$V16</f>
        <v>0.59001679616891511</v>
      </c>
      <c r="CW26" s="1">
        <f>'F12c_VDZ-F12 '!AA16-'F12c_VDZ-F12 '!$V16</f>
        <v>0.55875544468512128</v>
      </c>
      <c r="CX26" s="1"/>
      <c r="CY26" s="1">
        <f>'F12c_aVDZ-F12'!E16-'F12c_aVDZ-F12'!$D16</f>
        <v>0.6337779471557532</v>
      </c>
      <c r="CZ26" s="1">
        <f>'F12c_aVDZ-F12'!F16-'F12c_aVDZ-F12'!$D16</f>
        <v>0.54334556909882181</v>
      </c>
      <c r="DA26" s="1">
        <f>'F12c_aVDZ-F12'!G16-'F12c_aVDZ-F12'!$D16</f>
        <v>0.63552414489643727</v>
      </c>
      <c r="DB26" s="1">
        <f>'F12c_aVDZ-F12'!H16-'F12c_aVDZ-F12'!$D16</f>
        <v>0.65261128865534346</v>
      </c>
      <c r="DC26" s="1">
        <f>'F12c_aVDZ-F12'!I16-'F12c_aVDZ-F12'!$D16</f>
        <v>0.6201202980124858</v>
      </c>
      <c r="DD26" s="1">
        <f>'F12c_aVDZ-F12'!N16-'F12c_aVDZ-F12'!$M16</f>
        <v>0.57875619544266588</v>
      </c>
      <c r="DE26" s="1">
        <f>'F12c_aVDZ-F12'!O16-'F12c_aVDZ-F12'!$M16</f>
        <v>0.47524374043217055</v>
      </c>
      <c r="DF26" s="1">
        <f>'F12c_aVDZ-F12'!P16-'F12c_aVDZ-F12'!$M16</f>
        <v>0.5558688409964887</v>
      </c>
      <c r="DG26" s="1">
        <f>'F12c_aVDZ-F12'!Q16-'F12c_aVDZ-F12'!$M16</f>
        <v>0.57081431690559281</v>
      </c>
      <c r="DH26" s="1">
        <f>'F12c_aVDZ-F12'!R16-'F12c_aVDZ-F12'!$M16</f>
        <v>0.54239568095523616</v>
      </c>
      <c r="DI26" s="1">
        <f>'F12c_aVDZ-F12'!W16-'F12c_aVDZ-F12'!$V16</f>
        <v>0.60626707129920998</v>
      </c>
      <c r="DJ26" s="1">
        <f>'F12c_aVDZ-F12'!X16-'F12c_aVDZ-F12'!$V16</f>
        <v>0.50929465476549662</v>
      </c>
      <c r="DK26" s="1">
        <f>'F12c_aVDZ-F12'!Y16-'F12c_aVDZ-F12'!$V16</f>
        <v>0.59569649294646343</v>
      </c>
      <c r="DL26" s="1">
        <f>'F12c_aVDZ-F12'!Z16-'F12c_aVDZ-F12'!$V16</f>
        <v>0.61171280278046769</v>
      </c>
      <c r="DM26" s="1">
        <f>'F12c_aVDZ-F12'!AA16-'F12c_aVDZ-F12'!$V16</f>
        <v>0.58125798948386098</v>
      </c>
      <c r="DO26" s="1"/>
    </row>
    <row r="27" spans="1:119" x14ac:dyDescent="0.2">
      <c r="A27" t="s">
        <v>146</v>
      </c>
      <c r="B27" s="1">
        <f>-(BEGDB!D10-BEGDB!C10)</f>
        <v>0.44100000000000072</v>
      </c>
      <c r="C27" s="1">
        <f>'CCSD(T)-haVnZ'!I18-'CCSD(T)-haVnZ'!H18</f>
        <v>0.53454579048167083</v>
      </c>
      <c r="D27" s="1">
        <f>'CCSD(T)-haVnZ'!S18-'CCSD(T)-haVnZ'!R18</f>
        <v>0.55991781998216617</v>
      </c>
      <c r="E27" s="1"/>
      <c r="F27" s="1">
        <f t="shared" si="33"/>
        <v>0.57060077977184842</v>
      </c>
      <c r="G27" s="1"/>
      <c r="H27" s="1">
        <f>'CCSD(T)-haVnZ'!N18-'CCSD(T)-haVnZ'!M18</f>
        <v>0.40730263131105193</v>
      </c>
      <c r="I27" s="1">
        <f>'CCSD(T)-haVnZ'!X18-'CCSD(T)-haVnZ'!W18</f>
        <v>0.51715108967571233</v>
      </c>
      <c r="J27" s="1"/>
      <c r="K27" s="1">
        <f t="shared" si="36"/>
        <v>0.56340307214504304</v>
      </c>
      <c r="L27" s="1"/>
      <c r="M27" s="1">
        <f t="shared" si="37"/>
        <v>0.47092421089636138</v>
      </c>
      <c r="N27" s="1">
        <f t="shared" si="38"/>
        <v>0.53853445482893925</v>
      </c>
      <c r="O27" s="1"/>
      <c r="P27" s="1">
        <f t="shared" si="34"/>
        <v>0.56700192595844578</v>
      </c>
      <c r="Q27" s="1"/>
      <c r="R27" s="1"/>
      <c r="S27" s="1">
        <f>'CCSD(T)-sano-VnZ'!F18-'CCSD(T)-sano-VnZ'!E18</f>
        <v>0.44207855894691406</v>
      </c>
      <c r="T27" s="1">
        <f>'CCSD(T)-sano-VnZ'!P18-'CCSD(T)-sano-VnZ'!O18</f>
        <v>0.53632234957346636</v>
      </c>
      <c r="U27" s="1"/>
      <c r="V27" s="1">
        <f>'CCSD(T)-sano-VnZ'!K18-'CCSD(T)-sano-VnZ'!J18</f>
        <v>0.29311059858662958</v>
      </c>
      <c r="W27" s="1">
        <f>'CCSD(T)-sano-VnZ'!U18-'CCSD(T)-sano-VnZ'!T18</f>
        <v>0.45737719729792303</v>
      </c>
      <c r="X27" s="1"/>
      <c r="Y27" s="1">
        <f t="shared" si="40"/>
        <v>0.36759457876677182</v>
      </c>
      <c r="Z27" s="1">
        <f t="shared" si="41"/>
        <v>0.4968497734356947</v>
      </c>
      <c r="AA27" s="1"/>
      <c r="AB27" s="27"/>
      <c r="AC27" s="28">
        <f t="shared" si="43"/>
        <v>0.5760039456267515</v>
      </c>
      <c r="AD27" s="28">
        <f t="shared" si="44"/>
        <v>0.5265420809658361</v>
      </c>
      <c r="AE27" s="28">
        <f t="shared" si="45"/>
        <v>0.55127301329629375</v>
      </c>
      <c r="AF27" s="27"/>
      <c r="AG27" s="27"/>
      <c r="AH27" s="27"/>
      <c r="AI27" s="27"/>
      <c r="AK27" s="1">
        <f t="shared" si="49"/>
        <v>0.60147798497381277</v>
      </c>
      <c r="AL27" s="1"/>
      <c r="AM27" s="1"/>
      <c r="AO27" s="1"/>
      <c r="AP27" s="1"/>
      <c r="AQ27" s="1"/>
      <c r="BB27" s="1"/>
      <c r="BC27" s="1">
        <f>'F12b_VTZ-F12'!E17-'F12b_VTZ-F12'!$D17</f>
        <v>0.62253175953865103</v>
      </c>
      <c r="BD27" s="1">
        <f>'F12b_VTZ-F12'!F17-'F12b_VTZ-F12'!$D17</f>
        <v>0.57703808341651452</v>
      </c>
      <c r="BE27" s="1">
        <f>'F12b_VTZ-F12'!G17-'F12b_VTZ-F12'!$D17</f>
        <v>0.6162189692804958</v>
      </c>
      <c r="BF27" s="1">
        <f>'F12b_VTZ-F12'!H17-'F12b_VTZ-F12'!$D17</f>
        <v>0.6262334117065631</v>
      </c>
      <c r="BG27" s="1">
        <f>'F12b_VTZ-F12'!I17-'F12b_VTZ-F12'!$D17</f>
        <v>0.60744799041256492</v>
      </c>
      <c r="BH27" s="1">
        <f>'F12b_VTZ-F12'!N17-'F12b_VTZ-F12'!$M17</f>
        <v>0.58025730733339387</v>
      </c>
      <c r="BI27" s="1">
        <f>'F12b_VTZ-F12'!O17-'F12b_VTZ-F12'!$M17</f>
        <v>0.52088714887853804</v>
      </c>
      <c r="BJ27" s="1">
        <f>'F12b_VTZ-F12'!P17-'F12b_VTZ-F12'!$M17</f>
        <v>0.55625538628739157</v>
      </c>
      <c r="BK27" s="1">
        <f>'F12b_VTZ-F12'!Q17-'F12b_VTZ-F12'!$M17</f>
        <v>0.56529533445170799</v>
      </c>
      <c r="BL27" s="1">
        <f>'F12b_VTZ-F12'!R17-'F12b_VTZ-F12'!$M17</f>
        <v>0.54833790162443741</v>
      </c>
      <c r="BM27" s="1">
        <f>'F12b_VTZ-F12'!W17-'F12b_VTZ-F12'!$V17</f>
        <v>0.60139453343602156</v>
      </c>
      <c r="BN27" s="1">
        <f>'F12b_VTZ-F12'!X17-'F12b_VTZ-F12'!$V17</f>
        <v>0.54896261614752717</v>
      </c>
      <c r="BO27" s="1">
        <f>'F12b_VTZ-F12'!Y17-'F12b_VTZ-F12'!$V17</f>
        <v>0.5862371777839428</v>
      </c>
      <c r="BP27" s="1">
        <f>'F12b_VTZ-F12'!Z17-'F12b_VTZ-F12'!$V17</f>
        <v>0.59576437307913466</v>
      </c>
      <c r="BQ27" s="1">
        <f>'F12b_VTZ-F12'!AA17-'F12b_VTZ-F12'!$V17</f>
        <v>0.57789294601850116</v>
      </c>
      <c r="BR27" s="1"/>
      <c r="BS27" s="1">
        <f>'F12b_VDZ-F12'!E17-'F12b_VDZ-F12'!$D17</f>
        <v>0.6411288287407606</v>
      </c>
      <c r="BT27" s="1">
        <f>'F12b_VDZ-F12'!F17-'F12b_VDZ-F12'!$D17</f>
        <v>0.53090130742453123</v>
      </c>
      <c r="BU27" s="1">
        <f>'F12b_VDZ-F12'!G17-'F12b_VDZ-F12'!$D17</f>
        <v>0.62058646528775707</v>
      </c>
      <c r="BV27" s="1">
        <f>'F12b_VDZ-F12'!H17-'F12b_VDZ-F12'!$D17</f>
        <v>0.64006953030470282</v>
      </c>
      <c r="BW27" s="1">
        <f>'F12b_VDZ-F12'!I17-'F12b_VDZ-F12'!$D17</f>
        <v>0.60591766216361709</v>
      </c>
      <c r="BX27" s="1">
        <f>'F12b_VDZ-F12'!N17-'F12b_VDZ-F12'!M17</f>
        <v>0.53466852946398724</v>
      </c>
      <c r="BY27" s="1">
        <f>'F12b_VDZ-F12'!O17-'F12b_VDZ-F12'!M17</f>
        <v>0.41535154673222596</v>
      </c>
      <c r="BZ27" s="1">
        <f>'F12b_VDZ-F12'!P17-'F12b_VDZ-F12'!M17</f>
        <v>0.48551688352170075</v>
      </c>
      <c r="CA27" s="1">
        <f>'F12b_VDZ-F12'!Q17-'F12b_VDZ-F12'!M17</f>
        <v>0.50075949279145426</v>
      </c>
      <c r="CB27" s="1">
        <f>'F12b_VDZ-F12'!R17-'F12b_VDZ-F12'!M17</f>
        <v>0.4740407202854886</v>
      </c>
      <c r="CC27" s="1">
        <f>'F12b_VDZ-F12'!W17-'F12b_VDZ-F12'!V17</f>
        <v>0.58789867910237525</v>
      </c>
      <c r="CD27" s="1">
        <f>'F12b_VDZ-F12'!X17-'F12b_VDZ-F12'!V17</f>
        <v>0.4731264270783786</v>
      </c>
      <c r="CE27" s="1">
        <f>'F12b_VDZ-F12'!Y17-'F12b_VDZ-F12'!V17</f>
        <v>0.55305167440472935</v>
      </c>
      <c r="CF27" s="1">
        <f>'F12b_VDZ-F12'!Z17-'F12b_VDZ-F12'!V17</f>
        <v>0.5704145115480781</v>
      </c>
      <c r="CG27" s="1">
        <f>'F12b_VDZ-F12'!AA17-'F12b_VDZ-F12'!V17</f>
        <v>0.53997919122455329</v>
      </c>
      <c r="CI27" s="1">
        <f>'F12c_VDZ-F12 '!E17-'F12c_VDZ-F12 '!$D17</f>
        <v>0.62893360268198784</v>
      </c>
      <c r="CJ27" s="1">
        <f>'F12c_VDZ-F12 '!F17-'F12c_VDZ-F12 '!$D17</f>
        <v>0.52099293354817178</v>
      </c>
      <c r="CK27" s="1">
        <f>'F12c_VDZ-F12 '!G17-'F12c_VDZ-F12 '!$D17</f>
        <v>0.6128075182273669</v>
      </c>
      <c r="CL27" s="1">
        <f>'F12c_VDZ-F12 '!H17-'F12c_VDZ-F12 '!$D17</f>
        <v>0.62812371641239295</v>
      </c>
      <c r="CM27" s="1">
        <f>'F12c_VDZ-F12 '!I17-'F12c_VDZ-F12 '!$D17</f>
        <v>0.59460923505852925</v>
      </c>
      <c r="CN27" s="1">
        <f>'F12c_VDZ-F12 '!N17-'F12c_VDZ-F12 '!$M17</f>
        <v>0.52427907305494781</v>
      </c>
      <c r="CO27" s="1">
        <f>'F12c_VDZ-F12 '!O17-'F12c_VDZ-F12 '!$M17</f>
        <v>0.40714326234843767</v>
      </c>
      <c r="CP27" s="1">
        <f>'F12c_VDZ-F12 '!P17-'F12c_VDZ-F12 '!$M17</f>
        <v>0.47889411947210281</v>
      </c>
      <c r="CQ27" s="1">
        <f>'F12c_VDZ-F12 '!Q17-'F12c_VDZ-F12 '!$M17</f>
        <v>0.49086335455050989</v>
      </c>
      <c r="CR27" s="1">
        <f>'F12c_VDZ-F12 '!R17-'F12c_VDZ-F12 '!$M17</f>
        <v>0.46467260531827126</v>
      </c>
      <c r="CS27" s="1">
        <f>'F12c_VDZ-F12 '!W17-'F12c_VDZ-F12 '!$V17</f>
        <v>0.57660633786846738</v>
      </c>
      <c r="CT27" s="1">
        <f>'F12c_VDZ-F12 '!X17-'F12c_VDZ-F12 '!$V17</f>
        <v>0.46406809794830473</v>
      </c>
      <c r="CU27" s="1">
        <f>'F12c_VDZ-F12 '!Y17-'F12c_VDZ-F12 '!$V17</f>
        <v>0.54585081884973441</v>
      </c>
      <c r="CV27" s="1">
        <f>'F12c_VDZ-F12 '!Z17-'F12c_VDZ-F12 '!$V17</f>
        <v>0.55949353548145098</v>
      </c>
      <c r="CW27" s="1">
        <f>'F12c_VDZ-F12 '!AA17-'F12c_VDZ-F12 '!$V17</f>
        <v>0.5296409201884007</v>
      </c>
      <c r="CX27" s="1"/>
      <c r="CY27" s="1">
        <f>'F12c_aVDZ-F12'!E17-'F12c_aVDZ-F12'!$D17</f>
        <v>0.62465247060001161</v>
      </c>
      <c r="CZ27" s="1">
        <f>'F12c_aVDZ-F12'!F17-'F12c_aVDZ-F12'!$D17</f>
        <v>0.52674688158973737</v>
      </c>
      <c r="DA27" s="1">
        <f>'F12c_aVDZ-F12'!G17-'F12c_aVDZ-F12'!$D17</f>
        <v>0.61772133550910091</v>
      </c>
      <c r="DB27" s="1">
        <f>'F12c_aVDZ-F12'!H17-'F12c_aVDZ-F12'!$D17</f>
        <v>0.63273959578842032</v>
      </c>
      <c r="DC27" s="1">
        <f>'F12c_aVDZ-F12'!I17-'F12c_aVDZ-F12'!$D17</f>
        <v>0.60117621595836646</v>
      </c>
      <c r="DD27" s="1">
        <f>'F12c_aVDZ-F12'!N17-'F12c_aVDZ-F12'!$M17</f>
        <v>0.5549671383494621</v>
      </c>
      <c r="DE27" s="1">
        <f>'F12c_aVDZ-F12'!O17-'F12c_aVDZ-F12'!$M17</f>
        <v>0.43730118852582311</v>
      </c>
      <c r="DF27" s="1">
        <f>'F12c_aVDZ-F12'!P17-'F12c_aVDZ-F12'!$M17</f>
        <v>0.51282747679611784</v>
      </c>
      <c r="DG27" s="1">
        <f>'F12c_aVDZ-F12'!Q17-'F12c_aVDZ-F12'!$M17</f>
        <v>0.52529552036557536</v>
      </c>
      <c r="DH27" s="1">
        <f>'F12c_aVDZ-F12'!R17-'F12c_aVDZ-F12'!$M17</f>
        <v>0.49909184646452243</v>
      </c>
      <c r="DI27" s="1">
        <f>'F12c_aVDZ-F12'!W17-'F12c_aVDZ-F12'!$V17</f>
        <v>0.58980980447473819</v>
      </c>
      <c r="DJ27" s="1">
        <f>'F12c_aVDZ-F12'!X17-'F12c_aVDZ-F12'!$V17</f>
        <v>0.48202403505778157</v>
      </c>
      <c r="DK27" s="1">
        <f>'F12c_aVDZ-F12'!Y17-'F12c_aVDZ-F12'!$V17</f>
        <v>0.56527440615260893</v>
      </c>
      <c r="DL27" s="1">
        <f>'F12c_aVDZ-F12'!Z17-'F12c_aVDZ-F12'!$V17</f>
        <v>0.57901755807699828</v>
      </c>
      <c r="DM27" s="1">
        <f>'F12c_aVDZ-F12'!AA17-'F12c_aVDZ-F12'!$V17</f>
        <v>0.550134031211444</v>
      </c>
      <c r="DO27" s="1"/>
    </row>
    <row r="28" spans="1:119" x14ac:dyDescent="0.2">
      <c r="A28" t="s">
        <v>147</v>
      </c>
      <c r="B28" s="1">
        <f>-(BEGDB!D11-BEGDB!C11)</f>
        <v>0.21700000000000053</v>
      </c>
      <c r="C28" s="1">
        <f>'CCSD(T)-haVnZ'!I19-'CCSD(T)-haVnZ'!H19</f>
        <v>0.30574794965511387</v>
      </c>
      <c r="D28" s="1">
        <f>'CCSD(T)-haVnZ'!S19-'CCSD(T)-haVnZ'!R19</f>
        <v>0.29602533943727583</v>
      </c>
      <c r="E28" s="1">
        <f>'CCSD(T)-haVnZ'!AC19-'CCSD(T)-haVnZ'!AB19</f>
        <v>0.29192371895652691</v>
      </c>
      <c r="F28" s="1">
        <f t="shared" si="33"/>
        <v>0.29193160881923874</v>
      </c>
      <c r="G28" s="1">
        <f>E28+(E28-D28)/((4/3)^3-1)</f>
        <v>0.28893064455165607</v>
      </c>
      <c r="H28" s="1">
        <f>'CCSD(T)-haVnZ'!N19-'CCSD(T)-haVnZ'!M19</f>
        <v>0.20700873744732284</v>
      </c>
      <c r="I28" s="1">
        <f>'CCSD(T)-haVnZ'!X19-'CCSD(T)-haVnZ'!W19</f>
        <v>0.26324244092212012</v>
      </c>
      <c r="J28" s="1">
        <f>'CCSD(T)-haVnZ'!AH19-'CCSD(T)-haVnZ'!AG19</f>
        <v>0.28068798440569065</v>
      </c>
      <c r="K28" s="1">
        <f t="shared" si="36"/>
        <v>0.28691978975361371</v>
      </c>
      <c r="L28" s="1">
        <f>J28+(J28-I28)/((4/3)^3-1)</f>
        <v>0.29341851613694481</v>
      </c>
      <c r="M28" s="1">
        <f t="shared" si="37"/>
        <v>0.25637834355121836</v>
      </c>
      <c r="N28" s="1">
        <f t="shared" si="38"/>
        <v>0.27963389017969797</v>
      </c>
      <c r="O28" s="1">
        <f t="shared" si="39"/>
        <v>0.28630585168110878</v>
      </c>
      <c r="P28" s="1">
        <f t="shared" si="34"/>
        <v>0.28942569928642625</v>
      </c>
      <c r="Q28" s="1">
        <f>(G28+L28)/2</f>
        <v>0.29117458034430044</v>
      </c>
      <c r="R28" s="1"/>
      <c r="S28" s="1">
        <f>'CCSD(T)-sano-VnZ'!F19-'CCSD(T)-sano-VnZ'!E19</f>
        <v>0.21467817113581322</v>
      </c>
      <c r="T28" s="1">
        <f>'CCSD(T)-sano-VnZ'!P19-'CCSD(T)-sano-VnZ'!O19</f>
        <v>0.2738182005665255</v>
      </c>
      <c r="U28" s="1">
        <f>'CCSD(T)-sano-VnZ'!Z19-'CCSD(T)-sano-VnZ'!Y19</f>
        <v>0.28749490185331972</v>
      </c>
      <c r="V28" s="1">
        <f>'CCSD(T)-sano-VnZ'!K19-'CCSD(T)-sano-VnZ'!J19</f>
        <v>0.155263718637074</v>
      </c>
      <c r="W28" s="1">
        <f>'CCSD(T)-sano-VnZ'!U19-'CCSD(T)-sano-VnZ'!T19</f>
        <v>0.23199321835049869</v>
      </c>
      <c r="X28" s="1">
        <f>'CCSD(T)-sano-VnZ'!AE19-'CCSD(T)-sano-VnZ'!AD19</f>
        <v>0.26503664623125989</v>
      </c>
      <c r="Y28" s="1">
        <f t="shared" si="40"/>
        <v>0.18497094488644361</v>
      </c>
      <c r="Z28" s="1">
        <f t="shared" si="41"/>
        <v>0.2529057094585121</v>
      </c>
      <c r="AA28" s="1">
        <f t="shared" si="42"/>
        <v>0.2762657740422898</v>
      </c>
      <c r="AB28" s="27"/>
      <c r="AC28" s="28">
        <f t="shared" si="43"/>
        <v>0.2987192655899833</v>
      </c>
      <c r="AD28" s="28">
        <f t="shared" si="44"/>
        <v>0.26430037612457224</v>
      </c>
      <c r="AE28" s="28">
        <f t="shared" si="45"/>
        <v>0.28150982085727777</v>
      </c>
      <c r="AF28" s="28">
        <f t="shared" ref="AF28:AF30" si="53">U28+(U28-T28)/((4/3)^3-1)</f>
        <v>0.29747519738692629</v>
      </c>
      <c r="AG28" s="28">
        <f t="shared" ref="AG28:AG30" si="54">X28+(X28-W28)/((4/3)^3-1)</f>
        <v>0.28914941792803156</v>
      </c>
      <c r="AH28" s="28">
        <f t="shared" ref="AH28:AH30" si="55">AA28+(AA28-Z28)/((4/3)^3-1)</f>
        <v>0.29331230765747895</v>
      </c>
      <c r="AI28" s="27"/>
      <c r="AJ28" s="1">
        <f>AN28+(AN28-BD28)/((4/3)^$AJ$3-1)</f>
        <v>0.29640798245440264</v>
      </c>
      <c r="AK28" s="1">
        <f t="shared" si="49"/>
        <v>0.30376803572603822</v>
      </c>
      <c r="AL28" s="1"/>
      <c r="AM28" s="1">
        <f>'F12b_VQZ-F12'!F18-'F12b_VQZ-F12'!$E18</f>
        <v>0.30637746281454703</v>
      </c>
      <c r="AN28" s="1">
        <f>'F12b_VQZ-F12'!G18-'F12b_VQZ-F12'!$E18</f>
        <v>0.29597777254790802</v>
      </c>
      <c r="AO28" s="1">
        <f>'F12b_VQZ-F12'!H18-'F12b_VQZ-F12'!$E18</f>
        <v>0.30630147725437951</v>
      </c>
      <c r="AP28" s="1">
        <f>'F12b_VQZ-F12'!I18-'F12b_VQZ-F12'!$E18</f>
        <v>0.30906522751562804</v>
      </c>
      <c r="AQ28" s="1">
        <f>'F12b_VQZ-F12'!J18-'F12b_VQZ-F12'!$E18</f>
        <v>0.30284445687101957</v>
      </c>
      <c r="AR28" s="1">
        <f>'F12b_VQZ-F12'!O18-'F12b_VQZ-F12'!$N18</f>
        <v>0.29520106930335022</v>
      </c>
      <c r="AS28" s="1">
        <f>'F12b_VQZ-F12'!P18-'F12b_VQZ-F12'!$N18</f>
        <v>0.28086729158337675</v>
      </c>
      <c r="AT28" s="1">
        <f>'F12b_VQZ-F12'!Q18-'F12b_VQZ-F12'!$N18</f>
        <v>0.29066394271380513</v>
      </c>
      <c r="AU28" s="1">
        <f>'F12b_VQZ-F12'!R18-'F12b_VQZ-F12'!$N18</f>
        <v>0.29328659590768336</v>
      </c>
      <c r="AV28" s="1">
        <f>'F12b_VQZ-F12'!S18-'F12b_VQZ-F12'!$N18</f>
        <v>0.28738341274811141</v>
      </c>
      <c r="AW28" s="1">
        <f>'F12b_VQZ-F12'!X18-'F12b_VQZ-F12'!$W18</f>
        <v>0.30078926605894907</v>
      </c>
      <c r="AX28" s="1">
        <f>'F12b_VQZ-F12'!Y18-'F12b_VQZ-F12'!$W18</f>
        <v>0.28842253206564283</v>
      </c>
      <c r="AY28" s="1">
        <f>'F12b_VQZ-F12'!Z18-'F12b_VQZ-F12'!$W18</f>
        <v>0.29848270998409276</v>
      </c>
      <c r="AZ28" s="1">
        <f>'F12b_VQZ-F12'!AA18-'F12b_VQZ-F12'!$W18</f>
        <v>0.30117591171165614</v>
      </c>
      <c r="BA28" s="1">
        <f>'F12b_VQZ-F12'!AB18-'F12b_VQZ-F12'!$W18</f>
        <v>0.29511393480956549</v>
      </c>
      <c r="BB28" s="1"/>
      <c r="BC28" s="1">
        <f>'F12b_VTZ-F12'!E18-'F12b_VTZ-F12'!$D18</f>
        <v>0.31806575156043948</v>
      </c>
      <c r="BD28" s="1">
        <f>'F12b_VTZ-F12'!F18-'F12b_VTZ-F12'!$D18</f>
        <v>0.29541856845907066</v>
      </c>
      <c r="BE28" s="1">
        <f>'F12b_VTZ-F12'!G18-'F12b_VTZ-F12'!$D18</f>
        <v>0.31737112228126385</v>
      </c>
      <c r="BF28" s="1">
        <f>'F12b_VTZ-F12'!H18-'F12b_VTZ-F12'!$D18</f>
        <v>0.32260249279413244</v>
      </c>
      <c r="BG28" s="1">
        <f>'F12b_VTZ-F12'!I18-'F12b_VTZ-F12'!D18</f>
        <v>0.3109871270168636</v>
      </c>
      <c r="BH28" s="1">
        <f>'F12b_VTZ-F12'!N18-'F12b_VTZ-F12'!$M18</f>
        <v>0.29338795654676009</v>
      </c>
      <c r="BI28" s="1">
        <f>'F12b_VTZ-F12'!O18-'F12b_VTZ-F12'!$M18</f>
        <v>0.26472695389607104</v>
      </c>
      <c r="BJ28" s="1">
        <f>'F12b_VTZ-F12'!P18-'F12b_VTZ-F12'!$M18</f>
        <v>0.28439881384008814</v>
      </c>
      <c r="BK28" s="1">
        <f>'F12b_VTZ-F12'!Q18-'F12b_VTZ-F12'!$M18</f>
        <v>0.28908668700864659</v>
      </c>
      <c r="BL28" s="1">
        <f>'F12b_VTZ-F12'!R18-'F12b_VTZ-F12'!$M18</f>
        <v>0.2786780643663942</v>
      </c>
      <c r="BM28" s="1">
        <f>'F12b_VTZ-F12'!W18-'F12b_VTZ-F12'!$V18</f>
        <v>0.30572685405359934</v>
      </c>
      <c r="BN28" s="1">
        <f>'F12b_VTZ-F12'!X18-'F12b_VTZ-F12'!$V18</f>
        <v>0.28007276117757041</v>
      </c>
      <c r="BO28" s="1">
        <f>'F12b_VTZ-F12'!Y18-'F12b_VTZ-F12'!$V18</f>
        <v>0.30088496806067511</v>
      </c>
      <c r="BP28" s="1">
        <f>'F12b_VTZ-F12'!Z18-'F12b_VTZ-F12'!$V18</f>
        <v>0.30584458990138863</v>
      </c>
      <c r="BQ28" s="1">
        <f>'F12b_VTZ-F12'!AA18-'F12b_VTZ-F12'!$V18</f>
        <v>0.2948325956916289</v>
      </c>
      <c r="BR28" s="1"/>
      <c r="BS28" s="1">
        <f>'F12b_VDZ-F12'!E18-'F12b_VDZ-F12'!$D18</f>
        <v>0.3374470677029997</v>
      </c>
      <c r="BT28" s="1">
        <f>'F12b_VDZ-F12'!F18-'F12b_VDZ-F12'!$D18</f>
        <v>0.27965674143021158</v>
      </c>
      <c r="BU28" s="1">
        <f>'F12b_VDZ-F12'!G18-'F12b_VDZ-F12'!$D18</f>
        <v>0.33047037134808122</v>
      </c>
      <c r="BV28" s="1">
        <f>'F12b_VDZ-F12'!H18-'F12b_VDZ-F12'!$D18</f>
        <v>0.34072556656926523</v>
      </c>
      <c r="BW28" s="1">
        <f>'F12b_VDZ-F12'!I18-'F12b_VDZ-F12'!$D18</f>
        <v>0.31917223899430081</v>
      </c>
      <c r="BX28" s="1">
        <f>'F12b_VDZ-F12'!N18-'F12b_VDZ-F12'!M18</f>
        <v>0.2660269058004765</v>
      </c>
      <c r="BY28" s="1">
        <f>'F12b_VDZ-F12'!O18-'F12b_VDZ-F12'!M18</f>
        <v>0.2092846741225376</v>
      </c>
      <c r="BZ28" s="1">
        <f>'F12b_VDZ-F12'!P18-'F12b_VDZ-F12'!M18</f>
        <v>0.24731169941060305</v>
      </c>
      <c r="CA28" s="1">
        <f>'F12b_VDZ-F12'!Q18-'F12b_VDZ-F12'!M18</f>
        <v>0.25498630499655128</v>
      </c>
      <c r="CB28" s="1">
        <f>'F12b_VDZ-F12'!R18-'F12b_VDZ-F12'!M18</f>
        <v>0.23885659857605201</v>
      </c>
      <c r="CC28" s="1">
        <f>'F12b_VDZ-F12'!W18-'F12b_VDZ-F12'!V18</f>
        <v>0.3017369867517381</v>
      </c>
      <c r="CD28" s="1">
        <f>'F12b_VDZ-F12'!X18-'F12b_VDZ-F12'!V18</f>
        <v>0.24447070777637414</v>
      </c>
      <c r="CE28" s="1">
        <f>'F12b_VDZ-F12'!Y18-'F12b_VDZ-F12'!V18</f>
        <v>0.28889103537934169</v>
      </c>
      <c r="CF28" s="1">
        <f>'F12b_VDZ-F12'!Z18-'F12b_VDZ-F12'!V18</f>
        <v>0.29785593578290737</v>
      </c>
      <c r="CG28" s="1">
        <f>'F12b_VDZ-F12'!AA18-'F12b_VDZ-F12'!V18</f>
        <v>0.27901441878517552</v>
      </c>
      <c r="CI28" s="1">
        <f>'F12c_VDZ-F12 '!E18-'F12c_VDZ-F12 '!$D18</f>
        <v>0.33063492996444932</v>
      </c>
      <c r="CJ28" s="1">
        <f>'F12c_VDZ-F12 '!F18-'F12c_VDZ-F12 '!$D18</f>
        <v>0.27410827837211027</v>
      </c>
      <c r="CK28" s="1">
        <f>'F12c_VDZ-F12 '!G18-'F12c_VDZ-F12 '!$D18</f>
        <v>0.32607920795146228</v>
      </c>
      <c r="CL28" s="1">
        <f>'F12c_VDZ-F12 '!H18-'F12c_VDZ-F12 '!$D18</f>
        <v>0.33396548201206144</v>
      </c>
      <c r="CM28" s="1">
        <f>'F12c_VDZ-F12 '!I18-'F12c_VDZ-F12 '!$D18</f>
        <v>0.31283977810608921</v>
      </c>
      <c r="CN28" s="1">
        <f>'F12c_VDZ-F12 '!N18-'F12c_VDZ-F12 '!$M18</f>
        <v>0.26115822586534509</v>
      </c>
      <c r="CO28" s="1">
        <f>'F12c_VDZ-F12 '!O18-'F12c_VDZ-F12 '!$M18</f>
        <v>0.20537298545740779</v>
      </c>
      <c r="CP28" s="1">
        <f>'F12c_VDZ-F12 '!P18-'F12c_VDZ-F12 '!$M18</f>
        <v>0.24431170350013254</v>
      </c>
      <c r="CQ28" s="1">
        <f>'F12c_VDZ-F12 '!Q18-'F12c_VDZ-F12 '!$M18</f>
        <v>0.25022041832472386</v>
      </c>
      <c r="CR28" s="1">
        <f>'F12c_VDZ-F12 '!R18-'F12c_VDZ-F12 '!$M18</f>
        <v>0.23439218830253949</v>
      </c>
      <c r="CS28" s="1">
        <f>'F12c_VDZ-F12 '!W18-'F12c_VDZ-F12 '!$V18</f>
        <v>0.29589657791489721</v>
      </c>
      <c r="CT28" s="1">
        <f>'F12c_VDZ-F12 '!X18-'F12c_VDZ-F12 '!$V18</f>
        <v>0.23974063191475903</v>
      </c>
      <c r="CU28" s="1">
        <f>'F12c_VDZ-F12 '!Y18-'F12c_VDZ-F12 '!$V18</f>
        <v>0.28519545572579741</v>
      </c>
      <c r="CV28" s="1">
        <f>'F12c_VDZ-F12 '!Z18-'F12c_VDZ-F12 '!$V18</f>
        <v>0.2920929501683931</v>
      </c>
      <c r="CW28" s="1">
        <f>'F12c_VDZ-F12 '!AA18-'F12c_VDZ-F12 '!$V18</f>
        <v>0.27361598320431479</v>
      </c>
      <c r="CX28" s="1"/>
      <c r="CY28" s="1">
        <f>'F12c_aVDZ-F12'!E18-'F12c_aVDZ-F12'!$D18</f>
        <v>0.33596363839496313</v>
      </c>
      <c r="CZ28" s="1">
        <f>'F12c_aVDZ-F12'!F18-'F12c_aVDZ-F12'!$D18</f>
        <v>0.28219896236286068</v>
      </c>
      <c r="DA28" s="1">
        <f>'F12c_aVDZ-F12'!G18-'F12c_aVDZ-F12'!$D18</f>
        <v>0.3348911526152536</v>
      </c>
      <c r="DB28" s="1">
        <f>'F12c_aVDZ-F12'!H18-'F12c_aVDZ-F12'!$D18</f>
        <v>0.34278925272526184</v>
      </c>
      <c r="DC28" s="1">
        <f>'F12c_aVDZ-F12'!I18-'F12c_aVDZ-F12'!$D18</f>
        <v>0.32207367574473267</v>
      </c>
      <c r="DD28" s="1">
        <f>'F12c_aVDZ-F12'!N18-'F12c_aVDZ-F12'!$M18</f>
        <v>0.27696508034454403</v>
      </c>
      <c r="DE28" s="1">
        <f>'F12c_aVDZ-F12'!O18-'F12c_aVDZ-F12'!$M18</f>
        <v>0.21985534085282499</v>
      </c>
      <c r="DF28" s="1">
        <f>'F12c_aVDZ-F12'!P18-'F12c_aVDZ-F12'!$M18</f>
        <v>0.26090673009686416</v>
      </c>
      <c r="DG28" s="1">
        <f>'F12c_aVDZ-F12'!Q18-'F12c_aVDZ-F12'!$M18</f>
        <v>0.26705997558450267</v>
      </c>
      <c r="DH28" s="1">
        <f>'F12c_aVDZ-F12'!R18-'F12c_aVDZ-F12'!$M18</f>
        <v>0.25092090051532878</v>
      </c>
      <c r="DI28" s="1">
        <f>'F12c_aVDZ-F12'!W18-'F12c_aVDZ-F12'!$V18</f>
        <v>0.30646435936975358</v>
      </c>
      <c r="DJ28" s="1">
        <f>'F12c_aVDZ-F12'!X18-'F12c_aVDZ-F12'!$V18</f>
        <v>0.25102715160784239</v>
      </c>
      <c r="DK28" s="1">
        <f>'F12c_aVDZ-F12'!Y18-'F12c_aVDZ-F12'!$V18</f>
        <v>0.29789894135605888</v>
      </c>
      <c r="DL28" s="1">
        <f>'F12c_aVDZ-F12'!Z18-'F12c_aVDZ-F12'!$V18</f>
        <v>0.30492461415488226</v>
      </c>
      <c r="DM28" s="1">
        <f>'F12c_aVDZ-F12'!AA18-'F12c_aVDZ-F12'!$V18</f>
        <v>0.28649728813003073</v>
      </c>
      <c r="DO28" s="1"/>
    </row>
    <row r="29" spans="1:119" x14ac:dyDescent="0.2">
      <c r="A29" t="s">
        <v>148</v>
      </c>
      <c r="B29" s="1">
        <f>-(BEGDB!D12-BEGDB!C12)</f>
        <v>0.28200000000000003</v>
      </c>
      <c r="C29" s="1">
        <f>'CCSD(T)-haVnZ'!I20-'CCSD(T)-haVnZ'!H20</f>
        <v>0.32596816694631991</v>
      </c>
      <c r="D29" s="1">
        <f>'CCSD(T)-haVnZ'!S20-'CCSD(T)-haVnZ'!R20</f>
        <v>0.35282386672208643</v>
      </c>
      <c r="E29" s="1">
        <f>'CCSD(T)-haVnZ'!AC20-'CCSD(T)-haVnZ'!AB20</f>
        <v>0.35795253007892391</v>
      </c>
      <c r="F29" s="1">
        <f t="shared" si="33"/>
        <v>0.36413152978556707</v>
      </c>
      <c r="G29" s="1">
        <f>E29+(E29-D29)/((4/3)^3-1)</f>
        <v>0.36169506820418368</v>
      </c>
      <c r="H29" s="1">
        <f>'CCSD(T)-haVnZ'!N20-'CCSD(T)-haVnZ'!M20</f>
        <v>0.25330250098004159</v>
      </c>
      <c r="I29" s="1">
        <f>'CCSD(T)-haVnZ'!X20-'CCSD(T)-haVnZ'!W20</f>
        <v>0.32767633689371589</v>
      </c>
      <c r="J29" s="1">
        <f>'CCSD(T)-haVnZ'!AH20-'CCSD(T)-haVnZ'!AG20</f>
        <v>0.3489820966504138</v>
      </c>
      <c r="K29" s="1">
        <f t="shared" si="36"/>
        <v>0.35899163622578928</v>
      </c>
      <c r="L29" s="1">
        <f>J29+(J29-I29)/((4/3)^3-1)</f>
        <v>0.36452954295935552</v>
      </c>
      <c r="M29" s="1">
        <f t="shared" si="37"/>
        <v>0.28963533396318075</v>
      </c>
      <c r="N29" s="1">
        <f t="shared" si="38"/>
        <v>0.34025010180790116</v>
      </c>
      <c r="O29" s="1">
        <f t="shared" si="39"/>
        <v>0.35346731336466886</v>
      </c>
      <c r="P29" s="1">
        <f t="shared" si="34"/>
        <v>0.3615615830056782</v>
      </c>
      <c r="Q29" s="1">
        <f>(G29+L29)/2</f>
        <v>0.3631123055817696</v>
      </c>
      <c r="R29" s="1"/>
      <c r="S29" s="1">
        <f>'CCSD(T)-sano-VnZ'!F20-'CCSD(T)-sano-VnZ'!E20</f>
        <v>0.25612518364352255</v>
      </c>
      <c r="T29" s="1">
        <f>'CCSD(T)-sano-VnZ'!P20-'CCSD(T)-sano-VnZ'!O20</f>
        <v>0.318991821924131</v>
      </c>
      <c r="U29" s="1">
        <f>'CCSD(T)-sano-VnZ'!Z20-'CCSD(T)-sano-VnZ'!Y20</f>
        <v>0.34680482948573932</v>
      </c>
      <c r="V29" s="1">
        <f>'CCSD(T)-sano-VnZ'!K20-'CCSD(T)-sano-VnZ'!J20</f>
        <v>0.20061761346685136</v>
      </c>
      <c r="W29" s="1">
        <f>'CCSD(T)-sano-VnZ'!U20-'CCSD(T)-sano-VnZ'!T20</f>
        <v>0.28735295169533215</v>
      </c>
      <c r="X29" s="1">
        <f>'CCSD(T)-sano-VnZ'!AE20-'CCSD(T)-sano-VnZ'!AD20</f>
        <v>0.32701272803872783</v>
      </c>
      <c r="Y29" s="1">
        <f t="shared" si="40"/>
        <v>0.22837139855518696</v>
      </c>
      <c r="Z29" s="1">
        <f t="shared" si="41"/>
        <v>0.30317238680973158</v>
      </c>
      <c r="AA29" s="1">
        <f t="shared" si="42"/>
        <v>0.33690877876223357</v>
      </c>
      <c r="AB29" s="27"/>
      <c r="AC29" s="28">
        <f t="shared" si="43"/>
        <v>0.345461985410703</v>
      </c>
      <c r="AD29" s="28">
        <f t="shared" si="44"/>
        <v>0.32387309410732407</v>
      </c>
      <c r="AE29" s="28">
        <f t="shared" si="45"/>
        <v>0.33466753975901353</v>
      </c>
      <c r="AF29" s="28">
        <f t="shared" si="53"/>
        <v>0.36710080797664268</v>
      </c>
      <c r="AG29" s="28">
        <f t="shared" si="54"/>
        <v>0.35595364591093548</v>
      </c>
      <c r="AH29" s="28">
        <f t="shared" si="55"/>
        <v>0.36152722694378908</v>
      </c>
      <c r="AI29" s="27"/>
      <c r="AJ29" s="1">
        <f>AN29+(AN29-BD29)/((4/3)^$AJ$3-1)</f>
        <v>0.36946603937279626</v>
      </c>
      <c r="AK29" s="1">
        <f t="shared" si="49"/>
        <v>0.37547100404712097</v>
      </c>
      <c r="AL29" s="1"/>
      <c r="AM29" s="1">
        <f>'F12b_VQZ-F12'!F19-'F12b_VQZ-F12'!$E19</f>
        <v>0.37510716832489788</v>
      </c>
      <c r="AN29" s="1">
        <f>'F12b_VQZ-F12'!G19-'F12b_VQZ-F12'!$E19</f>
        <v>0.36461918094676493</v>
      </c>
      <c r="AO29" s="1">
        <f>'F12b_VQZ-F12'!H19-'F12b_VQZ-F12'!$E19</f>
        <v>0.37627970235344232</v>
      </c>
      <c r="AP29" s="1">
        <f>'F12b_VQZ-F12'!I19-'F12b_VQZ-F12'!$E19</f>
        <v>0.37989819647464973</v>
      </c>
      <c r="AQ29" s="1">
        <f>'F12b_VQZ-F12'!J19-'F12b_VQZ-F12'!$E19</f>
        <v>0.37307834594472977</v>
      </c>
      <c r="AR29" s="1">
        <f>'F12b_VQZ-F12'!O19-'F12b_VQZ-F12'!$N19</f>
        <v>0.36665549198119463</v>
      </c>
      <c r="AS29" s="1">
        <f>'F12b_VQZ-F12'!P19-'F12b_VQZ-F12'!$N19</f>
        <v>0.35220716818272813</v>
      </c>
      <c r="AT29" s="1">
        <f>'F12b_VQZ-F12'!Q19-'F12b_VQZ-F12'!$N19</f>
        <v>0.3634707534212116</v>
      </c>
      <c r="AU29" s="1">
        <f>'F12b_VQZ-F12'!R19-'F12b_VQZ-F12'!$N19</f>
        <v>0.36696607027263717</v>
      </c>
      <c r="AV29" s="1">
        <f>'F12b_VQZ-F12'!S19-'F12b_VQZ-F12'!$N19</f>
        <v>0.36037837448456767</v>
      </c>
      <c r="AW29" s="1">
        <f>'F12b_VQZ-F12'!X19-'F12b_VQZ-F12'!$W19</f>
        <v>0.37088133015304647</v>
      </c>
      <c r="AX29" s="1">
        <f>'F12b_VQZ-F12'!Y19-'F12b_VQZ-F12'!$W19</f>
        <v>0.35841317456474675</v>
      </c>
      <c r="AY29" s="1">
        <f>'F12b_VQZ-F12'!Z19-'F12b_VQZ-F12'!$W19</f>
        <v>0.36987522788732718</v>
      </c>
      <c r="AZ29" s="1">
        <f>'F12b_VQZ-F12'!AA19-'F12b_VQZ-F12'!$W19</f>
        <v>0.37343213337364389</v>
      </c>
      <c r="BA29" s="1">
        <f>'F12b_VQZ-F12'!AB19-'F12b_VQZ-F12'!$W19</f>
        <v>0.36672836021464894</v>
      </c>
      <c r="BB29" s="1"/>
      <c r="BC29" s="1">
        <f>'F12b_VTZ-F12'!E19-'F12b_VTZ-F12'!$D19</f>
        <v>0.38193541798064556</v>
      </c>
      <c r="BD29" s="1">
        <f>'F12b_VTZ-F12'!F19-'F12b_VTZ-F12'!$D19</f>
        <v>0.35831903999478865</v>
      </c>
      <c r="BE29" s="1">
        <f>'F12b_VTZ-F12'!G19-'F12b_VTZ-F12'!$D19</f>
        <v>0.38267398514323459</v>
      </c>
      <c r="BF29" s="1">
        <f>'F12b_VTZ-F12'!H19-'F12b_VTZ-F12'!$D19</f>
        <v>0.3894051479425249</v>
      </c>
      <c r="BG29" s="1">
        <f>'F12b_VTZ-F12'!I19-'F12b_VTZ-F12'!$D19</f>
        <v>0.37720245340251379</v>
      </c>
      <c r="BH29" s="1">
        <f>'F12b_VTZ-F12'!N19-'F12b_VTZ-F12'!$M19</f>
        <v>0.36191053310674404</v>
      </c>
      <c r="BI29" s="1">
        <f>'F12b_VTZ-F12'!O19-'F12b_VTZ-F12'!$M19</f>
        <v>0.33259129338156557</v>
      </c>
      <c r="BJ29" s="1">
        <f>'F12b_VTZ-F12'!P19-'F12b_VTZ-F12'!$M19</f>
        <v>0.35519752359271051</v>
      </c>
      <c r="BK29" s="1">
        <f>'F12b_VTZ-F12'!Q19-'F12b_VTZ-F12'!$M19</f>
        <v>0.36144538064605181</v>
      </c>
      <c r="BL29" s="1">
        <f>'F12b_VTZ-F12'!R19-'F12b_VTZ-F12'!$M19</f>
        <v>0.35011885454277403</v>
      </c>
      <c r="BM29" s="1">
        <f>'F12b_VTZ-F12'!W19-'F12b_VTZ-F12'!$V19</f>
        <v>0.37192297554369436</v>
      </c>
      <c r="BN29" s="1">
        <f>'F12b_VTZ-F12'!X19-'F12b_VTZ-F12'!$V19</f>
        <v>0.34545516668817688</v>
      </c>
      <c r="BO29" s="1">
        <f>'F12b_VTZ-F12'!Y19-'F12b_VTZ-F12'!$V19</f>
        <v>0.3689357543679721</v>
      </c>
      <c r="BP29" s="1">
        <f>'F12b_VTZ-F12'!Z19-'F12b_VTZ-F12'!$V19</f>
        <v>0.37542526429428813</v>
      </c>
      <c r="BQ29" s="1">
        <f>'F12b_VTZ-F12'!AA19-'F12b_VTZ-F12'!$V19</f>
        <v>0.36366065397264347</v>
      </c>
      <c r="BR29" s="1"/>
      <c r="BS29" s="1">
        <f>'F12b_VDZ-F12'!E19-'F12b_VDZ-F12'!$D19</f>
        <v>0.38310917701525504</v>
      </c>
      <c r="BT29" s="1">
        <f>'F12b_VDZ-F12'!F19-'F12b_VDZ-F12'!$D19</f>
        <v>0.32594017294208166</v>
      </c>
      <c r="BU29" s="1">
        <f>'F12b_VDZ-F12'!G19-'F12b_VDZ-F12'!$D19</f>
        <v>0.3800462416504673</v>
      </c>
      <c r="BV29" s="1">
        <f>'F12b_VDZ-F12'!H19-'F12b_VDZ-F12'!$D19</f>
        <v>0.39289992171172194</v>
      </c>
      <c r="BW29" s="1">
        <f>'F12b_VDZ-F12'!I19-'F12b_VDZ-F12'!$D19</f>
        <v>0.37199551937879782</v>
      </c>
      <c r="BX29" s="1">
        <f>'F12b_VDZ-F12'!N19-'F12b_VDZ-F12'!M19</f>
        <v>0.33216056372684033</v>
      </c>
      <c r="BY29" s="1">
        <f>'F12b_VDZ-F12'!O19-'F12b_VDZ-F12'!M19</f>
        <v>0.27180818677814989</v>
      </c>
      <c r="BZ29" s="1">
        <f>'F12b_VDZ-F12'!P19-'F12b_VDZ-F12'!M19</f>
        <v>0.31692834578332274</v>
      </c>
      <c r="CA29" s="1">
        <f>'F12b_VDZ-F12'!Q19-'F12b_VDZ-F12'!M19</f>
        <v>0.32764729288131367</v>
      </c>
      <c r="CB29" s="1">
        <f>'F12b_VDZ-F12'!R19-'F12b_VDZ-F12'!M19</f>
        <v>0.31021468356990223</v>
      </c>
      <c r="CC29" s="1">
        <f>'F12b_VDZ-F12'!W19-'F12b_VDZ-F12'!V19</f>
        <v>0.35763487037104769</v>
      </c>
      <c r="CD29" s="1">
        <f>'F12b_VDZ-F12'!X19-'F12b_VDZ-F12'!V19</f>
        <v>0.29887417986011577</v>
      </c>
      <c r="CE29" s="1">
        <f>'F12b_VDZ-F12'!Y19-'F12b_VDZ-F12'!V19</f>
        <v>0.34848729371689524</v>
      </c>
      <c r="CF29" s="1">
        <f>'F12b_VDZ-F12'!Z19-'F12b_VDZ-F12'!V19</f>
        <v>0.36027360729651781</v>
      </c>
      <c r="CG29" s="1">
        <f>'F12b_VDZ-F12'!AA19-'F12b_VDZ-F12'!V19</f>
        <v>0.34110510147435003</v>
      </c>
      <c r="CI29" s="1">
        <f>'F12c_VDZ-F12 '!E19-'F12c_VDZ-F12 '!$D19</f>
        <v>0.37508709115817762</v>
      </c>
      <c r="CJ29" s="1">
        <f>'F12c_VDZ-F12 '!F19-'F12c_VDZ-F12 '!$D19</f>
        <v>0.31919497731391466</v>
      </c>
      <c r="CK29" s="1">
        <f>'F12c_VDZ-F12 '!G19-'F12c_VDZ-F12 '!$D19</f>
        <v>0.37438698084126365</v>
      </c>
      <c r="CL29" s="1">
        <f>'F12c_VDZ-F12 '!H19-'F12c_VDZ-F12 '!$D19</f>
        <v>0.38476902207356067</v>
      </c>
      <c r="CM29" s="1">
        <f>'F12c_VDZ-F12 '!I19-'F12c_VDZ-F12 '!$D19</f>
        <v>0.36429722760837091</v>
      </c>
      <c r="CN29" s="1">
        <f>'F12c_VDZ-F12 '!N19-'F12c_VDZ-F12 '!$M19</f>
        <v>0.32555368750054958</v>
      </c>
      <c r="CO29" s="1">
        <f>'F12c_VDZ-F12 '!O19-'F12c_VDZ-F12 '!$M19</f>
        <v>0.26629168354452659</v>
      </c>
      <c r="CP29" s="1">
        <f>'F12c_VDZ-F12 '!P19-'F12c_VDZ-F12 '!$M19</f>
        <v>0.31233617854621043</v>
      </c>
      <c r="CQ29" s="1">
        <f>'F12c_VDZ-F12 '!Q19-'F12c_VDZ-F12 '!$M19</f>
        <v>0.3209975029243135</v>
      </c>
      <c r="CR29" s="1">
        <f>'F12c_VDZ-F12 '!R19-'F12c_VDZ-F12 '!$M19</f>
        <v>0.30391869842936803</v>
      </c>
      <c r="CS29" s="1">
        <f>'F12c_VDZ-F12 '!W19-'F12c_VDZ-F12 '!$V19</f>
        <v>0.35032038932936382</v>
      </c>
      <c r="CT29" s="1">
        <f>'F12c_VDZ-F12 '!X19-'F12c_VDZ-F12 '!$V19</f>
        <v>0.29274333042922063</v>
      </c>
      <c r="CU29" s="1">
        <f>'F12c_VDZ-F12 '!Y19-'F12c_VDZ-F12 '!$V19</f>
        <v>0.34336157969373682</v>
      </c>
      <c r="CV29" s="1">
        <f>'F12c_VDZ-F12 '!Z19-'F12c_VDZ-F12 '!$V19</f>
        <v>0.35288326249893709</v>
      </c>
      <c r="CW29" s="1">
        <f>'F12c_VDZ-F12 '!AA19-'F12c_VDZ-F12 '!$V19</f>
        <v>0.33410796301886947</v>
      </c>
      <c r="CX29" s="1"/>
      <c r="CY29" s="1">
        <f>'F12c_aVDZ-F12'!E19-'F12c_aVDZ-F12'!$D19</f>
        <v>0.38127241151699209</v>
      </c>
      <c r="CZ29" s="1">
        <f>'F12c_aVDZ-F12'!F19-'F12c_aVDZ-F12'!$D19</f>
        <v>0.32962434757070147</v>
      </c>
      <c r="DA29" s="1">
        <f>'F12c_aVDZ-F12'!G19-'F12c_aVDZ-F12'!$D19</f>
        <v>0.38559126554473089</v>
      </c>
      <c r="DB29" s="1">
        <f>'F12c_aVDZ-F12'!H19-'F12c_aVDZ-F12'!$D19</f>
        <v>0.39602232868791498</v>
      </c>
      <c r="DC29" s="1">
        <f>'F12c_aVDZ-F12'!I19-'F12c_aVDZ-F12'!$D19</f>
        <v>0.37620026788244143</v>
      </c>
      <c r="DD29" s="1">
        <f>'F12c_aVDZ-F12'!N19-'F12c_aVDZ-F12'!$M19</f>
        <v>0.34490573474723929</v>
      </c>
      <c r="DE29" s="1">
        <f>'F12c_aVDZ-F12'!O19-'F12c_aVDZ-F12'!$M19</f>
        <v>0.28517277776417993</v>
      </c>
      <c r="DF29" s="1">
        <f>'F12c_aVDZ-F12'!P19-'F12c_aVDZ-F12'!$M19</f>
        <v>0.33359226370076023</v>
      </c>
      <c r="DG29" s="1">
        <f>'F12c_aVDZ-F12'!Q19-'F12c_aVDZ-F12'!$M19</f>
        <v>0.34261664334230746</v>
      </c>
      <c r="DH29" s="1">
        <f>'F12c_aVDZ-F12'!R19-'F12c_aVDZ-F12'!$M19</f>
        <v>0.32546769126225872</v>
      </c>
      <c r="DI29" s="1">
        <f>'F12c_aVDZ-F12'!W19-'F12c_aVDZ-F12'!$V19</f>
        <v>0.36308907313211547</v>
      </c>
      <c r="DJ29" s="1">
        <f>'F12c_aVDZ-F12'!X19-'F12c_aVDZ-F12'!$V19</f>
        <v>0.3073985626674407</v>
      </c>
      <c r="DK29" s="1">
        <f>'F12c_aVDZ-F12'!Y19-'F12c_aVDZ-F12'!$V19</f>
        <v>0.35959176462274556</v>
      </c>
      <c r="DL29" s="1">
        <f>'F12c_aVDZ-F12'!Z19-'F12c_aVDZ-F12'!$V19</f>
        <v>0.36931948601511078</v>
      </c>
      <c r="DM29" s="1">
        <f>'F12c_aVDZ-F12'!AA19-'F12c_aVDZ-F12'!$V19</f>
        <v>0.35083397957235007</v>
      </c>
      <c r="DO29" s="1"/>
    </row>
    <row r="30" spans="1:119" x14ac:dyDescent="0.2">
      <c r="A30" t="s">
        <v>149</v>
      </c>
      <c r="B30" s="1">
        <f>-(BEGDB!D13-BEGDB!C13)</f>
        <v>0.41000000000000014</v>
      </c>
      <c r="C30" s="1">
        <f>'CCSD(T)-haVnZ'!I21-'CCSD(T)-haVnZ'!H21</f>
        <v>0.45123961534664003</v>
      </c>
      <c r="D30" s="1">
        <f>'CCSD(T)-haVnZ'!S21-'CCSD(T)-haVnZ'!R21</f>
        <v>0.50629315165638467</v>
      </c>
      <c r="E30" s="1">
        <f>'CCSD(T)-haVnZ'!AC21-'CCSD(T)-haVnZ'!AB21</f>
        <v>0.51959888442898983</v>
      </c>
      <c r="F30" s="1">
        <f t="shared" si="33"/>
        <v>0.5294735879973298</v>
      </c>
      <c r="G30" s="1">
        <f>E30+(E30-D30)/((4/3)^3-1)</f>
        <v>0.52930847320899899</v>
      </c>
      <c r="H30" s="1">
        <f>'CCSD(T)-haVnZ'!N21-'CCSD(T)-haVnZ'!M21</f>
        <v>0.37054601321477953</v>
      </c>
      <c r="I30" s="1">
        <f>'CCSD(T)-haVnZ'!X21-'CCSD(T)-haVnZ'!W21</f>
        <v>0.47694362494832143</v>
      </c>
      <c r="J30" s="1">
        <f>'CCSD(T)-haVnZ'!AH21-'CCSD(T)-haVnZ'!AG21</f>
        <v>0.5079174443175547</v>
      </c>
      <c r="K30" s="1">
        <f t="shared" si="36"/>
        <v>0.52174261936244437</v>
      </c>
      <c r="L30" s="1">
        <f>J30+(J30-I30)/((4/3)^3-1)</f>
        <v>0.53051996115456279</v>
      </c>
      <c r="M30" s="1">
        <f t="shared" si="37"/>
        <v>0.41089281428070978</v>
      </c>
      <c r="N30" s="1">
        <f t="shared" si="38"/>
        <v>0.49161838830235305</v>
      </c>
      <c r="O30" s="1">
        <f t="shared" si="39"/>
        <v>0.51375816437327226</v>
      </c>
      <c r="P30" s="1">
        <f t="shared" si="34"/>
        <v>0.52560810367988708</v>
      </c>
      <c r="Q30" s="1">
        <f>(G30+L30)/2</f>
        <v>0.52991421718178089</v>
      </c>
      <c r="R30" s="1"/>
      <c r="S30" s="1">
        <f>'CCSD(T)-sano-VnZ'!F21-'CCSD(T)-sano-VnZ'!E21</f>
        <v>0.37204989247446374</v>
      </c>
      <c r="T30" s="1">
        <f>'CCSD(T)-sano-VnZ'!P21-'CCSD(T)-sano-VnZ'!O21</f>
        <v>0.46947981362547431</v>
      </c>
      <c r="U30" s="1">
        <f>'CCSD(T)-sano-VnZ'!Z21-'CCSD(T)-sano-VnZ'!Y21</f>
        <v>0.50724140008364937</v>
      </c>
      <c r="V30" s="1">
        <f>'CCSD(T)-sano-VnZ'!K21-'CCSD(T)-sano-VnZ'!J21</f>
        <v>0.30133416706323768</v>
      </c>
      <c r="W30" s="1">
        <f>'CCSD(T)-sano-VnZ'!U21-'CCSD(T)-sano-VnZ'!T21</f>
        <v>0.42976703406773442</v>
      </c>
      <c r="X30" s="1">
        <f>'CCSD(T)-sano-VnZ'!AE21-'CCSD(T)-sano-VnZ'!AD21</f>
        <v>0.48284824715696617</v>
      </c>
      <c r="Y30" s="1">
        <f t="shared" si="40"/>
        <v>0.33669202976885071</v>
      </c>
      <c r="Z30" s="1">
        <f t="shared" si="41"/>
        <v>0.44962342384660436</v>
      </c>
      <c r="AA30" s="1">
        <f t="shared" si="42"/>
        <v>0.49504482362030777</v>
      </c>
      <c r="AB30" s="27"/>
      <c r="AC30" s="28">
        <f t="shared" si="43"/>
        <v>0.51050293832063665</v>
      </c>
      <c r="AD30" s="28">
        <f t="shared" si="44"/>
        <v>0.48384403070120674</v>
      </c>
      <c r="AE30" s="28">
        <f t="shared" si="45"/>
        <v>0.49717348451092169</v>
      </c>
      <c r="AF30" s="28">
        <f t="shared" si="53"/>
        <v>0.53479715236393932</v>
      </c>
      <c r="AG30" s="28">
        <f t="shared" si="54"/>
        <v>0.52158318643829749</v>
      </c>
      <c r="AH30" s="28">
        <f t="shared" si="55"/>
        <v>0.5281901694011184</v>
      </c>
      <c r="AI30" s="27"/>
      <c r="AJ30" s="1">
        <f>AN30+(AN30-BD30)/((4/3)^$AJ$3-1)</f>
        <v>0.53271691318631531</v>
      </c>
      <c r="AK30" s="1">
        <f t="shared" si="49"/>
        <v>0.54205247317001082</v>
      </c>
      <c r="AL30" s="1"/>
      <c r="AM30" s="1">
        <f>'F12b_VQZ-F12'!F20-'F12b_VQZ-F12'!$E20</f>
        <v>0.5383888105117971</v>
      </c>
      <c r="AN30" s="1">
        <f>'F12b_VQZ-F12'!G20-'F12b_VQZ-F12'!$E20</f>
        <v>0.52484533630131347</v>
      </c>
      <c r="AO30" s="1">
        <f>'F12b_VQZ-F12'!H20-'F12b_VQZ-F12'!$E20</f>
        <v>0.54073240463115413</v>
      </c>
      <c r="AP30" s="1">
        <f>'F12b_VQZ-F12'!I20-'F12b_VQZ-F12'!$E20</f>
        <v>0.54605006694119984</v>
      </c>
      <c r="AQ30" s="1">
        <f>'F12b_VQZ-F12'!J20-'F12b_VQZ-F12'!$E20</f>
        <v>0.53702174810350423</v>
      </c>
      <c r="AR30" s="1">
        <f>'F12b_VQZ-F12'!O20-'F12b_VQZ-F12'!$N20</f>
        <v>0.53091332560963922</v>
      </c>
      <c r="AS30" s="1">
        <f>'F12b_VQZ-F12'!P20-'F12b_VQZ-F12'!$N20</f>
        <v>0.51204483546915247</v>
      </c>
      <c r="AT30" s="1">
        <f>'F12b_VQZ-F12'!Q20-'F12b_VQZ-F12'!$N20</f>
        <v>0.52754443263880324</v>
      </c>
      <c r="AU30" s="1">
        <f>'F12b_VQZ-F12'!R20-'F12b_VQZ-F12'!$N20</f>
        <v>0.53273240199719885</v>
      </c>
      <c r="AV30" s="1">
        <f>'F12b_VQZ-F12'!S20-'F12b_VQZ-F12'!$N20</f>
        <v>0.52392427565203681</v>
      </c>
      <c r="AW30" s="1">
        <f>'F12b_VQZ-F12'!X20-'F12b_VQZ-F12'!$W20</f>
        <v>0.53465106806071772</v>
      </c>
      <c r="AX30" s="1">
        <f>'F12b_VQZ-F12'!Y20-'F12b_VQZ-F12'!$W20</f>
        <v>0.51844508588523253</v>
      </c>
      <c r="AY30" s="1">
        <f>'F12b_VQZ-F12'!Z20-'F12b_VQZ-F12'!$W20</f>
        <v>0.53413841863497913</v>
      </c>
      <c r="AZ30" s="1">
        <f>'F12b_VQZ-F12'!AA20-'F12b_VQZ-F12'!$W20</f>
        <v>0.53939123446919934</v>
      </c>
      <c r="BA30" s="1">
        <f>'F12b_VQZ-F12'!AB20-'F12b_VQZ-F12'!$W20</f>
        <v>0.53047301187777007</v>
      </c>
      <c r="BB30" s="1"/>
      <c r="BC30" s="1">
        <f>'F12b_VTZ-F12'!E20-'F12b_VTZ-F12'!$D20</f>
        <v>0.54470045860786609</v>
      </c>
      <c r="BD30" s="1">
        <f>'F12b_VTZ-F12'!F20-'F12b_VTZ-F12'!$D20</f>
        <v>0.5146135449984186</v>
      </c>
      <c r="BE30" s="1">
        <f>'F12b_VTZ-F12'!G20-'F12b_VTZ-F12'!$D20</f>
        <v>0.54759512709736757</v>
      </c>
      <c r="BF30" s="1">
        <f>'F12b_VTZ-F12'!H20-'F12b_VTZ-F12'!$D20</f>
        <v>0.55742257464926759</v>
      </c>
      <c r="BG30" s="1">
        <f>'F12b_VTZ-F12'!I20-'F12b_VTZ-F12'!D20</f>
        <v>0.54173367881983481</v>
      </c>
      <c r="BH30" s="1">
        <f>'F12b_VTZ-F12'!N20-'F12b_VTZ-F12'!$M20</f>
        <v>0.5241102723768658</v>
      </c>
      <c r="BI30" s="1">
        <f>'F12b_VTZ-F12'!O20-'F12b_VTZ-F12'!$M20</f>
        <v>0.48608625315983423</v>
      </c>
      <c r="BJ30" s="1">
        <f>'F12b_VTZ-F12'!P20-'F12b_VTZ-F12'!$M20</f>
        <v>0.51723952112484772</v>
      </c>
      <c r="BK30" s="1">
        <f>'F12b_VTZ-F12'!Q20-'F12b_VTZ-F12'!$M20</f>
        <v>0.52652219004224365</v>
      </c>
      <c r="BL30" s="1">
        <f>'F12b_VTZ-F12'!R20-'F12b_VTZ-F12'!$M20</f>
        <v>0.51170299870135727</v>
      </c>
      <c r="BM30" s="1">
        <f>'F12b_VTZ-F12'!W20-'F12b_VTZ-F12'!$V20</f>
        <v>0.53440536549236572</v>
      </c>
      <c r="BN30" s="1">
        <f>'F12b_VTZ-F12'!X20-'F12b_VTZ-F12'!$V20</f>
        <v>0.50034989907912664</v>
      </c>
      <c r="BO30" s="1">
        <f>'F12b_VTZ-F12'!Y20-'F12b_VTZ-F12'!$V20</f>
        <v>0.53241732411110743</v>
      </c>
      <c r="BP30" s="1">
        <f>'F12b_VTZ-F12'!Z20-'F12b_VTZ-F12'!$V20</f>
        <v>0.5419723823457554</v>
      </c>
      <c r="BQ30" s="1">
        <f>'F12b_VTZ-F12'!AA20-'F12b_VTZ-F12'!$V20</f>
        <v>0.52671833876059626</v>
      </c>
      <c r="BR30" s="1"/>
      <c r="BS30" s="1">
        <f>'F12b_VDZ-F12'!E20-'F12b_VDZ-F12'!$D20</f>
        <v>0.53496856497169398</v>
      </c>
      <c r="BT30" s="1">
        <f>'F12b_VDZ-F12'!F20-'F12b_VDZ-F12'!$D20</f>
        <v>0.46281531334249637</v>
      </c>
      <c r="BU30" s="1">
        <f>'F12b_VDZ-F12'!G20-'F12b_VDZ-F12'!$D20</f>
        <v>0.53513946235852794</v>
      </c>
      <c r="BV30" s="1">
        <f>'F12b_VDZ-F12'!H20-'F12b_VDZ-F12'!$D20</f>
        <v>0.55366346566939706</v>
      </c>
      <c r="BW30" s="1">
        <f>'F12b_VDZ-F12'!I20-'F12b_VDZ-F12'!$D20</f>
        <v>0.52821111711779123</v>
      </c>
      <c r="BX30" s="1">
        <f>'F12b_VDZ-F12'!N20-'F12b_VDZ-F12'!M20</f>
        <v>0.48089433566306061</v>
      </c>
      <c r="BY30" s="1">
        <f>'F12b_VDZ-F12'!O20-'F12b_VDZ-F12'!M20</f>
        <v>0.40244162920804305</v>
      </c>
      <c r="BZ30" s="1">
        <f>'F12b_VDZ-F12'!P20-'F12b_VDZ-F12'!M20</f>
        <v>0.46533118260438355</v>
      </c>
      <c r="CA30" s="1">
        <f>'F12b_VDZ-F12'!Q20-'F12b_VDZ-F12'!M20</f>
        <v>0.48143875263710756</v>
      </c>
      <c r="CB30" s="1">
        <f>'F12b_VDZ-F12'!R20-'F12b_VDZ-F12'!M20</f>
        <v>0.45930663141513994</v>
      </c>
      <c r="CC30" s="1">
        <f>'F12b_VDZ-F12'!W20-'F12b_VDZ-F12'!V20</f>
        <v>0.5079314503173773</v>
      </c>
      <c r="CD30" s="1">
        <f>'F12b_VDZ-F12'!X20-'F12b_VDZ-F12'!V20</f>
        <v>0.43262847127526971</v>
      </c>
      <c r="CE30" s="1">
        <f>'F12b_VDZ-F12'!Y20-'F12b_VDZ-F12'!V20</f>
        <v>0.50023532248145575</v>
      </c>
      <c r="CF30" s="1">
        <f>'F12b_VDZ-F12'!Z20-'F12b_VDZ-F12'!V20</f>
        <v>0.51755110915325275</v>
      </c>
      <c r="CG30" s="1">
        <f>'F12b_VDZ-F12'!AA20-'F12b_VDZ-F12'!V20</f>
        <v>0.49375887426646514</v>
      </c>
      <c r="CI30" s="1">
        <f>'F12c_VDZ-F12 '!E20-'F12c_VDZ-F12 '!$D20</f>
        <v>0.52411217999698545</v>
      </c>
      <c r="CJ30" s="1">
        <f>'F12c_VDZ-F12 '!F20-'F12c_VDZ-F12 '!$D20</f>
        <v>0.45367149408118168</v>
      </c>
      <c r="CK30" s="1">
        <f>'F12c_VDZ-F12 '!G20-'F12c_VDZ-F12 '!$D20</f>
        <v>0.5274384790187816</v>
      </c>
      <c r="CL30" s="1">
        <f>'F12c_VDZ-F12 '!H20-'F12c_VDZ-F12 '!$D20</f>
        <v>0.54272476395509672</v>
      </c>
      <c r="CM30" s="1">
        <f>'F12c_VDZ-F12 '!I20-'F12c_VDZ-F12 '!$D20</f>
        <v>0.51777527619485264</v>
      </c>
      <c r="CN30" s="1">
        <f>'F12c_VDZ-F12 '!N20-'F12c_VDZ-F12 '!$M20</f>
        <v>0.47117560344645026</v>
      </c>
      <c r="CO30" s="1">
        <f>'F12c_VDZ-F12 '!O20-'F12c_VDZ-F12 '!$M20</f>
        <v>0.39431559788680426</v>
      </c>
      <c r="CP30" s="1">
        <f>'F12c_VDZ-F12 '!P20-'F12c_VDZ-F12 '!$M20</f>
        <v>0.45843131410319904</v>
      </c>
      <c r="CQ30" s="1">
        <f>'F12c_VDZ-F12 '!Q20-'F12c_VDZ-F12 '!$M20</f>
        <v>0.47171762515154603</v>
      </c>
      <c r="CR30" s="1">
        <f>'F12c_VDZ-F12 '!R20-'F12c_VDZ-F12 '!$M20</f>
        <v>0.45003239186820965</v>
      </c>
      <c r="CS30" s="1">
        <f>'F12c_VDZ-F12 '!W20-'F12c_VDZ-F12 '!$V20</f>
        <v>0.49764389172171786</v>
      </c>
      <c r="CT30" s="1">
        <f>'F12c_VDZ-F12 '!X20-'F12c_VDZ-F12 '!$V20</f>
        <v>0.42399354598399253</v>
      </c>
      <c r="CU30" s="1">
        <f>'F12c_VDZ-F12 '!Y20-'F12c_VDZ-F12 '!$V20</f>
        <v>0.49293489656098988</v>
      </c>
      <c r="CV30" s="1">
        <f>'F12c_VDZ-F12 '!Z20-'F12c_VDZ-F12 '!$V20</f>
        <v>0.50722119455332138</v>
      </c>
      <c r="CW30" s="1">
        <f>'F12c_VDZ-F12 '!AA20-'F12c_VDZ-F12 '!$V20</f>
        <v>0.4839038340315307</v>
      </c>
      <c r="CX30" s="1"/>
      <c r="CY30" s="1">
        <f>'F12c_aVDZ-F12'!E20-'F12c_aVDZ-F12'!$D20</f>
        <v>0.53228837149016162</v>
      </c>
      <c r="CZ30" s="1">
        <f>'F12c_aVDZ-F12'!F20-'F12c_aVDZ-F12'!$D20</f>
        <v>0.46531804801894872</v>
      </c>
      <c r="DA30" s="1">
        <f>'F12c_aVDZ-F12'!G20-'F12c_aVDZ-F12'!$D20</f>
        <v>0.53960142120469357</v>
      </c>
      <c r="DB30" s="1">
        <f>'F12c_aVDZ-F12'!H20-'F12c_aVDZ-F12'!$D20</f>
        <v>0.55485679890645745</v>
      </c>
      <c r="DC30" s="1">
        <f>'F12c_aVDZ-F12'!I20-'F12c_aVDZ-F12'!$D20</f>
        <v>0.53106748820402583</v>
      </c>
      <c r="DD30" s="1">
        <f>'F12c_aVDZ-F12'!N20-'F12c_aVDZ-F12'!$M20</f>
        <v>0.49092903208672123</v>
      </c>
      <c r="DE30" s="1">
        <f>'F12c_aVDZ-F12'!O20-'F12c_aVDZ-F12'!$M20</f>
        <v>0.41410042266193559</v>
      </c>
      <c r="DF30" s="1">
        <f>'F12c_aVDZ-F12'!P20-'F12c_aVDZ-F12'!$M20</f>
        <v>0.48020741413568668</v>
      </c>
      <c r="DG30" s="1">
        <f>'F12c_aVDZ-F12'!Q20-'F12c_aVDZ-F12'!$M20</f>
        <v>0.49378363019062554</v>
      </c>
      <c r="DH30" s="1">
        <f>'F12c_aVDZ-F12'!R20-'F12c_aVDZ-F12'!$M20</f>
        <v>0.47261281238406738</v>
      </c>
      <c r="DI30" s="1">
        <f>'F12c_aVDZ-F12'!W20-'F12c_aVDZ-F12'!$V20</f>
        <v>0.51160870178844098</v>
      </c>
      <c r="DJ30" s="1">
        <f>'F12c_aVDZ-F12'!X20-'F12c_aVDZ-F12'!$V20</f>
        <v>0.43970923534044237</v>
      </c>
      <c r="DK30" s="1">
        <f>'F12c_aVDZ-F12'!Y20-'F12c_aVDZ-F12'!$V20</f>
        <v>0.50990441767019012</v>
      </c>
      <c r="DL30" s="1">
        <f>'F12c_aVDZ-F12'!Z20-'F12c_aVDZ-F12'!$V20</f>
        <v>0.5243202145485415</v>
      </c>
      <c r="DM30" s="1">
        <f>'F12c_aVDZ-F12'!AA20-'F12c_aVDZ-F12'!$V20</f>
        <v>0.50184015029404661</v>
      </c>
      <c r="DO30" s="1"/>
    </row>
    <row r="31" spans="1:119" x14ac:dyDescent="0.2">
      <c r="A31" t="s">
        <v>150</v>
      </c>
      <c r="B31" s="1">
        <f>-(BEGDB!D14-BEGDB!C14)</f>
        <v>0.52799999999999958</v>
      </c>
      <c r="C31" s="1">
        <f>'CCSD(T)-haVnZ'!I22-'CCSD(T)-haVnZ'!H22</f>
        <v>0.62583224803698823</v>
      </c>
      <c r="D31" s="1">
        <f>'CCSD(T)-haVnZ'!S22-'CCSD(T)-haVnZ'!R22</f>
        <v>0.64892985866513975</v>
      </c>
      <c r="E31" s="1"/>
      <c r="F31" s="1">
        <f t="shared" si="33"/>
        <v>0.65865516840330884</v>
      </c>
      <c r="G31" s="1"/>
      <c r="H31" s="1">
        <f>'CCSD(T)-haVnZ'!N22-'CCSD(T)-haVnZ'!M22</f>
        <v>0.48641274956657066</v>
      </c>
      <c r="I31" s="1">
        <f>'CCSD(T)-haVnZ'!X22-'CCSD(T)-haVnZ'!W22</f>
        <v>0.60601063481853679</v>
      </c>
      <c r="J31" s="1"/>
      <c r="K31" s="1">
        <f t="shared" si="36"/>
        <v>0.65636763913515406</v>
      </c>
      <c r="L31" s="1"/>
      <c r="M31" s="1">
        <f t="shared" si="37"/>
        <v>0.55612249880177944</v>
      </c>
      <c r="N31" s="1">
        <f t="shared" si="38"/>
        <v>0.62747024674183827</v>
      </c>
      <c r="O31" s="1"/>
      <c r="P31" s="1">
        <f t="shared" si="34"/>
        <v>0.65751140376923145</v>
      </c>
      <c r="Q31" s="1"/>
      <c r="R31" s="1"/>
      <c r="S31" s="1">
        <f>'CCSD(T)-sano-VnZ'!F22-'CCSD(T)-sano-VnZ'!E22</f>
        <v>0.47678236256216078</v>
      </c>
      <c r="T31" s="1">
        <f>'CCSD(T)-sano-VnZ'!P22-'CCSD(T)-sano-VnZ'!O22</f>
        <v>0.59399787908050961</v>
      </c>
      <c r="U31" s="1"/>
      <c r="V31" s="1">
        <f>'CCSD(T)-sano-VnZ'!K22-'CCSD(T)-sano-VnZ'!J22</f>
        <v>0.36009117722813944</v>
      </c>
      <c r="W31" s="1">
        <f>'CCSD(T)-sano-VnZ'!U22-'CCSD(T)-sano-VnZ'!T22</f>
        <v>0.53003052264206918</v>
      </c>
      <c r="X31" s="1"/>
      <c r="Y31" s="1">
        <f t="shared" si="40"/>
        <v>0.41843676989515011</v>
      </c>
      <c r="Z31" s="1">
        <f t="shared" si="41"/>
        <v>0.56201420086128939</v>
      </c>
      <c r="AA31" s="1"/>
      <c r="AB31" s="27"/>
      <c r="AC31" s="28">
        <f t="shared" si="43"/>
        <v>0.64335178077244592</v>
      </c>
      <c r="AD31" s="28">
        <f t="shared" si="44"/>
        <v>0.60158393123740805</v>
      </c>
      <c r="AE31" s="28">
        <f t="shared" si="45"/>
        <v>0.62246785600492704</v>
      </c>
      <c r="AF31" s="27"/>
      <c r="AG31" s="27"/>
      <c r="AH31" s="27"/>
      <c r="AI31" s="27"/>
      <c r="AK31" s="1">
        <f t="shared" si="49"/>
        <v>0.68486825616124192</v>
      </c>
      <c r="AL31" s="1"/>
      <c r="AM31" s="1"/>
      <c r="AO31" s="1"/>
      <c r="AP31" s="1"/>
      <c r="AQ31" s="1"/>
      <c r="BB31" s="1"/>
      <c r="BC31" s="1">
        <f>'F12b_VTZ-F12'!E21-'F12b_VTZ-F12'!$D21</f>
        <v>0.69621026479733583</v>
      </c>
      <c r="BD31" s="1">
        <f>'F12b_VTZ-F12'!F21-'F12b_VTZ-F12'!$D21</f>
        <v>0.65865588959755783</v>
      </c>
      <c r="BE31" s="1">
        <f>'F12b_VTZ-F12'!G21-'F12b_VTZ-F12'!$D21</f>
        <v>0.70185712939626121</v>
      </c>
      <c r="BF31" s="1">
        <f>'F12b_VTZ-F12'!H21-'F12b_VTZ-F12'!$D21</f>
        <v>0.71343352745580901</v>
      </c>
      <c r="BG31" s="1">
        <f>'F12b_VTZ-F12'!I21-'F12b_VTZ-F12'!$D21</f>
        <v>0.69336705497934936</v>
      </c>
      <c r="BH31" s="1">
        <f>'F12b_VTZ-F12'!N21-'F12b_VTZ-F12'!$M21</f>
        <v>0.65873017841744463</v>
      </c>
      <c r="BI31" s="1">
        <f>'F12b_VTZ-F12'!O21-'F12b_VTZ-F12'!$M21</f>
        <v>0.60995302799922335</v>
      </c>
      <c r="BJ31" s="1">
        <f>'F12b_VTZ-F12'!P21-'F12b_VTZ-F12'!$M21</f>
        <v>0.64995984710569221</v>
      </c>
      <c r="BK31" s="1">
        <f>'F12b_VTZ-F12'!Q21-'F12b_VTZ-F12'!$M21</f>
        <v>0.66068025386324791</v>
      </c>
      <c r="BL31" s="1">
        <f>'F12b_VTZ-F12'!R21-'F12b_VTZ-F12'!$M21</f>
        <v>0.64209755257478207</v>
      </c>
      <c r="BM31" s="1">
        <f>'F12b_VTZ-F12'!W21-'F12b_VTZ-F12'!$V21</f>
        <v>0.67747022160738979</v>
      </c>
      <c r="BN31" s="1">
        <f>'F12b_VTZ-F12'!X21-'F12b_VTZ-F12'!$V21</f>
        <v>0.6343044587983897</v>
      </c>
      <c r="BO31" s="1">
        <f>'F12b_VTZ-F12'!Y21-'F12b_VTZ-F12'!$V21</f>
        <v>0.67590848825097627</v>
      </c>
      <c r="BP31" s="1">
        <f>'F12b_VTZ-F12'!Z21-'F12b_VTZ-F12'!$V21</f>
        <v>0.68705689065952846</v>
      </c>
      <c r="BQ31" s="1">
        <f>'F12b_VTZ-F12'!AA21-'F12b_VTZ-F12'!$V21</f>
        <v>0.66773230377706483</v>
      </c>
      <c r="BR31" s="1"/>
      <c r="BS31" s="1">
        <f>'F12b_VDZ-F12'!E21-'F12b_VDZ-F12'!$D21</f>
        <v>0.69616627824483679</v>
      </c>
      <c r="BT31" s="1">
        <f>'F12b_VDZ-F12'!F21-'F12b_VDZ-F12'!$D21</f>
        <v>0.60917311727406176</v>
      </c>
      <c r="BU31" s="1">
        <f>'F12b_VDZ-F12'!G21-'F12b_VDZ-F12'!$D21</f>
        <v>0.70841350980917905</v>
      </c>
      <c r="BV31" s="1">
        <f>'F12b_VDZ-F12'!H21-'F12b_VDZ-F12'!$D21</f>
        <v>0.73102725560674298</v>
      </c>
      <c r="BW31" s="1">
        <f>'F12b_VDZ-F12'!I21-'F12b_VDZ-F12'!$D21</f>
        <v>0.69524927874488629</v>
      </c>
      <c r="BX31" s="1">
        <f>'F12b_VDZ-F12'!N21-'F12b_VDZ-F12'!M21</f>
        <v>0.59846616217947446</v>
      </c>
      <c r="BY31" s="1">
        <f>'F12b_VDZ-F12'!O21-'F12b_VDZ-F12'!M21</f>
        <v>0.50211848988865526</v>
      </c>
      <c r="BZ31" s="1">
        <f>'F12b_VDZ-F12'!P21-'F12b_VDZ-F12'!M21</f>
        <v>0.58391861307641602</v>
      </c>
      <c r="CA31" s="1">
        <f>'F12b_VDZ-F12'!Q21-'F12b_VDZ-F12'!M21</f>
        <v>0.60255827324626932</v>
      </c>
      <c r="CB31" s="1">
        <f>'F12b_VDZ-F12'!R21-'F12b_VDZ-F12'!M21</f>
        <v>0.57306783250992233</v>
      </c>
      <c r="CC31" s="1">
        <f>'F12b_VDZ-F12'!W21-'F12b_VDZ-F12'!V21</f>
        <v>0.64731622021215518</v>
      </c>
      <c r="CD31" s="1">
        <f>'F12b_VDZ-F12'!X21-'F12b_VDZ-F12'!V21</f>
        <v>0.55564580358135807</v>
      </c>
      <c r="CE31" s="1">
        <f>'F12b_VDZ-F12'!Y21-'F12b_VDZ-F12'!V21</f>
        <v>0.64616606144279665</v>
      </c>
      <c r="CF31" s="1">
        <f>'F12b_VDZ-F12'!Z21-'F12b_VDZ-F12'!V21</f>
        <v>0.66679276442650526</v>
      </c>
      <c r="CG31" s="1">
        <f>'F12b_VDZ-F12'!AA21-'F12b_VDZ-F12'!V21</f>
        <v>0.63415855562740386</v>
      </c>
      <c r="CI31" s="1">
        <f>'F12c_VDZ-F12 '!E21-'F12c_VDZ-F12 '!$D21</f>
        <v>0.68128166879453911</v>
      </c>
      <c r="CJ31" s="1">
        <f>'F12c_VDZ-F12 '!F21-'F12c_VDZ-F12 '!$D21</f>
        <v>0.5964468702340584</v>
      </c>
      <c r="CK31" s="1">
        <f>'F12c_VDZ-F12 '!G21-'F12c_VDZ-F12 '!$D21</f>
        <v>0.69775337114331304</v>
      </c>
      <c r="CL31" s="1">
        <f>'F12c_VDZ-F12 '!H21-'F12c_VDZ-F12 '!$D21</f>
        <v>0.71575535147305835</v>
      </c>
      <c r="CM31" s="1">
        <f>'F12c_VDZ-F12 '!I21-'F12c_VDZ-F12 '!$D21</f>
        <v>0.6807248129981307</v>
      </c>
      <c r="CN31" s="1">
        <f>'F12c_VDZ-F12 '!N21-'F12c_VDZ-F12 '!$M21</f>
        <v>0.58577011446385896</v>
      </c>
      <c r="CO31" s="1">
        <f>'F12c_VDZ-F12 '!O21-'F12c_VDZ-F12 '!$M21</f>
        <v>0.49139546337991291</v>
      </c>
      <c r="CP31" s="1">
        <f>'F12c_VDZ-F12 '!P21-'F12c_VDZ-F12 '!$M21</f>
        <v>0.57485898283499104</v>
      </c>
      <c r="CQ31" s="1">
        <f>'F12c_VDZ-F12 '!Q21-'F12c_VDZ-F12 '!$M21</f>
        <v>0.58969029792332428</v>
      </c>
      <c r="CR31" s="1">
        <f>'F12c_VDZ-F12 '!R21-'F12c_VDZ-F12 '!$M21</f>
        <v>0.56082964235549504</v>
      </c>
      <c r="CS31" s="1">
        <f>'F12c_VDZ-F12 '!W21-'F12c_VDZ-F12 '!$V21</f>
        <v>0.63352589162919859</v>
      </c>
      <c r="CT31" s="1">
        <f>'F12c_VDZ-F12 '!X21-'F12c_VDZ-F12 '!$V21</f>
        <v>0.5439211668069861</v>
      </c>
      <c r="CU31" s="1">
        <f>'F12c_VDZ-F12 '!Y21-'F12c_VDZ-F12 '!$V21</f>
        <v>0.63630617698915248</v>
      </c>
      <c r="CV31" s="1">
        <f>'F12c_VDZ-F12 '!Z21-'F12c_VDZ-F12 '!$V21</f>
        <v>0.65272282469819132</v>
      </c>
      <c r="CW31" s="1">
        <f>'F12c_VDZ-F12 '!AA21-'F12c_VDZ-F12 '!$V21</f>
        <v>0.62077722767681287</v>
      </c>
      <c r="CX31" s="1"/>
      <c r="CY31" s="1">
        <f>'F12c_aVDZ-F12'!E21-'F12c_aVDZ-F12'!$D21</f>
        <v>0.68613851331654274</v>
      </c>
      <c r="CZ31" s="1">
        <f>'F12c_aVDZ-F12'!F21-'F12c_aVDZ-F12'!$D21</f>
        <v>0.61058179856722994</v>
      </c>
      <c r="DA31" s="1">
        <f>'F12c_aVDZ-F12'!G21-'F12c_aVDZ-F12'!$D21</f>
        <v>0.71217650403083166</v>
      </c>
      <c r="DB31" s="1">
        <f>'F12c_aVDZ-F12'!H21-'F12c_aVDZ-F12'!$D21</f>
        <v>0.73003444280749807</v>
      </c>
      <c r="DC31" s="1">
        <f>'F12c_aVDZ-F12'!I21-'F12c_aVDZ-F12'!$D21</f>
        <v>0.69685700670477946</v>
      </c>
      <c r="DD31" s="1">
        <f>'F12c_aVDZ-F12'!N21-'F12c_aVDZ-F12'!$M21</f>
        <v>0.61983448966459509</v>
      </c>
      <c r="DE31" s="1">
        <f>'F12c_aVDZ-F12'!O21-'F12c_aVDZ-F12'!$M21</f>
        <v>0.52522057422128476</v>
      </c>
      <c r="DF31" s="1">
        <f>'F12c_aVDZ-F12'!P21-'F12c_aVDZ-F12'!$M21</f>
        <v>0.61261202556596484</v>
      </c>
      <c r="DG31" s="1">
        <f>'F12c_aVDZ-F12'!Q21-'F12c_aVDZ-F12'!$M21</f>
        <v>0.62797336925603009</v>
      </c>
      <c r="DH31" s="1">
        <f>'F12c_aVDZ-F12'!R21-'F12c_aVDZ-F12'!$M21</f>
        <v>0.59943424135875212</v>
      </c>
      <c r="DI31" s="1">
        <f>'F12c_aVDZ-F12'!W21-'F12c_aVDZ-F12'!$V21</f>
        <v>0.65298650149056847</v>
      </c>
      <c r="DJ31" s="1">
        <f>'F12c_aVDZ-F12'!X21-'F12c_aVDZ-F12'!$V21</f>
        <v>0.56790118639425735</v>
      </c>
      <c r="DK31" s="1">
        <f>'F12c_aVDZ-F12'!Y21-'F12c_aVDZ-F12'!$V21</f>
        <v>0.66239426479839825</v>
      </c>
      <c r="DL31" s="1">
        <f>'F12c_aVDZ-F12'!Z21-'F12c_aVDZ-F12'!$V21</f>
        <v>0.67900390603176408</v>
      </c>
      <c r="DM31" s="1">
        <f>'F12c_aVDZ-F12'!AA21-'F12c_aVDZ-F12'!$V21</f>
        <v>0.64814562403176623</v>
      </c>
      <c r="DO31" s="1"/>
    </row>
    <row r="32" spans="1:119" x14ac:dyDescent="0.2">
      <c r="A32" t="s">
        <v>151</v>
      </c>
      <c r="B32" s="1">
        <f>-(BEGDB!D15-BEGDB!C15)</f>
        <v>0.34999999999999964</v>
      </c>
      <c r="C32" s="1">
        <f>'CCSD(T)-haVnZ'!I23-'CCSD(T)-haVnZ'!H23</f>
        <v>0.43660567839830922</v>
      </c>
      <c r="D32" s="1">
        <f>'CCSD(T)-haVnZ'!S23-'CCSD(T)-haVnZ'!R23</f>
        <v>0.4691779564439944</v>
      </c>
      <c r="E32" s="1">
        <f>'CCSD(T)-haVnZ'!AC23-'CCSD(T)-haVnZ'!AB23</f>
        <v>0.4755651604042308</v>
      </c>
      <c r="F32" s="1">
        <f t="shared" si="33"/>
        <v>0.48289259983165134</v>
      </c>
      <c r="G32" s="1">
        <f>E32+(E32-D32)/((4/3)^3-1)</f>
        <v>0.48022609302386277</v>
      </c>
      <c r="H32" s="1">
        <f>'CCSD(T)-haVnZ'!N23-'CCSD(T)-haVnZ'!M23</f>
        <v>0.32510560745584538</v>
      </c>
      <c r="I32" s="1">
        <f>'CCSD(T)-haVnZ'!X23-'CCSD(T)-haVnZ'!W23</f>
        <v>0.42873039088293918</v>
      </c>
      <c r="J32" s="1">
        <f>'CCSD(T)-haVnZ'!AH23-'CCSD(T)-haVnZ'!AG23</f>
        <v>0.46106949705777289</v>
      </c>
      <c r="K32" s="1">
        <f t="shared" si="36"/>
        <v>0.47236187864171553</v>
      </c>
      <c r="L32" s="1">
        <f>J32+(J32-I32)/((4/3)^3-1)</f>
        <v>0.48466830426643531</v>
      </c>
      <c r="M32" s="1">
        <f t="shared" si="37"/>
        <v>0.3808556429270773</v>
      </c>
      <c r="N32" s="1">
        <f t="shared" si="38"/>
        <v>0.44895417366346679</v>
      </c>
      <c r="O32" s="1">
        <f t="shared" ref="O32:O40" si="56">(E32+J32)/2</f>
        <v>0.46831732873100185</v>
      </c>
      <c r="P32" s="1">
        <f t="shared" si="34"/>
        <v>0.47762723923668343</v>
      </c>
      <c r="Q32" s="1">
        <f>(G32+L32)/2</f>
        <v>0.48244719864514907</v>
      </c>
      <c r="R32" s="1"/>
      <c r="S32" s="1">
        <f>'CCSD(T)-sano-VnZ'!F23-'CCSD(T)-sano-VnZ'!E23</f>
        <v>0.34827782834215437</v>
      </c>
      <c r="T32" s="1">
        <f>'CCSD(T)-sano-VnZ'!P23-'CCSD(T)-sano-VnZ'!O23</f>
        <v>0.44013921326335925</v>
      </c>
      <c r="U32" s="1">
        <f>'CCSD(T)-sano-VnZ'!Z23-'CCSD(T)-sano-VnZ'!Y23</f>
        <v>0.47067701890936942</v>
      </c>
      <c r="V32" s="1">
        <f>'CCSD(T)-sano-VnZ'!K23-'CCSD(T)-sano-VnZ'!J23</f>
        <v>0.26400215102743374</v>
      </c>
      <c r="W32" s="1">
        <f>'CCSD(T)-sano-VnZ'!U23-'CCSD(T)-sano-VnZ'!T23</f>
        <v>0.39363415412130731</v>
      </c>
      <c r="X32" s="1">
        <f>'CCSD(T)-sano-VnZ'!AE23-'CCSD(T)-sano-VnZ'!AD23</f>
        <v>0.44386593882479275</v>
      </c>
      <c r="Y32" s="1">
        <f t="shared" si="40"/>
        <v>0.30613998968479406</v>
      </c>
      <c r="Z32" s="1">
        <f t="shared" si="41"/>
        <v>0.41688668369233328</v>
      </c>
      <c r="AA32" s="1">
        <f t="shared" si="42"/>
        <v>0.45727147886708108</v>
      </c>
      <c r="AB32" s="27"/>
      <c r="AC32" s="28">
        <f t="shared" si="43"/>
        <v>0.47881769112491923</v>
      </c>
      <c r="AD32" s="28">
        <f t="shared" si="44"/>
        <v>0.44821605016083305</v>
      </c>
      <c r="AE32" s="28">
        <f t="shared" si="45"/>
        <v>0.46351687064287611</v>
      </c>
      <c r="AF32" s="28">
        <f>U32+(U32-T32)/((4/3)^3-1)</f>
        <v>0.49296136356997144</v>
      </c>
      <c r="AG32" s="28">
        <f>X32+(X32-W32)/((4/3)^3-1)</f>
        <v>0.48052156550030917</v>
      </c>
      <c r="AH32" s="28">
        <f>AA32+(AA32-Z32)/((4/3)^3-1)</f>
        <v>0.48674146453514028</v>
      </c>
      <c r="AI32" s="27"/>
      <c r="AJ32" s="1">
        <f>AN32+(AN32-BD32)/((4/3)^$AJ$3-1)</f>
        <v>0.48308018566548205</v>
      </c>
      <c r="AK32" s="1">
        <f t="shared" si="49"/>
        <v>0.50000549161618224</v>
      </c>
      <c r="AL32" s="1"/>
      <c r="AM32" s="1">
        <f>'F12b_VQZ-F12'!F22-'F12b_VQZ-F12'!$E22</f>
        <v>0.49601372900881824</v>
      </c>
      <c r="AN32" s="1">
        <f>'F12b_VQZ-F12'!G22-'F12b_VQZ-F12'!$E22</f>
        <v>0.4784259048510302</v>
      </c>
      <c r="AO32" s="1">
        <f>'F12b_VQZ-F12'!H22-'F12b_VQZ-F12'!$E22</f>
        <v>0.49415654860253166</v>
      </c>
      <c r="AP32" s="1">
        <f>'F12b_VQZ-F12'!I22-'F12b_VQZ-F12'!$E22</f>
        <v>0.49875076628976434</v>
      </c>
      <c r="AQ32" s="1">
        <f>'F12b_VQZ-F12'!J22-'F12b_VQZ-F12'!$E22</f>
        <v>0.48952538584357441</v>
      </c>
      <c r="AR32" s="1">
        <f>'F12b_VQZ-F12'!O22-'F12b_VQZ-F12'!$N22</f>
        <v>0.48591786421808436</v>
      </c>
      <c r="AS32" s="1">
        <f>'F12b_VQZ-F12'!P22-'F12b_VQZ-F12'!$N22</f>
        <v>0.46253848358054839</v>
      </c>
      <c r="AT32" s="1">
        <f>'F12b_VQZ-F12'!Q22-'F12b_VQZ-F12'!$N22</f>
        <v>0.47774674892067637</v>
      </c>
      <c r="AU32" s="1">
        <f>'F12b_VQZ-F12'!R22-'F12b_VQZ-F12'!$N22</f>
        <v>0.4821884032306647</v>
      </c>
      <c r="AV32" s="1">
        <f>'F12b_VQZ-F12'!S22-'F12b_VQZ-F12'!$N22</f>
        <v>0.47326937639961741</v>
      </c>
      <c r="AW32" s="1">
        <f>'F12b_VQZ-F12'!X22-'F12b_VQZ-F12'!$W22</f>
        <v>0.49096579661345086</v>
      </c>
      <c r="AX32" s="1">
        <f>'F12b_VQZ-F12'!Y22-'F12b_VQZ-F12'!$W22</f>
        <v>0.47048219421578885</v>
      </c>
      <c r="AY32" s="1">
        <f>'F12b_VQZ-F12'!Z22-'F12b_VQZ-F12'!$W22</f>
        <v>0.48595164876160357</v>
      </c>
      <c r="AZ32" s="1">
        <f>'F12b_VQZ-F12'!AA22-'F12b_VQZ-F12'!$W22</f>
        <v>0.49046958476021452</v>
      </c>
      <c r="BA32" s="1">
        <f>'F12b_VQZ-F12'!AB22-'F12b_VQZ-F12'!$W22</f>
        <v>0.48139738112159591</v>
      </c>
      <c r="BB32" s="1"/>
      <c r="BC32" s="1">
        <f>'F12b_VTZ-F12'!E22-'F12b_VTZ-F12'!$D22</f>
        <v>0.51061187723090207</v>
      </c>
      <c r="BD32" s="1">
        <f>'F12b_VTZ-F12'!F22-'F12b_VTZ-F12'!$D22</f>
        <v>0.47237608400137621</v>
      </c>
      <c r="BE32" s="1">
        <f>'F12b_VTZ-F12'!G22-'F12b_VTZ-F12'!$D22</f>
        <v>0.50531486833879224</v>
      </c>
      <c r="BF32" s="1">
        <f>'F12b_VTZ-F12'!H22-'F12b_VTZ-F12'!$D22</f>
        <v>0.51388220554753605</v>
      </c>
      <c r="BG32" s="1">
        <f>'F12b_VTZ-F12'!I22-'F12b_VTZ-F12'!D22</f>
        <v>0.49727030362824909</v>
      </c>
      <c r="BH32" s="1">
        <f>'F12b_VTZ-F12'!N22-'F12b_VTZ-F12'!$M22</f>
        <v>0.48410192702088128</v>
      </c>
      <c r="BI32" s="1">
        <f>'F12b_VTZ-F12'!O22-'F12b_VTZ-F12'!$M22</f>
        <v>0.43683794088581873</v>
      </c>
      <c r="BJ32" s="1">
        <f>'F12b_VTZ-F12'!P22-'F12b_VTZ-F12'!$M22</f>
        <v>0.46729865050378727</v>
      </c>
      <c r="BK32" s="1">
        <f>'F12b_VTZ-F12'!Q22-'F12b_VTZ-F12'!$M22</f>
        <v>0.47522144353225748</v>
      </c>
      <c r="BL32" s="1">
        <f>'F12b_VTZ-F12'!R22-'F12b_VTZ-F12'!$M22</f>
        <v>0.4598593003705016</v>
      </c>
      <c r="BM32" s="1">
        <f>'F12b_VTZ-F12'!W22-'F12b_VTZ-F12'!$V22</f>
        <v>0.49735690212589212</v>
      </c>
      <c r="BN32" s="1">
        <f>'F12b_VTZ-F12'!X22-'F12b_VTZ-F12'!$V22</f>
        <v>0.45460701244359747</v>
      </c>
      <c r="BO32" s="1">
        <f>'F12b_VTZ-F12'!Y22-'F12b_VTZ-F12'!$V22</f>
        <v>0.48630675942128931</v>
      </c>
      <c r="BP32" s="1">
        <f>'F12b_VTZ-F12'!Z22-'F12b_VTZ-F12'!$V22</f>
        <v>0.49455182453989721</v>
      </c>
      <c r="BQ32" s="1">
        <f>'F12b_VTZ-F12'!AA22-'F12b_VTZ-F12'!$V22</f>
        <v>0.47856480199937579</v>
      </c>
      <c r="BR32" s="1"/>
      <c r="BS32" s="1">
        <f>'F12b_VDZ-F12'!E22-'F12b_VDZ-F12'!$D22</f>
        <v>0.51416422797906236</v>
      </c>
      <c r="BT32" s="1">
        <f>'F12b_VDZ-F12'!F22-'F12b_VDZ-F12'!$D22</f>
        <v>0.42021827203446005</v>
      </c>
      <c r="BU32" s="1">
        <f>'F12b_VDZ-F12'!G22-'F12b_VDZ-F12'!$D22</f>
        <v>0.49170580447296253</v>
      </c>
      <c r="BV32" s="1">
        <f>'F12b_VDZ-F12'!H22-'F12b_VDZ-F12'!$D22</f>
        <v>0.50750046709073082</v>
      </c>
      <c r="BW32" s="1">
        <f>'F12b_VDZ-F12'!I22-'F12b_VDZ-F12'!$D22</f>
        <v>0.47959511387292952</v>
      </c>
      <c r="BX32" s="1">
        <f>'F12b_VDZ-F12'!N22-'F12b_VDZ-F12'!M22</f>
        <v>0.4465666794938068</v>
      </c>
      <c r="BY32" s="1">
        <f>'F12b_VDZ-F12'!O22-'F12b_VDZ-F12'!M22</f>
        <v>0.34877220320250757</v>
      </c>
      <c r="BZ32" s="1">
        <f>'F12b_VDZ-F12'!P22-'F12b_VDZ-F12'!M22</f>
        <v>0.4081053304113178</v>
      </c>
      <c r="CA32" s="1">
        <f>'F12b_VDZ-F12'!Q22-'F12b_VDZ-F12'!M22</f>
        <v>0.42121456350908204</v>
      </c>
      <c r="CB32" s="1">
        <f>'F12b_VDZ-F12'!R22-'F12b_VDZ-F12'!M22</f>
        <v>0.39805371551502233</v>
      </c>
      <c r="CC32" s="1">
        <f>'F12b_VDZ-F12'!W22-'F12b_VDZ-F12'!V22</f>
        <v>0.48036545373643413</v>
      </c>
      <c r="CD32" s="1">
        <f>'F12b_VDZ-F12'!X22-'F12b_VDZ-F12'!V22</f>
        <v>0.38449523761848425</v>
      </c>
      <c r="CE32" s="1">
        <f>'F12b_VDZ-F12'!Y22-'F12b_VDZ-F12'!V22</f>
        <v>0.44990556744214061</v>
      </c>
      <c r="CF32" s="1">
        <f>'F12b_VDZ-F12'!Z22-'F12b_VDZ-F12'!V22</f>
        <v>0.46435751529990643</v>
      </c>
      <c r="CG32" s="1">
        <f>'F12b_VDZ-F12'!AA22-'F12b_VDZ-F12'!V22</f>
        <v>0.43882441469397548</v>
      </c>
      <c r="CI32" s="1">
        <f>'F12c_VDZ-F12 '!E22-'F12c_VDZ-F12 '!$D22</f>
        <v>0.50290147410087194</v>
      </c>
      <c r="CJ32" s="1">
        <f>'F12c_VDZ-F12 '!F22-'F12c_VDZ-F12 '!$D22</f>
        <v>0.41099409395454511</v>
      </c>
      <c r="CK32" s="1">
        <f>'F12c_VDZ-F12 '!G22-'F12c_VDZ-F12 '!$D22</f>
        <v>0.48389211639926266</v>
      </c>
      <c r="CL32" s="1">
        <f>'F12c_VDZ-F12 '!H22-'F12c_VDZ-F12 '!$D22</f>
        <v>0.49636036444497744</v>
      </c>
      <c r="CM32" s="1">
        <f>'F12c_VDZ-F12 '!I22-'F12c_VDZ-F12 '!$D22</f>
        <v>0.46906755943032241</v>
      </c>
      <c r="CN32" s="1">
        <f>'F12c_VDZ-F12 '!N22-'F12c_VDZ-F12 '!$M22</f>
        <v>0.43677466857212632</v>
      </c>
      <c r="CO32" s="1">
        <f>'F12c_VDZ-F12 '!O22-'F12c_VDZ-F12 '!$M22</f>
        <v>0.34082395519222164</v>
      </c>
      <c r="CP32" s="1">
        <f>'F12c_VDZ-F12 '!P22-'F12c_VDZ-F12 '!$M22</f>
        <v>0.40127590012466641</v>
      </c>
      <c r="CQ32" s="1">
        <f>'F12c_VDZ-F12 '!Q22-'F12c_VDZ-F12 '!$M22</f>
        <v>0.4116154102922458</v>
      </c>
      <c r="CR32" s="1">
        <f>'F12c_VDZ-F12 '!R22-'F12c_VDZ-F12 '!$M22</f>
        <v>0.3889823800608827</v>
      </c>
      <c r="CS32" s="1">
        <f>'F12c_VDZ-F12 '!W22-'F12c_VDZ-F12 '!$V22</f>
        <v>0.46983807133649957</v>
      </c>
      <c r="CT32" s="1">
        <f>'F12c_VDZ-F12 '!X22-'F12c_VDZ-F12 '!$V22</f>
        <v>0.37590902457338338</v>
      </c>
      <c r="CU32" s="1">
        <f>'F12c_VDZ-F12 '!Y22-'F12c_VDZ-F12 '!$V22</f>
        <v>0.44258400826196453</v>
      </c>
      <c r="CV32" s="1">
        <f>'F12c_VDZ-F12 '!Z22-'F12c_VDZ-F12 '!$V22</f>
        <v>0.45398788736861118</v>
      </c>
      <c r="CW32" s="1">
        <f>'F12c_VDZ-F12 '!AA22-'F12c_VDZ-F12 '!$V22</f>
        <v>0.42902496974560211</v>
      </c>
      <c r="CX32" s="1"/>
      <c r="CY32" s="1">
        <f>'F12c_aVDZ-F12'!E22-'F12c_aVDZ-F12'!$D22</f>
        <v>0.51104687247474345</v>
      </c>
      <c r="CZ32" s="1">
        <f>'F12c_aVDZ-F12'!F22-'F12c_aVDZ-F12'!$D22</f>
        <v>0.42240134970015752</v>
      </c>
      <c r="DA32" s="1">
        <f>'F12c_aVDZ-F12'!G22-'F12c_aVDZ-F12'!$D22</f>
        <v>0.49613995331731431</v>
      </c>
      <c r="DB32" s="1">
        <f>'F12c_aVDZ-F12'!H22-'F12c_aVDZ-F12'!$D22</f>
        <v>0.50861898246338466</v>
      </c>
      <c r="DC32" s="1">
        <f>'F12c_aVDZ-F12'!I22-'F12c_aVDZ-F12'!$D22</f>
        <v>0.48208666041279002</v>
      </c>
      <c r="DD32" s="1">
        <f>'F12c_aVDZ-F12'!N22-'F12c_aVDZ-F12'!$M22</f>
        <v>0.45810588075384739</v>
      </c>
      <c r="DE32" s="1">
        <f>'F12c_aVDZ-F12'!O22-'F12c_aVDZ-F12'!$M22</f>
        <v>0.3608282226091637</v>
      </c>
      <c r="DF32" s="1">
        <f>'F12c_aVDZ-F12'!P22-'F12c_aVDZ-F12'!$M22</f>
        <v>0.42381800543004555</v>
      </c>
      <c r="DG32" s="1">
        <f>'F12c_aVDZ-F12'!Q22-'F12c_aVDZ-F12'!$M22</f>
        <v>0.43447797588198789</v>
      </c>
      <c r="DH32" s="1">
        <f>'F12c_aVDZ-F12'!R22-'F12c_aVDZ-F12'!$M22</f>
        <v>0.41181325046383854</v>
      </c>
      <c r="DI32" s="1">
        <f>'F12c_aVDZ-F12'!W22-'F12c_aVDZ-F12'!$V22</f>
        <v>0.48457637661429587</v>
      </c>
      <c r="DJ32" s="1">
        <f>'F12c_aVDZ-F12'!X22-'F12c_aVDZ-F12'!$V22</f>
        <v>0.39161478615466017</v>
      </c>
      <c r="DK32" s="1">
        <f>'F12c_aVDZ-F12'!Y22-'F12c_aVDZ-F12'!$V22</f>
        <v>0.45997897937368037</v>
      </c>
      <c r="DL32" s="1">
        <f>'F12c_aVDZ-F12'!Z22-'F12c_aVDZ-F12'!$V22</f>
        <v>0.47154847917268583</v>
      </c>
      <c r="DM32" s="1">
        <f>'F12c_aVDZ-F12'!AA22-'F12c_aVDZ-F12'!$V22</f>
        <v>0.44694995543831428</v>
      </c>
      <c r="DO32" s="1"/>
    </row>
    <row r="33" spans="1:119" x14ac:dyDescent="0.2">
      <c r="A33" t="s">
        <v>152</v>
      </c>
      <c r="B33" s="1">
        <f>-(BEGDB!D16-BEGDB!C16)</f>
        <v>0.4090000000000007</v>
      </c>
      <c r="C33" s="1">
        <f>'CCSD(T)-haVnZ'!I24-'CCSD(T)-haVnZ'!H24</f>
        <v>0.49099128419104776</v>
      </c>
      <c r="D33" s="1">
        <f>'CCSD(T)-haVnZ'!S24-'CCSD(T)-haVnZ'!R24</f>
        <v>0.51399965104943668</v>
      </c>
      <c r="E33" s="1"/>
      <c r="F33" s="1">
        <f t="shared" si="33"/>
        <v>0.52368738446349516</v>
      </c>
      <c r="G33" s="1"/>
      <c r="H33" s="1">
        <f>'CCSD(T)-haVnZ'!N24-'CCSD(T)-haVnZ'!M24</f>
        <v>0.3768049096933348</v>
      </c>
      <c r="I33" s="1">
        <f>'CCSD(T)-haVnZ'!X24-'CCSD(T)-haVnZ'!W24</f>
        <v>0.47237323794487374</v>
      </c>
      <c r="J33" s="1"/>
      <c r="K33" s="1">
        <f t="shared" si="36"/>
        <v>0.51261253405078488</v>
      </c>
      <c r="L33" s="1"/>
      <c r="M33" s="1">
        <f t="shared" si="37"/>
        <v>0.43389809694219128</v>
      </c>
      <c r="N33" s="1">
        <f t="shared" si="38"/>
        <v>0.49318644449715521</v>
      </c>
      <c r="O33" s="1"/>
      <c r="P33" s="1">
        <f t="shared" si="34"/>
        <v>0.51814995925714002</v>
      </c>
      <c r="Q33" s="1"/>
      <c r="R33" s="1"/>
      <c r="S33" s="1">
        <f>'CCSD(T)-sano-VnZ'!F24-'CCSD(T)-sano-VnZ'!E24</f>
        <v>0.36063472472458802</v>
      </c>
      <c r="T33" s="1">
        <f>'CCSD(T)-sano-VnZ'!P24-'CCSD(T)-sano-VnZ'!O24</f>
        <v>0.46180679248399326</v>
      </c>
      <c r="U33" s="1"/>
      <c r="V33" s="1">
        <f>'CCSD(T)-sano-VnZ'!K24-'CCSD(T)-sano-VnZ'!J24</f>
        <v>0.27951967154091673</v>
      </c>
      <c r="W33" s="1">
        <f>'CCSD(T)-sano-VnZ'!U24-'CCSD(T)-sano-VnZ'!T24</f>
        <v>0.41269498485802014</v>
      </c>
      <c r="X33" s="1"/>
      <c r="Y33" s="1">
        <f t="shared" si="40"/>
        <v>0.32007719813275237</v>
      </c>
      <c r="Z33" s="1">
        <f t="shared" si="41"/>
        <v>0.4372508886710067</v>
      </c>
      <c r="AA33" s="1"/>
      <c r="AB33" s="27"/>
      <c r="AC33" s="28">
        <f t="shared" si="43"/>
        <v>0.50440555785637442</v>
      </c>
      <c r="AD33" s="28">
        <f t="shared" si="44"/>
        <v>0.46876880099153739</v>
      </c>
      <c r="AE33" s="28">
        <f t="shared" si="45"/>
        <v>0.48658717942395591</v>
      </c>
      <c r="AF33" s="27"/>
      <c r="AG33" s="27"/>
      <c r="AH33" s="27"/>
      <c r="AI33" s="27"/>
      <c r="AJ33" s="1"/>
      <c r="AK33" s="1">
        <f t="shared" si="49"/>
        <v>0.52927436758802315</v>
      </c>
      <c r="AL33" s="1"/>
      <c r="AM33" s="1"/>
      <c r="AN33" s="1"/>
      <c r="AO33" s="1"/>
      <c r="AP33" s="1"/>
      <c r="AQ33" s="1"/>
      <c r="BB33" s="1"/>
      <c r="BC33" s="1">
        <f>'F12b_VTZ-F12'!E23-'F12b_VTZ-F12'!$D23</f>
        <v>0.55107113333225222</v>
      </c>
      <c r="BD33" s="1">
        <f>'F12b_VTZ-F12'!F23-'F12b_VTZ-F12'!$D23</f>
        <v>0.51253331340059205</v>
      </c>
      <c r="BE33" s="1">
        <f>'F12b_VTZ-F12'!G23-'F12b_VTZ-F12'!$D23</f>
        <v>0.54732407471422384</v>
      </c>
      <c r="BF33" s="1">
        <f>'F12b_VTZ-F12'!H23-'F12b_VTZ-F12'!$D23</f>
        <v>0.55621878112209089</v>
      </c>
      <c r="BG33" s="1">
        <f>'F12b_VTZ-F12'!I23-'F12b_VTZ-F12'!$D23</f>
        <v>0.53954381901680293</v>
      </c>
      <c r="BH33" s="1">
        <f>'F12b_VTZ-F12'!N23-'F12b_VTZ-F12'!$M23</f>
        <v>0.52354845561893093</v>
      </c>
      <c r="BI33" s="1">
        <f>'F12b_VTZ-F12'!O23-'F12b_VTZ-F12'!$M23</f>
        <v>0.47362026155931947</v>
      </c>
      <c r="BJ33" s="1">
        <f>'F12b_VTZ-F12'!P23-'F12b_VTZ-F12'!$M23</f>
        <v>0.50576960491396594</v>
      </c>
      <c r="BK33" s="1">
        <f>'F12b_VTZ-F12'!Q23-'F12b_VTZ-F12'!$M23</f>
        <v>0.51398899878601778</v>
      </c>
      <c r="BL33" s="1">
        <f>'F12b_VTZ-F12'!R23-'F12b_VTZ-F12'!$M23</f>
        <v>0.49858004934349598</v>
      </c>
      <c r="BM33" s="1">
        <f>'F12b_VTZ-F12'!W23-'F12b_VTZ-F12'!$V23</f>
        <v>0.53730979447559157</v>
      </c>
      <c r="BN33" s="1">
        <f>'F12b_VTZ-F12'!X23-'F12b_VTZ-F12'!$V23</f>
        <v>0.4930767874799562</v>
      </c>
      <c r="BO33" s="1">
        <f>'F12b_VTZ-F12'!Y23-'F12b_VTZ-F12'!$V23</f>
        <v>0.52654683981409445</v>
      </c>
      <c r="BP33" s="1">
        <f>'F12b_VTZ-F12'!Z23-'F12b_VTZ-F12'!$V23</f>
        <v>0.53510388995405389</v>
      </c>
      <c r="BQ33" s="1">
        <f>'F12b_VTZ-F12'!AA23-'F12b_VTZ-F12'!$V23</f>
        <v>0.5190619341801499</v>
      </c>
      <c r="BR33" s="1"/>
      <c r="BS33" s="1">
        <f>'F12b_VDZ-F12'!E23-'F12b_VDZ-F12'!$D23</f>
        <v>0.56889913692207639</v>
      </c>
      <c r="BT33" s="1">
        <f>'F12b_VDZ-F12'!F23-'F12b_VDZ-F12'!$D23</f>
        <v>0.48093014736064887</v>
      </c>
      <c r="BU33" s="1">
        <f>'F12b_VDZ-F12'!G23-'F12b_VDZ-F12'!$D23</f>
        <v>0.562053444617443</v>
      </c>
      <c r="BV33" s="1">
        <f>'F12b_VDZ-F12'!H23-'F12b_VDZ-F12'!$D23</f>
        <v>0.57964080701741327</v>
      </c>
      <c r="BW33" s="1">
        <f>'F12b_VDZ-F12'!I23-'F12b_VDZ-F12'!$D23</f>
        <v>0.54888557718270903</v>
      </c>
      <c r="BX33" s="1">
        <f>'F12b_VDZ-F12'!N23-'F12b_VDZ-F12'!M23</f>
        <v>0.48800185530427687</v>
      </c>
      <c r="BY33" s="1">
        <f>'F12b_VDZ-F12'!O23-'F12b_VDZ-F12'!M23</f>
        <v>0.38960323812856057</v>
      </c>
      <c r="BZ33" s="1">
        <f>'F12b_VDZ-F12'!P23-'F12b_VDZ-F12'!M23</f>
        <v>0.45532151233608609</v>
      </c>
      <c r="CA33" s="1">
        <f>'F12b_VDZ-F12'!Q23-'F12b_VDZ-F12'!M23</f>
        <v>0.46956909772613287</v>
      </c>
      <c r="CB33" s="1">
        <f>'F12b_VDZ-F12'!R23-'F12b_VDZ-F12'!M23</f>
        <v>0.44465417567612597</v>
      </c>
      <c r="CC33" s="1">
        <f>'F12b_VDZ-F12'!W23-'F12b_VDZ-F12'!V23</f>
        <v>0.52845049611317663</v>
      </c>
      <c r="CD33" s="1">
        <f>'F12b_VDZ-F12'!X23-'F12b_VDZ-F12'!V23</f>
        <v>0.43526669274460517</v>
      </c>
      <c r="CE33" s="1">
        <f>'F12b_VDZ-F12'!Y23-'F12b_VDZ-F12'!V23</f>
        <v>0.50868747847676499</v>
      </c>
      <c r="CF33" s="1">
        <f>'F12b_VDZ-F12'!Z23-'F12b_VDZ-F12'!V23</f>
        <v>0.52460495237177351</v>
      </c>
      <c r="CG33" s="1">
        <f>'F12b_VDZ-F12'!AA23-'F12b_VDZ-F12'!V23</f>
        <v>0.49676987642941839</v>
      </c>
      <c r="CI33" s="1">
        <f>'F12c_VDZ-F12 '!E23-'F12c_VDZ-F12 '!$D23</f>
        <v>0.55723845669705341</v>
      </c>
      <c r="CJ33" s="1">
        <f>'F12c_VDZ-F12 '!F23-'F12c_VDZ-F12 '!$D23</f>
        <v>0.47138147651718043</v>
      </c>
      <c r="CK33" s="1">
        <f>'F12c_VDZ-F12 '!G23-'F12c_VDZ-F12 '!$D23</f>
        <v>0.55433518875467414</v>
      </c>
      <c r="CL33" s="1">
        <f>'F12c_VDZ-F12 '!H23-'F12c_VDZ-F12 '!$D23</f>
        <v>0.56813227650877263</v>
      </c>
      <c r="CM33" s="1">
        <f>'F12c_VDZ-F12 '!I23-'F12c_VDZ-F12 '!$D23</f>
        <v>0.5379876791490581</v>
      </c>
      <c r="CN33" s="1">
        <f>'F12c_VDZ-F12 '!N23-'F12c_VDZ-F12 '!$M23</f>
        <v>0.47835201039629016</v>
      </c>
      <c r="CO33" s="1">
        <f>'F12c_VDZ-F12 '!O23-'F12c_VDZ-F12 '!$M23</f>
        <v>0.38188468705647249</v>
      </c>
      <c r="CP33" s="1">
        <f>'F12c_VDZ-F12 '!P23-'F12c_VDZ-F12 '!$M23</f>
        <v>0.44908875428467088</v>
      </c>
      <c r="CQ33" s="1">
        <f>'F12c_VDZ-F12 '!Q23-'F12c_VDZ-F12 '!$M23</f>
        <v>0.46026631810876051</v>
      </c>
      <c r="CR33" s="1">
        <f>'F12c_VDZ-F12 '!R23-'F12c_VDZ-F12 '!$M23</f>
        <v>0.43584499333755211</v>
      </c>
      <c r="CS33" s="1">
        <f>'F12c_VDZ-F12 '!W23-'F12c_VDZ-F12 '!$V23</f>
        <v>0.51779523354667223</v>
      </c>
      <c r="CT33" s="1">
        <f>'F12c_VDZ-F12 '!X23-'F12c_VDZ-F12 '!$V23</f>
        <v>0.42663308178682602</v>
      </c>
      <c r="CU33" s="1">
        <f>'F12c_VDZ-F12 '!Y23-'F12c_VDZ-F12 '!$V23</f>
        <v>0.50171197151967295</v>
      </c>
      <c r="CV33" s="1">
        <f>'F12c_VDZ-F12 '!Z23-'F12c_VDZ-F12 '!$V23</f>
        <v>0.51419929730876657</v>
      </c>
      <c r="CW33" s="1">
        <f>'F12c_VDZ-F12 '!AA23-'F12c_VDZ-F12 '!$V23</f>
        <v>0.4869163362433051</v>
      </c>
      <c r="CX33" s="1"/>
      <c r="CY33" s="1">
        <f>'F12c_aVDZ-F12'!E23-'F12c_aVDZ-F12'!$D23</f>
        <v>0.56701280381618524</v>
      </c>
      <c r="CZ33" s="1">
        <f>'F12c_aVDZ-F12'!F23-'F12c_aVDZ-F12'!$D23</f>
        <v>0.48620345160789658</v>
      </c>
      <c r="DA33" s="1">
        <f>'F12c_aVDZ-F12'!G23-'F12c_aVDZ-F12'!$D23</f>
        <v>0.57009299514832268</v>
      </c>
      <c r="DB33" s="1">
        <f>'F12c_aVDZ-F12'!H23-'F12c_aVDZ-F12'!$D23</f>
        <v>0.58389563205910999</v>
      </c>
      <c r="DC33" s="1">
        <f>'F12c_aVDZ-F12'!I23-'F12c_aVDZ-F12'!$D23</f>
        <v>0.55490399932009282</v>
      </c>
      <c r="DD33" s="1">
        <f>'F12c_aVDZ-F12'!N23-'F12c_aVDZ-F12'!$M23</f>
        <v>0.50802117661907786</v>
      </c>
      <c r="DE33" s="1">
        <f>'F12c_aVDZ-F12'!O23-'F12c_aVDZ-F12'!$M23</f>
        <v>0.40976939571988602</v>
      </c>
      <c r="DF33" s="1">
        <f>'F12c_aVDZ-F12'!P23-'F12c_aVDZ-F12'!$M23</f>
        <v>0.48047100725739522</v>
      </c>
      <c r="DG33" s="1">
        <f>'F12c_aVDZ-F12'!Q23-'F12c_aVDZ-F12'!$M23</f>
        <v>0.49210378807696742</v>
      </c>
      <c r="DH33" s="1">
        <f>'F12c_aVDZ-F12'!R23-'F12c_aVDZ-F12'!$M23</f>
        <v>0.46766981133510566</v>
      </c>
      <c r="DI33" s="1">
        <f>'F12c_aVDZ-F12'!W23-'F12c_aVDZ-F12'!$V23</f>
        <v>0.53751699021763155</v>
      </c>
      <c r="DJ33" s="1">
        <f>'F12c_aVDZ-F12'!X23-'F12c_aVDZ-F12'!$V23</f>
        <v>0.44798642366389174</v>
      </c>
      <c r="DK33" s="1">
        <f>'F12c_aVDZ-F12'!Y23-'F12c_aVDZ-F12'!$V23</f>
        <v>0.52528200120285895</v>
      </c>
      <c r="DL33" s="1">
        <f>'F12c_aVDZ-F12'!Z23-'F12c_aVDZ-F12'!$V23</f>
        <v>0.53799971006803915</v>
      </c>
      <c r="DM33" s="1">
        <f>'F12c_aVDZ-F12'!AA23-'F12c_aVDZ-F12'!$V23</f>
        <v>0.51128690532759968</v>
      </c>
      <c r="DO33" s="1"/>
    </row>
    <row r="34" spans="1:119" x14ac:dyDescent="0.2">
      <c r="A34" t="s">
        <v>153</v>
      </c>
      <c r="B34" s="1">
        <f>-(BEGDB!D17-BEGDB!C17)</f>
        <v>0.5649999999999995</v>
      </c>
      <c r="C34" s="1">
        <f>'CCSD(T)-haVnZ'!I25-'CCSD(T)-haVnZ'!H25</f>
        <v>0.66272453559111444</v>
      </c>
      <c r="D34" s="1">
        <f>'CCSD(T)-haVnZ'!S25-'CCSD(T)-haVnZ'!R25</f>
        <v>0.69731578155788654</v>
      </c>
      <c r="E34" s="1"/>
      <c r="F34" s="1">
        <f t="shared" si="33"/>
        <v>0.71188051670179053</v>
      </c>
      <c r="G34" s="1"/>
      <c r="H34" s="1">
        <f>'CCSD(T)-haVnZ'!N25-'CCSD(T)-haVnZ'!M25</f>
        <v>0.52791340227965122</v>
      </c>
      <c r="I34" s="1">
        <f>'CCSD(T)-haVnZ'!X25-'CCSD(T)-haVnZ'!W25</f>
        <v>0.6506939886915708</v>
      </c>
      <c r="J34" s="1"/>
      <c r="K34" s="1">
        <f t="shared" si="36"/>
        <v>0.70239107770711584</v>
      </c>
      <c r="L34" s="1"/>
      <c r="M34" s="1">
        <f t="shared" si="37"/>
        <v>0.59531896893538283</v>
      </c>
      <c r="N34" s="1">
        <f t="shared" si="38"/>
        <v>0.67400488512472867</v>
      </c>
      <c r="O34" s="1"/>
      <c r="P34" s="1">
        <f t="shared" si="34"/>
        <v>0.70713579720445319</v>
      </c>
      <c r="Q34" s="1"/>
      <c r="R34" s="1"/>
      <c r="S34" s="1">
        <f>'CCSD(T)-sano-VnZ'!F25-'CCSD(T)-sano-VnZ'!E25</f>
        <v>0.54354668196535716</v>
      </c>
      <c r="T34" s="1">
        <f>'CCSD(T)-sano-VnZ'!P25-'CCSD(T)-sano-VnZ'!O25</f>
        <v>0.65542127067266165</v>
      </c>
      <c r="U34" s="1"/>
      <c r="V34" s="1">
        <f>'CCSD(T)-sano-VnZ'!K25-'CCSD(T)-sano-VnZ'!J25</f>
        <v>0.43977722062261559</v>
      </c>
      <c r="W34" s="1">
        <f>'CCSD(T)-sano-VnZ'!U25-'CCSD(T)-sano-VnZ'!T25</f>
        <v>0.59773778616143058</v>
      </c>
      <c r="X34" s="1"/>
      <c r="Y34" s="1">
        <f t="shared" si="40"/>
        <v>0.49166195129398638</v>
      </c>
      <c r="Z34" s="1">
        <f t="shared" si="41"/>
        <v>0.62657952841704612</v>
      </c>
      <c r="AA34" s="1"/>
      <c r="AB34" s="27"/>
      <c r="AC34" s="28">
        <f t="shared" si="43"/>
        <v>0.70252636065468455</v>
      </c>
      <c r="AD34" s="28">
        <f t="shared" si="44"/>
        <v>0.66424749796724747</v>
      </c>
      <c r="AE34" s="28">
        <f t="shared" si="45"/>
        <v>0.68338692931096601</v>
      </c>
      <c r="AF34" s="27"/>
      <c r="AG34" s="27"/>
      <c r="AH34" s="27"/>
      <c r="AI34" s="27"/>
      <c r="AK34" s="1">
        <f t="shared" si="49"/>
        <v>0.72263201915593822</v>
      </c>
      <c r="AL34" s="1"/>
      <c r="AM34" s="1"/>
      <c r="AO34" s="1"/>
      <c r="AP34" s="1"/>
      <c r="AQ34" s="1"/>
      <c r="BB34" s="1"/>
      <c r="BC34" s="1">
        <f>'F12b_VTZ-F12'!E24-'F12b_VTZ-F12'!$D24</f>
        <v>0.73376420336327186</v>
      </c>
      <c r="BD34" s="1">
        <f>'F12b_VTZ-F12'!F24-'F12b_VTZ-F12'!$D24</f>
        <v>0.69504299472090203</v>
      </c>
      <c r="BE34" s="1">
        <f>'F12b_VTZ-F12'!G24-'F12b_VTZ-F12'!$D24</f>
        <v>0.74060306302485746</v>
      </c>
      <c r="BF34" s="1">
        <f>'F12b_VTZ-F12'!H24-'F12b_VTZ-F12'!$D24</f>
        <v>0.75279118780250975</v>
      </c>
      <c r="BG34" s="1">
        <f>'F12b_VTZ-F12'!I24-'F12b_VTZ-F12'!D24</f>
        <v>0.73167176054269323</v>
      </c>
      <c r="BH34" s="1">
        <f>'F12b_VTZ-F12'!N24-'F12b_VTZ-F12'!$M24</f>
        <v>0.70672403401096062</v>
      </c>
      <c r="BI34" s="1">
        <f>'F12b_VTZ-F12'!O24-'F12b_VTZ-F12'!$M24</f>
        <v>0.65507649729976691</v>
      </c>
      <c r="BJ34" s="1">
        <f>'F12b_VTZ-F12'!P24-'F12b_VTZ-F12'!$M24</f>
        <v>0.69801676169776616</v>
      </c>
      <c r="BK34" s="1">
        <f>'F12b_VTZ-F12'!Q24-'F12b_VTZ-F12'!$M24</f>
        <v>0.70950404255469124</v>
      </c>
      <c r="BL34" s="1">
        <f>'F12b_VTZ-F12'!R24-'F12b_VTZ-F12'!$M24</f>
        <v>0.68959902870746426</v>
      </c>
      <c r="BM34" s="1">
        <f>'F12b_VTZ-F12'!W24-'F12b_VTZ-F12'!$V24</f>
        <v>0.72024411868711624</v>
      </c>
      <c r="BN34" s="1">
        <f>'F12b_VTZ-F12'!X24-'F12b_VTZ-F12'!$V24</f>
        <v>0.67505974601033447</v>
      </c>
      <c r="BO34" s="1">
        <f>'F12b_VTZ-F12'!Y24-'F12b_VTZ-F12'!$V24</f>
        <v>0.71930991236131181</v>
      </c>
      <c r="BP34" s="1">
        <f>'F12b_VTZ-F12'!Z24-'F12b_VTZ-F12'!$V24</f>
        <v>0.7311476151786005</v>
      </c>
      <c r="BQ34" s="1">
        <f>'F12b_VTZ-F12'!AA24-'F12b_VTZ-F12'!$V24</f>
        <v>0.71063539462507919</v>
      </c>
      <c r="BR34" s="1"/>
      <c r="BS34" s="1">
        <f>'F12b_VDZ-F12'!E24-'F12b_VDZ-F12'!$D24</f>
        <v>0.73304807445901687</v>
      </c>
      <c r="BT34" s="1">
        <f>'F12b_VDZ-F12'!F24-'F12b_VDZ-F12'!$D24</f>
        <v>0.64296141668293672</v>
      </c>
      <c r="BU34" s="1">
        <f>'F12b_VDZ-F12'!G24-'F12b_VDZ-F12'!$D24</f>
        <v>0.74764839454725251</v>
      </c>
      <c r="BV34" s="1">
        <f>'F12b_VDZ-F12'!H24-'F12b_VDZ-F12'!$D24</f>
        <v>0.77144438770582013</v>
      </c>
      <c r="BW34" s="1">
        <f>'F12b_VDZ-F12'!I24-'F12b_VDZ-F12'!$D24</f>
        <v>0.73381186486023608</v>
      </c>
      <c r="BX34" s="1">
        <f>'F12b_VDZ-F12'!N24-'F12b_VDZ-F12'!M24</f>
        <v>0.65902790598303085</v>
      </c>
      <c r="BY34" s="1">
        <f>'F12b_VDZ-F12'!O24-'F12b_VDZ-F12'!M24</f>
        <v>0.55520622578668988</v>
      </c>
      <c r="BZ34" s="1">
        <f>'F12b_VDZ-F12'!P24-'F12b_VDZ-F12'!M24</f>
        <v>0.64560490346927857</v>
      </c>
      <c r="CA34" s="1">
        <f>'F12b_VDZ-F12'!Q24-'F12b_VDZ-F12'!M24</f>
        <v>0.66615307822379854</v>
      </c>
      <c r="CB34" s="1">
        <f>'F12b_VDZ-F12'!R24-'F12b_VDZ-F12'!M24</f>
        <v>0.63365686549034894</v>
      </c>
      <c r="CC34" s="1">
        <f>'F12b_VDZ-F12'!W24-'F12b_VDZ-F12'!V24</f>
        <v>0.69603799022102386</v>
      </c>
      <c r="CD34" s="1">
        <f>'F12b_VDZ-F12'!X24-'F12b_VDZ-F12'!V24</f>
        <v>0.59908382123481285</v>
      </c>
      <c r="CE34" s="1">
        <f>'F12b_VDZ-F12'!Y24-'F12b_VDZ-F12'!V24</f>
        <v>0.6966266490082651</v>
      </c>
      <c r="CF34" s="1">
        <f>'F12b_VDZ-F12'!Z24-'F12b_VDZ-F12'!V24</f>
        <v>0.71879873296480934</v>
      </c>
      <c r="CG34" s="1">
        <f>'F12b_VDZ-F12'!AA24-'F12b_VDZ-F12'!V24</f>
        <v>0.68373436517529296</v>
      </c>
      <c r="CI34" s="1">
        <f>'F12c_VDZ-F12 '!E24-'F12c_VDZ-F12 '!$D24</f>
        <v>0.71862990723469977</v>
      </c>
      <c r="CJ34" s="1">
        <f>'F12c_VDZ-F12 '!F24-'F12c_VDZ-F12 '!$D24</f>
        <v>0.63060148385652059</v>
      </c>
      <c r="CK34" s="1">
        <f>'F12c_VDZ-F12 '!G24-'F12c_VDZ-F12 '!$D24</f>
        <v>0.7376586977708417</v>
      </c>
      <c r="CL34" s="1">
        <f>'F12c_VDZ-F12 '!H24-'F12c_VDZ-F12 '!$D24</f>
        <v>0.75661456967137664</v>
      </c>
      <c r="CM34" s="1">
        <f>'F12c_VDZ-F12 '!I24-'F12c_VDZ-F12 '!$D24</f>
        <v>0.71970547352544667</v>
      </c>
      <c r="CN34" s="1">
        <f>'F12c_VDZ-F12 '!N24-'F12c_VDZ-F12 '!$M24</f>
        <v>0.64613719291076421</v>
      </c>
      <c r="CO34" s="1">
        <f>'F12c_VDZ-F12 '!O24-'F12c_VDZ-F12 '!$M24</f>
        <v>0.54429179435369601</v>
      </c>
      <c r="CP34" s="1">
        <f>'F12c_VDZ-F12 '!P24-'F12c_VDZ-F12 '!$M24</f>
        <v>0.63669621228112305</v>
      </c>
      <c r="CQ34" s="1">
        <f>'F12c_VDZ-F12 '!Q24-'F12c_VDZ-F12 '!$M24</f>
        <v>0.65305761610653512</v>
      </c>
      <c r="CR34" s="1">
        <f>'F12c_VDZ-F12 '!R24-'F12c_VDZ-F12 '!$M24</f>
        <v>0.62120022489587345</v>
      </c>
      <c r="CS34" s="1">
        <f>'F12c_VDZ-F12 '!W24-'F12c_VDZ-F12 '!$V24</f>
        <v>0.68238355007273199</v>
      </c>
      <c r="CT34" s="1">
        <f>'F12c_VDZ-F12 '!X24-'F12c_VDZ-F12 '!$V24</f>
        <v>0.5874466391051083</v>
      </c>
      <c r="CU34" s="1">
        <f>'F12c_VDZ-F12 '!Y24-'F12c_VDZ-F12 '!$V24</f>
        <v>0.68717745502598326</v>
      </c>
      <c r="CV34" s="1">
        <f>'F12c_VDZ-F12 '!Z24-'F12c_VDZ-F12 '!$V24</f>
        <v>0.70483609288895632</v>
      </c>
      <c r="CW34" s="1">
        <f>'F12c_VDZ-F12 '!AA24-'F12c_VDZ-F12 '!$V24</f>
        <v>0.67045284921066006</v>
      </c>
      <c r="CX34" s="1"/>
      <c r="CY34" s="1">
        <f>'F12c_aVDZ-F12'!E24-'F12c_aVDZ-F12'!$D24</f>
        <v>0.73559546745703575</v>
      </c>
      <c r="CZ34" s="1">
        <f>'F12c_aVDZ-F12'!F24-'F12c_aVDZ-F12'!$D24</f>
        <v>0.65397514473696727</v>
      </c>
      <c r="DA34" s="1">
        <f>'F12c_aVDZ-F12'!G24-'F12c_aVDZ-F12'!$D24</f>
        <v>0.76275737031251456</v>
      </c>
      <c r="DB34" s="1">
        <f>'F12c_aVDZ-F12'!H24-'F12c_aVDZ-F12'!$D24</f>
        <v>0.78181425765037016</v>
      </c>
      <c r="DC34" s="1">
        <f>'F12c_aVDZ-F12'!I24-'F12c_aVDZ-F12'!$D24</f>
        <v>0.74638183268830094</v>
      </c>
      <c r="DD34" s="1">
        <f>'F12c_aVDZ-F12'!N24-'F12c_aVDZ-F12'!$M24</f>
        <v>0.67157440812357727</v>
      </c>
      <c r="DE34" s="1">
        <f>'F12c_aVDZ-F12'!O24-'F12c_aVDZ-F12'!$M24</f>
        <v>0.56965702358796388</v>
      </c>
      <c r="DF34" s="1">
        <f>'F12c_aVDZ-F12'!P24-'F12c_aVDZ-F12'!$M24</f>
        <v>0.66441377289158599</v>
      </c>
      <c r="DG34" s="1">
        <f>'F12c_aVDZ-F12'!Q24-'F12c_aVDZ-F12'!$M24</f>
        <v>0.68101362352367723</v>
      </c>
      <c r="DH34" s="1">
        <f>'F12c_aVDZ-F12'!R24-'F12c_aVDZ-F12'!$M24</f>
        <v>0.65014956102094335</v>
      </c>
      <c r="DI34" s="1">
        <f>'F12c_aVDZ-F12'!W24-'F12c_aVDZ-F12'!$V24</f>
        <v>0.70358493779030695</v>
      </c>
      <c r="DJ34" s="1">
        <f>'F12c_aVDZ-F12'!X24-'F12c_aVDZ-F12'!$V24</f>
        <v>0.61181608416246558</v>
      </c>
      <c r="DK34" s="1">
        <f>'F12c_aVDZ-F12'!Y24-'F12c_aVDZ-F12'!$V24</f>
        <v>0.71358557160205027</v>
      </c>
      <c r="DL34" s="1">
        <f>'F12c_aVDZ-F12'!Z24-'F12c_aVDZ-F12'!$V24</f>
        <v>0.73141394058702325</v>
      </c>
      <c r="DM34" s="1">
        <f>'F12c_aVDZ-F12'!AA24-'F12c_aVDZ-F12'!$V24</f>
        <v>0.69826569685462214</v>
      </c>
      <c r="DO34" s="1"/>
    </row>
    <row r="35" spans="1:119" x14ac:dyDescent="0.2">
      <c r="A35" t="s">
        <v>154</v>
      </c>
      <c r="B35" s="1">
        <f>-(BEGDB!D18-BEGDB!C18)</f>
        <v>0.60000000000000142</v>
      </c>
      <c r="C35" s="1">
        <f>'CCSD(T)-haVnZ'!I26-'CCSD(T)-haVnZ'!H26</f>
        <v>0.70903861784634081</v>
      </c>
      <c r="D35" s="1">
        <f>'CCSD(T)-haVnZ'!S26-'CCSD(T)-haVnZ'!R26</f>
        <v>0.72945231322539072</v>
      </c>
      <c r="E35" s="1"/>
      <c r="F35" s="1">
        <f t="shared" si="33"/>
        <v>0.73804755338499073</v>
      </c>
      <c r="G35" s="1"/>
      <c r="H35" s="1">
        <f>'CCSD(T)-haVnZ'!N26-'CCSD(T)-haVnZ'!M26</f>
        <v>0.55694126378587949</v>
      </c>
      <c r="I35" s="1">
        <f>'CCSD(T)-haVnZ'!X26-'CCSD(T)-haVnZ'!W26</f>
        <v>0.67593291717277637</v>
      </c>
      <c r="J35" s="1"/>
      <c r="K35" s="1">
        <f t="shared" si="36"/>
        <v>0.7260346659672593</v>
      </c>
      <c r="L35" s="1"/>
      <c r="M35" s="1">
        <f t="shared" si="37"/>
        <v>0.63298994081611015</v>
      </c>
      <c r="N35" s="1">
        <f t="shared" si="38"/>
        <v>0.70269261519908355</v>
      </c>
      <c r="O35" s="1"/>
      <c r="P35" s="1">
        <f t="shared" si="34"/>
        <v>0.73204110967612501</v>
      </c>
      <c r="Q35" s="1"/>
      <c r="R35" s="1"/>
      <c r="S35" s="1">
        <f>'CCSD(T)-sano-VnZ'!F26-'CCSD(T)-sano-VnZ'!E26</f>
        <v>0.56246834047129379</v>
      </c>
      <c r="T35" s="1">
        <f>'CCSD(T)-sano-VnZ'!P26-'CCSD(T)-sano-VnZ'!O26</f>
        <v>0.67499448735330603</v>
      </c>
      <c r="U35" s="1"/>
      <c r="V35" s="1">
        <f>'CCSD(T)-sano-VnZ'!K26-'CCSD(T)-sano-VnZ'!J26</f>
        <v>0.4143936549428231</v>
      </c>
      <c r="W35" s="1">
        <f>'CCSD(T)-sano-VnZ'!U26-'CCSD(T)-sano-VnZ'!T26</f>
        <v>0.59707378822042401</v>
      </c>
      <c r="X35" s="1"/>
      <c r="Y35" s="1">
        <f t="shared" si="40"/>
        <v>0.48843099770705845</v>
      </c>
      <c r="Z35" s="1">
        <f t="shared" si="41"/>
        <v>0.63603413778686502</v>
      </c>
      <c r="AA35" s="1"/>
      <c r="AB35" s="27"/>
      <c r="AC35" s="28">
        <f t="shared" si="43"/>
        <v>0.72237391761941638</v>
      </c>
      <c r="AD35" s="28">
        <f t="shared" si="44"/>
        <v>0.67399173907415066</v>
      </c>
      <c r="AE35" s="28">
        <f t="shared" si="45"/>
        <v>0.69818282834678358</v>
      </c>
      <c r="AF35" s="27"/>
      <c r="AG35" s="27"/>
      <c r="AH35" s="27"/>
      <c r="AI35" s="27"/>
      <c r="AJ35" s="1"/>
      <c r="AK35" s="1">
        <f t="shared" si="49"/>
        <v>0.75601999162702638</v>
      </c>
      <c r="AL35" s="1"/>
      <c r="AM35" s="1"/>
      <c r="AN35" s="1"/>
      <c r="AO35" s="1"/>
      <c r="AP35" s="1"/>
      <c r="AQ35" s="1"/>
      <c r="BB35" s="1"/>
      <c r="BC35" s="1">
        <f>'F12b_VTZ-F12'!E25-'F12b_VTZ-F12'!$D25</f>
        <v>0.77671198201447922</v>
      </c>
      <c r="BD35" s="1">
        <f>'F12b_VTZ-F12'!F25-'F12b_VTZ-F12'!$D25</f>
        <v>0.73728140157364308</v>
      </c>
      <c r="BE35" s="1">
        <f>'F12b_VTZ-F12'!G25-'F12b_VTZ-F12'!$D25</f>
        <v>0.78612629442789661</v>
      </c>
      <c r="BF35" s="1">
        <f>'F12b_VTZ-F12'!H25-'F12b_VTZ-F12'!$D25</f>
        <v>0.79859144335689614</v>
      </c>
      <c r="BG35" s="1">
        <f>'F12b_VTZ-F12'!I25-'F12b_VTZ-F12'!$D25</f>
        <v>0.77613613143657467</v>
      </c>
      <c r="BH35" s="1">
        <f>'F12b_VTZ-F12'!N25-'F12b_VTZ-F12'!$M25</f>
        <v>0.73258223398231515</v>
      </c>
      <c r="BI35" s="1">
        <f>'F12b_VTZ-F12'!O25-'F12b_VTZ-F12'!$M25</f>
        <v>0.67596634336429595</v>
      </c>
      <c r="BJ35" s="1">
        <f>'F12b_VTZ-F12'!P25-'F12b_VTZ-F12'!$M25</f>
        <v>0.72074911361218064</v>
      </c>
      <c r="BK35" s="1">
        <f>'F12b_VTZ-F12'!Q25-'F12b_VTZ-F12'!$M25</f>
        <v>0.73217761448449714</v>
      </c>
      <c r="BL35" s="1">
        <f>'F12b_VTZ-F12'!R25-'F12b_VTZ-F12'!$M25</f>
        <v>0.71158976965959475</v>
      </c>
      <c r="BM35" s="1">
        <f>'F12b_VTZ-F12'!W25-'F12b_VTZ-F12'!$V25</f>
        <v>0.75464710799839718</v>
      </c>
      <c r="BN35" s="1">
        <f>'F12b_VTZ-F12'!X25-'F12b_VTZ-F12'!$V25</f>
        <v>0.70662387246896952</v>
      </c>
      <c r="BO35" s="1">
        <f>'F12b_VTZ-F12'!Y25-'F12b_VTZ-F12'!$V25</f>
        <v>0.75343770402003774</v>
      </c>
      <c r="BP35" s="1">
        <f>'F12b_VTZ-F12'!Z25-'F12b_VTZ-F12'!$V25</f>
        <v>0.76538452892069575</v>
      </c>
      <c r="BQ35" s="1">
        <f>'F12b_VTZ-F12'!AA25-'F12b_VTZ-F12'!$V25</f>
        <v>0.7438629505480856</v>
      </c>
      <c r="BR35" s="1"/>
      <c r="BS35" s="1">
        <f>'F12b_VDZ-F12'!E25-'F12b_VDZ-F12'!$D25</f>
        <v>0.80221865054406827</v>
      </c>
      <c r="BT35" s="1">
        <f>'F12b_VDZ-F12'!F25-'F12b_VDZ-F12'!$D25</f>
        <v>0.70190735844700924</v>
      </c>
      <c r="BU35" s="1">
        <f>'F12b_VDZ-F12'!G25-'F12b_VDZ-F12'!$D25</f>
        <v>0.81833273199261392</v>
      </c>
      <c r="BV35" s="1">
        <f>'F12b_VDZ-F12'!H25-'F12b_VDZ-F12'!$D25</f>
        <v>0.84342038981956335</v>
      </c>
      <c r="BW35" s="1">
        <f>'F12b_VDZ-F12'!I25-'F12b_VDZ-F12'!$D25</f>
        <v>0.80108686819557207</v>
      </c>
      <c r="BX35" s="1">
        <f>'F12b_VDZ-F12'!N25-'F12b_VDZ-F12'!M25</f>
        <v>0.6859650577136378</v>
      </c>
      <c r="BY35" s="1">
        <f>'F12b_VDZ-F12'!O25-'F12b_VDZ-F12'!M25</f>
        <v>0.56521791502045282</v>
      </c>
      <c r="BZ35" s="1">
        <f>'F12b_VDZ-F12'!P25-'F12b_VDZ-F12'!M25</f>
        <v>0.6589706105848947</v>
      </c>
      <c r="CA35" s="1">
        <f>'F12b_VDZ-F12'!Q25-'F12b_VDZ-F12'!M25</f>
        <v>0.67917269776783762</v>
      </c>
      <c r="CB35" s="1">
        <f>'F12b_VDZ-F12'!R25-'F12b_VDZ-F12'!M25</f>
        <v>0.645083206412842</v>
      </c>
      <c r="CC35" s="1">
        <f>'F12b_VDZ-F12'!W25-'F12b_VDZ-F12'!V25</f>
        <v>0.74409185412885304</v>
      </c>
      <c r="CD35" s="1">
        <f>'F12b_VDZ-F12'!X25-'F12b_VDZ-F12'!V25</f>
        <v>0.63356263673373103</v>
      </c>
      <c r="CE35" s="1">
        <f>'F12b_VDZ-F12'!Y25-'F12b_VDZ-F12'!V25</f>
        <v>0.73865167128875431</v>
      </c>
      <c r="CF35" s="1">
        <f>'F12b_VDZ-F12'!Z25-'F12b_VDZ-F12'!V25</f>
        <v>0.76129654379370049</v>
      </c>
      <c r="CG35" s="1">
        <f>'F12b_VDZ-F12'!AA25-'F12b_VDZ-F12'!V25</f>
        <v>0.72308503730420792</v>
      </c>
      <c r="CI35" s="1">
        <f>'F12c_VDZ-F12 '!E25-'F12c_VDZ-F12 '!$D25</f>
        <v>0.78679436476778619</v>
      </c>
      <c r="CJ35" s="1">
        <f>'F12c_VDZ-F12 '!F25-'F12c_VDZ-F12 '!$D25</f>
        <v>0.68877381503559931</v>
      </c>
      <c r="CK35" s="1">
        <f>'F12c_VDZ-F12 '!G25-'F12c_VDZ-F12 '!$D25</f>
        <v>0.80799367468011063</v>
      </c>
      <c r="CL35" s="1">
        <f>'F12c_VDZ-F12 '!H25-'F12c_VDZ-F12 '!$D25</f>
        <v>0.82763896486166288</v>
      </c>
      <c r="CM35" s="1">
        <f>'F12c_VDZ-F12 '!I25-'F12c_VDZ-F12 '!$D25</f>
        <v>0.78609755510012924</v>
      </c>
      <c r="CN35" s="1">
        <f>'F12c_VDZ-F12 '!N25-'F12c_VDZ-F12 '!$M25</f>
        <v>0.67277374191273775</v>
      </c>
      <c r="CO35" s="1">
        <f>'F12c_VDZ-F12 '!O25-'F12c_VDZ-F12 '!$M25</f>
        <v>0.55428863086719016</v>
      </c>
      <c r="CP35" s="1">
        <f>'F12c_VDZ-F12 '!P25-'F12c_VDZ-F12 '!$M25</f>
        <v>0.65023044998399282</v>
      </c>
      <c r="CQ35" s="1">
        <f>'F12c_VDZ-F12 '!Q25-'F12c_VDZ-F12 '!$M25</f>
        <v>0.66603993745290513</v>
      </c>
      <c r="CR35" s="1">
        <f>'F12c_VDZ-F12 '!R25-'F12c_VDZ-F12 '!$M25</f>
        <v>0.63260961440872432</v>
      </c>
      <c r="CS35" s="1">
        <f>'F12c_VDZ-F12 '!W25-'F12c_VDZ-F12 '!$V25</f>
        <v>0.72978405334026242</v>
      </c>
      <c r="CT35" s="1">
        <f>'F12c_VDZ-F12 '!X25-'F12c_VDZ-F12 '!$V25</f>
        <v>0.62153122295139518</v>
      </c>
      <c r="CU35" s="1">
        <f>'F12c_VDZ-F12 '!Y25-'F12c_VDZ-F12 '!$V25</f>
        <v>0.72911206233205306</v>
      </c>
      <c r="CV35" s="1">
        <f>'F12c_VDZ-F12 '!Z25-'F12c_VDZ-F12 '!$V25</f>
        <v>0.74683945115728534</v>
      </c>
      <c r="CW35" s="1">
        <f>'F12c_VDZ-F12 '!AA25-'F12c_VDZ-F12 '!$V25</f>
        <v>0.70935358475442811</v>
      </c>
      <c r="CX35" s="1"/>
      <c r="CY35" s="1">
        <f>'F12c_aVDZ-F12'!E25-'F12c_aVDZ-F12'!$D25</f>
        <v>0.79576214195655481</v>
      </c>
      <c r="CZ35" s="1">
        <f>'F12c_aVDZ-F12'!F25-'F12c_aVDZ-F12'!$D25</f>
        <v>0.71154738367710735</v>
      </c>
      <c r="DA35" s="1">
        <f>'F12c_aVDZ-F12'!G25-'F12c_aVDZ-F12'!$D25</f>
        <v>0.83209774141968218</v>
      </c>
      <c r="DB35" s="1">
        <f>'F12c_aVDZ-F12'!H25-'F12c_aVDZ-F12'!$D25</f>
        <v>0.85173810477714262</v>
      </c>
      <c r="DC35" s="1">
        <f>'F12c_aVDZ-F12'!I25-'F12c_aVDZ-F12'!$D25</f>
        <v>0.81208902899068214</v>
      </c>
      <c r="DD35" s="1">
        <f>'F12c_aVDZ-F12'!N25-'F12c_aVDZ-F12'!$M25</f>
        <v>0.70938862629528199</v>
      </c>
      <c r="DE35" s="1">
        <f>'F12c_aVDZ-F12'!O25-'F12c_aVDZ-F12'!$M25</f>
        <v>0.59112795934833162</v>
      </c>
      <c r="DF35" s="1">
        <f>'F12c_aVDZ-F12'!P25-'F12c_aVDZ-F12'!$M25</f>
        <v>0.6912768582211255</v>
      </c>
      <c r="DG35" s="1">
        <f>'F12c_aVDZ-F12'!Q25-'F12c_aVDZ-F12'!$M25</f>
        <v>0.70759336528543049</v>
      </c>
      <c r="DH35" s="1">
        <f>'F12c_aVDZ-F12'!R25-'F12c_aVDZ-F12'!$M25</f>
        <v>0.67465434000424995</v>
      </c>
      <c r="DI35" s="1">
        <f>'F12c_aVDZ-F12'!W25-'F12c_aVDZ-F12'!$V25</f>
        <v>0.75257538412591884</v>
      </c>
      <c r="DJ35" s="1">
        <f>'F12c_aVDZ-F12'!X25-'F12c_aVDZ-F12'!$V25</f>
        <v>0.65133767151271904</v>
      </c>
      <c r="DK35" s="1">
        <f>'F12c_aVDZ-F12'!Y25-'F12c_aVDZ-F12'!$V25</f>
        <v>0.7616872998204034</v>
      </c>
      <c r="DL35" s="1">
        <f>'F12c_aVDZ-F12'!Z25-'F12c_aVDZ-F12'!$V25</f>
        <v>0.779665735031287</v>
      </c>
      <c r="DM35" s="1">
        <f>'F12c_aVDZ-F12'!AA25-'F12c_aVDZ-F12'!$V25</f>
        <v>0.74337168449746649</v>
      </c>
      <c r="DO35" s="1"/>
    </row>
    <row r="36" spans="1:119" x14ac:dyDescent="0.2">
      <c r="A36" t="s">
        <v>155</v>
      </c>
      <c r="B36" s="1">
        <f>-(BEGDB!D19-BEGDB!C19)</f>
        <v>0.23799999999999955</v>
      </c>
      <c r="C36" s="1">
        <f>'CCSD(T)-haVnZ'!I27-'CCSD(T)-haVnZ'!H27</f>
        <v>0.33366551912611353</v>
      </c>
      <c r="D36" s="1">
        <f>'CCSD(T)-haVnZ'!S27-'CCSD(T)-haVnZ'!R27</f>
        <v>0.31761760493808033</v>
      </c>
      <c r="E36" s="1"/>
      <c r="F36" s="1">
        <f t="shared" si="33"/>
        <v>0.31086058843785586</v>
      </c>
      <c r="G36" s="1"/>
      <c r="H36" s="1">
        <f>'CCSD(T)-haVnZ'!N27-'CCSD(T)-haVnZ'!M27</f>
        <v>0.22098640051481055</v>
      </c>
      <c r="I36" s="1">
        <f>'CCSD(T)-haVnZ'!X27-'CCSD(T)-haVnZ'!W27</f>
        <v>0.27731338138787098</v>
      </c>
      <c r="J36" s="1"/>
      <c r="K36" s="1">
        <f t="shared" si="36"/>
        <v>0.30103000491337012</v>
      </c>
      <c r="L36" s="1"/>
      <c r="M36" s="1">
        <f t="shared" si="37"/>
        <v>0.27732595982046204</v>
      </c>
      <c r="N36" s="1">
        <f t="shared" si="38"/>
        <v>0.29746549316297566</v>
      </c>
      <c r="O36" s="1"/>
      <c r="P36" s="1">
        <f>(K36+F36)/2</f>
        <v>0.30594529667561299</v>
      </c>
      <c r="Q36" s="1"/>
      <c r="R36" s="1"/>
      <c r="S36" s="1">
        <f>'CCSD(T)-sano-VnZ'!F27-'CCSD(T)-sano-VnZ'!E27</f>
        <v>0.20265890625051242</v>
      </c>
      <c r="T36" s="1">
        <f>'CCSD(T)-sano-VnZ'!P27-'CCSD(T)-sano-VnZ'!O27</f>
        <v>0.2708331371977728</v>
      </c>
      <c r="U36" s="1"/>
      <c r="V36" s="1">
        <f>'CCSD(T)-sano-VnZ'!K27-'CCSD(T)-sano-VnZ'!J27</f>
        <v>0.15398551256761728</v>
      </c>
      <c r="W36" s="1">
        <f>'CCSD(T)-sano-VnZ'!U27-'CCSD(T)-sano-VnZ'!T27</f>
        <v>0.2346018242493173</v>
      </c>
      <c r="X36" s="1"/>
      <c r="Y36" s="1">
        <f t="shared" si="40"/>
        <v>0.17832220940906485</v>
      </c>
      <c r="Z36" s="1">
        <f t="shared" si="41"/>
        <v>0.25271748072354505</v>
      </c>
      <c r="AA36" s="1"/>
      <c r="AB36" s="27"/>
      <c r="AC36" s="28">
        <f t="shared" si="43"/>
        <v>0.29953807654398767</v>
      </c>
      <c r="AD36" s="28">
        <f t="shared" si="44"/>
        <v>0.26854553443108575</v>
      </c>
      <c r="AE36" s="28">
        <f t="shared" si="45"/>
        <v>0.28404180548753671</v>
      </c>
      <c r="AF36" s="27"/>
      <c r="AG36" s="27"/>
      <c r="AH36" s="27"/>
      <c r="AI36" s="27"/>
      <c r="AJ36" s="1"/>
      <c r="AK36" s="1">
        <f t="shared" si="49"/>
        <v>0.30860630314038284</v>
      </c>
      <c r="AL36" s="1"/>
      <c r="AM36" s="1"/>
      <c r="AN36" s="1"/>
      <c r="AO36" s="1"/>
      <c r="AP36" s="1"/>
      <c r="AQ36" s="1"/>
      <c r="BB36" s="1"/>
      <c r="BC36" s="1">
        <f>'F12b_VTZ-F12'!E26-'F12b_VTZ-F12'!$D26</f>
        <v>0.34455377785410768</v>
      </c>
      <c r="BD36" s="1">
        <f>'F12b_VTZ-F12'!F26-'F12b_VTZ-F12'!$D26</f>
        <v>0.30626273979608332</v>
      </c>
      <c r="BE36" s="1">
        <f>'F12b_VTZ-F12'!G26-'F12b_VTZ-F12'!$D26</f>
        <v>0.32741936986119669</v>
      </c>
      <c r="BF36" s="1">
        <f>'F12b_VTZ-F12'!H26-'F12b_VTZ-F12'!$D26</f>
        <v>0.3325957761526066</v>
      </c>
      <c r="BG36" s="1">
        <f>'F12b_VTZ-F12'!I26-'F12b_VTZ-F12'!D26</f>
        <v>0.32240278618333651</v>
      </c>
      <c r="BH36" s="1">
        <f>'F12b_VTZ-F12'!N26-'F12b_VTZ-F12'!$M26</f>
        <v>0.32154122111572203</v>
      </c>
      <c r="BI36" s="1">
        <f>'F12b_VTZ-F12'!O26-'F12b_VTZ-F12'!$M26</f>
        <v>0.27659565725947566</v>
      </c>
      <c r="BJ36" s="1">
        <f>'F12b_VTZ-F12'!P26-'F12b_VTZ-F12'!$M26</f>
        <v>0.29570288526296018</v>
      </c>
      <c r="BK36" s="1">
        <f>'F12b_VTZ-F12'!Q26-'F12b_VTZ-F12'!$M26</f>
        <v>0.30037786303324943</v>
      </c>
      <c r="BL36" s="1">
        <f>'F12b_VTZ-F12'!R26-'F12b_VTZ-F12'!$M26</f>
        <v>0.29117224839705003</v>
      </c>
      <c r="BM36" s="1">
        <f>'F12b_VTZ-F12'!W26-'F12b_VTZ-F12'!$V26</f>
        <v>0.3330474994849153</v>
      </c>
      <c r="BN36" s="1">
        <f>'F12b_VTZ-F12'!X26-'F12b_VTZ-F12'!$V26</f>
        <v>0.29142919852777993</v>
      </c>
      <c r="BO36" s="1">
        <f>'F12b_VTZ-F12'!Y26-'F12b_VTZ-F12'!$V26</f>
        <v>0.31156112756207932</v>
      </c>
      <c r="BP36" s="1">
        <f>'F12b_VTZ-F12'!Z26-'F12b_VTZ-F12'!$V26</f>
        <v>0.31648681959292801</v>
      </c>
      <c r="BQ36" s="1">
        <f>'F12b_VTZ-F12'!AA26-'F12b_VTZ-F12'!$V26</f>
        <v>0.30678751729019371</v>
      </c>
      <c r="BR36" s="1"/>
      <c r="BS36" s="1">
        <f>'F12b_VDZ-F12'!E26-'F12b_VDZ-F12'!$D26</f>
        <v>0.38579375741667832</v>
      </c>
      <c r="BT36" s="1">
        <f>'F12b_VDZ-F12'!F26-'F12b_VDZ-F12'!$D26</f>
        <v>0.30183864435586738</v>
      </c>
      <c r="BU36" s="1">
        <f>'F12b_VDZ-F12'!G26-'F12b_VDZ-F12'!$D26</f>
        <v>0.35367641313754383</v>
      </c>
      <c r="BV36" s="1">
        <f>'F12b_VDZ-F12'!H26-'F12b_VDZ-F12'!$D26</f>
        <v>0.36433214477757137</v>
      </c>
      <c r="BW36" s="1">
        <f>'F12b_VDZ-F12'!I26-'F12b_VDZ-F12'!$D26</f>
        <v>0.34448844480335161</v>
      </c>
      <c r="BX36" s="1">
        <f>'F12b_VDZ-F12'!N26-'F12b_VDZ-F12'!M26</f>
        <v>0.30960660853190891</v>
      </c>
      <c r="BY36" s="1">
        <f>'F12b_VDZ-F12'!O26-'F12b_VDZ-F12'!M26</f>
        <v>0.22321323860440323</v>
      </c>
      <c r="BZ36" s="1">
        <f>'F12b_VDZ-F12'!P26-'F12b_VDZ-F12'!M26</f>
        <v>0.26154788020232367</v>
      </c>
      <c r="CA36" s="1">
        <f>'F12b_VDZ-F12'!Q26-'F12b_VDZ-F12'!M26</f>
        <v>0.26942791946683098</v>
      </c>
      <c r="CB36" s="1">
        <f>'F12b_VDZ-F12'!R26-'F12b_VDZ-F12'!M26</f>
        <v>0.25475326921920516</v>
      </c>
      <c r="CC36" s="1">
        <f>'F12b_VDZ-F12'!W26-'F12b_VDZ-F12'!V26</f>
        <v>0.34770018297429317</v>
      </c>
      <c r="CD36" s="1">
        <f>'F12b_VDZ-F12'!X26-'F12b_VDZ-F12'!V26</f>
        <v>0.26252594148013486</v>
      </c>
      <c r="CE36" s="1">
        <f>'F12b_VDZ-F12'!Y26-'F12b_VDZ-F12'!V26</f>
        <v>0.30761214666993375</v>
      </c>
      <c r="CF36" s="1">
        <f>'F12b_VDZ-F12'!Z26-'F12b_VDZ-F12'!V26</f>
        <v>0.31688003212220117</v>
      </c>
      <c r="CG36" s="1">
        <f>'F12b_VDZ-F12'!AA26-'F12b_VDZ-F12'!V26</f>
        <v>0.29962085701127794</v>
      </c>
      <c r="CI36" s="1">
        <f>'F12c_VDZ-F12 '!E26-'F12c_VDZ-F12 '!$D26</f>
        <v>0.3778071541142447</v>
      </c>
      <c r="CJ36" s="1">
        <f>'F12c_VDZ-F12 '!F26-'F12c_VDZ-F12 '!$D26</f>
        <v>0.29574146334108509</v>
      </c>
      <c r="CK36" s="1">
        <f>'F12c_VDZ-F12 '!G26-'F12c_VDZ-F12 '!$D26</f>
        <v>0.34875312064497432</v>
      </c>
      <c r="CL36" s="1">
        <f>'F12c_VDZ-F12 '!H26-'F12c_VDZ-F12 '!$D26</f>
        <v>0.35697258669028997</v>
      </c>
      <c r="CM36" s="1">
        <f>'F12c_VDZ-F12 '!I26-'F12c_VDZ-F12 '!$D26</f>
        <v>0.33752973211118054</v>
      </c>
      <c r="CN36" s="1">
        <f>'F12c_VDZ-F12 '!N26-'F12c_VDZ-F12 '!$M26</f>
        <v>0.30372116364830948</v>
      </c>
      <c r="CO36" s="1">
        <f>'F12c_VDZ-F12 '!O26-'F12c_VDZ-F12 '!$M26</f>
        <v>0.21893437562015272</v>
      </c>
      <c r="CP36" s="1">
        <f>'F12c_VDZ-F12 '!P26-'F12c_VDZ-F12 '!$M26</f>
        <v>0.25817836245006465</v>
      </c>
      <c r="CQ36" s="1">
        <f>'F12c_VDZ-F12 '!Q26-'F12c_VDZ-F12 '!$M26</f>
        <v>0.26426314895998626</v>
      </c>
      <c r="CR36" s="1">
        <f>'F12c_VDZ-F12 '!R26-'F12c_VDZ-F12 '!$M26</f>
        <v>0.24986980289528038</v>
      </c>
      <c r="CS36" s="1">
        <f>'F12c_VDZ-F12 '!W26-'F12c_VDZ-F12 '!$V26</f>
        <v>0.34076415888127709</v>
      </c>
      <c r="CT36" s="1">
        <f>'F12c_VDZ-F12 '!X26-'F12c_VDZ-F12 '!$V26</f>
        <v>0.25733791948061935</v>
      </c>
      <c r="CU36" s="1">
        <f>'F12c_VDZ-F12 '!Y26-'F12c_VDZ-F12 '!$V26</f>
        <v>0.30346574154751949</v>
      </c>
      <c r="CV36" s="1">
        <f>'F12c_VDZ-F12 '!Z26-'F12c_VDZ-F12 '!$V26</f>
        <v>0.31061786782513856</v>
      </c>
      <c r="CW36" s="1">
        <f>'F12c_VDZ-F12 '!AA26-'F12c_VDZ-F12 '!$V26</f>
        <v>0.2936997675032309</v>
      </c>
      <c r="CX36" s="1"/>
      <c r="CY36" s="1">
        <f>'F12c_aVDZ-F12'!E26-'F12c_aVDZ-F12'!$D26</f>
        <v>0.38802530227712673</v>
      </c>
      <c r="CZ36" s="1">
        <f>'F12c_aVDZ-F12'!F26-'F12c_aVDZ-F12'!$D26</f>
        <v>0.30688154033805759</v>
      </c>
      <c r="DA36" s="1">
        <f>'F12c_aVDZ-F12'!G26-'F12c_aVDZ-F12'!$D26</f>
        <v>0.36089269143755587</v>
      </c>
      <c r="DB36" s="1">
        <f>'F12c_aVDZ-F12'!H26-'F12c_aVDZ-F12'!$D26</f>
        <v>0.36916474887442874</v>
      </c>
      <c r="DC36" s="1">
        <f>'F12c_aVDZ-F12'!I26-'F12c_aVDZ-F12'!$D26</f>
        <v>0.35024390198782474</v>
      </c>
      <c r="DD36" s="1">
        <f>'F12c_aVDZ-F12'!N26-'F12c_aVDZ-F12'!$M26</f>
        <v>0.32483524560689858</v>
      </c>
      <c r="DE36" s="1">
        <f>'F12c_aVDZ-F12'!O26-'F12c_aVDZ-F12'!$M26</f>
        <v>0.23704487517083273</v>
      </c>
      <c r="DF36" s="1">
        <f>'F12c_aVDZ-F12'!P26-'F12c_aVDZ-F12'!$M26</f>
        <v>0.27876477320089954</v>
      </c>
      <c r="DG36" s="1">
        <f>'F12c_aVDZ-F12'!Q26-'F12c_aVDZ-F12'!$M26</f>
        <v>0.28515436841855024</v>
      </c>
      <c r="DH36" s="1">
        <f>'F12c_aVDZ-F12'!R26-'F12c_aVDZ-F12'!$M26</f>
        <v>0.27053931603247161</v>
      </c>
      <c r="DI36" s="1">
        <f>'F12c_aVDZ-F12'!W26-'F12c_aVDZ-F12'!$V26</f>
        <v>0.35643027394201265</v>
      </c>
      <c r="DJ36" s="1">
        <f>'F12c_aVDZ-F12'!X26-'F12c_aVDZ-F12'!$V26</f>
        <v>0.27196320775444516</v>
      </c>
      <c r="DK36" s="1">
        <f>'F12c_aVDZ-F12'!Y26-'F12c_aVDZ-F12'!$V26</f>
        <v>0.3198287323192277</v>
      </c>
      <c r="DL36" s="1">
        <f>'F12c_aVDZ-F12'!Z26-'F12c_aVDZ-F12'!$V26</f>
        <v>0.32715955864648905</v>
      </c>
      <c r="DM36" s="1">
        <f>'F12c_aVDZ-F12'!AA26-'F12c_aVDZ-F12'!$V26</f>
        <v>0.31039160901014817</v>
      </c>
      <c r="DO36" s="1"/>
    </row>
    <row r="37" spans="1:119" x14ac:dyDescent="0.2">
      <c r="A37" t="s">
        <v>170</v>
      </c>
      <c r="B37" s="1">
        <f>-(BEGDB!D20-BEGDB!C20)</f>
        <v>0.89399999999999835</v>
      </c>
      <c r="C37" s="1">
        <f>'CCSD(T)-haVnZ'!I28-'CCSD(T)-haVnZ'!H28</f>
        <v>1.0793778528160836</v>
      </c>
      <c r="D37" s="1">
        <f>'CCSD(T)-haVnZ'!S28-'CCSD(T)-haVnZ'!R28</f>
        <v>1.0797587630344943</v>
      </c>
      <c r="E37" s="1"/>
      <c r="F37" s="1">
        <f t="shared" si="33"/>
        <v>1.0799191462843514</v>
      </c>
      <c r="H37" s="1">
        <f>'CCSD(T)-haVnZ'!N28-'CCSD(T)-haVnZ'!M28</f>
        <v>0.86155050589167281</v>
      </c>
      <c r="I37" s="1">
        <f>'CCSD(T)-haVnZ'!X28-'CCSD(T)-haVnZ'!W28</f>
        <v>0.9941383133746271</v>
      </c>
      <c r="J37" s="1"/>
      <c r="K37" s="1">
        <f t="shared" si="36"/>
        <v>1.0499647586306078</v>
      </c>
      <c r="M37" s="1">
        <f t="shared" si="37"/>
        <v>0.97046417935387819</v>
      </c>
      <c r="N37" s="1">
        <f t="shared" si="38"/>
        <v>1.0369485382045607</v>
      </c>
      <c r="O37" s="1"/>
      <c r="P37" s="1">
        <f t="shared" si="34"/>
        <v>1.0649419524574797</v>
      </c>
      <c r="S37" s="1">
        <f>'CCSD(T)-sano-VnZ'!F28-'CCSD(T)-sano-VnZ'!E28</f>
        <v>0.87267358177720311</v>
      </c>
      <c r="T37" s="1">
        <f>'CCSD(T)-sano-VnZ'!P28-'CCSD(T)-sano-VnZ'!O28</f>
        <v>1.0221567418567652</v>
      </c>
      <c r="U37" s="1"/>
      <c r="V37" s="1">
        <f>'CCSD(T)-sano-VnZ'!K28-'CCSD(T)-sano-VnZ'!J28</f>
        <v>0.64198036607137787</v>
      </c>
      <c r="W37" s="1">
        <f>'CCSD(T)-sano-VnZ'!U28-'CCSD(T)-sano-VnZ'!T28</f>
        <v>0.89319504813355266</v>
      </c>
      <c r="X37" s="1"/>
      <c r="Y37" s="1">
        <f t="shared" si="40"/>
        <v>0.75732697392429049</v>
      </c>
      <c r="Z37" s="1">
        <f t="shared" si="41"/>
        <v>0.95767589499515893</v>
      </c>
      <c r="AA37" s="1"/>
      <c r="AB37" s="27"/>
      <c r="AC37" s="28">
        <f t="shared" si="43"/>
        <v>1.0850970197850018</v>
      </c>
      <c r="AD37" s="28">
        <f t="shared" si="44"/>
        <v>0.9989696511070999</v>
      </c>
      <c r="AE37" s="28">
        <f t="shared" si="45"/>
        <v>1.0420333354460509</v>
      </c>
      <c r="AF37" s="27"/>
      <c r="AG37" s="27"/>
      <c r="AH37" s="27"/>
      <c r="AI37" s="27"/>
      <c r="AJ37" s="1"/>
      <c r="AK37" s="1">
        <f t="shared" si="49"/>
        <v>1.1093754235359876</v>
      </c>
      <c r="AL37" s="1"/>
      <c r="AM37" s="1"/>
      <c r="AN37" s="1"/>
      <c r="AO37" s="1"/>
      <c r="AP37" s="1"/>
      <c r="AQ37" s="1"/>
      <c r="BC37" s="1">
        <f>'F12b_VTZ-F12'!E27-'F12b_VTZ-F12'!$D27</f>
        <v>1.1570993290281706</v>
      </c>
      <c r="BD37" s="1">
        <f>'F12b_VTZ-F12'!F27-'F12b_VTZ-F12'!$D27</f>
        <v>1.0956376098592955</v>
      </c>
      <c r="BE37" s="1">
        <f>'F12b_VTZ-F12'!G27-'F12b_VTZ-F12'!$D27</f>
        <v>1.1698232324228677</v>
      </c>
      <c r="BF37" s="1">
        <f>'F12b_VTZ-F12'!H27-'F12b_VTZ-F12'!$D27</f>
        <v>1.1857281189148381</v>
      </c>
      <c r="BG37" s="1">
        <f>'F12b_VTZ-F12'!I27-'F12b_VTZ-F12'!$D27</f>
        <v>1.1533777118988802</v>
      </c>
      <c r="BH37" s="1">
        <f>'F12b_VTZ-F12'!N27-'F12b_VTZ-F12'!$M27</f>
        <v>1.082205123256017</v>
      </c>
      <c r="BI37" s="1">
        <f>'F12b_VTZ-F12'!O27-'F12b_VTZ-F12'!$M27</f>
        <v>0.98689548241803848</v>
      </c>
      <c r="BJ37" s="1">
        <f>'F12b_VTZ-F12'!P27-'F12b_VTZ-F12'!$M27</f>
        <v>1.0537181755325626</v>
      </c>
      <c r="BK37" s="1">
        <f>'F12b_VTZ-F12'!Q27-'F12b_VTZ-F12'!$M27</f>
        <v>1.06804450066603</v>
      </c>
      <c r="BL37" s="1">
        <f>'F12b_VTZ-F12'!R27-'F12b_VTZ-F12'!$M27</f>
        <v>1.0389048743414691</v>
      </c>
      <c r="BM37" s="1">
        <f>'F12b_VTZ-F12'!W27-'F12b_VTZ-F12'!$V27</f>
        <v>1.1196522261420938</v>
      </c>
      <c r="BN37" s="1">
        <f>'F12b_VTZ-F12'!X27-'F12b_VTZ-F12'!$V27</f>
        <v>1.0412665461386688</v>
      </c>
      <c r="BO37" s="1">
        <f>'F12b_VTZ-F12'!Y27-'F12b_VTZ-F12'!$V27</f>
        <v>1.1117707039777187</v>
      </c>
      <c r="BP37" s="1">
        <f>'F12b_VTZ-F12'!Z27-'F12b_VTZ-F12'!$V27</f>
        <v>1.1268863097904358</v>
      </c>
      <c r="BQ37" s="1">
        <f>'F12b_VTZ-F12'!AA27-'F12b_VTZ-F12'!$V27</f>
        <v>1.0961412931201764</v>
      </c>
      <c r="BR37" s="1"/>
      <c r="BS37" s="1">
        <f>'F12b_VDZ-F12'!E27-'F12b_VDZ-F12'!$D27</f>
        <v>1.2374409648500766</v>
      </c>
      <c r="BT37" s="1">
        <f>'F12b_VDZ-F12'!F27-'F12b_VDZ-F12'!$D27</f>
        <v>1.069703854326967</v>
      </c>
      <c r="BU37" s="1">
        <f>'F12b_VDZ-F12'!G27-'F12b_VDZ-F12'!$D27</f>
        <v>1.2563029946757638</v>
      </c>
      <c r="BV37" s="1">
        <f>'F12b_VDZ-F12'!H27-'F12b_VDZ-F12'!$D27</f>
        <v>1.2888303798092018</v>
      </c>
      <c r="BW37" s="1">
        <f>'F12b_VDZ-F12'!I27-'F12b_VDZ-F12'!$D27</f>
        <v>1.2208530089433687</v>
      </c>
      <c r="BX37" s="1">
        <f>'F12b_VDZ-F12'!N27-'F12b_VDZ-F12'!M27</f>
        <v>1.0603510093209429</v>
      </c>
      <c r="BY37" s="1">
        <f>'F12b_VDZ-F12'!O27-'F12b_VDZ-F12'!M27</f>
        <v>0.84647915666133855</v>
      </c>
      <c r="BZ37" s="1">
        <f>'F12b_VDZ-F12'!P27-'F12b_VDZ-F12'!M27</f>
        <v>0.99413898074934082</v>
      </c>
      <c r="CA37" s="1">
        <f>'F12b_VDZ-F12'!Q27-'F12b_VDZ-F12'!M27</f>
        <v>1.0198785846825018</v>
      </c>
      <c r="CB37" s="1">
        <f>'F12b_VDZ-F12'!R27-'F12b_VDZ-F12'!M27</f>
        <v>0.96608666149758449</v>
      </c>
      <c r="CC37" s="1">
        <f>'F12b_VDZ-F12'!W27-'F12b_VDZ-F12'!V27</f>
        <v>1.1488959870855098</v>
      </c>
      <c r="CD37" s="1">
        <f>'F12b_VDZ-F12'!X27-'F12b_VDZ-F12'!V27</f>
        <v>0.95809150549415278</v>
      </c>
      <c r="CE37" s="1">
        <f>'F12b_VDZ-F12'!Y27-'F12b_VDZ-F12'!V27</f>
        <v>1.1252209877125523</v>
      </c>
      <c r="CF37" s="1">
        <f>'F12b_VDZ-F12'!Z27-'F12b_VDZ-F12'!V27</f>
        <v>1.1543544822458536</v>
      </c>
      <c r="CG37" s="1">
        <f>'F12b_VDZ-F12'!AA27-'F12b_VDZ-F12'!V27</f>
        <v>1.0934698352204784</v>
      </c>
      <c r="CI37" s="1">
        <f>'F12c_VDZ-F12 '!E27-'F12c_VDZ-F12 '!$D27</f>
        <v>1.20971503795327</v>
      </c>
      <c r="CJ37" s="1">
        <f>'F12c_VDZ-F12 '!F27-'F12c_VDZ-F12 '!$D27</f>
        <v>1.0462141105888279</v>
      </c>
      <c r="CK37" s="1">
        <f>'F12c_VDZ-F12 '!G27-'F12c_VDZ-F12 '!$D27</f>
        <v>1.2369807915135951</v>
      </c>
      <c r="CL37" s="1">
        <f>'F12c_VDZ-F12 '!H27-'F12c_VDZ-F12 '!$D27</f>
        <v>1.2605288127590164</v>
      </c>
      <c r="CM37" s="1">
        <f>'F12c_VDZ-F12 '!I27-'F12c_VDZ-F12 '!$D27</f>
        <v>1.194044164415029</v>
      </c>
      <c r="CN37" s="1">
        <f>'F12c_VDZ-F12 '!N27-'F12c_VDZ-F12 '!$M27</f>
        <v>1.033398327393833</v>
      </c>
      <c r="CO37" s="1">
        <f>'F12c_VDZ-F12 '!O27-'F12c_VDZ-F12 '!$M27</f>
        <v>0.82448533288049219</v>
      </c>
      <c r="CP37" s="1">
        <f>'F12c_VDZ-F12 '!P27-'F12c_VDZ-F12 '!$M27</f>
        <v>0.97482198847792034</v>
      </c>
      <c r="CQ37" s="1">
        <f>'F12c_VDZ-F12 '!Q27-'F12c_VDZ-F12 '!$M27</f>
        <v>0.99337937356640893</v>
      </c>
      <c r="CR37" s="1">
        <f>'F12c_VDZ-F12 '!R27-'F12c_VDZ-F12 '!$M27</f>
        <v>0.94098511041650568</v>
      </c>
      <c r="CS37" s="1">
        <f>'F12c_VDZ-F12 '!W27-'F12c_VDZ-F12 '!$V27</f>
        <v>1.1215566826735532</v>
      </c>
      <c r="CT37" s="1">
        <f>'F12c_VDZ-F12 '!X27-'F12c_VDZ-F12 '!$V27</f>
        <v>0.93534972173466002</v>
      </c>
      <c r="CU37" s="1">
        <f>'F12c_VDZ-F12 '!Y27-'F12c_VDZ-F12 '!$V27</f>
        <v>1.1059013899957577</v>
      </c>
      <c r="CV37" s="1">
        <f>'F12c_VDZ-F12 '!Z27-'F12c_VDZ-F12 '!$V27</f>
        <v>1.1269540931627162</v>
      </c>
      <c r="CW37" s="1">
        <f>'F12c_VDZ-F12 '!AA27-'F12c_VDZ-F12 '!$V27</f>
        <v>1.0675146374157691</v>
      </c>
      <c r="CX37" s="1"/>
      <c r="CY37" s="1">
        <f>'F12c_aVDZ-F12'!E27-'F12c_aVDZ-F12'!$D27</f>
        <v>1.2032370729911186</v>
      </c>
      <c r="CZ37" s="1">
        <f>'F12c_aVDZ-F12'!F27-'F12c_aVDZ-F12'!$D27</f>
        <v>1.0641630008290157</v>
      </c>
      <c r="DA37" s="1">
        <f>'F12c_aVDZ-F12'!G27-'F12c_aVDZ-F12'!$D27</f>
        <v>1.2539777552868863</v>
      </c>
      <c r="DB37" s="1">
        <f>'F12c_aVDZ-F12'!H27-'F12c_aVDZ-F12'!$D27</f>
        <v>1.2770755213994995</v>
      </c>
      <c r="DC37" s="1">
        <f>'F12c_aVDZ-F12'!I27-'F12c_aVDZ-F12'!$D27</f>
        <v>1.2145292328461572</v>
      </c>
      <c r="DD37" s="1">
        <f>'F12c_aVDZ-F12'!N27-'F12c_aVDZ-F12'!$M27</f>
        <v>1.0809558458818529</v>
      </c>
      <c r="DE37" s="1">
        <f>'F12c_aVDZ-F12'!O27-'F12c_aVDZ-F12'!$M27</f>
        <v>0.87347867344465158</v>
      </c>
      <c r="DF37" s="1">
        <f>'F12c_aVDZ-F12'!P27-'F12c_aVDZ-F12'!$M27</f>
        <v>1.029281064426975</v>
      </c>
      <c r="DG37" s="1">
        <f>'F12c_aVDZ-F12'!Q27-'F12c_aVDZ-F12'!$M27</f>
        <v>1.0482400078293104</v>
      </c>
      <c r="DH37" s="1">
        <f>'F12c_aVDZ-F12'!R27-'F12c_aVDZ-F12'!$M27</f>
        <v>0.99690121000238108</v>
      </c>
      <c r="DI37" s="1">
        <f>'F12c_aVDZ-F12'!W27-'F12c_aVDZ-F12'!$V27</f>
        <v>1.1420964594364875</v>
      </c>
      <c r="DJ37" s="1">
        <f>'F12c_aVDZ-F12'!X27-'F12c_aVDZ-F12'!$V27</f>
        <v>0.96882083713683187</v>
      </c>
      <c r="DK37" s="1">
        <f>'F12c_aVDZ-F12'!Y27-'F12c_aVDZ-F12'!$V27</f>
        <v>1.1416294098569324</v>
      </c>
      <c r="DL37" s="1">
        <f>'F12c_aVDZ-F12'!Z27-'F12c_aVDZ-F12'!$V27</f>
        <v>1.162657764614405</v>
      </c>
      <c r="DM37" s="1">
        <f>'F12c_aVDZ-F12'!AA27-'F12c_aVDZ-F12'!$V27</f>
        <v>1.1057152214242691</v>
      </c>
      <c r="DO37" s="1"/>
    </row>
    <row r="38" spans="1:119" x14ac:dyDescent="0.2">
      <c r="A38" t="s">
        <v>156</v>
      </c>
      <c r="B38" s="1">
        <f>-(BEGDB!D21-BEGDB!C21)</f>
        <v>0.34799999999999986</v>
      </c>
      <c r="C38" s="1">
        <f>'CCSD(T)-haVnZ'!I29-'CCSD(T)-haVnZ'!H29</f>
        <v>0.44777148704338376</v>
      </c>
      <c r="D38" s="1">
        <f>'CCSD(T)-haVnZ'!S29-'CCSD(T)-haVnZ'!R29</f>
        <v>0.45914853857784887</v>
      </c>
      <c r="E38" s="1"/>
      <c r="F38" s="1">
        <f t="shared" si="33"/>
        <v>0.46393887606604473</v>
      </c>
      <c r="G38" s="1"/>
      <c r="H38" s="1">
        <f>'CCSD(T)-haVnZ'!N29-'CCSD(T)-haVnZ'!M29</f>
        <v>0.32523711963588564</v>
      </c>
      <c r="I38" s="1">
        <f>'CCSD(T)-haVnZ'!X29-'CCSD(T)-haVnZ'!W29</f>
        <v>0.41194881329107425</v>
      </c>
      <c r="J38" s="1"/>
      <c r="K38" s="1">
        <f t="shared" si="36"/>
        <v>0.4484590000932589</v>
      </c>
      <c r="L38" s="1"/>
      <c r="M38" s="1">
        <f t="shared" si="37"/>
        <v>0.3865043033396347</v>
      </c>
      <c r="N38" s="1">
        <f t="shared" si="38"/>
        <v>0.43554867593446156</v>
      </c>
      <c r="O38" s="1"/>
      <c r="P38" s="1">
        <f t="shared" si="34"/>
        <v>0.45619893807965184</v>
      </c>
      <c r="Q38" s="1"/>
      <c r="R38" s="1"/>
      <c r="S38" s="1">
        <f>'CCSD(T)-sano-VnZ'!F29-'CCSD(T)-sano-VnZ'!E29</f>
        <v>0.32972060223677424</v>
      </c>
      <c r="T38" s="1">
        <f>'CCSD(T)-sano-VnZ'!P29-'CCSD(T)-sano-VnZ'!O29</f>
        <v>0.41358208874562763</v>
      </c>
      <c r="U38" s="1"/>
      <c r="V38" s="1">
        <f>'CCSD(T)-sano-VnZ'!K29-'CCSD(T)-sano-VnZ'!J29</f>
        <v>0.24479015760809819</v>
      </c>
      <c r="W38" s="1">
        <f>'CCSD(T)-sano-VnZ'!U29-'CCSD(T)-sano-VnZ'!T29</f>
        <v>0.36357225414501837</v>
      </c>
      <c r="X38" s="1"/>
      <c r="Y38" s="1">
        <f t="shared" ref="Y38:Y56" si="57">(S38+V38)/2</f>
        <v>0.28725537992243622</v>
      </c>
      <c r="Z38" s="1">
        <f t="shared" ref="Z38:Z73" si="58">(T38+W38)/2</f>
        <v>0.388577171445323</v>
      </c>
      <c r="AA38" s="1"/>
      <c r="AB38" s="27"/>
      <c r="AC38" s="28">
        <f t="shared" si="43"/>
        <v>0.44889218832830274</v>
      </c>
      <c r="AD38" s="28">
        <f t="shared" si="44"/>
        <v>0.4135857684763532</v>
      </c>
      <c r="AE38" s="28">
        <f t="shared" si="45"/>
        <v>0.43123897840232794</v>
      </c>
      <c r="AF38" s="27"/>
      <c r="AG38" s="27"/>
      <c r="AH38" s="27"/>
      <c r="AI38" s="27"/>
      <c r="AJ38" s="1"/>
      <c r="AK38" s="1">
        <f t="shared" si="49"/>
        <v>0.45896841663073862</v>
      </c>
      <c r="AL38" s="1"/>
      <c r="AM38" s="1"/>
      <c r="AN38" s="1"/>
      <c r="AO38" s="1"/>
      <c r="AP38" s="1"/>
      <c r="AQ38" s="1"/>
      <c r="BB38" s="1"/>
      <c r="BC38" s="1">
        <f>'F12b_VTZ-F12'!E28-'F12b_VTZ-F12'!$D28</f>
        <v>0.53715319789353799</v>
      </c>
      <c r="BD38" s="1">
        <f>'F12b_VTZ-F12'!F28-'F12b_VTZ-F12'!$D28</f>
        <v>0.45189635557425678</v>
      </c>
      <c r="BE38" s="1">
        <f>'F12b_VTZ-F12'!G28-'F12b_VTZ-F12'!$D28</f>
        <v>0.48085387403945479</v>
      </c>
      <c r="BF38" s="1">
        <f>'F12b_VTZ-F12'!H28-'F12b_VTZ-F12'!$D28</f>
        <v>0.487761678982503</v>
      </c>
      <c r="BG38" s="1">
        <f>'F12b_VTZ-F12'!I28-'F12b_VTZ-F12'!D28</f>
        <v>0.47571129351302055</v>
      </c>
      <c r="BH38" s="1">
        <f>'F12b_VTZ-F12'!N28-'F12b_VTZ-F12'!$M28</f>
        <v>0.51059394050099094</v>
      </c>
      <c r="BI38" s="1">
        <f>'F12b_VTZ-F12'!O28-'F12b_VTZ-F12'!$M28</f>
        <v>0.41229984860179592</v>
      </c>
      <c r="BJ38" s="1">
        <f>'F12b_VTZ-F12'!P28-'F12b_VTZ-F12'!$M28</f>
        <v>0.43872002290019907</v>
      </c>
      <c r="BK38" s="1">
        <f>'F12b_VTZ-F12'!Q28-'F12b_VTZ-F12'!$M28</f>
        <v>0.44502254536371844</v>
      </c>
      <c r="BL38" s="1">
        <f>'F12b_VTZ-F12'!R28-'F12b_VTZ-F12'!$M28</f>
        <v>0.43402805062311067</v>
      </c>
      <c r="BM38" s="1">
        <f>'F12b_VTZ-F12'!W28-'F12b_VTZ-F12'!$V28</f>
        <v>0.52387356919726358</v>
      </c>
      <c r="BN38" s="1">
        <f>'F12b_VTZ-F12'!X28-'F12b_VTZ-F12'!$V28</f>
        <v>0.4320981020880259</v>
      </c>
      <c r="BO38" s="1">
        <f>'F12b_VTZ-F12'!Y28-'F12b_VTZ-F12'!$V28</f>
        <v>0.45978694846982648</v>
      </c>
      <c r="BP38" s="1">
        <f>'F12b_VTZ-F12'!Z28-'F12b_VTZ-F12'!$V28</f>
        <v>0.46639211217311072</v>
      </c>
      <c r="BQ38" s="1">
        <f>'F12b_VTZ-F12'!AA28-'F12b_VTZ-F12'!$V28</f>
        <v>0.45486967206806561</v>
      </c>
      <c r="BR38" s="1"/>
      <c r="BS38" s="1">
        <f>'F12b_VDZ-F12'!E28-'F12b_VDZ-F12'!$D28</f>
        <v>0.60561860458021144</v>
      </c>
      <c r="BT38" s="1">
        <f>'F12b_VDZ-F12'!F28-'F12b_VDZ-F12'!$D28</f>
        <v>0.43854597050827859</v>
      </c>
      <c r="BU38" s="1">
        <f>'F12b_VDZ-F12'!G28-'F12b_VDZ-F12'!$D28</f>
        <v>0.51021753846844664</v>
      </c>
      <c r="BV38" s="1">
        <f>'F12b_VDZ-F12'!H28-'F12b_VDZ-F12'!$D28</f>
        <v>0.52426643186471633</v>
      </c>
      <c r="BW38" s="1">
        <f>'F12b_VDZ-F12'!I28-'F12b_VDZ-F12'!$D28</f>
        <v>0.50051251614109837</v>
      </c>
      <c r="BX38" s="1">
        <f>'F12b_VDZ-F12'!N28-'F12b_VDZ-F12'!M28</f>
        <v>0.52569445209937982</v>
      </c>
      <c r="BY38" s="1">
        <f>'F12b_VDZ-F12'!O28-'F12b_VDZ-F12'!M28</f>
        <v>0.34177105344725689</v>
      </c>
      <c r="BZ38" s="1">
        <f>'F12b_VDZ-F12'!P28-'F12b_VDZ-F12'!M28</f>
        <v>0.39762669671214201</v>
      </c>
      <c r="CA38" s="1">
        <f>'F12b_VDZ-F12'!Q28-'F12b_VDZ-F12'!M28</f>
        <v>0.4085753894803057</v>
      </c>
      <c r="CB38" s="1">
        <f>'F12b_VDZ-F12'!R28-'F12b_VDZ-F12'!M28</f>
        <v>0.39006330329935412</v>
      </c>
      <c r="CC38" s="1">
        <f>'F12b_VDZ-F12'!W28-'F12b_VDZ-F12'!V28</f>
        <v>0.56565652833979563</v>
      </c>
      <c r="CD38" s="1">
        <f>'F12b_VDZ-F12'!X28-'F12b_VDZ-F12'!V28</f>
        <v>0.3901585119777673</v>
      </c>
      <c r="CE38" s="1">
        <f>'F12b_VDZ-F12'!Y28-'F12b_VDZ-F12'!V28</f>
        <v>0.45392211759029433</v>
      </c>
      <c r="CF38" s="1">
        <f>'F12b_VDZ-F12'!Z28-'F12b_VDZ-F12'!V28</f>
        <v>0.46642091067251101</v>
      </c>
      <c r="CG38" s="1">
        <f>'F12b_VDZ-F12'!AA28-'F12b_VDZ-F12'!V28</f>
        <v>0.44528790972022581</v>
      </c>
      <c r="CI38" s="1">
        <f>'F12c_VDZ-F12 '!E28-'F12c_VDZ-F12 '!$D28</f>
        <v>0.59298296596461864</v>
      </c>
      <c r="CJ38" s="1">
        <f>'F12c_VDZ-F12 '!F28-'F12c_VDZ-F12 '!$D28</f>
        <v>0.42969231105738537</v>
      </c>
      <c r="CK38" s="1">
        <f>'F12c_VDZ-F12 '!G28-'F12c_VDZ-F12 '!$D28</f>
        <v>0.50290328701534293</v>
      </c>
      <c r="CL38" s="1">
        <f>'F12c_VDZ-F12 '!H28-'F12c_VDZ-F12 '!$D28</f>
        <v>0.51368219039210672</v>
      </c>
      <c r="CM38" s="1">
        <f>'F12c_VDZ-F12 '!I28-'F12c_VDZ-F12 '!$D28</f>
        <v>0.49040783460979398</v>
      </c>
      <c r="CN38" s="1">
        <f>'F12c_VDZ-F12 '!N28-'F12c_VDZ-F12 '!$M28</f>
        <v>0.51315066585629054</v>
      </c>
      <c r="CO38" s="1">
        <f>'F12c_VDZ-F12 '!O28-'F12c_VDZ-F12 '!$M28</f>
        <v>0.33326829404726066</v>
      </c>
      <c r="CP38" s="1">
        <f>'F12c_VDZ-F12 '!P28-'F12c_VDZ-F12 '!$M28</f>
        <v>0.39005054598703293</v>
      </c>
      <c r="CQ38" s="1">
        <f>'F12c_VDZ-F12 '!Q28-'F12c_VDZ-F12 '!$M28</f>
        <v>0.39841063679534727</v>
      </c>
      <c r="CR38" s="1">
        <f>'F12c_VDZ-F12 '!R28-'F12c_VDZ-F12 '!$M28</f>
        <v>0.38035910399613826</v>
      </c>
      <c r="CS38" s="1">
        <f>'F12c_VDZ-F12 '!W28-'F12c_VDZ-F12 '!$V28</f>
        <v>0.55306681591045503</v>
      </c>
      <c r="CT38" s="1">
        <f>'F12c_VDZ-F12 '!X28-'F12c_VDZ-F12 '!$V28</f>
        <v>0.38148030255232346</v>
      </c>
      <c r="CU38" s="1">
        <f>'F12c_VDZ-F12 '!Y28-'F12c_VDZ-F12 '!$V28</f>
        <v>0.44647691650118837</v>
      </c>
      <c r="CV38" s="1">
        <f>'F12c_VDZ-F12 '!Z28-'F12c_VDZ-F12 '!$V28</f>
        <v>0.456046413593727</v>
      </c>
      <c r="CW38" s="1">
        <f>'F12c_VDZ-F12 '!AA28-'F12c_VDZ-F12 '!$V28</f>
        <v>0.43538346930296612</v>
      </c>
      <c r="CX38" s="1"/>
      <c r="CY38" s="1">
        <f>'F12c_aVDZ-F12'!E28-'F12c_aVDZ-F12'!$D28</f>
        <v>0.60121201508590971</v>
      </c>
      <c r="CZ38" s="1">
        <f>'F12c_aVDZ-F12'!F28-'F12c_aVDZ-F12'!$D28</f>
        <v>0.43807594917603687</v>
      </c>
      <c r="DA38" s="1">
        <f>'F12c_aVDZ-F12'!G28-'F12c_aVDZ-F12'!$D28</f>
        <v>0.51131786711877858</v>
      </c>
      <c r="DB38" s="1">
        <f>'F12c_aVDZ-F12'!H28-'F12c_aVDZ-F12'!$D28</f>
        <v>0.52191085860341246</v>
      </c>
      <c r="DC38" s="1">
        <f>'F12c_aVDZ-F12'!I28-'F12c_aVDZ-F12'!$D28</f>
        <v>0.4999760807946112</v>
      </c>
      <c r="DD38" s="1">
        <f>'F12c_aVDZ-F12'!N28-'F12c_aVDZ-F12'!$M28</f>
        <v>0.5398520823604267</v>
      </c>
      <c r="DE38" s="1">
        <f>'F12c_aVDZ-F12'!O28-'F12c_aVDZ-F12'!$M28</f>
        <v>0.35673656746387028</v>
      </c>
      <c r="DF38" s="1">
        <f>'F12c_aVDZ-F12'!P28-'F12c_aVDZ-F12'!$M28</f>
        <v>0.41637935417815441</v>
      </c>
      <c r="DG38" s="1">
        <f>'F12c_aVDZ-F12'!Q28-'F12c_aVDZ-F12'!$M28</f>
        <v>0.42500550091939893</v>
      </c>
      <c r="DH38" s="1">
        <f>'F12c_aVDZ-F12'!R28-'F12c_aVDZ-F12'!$M28</f>
        <v>0.40714344444651474</v>
      </c>
      <c r="DI38" s="1">
        <f>'F12c_aVDZ-F12'!W28-'F12c_aVDZ-F12'!$V28</f>
        <v>0.57053204872316865</v>
      </c>
      <c r="DJ38" s="1">
        <f>'F12c_aVDZ-F12'!X28-'F12c_aVDZ-F12'!$V28</f>
        <v>0.39740625831995313</v>
      </c>
      <c r="DK38" s="1">
        <f>'F12c_aVDZ-F12'!Y28-'F12c_aVDZ-F12'!$V28</f>
        <v>0.4638486106484665</v>
      </c>
      <c r="DL38" s="1">
        <f>'F12c_aVDZ-F12'!Z28-'F12c_aVDZ-F12'!$V28</f>
        <v>0.4734581797614057</v>
      </c>
      <c r="DM38" s="1">
        <f>'F12c_aVDZ-F12'!AA28-'F12c_aVDZ-F12'!$V28</f>
        <v>0.45355976262056341</v>
      </c>
      <c r="DO38" s="1"/>
    </row>
    <row r="39" spans="1:119" x14ac:dyDescent="0.2">
      <c r="A39" t="s">
        <v>157</v>
      </c>
      <c r="B39" s="1">
        <f>-(BEGDB!D22-BEGDB!C22)</f>
        <v>0.48200000000000021</v>
      </c>
      <c r="C39" s="1">
        <f>'CCSD(T)-haVnZ'!I30-'CCSD(T)-haVnZ'!H30</f>
        <v>0.58270020501751052</v>
      </c>
      <c r="D39" s="1">
        <f>'CCSD(T)-haVnZ'!S30-'CCSD(T)-haVnZ'!R30</f>
        <v>0.60368241713512116</v>
      </c>
      <c r="E39" s="1">
        <f>'CCSD(T)-haVnZ'!AC30-'CCSD(T)-haVnZ'!AB30</f>
        <v>0.601987326299259</v>
      </c>
      <c r="F39" s="1">
        <f t="shared" si="33"/>
        <v>0.61251703276358882</v>
      </c>
      <c r="G39" s="1">
        <f>E39+(E39-D39)/((4/3)^3-1)</f>
        <v>0.60075036812173799</v>
      </c>
      <c r="H39" s="1">
        <f>'CCSD(T)-haVnZ'!N30-'CCSD(T)-haVnZ'!M30</f>
        <v>0.46061519839619436</v>
      </c>
      <c r="I39" s="1">
        <f>'CCSD(T)-haVnZ'!X30-'CCSD(T)-haVnZ'!W30</f>
        <v>0.55951809266787134</v>
      </c>
      <c r="J39" s="1">
        <f>'CCSD(T)-haVnZ'!AH30-'CCSD(T)-haVnZ'!AG30</f>
        <v>0.5851894046155639</v>
      </c>
      <c r="K39" s="1">
        <f>I39+(I39-H39)/((3/2)^$F$2-1)</f>
        <v>0.60116141657173539</v>
      </c>
      <c r="L39" s="1">
        <f>J39+(J39-I39)/((4/3)^3-1)</f>
        <v>0.60392252414496117</v>
      </c>
      <c r="M39" s="1">
        <f t="shared" si="37"/>
        <v>0.52165770170685244</v>
      </c>
      <c r="N39" s="1">
        <f t="shared" si="38"/>
        <v>0.58160025490149625</v>
      </c>
      <c r="O39" s="1">
        <f t="shared" si="56"/>
        <v>0.59358836545741145</v>
      </c>
      <c r="P39" s="1">
        <f t="shared" si="34"/>
        <v>0.60683922466766216</v>
      </c>
      <c r="Q39" s="1">
        <f>(G39+L39)/2</f>
        <v>0.60233644613334958</v>
      </c>
      <c r="R39" s="1"/>
      <c r="S39" s="1">
        <f>'CCSD(T)-sano-VnZ'!F30-'CCSD(T)-sano-VnZ'!E30</f>
        <v>0.46756912813290441</v>
      </c>
      <c r="T39" s="1">
        <f>'CCSD(T)-sano-VnZ'!P30-'CCSD(T)-sano-VnZ'!O30</f>
        <v>0.56271833654928738</v>
      </c>
      <c r="U39" s="1">
        <f>'CCSD(T)-sano-VnZ'!Z30-'CCSD(T)-sano-VnZ'!Y30</f>
        <v>0.58740343946374374</v>
      </c>
      <c r="V39" s="1">
        <f>'CCSD(T)-sano-VnZ'!K30-'CCSD(T)-sano-VnZ'!J30</f>
        <v>0.3660361225596489</v>
      </c>
      <c r="W39" s="1">
        <f>'CCSD(T)-sano-VnZ'!U30-'CCSD(T)-sano-VnZ'!T30</f>
        <v>0.50504945860113626</v>
      </c>
      <c r="X39" s="1">
        <f>'CCSD(T)-sano-VnZ'!AE30-'CCSD(T)-sano-VnZ'!AD30</f>
        <v>0.55762408888164838</v>
      </c>
      <c r="Y39" s="1">
        <f t="shared" si="57"/>
        <v>0.41680262534627666</v>
      </c>
      <c r="Z39" s="1">
        <f t="shared" si="58"/>
        <v>0.53388389757521182</v>
      </c>
      <c r="AA39" s="1">
        <f t="shared" ref="AA39:AA71" si="59">(U39+X39)/2</f>
        <v>0.57251376417269606</v>
      </c>
      <c r="AB39" s="27"/>
      <c r="AC39" s="28">
        <f t="shared" si="43"/>
        <v>0.60278116114565916</v>
      </c>
      <c r="AD39" s="28">
        <f t="shared" si="44"/>
        <v>0.56358138956597303</v>
      </c>
      <c r="AE39" s="28">
        <f t="shared" si="45"/>
        <v>0.5831812753558161</v>
      </c>
      <c r="AF39" s="28">
        <f t="shared" ref="AF39:AF41" si="60">U39+(U39-T39)/((4/3)^3-1)</f>
        <v>0.60541689294186052</v>
      </c>
      <c r="AG39" s="28">
        <f t="shared" ref="AG39:AG41" si="61">X39+(X39-W39)/((4/3)^3-1)</f>
        <v>0.59598935962688693</v>
      </c>
      <c r="AH39" s="28">
        <f t="shared" ref="AH39:AH41" si="62">AA39+(AA39-Z39)/((4/3)^3-1)</f>
        <v>0.60070312628437372</v>
      </c>
      <c r="AI39" s="27"/>
      <c r="AJ39" s="1">
        <f>AN39+(AN39-BD39)/((4/3)^$AJ$3-1)</f>
        <v>0.60490245226783101</v>
      </c>
      <c r="AK39" s="1">
        <f t="shared" si="49"/>
        <v>0.61498593506770505</v>
      </c>
      <c r="AL39" s="1"/>
      <c r="AM39" s="1">
        <f>'F12b_VQZ-F12'!F29-'F12b_VQZ-F12'!$E29</f>
        <v>0.64017825917355431</v>
      </c>
      <c r="AN39" s="1">
        <f>'F12b_VQZ-F12'!G29-'F12b_VQZ-F12'!$E29</f>
        <v>0.60301512152245973</v>
      </c>
      <c r="AO39" s="1">
        <f>'F12b_VQZ-F12'!H29-'F12b_VQZ-F12'!$E29</f>
        <v>0.6211236656217789</v>
      </c>
      <c r="AP39" s="1">
        <f>'F12b_VQZ-F12'!I29-'F12b_VQZ-F12'!$E29</f>
        <v>0.62637421552407879</v>
      </c>
      <c r="AQ39" s="1">
        <f>'F12b_VQZ-F12'!J29-'F12b_VQZ-F12'!$E29</f>
        <v>0.61700507234178037</v>
      </c>
      <c r="AR39" s="1">
        <f>'F12b_VQZ-F12'!O29-'F12b_VQZ-F12'!$N29</f>
        <v>0.63096507621579789</v>
      </c>
      <c r="AS39" s="1">
        <f>'F12b_VQZ-F12'!P29-'F12b_VQZ-F12'!$N29</f>
        <v>0.5842747547362217</v>
      </c>
      <c r="AT39" s="1">
        <f>'F12b_VQZ-F12'!Q29-'F12b_VQZ-F12'!$N29</f>
        <v>0.60182052562095034</v>
      </c>
      <c r="AU39" s="1">
        <f>'F12b_VQZ-F12'!R29-'F12b_VQZ-F12'!$N29</f>
        <v>0.60690790012766449</v>
      </c>
      <c r="AV39" s="1">
        <f>'F12b_VQZ-F12'!S29-'F12b_VQZ-F12'!$N29</f>
        <v>0.59782992904610222</v>
      </c>
      <c r="AW39" s="1">
        <f>'F12b_VQZ-F12'!X29-'F12b_VQZ-F12'!$W29</f>
        <v>0.6355716676946761</v>
      </c>
      <c r="AX39" s="1">
        <f>'F12b_VQZ-F12'!Y29-'F12b_VQZ-F12'!$W29</f>
        <v>0.59364493812934072</v>
      </c>
      <c r="AY39" s="1">
        <f>'F12b_VQZ-F12'!Z29-'F12b_VQZ-F12'!$W29</f>
        <v>0.61147209562136506</v>
      </c>
      <c r="AZ39" s="1">
        <f>'F12b_VQZ-F12'!AA29-'F12b_VQZ-F12'!$W29</f>
        <v>0.61664105782587164</v>
      </c>
      <c r="BA39" s="1">
        <f>'F12b_VQZ-F12'!AB29-'F12b_VQZ-F12'!$W29</f>
        <v>0.60741750069394129</v>
      </c>
      <c r="BB39" s="1"/>
      <c r="BC39" s="1">
        <f>'F12b_VTZ-F12'!E29-'F12b_VTZ-F12'!$D29</f>
        <v>0.68459892066519856</v>
      </c>
      <c r="BD39" s="1">
        <f>'F12b_VTZ-F12'!F29-'F12b_VTZ-F12'!$D29</f>
        <v>0.60056189333345866</v>
      </c>
      <c r="BE39" s="1">
        <f>'F12b_VTZ-F12'!G29-'F12b_VTZ-F12'!$D29</f>
        <v>0.63875762974946682</v>
      </c>
      <c r="BF39" s="1">
        <f>'F12b_VTZ-F12'!H29-'F12b_VTZ-F12'!$D29</f>
        <v>0.64831234183962572</v>
      </c>
      <c r="BG39" s="1">
        <f>'F12b_VTZ-F12'!I29-'F12b_VTZ-F12'!$D29</f>
        <v>0.63221150511213153</v>
      </c>
      <c r="BH39" s="1">
        <f>'F12b_VTZ-F12'!N29-'F12b_VTZ-F12'!$M29</f>
        <v>0.65731672711089217</v>
      </c>
      <c r="BI39" s="1">
        <f>'F12b_VTZ-F12'!O29-'F12b_VTZ-F12'!$M29</f>
        <v>0.55742559783351187</v>
      </c>
      <c r="BJ39" s="1">
        <f>'F12b_VTZ-F12'!P29-'F12b_VTZ-F12'!$M29</f>
        <v>0.59287786585572366</v>
      </c>
      <c r="BK39" s="1">
        <f>'F12b_VTZ-F12'!Q29-'F12b_VTZ-F12'!$M29</f>
        <v>0.60174629583455808</v>
      </c>
      <c r="BL39" s="1">
        <f>'F12b_VTZ-F12'!R29-'F12b_VTZ-F12'!$M29</f>
        <v>0.58680192683933807</v>
      </c>
      <c r="BM39" s="1">
        <f>'F12b_VTZ-F12'!W29-'F12b_VTZ-F12'!$V29</f>
        <v>0.67095782388804537</v>
      </c>
      <c r="BN39" s="1">
        <f>'F12b_VTZ-F12'!X29-'F12b_VTZ-F12'!$V29</f>
        <v>0.57899374558348526</v>
      </c>
      <c r="BO39" s="1">
        <f>'F12b_VTZ-F12'!Y29-'F12b_VTZ-F12'!$V29</f>
        <v>0.61581774780259568</v>
      </c>
      <c r="BP39" s="1">
        <f>'F12b_VTZ-F12'!Z29-'F12b_VTZ-F12'!$V29</f>
        <v>0.62502931883709234</v>
      </c>
      <c r="BQ39" s="1">
        <f>'F12b_VTZ-F12'!AA29-'F12b_VTZ-F12'!$V29</f>
        <v>0.60950671597573436</v>
      </c>
      <c r="BR39" s="1"/>
      <c r="BS39" s="1">
        <f>'F12b_VDZ-F12'!E29-'F12b_VDZ-F12'!$D29</f>
        <v>0.73523221663595439</v>
      </c>
      <c r="BT39" s="1">
        <f>'F12b_VDZ-F12'!F29-'F12b_VDZ-F12'!$D29</f>
        <v>0.57333270090681321</v>
      </c>
      <c r="BU39" s="1">
        <f>'F12b_VDZ-F12'!G29-'F12b_VDZ-F12'!$D29</f>
        <v>0.66600619868139077</v>
      </c>
      <c r="BV39" s="1">
        <f>'F12b_VDZ-F12'!H29-'F12b_VDZ-F12'!$D29</f>
        <v>0.68530226091881552</v>
      </c>
      <c r="BW39" s="1">
        <f>'F12b_VDZ-F12'!I29-'F12b_VDZ-F12'!$D29</f>
        <v>0.65434461154494628</v>
      </c>
      <c r="BX39" s="1">
        <f>'F12b_VDZ-F12'!N29-'F12b_VDZ-F12'!M29</f>
        <v>0.66006226815639302</v>
      </c>
      <c r="BY39" s="1">
        <f>'F12b_VDZ-F12'!O29-'F12b_VDZ-F12'!M29</f>
        <v>0.47312637050609929</v>
      </c>
      <c r="BZ39" s="1">
        <f>'F12b_VDZ-F12'!P29-'F12b_VDZ-F12'!M29</f>
        <v>0.54960251703470497</v>
      </c>
      <c r="CA39" s="1">
        <f>'F12b_VDZ-F12'!Q29-'F12b_VDZ-F12'!M29</f>
        <v>0.56552603906129306</v>
      </c>
      <c r="CB39" s="1">
        <f>'F12b_VDZ-F12'!R29-'F12b_VDZ-F12'!M29</f>
        <v>0.53997912665861136</v>
      </c>
      <c r="CC39" s="1">
        <f>'F12b_VDZ-F12'!W29-'F12b_VDZ-F12'!V29</f>
        <v>0.69764724239617326</v>
      </c>
      <c r="CD39" s="1">
        <f>'F12b_VDZ-F12'!X29-'F12b_VDZ-F12'!V29</f>
        <v>0.52322953570645581</v>
      </c>
      <c r="CE39" s="1">
        <f>'F12b_VDZ-F12'!Y29-'F12b_VDZ-F12'!V29</f>
        <v>0.60780435785804698</v>
      </c>
      <c r="CF39" s="1">
        <f>'F12b_VDZ-F12'!Z29-'F12b_VDZ-F12'!V29</f>
        <v>0.6254141499900534</v>
      </c>
      <c r="CG39" s="1">
        <f>'F12b_VDZ-F12'!AA29-'F12b_VDZ-F12'!V29</f>
        <v>0.59716186910177882</v>
      </c>
      <c r="CI39" s="1">
        <f>'F12c_VDZ-F12 '!E29-'F12c_VDZ-F12 '!$D29</f>
        <v>0.7209456563662977</v>
      </c>
      <c r="CJ39" s="1">
        <f>'F12c_VDZ-F12 '!F29-'F12c_VDZ-F12 '!$D29</f>
        <v>0.5627117673162596</v>
      </c>
      <c r="CK39" s="1">
        <f>'F12c_VDZ-F12 '!G29-'F12c_VDZ-F12 '!$D29</f>
        <v>0.65749493740301013</v>
      </c>
      <c r="CL39" s="1">
        <f>'F12c_VDZ-F12 '!H29-'F12c_VDZ-F12 '!$D29</f>
        <v>0.67260710191275841</v>
      </c>
      <c r="CM39" s="1">
        <f>'F12c_VDZ-F12 '!I29-'F12c_VDZ-F12 '!$D29</f>
        <v>0.64222294003804681</v>
      </c>
      <c r="CN39" s="1">
        <f>'F12c_VDZ-F12 '!N29-'F12c_VDZ-F12 '!$M29</f>
        <v>0.64520110812999221</v>
      </c>
      <c r="CO39" s="1">
        <f>'F12c_VDZ-F12 '!O29-'F12c_VDZ-F12 '!$M29</f>
        <v>0.4623918800137039</v>
      </c>
      <c r="CP39" s="1">
        <f>'F12c_VDZ-F12 '!P29-'F12c_VDZ-F12 '!$M29</f>
        <v>0.54027716828321193</v>
      </c>
      <c r="CQ39" s="1">
        <f>'F12c_VDZ-F12 '!Q29-'F12c_VDZ-F12 '!$M29</f>
        <v>0.55269514594887426</v>
      </c>
      <c r="CR39" s="1">
        <f>'F12c_VDZ-F12 '!R29-'F12c_VDZ-F12 '!$M29</f>
        <v>0.52772785265964028</v>
      </c>
      <c r="CS39" s="1">
        <f>'F12c_VDZ-F12 '!W29-'F12c_VDZ-F12 '!$V29</f>
        <v>0.6830733822481454</v>
      </c>
      <c r="CT39" s="1">
        <f>'F12c_VDZ-F12 '!X29-'F12c_VDZ-F12 '!$V29</f>
        <v>0.51255182366498175</v>
      </c>
      <c r="CU39" s="1">
        <f>'F12c_VDZ-F12 '!Y29-'F12c_VDZ-F12 '!$V29</f>
        <v>0.59888605284311147</v>
      </c>
      <c r="CV39" s="1">
        <f>'F12c_VDZ-F12 '!Z29-'F12c_VDZ-F12 '!$V29</f>
        <v>0.61265112393081722</v>
      </c>
      <c r="CW39" s="1">
        <f>'F12c_VDZ-F12 '!AA29-'F12c_VDZ-F12 '!$V29</f>
        <v>0.58497539634884355</v>
      </c>
      <c r="CX39" s="1"/>
      <c r="CY39" s="1">
        <f>'F12c_aVDZ-F12'!E29-'F12c_aVDZ-F12'!$D29</f>
        <v>0.73379734462454493</v>
      </c>
      <c r="CZ39" s="1">
        <f>'F12c_aVDZ-F12'!F29-'F12c_aVDZ-F12'!$D29</f>
        <v>0.57957974153345404</v>
      </c>
      <c r="DA39" s="1">
        <f>'F12c_aVDZ-F12'!G29-'F12c_aVDZ-F12'!$D29</f>
        <v>0.67522778627871993</v>
      </c>
      <c r="DB39" s="1">
        <f>'F12c_aVDZ-F12'!H29-'F12c_aVDZ-F12'!$D29</f>
        <v>0.69026515075498729</v>
      </c>
      <c r="DC39" s="1">
        <f>'F12c_aVDZ-F12'!I29-'F12c_aVDZ-F12'!$D29</f>
        <v>0.66147435901213125</v>
      </c>
      <c r="DD39" s="1">
        <f>'F12c_aVDZ-F12'!N29-'F12c_aVDZ-F12'!$M29</f>
        <v>0.67288985815734836</v>
      </c>
      <c r="DE39" s="1">
        <f>'F12c_aVDZ-F12'!O29-'F12c_aVDZ-F12'!$M29</f>
        <v>0.48951286447250997</v>
      </c>
      <c r="DF39" s="1">
        <f>'F12c_aVDZ-F12'!P29-'F12c_aVDZ-F12'!$M29</f>
        <v>0.57029717249640832</v>
      </c>
      <c r="DG39" s="1">
        <f>'F12c_aVDZ-F12'!Q29-'F12c_aVDZ-F12'!$M29</f>
        <v>0.58299772572730468</v>
      </c>
      <c r="DH39" s="1">
        <f>'F12c_aVDZ-F12'!R29-'F12c_aVDZ-F12'!$M29</f>
        <v>0.55868103222247534</v>
      </c>
      <c r="DI39" s="1">
        <f>'F12c_aVDZ-F12'!W29-'F12c_aVDZ-F12'!$V29</f>
        <v>0.70334360139094709</v>
      </c>
      <c r="DJ39" s="1">
        <f>'F12c_aVDZ-F12'!X29-'F12c_aVDZ-F12'!$V29</f>
        <v>0.53454630300298245</v>
      </c>
      <c r="DK39" s="1">
        <f>'F12c_aVDZ-F12'!Y29-'F12c_aVDZ-F12'!$V29</f>
        <v>0.62276247938756413</v>
      </c>
      <c r="DL39" s="1">
        <f>'F12c_aVDZ-F12'!Z29-'F12c_aVDZ-F12'!$V29</f>
        <v>0.63663143824114599</v>
      </c>
      <c r="DM39" s="1">
        <f>'F12c_aVDZ-F12'!AA29-'F12c_aVDZ-F12'!$V29</f>
        <v>0.61007769561730374</v>
      </c>
      <c r="DO39" s="1"/>
    </row>
    <row r="40" spans="1:119" x14ac:dyDescent="0.2">
      <c r="A40" t="s">
        <v>158</v>
      </c>
      <c r="B40" s="1">
        <f>-(BEGDB!D23-BEGDB!C23)</f>
        <v>0.70799999999999841</v>
      </c>
      <c r="C40" s="1">
        <f>'CCSD(T)-haVnZ'!I31-'CCSD(T)-haVnZ'!H31</f>
        <v>0.90546862002226192</v>
      </c>
      <c r="D40" s="1">
        <f>'CCSD(T)-haVnZ'!S31-'CCSD(T)-haVnZ'!R31</f>
        <v>0.89116767348611603</v>
      </c>
      <c r="E40" s="1">
        <f>'CCSD(T)-haVnZ'!AC31-'CCSD(T)-haVnZ'!AB31</f>
        <v>0.89747699919379897</v>
      </c>
      <c r="F40" s="1">
        <f t="shared" si="33"/>
        <v>0.885146222313002</v>
      </c>
      <c r="G40" s="1">
        <f>E40+(E40-D40)/((4/3)^3-1)</f>
        <v>0.90208110173724332</v>
      </c>
      <c r="H40" s="1">
        <f>'CCSD(T)-haVnZ'!N31-'CCSD(T)-haVnZ'!M31</f>
        <v>0.6844260272894509</v>
      </c>
      <c r="I40" s="1">
        <f>'CCSD(T)-haVnZ'!X31-'CCSD(T)-haVnZ'!W31</f>
        <v>0.81735787823448192</v>
      </c>
      <c r="J40" s="1">
        <f>'CCSD(T)-haVnZ'!AH31-'CCSD(T)-haVnZ'!AG31</f>
        <v>0.86609124873526966</v>
      </c>
      <c r="K40" s="1">
        <f t="shared" si="36"/>
        <v>0.87332918389554759</v>
      </c>
      <c r="L40" s="1">
        <f>J40+(J40-I40)/((4/3)^3-1)</f>
        <v>0.90165343801962827</v>
      </c>
      <c r="M40" s="1">
        <f t="shared" si="37"/>
        <v>0.79494732365585641</v>
      </c>
      <c r="N40" s="1">
        <f t="shared" si="38"/>
        <v>0.85426277586029897</v>
      </c>
      <c r="O40" s="1">
        <f t="shared" si="56"/>
        <v>0.88178412396453432</v>
      </c>
      <c r="P40" s="1">
        <f t="shared" si="34"/>
        <v>0.87923770310427485</v>
      </c>
      <c r="Q40" s="1">
        <f>(G40+L40)/2</f>
        <v>0.9018672698784358</v>
      </c>
      <c r="R40" s="1"/>
      <c r="S40" s="1">
        <f>'CCSD(T)-sano-VnZ'!F31-'CCSD(T)-sano-VnZ'!E31</f>
        <v>0.76531164667093066</v>
      </c>
      <c r="T40" s="1">
        <f>'CCSD(T)-sano-VnZ'!P31-'CCSD(T)-sano-VnZ'!O31</f>
        <v>0.8881370549147114</v>
      </c>
      <c r="U40" s="1">
        <f>'CCSD(T)-sano-VnZ'!Z31-'CCSD(T)-sano-VnZ'!Y31</f>
        <v>0.90637668779178426</v>
      </c>
      <c r="V40" s="1">
        <f>'CCSD(T)-sano-VnZ'!K31-'CCSD(T)-sano-VnZ'!J31</f>
        <v>0.50438355364639698</v>
      </c>
      <c r="W40" s="1">
        <f>'CCSD(T)-sano-VnZ'!U31-'CCSD(T)-sano-VnZ'!T31</f>
        <v>0.74580795992576299</v>
      </c>
      <c r="X40" s="1">
        <f>'CCSD(T)-sano-VnZ'!AE31-'CCSD(T)-sano-VnZ'!AD31</f>
        <v>0.83680193465805175</v>
      </c>
      <c r="Y40" s="1">
        <f t="shared" si="57"/>
        <v>0.63484760015866382</v>
      </c>
      <c r="Z40" s="1">
        <f t="shared" si="58"/>
        <v>0.81697250742023719</v>
      </c>
      <c r="AA40" s="1">
        <f t="shared" si="59"/>
        <v>0.87158931122491801</v>
      </c>
      <c r="AB40" s="27"/>
      <c r="AC40" s="28">
        <f t="shared" si="43"/>
        <v>0.93985301628051388</v>
      </c>
      <c r="AD40" s="28">
        <f t="shared" si="44"/>
        <v>0.84746034151707494</v>
      </c>
      <c r="AE40" s="28">
        <f t="shared" si="45"/>
        <v>0.89365667889879441</v>
      </c>
      <c r="AF40" s="28">
        <f t="shared" si="60"/>
        <v>0.91968669016154014</v>
      </c>
      <c r="AG40" s="28">
        <f t="shared" si="61"/>
        <v>0.90320294324647865</v>
      </c>
      <c r="AH40" s="28">
        <f t="shared" si="62"/>
        <v>0.91144481670400945</v>
      </c>
      <c r="AI40" s="27"/>
      <c r="AJ40" s="1">
        <f>AN40+(AN40-BD40)/((4/3)^$AJ$3-1)</f>
        <v>0.90731327799998773</v>
      </c>
      <c r="AK40" s="1">
        <f t="shared" si="49"/>
        <v>0.96353229519617634</v>
      </c>
      <c r="AL40" s="1"/>
      <c r="AM40" s="1">
        <f>'F12b_VQZ-F12'!F30-'F12b_VQZ-F12'!$E30</f>
        <v>0.944846558066466</v>
      </c>
      <c r="AN40" s="1">
        <f>'F12b_VQZ-F12'!G30-'F12b_VQZ-F12'!$E30</f>
        <v>0.91628326968946538</v>
      </c>
      <c r="AO40" s="1">
        <f>'F12b_VQZ-F12'!H30-'F12b_VQZ-F12'!$E30</f>
        <v>0.94713452737990877</v>
      </c>
      <c r="AP40" s="1">
        <f>'F12b_VQZ-F12'!I30-'F12b_VQZ-F12'!$E30</f>
        <v>0.95493030886292374</v>
      </c>
      <c r="AQ40" s="1">
        <f>'F12b_VQZ-F12'!J30-'F12b_VQZ-F12'!$E30</f>
        <v>0.93754104154626106</v>
      </c>
      <c r="AR40" s="1">
        <f>'F12b_VQZ-F12'!O30-'F12b_VQZ-F12'!$N30</f>
        <v>0.91244303866201903</v>
      </c>
      <c r="AS40" s="1">
        <f>'F12b_VQZ-F12'!P30-'F12b_VQZ-F12'!$N30</f>
        <v>0.86577929217128258</v>
      </c>
      <c r="AT40" s="1">
        <f>'F12b_VQZ-F12'!Q30-'F12b_VQZ-F12'!$N30</f>
        <v>0.89493008093868909</v>
      </c>
      <c r="AU40" s="1">
        <f>'F12b_VQZ-F12'!R30-'F12b_VQZ-F12'!$N30</f>
        <v>0.90229617218749425</v>
      </c>
      <c r="AV40" s="1">
        <f>'F12b_VQZ-F12'!S30-'F12b_VQZ-F12'!$N30</f>
        <v>0.88586537174965585</v>
      </c>
      <c r="AW40" s="1">
        <f>'F12b_VQZ-F12'!X30-'F12b_VQZ-F12'!$W30</f>
        <v>0.92864479836423897</v>
      </c>
      <c r="AX40" s="1">
        <f>'F12b_VQZ-F12'!Y30-'F12b_VQZ-F12'!$W30</f>
        <v>0.89103128093037043</v>
      </c>
      <c r="AY40" s="1">
        <f>'F12b_VQZ-F12'!Z30-'F12b_VQZ-F12'!$W30</f>
        <v>0.92103230415929715</v>
      </c>
      <c r="AZ40" s="1">
        <f>'F12b_VQZ-F12'!AA30-'F12b_VQZ-F12'!$W30</f>
        <v>0.92861324052520899</v>
      </c>
      <c r="BA40" s="1">
        <f>'F12b_VQZ-F12'!AB30-'F12b_VQZ-F12'!$W30</f>
        <v>0.91170320664795668</v>
      </c>
      <c r="BB40" s="1"/>
      <c r="BC40" s="1">
        <f>'F12b_VTZ-F12'!E30-'F12b_VTZ-F12'!$D30</f>
        <v>0.98947060407276055</v>
      </c>
      <c r="BD40" s="1">
        <f>'F12b_VTZ-F12'!F30-'F12b_VTZ-F12'!$D30</f>
        <v>0.9279428246040986</v>
      </c>
      <c r="BE40" s="1">
        <f>'F12b_VTZ-F12'!G30-'F12b_VTZ-F12'!$D30</f>
        <v>0.99422578056556787</v>
      </c>
      <c r="BF40" s="1">
        <f>'F12b_VTZ-F12'!H30-'F12b_VTZ-F12'!$D30</f>
        <v>1.0089972807425021</v>
      </c>
      <c r="BG40" s="1">
        <f>'F12b_VTZ-F12'!I30-'F12b_VTZ-F12'!D30</f>
        <v>0.976845411460733</v>
      </c>
      <c r="BH40" s="1">
        <f>'F12b_VTZ-F12'!N30-'F12b_VTZ-F12'!$M30</f>
        <v>0.91259881032678436</v>
      </c>
      <c r="BI40" s="1">
        <f>'F12b_VTZ-F12'!O30-'F12b_VTZ-F12'!$M30</f>
        <v>0.81821317919116154</v>
      </c>
      <c r="BJ40" s="1">
        <f>'F12b_VTZ-F12'!P30-'F12b_VTZ-F12'!$M30</f>
        <v>0.87665814658078745</v>
      </c>
      <c r="BK40" s="1">
        <f>'F12b_VTZ-F12'!Q30-'F12b_VTZ-F12'!$M30</f>
        <v>0.88968291039244463</v>
      </c>
      <c r="BL40" s="1">
        <f>'F12b_VTZ-F12'!R30-'F12b_VTZ-F12'!$M30</f>
        <v>0.86133301373453719</v>
      </c>
      <c r="BM40" s="1">
        <f>'F12b_VTZ-F12'!W30-'F12b_VTZ-F12'!$V30</f>
        <v>0.95103470719977068</v>
      </c>
      <c r="BN40" s="1">
        <f>'F12b_VTZ-F12'!X30-'F12b_VTZ-F12'!$V30</f>
        <v>0.8730780018976283</v>
      </c>
      <c r="BO40" s="1">
        <f>'F12b_VTZ-F12'!Y30-'F12b_VTZ-F12'!$V30</f>
        <v>0.93544196357317588</v>
      </c>
      <c r="BP40" s="1">
        <f>'F12b_VTZ-F12'!Z30-'F12b_VTZ-F12'!$V30</f>
        <v>0.94934009556747156</v>
      </c>
      <c r="BQ40" s="1">
        <f>'F12b_VTZ-F12'!AA30-'F12b_VTZ-F12'!$V30</f>
        <v>0.91908921259763332</v>
      </c>
      <c r="BR40" s="1"/>
      <c r="BS40" s="1">
        <f>'F12b_VDZ-F12'!E30-'F12b_VDZ-F12'!$D30</f>
        <v>1.0366533377005887</v>
      </c>
      <c r="BT40" s="1">
        <f>'F12b_VDZ-F12'!F30-'F12b_VDZ-F12'!$D30</f>
        <v>0.86075828916190744</v>
      </c>
      <c r="BU40" s="1">
        <f>'F12b_VDZ-F12'!G30-'F12b_VDZ-F12'!$D30</f>
        <v>1.0160390845267173</v>
      </c>
      <c r="BV40" s="1">
        <f>'F12b_VDZ-F12'!H30-'F12b_VDZ-F12'!$D30</f>
        <v>1.0450436660662632</v>
      </c>
      <c r="BW40" s="1">
        <f>'F12b_VDZ-F12'!I30-'F12b_VDZ-F12'!$D30</f>
        <v>0.98238343542048412</v>
      </c>
      <c r="BX40" s="1">
        <f>'F12b_VDZ-F12'!N30-'F12b_VDZ-F12'!M30</f>
        <v>0.86363264139995977</v>
      </c>
      <c r="BY40" s="1">
        <f>'F12b_VDZ-F12'!O30-'F12b_VDZ-F12'!M30</f>
        <v>0.66096149092491174</v>
      </c>
      <c r="BZ40" s="1">
        <f>'F12b_VDZ-F12'!P30-'F12b_VDZ-F12'!M30</f>
        <v>0.78019894388776478</v>
      </c>
      <c r="CA40" s="1">
        <f>'F12b_VDZ-F12'!Q30-'F12b_VDZ-F12'!M30</f>
        <v>0.80247106336592822</v>
      </c>
      <c r="CB40" s="1">
        <f>'F12b_VDZ-F12'!R30-'F12b_VDZ-F12'!M30</f>
        <v>0.75435534959260053</v>
      </c>
      <c r="CC40" s="1">
        <f>'F12b_VDZ-F12'!W30-'F12b_VDZ-F12'!V30</f>
        <v>0.95014298955027598</v>
      </c>
      <c r="CD40" s="1">
        <f>'F12b_VDZ-F12'!X30-'F12b_VDZ-F12'!V30</f>
        <v>0.76085989004340959</v>
      </c>
      <c r="CE40" s="1">
        <f>'F12b_VDZ-F12'!Y30-'F12b_VDZ-F12'!V30</f>
        <v>0.89811901420724283</v>
      </c>
      <c r="CF40" s="1">
        <f>'F12b_VDZ-F12'!Z30-'F12b_VDZ-F12'!V30</f>
        <v>0.92375736471609571</v>
      </c>
      <c r="CG40" s="1">
        <f>'F12b_VDZ-F12'!AA30-'F12b_VDZ-F12'!V30</f>
        <v>0.86836939250654055</v>
      </c>
      <c r="CI40" s="1">
        <f>'F12c_VDZ-F12 '!E30-'F12c_VDZ-F12 '!$D30</f>
        <v>1.0151145479139387</v>
      </c>
      <c r="CJ40" s="1">
        <f>'F12c_VDZ-F12 '!F30-'F12c_VDZ-F12 '!$D30</f>
        <v>0.84295516810094284</v>
      </c>
      <c r="CK40" s="1">
        <f>'F12c_VDZ-F12 '!G30-'F12c_VDZ-F12 '!$D30</f>
        <v>1.0018690763913334</v>
      </c>
      <c r="CL40" s="1">
        <f>'F12c_VDZ-F12 '!H30-'F12c_VDZ-F12 '!$D30</f>
        <v>1.023428958274561</v>
      </c>
      <c r="CM40" s="1">
        <f>'F12c_VDZ-F12 '!I30-'F12c_VDZ-F12 '!$D30</f>
        <v>0.96206473335360698</v>
      </c>
      <c r="CN40" s="1">
        <f>'F12c_VDZ-F12 '!N30-'F12c_VDZ-F12 '!$M30</f>
        <v>0.84487338293232028</v>
      </c>
      <c r="CO40" s="1">
        <f>'F12c_VDZ-F12 '!O30-'F12c_VDZ-F12 '!$M30</f>
        <v>0.64595645464345708</v>
      </c>
      <c r="CP40" s="1">
        <f>'F12c_VDZ-F12 '!P30-'F12c_VDZ-F12 '!$M30</f>
        <v>0.76773216547284306</v>
      </c>
      <c r="CQ40" s="1">
        <f>'F12c_VDZ-F12 '!Q30-'F12c_VDZ-F12 '!$M30</f>
        <v>0.78425350064087596</v>
      </c>
      <c r="CR40" s="1">
        <f>'F12c_VDZ-F12 '!R30-'F12c_VDZ-F12 '!$M30</f>
        <v>0.73723010168457748</v>
      </c>
      <c r="CS40" s="1">
        <f>'F12c_VDZ-F12 '!W30-'F12c_VDZ-F12 '!$V30</f>
        <v>0.92999396542312951</v>
      </c>
      <c r="CT40" s="1">
        <f>'F12c_VDZ-F12 '!X30-'F12c_VDZ-F12 '!$V30</f>
        <v>0.74445581137220174</v>
      </c>
      <c r="CU40" s="1">
        <f>'F12c_VDZ-F12 '!Y30-'F12c_VDZ-F12 '!$V30</f>
        <v>0.88480062093208645</v>
      </c>
      <c r="CV40" s="1">
        <f>'F12c_VDZ-F12 '!Z30-'F12c_VDZ-F12 '!$V30</f>
        <v>0.9038412294577185</v>
      </c>
      <c r="CW40" s="1">
        <f>'F12c_VDZ-F12 '!AA30-'F12c_VDZ-F12 '!$V30</f>
        <v>0.84964741751909045</v>
      </c>
      <c r="CX40" s="1"/>
      <c r="CY40" s="1">
        <f>'F12c_aVDZ-F12'!E30-'F12c_aVDZ-F12'!$D30</f>
        <v>0.99567395656032787</v>
      </c>
      <c r="CZ40" s="1">
        <f>'F12c_aVDZ-F12'!F30-'F12c_aVDZ-F12'!$D30</f>
        <v>0.84053588363637743</v>
      </c>
      <c r="DA40" s="1">
        <f>'F12c_aVDZ-F12'!G30-'F12c_aVDZ-F12'!$D30</f>
        <v>0.99579967206168973</v>
      </c>
      <c r="DB40" s="1">
        <f>'F12c_aVDZ-F12'!H30-'F12c_aVDZ-F12'!$D30</f>
        <v>1.0165899518416417</v>
      </c>
      <c r="DC40" s="1">
        <f>'F12c_aVDZ-F12'!I30-'F12c_aVDZ-F12'!$D30</f>
        <v>0.95930360399419712</v>
      </c>
      <c r="DD40" s="1">
        <f>'F12c_aVDZ-F12'!N30-'F12c_aVDZ-F12'!$M30</f>
        <v>0.8785801460986491</v>
      </c>
      <c r="DE40" s="1">
        <f>'F12c_aVDZ-F12'!O30-'F12c_aVDZ-F12'!$M30</f>
        <v>0.68073963958250516</v>
      </c>
      <c r="DF40" s="1">
        <f>'F12c_aVDZ-F12'!P30-'F12c_aVDZ-F12'!$M30</f>
        <v>0.80648586580618442</v>
      </c>
      <c r="DG40" s="1">
        <f>'F12c_aVDZ-F12'!Q30-'F12c_aVDZ-F12'!$M30</f>
        <v>0.82332365683896569</v>
      </c>
      <c r="DH40" s="1">
        <f>'F12c_aVDZ-F12'!R30-'F12c_aVDZ-F12'!$M30</f>
        <v>0.77692815065551457</v>
      </c>
      <c r="DI40" s="1">
        <f>'F12c_aVDZ-F12'!W30-'F12c_aVDZ-F12'!$V30</f>
        <v>0.93712705132949026</v>
      </c>
      <c r="DJ40" s="1">
        <f>'F12c_aVDZ-F12'!X30-'F12c_aVDZ-F12'!$V30</f>
        <v>0.76063776160944485</v>
      </c>
      <c r="DK40" s="1">
        <f>'F12c_aVDZ-F12'!Y30-'F12c_aVDZ-F12'!$V30</f>
        <v>0.90114276893393708</v>
      </c>
      <c r="DL40" s="1">
        <f>'F12c_aVDZ-F12'!Z30-'F12c_aVDZ-F12'!$V30</f>
        <v>0.91995680434030547</v>
      </c>
      <c r="DM40" s="1">
        <f>'F12c_aVDZ-F12'!AA30-'F12c_aVDZ-F12'!$V30</f>
        <v>0.86811587732485762</v>
      </c>
      <c r="DO40" s="1"/>
    </row>
    <row r="41" spans="1:119" x14ac:dyDescent="0.2">
      <c r="A41" t="s">
        <v>159</v>
      </c>
      <c r="B41" s="1">
        <f>-(BEGDB!D24-BEGDB!C24)</f>
        <v>0.66699999999999982</v>
      </c>
      <c r="C41" s="1">
        <f>'CCSD(T)-haVnZ'!I32-'CCSD(T)-haVnZ'!H32</f>
        <v>0.80022089811956043</v>
      </c>
      <c r="D41" s="1">
        <f>'CCSD(T)-haVnZ'!S32-'CCSD(T)-haVnZ'!R32</f>
        <v>0.83064906037422936</v>
      </c>
      <c r="E41" s="1">
        <f>'CCSD(T)-haVnZ'!AC32-'CCSD(T)-haVnZ'!AB32</f>
        <v>0.83653215083797861</v>
      </c>
      <c r="F41" s="1">
        <f t="shared" si="33"/>
        <v>0.84346091816566893</v>
      </c>
      <c r="G41" s="1">
        <f>E41+(E41-D41)/((4/3)^3-1)</f>
        <v>0.8408252168520659</v>
      </c>
      <c r="H41" s="1">
        <f>'CCSD(T)-haVnZ'!N32-'CCSD(T)-haVnZ'!M32</f>
        <v>0.63606339259317224</v>
      </c>
      <c r="I41" s="1">
        <f>'CCSD(T)-haVnZ'!X32-'CCSD(T)-haVnZ'!W32</f>
        <v>0.7668289740995835</v>
      </c>
      <c r="J41" s="1">
        <f>'CCSD(T)-haVnZ'!AH32-'CCSD(T)-haVnZ'!AG32</f>
        <v>0.81047923831884638</v>
      </c>
      <c r="K41" s="1">
        <f t="shared" si="36"/>
        <v>0.82188816631280925</v>
      </c>
      <c r="L41" s="1">
        <f>J41+(J41-I41)/((4/3)^3-1)</f>
        <v>0.84233213383020034</v>
      </c>
      <c r="M41" s="1">
        <f t="shared" si="37"/>
        <v>0.71814214535636633</v>
      </c>
      <c r="N41" s="1">
        <f t="shared" si="38"/>
        <v>0.79873901723690643</v>
      </c>
      <c r="O41" s="1">
        <f>(E41+J41)/2</f>
        <v>0.82350569457841249</v>
      </c>
      <c r="P41" s="1">
        <f t="shared" si="34"/>
        <v>0.83267454223923909</v>
      </c>
      <c r="Q41" s="1">
        <f>(G41+L41)/2</f>
        <v>0.84157867534113318</v>
      </c>
      <c r="R41" s="1"/>
      <c r="S41" s="1">
        <f>'CCSD(T)-sano-VnZ'!F32-'CCSD(T)-sano-VnZ'!E32</f>
        <v>0.69182623551485101</v>
      </c>
      <c r="T41" s="1">
        <f>'CCSD(T)-sano-VnZ'!P32-'CCSD(T)-sano-VnZ'!O32</f>
        <v>0.81169205104216502</v>
      </c>
      <c r="U41" s="1">
        <f>'CCSD(T)-sano-VnZ'!Z32-'CCSD(T)-sano-VnZ'!Y32</f>
        <v>0.84096777382540289</v>
      </c>
      <c r="V41" s="1">
        <f>'CCSD(T)-sano-VnZ'!K32-'CCSD(T)-sano-VnZ'!J32</f>
        <v>0.46806531867450651</v>
      </c>
      <c r="W41" s="1">
        <f>'CCSD(T)-sano-VnZ'!U32-'CCSD(T)-sano-VnZ'!T32</f>
        <v>0.68744231866353012</v>
      </c>
      <c r="X41" s="1">
        <f>'CCSD(T)-sano-VnZ'!AE32-'CCSD(T)-sano-VnZ'!AD32</f>
        <v>0.77543527065170892</v>
      </c>
      <c r="Y41" s="1">
        <f t="shared" si="57"/>
        <v>0.57994577709467876</v>
      </c>
      <c r="Z41" s="1">
        <f t="shared" si="58"/>
        <v>0.74956718485284757</v>
      </c>
      <c r="AA41" s="1">
        <f t="shared" si="59"/>
        <v>0.8082015222385559</v>
      </c>
      <c r="AB41" s="27"/>
      <c r="AC41" s="28">
        <f t="shared" si="43"/>
        <v>0.86216186810629725</v>
      </c>
      <c r="AD41" s="28">
        <f t="shared" si="44"/>
        <v>0.77981158181680321</v>
      </c>
      <c r="AE41" s="28">
        <f t="shared" si="45"/>
        <v>0.82098672496155023</v>
      </c>
      <c r="AF41" s="28">
        <f t="shared" si="60"/>
        <v>0.86233113909965753</v>
      </c>
      <c r="AG41" s="28">
        <f t="shared" si="61"/>
        <v>0.83964634372416369</v>
      </c>
      <c r="AH41" s="28">
        <f t="shared" si="62"/>
        <v>0.85098874141191061</v>
      </c>
      <c r="AI41" s="27"/>
      <c r="AJ41" s="1">
        <f>AN41+(AN41-BD41)/((4/3)^$AJ$3-1)</f>
        <v>0.85231562457566368</v>
      </c>
      <c r="AK41" s="1">
        <f t="shared" si="49"/>
        <v>0.88796588500194185</v>
      </c>
      <c r="AL41" s="1"/>
      <c r="AM41" s="1">
        <f>'F12b_VQZ-F12'!F31-'F12b_VQZ-F12'!$E31</f>
        <v>0.88001588032011036</v>
      </c>
      <c r="AN41" s="1">
        <f>'F12b_VQZ-F12'!G31-'F12b_VQZ-F12'!$E31</f>
        <v>0.85589902505135207</v>
      </c>
      <c r="AO41" s="1">
        <f>'F12b_VQZ-F12'!H31-'F12b_VQZ-F12'!$E31</f>
        <v>0.88337338375549912</v>
      </c>
      <c r="AP41" s="1">
        <f>'F12b_VQZ-F12'!I31-'F12b_VQZ-F12'!$E31</f>
        <v>0.89090625353379416</v>
      </c>
      <c r="AQ41" s="1">
        <f>'F12b_VQZ-F12'!J31-'F12b_VQZ-F12'!$E31</f>
        <v>0.87575588243254465</v>
      </c>
      <c r="AR41" s="1">
        <f>'F12b_VQZ-F12'!O31-'F12b_VQZ-F12'!$N31</f>
        <v>0.8482115696853576</v>
      </c>
      <c r="AS41" s="1">
        <f>'F12b_VQZ-F12'!P31-'F12b_VQZ-F12'!$N31</f>
        <v>0.80943603941987163</v>
      </c>
      <c r="AT41" s="1">
        <f>'F12b_VQZ-F12'!Q31-'F12b_VQZ-F12'!$N31</f>
        <v>0.83541893628525088</v>
      </c>
      <c r="AU41" s="1">
        <f>'F12b_VQZ-F12'!R31-'F12b_VQZ-F12'!$N31</f>
        <v>0.842542879764963</v>
      </c>
      <c r="AV41" s="1">
        <f>'F12b_VQZ-F12'!S31-'F12b_VQZ-F12'!$N31</f>
        <v>0.82821495553441338</v>
      </c>
      <c r="AW41" s="1">
        <f>'F12b_VQZ-F12'!X31-'F12b_VQZ-F12'!$W31</f>
        <v>0.86411372500273131</v>
      </c>
      <c r="AX41" s="1">
        <f>'F12b_VQZ-F12'!Y31-'F12b_VQZ-F12'!$W31</f>
        <v>0.83266753223561096</v>
      </c>
      <c r="AY41" s="1">
        <f>'F12b_VQZ-F12'!Z31-'F12b_VQZ-F12'!$W31</f>
        <v>0.85939616002037411</v>
      </c>
      <c r="AZ41" s="1">
        <f>'F12b_VQZ-F12'!AA31-'F12b_VQZ-F12'!$W31</f>
        <v>0.86672456664937769</v>
      </c>
      <c r="BA41" s="1">
        <f>'F12b_VQZ-F12'!AB31-'F12b_VQZ-F12'!$W31</f>
        <v>0.85198541898347813</v>
      </c>
      <c r="BB41" s="1"/>
      <c r="BC41" s="1">
        <f>'F12b_VTZ-F12'!E31-'F12b_VTZ-F12'!$D31</f>
        <v>0.91492834583041827</v>
      </c>
      <c r="BD41" s="1">
        <f>'F12b_VTZ-F12'!F31-'F12b_VTZ-F12'!$D31</f>
        <v>0.8605568726919941</v>
      </c>
      <c r="BE41" s="1">
        <f>'F12b_VTZ-F12'!G31-'F12b_VTZ-F12'!$D31</f>
        <v>0.91892844536669216</v>
      </c>
      <c r="BF41" s="1">
        <f>'F12b_VTZ-F12'!H31-'F12b_VTZ-F12'!$D31</f>
        <v>0.93303934682181833</v>
      </c>
      <c r="BG41" s="1">
        <f>'F12b_VTZ-F12'!I31-'F12b_VTZ-F12'!$D31</f>
        <v>0.90590821988286052</v>
      </c>
      <c r="BH41" s="1">
        <f>'F12b_VTZ-F12'!N31-'F12b_VTZ-F12'!$M31</f>
        <v>0.84601060834855524</v>
      </c>
      <c r="BI41" s="1">
        <f>'F12b_VTZ-F12'!O31-'F12b_VTZ-F12'!$M31</f>
        <v>0.76809733905361277</v>
      </c>
      <c r="BJ41" s="1">
        <f>'F12b_VTZ-F12'!P31-'F12b_VTZ-F12'!$M31</f>
        <v>0.82019738156161814</v>
      </c>
      <c r="BK41" s="1">
        <f>'F12b_VTZ-F12'!Q31-'F12b_VTZ-F12'!$M31</f>
        <v>0.83279218639471075</v>
      </c>
      <c r="BL41" s="1">
        <f>'F12b_VTZ-F12'!R31-'F12b_VTZ-F12'!$M31</f>
        <v>0.80857606882173805</v>
      </c>
      <c r="BM41" s="1">
        <f>'F12b_VTZ-F12'!W31-'F12b_VTZ-F12'!$V31</f>
        <v>0.88046947708948764</v>
      </c>
      <c r="BN41" s="1">
        <f>'F12b_VTZ-F12'!X31-'F12b_VTZ-F12'!$V31</f>
        <v>0.8143271058728061</v>
      </c>
      <c r="BO41" s="1">
        <f>'F12b_VTZ-F12'!Y31-'F12b_VTZ-F12'!$V31</f>
        <v>0.86956291346415782</v>
      </c>
      <c r="BP41" s="1">
        <f>'F12b_VTZ-F12'!Z31-'F12b_VTZ-F12'!$V31</f>
        <v>0.88291576660826365</v>
      </c>
      <c r="BQ41" s="1">
        <f>'F12b_VTZ-F12'!AA31-'F12b_VTZ-F12'!$V31</f>
        <v>0.8572421443522984</v>
      </c>
      <c r="BR41" s="1"/>
      <c r="BS41" s="1">
        <f>'F12b_VDZ-F12'!E31-'F12b_VDZ-F12'!$D31</f>
        <v>0.95451944815267176</v>
      </c>
      <c r="BT41" s="1">
        <f>'F12b_VDZ-F12'!F31-'F12b_VDZ-F12'!$D31</f>
        <v>0.80881511513454818</v>
      </c>
      <c r="BU41" s="1">
        <f>'F12b_VDZ-F12'!G31-'F12b_VDZ-F12'!$D31</f>
        <v>0.94687985528801555</v>
      </c>
      <c r="BV41" s="1">
        <f>'F12b_VDZ-F12'!H31-'F12b_VDZ-F12'!$D31</f>
        <v>0.97486776635024164</v>
      </c>
      <c r="BW41" s="1">
        <f>'F12b_VDZ-F12'!I31-'F12b_VDZ-F12'!$D31</f>
        <v>0.92310069090306079</v>
      </c>
      <c r="BX41" s="1">
        <f>'F12b_VDZ-F12'!N31-'F12b_VDZ-F12'!M31</f>
        <v>0.79944948814630301</v>
      </c>
      <c r="BY41" s="1">
        <f>'F12b_VDZ-F12'!O31-'F12b_VDZ-F12'!M31</f>
        <v>0.63075790510374397</v>
      </c>
      <c r="BZ41" s="1">
        <f>'F12b_VDZ-F12'!P31-'F12b_VDZ-F12'!M31</f>
        <v>0.73842827950495327</v>
      </c>
      <c r="CA41" s="1">
        <f>'F12b_VDZ-F12'!Q31-'F12b_VDZ-F12'!M31</f>
        <v>0.76025477089897642</v>
      </c>
      <c r="CB41" s="1">
        <f>'F12b_VDZ-F12'!R31-'F12b_VDZ-F12'!M31</f>
        <v>0.71988399709490203</v>
      </c>
      <c r="CC41" s="1">
        <f>'F12b_VDZ-F12'!W31-'F12b_VDZ-F12'!V31</f>
        <v>0.87698446814948561</v>
      </c>
      <c r="CD41" s="1">
        <f>'F12b_VDZ-F12'!X31-'F12b_VDZ-F12'!V31</f>
        <v>0.71978651011914785</v>
      </c>
      <c r="CE41" s="1">
        <f>'F12b_VDZ-F12'!Y31-'F12b_VDZ-F12'!V31</f>
        <v>0.84265406739648618</v>
      </c>
      <c r="CF41" s="1">
        <f>'F12b_VDZ-F12'!Z31-'F12b_VDZ-F12'!V31</f>
        <v>0.8675612686246108</v>
      </c>
      <c r="CG41" s="1">
        <f>'F12b_VDZ-F12'!AA31-'F12b_VDZ-F12'!V31</f>
        <v>0.82149234399898141</v>
      </c>
      <c r="CI41" s="1">
        <f>'F12c_VDZ-F12 '!E31-'F12c_VDZ-F12 '!$D31</f>
        <v>0.93649477303046247</v>
      </c>
      <c r="CJ41" s="1">
        <f>'F12c_VDZ-F12 '!F31-'F12c_VDZ-F12 '!$D31</f>
        <v>0.79371476347947656</v>
      </c>
      <c r="CK41" s="1">
        <f>'F12c_VDZ-F12 '!G31-'F12c_VDZ-F12 '!$D31</f>
        <v>0.93519442006969378</v>
      </c>
      <c r="CL41" s="1">
        <f>'F12c_VDZ-F12 '!H31-'F12c_VDZ-F12 '!$D31</f>
        <v>0.95666725791369522</v>
      </c>
      <c r="CM41" s="1">
        <f>'F12c_VDZ-F12 '!I31-'F12c_VDZ-F12 '!$D31</f>
        <v>0.90586665955912515</v>
      </c>
      <c r="CN41" s="1">
        <f>'F12c_VDZ-F12 '!N31-'F12c_VDZ-F12 '!$M31</f>
        <v>0.78378274214056987</v>
      </c>
      <c r="CO41" s="1">
        <f>'F12c_VDZ-F12 '!O31-'F12c_VDZ-F12 '!$M31</f>
        <v>0.61803993099272603</v>
      </c>
      <c r="CP41" s="1">
        <f>'F12c_VDZ-F12 '!P31-'F12c_VDZ-F12 '!$M31</f>
        <v>0.72820554869218057</v>
      </c>
      <c r="CQ41" s="1">
        <f>'F12c_VDZ-F12 '!Q31-'F12c_VDZ-F12 '!$M31</f>
        <v>0.74492575074706835</v>
      </c>
      <c r="CR41" s="1">
        <f>'F12c_VDZ-F12 '!R31-'F12c_VDZ-F12 '!$M31</f>
        <v>0.70536897324199899</v>
      </c>
      <c r="CS41" s="1">
        <f>'F12c_VDZ-F12 '!W31-'F12c_VDZ-F12 '!$V31</f>
        <v>0.86013875758551706</v>
      </c>
      <c r="CT41" s="1">
        <f>'F12c_VDZ-F12 '!X31-'F12c_VDZ-F12 '!$V31</f>
        <v>0.70587734723610041</v>
      </c>
      <c r="CU41" s="1">
        <f>'F12c_VDZ-F12 '!Y31-'F12c_VDZ-F12 '!$V31</f>
        <v>0.83169998438093629</v>
      </c>
      <c r="CV41" s="1">
        <f>'F12c_VDZ-F12 '!Z31-'F12c_VDZ-F12 '!$V31</f>
        <v>0.85079650433038267</v>
      </c>
      <c r="CW41" s="1">
        <f>'F12c_VDZ-F12 '!AA31-'F12c_VDZ-F12 '!$V31</f>
        <v>0.80561781640056296</v>
      </c>
      <c r="CX41" s="1"/>
      <c r="CY41" s="1">
        <f>'F12c_aVDZ-F12'!E31-'F12c_aVDZ-F12'!$D31</f>
        <v>0.91656246405498898</v>
      </c>
      <c r="CZ41" s="1">
        <f>'F12c_aVDZ-F12'!F31-'F12c_aVDZ-F12'!$D31</f>
        <v>0.78740631371471004</v>
      </c>
      <c r="DA41" s="1">
        <f>'F12c_aVDZ-F12'!G31-'F12c_aVDZ-F12'!$D31</f>
        <v>0.92498194484694274</v>
      </c>
      <c r="DB41" s="1">
        <f>'F12c_aVDZ-F12'!H31-'F12c_aVDZ-F12'!$D31</f>
        <v>0.94556772695341884</v>
      </c>
      <c r="DC41" s="1">
        <f>'F12c_aVDZ-F12'!I31-'F12c_aVDZ-F12'!$D31</f>
        <v>0.89866682584259827</v>
      </c>
      <c r="DD41" s="1">
        <f>'F12c_aVDZ-F12'!N31-'F12c_aVDZ-F12'!$M31</f>
        <v>0.81845818292599759</v>
      </c>
      <c r="DE41" s="1">
        <f>'F12c_aVDZ-F12'!O31-'F12c_aVDZ-F12'!$M31</f>
        <v>0.65294060557013012</v>
      </c>
      <c r="DF41" s="1">
        <f>'F12c_aVDZ-F12'!P31-'F12c_aVDZ-F12'!$M31</f>
        <v>0.76702238817534507</v>
      </c>
      <c r="DG41" s="1">
        <f>'F12c_aVDZ-F12'!Q31-'F12c_aVDZ-F12'!$M31</f>
        <v>0.78409272759302695</v>
      </c>
      <c r="DH41" s="1">
        <f>'F12c_aVDZ-F12'!R31-'F12c_aVDZ-F12'!$M31</f>
        <v>0.74520111313718829</v>
      </c>
      <c r="DI41" s="1">
        <f>'F12c_aVDZ-F12'!W31-'F12c_aVDZ-F12'!$V31</f>
        <v>0.86751032349049595</v>
      </c>
      <c r="DJ41" s="1">
        <f>'F12c_aVDZ-F12'!X31-'F12c_aVDZ-F12'!$V31</f>
        <v>0.72017345964242097</v>
      </c>
      <c r="DK41" s="1">
        <f>'F12c_aVDZ-F12'!Y31-'F12c_aVDZ-F12'!$V31</f>
        <v>0.84600216651114479</v>
      </c>
      <c r="DL41" s="1">
        <f>'F12c_aVDZ-F12'!Z31-'F12c_aVDZ-F12'!$V31</f>
        <v>0.86483022727322378</v>
      </c>
      <c r="DM41" s="1">
        <f>'F12c_aVDZ-F12'!AA31-'F12c_aVDZ-F12'!$V31</f>
        <v>0.82193396948989417</v>
      </c>
      <c r="DO41" s="1"/>
    </row>
    <row r="42" spans="1:119" x14ac:dyDescent="0.2">
      <c r="A42" t="s">
        <v>160</v>
      </c>
      <c r="B42" s="1">
        <f>-(BEGDB!D25-BEGDB!C25)</f>
        <v>0.76399999999999935</v>
      </c>
      <c r="C42" s="1">
        <f>'CCSD(T)-haVnZ'!I33-'CCSD(T)-haVnZ'!H33</f>
        <v>0.95650408123012909</v>
      </c>
      <c r="D42" s="1">
        <f>'CCSD(T)-haVnZ'!S33-'CCSD(T)-haVnZ'!R33</f>
        <v>0.94561576732097663</v>
      </c>
      <c r="E42" s="1"/>
      <c r="F42" s="1">
        <f t="shared" si="33"/>
        <v>0.94103121409607038</v>
      </c>
      <c r="G42" s="1"/>
      <c r="H42" s="1">
        <f>'CCSD(T)-haVnZ'!N33-'CCSD(T)-haVnZ'!M33</f>
        <v>0.73619838106898072</v>
      </c>
      <c r="I42" s="1">
        <f>'CCSD(T)-haVnZ'!X33-'CCSD(T)-haVnZ'!W33</f>
        <v>0.86638012199004066</v>
      </c>
      <c r="J42" s="1"/>
      <c r="K42" s="1">
        <f t="shared" si="36"/>
        <v>0.92119348658838174</v>
      </c>
      <c r="L42" s="1"/>
      <c r="M42" s="1">
        <f t="shared" si="37"/>
        <v>0.84635123114955491</v>
      </c>
      <c r="N42" s="1">
        <f t="shared" si="38"/>
        <v>0.90599794465550865</v>
      </c>
      <c r="O42" s="1"/>
      <c r="P42" s="1">
        <f t="shared" si="34"/>
        <v>0.93111235034222606</v>
      </c>
      <c r="Q42" s="1"/>
      <c r="R42" s="1"/>
      <c r="S42" s="1">
        <f>'CCSD(T)-sano-VnZ'!F33-'CCSD(T)-sano-VnZ'!E33</f>
        <v>0.78062205073630864</v>
      </c>
      <c r="T42" s="1">
        <f>'CCSD(T)-sano-VnZ'!P33-'CCSD(T)-sano-VnZ'!O33</f>
        <v>0.91880163754109034</v>
      </c>
      <c r="U42" s="1"/>
      <c r="V42" s="1">
        <f>'CCSD(T)-sano-VnZ'!K33-'CCSD(T)-sano-VnZ'!J33</f>
        <v>0.53582963976085729</v>
      </c>
      <c r="W42" s="1">
        <f>'CCSD(T)-sano-VnZ'!U33-'CCSD(T)-sano-VnZ'!T33</f>
        <v>0.7828228722118844</v>
      </c>
      <c r="X42" s="1"/>
      <c r="Y42" s="1">
        <f t="shared" si="57"/>
        <v>0.65822584524858296</v>
      </c>
      <c r="Z42" s="1">
        <f t="shared" si="58"/>
        <v>0.85081225487648737</v>
      </c>
      <c r="AA42" s="1"/>
      <c r="AB42" s="27"/>
      <c r="AC42" s="28">
        <f t="shared" si="43"/>
        <v>0.97698251619573528</v>
      </c>
      <c r="AD42" s="28">
        <f t="shared" si="44"/>
        <v>0.88682002271757998</v>
      </c>
      <c r="AE42" s="28">
        <f t="shared" si="45"/>
        <v>0.93190126945665763</v>
      </c>
      <c r="AF42" s="27"/>
      <c r="AG42" s="27"/>
      <c r="AH42" s="27"/>
      <c r="AI42" s="27"/>
      <c r="AJ42" s="1"/>
      <c r="AK42" s="1">
        <f t="shared" si="49"/>
        <v>0.99783153291298832</v>
      </c>
      <c r="AL42" s="1"/>
      <c r="AM42" s="1"/>
      <c r="AN42" s="1"/>
      <c r="AO42" s="1"/>
      <c r="AP42" s="1"/>
      <c r="AQ42" s="1"/>
      <c r="BB42" s="1"/>
      <c r="BC42" s="1">
        <f>'F12b_VTZ-F12'!E32-'F12b_VTZ-F12'!$D32</f>
        <v>1.0448008457282434</v>
      </c>
      <c r="BD42" s="1">
        <f>'F12b_VTZ-F12'!F32-'F12b_VTZ-F12'!$D32</f>
        <v>0.97316476673199048</v>
      </c>
      <c r="BE42" s="1">
        <f>'F12b_VTZ-F12'!G32-'F12b_VTZ-F12'!$D32</f>
        <v>1.0403520622271678</v>
      </c>
      <c r="BF42" s="1">
        <f>'F12b_VTZ-F12'!H32-'F12b_VTZ-F12'!$D32</f>
        <v>1.0549582043508146</v>
      </c>
      <c r="BG42" s="1">
        <f>'F12b_VTZ-F12'!I32-'F12b_VTZ-F12'!D32</f>
        <v>1.0244505499387664</v>
      </c>
      <c r="BH42" s="1">
        <f>'F12b_VTZ-F12'!N32-'F12b_VTZ-F12'!$M32</f>
        <v>0.96990823567960405</v>
      </c>
      <c r="BI42" s="1">
        <f>'F12b_VTZ-F12'!O32-'F12b_VTZ-F12'!$M32</f>
        <v>0.86453853577379292</v>
      </c>
      <c r="BJ42" s="1">
        <f>'F12b_VTZ-F12'!P32-'F12b_VTZ-F12'!$M32</f>
        <v>0.92422627628361553</v>
      </c>
      <c r="BK42" s="1">
        <f>'F12b_VTZ-F12'!Q32-'F12b_VTZ-F12'!$M32</f>
        <v>0.93720205711391102</v>
      </c>
      <c r="BL42" s="1">
        <f>'F12b_VTZ-F12'!R32-'F12b_VTZ-F12'!$M32</f>
        <v>0.91009971660907141</v>
      </c>
      <c r="BM42" s="1">
        <f>'F12b_VTZ-F12'!W32-'F12b_VTZ-F12'!$V32</f>
        <v>1.0073545407039255</v>
      </c>
      <c r="BN42" s="1">
        <f>'F12b_VTZ-F12'!X32-'F12b_VTZ-F12'!$V32</f>
        <v>0.91885165125289348</v>
      </c>
      <c r="BO42" s="1">
        <f>'F12b_VTZ-F12'!Y32-'F12b_VTZ-F12'!$V32</f>
        <v>0.98228916925539522</v>
      </c>
      <c r="BP42" s="1">
        <f>'F12b_VTZ-F12'!Z32-'F12b_VTZ-F12'!$V32</f>
        <v>0.99608013073236634</v>
      </c>
      <c r="BQ42" s="1">
        <f>'F12b_VTZ-F12'!AA32-'F12b_VTZ-F12'!$V32</f>
        <v>0.96727513327392245</v>
      </c>
      <c r="BR42" s="1"/>
      <c r="BS42" s="1">
        <f>'F12b_VDZ-F12'!E32-'F12b_VDZ-F12'!$D32</f>
        <v>1.1147216201066357</v>
      </c>
      <c r="BT42" s="1">
        <f>'F12b_VDZ-F12'!F32-'F12b_VDZ-F12'!$D32</f>
        <v>0.92659972378076461</v>
      </c>
      <c r="BU42" s="1">
        <f>'F12b_VDZ-F12'!G32-'F12b_VDZ-F12'!$D32</f>
        <v>1.0902372350004477</v>
      </c>
      <c r="BV42" s="1">
        <f>'F12b_VDZ-F12'!H32-'F12b_VDZ-F12'!$D32</f>
        <v>1.119493954316976</v>
      </c>
      <c r="BW42" s="1">
        <f>'F12b_VDZ-F12'!I32-'F12b_VDZ-F12'!$D32</f>
        <v>1.0575282647509852</v>
      </c>
      <c r="BX42" s="1">
        <f>'F12b_VDZ-F12'!N32-'F12b_VDZ-F12'!M32</f>
        <v>0.94015537986500064</v>
      </c>
      <c r="BY42" s="1">
        <f>'F12b_VDZ-F12'!O32-'F12b_VDZ-F12'!M32</f>
        <v>0.71659418257587149</v>
      </c>
      <c r="BZ42" s="1">
        <f>'F12b_VDZ-F12'!P32-'F12b_VDZ-F12'!M32</f>
        <v>0.8431447152187701</v>
      </c>
      <c r="CA42" s="1">
        <f>'F12b_VDZ-F12'!Q32-'F12b_VDZ-F12'!M32</f>
        <v>0.86577066073269293</v>
      </c>
      <c r="CB42" s="1">
        <f>'F12b_VDZ-F12'!R32-'F12b_VDZ-F12'!M32</f>
        <v>0.8178489405738425</v>
      </c>
      <c r="CC42" s="1">
        <f>'F12b_VDZ-F12'!W32-'F12b_VDZ-F12'!V32</f>
        <v>1.0274384999858199</v>
      </c>
      <c r="CD42" s="1">
        <f>'F12b_VDZ-F12'!X32-'F12b_VDZ-F12'!V32</f>
        <v>0.82159695317831805</v>
      </c>
      <c r="CE42" s="1">
        <f>'F12b_VDZ-F12'!Y32-'F12b_VDZ-F12'!V32</f>
        <v>0.96669097510960711</v>
      </c>
      <c r="CF42" s="1">
        <f>'F12b_VDZ-F12'!Z32-'F12b_VDZ-F12'!V32</f>
        <v>0.99263230752483622</v>
      </c>
      <c r="CG42" s="1">
        <f>'F12b_VDZ-F12'!AA32-'F12b_VDZ-F12'!V32</f>
        <v>0.93768860266241205</v>
      </c>
      <c r="CI42" s="1">
        <f>'F12c_VDZ-F12 '!E32-'F12c_VDZ-F12 '!$D32</f>
        <v>1.0896862903014757</v>
      </c>
      <c r="CJ42" s="1">
        <f>'F12c_VDZ-F12 '!F32-'F12c_VDZ-F12 '!$D32</f>
        <v>0.90605966954257511</v>
      </c>
      <c r="CK42" s="1">
        <f>'F12c_VDZ-F12 '!G32-'F12c_VDZ-F12 '!$D32</f>
        <v>1.0733001633467438</v>
      </c>
      <c r="CL42" s="1">
        <f>'F12c_VDZ-F12 '!H32-'F12c_VDZ-F12 '!$D32</f>
        <v>1.0946779890796279</v>
      </c>
      <c r="CM42" s="1">
        <f>'F12c_VDZ-F12 '!I32-'F12c_VDZ-F12 '!$D32</f>
        <v>1.0340859008489396</v>
      </c>
      <c r="CN42" s="1">
        <f>'F12c_VDZ-F12 '!N32-'F12c_VDZ-F12 '!$M32</f>
        <v>0.91710224649858674</v>
      </c>
      <c r="CO42" s="1">
        <f>'F12c_VDZ-F12 '!O32-'F12c_VDZ-F12 '!$M32</f>
        <v>0.69835572152259218</v>
      </c>
      <c r="CP42" s="1">
        <f>'F12c_VDZ-F12 '!P32-'F12c_VDZ-F12 '!$M32</f>
        <v>0.82725822060123377</v>
      </c>
      <c r="CQ42" s="1">
        <f>'F12c_VDZ-F12 '!Q32-'F12c_VDZ-F12 '!$M32</f>
        <v>0.84373542118318667</v>
      </c>
      <c r="CR42" s="1">
        <f>'F12c_VDZ-F12 '!R32-'F12c_VDZ-F12 '!$M32</f>
        <v>0.79703338497373366</v>
      </c>
      <c r="CS42" s="1">
        <f>'F12c_VDZ-F12 '!W32-'F12c_VDZ-F12 '!$V32</f>
        <v>1.003394268400033</v>
      </c>
      <c r="CT42" s="1">
        <f>'F12c_VDZ-F12 '!X32-'F12c_VDZ-F12 '!$V32</f>
        <v>0.80220769553258364</v>
      </c>
      <c r="CU42" s="1">
        <f>'F12c_VDZ-F12 '!Y32-'F12c_VDZ-F12 '!$V32</f>
        <v>0.95027919197398703</v>
      </c>
      <c r="CV42" s="1">
        <f>'F12c_VDZ-F12 '!Z32-'F12c_VDZ-F12 '!$V32</f>
        <v>0.96920670513140905</v>
      </c>
      <c r="CW42" s="1">
        <f>'F12c_VDZ-F12 '!AA32-'F12c_VDZ-F12 '!$V32</f>
        <v>0.91555964291133662</v>
      </c>
      <c r="CX42" s="1"/>
      <c r="CY42" s="1">
        <f>'F12c_aVDZ-F12'!E32-'F12c_aVDZ-F12'!$D32</f>
        <v>1.0766178413947429</v>
      </c>
      <c r="CZ42" s="1">
        <f>'F12c_aVDZ-F12'!F32-'F12c_aVDZ-F12'!$D32</f>
        <v>0.91319753395172754</v>
      </c>
      <c r="DA42" s="1">
        <f>'F12c_aVDZ-F12'!G32-'F12c_aVDZ-F12'!$D32</f>
        <v>1.0781940643861248</v>
      </c>
      <c r="DB42" s="1">
        <f>'F12c_aVDZ-F12'!H32-'F12c_aVDZ-F12'!$D32</f>
        <v>1.0989869553948424</v>
      </c>
      <c r="DC42" s="1">
        <f>'F12c_aVDZ-F12'!I32-'F12c_aVDZ-F12'!$D32</f>
        <v>1.0422323454991052</v>
      </c>
      <c r="DD42" s="1">
        <f>'F12c_aVDZ-F12'!N32-'F12c_aVDZ-F12'!$M32</f>
        <v>0.95668339331241015</v>
      </c>
      <c r="DE42" s="1">
        <f>'F12c_aVDZ-F12'!O32-'F12c_aVDZ-F12'!$M32</f>
        <v>0.73869217532775622</v>
      </c>
      <c r="DF42" s="1">
        <f>'F12c_aVDZ-F12'!P32-'F12c_aVDZ-F12'!$M32</f>
        <v>0.87215907756597488</v>
      </c>
      <c r="DG42" s="1">
        <f>'F12c_aVDZ-F12'!Q32-'F12c_aVDZ-F12'!$M32</f>
        <v>0.88897859943230628</v>
      </c>
      <c r="DH42" s="1">
        <f>'F12c_aVDZ-F12'!R32-'F12c_aVDZ-F12'!$M32</f>
        <v>0.84306937970156781</v>
      </c>
      <c r="DI42" s="1">
        <f>'F12c_aVDZ-F12'!W32-'F12c_aVDZ-F12'!$V32</f>
        <v>1.0166506173535765</v>
      </c>
      <c r="DJ42" s="1">
        <f>'F12c_aVDZ-F12'!X32-'F12c_aVDZ-F12'!$V32</f>
        <v>0.8259448546397401</v>
      </c>
      <c r="DK42" s="1">
        <f>'F12c_aVDZ-F12'!Y32-'F12c_aVDZ-F12'!$V32</f>
        <v>0.97517657097604982</v>
      </c>
      <c r="DL42" s="1">
        <f>'F12c_aVDZ-F12'!Z32-'F12c_aVDZ-F12'!$V32</f>
        <v>0.99398277741357433</v>
      </c>
      <c r="DM42" s="1">
        <f>'F12c_aVDZ-F12'!AA32-'F12c_aVDZ-F12'!$V32</f>
        <v>0.9426508626003347</v>
      </c>
      <c r="DO42" s="1"/>
    </row>
    <row r="43" spans="1:119" x14ac:dyDescent="0.2">
      <c r="A43" t="s">
        <v>161</v>
      </c>
      <c r="B43" s="1">
        <f>-(BEGDB!D26-BEGDB!C26)</f>
        <v>0.74800000000000111</v>
      </c>
      <c r="C43" s="1">
        <f>'CCSD(T)-haVnZ'!I34-'CCSD(T)-haVnZ'!H34</f>
        <v>0.91195989134814681</v>
      </c>
      <c r="D43" s="1">
        <f>'CCSD(T)-haVnZ'!S34-'CCSD(T)-haVnZ'!R34</f>
        <v>0.91824210552208285</v>
      </c>
      <c r="E43" s="1"/>
      <c r="F43" s="1">
        <f t="shared" si="33"/>
        <v>0.92088724833216118</v>
      </c>
      <c r="G43" s="1"/>
      <c r="H43" s="1">
        <f>'CCSD(T)-haVnZ'!N34-'CCSD(T)-haVnZ'!M34</f>
        <v>0.71714193222272371</v>
      </c>
      <c r="I43" s="1">
        <f>'CCSD(T)-haVnZ'!X34-'CCSD(T)-haVnZ'!W34</f>
        <v>0.84235836376014106</v>
      </c>
      <c r="J43" s="1"/>
      <c r="K43" s="1">
        <f t="shared" si="36"/>
        <v>0.89508107177589569</v>
      </c>
      <c r="L43" s="1"/>
      <c r="M43" s="1">
        <f t="shared" si="37"/>
        <v>0.81455091178543526</v>
      </c>
      <c r="N43" s="1">
        <f t="shared" si="38"/>
        <v>0.88030023464111196</v>
      </c>
      <c r="O43" s="1"/>
      <c r="P43" s="1">
        <f t="shared" si="34"/>
        <v>0.90798416005402838</v>
      </c>
      <c r="Q43" s="1"/>
      <c r="R43" s="1"/>
      <c r="S43" s="1">
        <f>'CCSD(T)-sano-VnZ'!F34-'CCSD(T)-sano-VnZ'!E34</f>
        <v>0.74099628358923653</v>
      </c>
      <c r="T43" s="1">
        <f>'CCSD(T)-sano-VnZ'!P34-'CCSD(T)-sano-VnZ'!O34</f>
        <v>0.88017600751535241</v>
      </c>
      <c r="U43" s="1"/>
      <c r="V43" s="1">
        <f>'CCSD(T)-sano-VnZ'!K34-'CCSD(T)-sano-VnZ'!J34</f>
        <v>0.50803259358995412</v>
      </c>
      <c r="W43" s="1">
        <f>'CCSD(T)-sano-VnZ'!U34-'CCSD(T)-sano-VnZ'!T34</f>
        <v>0.75046277709710907</v>
      </c>
      <c r="X43" s="1"/>
      <c r="Y43" s="1">
        <f t="shared" si="57"/>
        <v>0.62451443858959532</v>
      </c>
      <c r="Z43" s="1">
        <f t="shared" si="58"/>
        <v>0.81531939230623074</v>
      </c>
      <c r="AA43" s="1"/>
      <c r="AB43" s="27"/>
      <c r="AC43" s="28">
        <f t="shared" ref="AC43:AC70" si="63">T43+(T43-S43)/((3/2)^3-1)</f>
        <v>0.93877799653687488</v>
      </c>
      <c r="AD43" s="28">
        <f t="shared" ref="AD43:AD70" si="64">W43+(W43-V43)/((3/2)^3-1)</f>
        <v>0.85253864383696376</v>
      </c>
      <c r="AE43" s="28">
        <f t="shared" ref="AE43:AE70" si="65">Z43+(Z43-Y43)/((3/2)^3-1)</f>
        <v>0.89565832018691938</v>
      </c>
      <c r="AF43" s="27"/>
      <c r="AG43" s="27"/>
      <c r="AH43" s="27"/>
      <c r="AI43" s="27"/>
      <c r="AK43" s="1">
        <f t="shared" si="49"/>
        <v>0.96132740325060628</v>
      </c>
      <c r="AL43" s="1"/>
      <c r="AM43" s="1"/>
      <c r="AO43" s="1"/>
      <c r="AP43" s="1"/>
      <c r="AQ43" s="1"/>
      <c r="BB43" s="1"/>
      <c r="BC43" s="1">
        <f>'F12b_VTZ-F12'!E33-'F12b_VTZ-F12'!$D33</f>
        <v>1.0012757200690956</v>
      </c>
      <c r="BD43" s="1">
        <f>'F12b_VTZ-F12'!F33-'F12b_VTZ-F12'!$D33</f>
        <v>0.9402344375925118</v>
      </c>
      <c r="BE43" s="1">
        <f>'F12b_VTZ-F12'!G33-'F12b_VTZ-F12'!$D33</f>
        <v>1.0039447230837801</v>
      </c>
      <c r="BF43" s="1">
        <f>'F12b_VTZ-F12'!H33-'F12b_VTZ-F12'!$D33</f>
        <v>1.0182108505826193</v>
      </c>
      <c r="BG43" s="1">
        <f>'F12b_VTZ-F12'!I33-'F12b_VTZ-F12'!$D33</f>
        <v>0.98978479245363715</v>
      </c>
      <c r="BH43" s="1">
        <f>'F12b_VTZ-F12'!N33-'F12b_VTZ-F12'!$M33</f>
        <v>0.92783528319754183</v>
      </c>
      <c r="BI43" s="1">
        <f>'F12b_VTZ-F12'!O33-'F12b_VTZ-F12'!$M33</f>
        <v>0.83728904056903275</v>
      </c>
      <c r="BJ43" s="1">
        <f>'F12b_VTZ-F12'!P33-'F12b_VTZ-F12'!$M33</f>
        <v>0.89402374595799117</v>
      </c>
      <c r="BK43" s="1">
        <f>'F12b_VTZ-F12'!Q33-'F12b_VTZ-F12'!$M33</f>
        <v>0.9067278883809422</v>
      </c>
      <c r="BL43" s="1">
        <f>'F12b_VTZ-F12'!R33-'F12b_VTZ-F12'!$M33</f>
        <v>0.88141417300701974</v>
      </c>
      <c r="BM43" s="1">
        <f>'F12b_VTZ-F12'!W33-'F12b_VTZ-F12'!$V33</f>
        <v>0.96455550163331694</v>
      </c>
      <c r="BN43" s="1">
        <f>'F12b_VTZ-F12'!X33-'F12b_VTZ-F12'!$V33</f>
        <v>0.88876173908077405</v>
      </c>
      <c r="BO43" s="1">
        <f>'F12b_VTZ-F12'!Y33-'F12b_VTZ-F12'!$V33</f>
        <v>0.94898423452088565</v>
      </c>
      <c r="BP43" s="1">
        <f>'F12b_VTZ-F12'!Z33-'F12b_VTZ-F12'!$V33</f>
        <v>0.96246936948178075</v>
      </c>
      <c r="BQ43" s="1">
        <f>'F12b_VTZ-F12'!AA33-'F12b_VTZ-F12'!$V33</f>
        <v>0.93559948273032845</v>
      </c>
      <c r="BR43" s="1"/>
      <c r="BS43" s="1">
        <f>'F12b_VDZ-F12'!E33-'F12b_VDZ-F12'!$D33</f>
        <v>1.0575910186594157</v>
      </c>
      <c r="BT43" s="1">
        <f>'F12b_VDZ-F12'!F33-'F12b_VDZ-F12'!$D33</f>
        <v>0.90041588802542094</v>
      </c>
      <c r="BU43" s="1">
        <f>'F12b_VDZ-F12'!G33-'F12b_VDZ-F12'!$D33</f>
        <v>1.056385928149183</v>
      </c>
      <c r="BV43" s="1">
        <f>'F12b_VDZ-F12'!H33-'F12b_VDZ-F12'!$D33</f>
        <v>1.0850980226465694</v>
      </c>
      <c r="BW43" s="1">
        <f>'F12b_VDZ-F12'!I33-'F12b_VDZ-F12'!$D33</f>
        <v>1.0276446530034136</v>
      </c>
      <c r="BX43" s="1">
        <f>'F12b_VDZ-F12'!N33-'F12b_VDZ-F12'!M33</f>
        <v>0.88762277255097644</v>
      </c>
      <c r="BY43" s="1">
        <f>'F12b_VDZ-F12'!O33-'F12b_VDZ-F12'!M33</f>
        <v>0.69666665559883256</v>
      </c>
      <c r="BZ43" s="1">
        <f>'F12b_VDZ-F12'!P33-'F12b_VDZ-F12'!M33</f>
        <v>0.81734325368166338</v>
      </c>
      <c r="CA43" s="1">
        <f>'F12b_VDZ-F12'!Q33-'F12b_VDZ-F12'!M33</f>
        <v>0.83955827577839415</v>
      </c>
      <c r="CB43" s="1">
        <f>'F12b_VDZ-F12'!R33-'F12b_VDZ-F12'!M33</f>
        <v>0.79510565403494837</v>
      </c>
      <c r="CC43" s="1">
        <f>'F12b_VDZ-F12'!W33-'F12b_VDZ-F12'!V33</f>
        <v>0.97260689560519609</v>
      </c>
      <c r="CD43" s="1">
        <f>'F12b_VDZ-F12'!X33-'F12b_VDZ-F12'!V33</f>
        <v>0.79854127181212675</v>
      </c>
      <c r="CE43" s="1">
        <f>'F12b_VDZ-F12'!Y33-'F12b_VDZ-F12'!V33</f>
        <v>0.93686459091542318</v>
      </c>
      <c r="CF43" s="1">
        <f>'F12b_VDZ-F12'!Z33-'F12b_VDZ-F12'!V33</f>
        <v>0.96232814921248178</v>
      </c>
      <c r="CG43" s="1">
        <f>'F12b_VDZ-F12'!AA33-'F12b_VDZ-F12'!V33</f>
        <v>0.91137515351918097</v>
      </c>
      <c r="CI43" s="1">
        <f>'F12c_VDZ-F12 '!E33-'F12c_VDZ-F12 '!$D33</f>
        <v>1.0352207554397097</v>
      </c>
      <c r="CJ43" s="1">
        <f>'F12c_VDZ-F12 '!F33-'F12c_VDZ-F12 '!$D33</f>
        <v>0.88162726105402811</v>
      </c>
      <c r="CK43" s="1">
        <f>'F12c_VDZ-F12 '!G33-'F12c_VDZ-F12 '!$D33</f>
        <v>1.0412017953048078</v>
      </c>
      <c r="CL43" s="1">
        <f>'F12c_VDZ-F12 '!H33-'F12c_VDZ-F12 '!$D33</f>
        <v>1.0624557056368253</v>
      </c>
      <c r="CM43" s="1">
        <f>'F12c_VDZ-F12 '!I33-'F12c_VDZ-F12 '!$D33</f>
        <v>1.0062011930409618</v>
      </c>
      <c r="CN43" s="1">
        <f>'F12c_VDZ-F12 '!N33-'F12c_VDZ-F12 '!$M33</f>
        <v>0.8670539474206187</v>
      </c>
      <c r="CO43" s="1">
        <f>'F12c_VDZ-F12 '!O33-'F12c_VDZ-F12 '!$M33</f>
        <v>0.67999560417199234</v>
      </c>
      <c r="CP43" s="1">
        <f>'F12c_VDZ-F12 '!P33-'F12c_VDZ-F12 '!$M33</f>
        <v>0.80307480852712132</v>
      </c>
      <c r="CQ43" s="1">
        <f>'F12c_VDZ-F12 '!Q33-'F12c_VDZ-F12 '!$M33</f>
        <v>0.81946786513469405</v>
      </c>
      <c r="CR43" s="1">
        <f>'F12c_VDZ-F12 '!R33-'F12c_VDZ-F12 '!$M33</f>
        <v>0.77607898304149359</v>
      </c>
      <c r="CS43" s="1">
        <f>'F12c_VDZ-F12 '!W33-'F12c_VDZ-F12 '!$V33</f>
        <v>0.95113735143016598</v>
      </c>
      <c r="CT43" s="1">
        <f>'F12c_VDZ-F12 '!X33-'F12c_VDZ-F12 '!$V33</f>
        <v>0.78081143261301378</v>
      </c>
      <c r="CU43" s="1">
        <f>'F12c_VDZ-F12 '!Y33-'F12c_VDZ-F12 '!$V33</f>
        <v>0.92213830191596458</v>
      </c>
      <c r="CV43" s="1">
        <f>'F12c_VDZ-F12 '!Z33-'F12c_VDZ-F12 '!$V33</f>
        <v>0.9409617853857597</v>
      </c>
      <c r="CW43" s="1">
        <f>'F12c_VDZ-F12 '!AA33-'F12c_VDZ-F12 '!$V33</f>
        <v>0.89114008804122946</v>
      </c>
      <c r="CX43" s="1"/>
      <c r="CY43" s="1">
        <f>'F12c_aVDZ-F12'!E33-'F12c_aVDZ-F12'!$D33</f>
        <v>1.024687822098862</v>
      </c>
      <c r="CZ43" s="1">
        <f>'F12c_aVDZ-F12'!F33-'F12c_aVDZ-F12'!$D33</f>
        <v>0.88975878851847412</v>
      </c>
      <c r="DA43" s="1">
        <f>'F12c_aVDZ-F12'!G33-'F12c_aVDZ-F12'!$D33</f>
        <v>1.0474062506681783</v>
      </c>
      <c r="DB43" s="1">
        <f>'F12c_aVDZ-F12'!H33-'F12c_aVDZ-F12'!$D33</f>
        <v>1.0680968602088505</v>
      </c>
      <c r="DC43" s="1">
        <f>'F12c_aVDZ-F12'!I33-'F12c_aVDZ-F12'!$D33</f>
        <v>1.0154817053361356</v>
      </c>
      <c r="DD43" s="1">
        <f>'F12c_aVDZ-F12'!N33-'F12c_aVDZ-F12'!$M33</f>
        <v>0.91034606120573613</v>
      </c>
      <c r="DE43" s="1">
        <f>'F12c_aVDZ-F12'!O33-'F12c_aVDZ-F12'!$M33</f>
        <v>0.72320952372376723</v>
      </c>
      <c r="DF43" s="1">
        <f>'F12c_aVDZ-F12'!P33-'F12c_aVDZ-F12'!$M33</f>
        <v>0.85134778713714354</v>
      </c>
      <c r="DG43" s="1">
        <f>'F12c_aVDZ-F12'!Q33-'F12c_aVDZ-F12'!$M33</f>
        <v>0.86816543037321736</v>
      </c>
      <c r="DH43" s="1">
        <f>'F12c_aVDZ-F12'!R33-'F12c_aVDZ-F12'!$M33</f>
        <v>0.82539902942593457</v>
      </c>
      <c r="DI43" s="1">
        <f>'F12c_aVDZ-F12'!W33-'F12c_aVDZ-F12'!$V33</f>
        <v>0.96751694165229907</v>
      </c>
      <c r="DJ43" s="1">
        <f>'F12c_aVDZ-F12'!X33-'F12c_aVDZ-F12'!$V33</f>
        <v>0.8064841561211189</v>
      </c>
      <c r="DK43" s="1">
        <f>'F12c_aVDZ-F12'!Y33-'F12c_aVDZ-F12'!$V33</f>
        <v>0.94937701890266268</v>
      </c>
      <c r="DL43" s="1">
        <f>'F12c_aVDZ-F12'!Z33-'F12c_aVDZ-F12'!$V33</f>
        <v>0.96813114529103572</v>
      </c>
      <c r="DM43" s="1">
        <f>'F12c_aVDZ-F12'!AA33-'F12c_aVDZ-F12'!$V33</f>
        <v>0.92044036738103685</v>
      </c>
      <c r="DO43" s="1"/>
    </row>
    <row r="44" spans="1:119" x14ac:dyDescent="0.2">
      <c r="A44" t="s">
        <v>162</v>
      </c>
      <c r="B44" s="1">
        <f>-(BEGDB!D27-BEGDB!C27)</f>
        <v>1.06</v>
      </c>
      <c r="C44" s="1">
        <f>'CCSD(T)-haVnZ'!I35-'CCSD(T)-haVnZ'!H35</f>
        <v>1.3135295984961268</v>
      </c>
      <c r="D44" s="1">
        <f>'CCSD(T)-haVnZ'!S35-'CCSD(T)-haVnZ'!R35</f>
        <v>1.2562256731388479</v>
      </c>
      <c r="E44" s="1"/>
      <c r="F44" s="1">
        <f t="shared" si="33"/>
        <v>1.232097704567362</v>
      </c>
      <c r="G44" s="1"/>
      <c r="H44" s="1">
        <f>'CCSD(T)-haVnZ'!N35-'CCSD(T)-haVnZ'!M35</f>
        <v>1.0363603597809399</v>
      </c>
      <c r="I44" s="1">
        <f>'CCSD(T)-haVnZ'!X35-'CCSD(T)-haVnZ'!W35</f>
        <v>1.1705025196800476</v>
      </c>
      <c r="J44" s="1"/>
      <c r="K44" s="1">
        <f t="shared" si="36"/>
        <v>1.2269834291112509</v>
      </c>
      <c r="L44" s="1"/>
      <c r="M44" s="1">
        <f t="shared" si="37"/>
        <v>1.1749449791385334</v>
      </c>
      <c r="N44" s="1">
        <f t="shared" si="38"/>
        <v>1.2133640964094479</v>
      </c>
      <c r="O44" s="1"/>
      <c r="P44" s="1">
        <f t="shared" si="34"/>
        <v>1.2295405668393065</v>
      </c>
      <c r="Q44" s="1"/>
      <c r="R44" s="1"/>
      <c r="S44" s="1">
        <f>'CCSD(T)-sano-VnZ'!F35-'CCSD(T)-sano-VnZ'!E35</f>
        <v>0.96639696992525503</v>
      </c>
      <c r="T44" s="1">
        <f>'CCSD(T)-sano-VnZ'!P35-'CCSD(T)-sano-VnZ'!O35</f>
        <v>1.1193663205421254</v>
      </c>
      <c r="U44" s="1"/>
      <c r="V44" s="1">
        <f>'CCSD(T)-sano-VnZ'!K35-'CCSD(T)-sano-VnZ'!J35</f>
        <v>0.84644522388752996</v>
      </c>
      <c r="W44" s="1">
        <f>'CCSD(T)-sano-VnZ'!U35-'CCSD(T)-sano-VnZ'!T35</f>
        <v>1.0608979660284665</v>
      </c>
      <c r="X44" s="1"/>
      <c r="Y44" s="1">
        <f t="shared" si="57"/>
        <v>0.9064210969063925</v>
      </c>
      <c r="Z44" s="1">
        <f t="shared" si="58"/>
        <v>1.090132143285296</v>
      </c>
      <c r="AA44" s="1"/>
      <c r="AB44" s="27"/>
      <c r="AC44" s="28">
        <f t="shared" si="63"/>
        <v>1.1837744681702813</v>
      </c>
      <c r="AD44" s="28">
        <f t="shared" si="64"/>
        <v>1.1511938574562293</v>
      </c>
      <c r="AE44" s="28">
        <f t="shared" si="65"/>
        <v>1.1674841628132553</v>
      </c>
      <c r="AF44" s="27"/>
      <c r="AG44" s="27"/>
      <c r="AH44" s="27"/>
      <c r="AI44" s="27"/>
      <c r="AJ44" s="1"/>
      <c r="AK44" s="1">
        <f t="shared" si="49"/>
        <v>1.2684170988198531</v>
      </c>
      <c r="AL44" s="1"/>
      <c r="AM44" s="1"/>
      <c r="AN44" s="1"/>
      <c r="AO44" s="1"/>
      <c r="AP44" s="1"/>
      <c r="AQ44" s="1"/>
      <c r="BB44" s="1"/>
      <c r="BC44" s="1">
        <f>'F12b_VTZ-F12'!E34-'F12b_VTZ-F12'!$D34</f>
        <v>1.2805082501233209</v>
      </c>
      <c r="BD44" s="1">
        <f>'F12b_VTZ-F12'!F34-'F12b_VTZ-F12'!$D34</f>
        <v>1.2379061746493032</v>
      </c>
      <c r="BE44" s="1">
        <f>'F12b_VTZ-F12'!G34-'F12b_VTZ-F12'!$D34</f>
        <v>1.3106331624099501</v>
      </c>
      <c r="BF44" s="1">
        <f>'F12b_VTZ-F12'!H34-'F12b_VTZ-F12'!$D34</f>
        <v>1.3295879653861085</v>
      </c>
      <c r="BG44" s="1">
        <f>'F12b_VTZ-F12'!I34-'F12b_VTZ-F12'!D34</f>
        <v>1.3031438300533211</v>
      </c>
      <c r="BH44" s="1">
        <f>'F12b_VTZ-F12'!N34-'F12b_VTZ-F12'!$M34</f>
        <v>1.2199111298827328</v>
      </c>
      <c r="BI44" s="1">
        <f>'F12b_VTZ-F12'!O34-'F12b_VTZ-F12'!$M34</f>
        <v>1.156429025596529</v>
      </c>
      <c r="BJ44" s="1">
        <f>'F12b_VTZ-F12'!P34-'F12b_VTZ-F12'!$M34</f>
        <v>1.2243692308503253</v>
      </c>
      <c r="BK44" s="1">
        <f>'F12b_VTZ-F12'!Q34-'F12b_VTZ-F12'!$M34</f>
        <v>1.2420764567976419</v>
      </c>
      <c r="BL44" s="1">
        <f>'F12b_VTZ-F12'!R34-'F12b_VTZ-F12'!$M34</f>
        <v>1.2173728352454662</v>
      </c>
      <c r="BM44" s="1">
        <f>'F12b_VTZ-F12'!W34-'F12b_VTZ-F12'!$V34</f>
        <v>1.2502096900030266</v>
      </c>
      <c r="BN44" s="1">
        <f>'F12b_VTZ-F12'!X34-'F12b_VTZ-F12'!$V34</f>
        <v>1.1971676001229161</v>
      </c>
      <c r="BO44" s="1">
        <f>'F12b_VTZ-F12'!Y34-'F12b_VTZ-F12'!$V34</f>
        <v>1.2675011966301377</v>
      </c>
      <c r="BP44" s="1">
        <f>'F12b_VTZ-F12'!Z34-'F12b_VTZ-F12'!$V34</f>
        <v>1.2858322110918752</v>
      </c>
      <c r="BQ44" s="1">
        <f>'F12b_VTZ-F12'!AA34-'F12b_VTZ-F12'!$V34</f>
        <v>1.2602583326493937</v>
      </c>
      <c r="BR44" s="1"/>
      <c r="BS44" s="1">
        <f>'F12b_VDZ-F12'!E34-'F12b_VDZ-F12'!$D34</f>
        <v>1.2845152804506965</v>
      </c>
      <c r="BT44" s="1">
        <f>'F12b_VDZ-F12'!F34-'F12b_VDZ-F12'!$D34</f>
        <v>1.1803087383231043</v>
      </c>
      <c r="BU44" s="1">
        <f>'F12b_VDZ-F12'!G34-'F12b_VDZ-F12'!$D34</f>
        <v>1.3592317399655036</v>
      </c>
      <c r="BV44" s="1">
        <f>'F12b_VDZ-F12'!H34-'F12b_VDZ-F12'!$D34</f>
        <v>1.3978821779291326</v>
      </c>
      <c r="BW44" s="1">
        <f>'F12b_VDZ-F12'!I34-'F12b_VDZ-F12'!$D34</f>
        <v>1.3470863630481589</v>
      </c>
      <c r="BX44" s="1">
        <f>'F12b_VDZ-F12'!N34-'F12b_VDZ-F12'!M34</f>
        <v>1.1638875002736155</v>
      </c>
      <c r="BY44" s="1">
        <f>'F12b_VDZ-F12'!O34-'F12b_VDZ-F12'!M34</f>
        <v>1.0247172829160129</v>
      </c>
      <c r="BZ44" s="1">
        <f>'F12b_VDZ-F12'!P34-'F12b_VDZ-F12'!M34</f>
        <v>1.1800541758332515</v>
      </c>
      <c r="CA44" s="1">
        <f>'F12b_VDZ-F12'!Q34-'F12b_VDZ-F12'!M34</f>
        <v>1.2136096096681925</v>
      </c>
      <c r="CB44" s="1">
        <f>'F12b_VDZ-F12'!R34-'F12b_VDZ-F12'!M34</f>
        <v>1.1695098349920456</v>
      </c>
      <c r="CC44" s="1">
        <f>'F12b_VDZ-F12'!W34-'F12b_VDZ-F12'!V34</f>
        <v>1.2242013903621558</v>
      </c>
      <c r="CD44" s="1">
        <f>'F12b_VDZ-F12'!X34-'F12b_VDZ-F12'!V34</f>
        <v>1.1025130106195586</v>
      </c>
      <c r="CE44" s="1">
        <f>'F12b_VDZ-F12'!Y34-'F12b_VDZ-F12'!V34</f>
        <v>1.2696429578993778</v>
      </c>
      <c r="CF44" s="1">
        <f>'F12b_VDZ-F12'!Z34-'F12b_VDZ-F12'!V34</f>
        <v>1.3057458937986626</v>
      </c>
      <c r="CG44" s="1">
        <f>'F12b_VDZ-F12'!AA34-'F12b_VDZ-F12'!V34</f>
        <v>1.2582980990201023</v>
      </c>
      <c r="CI44" s="1">
        <f>'F12c_VDZ-F12 '!E34-'F12c_VDZ-F12 '!$D34</f>
        <v>1.259615359642613</v>
      </c>
      <c r="CJ44" s="1">
        <f>'F12c_VDZ-F12 '!F34-'F12c_VDZ-F12 '!$D34</f>
        <v>1.1582334668321168</v>
      </c>
      <c r="CK44" s="1">
        <f>'F12c_VDZ-F12 '!G34-'F12c_VDZ-F12 '!$D34</f>
        <v>1.3410837842409029</v>
      </c>
      <c r="CL44" s="1">
        <f>'F12c_VDZ-F12 '!H34-'F12c_VDZ-F12 '!$D34</f>
        <v>1.3717376382944939</v>
      </c>
      <c r="CM44" s="1">
        <f>'F12c_VDZ-F12 '!I34-'F12c_VDZ-F12 '!$D34</f>
        <v>1.3218918556954951</v>
      </c>
      <c r="CN44" s="1">
        <f>'F12c_VDZ-F12 '!N34-'F12c_VDZ-F12 '!$M34</f>
        <v>1.1390807871828703</v>
      </c>
      <c r="CO44" s="1">
        <f>'F12c_VDZ-F12 '!O34-'F12c_VDZ-F12 '!$M34</f>
        <v>1.0033114307453674</v>
      </c>
      <c r="CP44" s="1">
        <f>'F12c_VDZ-F12 '!P34-'F12c_VDZ-F12 '!$M34</f>
        <v>1.1617042063171383</v>
      </c>
      <c r="CQ44" s="1">
        <f>'F12c_VDZ-F12 '!Q34-'F12c_VDZ-F12 '!$M34</f>
        <v>1.1882578874609644</v>
      </c>
      <c r="CR44" s="1">
        <f>'F12c_VDZ-F12 '!R34-'F12c_VDZ-F12 '!$M34</f>
        <v>1.145079335909688</v>
      </c>
      <c r="CS44" s="1">
        <f>'F12c_VDZ-F12 '!W34-'F12c_VDZ-F12 '!$V34</f>
        <v>1.1993480734127417</v>
      </c>
      <c r="CT44" s="1">
        <f>'F12c_VDZ-F12 '!X34-'F12c_VDZ-F12 '!$V34</f>
        <v>1.0807724487887422</v>
      </c>
      <c r="CU44" s="1">
        <f>'F12c_VDZ-F12 '!Y34-'F12c_VDZ-F12 '!$V34</f>
        <v>1.2513939952790207</v>
      </c>
      <c r="CV44" s="1">
        <f>'F12c_VDZ-F12 '!Z34-'F12c_VDZ-F12 '!$V34</f>
        <v>1.2799977628777293</v>
      </c>
      <c r="CW44" s="1">
        <f>'F12c_VDZ-F12 '!AA34-'F12c_VDZ-F12 '!$V34</f>
        <v>1.2334855958025917</v>
      </c>
      <c r="CX44" s="1"/>
      <c r="CY44" s="1">
        <f>'F12c_aVDZ-F12'!E34-'F12c_aVDZ-F12'!$D34</f>
        <v>1.2885135362605653</v>
      </c>
      <c r="CZ44" s="1">
        <f>'F12c_aVDZ-F12'!F34-'F12c_aVDZ-F12'!$D34</f>
        <v>1.2187500664916286</v>
      </c>
      <c r="DA44" s="1">
        <f>'F12c_aVDZ-F12'!G34-'F12c_aVDZ-F12'!$D34</f>
        <v>1.4067422642479626</v>
      </c>
      <c r="DB44" s="1">
        <f>'F12c_aVDZ-F12'!H34-'F12c_aVDZ-F12'!$D34</f>
        <v>1.4376057467877885</v>
      </c>
      <c r="DC44" s="1">
        <f>'F12c_aVDZ-F12'!I34-'F12c_aVDZ-F12'!$D34</f>
        <v>1.3909594508868954</v>
      </c>
      <c r="DD44" s="1">
        <f>'F12c_aVDZ-F12'!N34-'F12c_aVDZ-F12'!$M34</f>
        <v>1.1964072074049203</v>
      </c>
      <c r="DE44" s="1">
        <f>'F12c_aVDZ-F12'!O34-'F12c_aVDZ-F12'!$M34</f>
        <v>1.0629880075306593</v>
      </c>
      <c r="DF44" s="1">
        <f>'F12c_aVDZ-F12'!P34-'F12c_aVDZ-F12'!$M34</f>
        <v>1.2269539076922638</v>
      </c>
      <c r="DG44" s="1">
        <f>'F12c_aVDZ-F12'!Q34-'F12c_aVDZ-F12'!$M34</f>
        <v>1.2538728902732521</v>
      </c>
      <c r="DH44" s="1">
        <f>'F12c_aVDZ-F12'!R34-'F12c_aVDZ-F12'!$M34</f>
        <v>1.2131882129947413</v>
      </c>
      <c r="DI44" s="1">
        <f>'F12c_aVDZ-F12'!W34-'F12c_aVDZ-F12'!$V34</f>
        <v>1.2424603718327427</v>
      </c>
      <c r="DJ44" s="1">
        <f>'F12c_aVDZ-F12'!X34-'F12c_aVDZ-F12'!$V34</f>
        <v>1.1408690370111438</v>
      </c>
      <c r="DK44" s="1">
        <f>'F12c_aVDZ-F12'!Y34-'F12c_aVDZ-F12'!$V34</f>
        <v>1.316848085970113</v>
      </c>
      <c r="DL44" s="1">
        <f>'F12c_aVDZ-F12'!Z34-'F12c_aVDZ-F12'!$V34</f>
        <v>1.3457393185305202</v>
      </c>
      <c r="DM44" s="1">
        <f>'F12c_aVDZ-F12'!AA34-'F12c_aVDZ-F12'!$V34</f>
        <v>1.302073831940818</v>
      </c>
      <c r="DO44" s="1"/>
    </row>
    <row r="45" spans="1:119" x14ac:dyDescent="0.2">
      <c r="A45" t="s">
        <v>163</v>
      </c>
      <c r="B45" s="1">
        <f>-(BEGDB!D28-BEGDB!C28)</f>
        <v>1.125</v>
      </c>
      <c r="C45" s="1">
        <f>'CCSD(T)-haVnZ'!I36-'CCSD(T)-haVnZ'!H36</f>
        <v>1.4010513103154967</v>
      </c>
      <c r="D45" s="1">
        <f>'CCSD(T)-haVnZ'!S36-'CCSD(T)-haVnZ'!R36</f>
        <v>1.3252181859408019</v>
      </c>
      <c r="E45" s="1"/>
      <c r="F45" s="1">
        <f t="shared" si="33"/>
        <v>1.293288449361983</v>
      </c>
      <c r="G45" s="1"/>
      <c r="H45" s="1">
        <f>'CCSD(T)-haVnZ'!N36-'CCSD(T)-haVnZ'!M36</f>
        <v>1.1010551195937186</v>
      </c>
      <c r="I45" s="1">
        <f>'CCSD(T)-haVnZ'!X36-'CCSD(T)-haVnZ'!W36</f>
        <v>1.2425391324844446</v>
      </c>
      <c r="J45" s="1"/>
      <c r="K45" s="1">
        <f t="shared" si="36"/>
        <v>1.3021113484384346</v>
      </c>
      <c r="L45" s="1"/>
      <c r="M45" s="1">
        <f t="shared" si="37"/>
        <v>1.2510532149546076</v>
      </c>
      <c r="N45" s="1">
        <f t="shared" si="38"/>
        <v>1.2838786592126232</v>
      </c>
      <c r="O45" s="1"/>
      <c r="P45" s="1">
        <f t="shared" si="34"/>
        <v>1.2976998989002086</v>
      </c>
      <c r="Q45" s="1"/>
      <c r="R45" s="1"/>
      <c r="S45" s="1">
        <f>'CCSD(T)-sano-VnZ'!F36-'CCSD(T)-sano-VnZ'!E36</f>
        <v>1.0232844605618103</v>
      </c>
      <c r="T45" s="1">
        <f>'CCSD(T)-sano-VnZ'!P36-'CCSD(T)-sano-VnZ'!O36</f>
        <v>1.1829358103092837</v>
      </c>
      <c r="U45" s="1"/>
      <c r="V45" s="1">
        <f>'CCSD(T)-sano-VnZ'!K36-'CCSD(T)-sano-VnZ'!J36</f>
        <v>0.89328828977285646</v>
      </c>
      <c r="W45" s="1">
        <f>'CCSD(T)-sano-VnZ'!U36-'CCSD(T)-sano-VnZ'!T36</f>
        <v>1.1206073856259382</v>
      </c>
      <c r="X45" s="1"/>
      <c r="Y45" s="1">
        <f t="shared" si="57"/>
        <v>0.95828637516733339</v>
      </c>
      <c r="Z45" s="1">
        <f t="shared" si="58"/>
        <v>1.1517715979676111</v>
      </c>
      <c r="AA45" s="1"/>
      <c r="AB45" s="27"/>
      <c r="AC45" s="28">
        <f t="shared" si="63"/>
        <v>1.2501574312555883</v>
      </c>
      <c r="AD45" s="28">
        <f t="shared" si="64"/>
        <v>1.2163206891430252</v>
      </c>
      <c r="AE45" s="28">
        <f t="shared" si="65"/>
        <v>1.2332390601993071</v>
      </c>
      <c r="AF45" s="28"/>
      <c r="AG45" s="28"/>
      <c r="AH45" s="28"/>
      <c r="AI45" s="27"/>
      <c r="AJ45" s="1"/>
      <c r="AK45" s="1">
        <f t="shared" si="49"/>
        <v>1.3402791309139286</v>
      </c>
      <c r="AL45" s="1"/>
      <c r="AM45" s="1"/>
      <c r="AN45" s="1"/>
      <c r="AO45" s="1"/>
      <c r="AP45" s="1"/>
      <c r="AQ45" s="1"/>
      <c r="BB45" s="1"/>
      <c r="BC45" s="1">
        <f>'F12b_VTZ-F12'!E35-'F12b_VTZ-F12'!$D35</f>
        <v>1.3515227491165884</v>
      </c>
      <c r="BD45" s="1">
        <f>'F12b_VTZ-F12'!F35-'F12b_VTZ-F12'!$D35</f>
        <v>1.3023130846091249</v>
      </c>
      <c r="BE45" s="1">
        <f>'F12b_VTZ-F12'!G35-'F12b_VTZ-F12'!$D35</f>
        <v>1.3803346615080572</v>
      </c>
      <c r="BF45" s="1">
        <f>'F12b_VTZ-F12'!H35-'F12b_VTZ-F12'!$D35</f>
        <v>1.3996437479742956</v>
      </c>
      <c r="BG45" s="1">
        <f>'F12b_VTZ-F12'!I35-'F12b_VTZ-F12'!$D35</f>
        <v>1.3709449841680255</v>
      </c>
      <c r="BH45" s="1">
        <f>'F12b_VTZ-F12'!N35-'F12b_VTZ-F12'!$M35</f>
        <v>1.2934073247283191</v>
      </c>
      <c r="BI45" s="1">
        <f>'F12b_VTZ-F12'!O35-'F12b_VTZ-F12'!$M35</f>
        <v>1.2240231777296677</v>
      </c>
      <c r="BJ45" s="1">
        <f>'F12b_VTZ-F12'!P35-'F12b_VTZ-F12'!$M35</f>
        <v>1.297354406307452</v>
      </c>
      <c r="BK45" s="1">
        <f>'F12b_VTZ-F12'!Q35-'F12b_VTZ-F12'!$M35</f>
        <v>1.3155027069386755</v>
      </c>
      <c r="BL45" s="1">
        <f>'F12b_VTZ-F12'!R35-'F12b_VTZ-F12'!$M35</f>
        <v>1.2885291991960215</v>
      </c>
      <c r="BM45" s="1">
        <f>'F12b_VTZ-F12'!W35-'F12b_VTZ-F12'!$V35</f>
        <v>1.3224650369224538</v>
      </c>
      <c r="BN45" s="1">
        <f>'F12b_VTZ-F12'!X35-'F12b_VTZ-F12'!$V35</f>
        <v>1.2631681311693965</v>
      </c>
      <c r="BO45" s="1">
        <f>'F12b_VTZ-F12'!Y35-'F12b_VTZ-F12'!$V35</f>
        <v>1.3388445339077544</v>
      </c>
      <c r="BP45" s="1">
        <f>'F12b_VTZ-F12'!Z35-'F12b_VTZ-F12'!$V35</f>
        <v>1.3575732274564856</v>
      </c>
      <c r="BQ45" s="1">
        <f>'F12b_VTZ-F12'!AA35-'F12b_VTZ-F12'!$V35</f>
        <v>1.3297370916820235</v>
      </c>
      <c r="BR45" s="1"/>
      <c r="BS45" s="1">
        <f>'F12b_VDZ-F12'!E35-'F12b_VDZ-F12'!$D35</f>
        <v>1.3483391273551439</v>
      </c>
      <c r="BT45" s="1">
        <f>'F12b_VDZ-F12'!F35-'F12b_VDZ-F12'!$D35</f>
        <v>1.2306421341529874</v>
      </c>
      <c r="BU45" s="1">
        <f>'F12b_VDZ-F12'!G35-'F12b_VDZ-F12'!$D35</f>
        <v>1.421699325480239</v>
      </c>
      <c r="BV45" s="1">
        <f>'F12b_VDZ-F12'!H35-'F12b_VDZ-F12'!$D35</f>
        <v>1.4603430440575274</v>
      </c>
      <c r="BW45" s="1">
        <f>'F12b_VDZ-F12'!I35-'F12b_VDZ-F12'!$D35</f>
        <v>1.4045318677088043</v>
      </c>
      <c r="BX45" s="1">
        <f>'F12b_VDZ-F12'!N35-'F12b_VDZ-F12'!M35</f>
        <v>1.2278725995410147</v>
      </c>
      <c r="BY45" s="1">
        <f>'F12b_VDZ-F12'!O35-'F12b_VDZ-F12'!M35</f>
        <v>1.0752278407605269</v>
      </c>
      <c r="BZ45" s="1">
        <f>'F12b_VDZ-F12'!P35-'F12b_VDZ-F12'!M35</f>
        <v>1.2421569630385987</v>
      </c>
      <c r="CA45" s="1">
        <f>'F12b_VDZ-F12'!Q35-'F12b_VDZ-F12'!M35</f>
        <v>1.275920476355501</v>
      </c>
      <c r="CB45" s="1">
        <f>'F12b_VDZ-F12'!R35-'F12b_VDZ-F12'!M35</f>
        <v>1.2271575346599892</v>
      </c>
      <c r="CC45" s="1">
        <f>'F12b_VDZ-F12'!W35-'F12b_VDZ-F12'!V35</f>
        <v>1.2881058634480791</v>
      </c>
      <c r="CD45" s="1">
        <f>'F12b_VDZ-F12'!X35-'F12b_VDZ-F12'!V35</f>
        <v>1.1529349874567569</v>
      </c>
      <c r="CE45" s="1">
        <f>'F12b_VDZ-F12'!Y35-'F12b_VDZ-F12'!V35</f>
        <v>1.3319281442594186</v>
      </c>
      <c r="CF45" s="1">
        <f>'F12b_VDZ-F12'!Z35-'F12b_VDZ-F12'!V35</f>
        <v>1.3681317602065137</v>
      </c>
      <c r="CG45" s="1">
        <f>'F12b_VDZ-F12'!AA35-'F12b_VDZ-F12'!V35</f>
        <v>1.3158447011843966</v>
      </c>
      <c r="CI45" s="1">
        <f>'F12c_VDZ-F12 '!E35-'F12c_VDZ-F12 '!$D35</f>
        <v>1.321835720250033</v>
      </c>
      <c r="CJ45" s="1">
        <f>'F12c_VDZ-F12 '!F35-'F12c_VDZ-F12 '!$D35</f>
        <v>1.2072037390326966</v>
      </c>
      <c r="CK45" s="1">
        <f>'F12c_VDZ-F12 '!G35-'F12c_VDZ-F12 '!$D35</f>
        <v>1.402456871783845</v>
      </c>
      <c r="CL45" s="1">
        <f>'F12c_VDZ-F12 '!H35-'F12c_VDZ-F12 '!$D35</f>
        <v>1.4325298428648918</v>
      </c>
      <c r="CM45" s="1">
        <f>'F12c_VDZ-F12 '!I35-'F12c_VDZ-F12 '!$D35</f>
        <v>1.3777816273580163</v>
      </c>
      <c r="CN45" s="1">
        <f>'F12c_VDZ-F12 '!N35-'F12c_VDZ-F12 '!$M35</f>
        <v>1.2012488134735957</v>
      </c>
      <c r="CO45" s="1">
        <f>'F12c_VDZ-F12 '!O35-'F12c_VDZ-F12 '!$M35</f>
        <v>1.0523191495859825</v>
      </c>
      <c r="CP45" s="1">
        <f>'F12c_VDZ-F12 '!P35-'F12c_VDZ-F12 '!$M35</f>
        <v>1.2225212488400192</v>
      </c>
      <c r="CQ45" s="1">
        <f>'F12c_VDZ-F12 '!Q35-'F12c_VDZ-F12 '!$M35</f>
        <v>1.2487358490191807</v>
      </c>
      <c r="CR45" s="1">
        <f>'F12c_VDZ-F12 '!R35-'F12c_VDZ-F12 '!$M35</f>
        <v>1.2010118454224821</v>
      </c>
      <c r="CS45" s="1">
        <f>'F12c_VDZ-F12 '!W35-'F12c_VDZ-F12 '!$V35</f>
        <v>1.2615422668618144</v>
      </c>
      <c r="CT45" s="1">
        <f>'F12c_VDZ-F12 '!X35-'F12c_VDZ-F12 '!$V35</f>
        <v>1.1297614443093393</v>
      </c>
      <c r="CU45" s="1">
        <f>'F12c_VDZ-F12 '!Y35-'F12c_VDZ-F12 '!$V35</f>
        <v>1.3124890603119321</v>
      </c>
      <c r="CV45" s="1">
        <f>'F12c_VDZ-F12 '!Z35-'F12c_VDZ-F12 '!$V35</f>
        <v>1.3406328459420362</v>
      </c>
      <c r="CW45" s="1">
        <f>'F12c_VDZ-F12 '!AA35-'F12c_VDZ-F12 '!$V35</f>
        <v>1.2893967363902492</v>
      </c>
      <c r="CX45" s="1"/>
      <c r="CY45" s="1">
        <f>'F12c_aVDZ-F12'!E35-'F12c_aVDZ-F12'!$D35</f>
        <v>1.3611583539328689</v>
      </c>
      <c r="CZ45" s="1">
        <f>'F12c_aVDZ-F12'!F35-'F12c_aVDZ-F12'!$D35</f>
        <v>1.2790181140930685</v>
      </c>
      <c r="DA45" s="1">
        <f>'F12c_aVDZ-F12'!G35-'F12c_aVDZ-F12'!$D35</f>
        <v>1.4808983332215182</v>
      </c>
      <c r="DB45" s="1">
        <f>'F12c_aVDZ-F12'!H35-'F12c_aVDZ-F12'!$D35</f>
        <v>1.5114092682969997</v>
      </c>
      <c r="DC45" s="1">
        <f>'F12c_aVDZ-F12'!I35-'F12c_aVDZ-F12'!$D35</f>
        <v>1.4597433736144194</v>
      </c>
      <c r="DD45" s="1">
        <f>'F12c_aVDZ-F12'!N35-'F12c_aVDZ-F12'!$M35</f>
        <v>1.2663441922739636</v>
      </c>
      <c r="DE45" s="1">
        <f>'F12c_aVDZ-F12'!O35-'F12c_aVDZ-F12'!$M35</f>
        <v>1.1207720272248838</v>
      </c>
      <c r="DF45" s="1">
        <f>'F12c_aVDZ-F12'!P35-'F12c_aVDZ-F12'!$M35</f>
        <v>1.2976746840020592</v>
      </c>
      <c r="DG45" s="1">
        <f>'F12c_aVDZ-F12'!Q35-'F12c_aVDZ-F12'!$M35</f>
        <v>1.3244106638762156</v>
      </c>
      <c r="DH45" s="1">
        <f>'F12c_aVDZ-F12'!R35-'F12c_aVDZ-F12'!$M35</f>
        <v>1.2791371146717596</v>
      </c>
      <c r="DI45" s="1">
        <f>'F12c_aVDZ-F12'!W35-'F12c_aVDZ-F12'!$V35</f>
        <v>1.3137512731034162</v>
      </c>
      <c r="DJ45" s="1">
        <f>'F12c_aVDZ-F12'!X35-'F12c_aVDZ-F12'!$V35</f>
        <v>1.1998950706589762</v>
      </c>
      <c r="DK45" s="1">
        <f>'F12c_aVDZ-F12'!Y35-'F12c_aVDZ-F12'!$V35</f>
        <v>1.3892865086117885</v>
      </c>
      <c r="DL45" s="1">
        <f>'F12c_aVDZ-F12'!Z35-'F12c_aVDZ-F12'!$V35</f>
        <v>1.4179099660866075</v>
      </c>
      <c r="DM45" s="1">
        <f>'F12c_aVDZ-F12'!AA35-'F12c_aVDZ-F12'!$V35</f>
        <v>1.3694402441430893</v>
      </c>
      <c r="DO45" s="1"/>
    </row>
    <row r="46" spans="1:119" x14ac:dyDescent="0.2">
      <c r="A46" t="s">
        <v>164</v>
      </c>
      <c r="B46" s="1">
        <f>-(BEGDB!D29-BEGDB!C29)</f>
        <v>1.7080000000000002</v>
      </c>
      <c r="C46" s="1">
        <f>'CCSD(T)-haVnZ'!I37-'CCSD(T)-haVnZ'!H37</f>
        <v>2.3319040136218039</v>
      </c>
      <c r="D46" s="1">
        <f>'CCSD(T)-haVnZ'!S37-'CCSD(T)-haVnZ'!R37</f>
        <v>2.030732946313206</v>
      </c>
      <c r="E46" s="1"/>
      <c r="F46" s="1">
        <f t="shared" si="33"/>
        <v>1.9039240758674807</v>
      </c>
      <c r="H46" s="1">
        <f>'CCSD(T)-haVnZ'!N37-'CCSD(T)-haVnZ'!M37</f>
        <v>1.6793338185477404</v>
      </c>
      <c r="I46" s="1">
        <f>'CCSD(T)-haVnZ'!X37-'CCSD(T)-haVnZ'!W37</f>
        <v>1.8726227881865434</v>
      </c>
      <c r="J46" s="1"/>
      <c r="K46" s="1">
        <f t="shared" si="36"/>
        <v>1.9540076175081447</v>
      </c>
      <c r="M46" s="1">
        <f t="shared" si="37"/>
        <v>2.0056189160847722</v>
      </c>
      <c r="N46" s="1">
        <f t="shared" si="38"/>
        <v>1.9516778672498747</v>
      </c>
      <c r="O46" s="1"/>
      <c r="P46" s="1">
        <f t="shared" si="34"/>
        <v>1.9289658466878126</v>
      </c>
      <c r="S46" s="1">
        <f>'CCSD(T)-sano-VnZ'!F37-'CCSD(T)-sano-VnZ'!E37</f>
        <v>1.533564007539078</v>
      </c>
      <c r="T46" s="1">
        <f>'CCSD(T)-sano-VnZ'!P37-'CCSD(T)-sano-VnZ'!O37</f>
        <v>1.7818920580752593</v>
      </c>
      <c r="U46" s="1"/>
      <c r="V46" s="1">
        <f>'CCSD(T)-sano-VnZ'!K37-'CCSD(T)-sano-VnZ'!J37</f>
        <v>1.2623588368343341</v>
      </c>
      <c r="W46" s="1">
        <f>'CCSD(T)-sano-VnZ'!U37-'CCSD(T)-sano-VnZ'!T37</f>
        <v>1.6346334724807114</v>
      </c>
      <c r="X46" s="1"/>
      <c r="Y46" s="1">
        <f t="shared" si="57"/>
        <v>1.397961422186706</v>
      </c>
      <c r="Z46" s="1">
        <f t="shared" si="58"/>
        <v>1.7082627652779854</v>
      </c>
      <c r="AA46" s="1"/>
      <c r="AB46" s="27"/>
      <c r="AC46" s="28">
        <f t="shared" si="63"/>
        <v>1.8864512372483884</v>
      </c>
      <c r="AD46" s="28">
        <f t="shared" si="64"/>
        <v>1.7913806874897125</v>
      </c>
      <c r="AE46" s="28">
        <f t="shared" si="65"/>
        <v>1.8389159623690503</v>
      </c>
      <c r="AF46" s="27"/>
      <c r="AG46" s="27"/>
      <c r="AH46" s="27"/>
      <c r="AI46" s="27"/>
      <c r="AJ46" s="1"/>
      <c r="AK46" s="1">
        <f t="shared" si="49"/>
        <v>2.0356674290101724</v>
      </c>
      <c r="AL46" s="1"/>
      <c r="AM46" s="1"/>
      <c r="AN46" s="1"/>
      <c r="AO46" s="1"/>
      <c r="AP46" s="1"/>
      <c r="AQ46" s="1"/>
      <c r="BC46" s="1">
        <f>'F12b_VTZ-F12'!E36-'F12b_VTZ-F12'!$D36</f>
        <v>2.0923319176083108</v>
      </c>
      <c r="BD46" s="1">
        <f>'F12b_VTZ-F12'!F36-'F12b_VTZ-F12'!$D36</f>
        <v>1.9916311180184945</v>
      </c>
      <c r="BE46" s="1">
        <f>'F12b_VTZ-F12'!G36-'F12b_VTZ-F12'!$D36</f>
        <v>2.1260463021735632</v>
      </c>
      <c r="BF46" s="1">
        <f>'F12b_VTZ-F12'!H36-'F12b_VTZ-F12'!$D36</f>
        <v>2.154771450252694</v>
      </c>
      <c r="BG46" s="1">
        <f>'F12b_VTZ-F12'!I36-'F12b_VTZ-F12'!D36</f>
        <v>2.0965900779380693</v>
      </c>
      <c r="BH46" s="1">
        <f>'F12b_VTZ-F12'!N36-'F12b_VTZ-F12'!$M36</f>
        <v>1.959208199280261</v>
      </c>
      <c r="BI46" s="1">
        <f>'F12b_VTZ-F12'!O36-'F12b_VTZ-F12'!$M36</f>
        <v>1.8277596470740152</v>
      </c>
      <c r="BJ46" s="1">
        <f>'F12b_VTZ-F12'!P36-'F12b_VTZ-F12'!$M36</f>
        <v>1.9511151456550406</v>
      </c>
      <c r="BK46" s="1">
        <f>'F12b_VTZ-F12'!Q36-'F12b_VTZ-F12'!$M36</f>
        <v>1.9774767876480093</v>
      </c>
      <c r="BL46" s="1">
        <f>'F12b_VTZ-F12'!R36-'F12b_VTZ-F12'!$M36</f>
        <v>1.9240825804748161</v>
      </c>
      <c r="BM46" s="1">
        <f>'F12b_VTZ-F12'!W36-'F12b_VTZ-F12'!$V36</f>
        <v>2.0257700584442855</v>
      </c>
      <c r="BN46" s="1">
        <f>'F12b_VTZ-F12'!X36-'F12b_VTZ-F12'!$V36</f>
        <v>1.9096953825462553</v>
      </c>
      <c r="BO46" s="1">
        <f>'F12b_VTZ-F12'!Y36-'F12b_VTZ-F12'!$V36</f>
        <v>2.0385807239143023</v>
      </c>
      <c r="BP46" s="1">
        <f>'F12b_VTZ-F12'!Z36-'F12b_VTZ-F12'!$V36</f>
        <v>2.0661241189503521</v>
      </c>
      <c r="BQ46" s="1">
        <f>'F12b_VTZ-F12'!AA36-'F12b_VTZ-F12'!$V36</f>
        <v>2.010336329206444</v>
      </c>
      <c r="BR46" s="1"/>
      <c r="BS46" s="1">
        <f>'F12b_VDZ-F12'!E36-'F12b_VDZ-F12'!$D36</f>
        <v>2.1560250328946298</v>
      </c>
      <c r="BT46" s="1">
        <f>'F12b_VDZ-F12'!F36-'F12b_VDZ-F12'!$D36</f>
        <v>1.9085009380145719</v>
      </c>
      <c r="BU46" s="1">
        <f>'F12b_VDZ-F12'!G36-'F12b_VDZ-F12'!$D36</f>
        <v>2.2397976158445223</v>
      </c>
      <c r="BV46" s="1">
        <f>'F12b_VDZ-F12'!H36-'F12b_VDZ-F12'!$D36</f>
        <v>2.2974533347435893</v>
      </c>
      <c r="BW46" s="1">
        <f>'F12b_VDZ-F12'!I36-'F12b_VDZ-F12'!$D36</f>
        <v>2.17817212055603</v>
      </c>
      <c r="BX46" s="1">
        <f>'F12b_VDZ-F12'!N36-'F12b_VDZ-F12'!M36</f>
        <v>1.8614878435366373</v>
      </c>
      <c r="BY46" s="1">
        <f>'F12b_VDZ-F12'!O36-'F12b_VDZ-F12'!M36</f>
        <v>1.5702537574149273</v>
      </c>
      <c r="BZ46" s="1">
        <f>'F12b_VDZ-F12'!P36-'F12b_VDZ-F12'!M36</f>
        <v>1.8428341071645837</v>
      </c>
      <c r="CA46" s="1">
        <f>'F12b_VDZ-F12'!Q36-'F12b_VDZ-F12'!M36</f>
        <v>1.8902713954752235</v>
      </c>
      <c r="CB46" s="1">
        <f>'F12b_VDZ-F12'!R36-'F12b_VDZ-F12'!M36</f>
        <v>1.7921306133376556</v>
      </c>
      <c r="CC46" s="1">
        <f>'F12b_VDZ-F12'!W36-'F12b_VDZ-F12'!V36</f>
        <v>2.0087564382156327</v>
      </c>
      <c r="CD46" s="1">
        <f>'F12b_VDZ-F12'!X36-'F12b_VDZ-F12'!V36</f>
        <v>1.7393773477147487</v>
      </c>
      <c r="CE46" s="1">
        <f>'F12b_VDZ-F12'!Y36-'F12b_VDZ-F12'!V36</f>
        <v>2.0413158615045521</v>
      </c>
      <c r="CF46" s="1">
        <f>'F12b_VDZ-F12'!Z36-'F12b_VDZ-F12'!V36</f>
        <v>2.0938623651094073</v>
      </c>
      <c r="CG46" s="1">
        <f>'F12b_VDZ-F12'!AA36-'F12b_VDZ-F12'!V36</f>
        <v>1.9851513669468428</v>
      </c>
      <c r="CI46" s="1">
        <f>'F12c_VDZ-F12 '!E36-'F12c_VDZ-F12 '!$D36</f>
        <v>2.1049404816083825</v>
      </c>
      <c r="CJ46" s="1">
        <f>'F12c_VDZ-F12 '!F36-'F12c_VDZ-F12 '!$D36</f>
        <v>1.8647499267337881</v>
      </c>
      <c r="CK46" s="1">
        <f>'F12c_VDZ-F12 '!G36-'F12c_VDZ-F12 '!$D36</f>
        <v>2.2031833909367027</v>
      </c>
      <c r="CL46" s="1">
        <f>'F12c_VDZ-F12 '!H36-'F12c_VDZ-F12 '!$D36</f>
        <v>2.2447858695193901</v>
      </c>
      <c r="CM46" s="1">
        <f>'F12c_VDZ-F12 '!I36-'F12c_VDZ-F12 '!$D36</f>
        <v>2.128239091381273</v>
      </c>
      <c r="CN46" s="1">
        <f>'F12c_VDZ-F12 '!N36-'F12c_VDZ-F12 '!$M36</f>
        <v>1.8151211765984936</v>
      </c>
      <c r="CO46" s="1">
        <f>'F12c_VDZ-F12 '!O36-'F12c_VDZ-F12 '!$M36</f>
        <v>1.5314687555016508</v>
      </c>
      <c r="CP46" s="1">
        <f>'F12c_VDZ-F12 '!P36-'F12c_VDZ-F12 '!$M36</f>
        <v>1.8094150199376458</v>
      </c>
      <c r="CQ46" s="1">
        <f>'F12c_VDZ-F12 '!Q36-'F12c_VDZ-F12 '!$M36</f>
        <v>1.8435820120835622</v>
      </c>
      <c r="CR46" s="1">
        <f>'F12c_VDZ-F12 '!R36-'F12c_VDZ-F12 '!$M36</f>
        <v>1.7478652906540351</v>
      </c>
      <c r="CS46" s="1">
        <f>'F12c_VDZ-F12 '!W36-'F12c_VDZ-F12 '!$V36</f>
        <v>1.9600308291034381</v>
      </c>
      <c r="CT46" s="1">
        <f>'F12c_VDZ-F12 '!X36-'F12c_VDZ-F12 '!$V36</f>
        <v>1.6981093411177195</v>
      </c>
      <c r="CU46" s="1">
        <f>'F12c_VDZ-F12 '!Y36-'F12c_VDZ-F12 '!$V36</f>
        <v>2.0062992054371751</v>
      </c>
      <c r="CV46" s="1">
        <f>'F12c_VDZ-F12 '!Z36-'F12c_VDZ-F12 '!$V36</f>
        <v>2.0441839408014761</v>
      </c>
      <c r="CW46" s="1">
        <f>'F12c_VDZ-F12 '!AA36-'F12c_VDZ-F12 '!$V36</f>
        <v>1.938052191017654</v>
      </c>
      <c r="CX46" s="1"/>
      <c r="CY46" s="1">
        <f>'F12c_aVDZ-F12'!E36-'F12c_aVDZ-F12'!$D36</f>
        <v>2.1587220548993455</v>
      </c>
      <c r="CZ46" s="1">
        <f>'F12c_aVDZ-F12'!F36-'F12c_aVDZ-F12'!$D36</f>
        <v>1.9788555838958883</v>
      </c>
      <c r="DA46" s="1">
        <f>'F12c_aVDZ-F12'!G36-'F12c_aVDZ-F12'!$D36</f>
        <v>2.3290932336896217</v>
      </c>
      <c r="DB46" s="1">
        <f>'F12c_aVDZ-F12'!H36-'F12c_aVDZ-F12'!$D36</f>
        <v>2.3714941945478847</v>
      </c>
      <c r="DC46" s="1">
        <f>'F12c_aVDZ-F12'!I36-'F12c_aVDZ-F12'!$D36</f>
        <v>2.2584678779003768</v>
      </c>
      <c r="DD46" s="1">
        <f>'F12c_aVDZ-F12'!N36-'F12c_aVDZ-F12'!$M36</f>
        <v>1.9410159754002585</v>
      </c>
      <c r="DE46" s="1">
        <f>'F12c_aVDZ-F12'!O36-'F12c_aVDZ-F12'!$M36</f>
        <v>1.6611062200141937</v>
      </c>
      <c r="DF46" s="1">
        <f>'F12c_aVDZ-F12'!P36-'F12c_aVDZ-F12'!$M36</f>
        <v>1.9551054098945055</v>
      </c>
      <c r="DG46" s="1">
        <f>'F12c_aVDZ-F12'!Q36-'F12c_aVDZ-F12'!$M36</f>
        <v>1.9906979515581948</v>
      </c>
      <c r="DH46" s="1">
        <f>'F12c_aVDZ-F12'!R36-'F12c_aVDZ-F12'!$M36</f>
        <v>1.895820528902199</v>
      </c>
      <c r="DI46" s="1">
        <f>'F12c_aVDZ-F12'!W36-'F12c_aVDZ-F12'!$V36</f>
        <v>2.0498690151498025</v>
      </c>
      <c r="DJ46" s="1">
        <f>'F12c_aVDZ-F12'!X36-'F12c_aVDZ-F12'!$V36</f>
        <v>1.8199809019550415</v>
      </c>
      <c r="DK46" s="1">
        <f>'F12c_aVDZ-F12'!Y36-'F12c_aVDZ-F12'!$V36</f>
        <v>2.1420993217920632</v>
      </c>
      <c r="DL46" s="1">
        <f>'F12c_aVDZ-F12'!Z36-'F12c_aVDZ-F12'!$V36</f>
        <v>2.1810960730530411</v>
      </c>
      <c r="DM46" s="1">
        <f>'F12c_aVDZ-F12'!AA36-'F12c_aVDZ-F12'!$V36</f>
        <v>2.0771442034012892</v>
      </c>
      <c r="DO46" s="1"/>
    </row>
    <row r="47" spans="1:119" x14ac:dyDescent="0.2">
      <c r="A47" t="s">
        <v>191</v>
      </c>
      <c r="B47" s="1">
        <f>-(BEGDB!D30-BEGDB!C30)</f>
        <v>1.1019999999999999</v>
      </c>
      <c r="C47" s="1">
        <f>'CCSD(T)-haVnZ'!I38-'CCSD(T)-haVnZ'!H38</f>
        <v>1.3736775894831093</v>
      </c>
      <c r="D47" s="1">
        <f>'CCSD(T)-haVnZ'!S38-'CCSD(T)-haVnZ'!R38</f>
        <v>1.3027338089425644</v>
      </c>
      <c r="E47" s="1"/>
      <c r="F47" s="1">
        <f t="shared" si="33"/>
        <v>1.2728627434518087</v>
      </c>
      <c r="G47" s="1"/>
      <c r="H47" s="1">
        <f>'CCSD(T)-haVnZ'!N38-'CCSD(T)-haVnZ'!M38</f>
        <v>1.0776652275341474</v>
      </c>
      <c r="I47" s="1">
        <f>'CCSD(T)-haVnZ'!X38-'CCSD(T)-haVnZ'!W38</f>
        <v>1.2167177949177101</v>
      </c>
      <c r="J47" s="1"/>
      <c r="K47" s="1">
        <f t="shared" si="36"/>
        <v>1.2752662443423681</v>
      </c>
      <c r="L47" s="1"/>
      <c r="M47" s="1">
        <f t="shared" si="37"/>
        <v>1.2256714085086284</v>
      </c>
      <c r="N47" s="1">
        <f t="shared" si="38"/>
        <v>1.2597258019301374</v>
      </c>
      <c r="O47" s="1"/>
      <c r="P47" s="1">
        <f t="shared" si="34"/>
        <v>1.2740644938970884</v>
      </c>
      <c r="Q47" s="1"/>
      <c r="R47" s="1"/>
      <c r="S47" s="1">
        <f>'CCSD(T)-sano-VnZ'!F38-'CCSD(T)-sano-VnZ'!E38</f>
        <v>1.0020117265676212</v>
      </c>
      <c r="T47" s="1">
        <f>'CCSD(T)-sano-VnZ'!P38-'CCSD(T)-sano-VnZ'!O38</f>
        <v>1.1601882250732225</v>
      </c>
      <c r="U47" s="1"/>
      <c r="V47" s="1">
        <f>'CCSD(T)-sano-VnZ'!K38-'CCSD(T)-sano-VnZ'!J38</f>
        <v>0.87520035546343344</v>
      </c>
      <c r="W47" s="1">
        <f>'CCSD(T)-sano-VnZ'!U38-'CCSD(T)-sano-VnZ'!T38</f>
        <v>1.0990163512677757</v>
      </c>
      <c r="X47" s="1"/>
      <c r="Y47" s="1">
        <f t="shared" si="57"/>
        <v>0.93860604101552725</v>
      </c>
      <c r="Z47" s="1">
        <f t="shared" si="58"/>
        <v>1.1296022881704992</v>
      </c>
      <c r="AA47" s="1"/>
      <c r="AB47" s="27"/>
      <c r="AC47" s="28">
        <f t="shared" si="63"/>
        <v>1.2267888560229494</v>
      </c>
      <c r="AD47" s="28">
        <f t="shared" si="64"/>
        <v>1.1932546652906568</v>
      </c>
      <c r="AE47" s="28">
        <f t="shared" si="65"/>
        <v>1.2100217606568031</v>
      </c>
      <c r="AF47" s="27"/>
      <c r="AG47" s="27"/>
      <c r="AH47" s="27"/>
      <c r="AI47" s="27"/>
      <c r="AJ47" s="1"/>
      <c r="AK47" s="1">
        <f t="shared" si="49"/>
        <v>1.3154156034642821</v>
      </c>
      <c r="AL47" s="1"/>
      <c r="AM47" s="1"/>
      <c r="AN47" s="1"/>
      <c r="AO47" s="1"/>
      <c r="AP47" s="1"/>
      <c r="AQ47" s="1"/>
      <c r="BB47" s="1"/>
      <c r="BC47" s="1">
        <f>'F12b_VTZ-F12'!E37-'F12b_VTZ-F12'!$D37</f>
        <v>1.3271576019295033</v>
      </c>
      <c r="BD47" s="1">
        <f>'F12b_VTZ-F12'!F37-'F12b_VTZ-F12'!$D37</f>
        <v>1.2809280896320656</v>
      </c>
      <c r="BE47" s="1">
        <f>'F12b_VTZ-F12'!G37-'F12b_VTZ-F12'!$D37</f>
        <v>1.3569383624708324</v>
      </c>
      <c r="BF47" s="1">
        <f>'F12b_VTZ-F12'!H37-'F12b_VTZ-F12'!$D37</f>
        <v>1.3762300439230257</v>
      </c>
      <c r="BG47" s="1">
        <f>'F12b_VTZ-F12'!I37-'F12b_VTZ-F12'!$D37</f>
        <v>1.3484329999556754</v>
      </c>
      <c r="BH47" s="1">
        <f>'F12b_VTZ-F12'!N37-'F12b_VTZ-F12'!$M37</f>
        <v>1.2673809823112656</v>
      </c>
      <c r="BI47" s="1">
        <f>'F12b_VTZ-F12'!O37-'F12b_VTZ-F12'!$M37</f>
        <v>1.2002426841850251</v>
      </c>
      <c r="BJ47" s="1">
        <f>'F12b_VTZ-F12'!P37-'F12b_VTZ-F12'!$M37</f>
        <v>1.2714650850645646</v>
      </c>
      <c r="BK47" s="1">
        <f>'F12b_VTZ-F12'!Q37-'F12b_VTZ-F12'!$M37</f>
        <v>1.2895415873413427</v>
      </c>
      <c r="BL47" s="1">
        <f>'F12b_VTZ-F12'!R37-'F12b_VTZ-F12'!$M37</f>
        <v>1.2634954736415758</v>
      </c>
      <c r="BM47" s="1">
        <f>'F12b_VTZ-F12'!W37-'F12b_VTZ-F12'!$V37</f>
        <v>1.2972692921203843</v>
      </c>
      <c r="BN47" s="1">
        <f>'F12b_VTZ-F12'!X37-'F12b_VTZ-F12'!$V37</f>
        <v>1.240585386908545</v>
      </c>
      <c r="BO47" s="1">
        <f>'F12b_VTZ-F12'!Y37-'F12b_VTZ-F12'!$V37</f>
        <v>1.3142017237676984</v>
      </c>
      <c r="BP47" s="1">
        <f>'F12b_VTZ-F12'!Z37-'F12b_VTZ-F12'!$V37</f>
        <v>1.3328858156321841</v>
      </c>
      <c r="BQ47" s="1">
        <f>'F12b_VTZ-F12'!AA37-'F12b_VTZ-F12'!$V37</f>
        <v>1.3059642367986255</v>
      </c>
      <c r="BR47" s="1"/>
      <c r="BS47" s="1">
        <f>'F12b_VDZ-F12'!E37-'F12b_VDZ-F12'!$D37</f>
        <v>1.3273841817564991</v>
      </c>
      <c r="BT47" s="1">
        <f>'F12b_VDZ-F12'!F37-'F12b_VDZ-F12'!$D37</f>
        <v>1.2158237889266377</v>
      </c>
      <c r="BU47" s="1">
        <f>'F12b_VDZ-F12'!G37-'F12b_VDZ-F12'!$D37</f>
        <v>1.4023676328616519</v>
      </c>
      <c r="BV47" s="1">
        <f>'F12b_VDZ-F12'!H37-'F12b_VDZ-F12'!$D37</f>
        <v>1.4413572296239581</v>
      </c>
      <c r="BW47" s="1">
        <f>'F12b_VDZ-F12'!I37-'F12b_VDZ-F12'!$D37</f>
        <v>1.3876196903019715</v>
      </c>
      <c r="BX47" s="1">
        <f>'F12b_VDZ-F12'!N37-'F12b_VDZ-F12'!M37</f>
        <v>1.2055942006431897</v>
      </c>
      <c r="BY47" s="1">
        <f>'F12b_VDZ-F12'!O37-'F12b_VDZ-F12'!M37</f>
        <v>1.058246064197697</v>
      </c>
      <c r="BZ47" s="1">
        <f>'F12b_VDZ-F12'!P37-'F12b_VDZ-F12'!M37</f>
        <v>1.2206127578275496</v>
      </c>
      <c r="CA47" s="1">
        <f>'F12b_VDZ-F12'!Q37-'F12b_VDZ-F12'!M37</f>
        <v>1.2545490795989735</v>
      </c>
      <c r="CB47" s="1">
        <f>'F12b_VDZ-F12'!R37-'F12b_VDZ-F12'!M37</f>
        <v>1.2077762330688318</v>
      </c>
      <c r="CC47" s="1">
        <f>'F12b_VDZ-F12'!W37-'F12b_VDZ-F12'!V37</f>
        <v>1.2664891911998444</v>
      </c>
      <c r="CD47" s="1">
        <f>'F12b_VDZ-F12'!X37-'F12b_VDZ-F12'!V37</f>
        <v>1.1370349265621673</v>
      </c>
      <c r="CE47" s="1">
        <f>'F12b_VDZ-F12'!Y37-'F12b_VDZ-F12'!V37</f>
        <v>1.3114901953446005</v>
      </c>
      <c r="CF47" s="1">
        <f>'F12b_VDZ-F12'!Z37-'F12b_VDZ-F12'!V37</f>
        <v>1.3479531546114658</v>
      </c>
      <c r="CG47" s="1">
        <f>'F12b_VDZ-F12'!AA37-'F12b_VDZ-F12'!V37</f>
        <v>1.2976979616854014</v>
      </c>
      <c r="CI47" s="1">
        <f>'F12c_VDZ-F12 '!E37-'F12c_VDZ-F12 '!$D37</f>
        <v>1.3012196053310352</v>
      </c>
      <c r="CJ47" s="1">
        <f>'F12c_VDZ-F12 '!F37-'F12c_VDZ-F12 '!$D37</f>
        <v>1.1926427906157335</v>
      </c>
      <c r="CK47" s="1">
        <f>'F12c_VDZ-F12 '!G37-'F12c_VDZ-F12 '!$D37</f>
        <v>1.3832509614119401</v>
      </c>
      <c r="CL47" s="1">
        <f>'F12c_VDZ-F12 '!H37-'F12c_VDZ-F12 '!$D37</f>
        <v>1.413876191823308</v>
      </c>
      <c r="CM47" s="1">
        <f>'F12c_VDZ-F12 '!I37-'F12c_VDZ-F12 '!$D37</f>
        <v>1.3611632169297367</v>
      </c>
      <c r="CN47" s="1">
        <f>'F12c_VDZ-F12 '!N37-'F12c_VDZ-F12 '!$M37</f>
        <v>1.1793944321578131</v>
      </c>
      <c r="CO47" s="1">
        <f>'F12c_VDZ-F12 '!O37-'F12c_VDZ-F12 '!$M37</f>
        <v>1.0356572514897697</v>
      </c>
      <c r="CP47" s="1">
        <f>'F12c_VDZ-F12 '!P37-'F12c_VDZ-F12 '!$M37</f>
        <v>1.2011759934228647</v>
      </c>
      <c r="CQ47" s="1">
        <f>'F12c_VDZ-F12 '!Q37-'F12c_VDZ-F12 '!$M37</f>
        <v>1.2277700769184798</v>
      </c>
      <c r="CR47" s="1">
        <f>'F12c_VDZ-F12 '!R37-'F12c_VDZ-F12 '!$M37</f>
        <v>1.1819956211252742</v>
      </c>
      <c r="CS47" s="1">
        <f>'F12c_VDZ-F12 '!W37-'F12c_VDZ-F12 '!$V37</f>
        <v>1.2403070187444243</v>
      </c>
      <c r="CT47" s="1">
        <f>'F12c_VDZ-F12 '!X37-'F12c_VDZ-F12 '!$V37</f>
        <v>1.1141500210527515</v>
      </c>
      <c r="CU47" s="1">
        <f>'F12c_VDZ-F12 '!Y37-'F12c_VDZ-F12 '!$V37</f>
        <v>1.2922134774174023</v>
      </c>
      <c r="CV47" s="1">
        <f>'F12c_VDZ-F12 '!Z37-'F12c_VDZ-F12 '!$V37</f>
        <v>1.3208231343708938</v>
      </c>
      <c r="CW47" s="1">
        <f>'F12c_VDZ-F12 '!AA37-'F12c_VDZ-F12 '!$V37</f>
        <v>1.2715794190275052</v>
      </c>
      <c r="CX47" s="1"/>
      <c r="CY47" s="1">
        <f>'F12c_aVDZ-F12'!E37-'F12c_aVDZ-F12'!$D37</f>
        <v>1.3359738500534495</v>
      </c>
      <c r="CZ47" s="1">
        <f>'F12c_aVDZ-F12'!F37-'F12c_aVDZ-F12'!$D37</f>
        <v>1.2591996060364408</v>
      </c>
      <c r="DA47" s="1">
        <f>'F12c_aVDZ-F12'!G37-'F12c_aVDZ-F12'!$D37</f>
        <v>1.4556977045584274</v>
      </c>
      <c r="DB47" s="1">
        <f>'F12c_aVDZ-F12'!H37-'F12c_aVDZ-F12'!$D37</f>
        <v>1.4866633615144296</v>
      </c>
      <c r="DC47" s="1">
        <f>'F12c_aVDZ-F12'!I37-'F12c_aVDZ-F12'!$D37</f>
        <v>1.4371245103693897</v>
      </c>
      <c r="DD47" s="1">
        <f>'F12c_aVDZ-F12'!N37-'F12c_aVDZ-F12'!$M37</f>
        <v>1.241514012923183</v>
      </c>
      <c r="DE47" s="1">
        <f>'F12c_aVDZ-F12'!O37-'F12c_aVDZ-F12'!$M37</f>
        <v>1.1006290874535392</v>
      </c>
      <c r="DF47" s="1">
        <f>'F12c_aVDZ-F12'!P37-'F12c_aVDZ-F12'!$M37</f>
        <v>1.2723822565506637</v>
      </c>
      <c r="DG47" s="1">
        <f>'F12c_aVDZ-F12'!Q37-'F12c_aVDZ-F12'!$M37</f>
        <v>1.2994484203220793</v>
      </c>
      <c r="DH47" s="1">
        <f>'F12c_aVDZ-F12'!R37-'F12c_aVDZ-F12'!$M37</f>
        <v>1.2561479775107243</v>
      </c>
      <c r="DI47" s="1">
        <f>'F12c_aVDZ-F12'!W37-'F12c_aVDZ-F12'!$V37</f>
        <v>1.2887439314883165</v>
      </c>
      <c r="DJ47" s="1">
        <f>'F12c_aVDZ-F12'!X37-'F12c_aVDZ-F12'!$V37</f>
        <v>1.1799143467449902</v>
      </c>
      <c r="DK47" s="1">
        <f>'F12c_aVDZ-F12'!Y37-'F12c_aVDZ-F12'!$V37</f>
        <v>1.364039980554546</v>
      </c>
      <c r="DL47" s="1">
        <f>'F12c_aVDZ-F12'!Z37-'F12c_aVDZ-F12'!$V37</f>
        <v>1.3930558909182547</v>
      </c>
      <c r="DM47" s="1">
        <f>'F12c_aVDZ-F12'!AA37-'F12c_aVDZ-F12'!$V37</f>
        <v>1.3466362439400572</v>
      </c>
      <c r="DO47" s="1"/>
    </row>
    <row r="48" spans="1:119" x14ac:dyDescent="0.2">
      <c r="A48" t="s">
        <v>199</v>
      </c>
      <c r="B48" s="1">
        <f>-(BEGDB!D31-BEGDB!C31)</f>
        <v>1.4320000000000004</v>
      </c>
      <c r="C48" s="1">
        <f>'CCSD(T)-haVnZ'!I39-'CCSD(T)-haVnZ'!H39</f>
        <v>1.9154299657467151</v>
      </c>
      <c r="D48" s="1">
        <f>'CCSD(T)-haVnZ'!S39-'CCSD(T)-haVnZ'!R39</f>
        <v>1.7115674047049136</v>
      </c>
      <c r="E48" s="1"/>
      <c r="F48" s="1">
        <f t="shared" si="33"/>
        <v>1.6257305368978394</v>
      </c>
      <c r="H48" s="1">
        <f>'CCSD(T)-haVnZ'!N39-'CCSD(T)-haVnZ'!M39</f>
        <v>1.4032447608796179</v>
      </c>
      <c r="I48" s="1">
        <f>'CCSD(T)-haVnZ'!X39-'CCSD(T)-haVnZ'!W39</f>
        <v>1.5839243318453713</v>
      </c>
      <c r="J48" s="1"/>
      <c r="K48" s="1">
        <f t="shared" si="36"/>
        <v>1.659999940673057</v>
      </c>
      <c r="M48" s="1">
        <f t="shared" si="37"/>
        <v>1.6593373633131665</v>
      </c>
      <c r="N48" s="1">
        <f t="shared" si="38"/>
        <v>1.6477458682751425</v>
      </c>
      <c r="O48" s="1"/>
      <c r="P48" s="1">
        <f t="shared" si="34"/>
        <v>1.6428652387854483</v>
      </c>
      <c r="S48" s="1">
        <f>'CCSD(T)-sano-VnZ'!F39-'CCSD(T)-sano-VnZ'!E39</f>
        <v>1.2933929478429853</v>
      </c>
      <c r="T48" s="1">
        <f>'CCSD(T)-sano-VnZ'!P39-'CCSD(T)-sano-VnZ'!O39</f>
        <v>1.513340607468594</v>
      </c>
      <c r="U48" s="1"/>
      <c r="V48" s="1">
        <f>'CCSD(T)-sano-VnZ'!K39-'CCSD(T)-sano-VnZ'!J39</f>
        <v>1.0905312820481332</v>
      </c>
      <c r="W48" s="1">
        <f>'CCSD(T)-sano-VnZ'!U39-'CCSD(T)-sano-VnZ'!T39</f>
        <v>1.4033089821879496</v>
      </c>
      <c r="X48" s="1"/>
      <c r="Y48" s="1">
        <f t="shared" si="57"/>
        <v>1.1919621149455593</v>
      </c>
      <c r="Z48" s="1">
        <f t="shared" si="58"/>
        <v>1.4583247948282718</v>
      </c>
      <c r="AA48" s="1"/>
      <c r="AB48" s="27"/>
      <c r="AC48" s="28">
        <f t="shared" si="63"/>
        <v>1.6059501483635872</v>
      </c>
      <c r="AD48" s="28">
        <f t="shared" si="64"/>
        <v>1.5350048559310303</v>
      </c>
      <c r="AE48" s="28">
        <f t="shared" si="65"/>
        <v>1.5704775021473087</v>
      </c>
      <c r="AF48" s="27"/>
      <c r="AG48" s="27"/>
      <c r="AH48" s="27"/>
      <c r="AI48" s="27"/>
      <c r="AJ48" s="1"/>
      <c r="AK48" s="1">
        <f t="shared" si="49"/>
        <v>1.7250625775638135</v>
      </c>
      <c r="AL48" s="1"/>
      <c r="AM48" s="1"/>
      <c r="AN48" s="1"/>
      <c r="AO48" s="1"/>
      <c r="AP48" s="1"/>
      <c r="AQ48" s="1"/>
      <c r="BC48" s="1">
        <f>'F12b_VTZ-F12'!E38-'F12b_VTZ-F12'!$D38</f>
        <v>1.7705037627110585</v>
      </c>
      <c r="BD48" s="1">
        <f>'F12b_VTZ-F12'!F38-'F12b_VTZ-F12'!$D38</f>
        <v>1.6837933028380752</v>
      </c>
      <c r="BE48" s="1">
        <f>'F12b_VTZ-F12'!G38-'F12b_VTZ-F12'!$D38</f>
        <v>1.7915897500857687</v>
      </c>
      <c r="BF48" s="1">
        <f>'F12b_VTZ-F12'!H38-'F12b_VTZ-F12'!$D38</f>
        <v>1.8165023516249823</v>
      </c>
      <c r="BG48" s="1">
        <f>'F12b_VTZ-F12'!I38-'F12b_VTZ-F12'!D38</f>
        <v>1.772529209897642</v>
      </c>
      <c r="BH48" s="1">
        <f>'F12b_VTZ-F12'!N38-'F12b_VTZ-F12'!$M38</f>
        <v>1.668446479208463</v>
      </c>
      <c r="BI48" s="1">
        <f>'F12b_VTZ-F12'!O38-'F12b_VTZ-F12'!$M38</f>
        <v>1.5554866185909897</v>
      </c>
      <c r="BJ48" s="1">
        <f>'F12b_VTZ-F12'!P38-'F12b_VTZ-F12'!$M38</f>
        <v>1.6550688719131847</v>
      </c>
      <c r="BK48" s="1">
        <f>'F12b_VTZ-F12'!Q38-'F12b_VTZ-F12'!$M38</f>
        <v>1.6780831090307813</v>
      </c>
      <c r="BL48" s="1">
        <f>'F12b_VTZ-F12'!R38-'F12b_VTZ-F12'!$M38</f>
        <v>1.637460763390735</v>
      </c>
      <c r="BM48" s="1">
        <f>'F12b_VTZ-F12'!W38-'F12b_VTZ-F12'!$V38</f>
        <v>1.7194751209597614</v>
      </c>
      <c r="BN48" s="1">
        <f>'F12b_VTZ-F12'!X38-'F12b_VTZ-F12'!$V38</f>
        <v>1.6196399607145322</v>
      </c>
      <c r="BO48" s="1">
        <f>'F12b_VTZ-F12'!Y38-'F12b_VTZ-F12'!$V38</f>
        <v>1.7233293109994774</v>
      </c>
      <c r="BP48" s="1">
        <f>'F12b_VTZ-F12'!Z38-'F12b_VTZ-F12'!$V38</f>
        <v>1.7472927303278825</v>
      </c>
      <c r="BQ48" s="1">
        <f>'F12b_VTZ-F12'!AA38-'F12b_VTZ-F12'!$V38</f>
        <v>1.7049949866441887</v>
      </c>
      <c r="BR48" s="1"/>
      <c r="BS48" s="1">
        <f>'F12b_VDZ-F12'!E38-'F12b_VDZ-F12'!$D38</f>
        <v>1.8139214474811007</v>
      </c>
      <c r="BT48" s="1">
        <f>'F12b_VDZ-F12'!F38-'F12b_VDZ-F12'!$D38</f>
        <v>1.6058866353783436</v>
      </c>
      <c r="BU48" s="1">
        <f>'F12b_VDZ-F12'!G38-'F12b_VDZ-F12'!$D38</f>
        <v>1.8704243408242185</v>
      </c>
      <c r="BV48" s="1">
        <f>'F12b_VDZ-F12'!H38-'F12b_VDZ-F12'!$D38</f>
        <v>1.920662720118548</v>
      </c>
      <c r="BW48" s="1">
        <f>'F12b_VDZ-F12'!I38-'F12b_VDZ-F12'!$D38</f>
        <v>1.8327984169573037</v>
      </c>
      <c r="BX48" s="1">
        <f>'F12b_VDZ-F12'!N38-'F12b_VDZ-F12'!M38</f>
        <v>1.6013744379225243</v>
      </c>
      <c r="BY48" s="1">
        <f>'F12b_VDZ-F12'!O38-'F12b_VDZ-F12'!M38</f>
        <v>1.3519512736830186</v>
      </c>
      <c r="BZ48" s="1">
        <f>'F12b_VDZ-F12'!P38-'F12b_VDZ-F12'!M38</f>
        <v>1.5746582069968222</v>
      </c>
      <c r="CA48" s="1">
        <f>'F12b_VDZ-F12'!Q38-'F12b_VDZ-F12'!M38</f>
        <v>1.6169525006153367</v>
      </c>
      <c r="CB48" s="1">
        <f>'F12b_VDZ-F12'!R38-'F12b_VDZ-F12'!M38</f>
        <v>1.5429819886544291</v>
      </c>
      <c r="CC48" s="1">
        <f>'F12b_VDZ-F12'!W38-'F12b_VDZ-F12'!V38</f>
        <v>1.7076479427018123</v>
      </c>
      <c r="CD48" s="1">
        <f>'F12b_VDZ-F12'!X38-'F12b_VDZ-F12'!V38</f>
        <v>1.4789189545306813</v>
      </c>
      <c r="CE48" s="1">
        <f>'F12b_VDZ-F12'!Y38-'F12b_VDZ-F12'!V38</f>
        <v>1.7225412739105206</v>
      </c>
      <c r="CF48" s="1">
        <f>'F12b_VDZ-F12'!Z38-'F12b_VDZ-F12'!V38</f>
        <v>1.7688076103669426</v>
      </c>
      <c r="CG48" s="1">
        <f>'F12b_VDZ-F12'!AA38-'F12b_VDZ-F12'!V38</f>
        <v>1.6878902028058667</v>
      </c>
      <c r="CI48" s="1">
        <f>'F12c_VDZ-F12 '!E38-'F12c_VDZ-F12 '!$D38</f>
        <v>1.7732743815418273</v>
      </c>
      <c r="CJ48" s="1">
        <f>'F12c_VDZ-F12 '!F38-'F12c_VDZ-F12 '!$D38</f>
        <v>1.5708611391668672</v>
      </c>
      <c r="CK48" s="1">
        <f>'F12c_VDZ-F12 '!G38-'F12c_VDZ-F12 '!$D38</f>
        <v>1.8410335464921772</v>
      </c>
      <c r="CL48" s="1">
        <f>'F12c_VDZ-F12 '!H38-'F12c_VDZ-F12 '!$D38</f>
        <v>1.878771740182632</v>
      </c>
      <c r="CM48" s="1">
        <f>'F12c_VDZ-F12 '!I38-'F12c_VDZ-F12 '!$D38</f>
        <v>1.7928238181311453</v>
      </c>
      <c r="CN48" s="1">
        <f>'F12c_VDZ-F12 '!N38-'F12c_VDZ-F12 '!$M38</f>
        <v>1.5628165036562285</v>
      </c>
      <c r="CO48" s="1">
        <f>'F12c_VDZ-F12 '!O38-'F12c_VDZ-F12 '!$M38</f>
        <v>1.3194977322200447</v>
      </c>
      <c r="CP48" s="1">
        <f>'F12c_VDZ-F12 '!P38-'F12c_VDZ-F12 '!$M38</f>
        <v>1.5464381471845705</v>
      </c>
      <c r="CQ48" s="1">
        <f>'F12c_VDZ-F12 '!Q38-'F12c_VDZ-F12 '!$M38</f>
        <v>1.5781376142800809</v>
      </c>
      <c r="CR48" s="1">
        <f>'F12c_VDZ-F12 '!R38-'F12c_VDZ-F12 '!$M38</f>
        <v>1.5059427617827374</v>
      </c>
      <c r="CS48" s="1">
        <f>'F12c_VDZ-F12 '!W38-'F12c_VDZ-F12 '!$V38</f>
        <v>1.6680454425990279</v>
      </c>
      <c r="CT48" s="1">
        <f>'F12c_VDZ-F12 '!X38-'F12c_VDZ-F12 '!$V38</f>
        <v>1.445179435693456</v>
      </c>
      <c r="CU48" s="1">
        <f>'F12c_VDZ-F12 '!Y38-'F12c_VDZ-F12 '!$V38</f>
        <v>1.6937358468383739</v>
      </c>
      <c r="CV48" s="1">
        <f>'F12c_VDZ-F12 '!Z38-'F12c_VDZ-F12 '!$V38</f>
        <v>1.7284546772313565</v>
      </c>
      <c r="CW48" s="1">
        <f>'F12c_VDZ-F12 '!AA38-'F12c_VDZ-F12 '!$V38</f>
        <v>1.6493832899569414</v>
      </c>
      <c r="CX48" s="1"/>
      <c r="CY48" s="1">
        <f>'F12c_aVDZ-F12'!E38-'F12c_aVDZ-F12'!$D38</f>
        <v>1.8084868964353884</v>
      </c>
      <c r="CZ48" s="1">
        <f>'F12c_aVDZ-F12'!F38-'F12c_aVDZ-F12'!$D38</f>
        <v>1.6558601577451002</v>
      </c>
      <c r="DA48" s="1">
        <f>'F12c_aVDZ-F12'!G38-'F12c_aVDZ-F12'!$D38</f>
        <v>1.9337962852226154</v>
      </c>
      <c r="DB48" s="1">
        <f>'F12c_aVDZ-F12'!H38-'F12c_aVDZ-F12'!$D38</f>
        <v>1.9719187685276722</v>
      </c>
      <c r="DC48" s="1">
        <f>'F12c_aVDZ-F12'!I38-'F12c_aVDZ-F12'!$D38</f>
        <v>1.8898331980344825</v>
      </c>
      <c r="DD48" s="1">
        <f>'F12c_aVDZ-F12'!N38-'F12c_aVDZ-F12'!$M38</f>
        <v>1.6561544189922852</v>
      </c>
      <c r="DE48" s="1">
        <f>'F12c_aVDZ-F12'!O38-'F12c_aVDZ-F12'!$M38</f>
        <v>1.4166234898347598</v>
      </c>
      <c r="DF48" s="1">
        <f>'F12c_aVDZ-F12'!P38-'F12c_aVDZ-F12'!$M38</f>
        <v>1.6544037426035239</v>
      </c>
      <c r="DG48" s="1">
        <f>'F12c_aVDZ-F12'!Q38-'F12c_aVDZ-F12'!$M38</f>
        <v>1.6870183357430317</v>
      </c>
      <c r="DH48" s="1">
        <f>'F12c_aVDZ-F12'!R38-'F12c_aVDZ-F12'!$M38</f>
        <v>1.6167923889484115</v>
      </c>
      <c r="DI48" s="1">
        <f>'F12c_aVDZ-F12'!W38-'F12c_aVDZ-F12'!$V38</f>
        <v>1.7323206577138368</v>
      </c>
      <c r="DJ48" s="1">
        <f>'F12c_aVDZ-F12'!X38-'F12c_aVDZ-F12'!$V38</f>
        <v>1.53624182378993</v>
      </c>
      <c r="DK48" s="1">
        <f>'F12c_aVDZ-F12'!Y38-'F12c_aVDZ-F12'!$V38</f>
        <v>1.7941000139130692</v>
      </c>
      <c r="DL48" s="1">
        <f>'F12c_aVDZ-F12'!Z38-'F12c_aVDZ-F12'!$V38</f>
        <v>1.829468552135352</v>
      </c>
      <c r="DM48" s="1">
        <f>'F12c_aVDZ-F12'!AA38-'F12c_aVDZ-F12'!$V38</f>
        <v>1.753312793491447</v>
      </c>
      <c r="DO48" s="1"/>
    </row>
    <row r="49" spans="1:119" x14ac:dyDescent="0.2">
      <c r="A49" t="s">
        <v>196</v>
      </c>
      <c r="B49" s="1">
        <f>-(BEGDB!D32-BEGDB!C32)</f>
        <v>1.4139999999999997</v>
      </c>
      <c r="C49" s="1">
        <f>'CCSD(T)-haVnZ'!I40-'CCSD(T)-haVnZ'!H40</f>
        <v>1.8964239900747586</v>
      </c>
      <c r="D49" s="1">
        <f>'CCSD(T)-haVnZ'!S40-'CCSD(T)-haVnZ'!R40</f>
        <v>1.6769462429172091</v>
      </c>
      <c r="E49" s="1"/>
      <c r="F49" s="1">
        <f t="shared" si="33"/>
        <v>1.5845345599035041</v>
      </c>
      <c r="H49" s="1">
        <f>'CCSD(T)-haVnZ'!N40-'CCSD(T)-haVnZ'!M40</f>
        <v>1.3882348083386562</v>
      </c>
      <c r="I49" s="1">
        <f>'CCSD(T)-haVnZ'!X40-'CCSD(T)-haVnZ'!W40</f>
        <v>1.5549027047042259</v>
      </c>
      <c r="J49" s="1"/>
      <c r="K49" s="1">
        <f t="shared" si="36"/>
        <v>1.6250786610686763</v>
      </c>
      <c r="M49" s="1">
        <f t="shared" si="37"/>
        <v>1.6423293992067074</v>
      </c>
      <c r="N49" s="1">
        <f t="shared" si="38"/>
        <v>1.6159244738107175</v>
      </c>
      <c r="O49" s="1"/>
      <c r="P49" s="1">
        <f t="shared" si="34"/>
        <v>1.6048066104860901</v>
      </c>
      <c r="S49" s="1">
        <f>'CCSD(T)-sano-VnZ'!F40-'CCSD(T)-sano-VnZ'!E40</f>
        <v>1.2595581671368246</v>
      </c>
      <c r="T49" s="1">
        <f>'CCSD(T)-sano-VnZ'!P40-'CCSD(T)-sano-VnZ'!O40</f>
        <v>1.4739004287165569</v>
      </c>
      <c r="U49" s="1"/>
      <c r="V49" s="1">
        <f>'CCSD(T)-sano-VnZ'!K40-'CCSD(T)-sano-VnZ'!J40</f>
        <v>1.0579126649562651</v>
      </c>
      <c r="W49" s="1">
        <f>'CCSD(T)-sano-VnZ'!U40-'CCSD(T)-sano-VnZ'!T40</f>
        <v>1.3649532082849394</v>
      </c>
      <c r="X49" s="1"/>
      <c r="Y49" s="1">
        <f t="shared" si="57"/>
        <v>1.1587354160465448</v>
      </c>
      <c r="Z49" s="1">
        <f t="shared" si="58"/>
        <v>1.4194268185007481</v>
      </c>
      <c r="AA49" s="1"/>
      <c r="AB49" s="27"/>
      <c r="AC49" s="28">
        <f t="shared" si="63"/>
        <v>1.5641498020132862</v>
      </c>
      <c r="AD49" s="28">
        <f t="shared" si="64"/>
        <v>1.4942334370549075</v>
      </c>
      <c r="AE49" s="28">
        <f t="shared" si="65"/>
        <v>1.5291916195340969</v>
      </c>
      <c r="AF49" s="27"/>
      <c r="AG49" s="27"/>
      <c r="AH49" s="27"/>
      <c r="AI49" s="27"/>
      <c r="AJ49" s="1"/>
      <c r="AK49" s="1">
        <f t="shared" si="49"/>
        <v>1.6829493830206497</v>
      </c>
      <c r="AL49" s="1"/>
      <c r="AM49" s="1"/>
      <c r="AN49" s="1"/>
      <c r="AO49" s="1"/>
      <c r="AP49" s="1"/>
      <c r="AQ49" s="1"/>
      <c r="BC49" s="1">
        <f>'F12b_VTZ-F12'!E39-'F12b_VTZ-F12'!$D39</f>
        <v>1.7292106995522829</v>
      </c>
      <c r="BD49" s="1">
        <f>'F12b_VTZ-F12'!F39-'F12b_VTZ-F12'!$D39</f>
        <v>1.6408450361528644</v>
      </c>
      <c r="BE49" s="1">
        <f>'F12b_VTZ-F12'!G39-'F12b_VTZ-F12'!$D39</f>
        <v>1.7466139071832778</v>
      </c>
      <c r="BF49" s="1">
        <f>'F12b_VTZ-F12'!H39-'F12b_VTZ-F12'!$D39</f>
        <v>1.7705700530883037</v>
      </c>
      <c r="BG49" s="1">
        <f>'F12b_VTZ-F12'!I39-'F12b_VTZ-F12'!$D39</f>
        <v>1.72731756955812</v>
      </c>
      <c r="BH49" s="1">
        <f>'F12b_VTZ-F12'!N39-'F12b_VTZ-F12'!$M39</f>
        <v>1.633284493918806</v>
      </c>
      <c r="BI49" s="1">
        <f>'F12b_VTZ-F12'!O39-'F12b_VTZ-F12'!$M39</f>
        <v>1.519897539342983</v>
      </c>
      <c r="BJ49" s="1">
        <f>'F12b_VTZ-F12'!P39-'F12b_VTZ-F12'!$M39</f>
        <v>1.6178701347290314</v>
      </c>
      <c r="BK49" s="1">
        <f>'F12b_VTZ-F12'!Q39-'F12b_VTZ-F12'!$M39</f>
        <v>1.6400604613052447</v>
      </c>
      <c r="BL49" s="1">
        <f>'F12b_VTZ-F12'!R39-'F12b_VTZ-F12'!$M39</f>
        <v>1.5999961396663585</v>
      </c>
      <c r="BM49" s="1">
        <f>'F12b_VTZ-F12'!W39-'F12b_VTZ-F12'!$V39</f>
        <v>1.6812475967355445</v>
      </c>
      <c r="BN49" s="1">
        <f>'F12b_VTZ-F12'!X39-'F12b_VTZ-F12'!$V39</f>
        <v>1.5803712877479237</v>
      </c>
      <c r="BO49" s="1">
        <f>'F12b_VTZ-F12'!Y39-'F12b_VTZ-F12'!$V39</f>
        <v>1.6822420209561546</v>
      </c>
      <c r="BP49" s="1">
        <f>'F12b_VTZ-F12'!Z39-'F12b_VTZ-F12'!$V39</f>
        <v>1.7053152571967738</v>
      </c>
      <c r="BQ49" s="1">
        <f>'F12b_VTZ-F12'!AA39-'F12b_VTZ-F12'!$V39</f>
        <v>1.6636568546122392</v>
      </c>
      <c r="BR49" s="1"/>
      <c r="BS49" s="1">
        <f>'F12b_VDZ-F12'!E39-'F12b_VDZ-F12'!$D39</f>
        <v>1.7708190090636799</v>
      </c>
      <c r="BT49" s="1">
        <f>'F12b_VDZ-F12'!F39-'F12b_VDZ-F12'!$D39</f>
        <v>1.5613619492356143</v>
      </c>
      <c r="BU49" s="1">
        <f>'F12b_VDZ-F12'!G39-'F12b_VDZ-F12'!$D39</f>
        <v>1.8207822371011115</v>
      </c>
      <c r="BV49" s="1">
        <f>'F12b_VDZ-F12'!H39-'F12b_VDZ-F12'!$D39</f>
        <v>1.8687853748918011</v>
      </c>
      <c r="BW49" s="1">
        <f>'F12b_VDZ-F12'!I39-'F12b_VDZ-F12'!$D39</f>
        <v>1.7819823926626066</v>
      </c>
      <c r="BX49" s="1">
        <f>'F12b_VDZ-F12'!N39-'F12b_VDZ-F12'!M39</f>
        <v>1.5672293004065763</v>
      </c>
      <c r="BY49" s="1">
        <f>'F12b_VDZ-F12'!O39-'F12b_VDZ-F12'!M39</f>
        <v>1.3177393399996138</v>
      </c>
      <c r="BZ49" s="1">
        <f>'F12b_VDZ-F12'!P39-'F12b_VDZ-F12'!M39</f>
        <v>1.5366817313405496</v>
      </c>
      <c r="CA49" s="1">
        <f>'F12b_VDZ-F12'!Q39-'F12b_VDZ-F12'!M39</f>
        <v>1.5771948379531331</v>
      </c>
      <c r="CB49" s="1">
        <f>'F12b_VDZ-F12'!R39-'F12b_VDZ-F12'!M39</f>
        <v>1.5039359087415587</v>
      </c>
      <c r="CC49" s="1">
        <f>'F12b_VDZ-F12'!W39-'F12b_VDZ-F12'!V39</f>
        <v>1.6690241547351281</v>
      </c>
      <c r="CD49" s="1">
        <f>'F12b_VDZ-F12'!X39-'F12b_VDZ-F12'!V39</f>
        <v>1.4395506446176149</v>
      </c>
      <c r="CE49" s="1">
        <f>'F12b_VDZ-F12'!Y39-'F12b_VDZ-F12'!V39</f>
        <v>1.678731984220831</v>
      </c>
      <c r="CF49" s="1">
        <f>'F12b_VDZ-F12'!Z39-'F12b_VDZ-F12'!V39</f>
        <v>1.7229901064224675</v>
      </c>
      <c r="CG49" s="1">
        <f>'F12b_VDZ-F12'!AA39-'F12b_VDZ-F12'!V39</f>
        <v>1.6429591507020831</v>
      </c>
      <c r="CI49" s="1">
        <f>'F12c_VDZ-F12 '!E39-'F12c_VDZ-F12 '!$D39</f>
        <v>1.7308877707973229</v>
      </c>
      <c r="CJ49" s="1">
        <f>'F12c_VDZ-F12 '!F39-'F12c_VDZ-F12 '!$D39</f>
        <v>1.527198376076468</v>
      </c>
      <c r="CK49" s="1">
        <f>'F12c_VDZ-F12 '!G39-'F12c_VDZ-F12 '!$D39</f>
        <v>1.7921520223419742</v>
      </c>
      <c r="CL49" s="1">
        <f>'F12c_VDZ-F12 '!H39-'F12c_VDZ-F12 '!$D39</f>
        <v>1.8278951854597487</v>
      </c>
      <c r="CM49" s="1">
        <f>'F12c_VDZ-F12 '!I39-'F12c_VDZ-F12 '!$D39</f>
        <v>1.7429915066160726</v>
      </c>
      <c r="CN49" s="1">
        <f>'F12c_VDZ-F12 '!N39-'F12c_VDZ-F12 '!$M39</f>
        <v>1.5290284303224526</v>
      </c>
      <c r="CO49" s="1">
        <f>'F12c_VDZ-F12 '!O39-'F12c_VDZ-F12 '!$M39</f>
        <v>1.2858474000452551</v>
      </c>
      <c r="CP49" s="1">
        <f>'F12c_VDZ-F12 '!P39-'F12c_VDZ-F12 '!$M39</f>
        <v>1.5089290654791059</v>
      </c>
      <c r="CQ49" s="1">
        <f>'F12c_VDZ-F12 '!Q39-'F12c_VDZ-F12 '!$M39</f>
        <v>1.5390235535851371</v>
      </c>
      <c r="CR49" s="1">
        <f>'F12c_VDZ-F12 '!R39-'F12c_VDZ-F12 '!$M39</f>
        <v>1.4675376376716498</v>
      </c>
      <c r="CS49" s="1">
        <f>'F12c_VDZ-F12 '!W39-'F12c_VDZ-F12 '!$V39</f>
        <v>1.6299581005598878</v>
      </c>
      <c r="CT49" s="1">
        <f>'F12c_VDZ-F12 '!X39-'F12c_VDZ-F12 '!$V39</f>
        <v>1.406522888060862</v>
      </c>
      <c r="CU49" s="1">
        <f>'F12c_VDZ-F12 '!Y39-'F12c_VDZ-F12 '!$V39</f>
        <v>1.6505405439105409</v>
      </c>
      <c r="CV49" s="1">
        <f>'F12c_VDZ-F12 '!Z39-'F12c_VDZ-F12 '!$V39</f>
        <v>1.6834593695224438</v>
      </c>
      <c r="CW49" s="1">
        <f>'F12c_VDZ-F12 '!AA39-'F12c_VDZ-F12 '!$V39</f>
        <v>1.6052645721438612</v>
      </c>
      <c r="CX49" s="1"/>
      <c r="CY49" s="1">
        <f>'F12c_aVDZ-F12'!E39-'F12c_aVDZ-F12'!$D39</f>
        <v>1.7800410593160541</v>
      </c>
      <c r="CZ49" s="1">
        <f>'F12c_aVDZ-F12'!F39-'F12c_aVDZ-F12'!$D39</f>
        <v>1.6243511325084103</v>
      </c>
      <c r="DA49" s="1">
        <f>'F12c_aVDZ-F12'!G39-'F12c_aVDZ-F12'!$D39</f>
        <v>1.8992563181741335</v>
      </c>
      <c r="DB49" s="1">
        <f>'F12c_aVDZ-F12'!H39-'F12c_aVDZ-F12'!$D39</f>
        <v>1.9357045290038579</v>
      </c>
      <c r="DC49" s="1">
        <f>'F12c_aVDZ-F12'!I39-'F12c_aVDZ-F12'!$D39</f>
        <v>1.8538719475318484</v>
      </c>
      <c r="DD49" s="1">
        <f>'F12c_aVDZ-F12'!N39-'F12c_aVDZ-F12'!$M39</f>
        <v>1.628367480711133</v>
      </c>
      <c r="DE49" s="1">
        <f>'F12c_aVDZ-F12'!O39-'F12c_aVDZ-F12'!$M39</f>
        <v>1.3890909745729889</v>
      </c>
      <c r="DF49" s="1">
        <f>'F12c_aVDZ-F12'!P39-'F12c_aVDZ-F12'!$M39</f>
        <v>1.6241807311097221</v>
      </c>
      <c r="DG49" s="1">
        <f>'F12c_aVDZ-F12'!Q39-'F12c_aVDZ-F12'!$M39</f>
        <v>1.6553500267685477</v>
      </c>
      <c r="DH49" s="1">
        <f>'F12c_aVDZ-F12'!R39-'F12c_aVDZ-F12'!$M39</f>
        <v>1.5853695292801522</v>
      </c>
      <c r="DI49" s="1">
        <f>'F12c_aVDZ-F12'!W39-'F12c_aVDZ-F12'!$V39</f>
        <v>1.7042042700135935</v>
      </c>
      <c r="DJ49" s="1">
        <f>'F12c_aVDZ-F12'!X39-'F12c_aVDZ-F12'!$V39</f>
        <v>1.5067210535406996</v>
      </c>
      <c r="DK49" s="1">
        <f>'F12c_aVDZ-F12'!Y39-'F12c_aVDZ-F12'!$V39</f>
        <v>1.7617185246419282</v>
      </c>
      <c r="DL49" s="1">
        <f>'F12c_aVDZ-F12'!Z39-'F12c_aVDZ-F12'!$V39</f>
        <v>1.7955272778862028</v>
      </c>
      <c r="DM49" s="1">
        <f>'F12c_aVDZ-F12'!AA39-'F12c_aVDZ-F12'!$V39</f>
        <v>1.7196207384060003</v>
      </c>
      <c r="DO49" s="1"/>
    </row>
    <row r="50" spans="1:119" x14ac:dyDescent="0.2">
      <c r="A50" t="s">
        <v>171</v>
      </c>
      <c r="B50" s="1">
        <f>-(BEGDB!D33-BEGDB!C33)</f>
        <v>0.60399999999999998</v>
      </c>
      <c r="C50" s="1">
        <f>'CCSD(T)-haVnZ'!I41-'CCSD(T)-haVnZ'!H41</f>
        <v>0.70910777060950503</v>
      </c>
      <c r="D50" s="1">
        <f>'CCSD(T)-haVnZ'!S41-'CCSD(T)-haVnZ'!R41</f>
        <v>0.72334630508016917</v>
      </c>
      <c r="E50" s="1">
        <f>'CCSD(T)-haVnZ'!AC41-'CCSD(T)-haVnZ'!AB41</f>
        <v>0.72646226182952567</v>
      </c>
      <c r="F50" s="1">
        <f t="shared" si="33"/>
        <v>0.7293414774888699</v>
      </c>
      <c r="G50" s="1">
        <f>E50+(E50-D50)/((4/3)^3-1)</f>
        <v>0.72873606810608316</v>
      </c>
      <c r="H50" s="1">
        <f>'CCSD(T)-haVnZ'!N41-'CCSD(T)-haVnZ'!M41</f>
        <v>0.57781443108681696</v>
      </c>
      <c r="I50" s="1">
        <f>'CCSD(T)-haVnZ'!X41-'CCSD(T)-haVnZ'!W41</f>
        <v>0.68062866734897798</v>
      </c>
      <c r="J50" s="1">
        <f>'CCSD(T)-haVnZ'!AH41-'CCSD(T)-haVnZ'!AG41</f>
        <v>0.70985132108928306</v>
      </c>
      <c r="K50" s="1">
        <f t="shared" si="36"/>
        <v>0.72391887209094052</v>
      </c>
      <c r="L50" s="1">
        <f>J50+(J50-I50)/((4/3)^3-1)</f>
        <v>0.73117596030518139</v>
      </c>
      <c r="M50" s="1">
        <f t="shared" si="37"/>
        <v>0.64346110084816099</v>
      </c>
      <c r="N50" s="1">
        <f t="shared" si="38"/>
        <v>0.70198748621457363</v>
      </c>
      <c r="O50" s="1">
        <f>(E50+J50)/2</f>
        <v>0.71815679145940436</v>
      </c>
      <c r="P50" s="1">
        <f t="shared" si="34"/>
        <v>0.72663017478990521</v>
      </c>
      <c r="Q50" s="1">
        <f>(G50+L50)/2</f>
        <v>0.72995601420563228</v>
      </c>
      <c r="R50" s="1"/>
      <c r="S50" s="1">
        <f>'CCSD(T)-sano-VnZ'!F41-'CCSD(T)-sano-VnZ'!E41</f>
        <v>0.54118647750894133</v>
      </c>
      <c r="T50" s="1">
        <f>'CCSD(T)-sano-VnZ'!P41-'CCSD(T)-sano-VnZ'!O41</f>
        <v>0.64119778952914008</v>
      </c>
      <c r="U50" s="1">
        <f>'CCSD(T)-sano-VnZ'!Z41-'CCSD(T)-sano-VnZ'!Y41</f>
        <v>0.68499649177663957</v>
      </c>
      <c r="V50" s="1">
        <f>'CCSD(T)-sano-VnZ'!K41-'CCSD(T)-sano-VnZ'!J41</f>
        <v>0.46791536781933557</v>
      </c>
      <c r="W50" s="1">
        <f>'CCSD(T)-sano-VnZ'!U41-'CCSD(T)-sano-VnZ'!T41</f>
        <v>0.61082147280809695</v>
      </c>
      <c r="X50" s="1">
        <f>'CCSD(T)-sano-VnZ'!AE41-'CCSD(T)-sano-VnZ'!AD41</f>
        <v>0.66970648801056964</v>
      </c>
      <c r="Y50" s="1">
        <f t="shared" si="57"/>
        <v>0.50455092266413848</v>
      </c>
      <c r="Z50" s="1">
        <f t="shared" si="58"/>
        <v>0.62600963116861852</v>
      </c>
      <c r="AA50" s="1">
        <f t="shared" si="59"/>
        <v>0.67735148989360461</v>
      </c>
      <c r="AB50" s="27"/>
      <c r="AC50" s="28">
        <f t="shared" si="63"/>
        <v>0.68330781564290799</v>
      </c>
      <c r="AD50" s="28">
        <f t="shared" si="64"/>
        <v>0.6709924643823123</v>
      </c>
      <c r="AE50" s="28">
        <f t="shared" si="65"/>
        <v>0.67715014001261009</v>
      </c>
      <c r="AF50" s="28">
        <f>U50+(U50-T50)/((4/3)^3-1)</f>
        <v>0.71695770693022032</v>
      </c>
      <c r="AG50" s="28">
        <f>X50+(X50-W50)/((4/3)^3-1)</f>
        <v>0.71267663423940109</v>
      </c>
      <c r="AH50" s="28">
        <f>AA50+(AA50-Z50)/((4/3)^3-1)</f>
        <v>0.71481717058481065</v>
      </c>
      <c r="AI50" s="27"/>
      <c r="AJ50" s="1"/>
      <c r="AK50" s="1">
        <f t="shared" si="49"/>
        <v>0.73880928838590321</v>
      </c>
      <c r="AL50" s="1"/>
      <c r="AM50" s="1"/>
      <c r="AN50" s="1"/>
      <c r="AO50" s="1"/>
      <c r="AP50" s="1"/>
      <c r="AQ50" s="1"/>
      <c r="BB50" s="1"/>
      <c r="BC50" s="1">
        <f>'F12b_VTZ-F12'!E40-'F12b_VTZ-F12'!$D40</f>
        <v>0.7478960511111018</v>
      </c>
      <c r="BD50" s="1">
        <f>'F12b_VTZ-F12'!F40-'F12b_VTZ-F12'!$D40</f>
        <v>0.71137207859583274</v>
      </c>
      <c r="BE50" s="1">
        <f>'F12b_VTZ-F12'!G40-'F12b_VTZ-F12'!$D40</f>
        <v>0.75335725867455883</v>
      </c>
      <c r="BF50" s="1">
        <f>'F12b_VTZ-F12'!H40-'F12b_VTZ-F12'!$D40</f>
        <v>0.76501475493884652</v>
      </c>
      <c r="BG50" s="1">
        <f>'F12b_VTZ-F12'!I40-'F12b_VTZ-F12'!D40</f>
        <v>0.74886138713783323</v>
      </c>
      <c r="BH50" s="1">
        <f>'F12b_VTZ-F12'!N40-'F12b_VTZ-F12'!$M40</f>
        <v>0.71942863712459182</v>
      </c>
      <c r="BI50" s="1">
        <f>'F12b_VTZ-F12'!O40-'F12b_VTZ-F12'!$M40</f>
        <v>0.67316243549233212</v>
      </c>
      <c r="BJ50" s="1">
        <f>'F12b_VTZ-F12'!P40-'F12b_VTZ-F12'!$M40</f>
        <v>0.71289248243508962</v>
      </c>
      <c r="BK50" s="1">
        <f>'F12b_VTZ-F12'!Q40-'F12b_VTZ-F12'!$M40</f>
        <v>0.72392382427872859</v>
      </c>
      <c r="BL50" s="1">
        <f>'F12b_VTZ-F12'!R40-'F12b_VTZ-F12'!$M40</f>
        <v>0.70863809584277793</v>
      </c>
      <c r="BM50" s="1">
        <f>'F12b_VTZ-F12'!W40-'F12b_VTZ-F12'!$V40</f>
        <v>0.73366234411784681</v>
      </c>
      <c r="BN50" s="1">
        <f>'F12b_VTZ-F12'!X40-'F12b_VTZ-F12'!$V40</f>
        <v>0.69226725704408254</v>
      </c>
      <c r="BO50" s="1">
        <f>'F12b_VTZ-F12'!Y40-'F12b_VTZ-F12'!$V40</f>
        <v>0.73312487055482423</v>
      </c>
      <c r="BP50" s="1">
        <f>'F12b_VTZ-F12'!Z40-'F12b_VTZ-F12'!$V40</f>
        <v>0.74446928960878755</v>
      </c>
      <c r="BQ50" s="1">
        <f>'F12b_VTZ-F12'!AA40-'F12b_VTZ-F12'!$V40</f>
        <v>0.72874974149030558</v>
      </c>
      <c r="BR50" s="1"/>
      <c r="BS50" s="1">
        <f>'F12b_VDZ-F12'!E40-'F12b_VDZ-F12'!$D40</f>
        <v>0.73144610234437768</v>
      </c>
      <c r="BT50" s="1">
        <f>'F12b_VDZ-F12'!F40-'F12b_VDZ-F12'!$D40</f>
        <v>0.65957709083936522</v>
      </c>
      <c r="BU50" s="1">
        <f>'F12b_VDZ-F12'!G40-'F12b_VDZ-F12'!$D40</f>
        <v>0.75857301640344565</v>
      </c>
      <c r="BV50" s="1">
        <f>'F12b_VDZ-F12'!H40-'F12b_VDZ-F12'!$D40</f>
        <v>0.78175125579760274</v>
      </c>
      <c r="BW50" s="1">
        <f>'F12b_VDZ-F12'!I40-'F12b_VDZ-F12'!$D40</f>
        <v>0.75277533377496764</v>
      </c>
      <c r="BX50" s="1">
        <f>'F12b_VDZ-F12'!N40-'F12b_VDZ-F12'!M40</f>
        <v>0.66796384771002848</v>
      </c>
      <c r="BY50" s="1">
        <f>'F12b_VDZ-F12'!O40-'F12b_VDZ-F12'!M40</f>
        <v>0.58302942158424287</v>
      </c>
      <c r="BZ50" s="1">
        <f>'F12b_VDZ-F12'!P40-'F12b_VDZ-F12'!M40</f>
        <v>0.67053630746982207</v>
      </c>
      <c r="CA50" s="1">
        <f>'F12b_VDZ-F12'!Q40-'F12b_VDZ-F12'!M40</f>
        <v>0.69102458047839366</v>
      </c>
      <c r="CB50" s="1">
        <f>'F12b_VDZ-F12'!R40-'F12b_VDZ-F12'!M40</f>
        <v>0.66541147885409635</v>
      </c>
      <c r="CC50" s="1">
        <f>'F12b_VDZ-F12'!W40-'F12b_VDZ-F12'!V40</f>
        <v>0.69970497502720308</v>
      </c>
      <c r="CD50" s="1">
        <f>'F12b_VDZ-F12'!X40-'F12b_VDZ-F12'!V40</f>
        <v>0.62130325621180416</v>
      </c>
      <c r="CE50" s="1">
        <f>'F12b_VDZ-F12'!Y40-'F12b_VDZ-F12'!V40</f>
        <v>0.71455466193663386</v>
      </c>
      <c r="CF50" s="1">
        <f>'F12b_VDZ-F12'!Z40-'F12b_VDZ-F12'!V40</f>
        <v>0.7363879181379982</v>
      </c>
      <c r="CG50" s="1">
        <f>'F12b_VDZ-F12'!AA40-'F12b_VDZ-F12'!V40</f>
        <v>0.70909340631453199</v>
      </c>
      <c r="CI50" s="1">
        <f>'F12c_VDZ-F12 '!E40-'F12c_VDZ-F12 '!$D40</f>
        <v>0.71581407887717174</v>
      </c>
      <c r="CJ50" s="1">
        <f>'F12c_VDZ-F12 '!F40-'F12c_VDZ-F12 '!$D40</f>
        <v>0.64596390424245465</v>
      </c>
      <c r="CK50" s="1">
        <f>'F12c_VDZ-F12 '!G40-'F12c_VDZ-F12 '!$D40</f>
        <v>0.74688930464129577</v>
      </c>
      <c r="CL50" s="1">
        <f>'F12c_VDZ-F12 '!H40-'F12c_VDZ-F12 '!$D40</f>
        <v>0.76561648419179529</v>
      </c>
      <c r="CM50" s="1">
        <f>'F12c_VDZ-F12 '!I40-'F12c_VDZ-F12 '!$D40</f>
        <v>0.73723860391191354</v>
      </c>
      <c r="CN50" s="1">
        <f>'F12c_VDZ-F12 '!N40-'F12c_VDZ-F12 '!$M40</f>
        <v>0.65316317272462332</v>
      </c>
      <c r="CO50" s="1">
        <f>'F12c_VDZ-F12 '!O40-'F12c_VDZ-F12 '!$M40</f>
        <v>0.57034901317900288</v>
      </c>
      <c r="CP50" s="1">
        <f>'F12c_VDZ-F12 '!P40-'F12c_VDZ-F12 '!$M40</f>
        <v>0.65946034299809042</v>
      </c>
      <c r="CQ50" s="1">
        <f>'F12c_VDZ-F12 '!Q40-'F12c_VDZ-F12 '!$M40</f>
        <v>0.67599536655916592</v>
      </c>
      <c r="CR50" s="1">
        <f>'F12c_VDZ-F12 '!R40-'F12c_VDZ-F12 '!$M40</f>
        <v>0.65093932874119609</v>
      </c>
      <c r="CS50" s="1">
        <f>'F12c_VDZ-F12 '!W40-'F12c_VDZ-F12 '!$V40</f>
        <v>0.68448862580089753</v>
      </c>
      <c r="CT50" s="1">
        <f>'F12c_VDZ-F12 '!X40-'F12c_VDZ-F12 '!$V40</f>
        <v>0.60815645871072865</v>
      </c>
      <c r="CU50" s="1">
        <f>'F12c_VDZ-F12 '!Y40-'F12c_VDZ-F12 '!$V40</f>
        <v>0.7031748238196931</v>
      </c>
      <c r="CV50" s="1">
        <f>'F12c_VDZ-F12 '!Z40-'F12c_VDZ-F12 '!$V40</f>
        <v>0.72080592537548061</v>
      </c>
      <c r="CW50" s="1">
        <f>'F12c_VDZ-F12 '!AA40-'F12c_VDZ-F12 '!$V40</f>
        <v>0.69408896632655481</v>
      </c>
      <c r="CX50" s="1"/>
      <c r="CY50" s="1">
        <f>'F12c_aVDZ-F12'!E40-'F12c_aVDZ-F12'!$D40</f>
        <v>0.73665935329771182</v>
      </c>
      <c r="CZ50" s="1">
        <f>'F12c_aVDZ-F12'!F40-'F12c_aVDZ-F12'!$D40</f>
        <v>0.68096198861625912</v>
      </c>
      <c r="DA50" s="1">
        <f>'F12c_aVDZ-F12'!G40-'F12c_aVDZ-F12'!$D40</f>
        <v>0.78514236325466069</v>
      </c>
      <c r="DB50" s="1">
        <f>'F12c_aVDZ-F12'!H40-'F12c_aVDZ-F12'!$D40</f>
        <v>0.80415349779652934</v>
      </c>
      <c r="DC50" s="1">
        <f>'F12c_aVDZ-F12'!I40-'F12c_aVDZ-F12'!$D40</f>
        <v>0.77718191760773647</v>
      </c>
      <c r="DD50" s="1">
        <f>'F12c_aVDZ-F12'!N40-'F12c_aVDZ-F12'!$M40</f>
        <v>0.69353609977705089</v>
      </c>
      <c r="DE50" s="1">
        <f>'F12c_aVDZ-F12'!O40-'F12c_aVDZ-F12'!$M40</f>
        <v>0.61121688222353632</v>
      </c>
      <c r="DF50" s="1">
        <f>'F12c_aVDZ-F12'!P40-'F12c_aVDZ-F12'!$M40</f>
        <v>0.70472695303491506</v>
      </c>
      <c r="DG50" s="1">
        <f>'F12c_aVDZ-F12'!Q40-'F12c_aVDZ-F12'!$M40</f>
        <v>0.72179093983074993</v>
      </c>
      <c r="DH50" s="1">
        <f>'F12c_aVDZ-F12'!R40-'F12c_aVDZ-F12'!$M40</f>
        <v>0.69758182768172194</v>
      </c>
      <c r="DI50" s="1">
        <f>'F12c_aVDZ-F12'!W40-'F12c_aVDZ-F12'!$V40</f>
        <v>0.71509772653738124</v>
      </c>
      <c r="DJ50" s="1">
        <f>'F12c_aVDZ-F12'!X40-'F12c_aVDZ-F12'!$V40</f>
        <v>0.64608943541989761</v>
      </c>
      <c r="DK50" s="1">
        <f>'F12c_aVDZ-F12'!Y40-'F12c_aVDZ-F12'!$V40</f>
        <v>0.74493465814478799</v>
      </c>
      <c r="DL50" s="1">
        <f>'F12c_aVDZ-F12'!Z40-'F12c_aVDZ-F12'!$V40</f>
        <v>0.76297221881363964</v>
      </c>
      <c r="DM50" s="1">
        <f>'F12c_aVDZ-F12'!AA40-'F12c_aVDZ-F12'!$V40</f>
        <v>0.73738187264472921</v>
      </c>
      <c r="DO50" s="1"/>
    </row>
    <row r="51" spans="1:119" x14ac:dyDescent="0.2">
      <c r="A51" t="s">
        <v>172</v>
      </c>
      <c r="B51" s="1">
        <f>-(BEGDB!D34-BEGDB!C34)</f>
        <v>0.69899999999999984</v>
      </c>
      <c r="C51" s="1">
        <f>'CCSD(T)-haVnZ'!I42-'CCSD(T)-haVnZ'!H42</f>
        <v>0.88668908617089892</v>
      </c>
      <c r="D51" s="1">
        <f>'CCSD(T)-haVnZ'!S42-'CCSD(T)-haVnZ'!R42</f>
        <v>0.83681408079067987</v>
      </c>
      <c r="E51" s="1"/>
      <c r="F51" s="1">
        <f t="shared" si="33"/>
        <v>0.8158140785253245</v>
      </c>
      <c r="G51" s="1"/>
      <c r="H51" s="1">
        <f>'CCSD(T)-haVnZ'!N42-'CCSD(T)-haVnZ'!M42</f>
        <v>0.67385375231555034</v>
      </c>
      <c r="I51" s="1">
        <f>'CCSD(T)-haVnZ'!X42-'CCSD(T)-haVnZ'!W42</f>
        <v>0.77885219727879784</v>
      </c>
      <c r="J51" s="1"/>
      <c r="K51" s="1">
        <f t="shared" si="36"/>
        <v>0.82306206884227051</v>
      </c>
      <c r="L51" s="1"/>
      <c r="M51" s="1">
        <f t="shared" si="37"/>
        <v>0.78027141924322463</v>
      </c>
      <c r="N51" s="1">
        <f t="shared" si="38"/>
        <v>0.80783313903473886</v>
      </c>
      <c r="O51" s="1"/>
      <c r="P51" s="1">
        <f t="shared" si="34"/>
        <v>0.81943807368379751</v>
      </c>
      <c r="Q51" s="1"/>
      <c r="R51" s="1"/>
      <c r="S51" s="1">
        <f>'CCSD(T)-sano-VnZ'!F42-'CCSD(T)-sano-VnZ'!E42</f>
        <v>0.60803389113956685</v>
      </c>
      <c r="T51" s="1">
        <f>'CCSD(T)-sano-VnZ'!P42-'CCSD(T)-sano-VnZ'!O42</f>
        <v>0.72977788148647793</v>
      </c>
      <c r="U51" s="1"/>
      <c r="V51" s="1">
        <f>'CCSD(T)-sano-VnZ'!K42-'CCSD(T)-sano-VnZ'!J42</f>
        <v>0.50802496114763329</v>
      </c>
      <c r="W51" s="1">
        <f>'CCSD(T)-sano-VnZ'!U42-'CCSD(T)-sano-VnZ'!T42</f>
        <v>0.68190629175124529</v>
      </c>
      <c r="X51" s="1"/>
      <c r="Y51" s="1">
        <f t="shared" si="57"/>
        <v>0.55802942614360007</v>
      </c>
      <c r="Z51" s="1">
        <f t="shared" si="58"/>
        <v>0.70584208661886161</v>
      </c>
      <c r="AA51" s="1"/>
      <c r="AB51" s="27"/>
      <c r="AC51" s="28">
        <f t="shared" si="63"/>
        <v>0.78103850900096683</v>
      </c>
      <c r="AD51" s="28">
        <f t="shared" si="64"/>
        <v>0.75511948358434511</v>
      </c>
      <c r="AE51" s="28">
        <f t="shared" si="65"/>
        <v>0.76807899629265597</v>
      </c>
      <c r="AF51" s="27"/>
      <c r="AG51" s="27"/>
      <c r="AH51" s="27"/>
      <c r="AI51" s="27"/>
      <c r="AJ51" s="1"/>
      <c r="AK51" s="1">
        <f t="shared" si="49"/>
        <v>0.84733212962589299</v>
      </c>
      <c r="AL51" s="1"/>
      <c r="AM51" s="1"/>
      <c r="AN51" s="1"/>
      <c r="AO51" s="1"/>
      <c r="AP51" s="1"/>
      <c r="AQ51" s="1"/>
      <c r="BB51" s="1"/>
      <c r="BC51" s="1">
        <f>'F12b_VTZ-F12'!E41-'F12b_VTZ-F12'!$D41</f>
        <v>0.85684967030984316</v>
      </c>
      <c r="BD51" s="1">
        <f>'F12b_VTZ-F12'!F41-'F12b_VTZ-F12'!$D41</f>
        <v>0.81889158469351875</v>
      </c>
      <c r="BE51" s="1">
        <f>'F12b_VTZ-F12'!G41-'F12b_VTZ-F12'!$D41</f>
        <v>0.87300394061006648</v>
      </c>
      <c r="BF51" s="1">
        <f>'F12b_VTZ-F12'!H41-'F12b_VTZ-F12'!$D41</f>
        <v>0.88566190981423487</v>
      </c>
      <c r="BG51" s="1">
        <f>'F12b_VTZ-F12'!I41-'F12b_VTZ-F12'!$D41</f>
        <v>0.86204717120686736</v>
      </c>
      <c r="BH51" s="1">
        <f>'F12b_VTZ-F12'!N41-'F12b_VTZ-F12'!$M41</f>
        <v>0.81312561532790406</v>
      </c>
      <c r="BI51" s="1">
        <f>'F12b_VTZ-F12'!O41-'F12b_VTZ-F12'!$M41</f>
        <v>0.76347420870804017</v>
      </c>
      <c r="BJ51" s="1">
        <f>'F12b_VTZ-F12'!P41-'F12b_VTZ-F12'!$M41</f>
        <v>0.81392458441946713</v>
      </c>
      <c r="BK51" s="1">
        <f>'F12b_VTZ-F12'!Q41-'F12b_VTZ-F12'!$M41</f>
        <v>0.82572594274655309</v>
      </c>
      <c r="BL51" s="1">
        <f>'F12b_VTZ-F12'!R41-'F12b_VTZ-F12'!$M41</f>
        <v>0.80370929950695391</v>
      </c>
      <c r="BM51" s="1">
        <f>'F12b_VTZ-F12'!W41-'F12b_VTZ-F12'!$V41</f>
        <v>0.83498764281887361</v>
      </c>
      <c r="BN51" s="1">
        <f>'F12b_VTZ-F12'!X41-'F12b_VTZ-F12'!$V41</f>
        <v>0.79118289670077946</v>
      </c>
      <c r="BO51" s="1">
        <f>'F12b_VTZ-F12'!Y41-'F12b_VTZ-F12'!$V41</f>
        <v>0.8434642625147668</v>
      </c>
      <c r="BP51" s="1">
        <f>'F12b_VTZ-F12'!Z41-'F12b_VTZ-F12'!$V41</f>
        <v>0.8556939262803942</v>
      </c>
      <c r="BQ51" s="1">
        <f>'F12b_VTZ-F12'!AA41-'F12b_VTZ-F12'!$V41</f>
        <v>0.83287823535691086</v>
      </c>
      <c r="BR51" s="1"/>
      <c r="BS51" s="1">
        <f>'F12b_VDZ-F12'!E41-'F12b_VDZ-F12'!$D41</f>
        <v>0.84939516935385306</v>
      </c>
      <c r="BT51" s="1">
        <f>'F12b_VDZ-F12'!F41-'F12b_VDZ-F12'!$D41</f>
        <v>0.76520253657854997</v>
      </c>
      <c r="BU51" s="1">
        <f>'F12b_VDZ-F12'!G41-'F12b_VDZ-F12'!$D41</f>
        <v>0.89407794778910921</v>
      </c>
      <c r="BV51" s="1">
        <f>'F12b_VDZ-F12'!H41-'F12b_VDZ-F12'!$D41</f>
        <v>0.9190890325899268</v>
      </c>
      <c r="BW51" s="1">
        <f>'F12b_VDZ-F12'!I41-'F12b_VDZ-F12'!$D41</f>
        <v>0.87332565499709913</v>
      </c>
      <c r="BX51" s="1">
        <f>'F12b_VDZ-F12'!N41-'F12b_VDZ-F12'!M41</f>
        <v>0.74991837181366261</v>
      </c>
      <c r="BY51" s="1">
        <f>'F12b_VDZ-F12'!O41-'F12b_VDZ-F12'!M41</f>
        <v>0.65125683553940128</v>
      </c>
      <c r="BZ51" s="1">
        <f>'F12b_VDZ-F12'!P41-'F12b_VDZ-F12'!M41</f>
        <v>0.76094151178094727</v>
      </c>
      <c r="CA51" s="1">
        <f>'F12b_VDZ-F12'!Q41-'F12b_VDZ-F12'!M41</f>
        <v>0.78222821583922064</v>
      </c>
      <c r="CB51" s="1">
        <f>'F12b_VDZ-F12'!R41-'F12b_VDZ-F12'!M41</f>
        <v>0.74327942640111866</v>
      </c>
      <c r="CC51" s="1">
        <f>'F12b_VDZ-F12'!W41-'F12b_VDZ-F12'!V41</f>
        <v>0.79965677058375739</v>
      </c>
      <c r="CD51" s="1">
        <f>'F12b_VDZ-F12'!X41-'F12b_VDZ-F12'!V41</f>
        <v>0.70822968605897518</v>
      </c>
      <c r="CE51" s="1">
        <f>'F12b_VDZ-F12'!Y41-'F12b_VDZ-F12'!V41</f>
        <v>0.82750972978502801</v>
      </c>
      <c r="CF51" s="1">
        <f>'F12b_VDZ-F12'!Z41-'F12b_VDZ-F12'!V41</f>
        <v>0.8506586242145735</v>
      </c>
      <c r="CG51" s="1">
        <f>'F12b_VDZ-F12'!AA41-'F12b_VDZ-F12'!V41</f>
        <v>0.8083025406991089</v>
      </c>
      <c r="CI51" s="1">
        <f>'F12c_VDZ-F12 '!E41-'F12c_VDZ-F12 '!$D41</f>
        <v>0.83018396468264655</v>
      </c>
      <c r="CJ51" s="1">
        <f>'F12c_VDZ-F12 '!F41-'F12c_VDZ-F12 '!$D41</f>
        <v>0.7483017301431012</v>
      </c>
      <c r="CK51" s="1">
        <f>'F12c_VDZ-F12 '!G41-'F12c_VDZ-F12 '!$D41</f>
        <v>0.87992800447527264</v>
      </c>
      <c r="CL51" s="1">
        <f>'F12c_VDZ-F12 '!H41-'F12c_VDZ-F12 '!$D41</f>
        <v>0.89878937975974527</v>
      </c>
      <c r="CM51" s="1">
        <f>'F12c_VDZ-F12 '!I41-'F12c_VDZ-F12 '!$D41</f>
        <v>0.85403676461232125</v>
      </c>
      <c r="CN51" s="1">
        <f>'F12c_VDZ-F12 '!N41-'F12c_VDZ-F12 '!$M41</f>
        <v>0.73275910000906697</v>
      </c>
      <c r="CO51" s="1">
        <f>'F12c_VDZ-F12 '!O41-'F12c_VDZ-F12 '!$M41</f>
        <v>0.63638073493804947</v>
      </c>
      <c r="CP51" s="1">
        <f>'F12c_VDZ-F12 '!P41-'F12c_VDZ-F12 '!$M41</f>
        <v>0.74832010621365219</v>
      </c>
      <c r="CQ51" s="1">
        <f>'F12c_VDZ-F12 '!Q41-'F12c_VDZ-F12 '!$M41</f>
        <v>0.76436044847395879</v>
      </c>
      <c r="CR51" s="1">
        <f>'F12c_VDZ-F12 '!R41-'F12c_VDZ-F12 '!$M41</f>
        <v>0.72630133278479603</v>
      </c>
      <c r="CS51" s="1">
        <f>'F12c_VDZ-F12 '!W41-'F12c_VDZ-F12 '!$V41</f>
        <v>0.78147153234585653</v>
      </c>
      <c r="CT51" s="1">
        <f>'F12c_VDZ-F12 '!X41-'F12c_VDZ-F12 '!$V41</f>
        <v>0.69234123254057556</v>
      </c>
      <c r="CU51" s="1">
        <f>'F12c_VDZ-F12 '!Y41-'F12c_VDZ-F12 '!$V41</f>
        <v>0.81412405534446242</v>
      </c>
      <c r="CV51" s="1">
        <f>'F12c_VDZ-F12 '!Z41-'F12c_VDZ-F12 '!$V41</f>
        <v>0.8315749141168518</v>
      </c>
      <c r="CW51" s="1">
        <f>'F12c_VDZ-F12 '!AA41-'F12c_VDZ-F12 '!$V41</f>
        <v>0.79016904869855864</v>
      </c>
      <c r="CX51" s="1"/>
      <c r="CY51" s="1">
        <f>'F12c_aVDZ-F12'!E41-'F12c_aVDZ-F12'!$D41</f>
        <v>0.85707142276643911</v>
      </c>
      <c r="CZ51" s="1">
        <f>'F12c_aVDZ-F12'!F41-'F12c_aVDZ-F12'!$D41</f>
        <v>0.79381750712155963</v>
      </c>
      <c r="DA51" s="1">
        <f>'F12c_aVDZ-F12'!G41-'F12c_aVDZ-F12'!$D41</f>
        <v>0.93044143827225145</v>
      </c>
      <c r="DB51" s="1">
        <f>'F12c_aVDZ-F12'!H41-'F12c_aVDZ-F12'!$D41</f>
        <v>0.94973925605467402</v>
      </c>
      <c r="DC51" s="1">
        <f>'F12c_aVDZ-F12'!I41-'F12c_aVDZ-F12'!$D41</f>
        <v>0.90598392087783619</v>
      </c>
      <c r="DD51" s="1">
        <f>'F12c_aVDZ-F12'!N41-'F12c_aVDZ-F12'!$M41</f>
        <v>0.78640155450259464</v>
      </c>
      <c r="DE51" s="1">
        <f>'F12c_aVDZ-F12'!O41-'F12c_aVDZ-F12'!$M41</f>
        <v>0.69115264739535531</v>
      </c>
      <c r="DF51" s="1">
        <f>'F12c_aVDZ-F12'!P41-'F12c_aVDZ-F12'!$M41</f>
        <v>0.81010692953856989</v>
      </c>
      <c r="DG51" s="1">
        <f>'F12c_aVDZ-F12'!Q41-'F12c_aVDZ-F12'!$M41</f>
        <v>0.82690894981353003</v>
      </c>
      <c r="DH51" s="1">
        <f>'F12c_aVDZ-F12'!R41-'F12c_aVDZ-F12'!$M41</f>
        <v>0.78881251647231876</v>
      </c>
      <c r="DI51" s="1">
        <f>'F12c_aVDZ-F12'!W41-'F12c_aVDZ-F12'!$V41</f>
        <v>0.82173648863451643</v>
      </c>
      <c r="DJ51" s="1">
        <f>'F12c_aVDZ-F12'!X41-'F12c_aVDZ-F12'!$V41</f>
        <v>0.74248507725845725</v>
      </c>
      <c r="DK51" s="1">
        <f>'F12c_aVDZ-F12'!Y41-'F12c_aVDZ-F12'!$V41</f>
        <v>0.87027418390541023</v>
      </c>
      <c r="DL51" s="1">
        <f>'F12c_aVDZ-F12'!Z41-'F12c_aVDZ-F12'!$V41</f>
        <v>0.88832410293410202</v>
      </c>
      <c r="DM51" s="1">
        <f>'F12c_aVDZ-F12'!AA41-'F12c_aVDZ-F12'!$V41</f>
        <v>0.84739821867507725</v>
      </c>
      <c r="DO51" s="1"/>
    </row>
    <row r="52" spans="1:119" x14ac:dyDescent="0.2">
      <c r="A52" t="s">
        <v>173</v>
      </c>
      <c r="B52" s="1">
        <f>-(BEGDB!D35-BEGDB!C35)</f>
        <v>0.6160000000000001</v>
      </c>
      <c r="C52" s="1">
        <f>'CCSD(T)-haVnZ'!I43-'CCSD(T)-haVnZ'!H43</f>
        <v>0.81648271648399984</v>
      </c>
      <c r="D52" s="1">
        <f>'CCSD(T)-haVnZ'!S43-'CCSD(T)-haVnZ'!R43</f>
        <v>0.74953128316039086</v>
      </c>
      <c r="E52" s="1"/>
      <c r="F52" s="1">
        <f t="shared" si="33"/>
        <v>0.72134120597150286</v>
      </c>
      <c r="G52" s="1"/>
      <c r="H52" s="1">
        <f>'CCSD(T)-haVnZ'!N43-'CCSD(T)-haVnZ'!M43</f>
        <v>0.60435345443692734</v>
      </c>
      <c r="I52" s="1">
        <f>'CCSD(T)-haVnZ'!X43-'CCSD(T)-haVnZ'!W43</f>
        <v>0.69686016946347262</v>
      </c>
      <c r="J52" s="1"/>
      <c r="K52" s="1">
        <f t="shared" si="36"/>
        <v>0.73581036526412325</v>
      </c>
      <c r="L52" s="1"/>
      <c r="M52" s="1">
        <f t="shared" si="37"/>
        <v>0.71041808546046359</v>
      </c>
      <c r="N52" s="1">
        <f t="shared" si="38"/>
        <v>0.72319572631193174</v>
      </c>
      <c r="O52" s="1"/>
      <c r="P52" s="1">
        <f t="shared" si="34"/>
        <v>0.728575785617813</v>
      </c>
      <c r="Q52" s="1"/>
      <c r="R52" s="1"/>
      <c r="S52" s="1">
        <f>'CCSD(T)-sano-VnZ'!F43-'CCSD(T)-sano-VnZ'!E43</f>
        <v>0.52661460629030898</v>
      </c>
      <c r="T52" s="1">
        <f>'CCSD(T)-sano-VnZ'!P43-'CCSD(T)-sano-VnZ'!O43</f>
        <v>0.64162527599780717</v>
      </c>
      <c r="U52" s="1"/>
      <c r="V52" s="1">
        <f>'CCSD(T)-sano-VnZ'!K43-'CCSD(T)-sano-VnZ'!J43</f>
        <v>0.42971786549799429</v>
      </c>
      <c r="W52" s="1">
        <f>'CCSD(T)-sano-VnZ'!U43-'CCSD(T)-sano-VnZ'!T43</f>
        <v>0.59604095528209866</v>
      </c>
      <c r="X52" s="1"/>
      <c r="Y52" s="1">
        <f t="shared" si="57"/>
        <v>0.47816623589415164</v>
      </c>
      <c r="Z52" s="1">
        <f t="shared" si="58"/>
        <v>0.61883311563995291</v>
      </c>
      <c r="AA52" s="1"/>
      <c r="AB52" s="27"/>
      <c r="AC52" s="28">
        <f t="shared" si="63"/>
        <v>0.69005082113780636</v>
      </c>
      <c r="AD52" s="28">
        <f t="shared" si="64"/>
        <v>0.66607172992803731</v>
      </c>
      <c r="AE52" s="28">
        <f t="shared" si="65"/>
        <v>0.67806127553292184</v>
      </c>
      <c r="AF52" s="27"/>
      <c r="AG52" s="27"/>
      <c r="AH52" s="27"/>
      <c r="AI52" s="27"/>
      <c r="AJ52" s="1"/>
      <c r="AK52" s="1">
        <f t="shared" si="49"/>
        <v>0.77104231236732523</v>
      </c>
      <c r="AL52" s="1"/>
      <c r="AM52" s="1"/>
      <c r="AN52" s="1"/>
      <c r="AO52" s="1"/>
      <c r="AP52" s="1"/>
      <c r="AQ52" s="1"/>
      <c r="BB52" s="1"/>
      <c r="BC52" s="1">
        <f>'F12b_VTZ-F12'!E42-'F12b_VTZ-F12'!$D42</f>
        <v>0.78719970265395744</v>
      </c>
      <c r="BD52" s="1">
        <f>'F12b_VTZ-F12'!F42-'F12b_VTZ-F12'!$D42</f>
        <v>0.74092847108258697</v>
      </c>
      <c r="BE52" s="1">
        <f>'F12b_VTZ-F12'!G42-'F12b_VTZ-F12'!$D42</f>
        <v>0.78993348015998954</v>
      </c>
      <c r="BF52" s="1">
        <f>'F12b_VTZ-F12'!H42-'F12b_VTZ-F12'!$D42</f>
        <v>0.80095391708661623</v>
      </c>
      <c r="BG52" s="1">
        <f>'F12b_VTZ-F12'!I42-'F12b_VTZ-F12'!D42</f>
        <v>0.77997540150863909</v>
      </c>
      <c r="BH52" s="1">
        <f>'F12b_VTZ-F12'!N42-'F12b_VTZ-F12'!$M42</f>
        <v>0.7292981912525307</v>
      </c>
      <c r="BI52" s="1">
        <f>'F12b_VTZ-F12'!O42-'F12b_VTZ-F12'!$M42</f>
        <v>0.67571881171177273</v>
      </c>
      <c r="BJ52" s="1">
        <f>'F12b_VTZ-F12'!P42-'F12b_VTZ-F12'!$M42</f>
        <v>0.72041085391838955</v>
      </c>
      <c r="BK52" s="1">
        <f>'F12b_VTZ-F12'!Q42-'F12b_VTZ-F12'!$M42</f>
        <v>0.73046137409036271</v>
      </c>
      <c r="BL52" s="1">
        <f>'F12b_VTZ-F12'!R42-'F12b_VTZ-F12'!$M42</f>
        <v>0.71132919308898312</v>
      </c>
      <c r="BM52" s="1">
        <f>'F12b_VTZ-F12'!W42-'F12b_VTZ-F12'!$V42</f>
        <v>0.7582489469532443</v>
      </c>
      <c r="BN52" s="1">
        <f>'F12b_VTZ-F12'!X42-'F12b_VTZ-F12'!$V42</f>
        <v>0.70832364139717985</v>
      </c>
      <c r="BO52" s="1">
        <f>'F12b_VTZ-F12'!Y42-'F12b_VTZ-F12'!$V42</f>
        <v>0.75517216703918955</v>
      </c>
      <c r="BP52" s="1">
        <f>'F12b_VTZ-F12'!Z42-'F12b_VTZ-F12'!$V42</f>
        <v>0.76570764558848969</v>
      </c>
      <c r="BQ52" s="1">
        <f>'F12b_VTZ-F12'!AA42-'F12b_VTZ-F12'!$V42</f>
        <v>0.74565229729881111</v>
      </c>
      <c r="BR52" s="1"/>
      <c r="BS52" s="1">
        <f>'F12b_VDZ-F12'!E42-'F12b_VDZ-F12'!$D42</f>
        <v>0.79423157226277308</v>
      </c>
      <c r="BT52" s="1">
        <f>'F12b_VDZ-F12'!F42-'F12b_VDZ-F12'!$D42</f>
        <v>0.68408063369032801</v>
      </c>
      <c r="BU52" s="1">
        <f>'F12b_VDZ-F12'!G42-'F12b_VDZ-F12'!$D42</f>
        <v>0.79972446481567783</v>
      </c>
      <c r="BV52" s="1">
        <f>'F12b_VDZ-F12'!H42-'F12b_VDZ-F12'!$D42</f>
        <v>0.82087235250594848</v>
      </c>
      <c r="BW52" s="1">
        <f>'F12b_VDZ-F12'!I42-'F12b_VDZ-F12'!$D42</f>
        <v>0.78074122723077144</v>
      </c>
      <c r="BX52" s="1">
        <f>'F12b_VDZ-F12'!N42-'F12b_VDZ-F12'!M42</f>
        <v>0.6864320427980819</v>
      </c>
      <c r="BY52" s="1">
        <f>'F12b_VDZ-F12'!O42-'F12b_VDZ-F12'!M42</f>
        <v>0.5667901847621537</v>
      </c>
      <c r="BZ52" s="1">
        <f>'F12b_VDZ-F12'!P42-'F12b_VDZ-F12'!M42</f>
        <v>0.66260606549619583</v>
      </c>
      <c r="CA52" s="1">
        <f>'F12b_VDZ-F12'!Q42-'F12b_VDZ-F12'!M42</f>
        <v>0.68012799870257235</v>
      </c>
      <c r="CB52" s="1">
        <f>'F12b_VDZ-F12'!R42-'F12b_VDZ-F12'!M42</f>
        <v>0.64687763786904595</v>
      </c>
      <c r="CC52" s="1">
        <f>'F12b_VDZ-F12'!W42-'F12b_VDZ-F12'!V42</f>
        <v>0.74033180753042727</v>
      </c>
      <c r="CD52" s="1">
        <f>'F12b_VDZ-F12'!X42-'F12b_VDZ-F12'!V42</f>
        <v>0.62543540922624086</v>
      </c>
      <c r="CE52" s="1">
        <f>'F12b_VDZ-F12'!Y42-'F12b_VDZ-F12'!V42</f>
        <v>0.73116526515593661</v>
      </c>
      <c r="CF52" s="1">
        <f>'F12b_VDZ-F12'!Z42-'F12b_VDZ-F12'!V42</f>
        <v>0.75050017560426019</v>
      </c>
      <c r="CG52" s="1">
        <f>'F12b_VDZ-F12'!AA42-'F12b_VDZ-F12'!V42</f>
        <v>0.71380943254990825</v>
      </c>
      <c r="CI52" s="1">
        <f>'F12c_VDZ-F12 '!E42-'F12c_VDZ-F12 '!$D42</f>
        <v>0.77373002049026107</v>
      </c>
      <c r="CJ52" s="1">
        <f>'F12c_VDZ-F12 '!F42-'F12c_VDZ-F12 '!$D42</f>
        <v>0.66625881962866584</v>
      </c>
      <c r="CK52" s="1">
        <f>'F12c_VDZ-F12 '!G42-'F12c_VDZ-F12 '!$D42</f>
        <v>0.78398009046885475</v>
      </c>
      <c r="CL52" s="1">
        <f>'F12c_VDZ-F12 '!H42-'F12c_VDZ-F12 '!$D42</f>
        <v>0.79948681151100454</v>
      </c>
      <c r="CM52" s="1">
        <f>'F12c_VDZ-F12 '!I42-'F12c_VDZ-F12 '!$D42</f>
        <v>0.76040119084219615</v>
      </c>
      <c r="CN52" s="1">
        <f>'F12c_VDZ-F12 '!N42-'F12c_VDZ-F12 '!$M42</f>
        <v>0.6682495282693206</v>
      </c>
      <c r="CO52" s="1">
        <f>'F12c_VDZ-F12 '!O42-'F12c_VDZ-F12 '!$M42</f>
        <v>0.5511825522941689</v>
      </c>
      <c r="CP52" s="1">
        <f>'F12c_VDZ-F12 '!P42-'F12c_VDZ-F12 '!$M42</f>
        <v>0.64857099745902547</v>
      </c>
      <c r="CQ52" s="1">
        <f>'F12c_VDZ-F12 '!Q42-'F12c_VDZ-F12 '!$M42</f>
        <v>0.66139939661851344</v>
      </c>
      <c r="CR52" s="1">
        <f>'F12c_VDZ-F12 '!R42-'F12c_VDZ-F12 '!$M42</f>
        <v>0.62906464693333497</v>
      </c>
      <c r="CS52" s="1">
        <f>'F12c_VDZ-F12 '!W42-'F12c_VDZ-F12 '!$V42</f>
        <v>0.72098977437979084</v>
      </c>
      <c r="CT52" s="1">
        <f>'F12c_VDZ-F12 '!X42-'F12c_VDZ-F12 '!$V42</f>
        <v>0.60872068596141737</v>
      </c>
      <c r="CU52" s="1">
        <f>'F12c_VDZ-F12 '!Y42-'F12c_VDZ-F12 '!$V42</f>
        <v>0.71627554396394011</v>
      </c>
      <c r="CV52" s="1">
        <f>'F12c_VDZ-F12 '!Z42-'F12c_VDZ-F12 '!$V42</f>
        <v>0.73044310406475876</v>
      </c>
      <c r="CW52" s="1">
        <f>'F12c_VDZ-F12 '!AA42-'F12c_VDZ-F12 '!$V42</f>
        <v>0.69473291888776512</v>
      </c>
      <c r="CX52" s="1"/>
      <c r="CY52" s="1">
        <f>'F12c_aVDZ-F12'!E42-'F12c_aVDZ-F12'!$D42</f>
        <v>0.8010193619128545</v>
      </c>
      <c r="CZ52" s="1">
        <f>'F12c_aVDZ-F12'!F42-'F12c_aVDZ-F12'!$D42</f>
        <v>0.71912023341390263</v>
      </c>
      <c r="DA52" s="1">
        <f>'F12c_aVDZ-F12'!G42-'F12c_aVDZ-F12'!$D42</f>
        <v>0.84347769537816886</v>
      </c>
      <c r="DB52" s="1">
        <f>'F12c_aVDZ-F12'!H42-'F12c_aVDZ-F12'!$D42</f>
        <v>0.85963554072469073</v>
      </c>
      <c r="DC52" s="1">
        <f>'F12c_aVDZ-F12'!I42-'F12c_aVDZ-F12'!$D42</f>
        <v>0.82073192239528714</v>
      </c>
      <c r="DD52" s="1">
        <f>'F12c_aVDZ-F12'!N42-'F12c_aVDZ-F12'!$M42</f>
        <v>0.72182780111931821</v>
      </c>
      <c r="DE52" s="1">
        <f>'F12c_aVDZ-F12'!O42-'F12c_aVDZ-F12'!$M42</f>
        <v>0.60771236626266756</v>
      </c>
      <c r="DF52" s="1">
        <f>'F12c_aVDZ-F12'!P42-'F12c_aVDZ-F12'!$M42</f>
        <v>0.71280406576047062</v>
      </c>
      <c r="DG52" s="1">
        <f>'F12c_aVDZ-F12'!Q42-'F12c_aVDZ-F12'!$M42</f>
        <v>0.72645869814736042</v>
      </c>
      <c r="DH52" s="1">
        <f>'F12c_aVDZ-F12'!R42-'F12c_aVDZ-F12'!$M42</f>
        <v>0.69358212361558236</v>
      </c>
      <c r="DI52" s="1">
        <f>'F12c_aVDZ-F12'!W42-'F12c_aVDZ-F12'!$V42</f>
        <v>0.76142358151608613</v>
      </c>
      <c r="DJ52" s="1">
        <f>'F12c_aVDZ-F12'!X42-'F12c_aVDZ-F12'!$V42</f>
        <v>0.6634162998382851</v>
      </c>
      <c r="DK52" s="1">
        <f>'F12c_aVDZ-F12'!Y42-'F12c_aVDZ-F12'!$V42</f>
        <v>0.77814088056931974</v>
      </c>
      <c r="DL52" s="1">
        <f>'F12c_aVDZ-F12'!Z42-'F12c_aVDZ-F12'!$V42</f>
        <v>0.79304711943602557</v>
      </c>
      <c r="DM52" s="1">
        <f>'F12c_aVDZ-F12'!AA42-'F12c_aVDZ-F12'!$V42</f>
        <v>0.75715702300543475</v>
      </c>
      <c r="DO52" s="1"/>
    </row>
    <row r="53" spans="1:119" x14ac:dyDescent="0.2">
      <c r="A53" t="s">
        <v>174</v>
      </c>
      <c r="B53" s="1">
        <f>-(BEGDB!D36-BEGDB!C36)</f>
        <v>0.63800000000000012</v>
      </c>
      <c r="C53" s="1">
        <f>'CCSD(T)-haVnZ'!I44-'CCSD(T)-haVnZ'!H44</f>
        <v>0.75767984922522036</v>
      </c>
      <c r="D53" s="1">
        <f>'CCSD(T)-haVnZ'!S44-'CCSD(T)-haVnZ'!R44</f>
        <v>0.76244223023942315</v>
      </c>
      <c r="E53" s="1">
        <f>'CCSD(T)-haVnZ'!AC44-'CCSD(T)-haVnZ'!AB44</f>
        <v>0.76583299101011382</v>
      </c>
      <c r="F53" s="1">
        <f t="shared" ref="F53:F86" si="66">D53+(D53-C53)/((3/2)^$F$2-1)</f>
        <v>0.76444744329803482</v>
      </c>
      <c r="G53" s="1">
        <f>E53+(E53-D53)/((4/3)^3-1)</f>
        <v>0.76830732995088813</v>
      </c>
      <c r="H53" s="1">
        <f>'CCSD(T)-haVnZ'!N44-'CCSD(T)-haVnZ'!M44</f>
        <v>0.61286886755059788</v>
      </c>
      <c r="I53" s="1">
        <f>'CCSD(T)-haVnZ'!X44-'CCSD(T)-haVnZ'!W44</f>
        <v>0.71907999782469112</v>
      </c>
      <c r="J53" s="1">
        <f>'CCSD(T)-haVnZ'!AH44-'CCSD(T)-haVnZ'!AG44</f>
        <v>0.7487054756230459</v>
      </c>
      <c r="K53" s="1">
        <f t="shared" si="36"/>
        <v>0.76380047372957249</v>
      </c>
      <c r="L53" s="1">
        <f>J53+(J53-I53)/((4/3)^3-1)</f>
        <v>0.77032406752995342</v>
      </c>
      <c r="M53" s="1">
        <f t="shared" si="37"/>
        <v>0.68527435838790907</v>
      </c>
      <c r="N53" s="1">
        <f t="shared" si="38"/>
        <v>0.74076111403205713</v>
      </c>
      <c r="O53" s="1">
        <f>(E53+J53)/2</f>
        <v>0.7572692333165798</v>
      </c>
      <c r="P53" s="1">
        <f t="shared" si="34"/>
        <v>0.76412395851380366</v>
      </c>
      <c r="Q53" s="1">
        <f>(G53+L53)/2</f>
        <v>0.76931569874042083</v>
      </c>
      <c r="R53" s="1"/>
      <c r="S53" s="1">
        <f>'CCSD(T)-sano-VnZ'!F44-'CCSD(T)-sano-VnZ'!E44</f>
        <v>0.57032367072392787</v>
      </c>
      <c r="T53" s="1">
        <f>'CCSD(T)-sano-VnZ'!P44-'CCSD(T)-sano-VnZ'!O44</f>
        <v>0.67527199089966472</v>
      </c>
      <c r="U53" s="1">
        <f>'CCSD(T)-sano-VnZ'!Z44-'CCSD(T)-sano-VnZ'!Y44</f>
        <v>0.72161963360748127</v>
      </c>
      <c r="V53" s="1">
        <f>'CCSD(T)-sano-VnZ'!K44-'CCSD(T)-sano-VnZ'!J44</f>
        <v>0.49189095333126098</v>
      </c>
      <c r="W53" s="1">
        <f>'CCSD(T)-sano-VnZ'!U44-'CCSD(T)-sano-VnZ'!T44</f>
        <v>0.64268580220841032</v>
      </c>
      <c r="X53" s="1">
        <f>'CCSD(T)-sano-VnZ'!AE44-'CCSD(T)-sano-VnZ'!AD44</f>
        <v>0.70541239229749064</v>
      </c>
      <c r="Y53" s="1">
        <f t="shared" si="57"/>
        <v>0.53110731202759442</v>
      </c>
      <c r="Z53" s="1">
        <f t="shared" si="58"/>
        <v>0.65897889655403752</v>
      </c>
      <c r="AA53" s="1">
        <f t="shared" si="59"/>
        <v>0.71351601295248601</v>
      </c>
      <c r="AB53" s="27"/>
      <c r="AC53" s="28">
        <f t="shared" si="63"/>
        <v>0.71946075728944869</v>
      </c>
      <c r="AD53" s="28">
        <f t="shared" si="64"/>
        <v>0.70617837015668372</v>
      </c>
      <c r="AE53" s="28">
        <f t="shared" si="65"/>
        <v>0.71281956372306621</v>
      </c>
      <c r="AF53" s="28">
        <f>U53+(U53-T53)/((4/3)^3-1)</f>
        <v>0.75544088639426632</v>
      </c>
      <c r="AG53" s="28">
        <f>X53+(X53-W53)/((4/3)^3-1)</f>
        <v>0.75118584993006277</v>
      </c>
      <c r="AH53" s="28">
        <f>AA53+(AA53-Z53)/((4/3)^3-1)</f>
        <v>0.75331336816216465</v>
      </c>
      <c r="AI53" s="27"/>
      <c r="AJ53" s="1">
        <f>AN53+(AN53-BD53)/((4/3)^$AJ$3-1)</f>
        <v>0.78107389050838782</v>
      </c>
      <c r="AK53" s="1">
        <f t="shared" ref="AK53:AK86" si="67">BD53+(BD53-BT53)/((3/2)^$AK$3-1)</f>
        <v>0.77707685566520246</v>
      </c>
      <c r="AL53" s="1"/>
      <c r="AM53" s="1">
        <f>'F12b_VQZ-F12'!F43-'F12b_VQZ-F12'!$E43</f>
        <v>0.7827055166205803</v>
      </c>
      <c r="AN53" s="1">
        <f>'F12b_VQZ-F12'!G43-'F12b_VQZ-F12'!$E43</f>
        <v>0.76680873096135072</v>
      </c>
      <c r="AO53" s="1">
        <f>'F12b_VQZ-F12'!H43-'F12b_VQZ-F12'!$E43</f>
        <v>0.78850174996024736</v>
      </c>
      <c r="AP53" s="1">
        <f>'F12b_VQZ-F12'!I43-'F12b_VQZ-F12'!$E43</f>
        <v>0.79528690982244221</v>
      </c>
      <c r="AQ53" s="1">
        <f>'F12b_VQZ-F12'!J43-'F12b_VQZ-F12'!$E43</f>
        <v>0.78459869351965406</v>
      </c>
      <c r="AR53" s="1">
        <f>'F12b_VQZ-F12'!O43-'F12b_VQZ-F12'!$N43</f>
        <v>0.77301206361651631</v>
      </c>
      <c r="AS53" s="1">
        <f>'F12b_VQZ-F12'!P43-'F12b_VQZ-F12'!$N43</f>
        <v>0.74988402148934452</v>
      </c>
      <c r="AT53" s="1">
        <f>'F12b_VQZ-F12'!Q43-'F12b_VQZ-F12'!$N43</f>
        <v>0.77109824045727815</v>
      </c>
      <c r="AU53" s="1">
        <f>'F12b_VQZ-F12'!R43-'F12b_VQZ-F12'!$N43</f>
        <v>0.77773364086218977</v>
      </c>
      <c r="AV53" s="1">
        <f>'F12b_VQZ-F12'!S43-'F12b_VQZ-F12'!$N43</f>
        <v>0.7672813307878974</v>
      </c>
      <c r="AW53" s="1">
        <f>'F12b_VQZ-F12'!X43-'F12b_VQZ-F12'!$W43</f>
        <v>0.77785879011854808</v>
      </c>
      <c r="AX53" s="1">
        <f>'F12b_VQZ-F12'!Y43-'F12b_VQZ-F12'!$W43</f>
        <v>0.75834637622534751</v>
      </c>
      <c r="AY53" s="1">
        <f>'F12b_VQZ-F12'!Z43-'F12b_VQZ-F12'!$W43</f>
        <v>0.77979999520876264</v>
      </c>
      <c r="AZ53" s="1">
        <f>'F12b_VQZ-F12'!AA43-'F12b_VQZ-F12'!$W43</f>
        <v>0.78651027534231588</v>
      </c>
      <c r="BA53" s="1">
        <f>'F12b_VQZ-F12'!AB43-'F12b_VQZ-F12'!$W43</f>
        <v>0.77594001215377562</v>
      </c>
      <c r="BB53" s="1"/>
      <c r="BC53" s="1">
        <f>'F12b_VTZ-F12'!E43-'F12b_VTZ-F12'!$D43</f>
        <v>0.78701174535714036</v>
      </c>
      <c r="BD53" s="1">
        <f>'F12b_VTZ-F12'!F43-'F12b_VTZ-F12'!$D43</f>
        <v>0.74826630451743403</v>
      </c>
      <c r="BE53" s="1">
        <f>'F12b_VTZ-F12'!G43-'F12b_VTZ-F12'!$D43</f>
        <v>0.79305752550584763</v>
      </c>
      <c r="BF53" s="1">
        <f>'F12b_VTZ-F12'!H43-'F12b_VTZ-F12'!$D43</f>
        <v>0.80503423097521809</v>
      </c>
      <c r="BG53" s="1">
        <f>'F12b_VTZ-F12'!I43-'F12b_VTZ-F12'!$D43</f>
        <v>0.78769993876550282</v>
      </c>
      <c r="BH53" s="1">
        <f>'F12b_VTZ-F12'!N43-'F12b_VTZ-F12'!$M43</f>
        <v>0.75769896751677068</v>
      </c>
      <c r="BI53" s="1">
        <f>'F12b_VTZ-F12'!O43-'F12b_VTZ-F12'!$M43</f>
        <v>0.70949819067804865</v>
      </c>
      <c r="BJ53" s="1">
        <f>'F12b_VTZ-F12'!P43-'F12b_VTZ-F12'!$M43</f>
        <v>0.75196875237203664</v>
      </c>
      <c r="BK53" s="1">
        <f>'F12b_VTZ-F12'!Q43-'F12b_VTZ-F12'!$M43</f>
        <v>0.76332493774280818</v>
      </c>
      <c r="BL53" s="1">
        <f>'F12b_VTZ-F12'!R43-'F12b_VTZ-F12'!$M43</f>
        <v>0.74688874532678162</v>
      </c>
      <c r="BM53" s="1">
        <f>'F12b_VTZ-F12'!W43-'F12b_VTZ-F12'!$V43</f>
        <v>0.77235535643695563</v>
      </c>
      <c r="BN53" s="1">
        <f>'F12b_VTZ-F12'!X43-'F12b_VTZ-F12'!$V43</f>
        <v>0.72888224759774145</v>
      </c>
      <c r="BO53" s="1">
        <f>'F12b_VTZ-F12'!Y43-'F12b_VTZ-F12'!$V43</f>
        <v>0.77251313893894213</v>
      </c>
      <c r="BP53" s="1">
        <f>'F12b_VTZ-F12'!Z43-'F12b_VTZ-F12'!$V43</f>
        <v>0.78417958435901314</v>
      </c>
      <c r="BQ53" s="1">
        <f>'F12b_VTZ-F12'!AA43-'F12b_VTZ-F12'!$V43</f>
        <v>0.76729434204614222</v>
      </c>
      <c r="BR53" s="1"/>
      <c r="BS53" s="1">
        <f>'F12b_VDZ-F12'!E43-'F12b_VDZ-F12'!$D43</f>
        <v>0.76838646831042912</v>
      </c>
      <c r="BT53" s="1">
        <f>'F12b_VDZ-F12'!F43-'F12b_VDZ-F12'!$D43</f>
        <v>0.69387877184289115</v>
      </c>
      <c r="BU53" s="1">
        <f>'F12b_VDZ-F12'!G43-'F12b_VDZ-F12'!$D43</f>
        <v>0.79987569302961115</v>
      </c>
      <c r="BV53" s="1">
        <f>'F12b_VDZ-F12'!H43-'F12b_VDZ-F12'!$D43</f>
        <v>0.82355892208552439</v>
      </c>
      <c r="BW53" s="1">
        <f>'F12b_VDZ-F12'!I43-'F12b_VDZ-F12'!$D43</f>
        <v>0.7919238423042918</v>
      </c>
      <c r="BX53" s="1">
        <f>'F12b_VDZ-F12'!N43-'F12b_VDZ-F12'!M43</f>
        <v>0.70155776644281087</v>
      </c>
      <c r="BY53" s="1">
        <f>'F12b_VDZ-F12'!O43-'F12b_VDZ-F12'!M43</f>
        <v>0.61372518527450948</v>
      </c>
      <c r="BZ53" s="1">
        <f>'F12b_VDZ-F12'!P43-'F12b_VDZ-F12'!M43</f>
        <v>0.70747784457704344</v>
      </c>
      <c r="CA53" s="1">
        <f>'F12b_VDZ-F12'!Q43-'F12b_VDZ-F12'!M43</f>
        <v>0.72842529927670985</v>
      </c>
      <c r="CB53" s="1">
        <f>'F12b_VDZ-F12'!R43-'F12b_VDZ-F12'!M43</f>
        <v>0.70044455395379768</v>
      </c>
      <c r="CC53" s="1">
        <f>'F12b_VDZ-F12'!W43-'F12b_VDZ-F12'!V43</f>
        <v>0.73497211737661994</v>
      </c>
      <c r="CD53" s="1">
        <f>'F12b_VDZ-F12'!X43-'F12b_VDZ-F12'!V43</f>
        <v>0.65380197855870037</v>
      </c>
      <c r="CE53" s="1">
        <f>'F12b_VDZ-F12'!Y43-'F12b_VDZ-F12'!V43</f>
        <v>0.75367676880332723</v>
      </c>
      <c r="CF53" s="1">
        <f>'F12b_VDZ-F12'!Z43-'F12b_VDZ-F12'!V43</f>
        <v>0.77599211068111718</v>
      </c>
      <c r="CG53" s="1">
        <f>'F12b_VDZ-F12'!AA43-'F12b_VDZ-F12'!V43</f>
        <v>0.74618419812904468</v>
      </c>
      <c r="CI53" s="1">
        <f>'F12c_VDZ-F12 '!E43-'F12c_VDZ-F12 '!$D43</f>
        <v>0.75170752184030909</v>
      </c>
      <c r="CJ53" s="1">
        <f>'F12c_VDZ-F12 '!F43-'F12c_VDZ-F12 '!$D43</f>
        <v>0.67929755460545072</v>
      </c>
      <c r="CK53" s="1">
        <f>'F12c_VDZ-F12 '!G43-'F12c_VDZ-F12 '!$D43</f>
        <v>0.78735341661653968</v>
      </c>
      <c r="CL53" s="1">
        <f>'F12c_VDZ-F12 '!H43-'F12c_VDZ-F12 '!$D43</f>
        <v>0.80625259706713215</v>
      </c>
      <c r="CM53" s="1">
        <f>'F12c_VDZ-F12 '!I43-'F12c_VDZ-F12 '!$D43</f>
        <v>0.77528229907120094</v>
      </c>
      <c r="CN53" s="1">
        <f>'F12c_VDZ-F12 '!N43-'F12c_VDZ-F12 '!$M43</f>
        <v>0.68563431444442313</v>
      </c>
      <c r="CO53" s="1">
        <f>'F12c_VDZ-F12 '!O43-'F12c_VDZ-F12 '!$M43</f>
        <v>0.60003045401698551</v>
      </c>
      <c r="CP53" s="1">
        <f>'F12c_VDZ-F12 '!P43-'F12c_VDZ-F12 '!$M43</f>
        <v>0.69547729833746741</v>
      </c>
      <c r="CQ53" s="1">
        <f>'F12c_VDZ-F12 '!Q43-'F12c_VDZ-F12 '!$M43</f>
        <v>0.71217113706754265</v>
      </c>
      <c r="CR53" s="1">
        <f>'F12c_VDZ-F12 '!R43-'F12c_VDZ-F12 '!$M43</f>
        <v>0.6848147571695854</v>
      </c>
      <c r="CS53" s="1">
        <f>'F12c_VDZ-F12 '!W43-'F12c_VDZ-F12 '!$V43</f>
        <v>0.71867091814236606</v>
      </c>
      <c r="CT53" s="1">
        <f>'F12c_VDZ-F12 '!X43-'F12c_VDZ-F12 '!$V43</f>
        <v>0.63966400431121806</v>
      </c>
      <c r="CU53" s="1">
        <f>'F12c_VDZ-F12 '!Y43-'F12c_VDZ-F12 '!$V43</f>
        <v>0.74141535747700349</v>
      </c>
      <c r="CV53" s="1">
        <f>'F12c_VDZ-F12 '!Z43-'F12c_VDZ-F12 '!$V43</f>
        <v>0.75921186706733734</v>
      </c>
      <c r="CW53" s="1">
        <f>'F12c_VDZ-F12 '!AA43-'F12c_VDZ-F12 '!$V43</f>
        <v>0.730048528120393</v>
      </c>
      <c r="CX53" s="1"/>
      <c r="CY53" s="1">
        <f>'F12c_aVDZ-F12'!E43-'F12c_aVDZ-F12'!$D43</f>
        <v>0.77414801587110338</v>
      </c>
      <c r="CZ53" s="1">
        <f>'F12c_aVDZ-F12'!F43-'F12c_aVDZ-F12'!$D43</f>
        <v>0.71578800019772704</v>
      </c>
      <c r="DA53" s="1">
        <f>'F12c_aVDZ-F12'!G43-'F12c_aVDZ-F12'!$D43</f>
        <v>0.82718608666849924</v>
      </c>
      <c r="DB53" s="1">
        <f>'F12c_aVDZ-F12'!H43-'F12c_aVDZ-F12'!$D43</f>
        <v>0.84637447367288976</v>
      </c>
      <c r="DC53" s="1">
        <f>'F12c_aVDZ-F12'!I43-'F12c_aVDZ-F12'!$D43</f>
        <v>0.81692884462566573</v>
      </c>
      <c r="DD53" s="1">
        <f>'F12c_aVDZ-F12'!N43-'F12c_aVDZ-F12'!$M43</f>
        <v>0.72858787495381661</v>
      </c>
      <c r="DE53" s="1">
        <f>'F12c_aVDZ-F12'!O43-'F12c_aVDZ-F12'!$M43</f>
        <v>0.64357618974944786</v>
      </c>
      <c r="DF53" s="1">
        <f>'F12c_aVDZ-F12'!P43-'F12c_aVDZ-F12'!$M43</f>
        <v>0.74373595216015431</v>
      </c>
      <c r="DG53" s="1">
        <f>'F12c_aVDZ-F12'!Q43-'F12c_aVDZ-F12'!$M43</f>
        <v>0.76098853112531173</v>
      </c>
      <c r="DH53" s="1">
        <f>'F12c_aVDZ-F12'!R43-'F12c_aVDZ-F12'!$M43</f>
        <v>0.73451350536104476</v>
      </c>
      <c r="DI53" s="1">
        <f>'F12c_aVDZ-F12'!W43-'F12c_aVDZ-F12'!$V43</f>
        <v>0.75136794541245999</v>
      </c>
      <c r="DJ53" s="1">
        <f>'F12c_aVDZ-F12'!X43-'F12c_aVDZ-F12'!$V43</f>
        <v>0.67968209497358756</v>
      </c>
      <c r="DK53" s="1">
        <f>'F12c_aVDZ-F12'!Y43-'F12c_aVDZ-F12'!$V43</f>
        <v>0.78546101941432678</v>
      </c>
      <c r="DL53" s="1">
        <f>'F12c_aVDZ-F12'!Z43-'F12c_aVDZ-F12'!$V43</f>
        <v>0.80368150239910086</v>
      </c>
      <c r="DM53" s="1">
        <f>'F12c_aVDZ-F12'!AA43-'F12c_aVDZ-F12'!$V43</f>
        <v>0.77572117499335524</v>
      </c>
      <c r="DO53" s="1"/>
    </row>
    <row r="54" spans="1:119" x14ac:dyDescent="0.2">
      <c r="A54" t="s">
        <v>165</v>
      </c>
      <c r="B54" s="1">
        <f>-(BEGDB!D37-BEGDB!C37)</f>
        <v>0.90899999999999981</v>
      </c>
      <c r="C54" s="1">
        <f>'CCSD(T)-haVnZ'!I45-'CCSD(T)-haVnZ'!H45</f>
        <v>0.95610457107348656</v>
      </c>
      <c r="D54" s="1">
        <f>'CCSD(T)-haVnZ'!S45-'CCSD(T)-haVnZ'!R45</f>
        <v>1.0670013248717214</v>
      </c>
      <c r="E54" s="1"/>
      <c r="F54" s="1">
        <f t="shared" si="66"/>
        <v>1.1136946948920308</v>
      </c>
      <c r="G54" s="1"/>
      <c r="H54" s="1">
        <f>'CCSD(T)-haVnZ'!N45-'CCSD(T)-haVnZ'!M45</f>
        <v>0.80894760687823419</v>
      </c>
      <c r="I54" s="1">
        <f>'CCSD(T)-haVnZ'!X45-'CCSD(T)-haVnZ'!W45</f>
        <v>1.0074572007003608</v>
      </c>
      <c r="J54" s="1"/>
      <c r="K54" s="1">
        <f>I54+(I54-H54)/((3/2)^$F$2-1)</f>
        <v>1.0910401875728353</v>
      </c>
      <c r="L54" s="1"/>
      <c r="M54" s="1">
        <f t="shared" si="37"/>
        <v>0.88252608897586038</v>
      </c>
      <c r="N54" s="1">
        <f t="shared" ref="N54:N85" si="68">(D54+I54)/2</f>
        <v>1.0372292627860411</v>
      </c>
      <c r="O54" s="1"/>
      <c r="P54" s="1">
        <f t="shared" si="34"/>
        <v>1.1023674412324329</v>
      </c>
      <c r="Q54" s="1"/>
      <c r="R54" s="1"/>
      <c r="S54" s="1">
        <f>'CCSD(T)-sano-VnZ'!F45-'CCSD(T)-sano-VnZ'!E45</f>
        <v>0.77906714750732808</v>
      </c>
      <c r="T54" s="1">
        <f>'CCSD(T)-sano-VnZ'!P45-'CCSD(T)-sano-VnZ'!O45</f>
        <v>0.9875482676333589</v>
      </c>
      <c r="U54" s="1"/>
      <c r="V54" s="1">
        <f>'CCSD(T)-sano-VnZ'!K45-'CCSD(T)-sano-VnZ'!J45</f>
        <v>0.68987806890739867</v>
      </c>
      <c r="W54" s="1">
        <f>'CCSD(T)-sano-VnZ'!U45-'CCSD(T)-sano-VnZ'!T45</f>
        <v>0.93792509500404986</v>
      </c>
      <c r="X54" s="1"/>
      <c r="Y54" s="1">
        <f t="shared" si="57"/>
        <v>0.73447260820736338</v>
      </c>
      <c r="Z54" s="1">
        <f t="shared" si="58"/>
        <v>0.96273668131870438</v>
      </c>
      <c r="AA54" s="1"/>
      <c r="AB54" s="27"/>
      <c r="AC54" s="28">
        <f t="shared" si="63"/>
        <v>1.0753297918969509</v>
      </c>
      <c r="AD54" s="28">
        <f t="shared" si="64"/>
        <v>1.0423659480973766</v>
      </c>
      <c r="AE54" s="28">
        <f t="shared" si="65"/>
        <v>1.0588478699971637</v>
      </c>
      <c r="AF54" s="27"/>
      <c r="AG54" s="27"/>
      <c r="AH54" s="27"/>
      <c r="AI54" s="27"/>
      <c r="AJ54" s="1"/>
      <c r="AK54" s="1">
        <f t="shared" si="67"/>
        <v>1.1262532185622143</v>
      </c>
      <c r="AL54" s="1"/>
      <c r="AM54" s="1"/>
      <c r="AN54" s="1"/>
      <c r="AO54" s="1"/>
      <c r="AP54" s="1"/>
      <c r="AQ54" s="1"/>
      <c r="BB54" s="1"/>
      <c r="BC54" s="1">
        <f>'F12b_VTZ-F12'!E44-'F12b_VTZ-F12'!$D44</f>
        <v>1.1291437355838254</v>
      </c>
      <c r="BD54" s="1">
        <f>'F12b_VTZ-F12'!F44-'F12b_VTZ-F12'!$D44</f>
        <v>1.0850866437298037</v>
      </c>
      <c r="BE54" s="1">
        <f>'F12b_VTZ-F12'!G44-'F12b_VTZ-F12'!$D44</f>
        <v>1.1496275972988523</v>
      </c>
      <c r="BF54" s="1">
        <f>'F12b_VTZ-F12'!H44-'F12b_VTZ-F12'!$D44</f>
        <v>1.1707097936639634</v>
      </c>
      <c r="BG54" s="1">
        <f>'F12b_VTZ-F12'!I44-'F12b_VTZ-F12'!D44</f>
        <v>1.1422707098543645</v>
      </c>
      <c r="BH54" s="1">
        <f>'F12b_VTZ-F12'!N44-'F12b_VTZ-F12'!$M44</f>
        <v>1.0991346920228793</v>
      </c>
      <c r="BI54" s="1">
        <f>'F12b_VTZ-F12'!O44-'F12b_VTZ-F12'!$M44</f>
        <v>1.0318483896129931</v>
      </c>
      <c r="BJ54" s="1">
        <f>'F12b_VTZ-F12'!P44-'F12b_VTZ-F12'!$M44</f>
        <v>1.0932227318271739</v>
      </c>
      <c r="BK54" s="1">
        <f>'F12b_VTZ-F12'!Q44-'F12b_VTZ-F12'!$M44</f>
        <v>1.113270559799759</v>
      </c>
      <c r="BL54" s="1">
        <f>'F12b_VTZ-F12'!R44-'F12b_VTZ-F12'!$M44</f>
        <v>1.0862267997455981</v>
      </c>
      <c r="BM54" s="1">
        <f>'F12b_VTZ-F12'!W44-'F12b_VTZ-F12'!$V44</f>
        <v>1.1141392138033521</v>
      </c>
      <c r="BN54" s="1">
        <f>'F12b_VTZ-F12'!X44-'F12b_VTZ-F12'!$V44</f>
        <v>1.0584675166713984</v>
      </c>
      <c r="BO54" s="1">
        <f>'F12b_VTZ-F12'!Y44-'F12b_VTZ-F12'!$V44</f>
        <v>1.1214251645630129</v>
      </c>
      <c r="BP54" s="1">
        <f>'F12b_VTZ-F12'!Z44-'F12b_VTZ-F12'!$V44</f>
        <v>1.141990176731861</v>
      </c>
      <c r="BQ54" s="1">
        <f>'F12b_VTZ-F12'!AA44-'F12b_VTZ-F12'!$V44</f>
        <v>1.1142487547999811</v>
      </c>
      <c r="BR54" s="1"/>
      <c r="BS54" s="1">
        <f>'F12b_VDZ-F12'!E44-'F12b_VDZ-F12'!$D44</f>
        <v>1.1212409644453403</v>
      </c>
      <c r="BT54" s="1">
        <f>'F12b_VDZ-F12'!F44-'F12b_VDZ-F12'!$D44</f>
        <v>1.0073738494721289</v>
      </c>
      <c r="BU54" s="1">
        <f>'F12b_VDZ-F12'!G44-'F12b_VDZ-F12'!$D44</f>
        <v>1.1541381456017237</v>
      </c>
      <c r="BV54" s="1">
        <f>'F12b_VDZ-F12'!H44-'F12b_VDZ-F12'!$D44</f>
        <v>1.1959813407868882</v>
      </c>
      <c r="BW54" s="1">
        <f>'F12b_VDZ-F12'!I44-'F12b_VDZ-F12'!$D44</f>
        <v>1.1497157744025408</v>
      </c>
      <c r="BX54" s="1">
        <f>'F12b_VDZ-F12'!N44-'F12b_VDZ-F12'!M44</f>
        <v>1.041014619041174</v>
      </c>
      <c r="BY54" s="1">
        <f>'F12b_VDZ-F12'!O44-'F12b_VDZ-F12'!M44</f>
        <v>0.89862378593166792</v>
      </c>
      <c r="BZ54" s="1">
        <f>'F12b_VDZ-F12'!P44-'F12b_VDZ-F12'!M44</f>
        <v>1.0295442853040528</v>
      </c>
      <c r="CA54" s="1">
        <f>'F12b_VDZ-F12'!Q44-'F12b_VDZ-F12'!M44</f>
        <v>1.0668703390749283</v>
      </c>
      <c r="CB54" s="1">
        <f>'F12b_VDZ-F12'!R44-'F12b_VDZ-F12'!M44</f>
        <v>1.0255993268838126</v>
      </c>
      <c r="CC54" s="1">
        <f>'F12b_VDZ-F12'!W44-'F12b_VDZ-F12'!V44</f>
        <v>1.0811277917432571</v>
      </c>
      <c r="CD54" s="1">
        <f>'F12b_VDZ-F12'!X44-'F12b_VDZ-F12'!V44</f>
        <v>0.9529988177018982</v>
      </c>
      <c r="CE54" s="1">
        <f>'F12b_VDZ-F12'!Y44-'F12b_VDZ-F12'!V44</f>
        <v>1.091841215452888</v>
      </c>
      <c r="CF54" s="1">
        <f>'F12b_VDZ-F12'!Z44-'F12b_VDZ-F12'!V44</f>
        <v>1.1314258399309081</v>
      </c>
      <c r="CG54" s="1">
        <f>'F12b_VDZ-F12'!AA44-'F12b_VDZ-F12'!V44</f>
        <v>1.0876575506431765</v>
      </c>
      <c r="CI54" s="1">
        <f>'F12c_VDZ-F12 '!E44-'F12c_VDZ-F12 '!$D44</f>
        <v>1.1011037371544492</v>
      </c>
      <c r="CJ54" s="1">
        <f>'F12c_VDZ-F12 '!F44-'F12c_VDZ-F12 '!$D44</f>
        <v>0.99008407080472338</v>
      </c>
      <c r="CK54" s="1">
        <f>'F12c_VDZ-F12 '!G44-'F12c_VDZ-F12 '!$D44</f>
        <v>1.1401016092130551</v>
      </c>
      <c r="CL54" s="1">
        <f>'F12c_VDZ-F12 '!H44-'F12c_VDZ-F12 '!$D44</f>
        <v>1.1754544503128277</v>
      </c>
      <c r="CM54" s="1">
        <f>'F12c_VDZ-F12 '!I44-'F12c_VDZ-F12 '!$D44</f>
        <v>1.1299829500094307</v>
      </c>
      <c r="CN54" s="1">
        <f>'F12c_VDZ-F12 '!N44-'F12c_VDZ-F12 '!$M44</f>
        <v>1.0233351281721146</v>
      </c>
      <c r="CO54" s="1">
        <f>'F12c_VDZ-F12 '!O44-'F12c_VDZ-F12 '!$M44</f>
        <v>0.88361792378767046</v>
      </c>
      <c r="CP54" s="1">
        <f>'F12c_VDZ-F12 '!P44-'F12c_VDZ-F12 '!$M44</f>
        <v>1.0175037115999781</v>
      </c>
      <c r="CQ54" s="1">
        <f>'F12c_VDZ-F12 '!Q44-'F12c_VDZ-F12 '!$M44</f>
        <v>1.0490549757539269</v>
      </c>
      <c r="CR54" s="1">
        <f>'F12c_VDZ-F12 '!R44-'F12c_VDZ-F12 '!$M44</f>
        <v>1.0084731364188682</v>
      </c>
      <c r="CS54" s="1">
        <f>'F12c_VDZ-F12 '!W44-'F12c_VDZ-F12 '!$V44</f>
        <v>1.0622194326632819</v>
      </c>
      <c r="CT54" s="1">
        <f>'F12c_VDZ-F12 '!X44-'F12c_VDZ-F12 '!$V44</f>
        <v>0.93685099729619692</v>
      </c>
      <c r="CU54" s="1">
        <f>'F12c_VDZ-F12 '!Y44-'F12c_VDZ-F12 '!$V44</f>
        <v>1.0788026604065166</v>
      </c>
      <c r="CV54" s="1">
        <f>'F12c_VDZ-F12 '!Z44-'F12c_VDZ-F12 '!$V44</f>
        <v>1.1122547130333773</v>
      </c>
      <c r="CW54" s="1">
        <f>'F12c_VDZ-F12 '!AA44-'F12c_VDZ-F12 '!$V44</f>
        <v>1.0692280432141494</v>
      </c>
      <c r="CX54" s="1"/>
      <c r="CY54" s="1">
        <f>'F12c_aVDZ-F12'!E44-'F12c_aVDZ-F12'!$D44</f>
        <v>1.1452226694656398</v>
      </c>
      <c r="CZ54" s="1">
        <f>'F12c_aVDZ-F12'!F44-'F12c_aVDZ-F12'!$D44</f>
        <v>1.0467706857966501</v>
      </c>
      <c r="DA54" s="1">
        <f>'F12c_aVDZ-F12'!G44-'F12c_aVDZ-F12'!$D44</f>
        <v>1.2016194733465486</v>
      </c>
      <c r="DB54" s="1">
        <f>'F12c_aVDZ-F12'!H44-'F12c_aVDZ-F12'!$D44</f>
        <v>1.2378260079746557</v>
      </c>
      <c r="DC54" s="1">
        <f>'F12c_aVDZ-F12'!I44-'F12c_aVDZ-F12'!$D44</f>
        <v>1.1946793836997163</v>
      </c>
      <c r="DD54" s="1">
        <f>'F12c_aVDZ-F12'!N44-'F12c_aVDZ-F12'!$M44</f>
        <v>1.0552116224316923</v>
      </c>
      <c r="DE54" s="1">
        <f>'F12c_aVDZ-F12'!O44-'F12c_aVDZ-F12'!$M44</f>
        <v>0.91745415332917357</v>
      </c>
      <c r="DF54" s="1">
        <f>'F12c_aVDZ-F12'!P44-'F12c_aVDZ-F12'!$M44</f>
        <v>1.0531731462311584</v>
      </c>
      <c r="DG54" s="1">
        <f>'F12c_aVDZ-F12'!Q44-'F12c_aVDZ-F12'!$M44</f>
        <v>1.0849067780790285</v>
      </c>
      <c r="DH54" s="1">
        <f>'F12c_aVDZ-F12'!R44-'F12c_aVDZ-F12'!$M44</f>
        <v>1.0470904251945856</v>
      </c>
      <c r="DI54" s="1">
        <f>'F12c_aVDZ-F12'!W44-'F12c_aVDZ-F12'!$V44</f>
        <v>1.1002171459486658</v>
      </c>
      <c r="DJ54" s="1">
        <f>'F12c_aVDZ-F12'!X44-'F12c_aVDZ-F12'!$V44</f>
        <v>0.9821124195629114</v>
      </c>
      <c r="DK54" s="1">
        <f>'F12c_aVDZ-F12'!Y44-'F12c_aVDZ-F12'!$V44</f>
        <v>1.1273963097888533</v>
      </c>
      <c r="DL54" s="1">
        <f>'F12c_aVDZ-F12'!Z44-'F12c_aVDZ-F12'!$V44</f>
        <v>1.1613663930268419</v>
      </c>
      <c r="DM54" s="1">
        <f>'F12c_aVDZ-F12'!AA44-'F12c_aVDZ-F12'!$V44</f>
        <v>1.1208849044471507</v>
      </c>
      <c r="DO54" s="1"/>
    </row>
    <row r="55" spans="1:119" x14ac:dyDescent="0.2">
      <c r="A55" t="s">
        <v>200</v>
      </c>
      <c r="B55" s="1">
        <f>-(BEGDB!D38-BEGDB!C38)</f>
        <v>0.64300000000000002</v>
      </c>
      <c r="C55" s="1">
        <f>'CCSD(T)-haVnZ'!I46-'CCSD(T)-haVnZ'!H46</f>
        <v>0.69700018938669572</v>
      </c>
      <c r="D55" s="1">
        <f>'CCSD(T)-haVnZ'!S46-'CCSD(T)-haVnZ'!R46</f>
        <v>0.74863213544109986</v>
      </c>
      <c r="E55" s="1"/>
      <c r="F55" s="1">
        <f t="shared" si="66"/>
        <v>0.77037190220084895</v>
      </c>
      <c r="G55" s="1"/>
      <c r="H55" s="1">
        <f>'CCSD(T)-haVnZ'!N46-'CCSD(T)-haVnZ'!M46</f>
        <v>0.56971362607983278</v>
      </c>
      <c r="I55" s="1">
        <f>'CCSD(T)-haVnZ'!X46-'CCSD(T)-haVnZ'!W46</f>
        <v>0.70668516853387331</v>
      </c>
      <c r="J55" s="1"/>
      <c r="K55" s="1">
        <f t="shared" si="36"/>
        <v>0.76435739693557458</v>
      </c>
      <c r="L55" s="1"/>
      <c r="M55" s="1">
        <f t="shared" si="37"/>
        <v>0.63335690773326425</v>
      </c>
      <c r="N55" s="1">
        <f t="shared" si="68"/>
        <v>0.72765865198748658</v>
      </c>
      <c r="O55" s="1"/>
      <c r="P55" s="1">
        <f t="shared" si="34"/>
        <v>0.76736464956821182</v>
      </c>
      <c r="Q55" s="1"/>
      <c r="R55" s="1"/>
      <c r="S55" s="1">
        <f>'CCSD(T)-sano-VnZ'!F46-'CCSD(T)-sano-VnZ'!E46</f>
        <v>0.55034510987922958</v>
      </c>
      <c r="T55" s="1">
        <f>'CCSD(T)-sano-VnZ'!P46-'CCSD(T)-sano-VnZ'!O46</f>
        <v>0.6970580960015873</v>
      </c>
      <c r="U55" s="1"/>
      <c r="V55" s="1">
        <f>'CCSD(T)-sano-VnZ'!K46-'CCSD(T)-sano-VnZ'!J46</f>
        <v>0.4827003688590028</v>
      </c>
      <c r="W55" s="1">
        <f>'CCSD(T)-sano-VnZ'!U46-'CCSD(T)-sano-VnZ'!T46</f>
        <v>0.65847062793775835</v>
      </c>
      <c r="X55" s="1"/>
      <c r="Y55" s="1">
        <f t="shared" si="57"/>
        <v>0.51652273936911619</v>
      </c>
      <c r="Z55" s="1">
        <f t="shared" si="58"/>
        <v>0.67776436196967282</v>
      </c>
      <c r="AA55" s="1"/>
      <c r="AB55" s="27"/>
      <c r="AC55" s="28">
        <f t="shared" si="63"/>
        <v>0.75883198489521164</v>
      </c>
      <c r="AD55" s="28">
        <f t="shared" si="64"/>
        <v>0.73247915807618169</v>
      </c>
      <c r="AE55" s="28">
        <f t="shared" si="65"/>
        <v>0.74565557148569672</v>
      </c>
      <c r="AF55" s="27"/>
      <c r="AG55" s="27"/>
      <c r="AH55" s="27"/>
      <c r="AI55" s="27"/>
      <c r="AJ55" s="1"/>
      <c r="AK55" s="1">
        <f t="shared" si="67"/>
        <v>0.7940610388267102</v>
      </c>
      <c r="AL55" s="1"/>
      <c r="AM55" s="1"/>
      <c r="AN55" s="1"/>
      <c r="AO55" s="1"/>
      <c r="AP55" s="1"/>
      <c r="AQ55" s="1"/>
      <c r="BB55" s="1"/>
      <c r="BC55" s="1">
        <f>'F12b_VTZ-F12'!E45-'F12b_VTZ-F12'!$D45</f>
        <v>0.79802994554617745</v>
      </c>
      <c r="BD55" s="1">
        <f>'F12b_VTZ-F12'!F45-'F12b_VTZ-F12'!$D45</f>
        <v>0.76836118396143416</v>
      </c>
      <c r="BE55" s="1">
        <f>'F12b_VTZ-F12'!G45-'F12b_VTZ-F12'!$D45</f>
        <v>0.81388658411114889</v>
      </c>
      <c r="BF55" s="1">
        <f>'F12b_VTZ-F12'!H45-'F12b_VTZ-F12'!$D45</f>
        <v>0.82872732331865473</v>
      </c>
      <c r="BG55" s="1">
        <f>'F12b_VTZ-F12'!I45-'F12b_VTZ-F12'!$D45</f>
        <v>0.80885381835620151</v>
      </c>
      <c r="BH55" s="1">
        <f>'F12b_VTZ-F12'!N45-'F12b_VTZ-F12'!$M45</f>
        <v>0.77345604161807135</v>
      </c>
      <c r="BI55" s="1">
        <f>'F12b_VTZ-F12'!O45-'F12b_VTZ-F12'!$M45</f>
        <v>0.72593549165228466</v>
      </c>
      <c r="BJ55" s="1">
        <f>'F12b_VTZ-F12'!P45-'F12b_VTZ-F12'!$M45</f>
        <v>0.76894716953268261</v>
      </c>
      <c r="BK55" s="1">
        <f>'F12b_VTZ-F12'!Q45-'F12b_VTZ-F12'!$M45</f>
        <v>0.78296846516547247</v>
      </c>
      <c r="BL55" s="1">
        <f>'F12b_VTZ-F12'!R45-'F12b_VTZ-F12'!$M45</f>
        <v>0.76419229206235983</v>
      </c>
      <c r="BM55" s="1">
        <f>'F12b_VTZ-F12'!W45-'F12b_VTZ-F12'!$V45</f>
        <v>0.78574299358212407</v>
      </c>
      <c r="BN55" s="1">
        <f>'F12b_VTZ-F12'!X45-'F12b_VTZ-F12'!$V45</f>
        <v>0.74714833780685908</v>
      </c>
      <c r="BO55" s="1">
        <f>'F12b_VTZ-F12'!Y45-'F12b_VTZ-F12'!$V45</f>
        <v>0.79141687682191542</v>
      </c>
      <c r="BP55" s="1">
        <f>'F12b_VTZ-F12'!Z45-'F12b_VTZ-F12'!$V45</f>
        <v>0.80584789424206349</v>
      </c>
      <c r="BQ55" s="1">
        <f>'F12b_VTZ-F12'!AA45-'F12b_VTZ-F12'!$V45</f>
        <v>0.78652305520928056</v>
      </c>
      <c r="BR55" s="1"/>
      <c r="BS55" s="1">
        <f>'F12b_VDZ-F12'!E45-'F12b_VDZ-F12'!$D45</f>
        <v>0.7997199887150459</v>
      </c>
      <c r="BT55" s="1">
        <f>'F12b_VDZ-F12'!F45-'F12b_VDZ-F12'!$D45</f>
        <v>0.71984591297452427</v>
      </c>
      <c r="BU55" s="1">
        <f>'F12b_VDZ-F12'!G45-'F12b_VDZ-F12'!$D45</f>
        <v>0.82443952412972266</v>
      </c>
      <c r="BV55" s="1">
        <f>'F12b_VDZ-F12'!H45-'F12b_VDZ-F12'!$D45</f>
        <v>0.85416167207799365</v>
      </c>
      <c r="BW55" s="1">
        <f>'F12b_VDZ-F12'!I45-'F12b_VDZ-F12'!$D45</f>
        <v>0.82156014047782433</v>
      </c>
      <c r="BX55" s="1">
        <f>'F12b_VDZ-F12'!N45-'F12b_VDZ-F12'!M45</f>
        <v>0.73630636356811063</v>
      </c>
      <c r="BY55" s="1">
        <f>'F12b_VDZ-F12'!O45-'F12b_VDZ-F12'!M45</f>
        <v>0.6355122723656228</v>
      </c>
      <c r="BZ55" s="1">
        <f>'F12b_VDZ-F12'!P45-'F12b_VDZ-F12'!M45</f>
        <v>0.7278522055403478</v>
      </c>
      <c r="CA55" s="1">
        <f>'F12b_VDZ-F12'!Q45-'F12b_VDZ-F12'!M45</f>
        <v>0.75409225141925162</v>
      </c>
      <c r="CB55" s="1">
        <f>'F12b_VDZ-F12'!R45-'F12b_VDZ-F12'!M45</f>
        <v>0.72531015645088504</v>
      </c>
      <c r="CC55" s="1">
        <f>'F12b_VDZ-F12'!W45-'F12b_VDZ-F12'!V45</f>
        <v>0.76801317614157805</v>
      </c>
      <c r="CD55" s="1">
        <f>'F12b_VDZ-F12'!X45-'F12b_VDZ-F12'!V45</f>
        <v>0.67767909267007331</v>
      </c>
      <c r="CE55" s="1">
        <f>'F12b_VDZ-F12'!Y45-'F12b_VDZ-F12'!V45</f>
        <v>0.77614586483503523</v>
      </c>
      <c r="CF55" s="1">
        <f>'F12b_VDZ-F12'!Z45-'F12b_VDZ-F12'!V45</f>
        <v>0.80412696174862264</v>
      </c>
      <c r="CG55" s="1">
        <f>'F12b_VDZ-F12'!AA45-'F12b_VDZ-F12'!V45</f>
        <v>0.77343514846435468</v>
      </c>
      <c r="CI55" s="1">
        <f>'F12c_VDZ-F12 '!E45-'F12c_VDZ-F12 '!$D45</f>
        <v>0.78565301849258828</v>
      </c>
      <c r="CJ55" s="1">
        <f>'F12c_VDZ-F12 '!F45-'F12c_VDZ-F12 '!$D45</f>
        <v>0.70775022562762047</v>
      </c>
      <c r="CK55" s="1">
        <f>'F12c_VDZ-F12 '!G45-'F12c_VDZ-F12 '!$D45</f>
        <v>0.81472667223123496</v>
      </c>
      <c r="CL55" s="1">
        <f>'F12c_VDZ-F12 '!H45-'F12c_VDZ-F12 '!$D45</f>
        <v>0.83980905529997685</v>
      </c>
      <c r="CM55" s="1">
        <f>'F12c_VDZ-F12 '!I45-'F12c_VDZ-F12 '!$D45</f>
        <v>0.80775533250880338</v>
      </c>
      <c r="CN55" s="1">
        <f>'F12c_VDZ-F12 '!N45-'F12c_VDZ-F12 '!$M45</f>
        <v>0.72385108943614584</v>
      </c>
      <c r="CO55" s="1">
        <f>'F12c_VDZ-F12 '!O45-'F12c_VDZ-F12 '!$M45</f>
        <v>0.62494084508417114</v>
      </c>
      <c r="CP55" s="1">
        <f>'F12c_VDZ-F12 '!P45-'F12c_VDZ-F12 '!$M45</f>
        <v>0.71940065381864349</v>
      </c>
      <c r="CQ55" s="1">
        <f>'F12c_VDZ-F12 '!Q45-'F12c_VDZ-F12 '!$M45</f>
        <v>0.74154830577849129</v>
      </c>
      <c r="CR55" s="1">
        <f>'F12c_VDZ-F12 '!R45-'F12c_VDZ-F12 '!$M45</f>
        <v>0.71324498649456469</v>
      </c>
      <c r="CS55" s="1">
        <f>'F12c_VDZ-F12 '!W45-'F12c_VDZ-F12 '!$V45</f>
        <v>0.75475205396436729</v>
      </c>
      <c r="CT55" s="1">
        <f>'F12c_VDZ-F12 '!X45-'F12c_VDZ-F12 '!$V45</f>
        <v>0.66634553535589558</v>
      </c>
      <c r="CU55" s="1">
        <f>'F12c_VDZ-F12 '!Y45-'F12c_VDZ-F12 '!$V45</f>
        <v>0.76706366302493945</v>
      </c>
      <c r="CV55" s="1">
        <f>'F12c_VDZ-F12 '!Z45-'F12c_VDZ-F12 '!$V45</f>
        <v>0.79067868053923385</v>
      </c>
      <c r="CW55" s="1">
        <f>'F12c_VDZ-F12 '!AA45-'F12c_VDZ-F12 '!$V45</f>
        <v>0.76050015950168404</v>
      </c>
      <c r="CX55" s="1"/>
      <c r="CY55" s="1">
        <f>'F12c_aVDZ-F12'!E45-'F12c_aVDZ-F12'!$D45</f>
        <v>0.81605189920644672</v>
      </c>
      <c r="CZ55" s="1">
        <f>'F12c_aVDZ-F12'!F45-'F12c_aVDZ-F12'!$D45</f>
        <v>0.7475533260399605</v>
      </c>
      <c r="DA55" s="1">
        <f>'F12c_aVDZ-F12'!G45-'F12c_aVDZ-F12'!$D45</f>
        <v>0.85801928102888536</v>
      </c>
      <c r="DB55" s="1">
        <f>'F12c_aVDZ-F12'!H45-'F12c_aVDZ-F12'!$D45</f>
        <v>0.8837329112844261</v>
      </c>
      <c r="DC55" s="1">
        <f>'F12c_aVDZ-F12'!I45-'F12c_aVDZ-F12'!$D45</f>
        <v>0.85318261100940718</v>
      </c>
      <c r="DD55" s="1">
        <f>'F12c_aVDZ-F12'!N45-'F12c_aVDZ-F12'!$M45</f>
        <v>0.74574487259557753</v>
      </c>
      <c r="DE55" s="1">
        <f>'F12c_aVDZ-F12'!O45-'F12c_aVDZ-F12'!$M45</f>
        <v>0.64775945885040032</v>
      </c>
      <c r="DF55" s="1">
        <f>'F12c_aVDZ-F12'!P45-'F12c_aVDZ-F12'!$M45</f>
        <v>0.74347887408472402</v>
      </c>
      <c r="DG55" s="1">
        <f>'F12c_aVDZ-F12'!Q45-'F12c_aVDZ-F12'!$M45</f>
        <v>0.76575988955106111</v>
      </c>
      <c r="DH55" s="1">
        <f>'F12c_aVDZ-F12'!R45-'F12c_aVDZ-F12'!$M45</f>
        <v>0.73928787038596178</v>
      </c>
      <c r="DI55" s="1">
        <f>'F12c_aVDZ-F12'!W45-'F12c_aVDZ-F12'!$V45</f>
        <v>0.78089838590101213</v>
      </c>
      <c r="DJ55" s="1">
        <f>'F12c_aVDZ-F12'!X45-'F12c_aVDZ-F12'!$V45</f>
        <v>0.69765639244518063</v>
      </c>
      <c r="DK55" s="1">
        <f>'F12c_aVDZ-F12'!Y45-'F12c_aVDZ-F12'!$V45</f>
        <v>0.80074907755680469</v>
      </c>
      <c r="DL55" s="1">
        <f>'F12c_aVDZ-F12'!Z45-'F12c_aVDZ-F12'!$V45</f>
        <v>0.82474640041774361</v>
      </c>
      <c r="DM55" s="1">
        <f>'F12c_aVDZ-F12'!AA45-'F12c_aVDZ-F12'!$V45</f>
        <v>0.79623524069768425</v>
      </c>
      <c r="DO55" s="1"/>
    </row>
    <row r="56" spans="1:119" x14ac:dyDescent="0.2">
      <c r="A56" t="s">
        <v>197</v>
      </c>
      <c r="B56" s="1">
        <f>-(BEGDB!D39-BEGDB!C39)</f>
        <v>0.46599999999999997</v>
      </c>
      <c r="C56" s="1">
        <f>'CCSD(T)-haVnZ'!I47-'CCSD(T)-haVnZ'!H47</f>
        <v>0.51441300283061353</v>
      </c>
      <c r="D56" s="1">
        <f>'CCSD(T)-haVnZ'!S47-'CCSD(T)-haVnZ'!R47</f>
        <v>0.53212026733597817</v>
      </c>
      <c r="E56" s="1"/>
      <c r="F56" s="1">
        <f t="shared" si="66"/>
        <v>0.53957595765402644</v>
      </c>
      <c r="G56" s="1"/>
      <c r="H56" s="1">
        <f>'CCSD(T)-haVnZ'!N47-'CCSD(T)-haVnZ'!M47</f>
        <v>0.40937546899041377</v>
      </c>
      <c r="I56" s="1">
        <f>'CCSD(T)-haVnZ'!X47-'CCSD(T)-haVnZ'!W47</f>
        <v>0.50517858308141594</v>
      </c>
      <c r="J56" s="1"/>
      <c r="K56" s="1">
        <f t="shared" si="36"/>
        <v>0.54551673638289055</v>
      </c>
      <c r="L56" s="1"/>
      <c r="M56" s="1">
        <f>(C56+H56)/2</f>
        <v>0.46189423591051365</v>
      </c>
      <c r="N56" s="1">
        <f t="shared" si="68"/>
        <v>0.51864942520869706</v>
      </c>
      <c r="O56" s="1"/>
      <c r="P56" s="1">
        <f t="shared" si="34"/>
        <v>0.5425463470184585</v>
      </c>
      <c r="Q56" s="1"/>
      <c r="R56" s="1"/>
      <c r="S56" s="1">
        <f>'CCSD(T)-sano-VnZ'!F47-'CCSD(T)-sano-VnZ'!E47</f>
        <v>0.39989452147913185</v>
      </c>
      <c r="T56" s="1">
        <f>'CCSD(T)-sano-VnZ'!P47-'CCSD(T)-sano-VnZ'!O47</f>
        <v>0.50001264813401525</v>
      </c>
      <c r="U56" s="1"/>
      <c r="V56" s="1">
        <f>'CCSD(T)-sano-VnZ'!K47-'CCSD(T)-sano-VnZ'!J47</f>
        <v>0.34819060449883193</v>
      </c>
      <c r="W56" s="1">
        <f>'CCSD(T)-sano-VnZ'!U47-'CCSD(T)-sano-VnZ'!T47</f>
        <v>0.47013277677952081</v>
      </c>
      <c r="X56" s="1"/>
      <c r="Y56" s="1">
        <f t="shared" si="57"/>
        <v>0.37404256298898186</v>
      </c>
      <c r="Z56" s="1">
        <f t="shared" si="58"/>
        <v>0.48507271245676803</v>
      </c>
      <c r="AA56" s="1"/>
      <c r="AB56" s="27"/>
      <c r="AC56" s="28">
        <f t="shared" si="63"/>
        <v>0.54216764883080826</v>
      </c>
      <c r="AD56" s="28">
        <f t="shared" si="64"/>
        <v>0.52147684931875826</v>
      </c>
      <c r="AE56" s="28">
        <f t="shared" si="65"/>
        <v>0.53182224907478326</v>
      </c>
      <c r="AF56" s="27"/>
      <c r="AG56" s="27"/>
      <c r="AH56" s="27"/>
      <c r="AI56" s="27"/>
      <c r="AJ56" s="1"/>
      <c r="AK56" s="1">
        <f t="shared" si="67"/>
        <v>0.56707337952138503</v>
      </c>
      <c r="AL56" s="1"/>
      <c r="AM56" s="1"/>
      <c r="AN56" s="1"/>
      <c r="AO56" s="1"/>
      <c r="AP56" s="1"/>
      <c r="AQ56" s="1"/>
      <c r="BB56" s="1"/>
      <c r="BC56" s="1">
        <f>'F12b_VTZ-F12'!E46-'F12b_VTZ-F12'!$D46</f>
        <v>0.57165752436943085</v>
      </c>
      <c r="BD56" s="1">
        <f>'F12b_VTZ-F12'!F46-'F12b_VTZ-F12'!$D46</f>
        <v>0.55037030755064609</v>
      </c>
      <c r="BE56" s="1">
        <f>'F12b_VTZ-F12'!G46-'F12b_VTZ-F12'!$D46</f>
        <v>0.58284765939920979</v>
      </c>
      <c r="BF56" s="1">
        <f>'F12b_VTZ-F12'!H46-'F12b_VTZ-F12'!$D46</f>
        <v>0.59340427410511132</v>
      </c>
      <c r="BG56" s="1">
        <f>'F12b_VTZ-F12'!I46-'F12b_VTZ-F12'!D46</f>
        <v>0.57937482275856511</v>
      </c>
      <c r="BH56" s="1">
        <f>'F12b_VTZ-F12'!N46-'F12b_VTZ-F12'!$M46</f>
        <v>0.55341017369224788</v>
      </c>
      <c r="BI56" s="1">
        <f>'F12b_VTZ-F12'!O46-'F12b_VTZ-F12'!$M46</f>
        <v>0.51963827146967811</v>
      </c>
      <c r="BJ56" s="1">
        <f>'F12b_VTZ-F12'!P46-'F12b_VTZ-F12'!$M46</f>
        <v>0.55030212586910388</v>
      </c>
      <c r="BK56" s="1">
        <f>'F12b_VTZ-F12'!Q46-'F12b_VTZ-F12'!$M46</f>
        <v>0.5602692715219264</v>
      </c>
      <c r="BL56" s="1">
        <f>'F12b_VTZ-F12'!R46-'F12b_VTZ-F12'!$M46</f>
        <v>0.54702320837613017</v>
      </c>
      <c r="BM56" s="1">
        <f>'F12b_VTZ-F12'!W46-'F12b_VTZ-F12'!$V46</f>
        <v>0.56253384903083914</v>
      </c>
      <c r="BN56" s="1">
        <f>'F12b_VTZ-F12'!X46-'F12b_VTZ-F12'!$V46</f>
        <v>0.53500428951016188</v>
      </c>
      <c r="BO56" s="1">
        <f>'F12b_VTZ-F12'!Y46-'F12b_VTZ-F12'!$V46</f>
        <v>0.56657489263415672</v>
      </c>
      <c r="BP56" s="1">
        <f>'F12b_VTZ-F12'!Z46-'F12b_VTZ-F12'!$V46</f>
        <v>0.57683677281351864</v>
      </c>
      <c r="BQ56" s="1">
        <f>'F12b_VTZ-F12'!AA46-'F12b_VTZ-F12'!$V46</f>
        <v>0.56319901556734742</v>
      </c>
      <c r="BR56" s="1"/>
      <c r="BS56" s="1">
        <f>'F12b_VDZ-F12'!E46-'F12b_VDZ-F12'!$D46</f>
        <v>0.57705019605521346</v>
      </c>
      <c r="BT56" s="1">
        <f>'F12b_VDZ-F12'!F46-'F12b_VDZ-F12'!$D46</f>
        <v>0.51883884298704053</v>
      </c>
      <c r="BU56" s="1">
        <f>'F12b_VDZ-F12'!G46-'F12b_VDZ-F12'!$D46</f>
        <v>0.5940030261705731</v>
      </c>
      <c r="BV56" s="1">
        <f>'F12b_VDZ-F12'!H46-'F12b_VDZ-F12'!$D46</f>
        <v>0.61527506065693327</v>
      </c>
      <c r="BW56" s="1">
        <f>'F12b_VDZ-F12'!I46-'F12b_VDZ-F12'!$D46</f>
        <v>0.5921507715011094</v>
      </c>
      <c r="BX56" s="1">
        <f>'F12b_VDZ-F12'!N46-'F12b_VDZ-F12'!M46</f>
        <v>0.5324580017761118</v>
      </c>
      <c r="BY56" s="1">
        <f>'F12b_VDZ-F12'!O46-'F12b_VDZ-F12'!M46</f>
        <v>0.46042943750208054</v>
      </c>
      <c r="BZ56" s="1">
        <f>'F12b_VDZ-F12'!P46-'F12b_VDZ-F12'!M46</f>
        <v>0.52713185011300689</v>
      </c>
      <c r="CA56" s="1">
        <f>'F12b_VDZ-F12'!Q46-'F12b_VDZ-F12'!M46</f>
        <v>0.54600913928567651</v>
      </c>
      <c r="CB56" s="1">
        <f>'F12b_VDZ-F12'!R46-'F12b_VDZ-F12'!M46</f>
        <v>0.52548811702112452</v>
      </c>
      <c r="CC56" s="1">
        <f>'F12b_VDZ-F12'!W46-'F12b_VDZ-F12'!V46</f>
        <v>0.55475409891566274</v>
      </c>
      <c r="CD56" s="1">
        <f>'F12b_VDZ-F12'!X46-'F12b_VDZ-F12'!V46</f>
        <v>0.48963414024456053</v>
      </c>
      <c r="CE56" s="1">
        <f>'F12b_VDZ-F12'!Y46-'F12b_VDZ-F12'!V46</f>
        <v>0.56056743814179</v>
      </c>
      <c r="CF56" s="1">
        <f>'F12b_VDZ-F12'!Z46-'F12b_VDZ-F12'!V46</f>
        <v>0.58064209997130489</v>
      </c>
      <c r="CG56" s="1">
        <f>'F12b_VDZ-F12'!AA46-'F12b_VDZ-F12'!V46</f>
        <v>0.55881944426111696</v>
      </c>
      <c r="CI56" s="1">
        <f>'F12c_VDZ-F12 '!E46-'F12c_VDZ-F12 '!$D46</f>
        <v>0.56700282769061894</v>
      </c>
      <c r="CJ56" s="1">
        <f>'F12c_VDZ-F12 '!F46-'F12c_VDZ-F12 '!$D46</f>
        <v>0.51018493358502837</v>
      </c>
      <c r="CK56" s="1">
        <f>'F12c_VDZ-F12 '!G46-'F12c_VDZ-F12 '!$D46</f>
        <v>0.58708000677496375</v>
      </c>
      <c r="CL56" s="1">
        <f>'F12c_VDZ-F12 '!H46-'F12c_VDZ-F12 '!$D46</f>
        <v>0.60501265508787627</v>
      </c>
      <c r="CM56" s="1">
        <f>'F12c_VDZ-F12 '!I46-'F12c_VDZ-F12 '!$D46</f>
        <v>0.58227406470059284</v>
      </c>
      <c r="CN56" s="1">
        <f>'F12c_VDZ-F12 '!N46-'F12c_VDZ-F12 '!$M46</f>
        <v>0.52335712231961007</v>
      </c>
      <c r="CO56" s="1">
        <f>'F12c_VDZ-F12 '!O46-'F12c_VDZ-F12 '!$M46</f>
        <v>0.45269054962290434</v>
      </c>
      <c r="CP56" s="1">
        <f>'F12c_VDZ-F12 '!P46-'F12c_VDZ-F12 '!$M46</f>
        <v>0.52092006926206835</v>
      </c>
      <c r="CQ56" s="1">
        <f>'F12c_VDZ-F12 '!Q46-'F12c_VDZ-F12 '!$M46</f>
        <v>0.53683182965828879</v>
      </c>
      <c r="CR56" s="1">
        <f>'F12c_VDZ-F12 '!R46-'F12c_VDZ-F12 '!$M46</f>
        <v>0.51665572428462081</v>
      </c>
      <c r="CS56" s="1">
        <f>'F12c_VDZ-F12 '!W46-'F12c_VDZ-F12 '!$V46</f>
        <v>0.5451799750051145</v>
      </c>
      <c r="CT56" s="1">
        <f>'F12c_VDZ-F12 '!X46-'F12c_VDZ-F12 '!$V46</f>
        <v>0.48143774160396635</v>
      </c>
      <c r="CU56" s="1">
        <f>'F12c_VDZ-F12 '!Y46-'F12c_VDZ-F12 '!$V46</f>
        <v>0.55400003801851594</v>
      </c>
      <c r="CV56" s="1">
        <f>'F12c_VDZ-F12 '!Z46-'F12c_VDZ-F12 '!$V46</f>
        <v>0.57092224237308242</v>
      </c>
      <c r="CW56" s="1">
        <f>'F12c_VDZ-F12 '!AA46-'F12c_VDZ-F12 '!$V46</f>
        <v>0.5494648944926066</v>
      </c>
      <c r="CX56" s="1"/>
      <c r="CY56" s="1">
        <f>'F12c_aVDZ-F12'!E46-'F12c_aVDZ-F12'!$D46</f>
        <v>0.59237538549630409</v>
      </c>
      <c r="CZ56" s="1">
        <f>'F12c_aVDZ-F12'!F46-'F12c_aVDZ-F12'!$D46</f>
        <v>0.54285853483060431</v>
      </c>
      <c r="DA56" s="1">
        <f>'F12c_aVDZ-F12'!G46-'F12c_aVDZ-F12'!$D46</f>
        <v>0.62293559730346693</v>
      </c>
      <c r="DB56" s="1">
        <f>'F12c_aVDZ-F12'!H46-'F12c_aVDZ-F12'!$D46</f>
        <v>0.64147939665184373</v>
      </c>
      <c r="DC56" s="1">
        <f>'F12c_aVDZ-F12'!I46-'F12c_aVDZ-F12'!$D46</f>
        <v>0.61956444580216874</v>
      </c>
      <c r="DD56" s="1">
        <f>'F12c_aVDZ-F12'!N46-'F12c_aVDZ-F12'!$M46</f>
        <v>0.53941422504434922</v>
      </c>
      <c r="DE56" s="1">
        <f>'F12c_aVDZ-F12'!O46-'F12c_aVDZ-F12'!$M46</f>
        <v>0.46918528733394904</v>
      </c>
      <c r="DF56" s="1">
        <f>'F12c_aVDZ-F12'!P46-'F12c_aVDZ-F12'!$M46</f>
        <v>0.53839480906857995</v>
      </c>
      <c r="DG56" s="1">
        <f>'F12c_aVDZ-F12'!Q46-'F12c_aVDZ-F12'!$M46</f>
        <v>0.5544219639667638</v>
      </c>
      <c r="DH56" s="1">
        <f>'F12c_aVDZ-F12'!R46-'F12c_aVDZ-F12'!$M46</f>
        <v>0.53548116843423599</v>
      </c>
      <c r="DI56" s="1">
        <f>'F12c_aVDZ-F12'!W46-'F12c_aVDZ-F12'!$V46</f>
        <v>0.56589480527032676</v>
      </c>
      <c r="DJ56" s="1">
        <f>'F12c_aVDZ-F12'!X46-'F12c_aVDZ-F12'!$V46</f>
        <v>0.50602191108227679</v>
      </c>
      <c r="DK56" s="1">
        <f>'F12c_aVDZ-F12'!Y46-'F12c_aVDZ-F12'!$V46</f>
        <v>0.58066520318602355</v>
      </c>
      <c r="DL56" s="1">
        <f>'F12c_aVDZ-F12'!Z46-'F12c_aVDZ-F12'!$V46</f>
        <v>0.59795068030930398</v>
      </c>
      <c r="DM56" s="1">
        <f>'F12c_aVDZ-F12'!AA46-'F12c_aVDZ-F12'!$V46</f>
        <v>0.57752280711820259</v>
      </c>
      <c r="DO56" s="1"/>
    </row>
    <row r="57" spans="1:119" x14ac:dyDescent="0.2">
      <c r="A57" t="s">
        <v>203</v>
      </c>
      <c r="B57" s="1">
        <f>-(BEGDB!D40-BEGDB!C40)</f>
        <v>0.621</v>
      </c>
      <c r="C57" s="1">
        <f>'CCSD(T)-haVnZ'!I48-'CCSD(T)-haVnZ'!H48</f>
        <v>0.67670223250922801</v>
      </c>
      <c r="D57" s="1">
        <f>'CCSD(T)-haVnZ'!S48-'CCSD(T)-haVnZ'!R48</f>
        <v>0.72406326416300848</v>
      </c>
      <c r="E57" s="1"/>
      <c r="F57" s="1">
        <f t="shared" si="66"/>
        <v>0.74400475117512654</v>
      </c>
      <c r="G57" s="1"/>
      <c r="H57" s="1">
        <f>'CCSD(T)-haVnZ'!N48-'CCSD(T)-haVnZ'!M48</f>
        <v>0.55397645211610769</v>
      </c>
      <c r="I57" s="1">
        <f>'CCSD(T)-haVnZ'!X48-'CCSD(T)-haVnZ'!W48</f>
        <v>0.68328803258295467</v>
      </c>
      <c r="J57" s="1"/>
      <c r="K57" s="1">
        <f t="shared" si="36"/>
        <v>0.73773501383215345</v>
      </c>
      <c r="L57" s="1"/>
      <c r="M57" s="1">
        <f t="shared" si="37"/>
        <v>0.61533934231266785</v>
      </c>
      <c r="N57" s="1">
        <f t="shared" si="68"/>
        <v>0.70367564837298158</v>
      </c>
      <c r="O57" s="1"/>
      <c r="P57" s="1">
        <f t="shared" si="34"/>
        <v>0.74086988250363994</v>
      </c>
      <c r="Q57" s="1"/>
      <c r="R57" s="1"/>
      <c r="S57" s="1">
        <f>'CCSD(T)-sano-VnZ'!F48-'CCSD(T)-sano-VnZ'!E48</f>
        <v>0.53496746619962621</v>
      </c>
      <c r="T57" s="1">
        <f>'CCSD(T)-sano-VnZ'!P48-'CCSD(T)-sano-VnZ'!O48</f>
        <v>0.67277874816711214</v>
      </c>
      <c r="U57" s="1"/>
      <c r="V57" s="1">
        <f>'CCSD(T)-sano-VnZ'!K48-'CCSD(T)-sano-VnZ'!J48</f>
        <v>0.469490773719904</v>
      </c>
      <c r="W57" s="1">
        <f>'CCSD(T)-sano-VnZ'!U48-'CCSD(T)-sano-VnZ'!T48</f>
        <v>0.6358954572462463</v>
      </c>
      <c r="X57" s="1"/>
      <c r="Y57" s="1">
        <f>(S57+V57)/2</f>
        <v>0.50222911995976505</v>
      </c>
      <c r="Z57" s="1">
        <f t="shared" si="58"/>
        <v>0.65433710270667922</v>
      </c>
      <c r="AA57" s="1"/>
      <c r="AB57" s="27"/>
      <c r="AC57" s="28">
        <f t="shared" si="63"/>
        <v>0.73080455110079046</v>
      </c>
      <c r="AD57" s="28">
        <f t="shared" si="64"/>
        <v>0.70596058715207466</v>
      </c>
      <c r="AE57" s="28">
        <f t="shared" si="65"/>
        <v>0.7183825691264325</v>
      </c>
      <c r="AF57" s="27"/>
      <c r="AG57" s="27"/>
      <c r="AH57" s="27"/>
      <c r="AI57" s="27"/>
      <c r="AJ57" s="1"/>
      <c r="AK57" s="1">
        <f t="shared" si="67"/>
        <v>0.76378752961732499</v>
      </c>
      <c r="AL57" s="1"/>
      <c r="AM57" s="1"/>
      <c r="AN57" s="1"/>
      <c r="AO57" s="1"/>
      <c r="AP57" s="1"/>
      <c r="AQ57" s="1"/>
      <c r="BB57" s="1"/>
      <c r="BC57" s="1">
        <f>'F12b_VTZ-F12'!E47-'F12b_VTZ-F12'!$D47</f>
        <v>0.76744790430122589</v>
      </c>
      <c r="BD57" s="1">
        <f>'F12b_VTZ-F12'!F47-'F12b_VTZ-F12'!$D47</f>
        <v>0.73918514674257207</v>
      </c>
      <c r="BE57" s="1">
        <f>'F12b_VTZ-F12'!G47-'F12b_VTZ-F12'!$D47</f>
        <v>0.78297447483560201</v>
      </c>
      <c r="BF57" s="1">
        <f>'F12b_VTZ-F12'!H47-'F12b_VTZ-F12'!$D47</f>
        <v>0.7969661670765269</v>
      </c>
      <c r="BG57" s="1">
        <f>'F12b_VTZ-F12'!I47-'F12b_VTZ-F12'!$D47</f>
        <v>0.77814020397590578</v>
      </c>
      <c r="BH57" s="1">
        <f>'F12b_VTZ-F12'!N47-'F12b_VTZ-F12'!$M47</f>
        <v>0.74506045363111939</v>
      </c>
      <c r="BI57" s="1">
        <f>'F12b_VTZ-F12'!O47-'F12b_VTZ-F12'!$M47</f>
        <v>0.69995163562356755</v>
      </c>
      <c r="BJ57" s="1">
        <f>'F12b_VTZ-F12'!P47-'F12b_VTZ-F12'!$M47</f>
        <v>0.74141677051790777</v>
      </c>
      <c r="BK57" s="1">
        <f>'F12b_VTZ-F12'!Q47-'F12b_VTZ-F12'!$M47</f>
        <v>0.75466582985349495</v>
      </c>
      <c r="BL57" s="1">
        <f>'F12b_VTZ-F12'!R47-'F12b_VTZ-F12'!$M47</f>
        <v>0.73683908682092936</v>
      </c>
      <c r="BM57" s="1">
        <f>'F12b_VTZ-F12'!W47-'F12b_VTZ-F12'!$V47</f>
        <v>0.75625417896617231</v>
      </c>
      <c r="BN57" s="1">
        <f>'F12b_VTZ-F12'!X47-'F12b_VTZ-F12'!$V47</f>
        <v>0.7195683911830697</v>
      </c>
      <c r="BO57" s="1">
        <f>'F12b_VTZ-F12'!Y47-'F12b_VTZ-F12'!$V47</f>
        <v>0.76219562267675478</v>
      </c>
      <c r="BP57" s="1">
        <f>'F12b_VTZ-F12'!Z47-'F12b_VTZ-F12'!$V47</f>
        <v>0.77581599846501081</v>
      </c>
      <c r="BQ57" s="1">
        <f>'F12b_VTZ-F12'!AA47-'F12b_VTZ-F12'!$V47</f>
        <v>0.75748964539841745</v>
      </c>
      <c r="BR57" s="1"/>
      <c r="BS57" s="1">
        <f>'F12b_VDZ-F12'!E47-'F12b_VDZ-F12'!$D47</f>
        <v>0.76681885861216492</v>
      </c>
      <c r="BT57" s="1">
        <f>'F12b_VDZ-F12'!F47-'F12b_VDZ-F12'!$D47</f>
        <v>0.69274164430454666</v>
      </c>
      <c r="BU57" s="1">
        <f>'F12b_VDZ-F12'!G47-'F12b_VDZ-F12'!$D47</f>
        <v>0.79425600486093484</v>
      </c>
      <c r="BV57" s="1">
        <f>'F12b_VDZ-F12'!H47-'F12b_VDZ-F12'!$D47</f>
        <v>0.82228463476836766</v>
      </c>
      <c r="BW57" s="1">
        <f>'F12b_VDZ-F12'!I47-'F12b_VDZ-F12'!$D47</f>
        <v>0.79062603864477921</v>
      </c>
      <c r="BX57" s="1">
        <f>'F12b_VDZ-F12'!N47-'F12b_VDZ-F12'!M47</f>
        <v>0.70922856302029458</v>
      </c>
      <c r="BY57" s="1">
        <f>'F12b_VDZ-F12'!O47-'F12b_VDZ-F12'!M47</f>
        <v>0.61395620442031063</v>
      </c>
      <c r="BZ57" s="1">
        <f>'F12b_VDZ-F12'!P47-'F12b_VDZ-F12'!M47</f>
        <v>0.70392534661606265</v>
      </c>
      <c r="CA57" s="1">
        <f>'F12b_VDZ-F12'!Q47-'F12b_VDZ-F12'!M47</f>
        <v>0.72876628316802239</v>
      </c>
      <c r="CB57" s="1">
        <f>'F12b_VDZ-F12'!R47-'F12b_VDZ-F12'!M47</f>
        <v>0.70070821610490053</v>
      </c>
      <c r="CC57" s="1">
        <f>'F12b_VDZ-F12'!W47-'F12b_VDZ-F12'!V47</f>
        <v>0.73802371081622997</v>
      </c>
      <c r="CD57" s="1">
        <f>'F12b_VDZ-F12'!X47-'F12b_VDZ-F12'!V47</f>
        <v>0.65334892436242864</v>
      </c>
      <c r="CE57" s="1">
        <f>'F12b_VDZ-F12'!Y47-'F12b_VDZ-F12'!V47</f>
        <v>0.74909067573849875</v>
      </c>
      <c r="CF57" s="1">
        <f>'F12b_VDZ-F12'!Z47-'F12b_VDZ-F12'!V47</f>
        <v>0.77552545896819503</v>
      </c>
      <c r="CG57" s="1">
        <f>'F12b_VDZ-F12'!AA47-'F12b_VDZ-F12'!V47</f>
        <v>0.74566712737483964</v>
      </c>
      <c r="CI57" s="1">
        <f>'F12c_VDZ-F12 '!E47-'F12c_VDZ-F12 '!$D47</f>
        <v>0.75338197699195253</v>
      </c>
      <c r="CJ57" s="1">
        <f>'F12c_VDZ-F12 '!F47-'F12c_VDZ-F12 '!$D47</f>
        <v>0.68112691425370531</v>
      </c>
      <c r="CK57" s="1">
        <f>'F12c_VDZ-F12 '!G47-'F12c_VDZ-F12 '!$D47</f>
        <v>0.78498514613911019</v>
      </c>
      <c r="CL57" s="1">
        <f>'F12c_VDZ-F12 '!H47-'F12c_VDZ-F12 '!$D47</f>
        <v>0.80849794512090223</v>
      </c>
      <c r="CM57" s="1">
        <f>'F12c_VDZ-F12 '!I47-'F12c_VDZ-F12 '!$D47</f>
        <v>0.77737014723775411</v>
      </c>
      <c r="CN57" s="1">
        <f>'F12c_VDZ-F12 '!N47-'F12c_VDZ-F12 '!$M47</f>
        <v>0.69716697078039469</v>
      </c>
      <c r="CO57" s="1">
        <f>'F12c_VDZ-F12 '!O47-'F12c_VDZ-F12 '!$M47</f>
        <v>0.60368075142748556</v>
      </c>
      <c r="CP57" s="1">
        <f>'F12c_VDZ-F12 '!P47-'F12c_VDZ-F12 '!$M47</f>
        <v>0.69572999240514855</v>
      </c>
      <c r="CQ57" s="1">
        <f>'F12c_VDZ-F12 '!Q47-'F12c_VDZ-F12 '!$M47</f>
        <v>0.71656931597386087</v>
      </c>
      <c r="CR57" s="1">
        <f>'F12c_VDZ-F12 '!R47-'F12c_VDZ-F12 '!$M47</f>
        <v>0.68898084160418915</v>
      </c>
      <c r="CS57" s="1">
        <f>'F12c_VDZ-F12 '!W47-'F12c_VDZ-F12 '!$V47</f>
        <v>0.72527447388617383</v>
      </c>
      <c r="CT57" s="1">
        <f>'F12c_VDZ-F12 '!X47-'F12c_VDZ-F12 '!$V47</f>
        <v>0.64240383284059566</v>
      </c>
      <c r="CU57" s="1">
        <f>'F12c_VDZ-F12 '!Y47-'F12c_VDZ-F12 '!$V47</f>
        <v>0.74035756927212959</v>
      </c>
      <c r="CV57" s="1">
        <f>'F12c_VDZ-F12 '!Z47-'F12c_VDZ-F12 '!$V47</f>
        <v>0.76253363054738155</v>
      </c>
      <c r="CW57" s="1">
        <f>'F12c_VDZ-F12 '!AA47-'F12c_VDZ-F12 '!$V47</f>
        <v>0.73317549442097163</v>
      </c>
      <c r="CX57" s="1"/>
      <c r="CY57" s="1">
        <f>'F12c_aVDZ-F12'!E47-'F12c_aVDZ-F12'!$D47</f>
        <v>0.78708226359535827</v>
      </c>
      <c r="CZ57" s="1">
        <f>'F12c_aVDZ-F12'!F47-'F12c_aVDZ-F12'!$D47</f>
        <v>0.724152643049917</v>
      </c>
      <c r="DA57" s="1">
        <f>'F12c_aVDZ-F12'!G47-'F12c_aVDZ-F12'!$D47</f>
        <v>0.83214552670795117</v>
      </c>
      <c r="DB57" s="1">
        <f>'F12c_aVDZ-F12'!H47-'F12c_aVDZ-F12'!$D47</f>
        <v>0.85645125397386046</v>
      </c>
      <c r="DC57" s="1">
        <f>'F12c_aVDZ-F12'!I47-'F12c_aVDZ-F12'!$D47</f>
        <v>0.82647541151287029</v>
      </c>
      <c r="DD57" s="1">
        <f>'F12c_aVDZ-F12'!N47-'F12c_aVDZ-F12'!$M47</f>
        <v>0.71784264828406896</v>
      </c>
      <c r="DE57" s="1">
        <f>'F12c_aVDZ-F12'!O47-'F12c_aVDZ-F12'!$M47</f>
        <v>0.62521224970362232</v>
      </c>
      <c r="DF57" s="1">
        <f>'F12c_aVDZ-F12'!P47-'F12c_aVDZ-F12'!$M47</f>
        <v>0.71845015250192357</v>
      </c>
      <c r="DG57" s="1">
        <f>'F12c_aVDZ-F12'!Q47-'F12c_aVDZ-F12'!$M47</f>
        <v>0.73943500779513882</v>
      </c>
      <c r="DH57" s="1">
        <f>'F12c_aVDZ-F12'!R47-'F12c_aVDZ-F12'!$M47</f>
        <v>0.71355474058674395</v>
      </c>
      <c r="DI57" s="1">
        <f>'F12c_aVDZ-F12'!W47-'F12c_aVDZ-F12'!$V47</f>
        <v>0.7524624559397135</v>
      </c>
      <c r="DJ57" s="1">
        <f>'F12c_aVDZ-F12'!X47-'F12c_aVDZ-F12'!$V47</f>
        <v>0.67468244637676955</v>
      </c>
      <c r="DK57" s="1">
        <f>'F12c_aVDZ-F12'!Y47-'F12c_aVDZ-F12'!$V47</f>
        <v>0.77529783960493726</v>
      </c>
      <c r="DL57" s="1">
        <f>'F12c_aVDZ-F12'!Z47-'F12c_aVDZ-F12'!$V47</f>
        <v>0.79794313088449931</v>
      </c>
      <c r="DM57" s="1">
        <f>'F12c_aVDZ-F12'!AA47-'F12c_aVDZ-F12'!$V47</f>
        <v>0.77001507604980679</v>
      </c>
      <c r="DO57" s="1"/>
    </row>
    <row r="58" spans="1:119" x14ac:dyDescent="0.2">
      <c r="A58" t="s">
        <v>201</v>
      </c>
      <c r="B58" s="1">
        <f>-(BEGDB!D41-BEGDB!C41)</f>
        <v>0.73799999999999999</v>
      </c>
      <c r="C58" s="1">
        <f>'CCSD(T)-haVnZ'!I49-'CCSD(T)-haVnZ'!H49</f>
        <v>0.7960167257396602</v>
      </c>
      <c r="D58" s="1">
        <f>'CCSD(T)-haVnZ'!S49-'CCSD(T)-haVnZ'!R49</f>
        <v>0.87003877725928502</v>
      </c>
      <c r="E58" s="1"/>
      <c r="F58" s="1">
        <f t="shared" si="66"/>
        <v>0.90120595684649552</v>
      </c>
      <c r="G58" s="1"/>
      <c r="H58" s="1">
        <f>'CCSD(T)-haVnZ'!N49-'CCSD(T)-haVnZ'!M49</f>
        <v>0.66895125086066898</v>
      </c>
      <c r="I58" s="1">
        <f>'CCSD(T)-haVnZ'!X49-'CCSD(T)-haVnZ'!W49</f>
        <v>0.81610017472960594</v>
      </c>
      <c r="J58" s="1"/>
      <c r="K58" s="1">
        <f t="shared" si="36"/>
        <v>0.878057616358632</v>
      </c>
      <c r="L58" s="1"/>
      <c r="M58" s="1">
        <f t="shared" si="37"/>
        <v>0.73248398830016459</v>
      </c>
      <c r="N58" s="1">
        <f t="shared" si="68"/>
        <v>0.84306947599444548</v>
      </c>
      <c r="O58" s="1"/>
      <c r="P58" s="1">
        <f t="shared" si="34"/>
        <v>0.88963178660256381</v>
      </c>
      <c r="Q58" s="1"/>
      <c r="R58" s="1"/>
      <c r="S58" s="1">
        <f>'CCSD(T)-sano-VnZ'!F49-'CCSD(T)-sano-VnZ'!E49</f>
        <v>0.64234517687485337</v>
      </c>
      <c r="T58" s="1">
        <f>'CCSD(T)-sano-VnZ'!P49-'CCSD(T)-sano-VnZ'!O49</f>
        <v>0.80292033289989861</v>
      </c>
      <c r="U58" s="1"/>
      <c r="V58" s="1">
        <f>'CCSD(T)-sano-VnZ'!K49-'CCSD(T)-sano-VnZ'!J49</f>
        <v>0.56789466927478616</v>
      </c>
      <c r="W58" s="1">
        <f>'CCSD(T)-sano-VnZ'!U49-'CCSD(T)-sano-VnZ'!T49</f>
        <v>0.76087723092739057</v>
      </c>
      <c r="X58" s="1"/>
      <c r="Y58" s="1">
        <f t="shared" ref="Y58:Y74" si="69">(S58+V58)/2</f>
        <v>0.60511992307481977</v>
      </c>
      <c r="Z58" s="1">
        <f t="shared" si="58"/>
        <v>0.78189878191364459</v>
      </c>
      <c r="AA58" s="1"/>
      <c r="AB58" s="27"/>
      <c r="AC58" s="28">
        <f t="shared" si="63"/>
        <v>0.87053092491044404</v>
      </c>
      <c r="AD58" s="28">
        <f t="shared" si="64"/>
        <v>0.84213304636006614</v>
      </c>
      <c r="AE58" s="28">
        <f t="shared" si="65"/>
        <v>0.85633198563525503</v>
      </c>
      <c r="AF58" s="27"/>
      <c r="AG58" s="27"/>
      <c r="AH58" s="27"/>
      <c r="AI58" s="27"/>
      <c r="AJ58" s="1"/>
      <c r="AK58" s="1">
        <f t="shared" si="67"/>
        <v>0.90603235250062331</v>
      </c>
      <c r="AL58" s="1"/>
      <c r="AM58" s="1"/>
      <c r="AN58" s="1"/>
      <c r="AO58" s="1"/>
      <c r="AP58" s="1"/>
      <c r="AQ58" s="1"/>
      <c r="BB58" s="1"/>
      <c r="BC58" s="1">
        <f>'F12b_VTZ-F12'!E48-'F12b_VTZ-F12'!$D48</f>
        <v>0.91055479162245634</v>
      </c>
      <c r="BD58" s="1">
        <f>'F12b_VTZ-F12'!F48-'F12b_VTZ-F12'!$D48</f>
        <v>0.87612361285434792</v>
      </c>
      <c r="BE58" s="1">
        <f>'F12b_VTZ-F12'!G48-'F12b_VTZ-F12'!$D48</f>
        <v>0.92827049029143849</v>
      </c>
      <c r="BF58" s="1">
        <f>'F12b_VTZ-F12'!H48-'F12b_VTZ-F12'!$D48</f>
        <v>0.94463491034993075</v>
      </c>
      <c r="BG58" s="1">
        <f>'F12b_VTZ-F12'!I48-'F12b_VTZ-F12'!D48</f>
        <v>0.92229532725177199</v>
      </c>
      <c r="BH58" s="1">
        <f>'F12b_VTZ-F12'!N48-'F12b_VTZ-F12'!$M48</f>
        <v>0.88706434807880141</v>
      </c>
      <c r="BI58" s="1">
        <f>'F12b_VTZ-F12'!O48-'F12b_VTZ-F12'!$M48</f>
        <v>0.83354574781909774</v>
      </c>
      <c r="BJ58" s="1">
        <f>'F12b_VTZ-F12'!P48-'F12b_VTZ-F12'!$M48</f>
        <v>0.88315839072929059</v>
      </c>
      <c r="BK58" s="1">
        <f>'F12b_VTZ-F12'!Q48-'F12b_VTZ-F12'!$M48</f>
        <v>0.89872753252064275</v>
      </c>
      <c r="BL58" s="1">
        <f>'F12b_VTZ-F12'!R48-'F12b_VTZ-F12'!$M48</f>
        <v>0.87747360872916413</v>
      </c>
      <c r="BM58" s="1">
        <f>'F12b_VTZ-F12'!W48-'F12b_VTZ-F12'!$V48</f>
        <v>0.89880956985062888</v>
      </c>
      <c r="BN58" s="1">
        <f>'F12b_VTZ-F12'!X48-'F12b_VTZ-F12'!$V48</f>
        <v>0.85483468033672327</v>
      </c>
      <c r="BO58" s="1">
        <f>'F12b_VTZ-F12'!Y48-'F12b_VTZ-F12'!$V48</f>
        <v>0.90571444051036476</v>
      </c>
      <c r="BP58" s="1">
        <f>'F12b_VTZ-F12'!Z48-'F12b_VTZ-F12'!$V48</f>
        <v>0.92168122143528697</v>
      </c>
      <c r="BQ58" s="1">
        <f>'F12b_VTZ-F12'!AA48-'F12b_VTZ-F12'!$V48</f>
        <v>0.89988446799046828</v>
      </c>
      <c r="BR58" s="1"/>
      <c r="BS58" s="1">
        <f>'F12b_VDZ-F12'!E48-'F12b_VDZ-F12'!$D48</f>
        <v>0.91070661061129599</v>
      </c>
      <c r="BT58" s="1">
        <f>'F12b_VDZ-F12'!F48-'F12b_VDZ-F12'!$D48</f>
        <v>0.81966295903265962</v>
      </c>
      <c r="BU58" s="1">
        <f>'F12b_VDZ-F12'!G48-'F12b_VDZ-F12'!$D48</f>
        <v>0.94131733541228702</v>
      </c>
      <c r="BV58" s="1">
        <f>'F12b_VDZ-F12'!H48-'F12b_VDZ-F12'!$D48</f>
        <v>0.97402845283537065</v>
      </c>
      <c r="BW58" s="1">
        <f>'F12b_VDZ-F12'!I48-'F12b_VDZ-F12'!$D48</f>
        <v>0.93548133514397414</v>
      </c>
      <c r="BX58" s="1">
        <f>'F12b_VDZ-F12'!N48-'F12b_VDZ-F12'!M48</f>
        <v>0.84695256787163364</v>
      </c>
      <c r="BY58" s="1">
        <f>'F12b_VDZ-F12'!O48-'F12b_VDZ-F12'!M48</f>
        <v>0.73146102943614988</v>
      </c>
      <c r="BZ58" s="1">
        <f>'F12b_VDZ-F12'!P48-'F12b_VDZ-F12'!M48</f>
        <v>0.84002447542506298</v>
      </c>
      <c r="CA58" s="1">
        <f>'F12b_VDZ-F12'!Q48-'F12b_VDZ-F12'!M48</f>
        <v>0.86921562937513697</v>
      </c>
      <c r="CB58" s="1">
        <f>'F12b_VDZ-F12'!R48-'F12b_VDZ-F12'!M48</f>
        <v>0.83481647289547789</v>
      </c>
      <c r="CC58" s="1">
        <f>'F12b_VDZ-F12'!W48-'F12b_VDZ-F12'!V48</f>
        <v>0.87882958924146504</v>
      </c>
      <c r="CD58" s="1">
        <f>'F12b_VDZ-F12'!X48-'F12b_VDZ-F12'!V48</f>
        <v>0.77556199423440475</v>
      </c>
      <c r="CE58" s="1">
        <f>'F12b_VDZ-F12'!Y48-'F12b_VDZ-F12'!V48</f>
        <v>0.89067090541867522</v>
      </c>
      <c r="CF58" s="1">
        <f>'F12b_VDZ-F12'!Z48-'F12b_VDZ-F12'!V48</f>
        <v>0.92162204110525403</v>
      </c>
      <c r="CG58" s="1">
        <f>'F12b_VDZ-F12'!AA48-'F12b_VDZ-F12'!V48</f>
        <v>0.88514890401972623</v>
      </c>
      <c r="CI58" s="1">
        <f>'F12c_VDZ-F12 '!E48-'F12c_VDZ-F12 '!$D48</f>
        <v>0.89419835933073255</v>
      </c>
      <c r="CJ58" s="1">
        <f>'F12c_VDZ-F12 '!F48-'F12c_VDZ-F12 '!$D48</f>
        <v>0.80543712361196551</v>
      </c>
      <c r="CK58" s="1">
        <f>'F12c_VDZ-F12 '!G48-'F12c_VDZ-F12 '!$D48</f>
        <v>0.9298449417250696</v>
      </c>
      <c r="CL58" s="1">
        <f>'F12c_VDZ-F12 '!H48-'F12c_VDZ-F12 '!$D48</f>
        <v>0.95712349414581199</v>
      </c>
      <c r="CM58" s="1">
        <f>'F12c_VDZ-F12 '!I48-'F12c_VDZ-F12 '!$D48</f>
        <v>0.91924538917833631</v>
      </c>
      <c r="CN58" s="1">
        <f>'F12c_VDZ-F12 '!N48-'F12c_VDZ-F12 '!$M48</f>
        <v>0.83196466225427823</v>
      </c>
      <c r="CO58" s="1">
        <f>'F12c_VDZ-F12 '!O48-'F12c_VDZ-F12 '!$M48</f>
        <v>0.71873058973390647</v>
      </c>
      <c r="CP58" s="1">
        <f>'F12c_VDZ-F12 '!P48-'F12c_VDZ-F12 '!$M48</f>
        <v>0.82974571662420571</v>
      </c>
      <c r="CQ58" s="1">
        <f>'F12c_VDZ-F12 '!Q48-'F12c_VDZ-F12 '!$M48</f>
        <v>0.8540876913031541</v>
      </c>
      <c r="CR58" s="1">
        <f>'F12c_VDZ-F12 '!R48-'F12c_VDZ-F12 '!$M48</f>
        <v>0.82028722206330729</v>
      </c>
      <c r="CS58" s="1">
        <f>'F12c_VDZ-F12 '!W48-'F12c_VDZ-F12 '!$V48</f>
        <v>0.86308151079250539</v>
      </c>
      <c r="CT58" s="1">
        <f>'F12c_VDZ-F12 '!X48-'F12c_VDZ-F12 '!$V48</f>
        <v>0.76208385667293621</v>
      </c>
      <c r="CU58" s="1">
        <f>'F12c_VDZ-F12 '!Y48-'F12c_VDZ-F12 '!$V48</f>
        <v>0.87979532917463787</v>
      </c>
      <c r="CV58" s="1">
        <f>'F12c_VDZ-F12 '!Z48-'F12c_VDZ-F12 '!$V48</f>
        <v>0.90560559272448327</v>
      </c>
      <c r="CW58" s="1">
        <f>'F12c_VDZ-F12 '!AA48-'F12c_VDZ-F12 '!$V48</f>
        <v>0.86976630562082224</v>
      </c>
      <c r="CX58" s="1"/>
      <c r="CY58" s="1">
        <f>'F12c_aVDZ-F12'!E48-'F12c_aVDZ-F12'!$D48</f>
        <v>0.93481062543505411</v>
      </c>
      <c r="CZ58" s="1">
        <f>'F12c_aVDZ-F12'!F48-'F12c_aVDZ-F12'!$D48</f>
        <v>0.85903461634106248</v>
      </c>
      <c r="DA58" s="1">
        <f>'F12c_aVDZ-F12'!G48-'F12c_aVDZ-F12'!$D48</f>
        <v>0.98868012063925548</v>
      </c>
      <c r="DB58" s="1">
        <f>'F12c_aVDZ-F12'!H48-'F12c_aVDZ-F12'!$D48</f>
        <v>1.0169865343222817</v>
      </c>
      <c r="DC58" s="1">
        <f>'F12c_aVDZ-F12'!I48-'F12c_aVDZ-F12'!$D48</f>
        <v>0.98041620763005444</v>
      </c>
      <c r="DD58" s="1">
        <f>'F12c_aVDZ-F12'!N48-'F12c_aVDZ-F12'!$M48</f>
        <v>0.85381168032761101</v>
      </c>
      <c r="DE58" s="1">
        <f>'F12c_aVDZ-F12'!O48-'F12c_aVDZ-F12'!$M48</f>
        <v>0.74219543974286806</v>
      </c>
      <c r="DF58" s="1">
        <f>'F12c_aVDZ-F12'!P48-'F12c_aVDZ-F12'!$M48</f>
        <v>0.85420757550886162</v>
      </c>
      <c r="DG58" s="1">
        <f>'F12c_aVDZ-F12'!Q48-'F12c_aVDZ-F12'!$M48</f>
        <v>0.87866397196992807</v>
      </c>
      <c r="DH58" s="1">
        <f>'F12c_aVDZ-F12'!R48-'F12c_aVDZ-F12'!$M48</f>
        <v>0.84706765537853546</v>
      </c>
      <c r="DI58" s="1">
        <f>'F12c_aVDZ-F12'!W48-'F12c_aVDZ-F12'!$V48</f>
        <v>0.89431115288133256</v>
      </c>
      <c r="DJ58" s="1">
        <f>'F12c_aVDZ-F12'!X48-'F12c_aVDZ-F12'!$V48</f>
        <v>0.80061502804196483</v>
      </c>
      <c r="DK58" s="1">
        <f>'F12c_aVDZ-F12'!Y48-'F12c_aVDZ-F12'!$V48</f>
        <v>0.9214438480740581</v>
      </c>
      <c r="DL58" s="1">
        <f>'F12c_aVDZ-F12'!Z48-'F12c_aVDZ-F12'!$V48</f>
        <v>0.94782525314610488</v>
      </c>
      <c r="DM58" s="1">
        <f>'F12c_aVDZ-F12'!AA48-'F12c_aVDZ-F12'!$V48</f>
        <v>0.91374193150429495</v>
      </c>
      <c r="DO58" s="1"/>
    </row>
    <row r="59" spans="1:119" x14ac:dyDescent="0.2">
      <c r="A59" t="s">
        <v>192</v>
      </c>
      <c r="B59" s="1">
        <f>-(BEGDB!D42-BEGDB!C42)</f>
        <v>0.90600000000000014</v>
      </c>
      <c r="C59" s="1">
        <f>'CCSD(T)-haVnZ'!I50-'CCSD(T)-haVnZ'!H50</f>
        <v>1.0692100051857434</v>
      </c>
      <c r="D59" s="1">
        <f>'CCSD(T)-haVnZ'!S50-'CCSD(T)-haVnZ'!R50</f>
        <v>1.075796263330854</v>
      </c>
      <c r="E59" s="1"/>
      <c r="F59" s="1">
        <f t="shared" si="66"/>
        <v>1.0785694246551112</v>
      </c>
      <c r="G59" s="1"/>
      <c r="H59" s="1">
        <f>'CCSD(T)-haVnZ'!N50-'CCSD(T)-haVnZ'!M50</f>
        <v>0.85012772890267252</v>
      </c>
      <c r="I59" s="1">
        <f>'CCSD(T)-haVnZ'!X50-'CCSD(T)-haVnZ'!W50</f>
        <v>1.0014207726780024</v>
      </c>
      <c r="J59" s="1"/>
      <c r="K59" s="1">
        <f t="shared" si="36"/>
        <v>1.065123106899194</v>
      </c>
      <c r="L59" s="1"/>
      <c r="M59" s="1">
        <f t="shared" si="37"/>
        <v>0.95966886704420795</v>
      </c>
      <c r="N59" s="1">
        <f t="shared" si="68"/>
        <v>1.0386085180044282</v>
      </c>
      <c r="O59" s="1"/>
      <c r="P59" s="1">
        <f t="shared" si="34"/>
        <v>1.0718462657771526</v>
      </c>
      <c r="Q59" s="1"/>
      <c r="R59" s="1"/>
      <c r="S59" s="1">
        <f>'CCSD(T)-sano-VnZ'!F50-'CCSD(T)-sano-VnZ'!E50</f>
        <v>0.80221826338421787</v>
      </c>
      <c r="T59" s="1">
        <f>'CCSD(T)-sano-VnZ'!P50-'CCSD(T)-sano-VnZ'!O50</f>
        <v>0.96720454963157065</v>
      </c>
      <c r="U59" s="1"/>
      <c r="V59" s="1">
        <f>'CCSD(T)-sano-VnZ'!K50-'CCSD(T)-sano-VnZ'!J50</f>
        <v>0.69424662128403969</v>
      </c>
      <c r="W59" s="1">
        <f>'CCSD(T)-sano-VnZ'!U50-'CCSD(T)-sano-VnZ'!T50</f>
        <v>0.91317682817637835</v>
      </c>
      <c r="X59" s="1"/>
      <c r="Y59" s="1">
        <f t="shared" si="69"/>
        <v>0.74823244233412878</v>
      </c>
      <c r="Z59" s="1">
        <f t="shared" si="58"/>
        <v>0.9401906889039745</v>
      </c>
      <c r="AA59" s="1"/>
      <c r="AB59" s="27"/>
      <c r="AC59" s="28">
        <f t="shared" si="63"/>
        <v>1.036672459630456</v>
      </c>
      <c r="AD59" s="28">
        <f t="shared" si="64"/>
        <v>1.0053579679205209</v>
      </c>
      <c r="AE59" s="28">
        <f t="shared" si="65"/>
        <v>1.0210152137754884</v>
      </c>
      <c r="AF59" s="27"/>
      <c r="AG59" s="27"/>
      <c r="AH59" s="27"/>
      <c r="AI59" s="27"/>
      <c r="AJ59" s="1"/>
      <c r="AK59" s="1">
        <f t="shared" si="67"/>
        <v>1.1122016175118814</v>
      </c>
      <c r="AL59" s="1"/>
      <c r="AM59" s="1"/>
      <c r="AN59" s="1"/>
      <c r="AO59" s="1"/>
      <c r="AP59" s="1"/>
      <c r="AQ59" s="1"/>
      <c r="BB59" s="1"/>
      <c r="BC59" s="1">
        <f>'F12b_VTZ-F12'!E49-'F12b_VTZ-F12'!$D49</f>
        <v>1.1293590623426093</v>
      </c>
      <c r="BD59" s="1">
        <f>'F12b_VTZ-F12'!F49-'F12b_VTZ-F12'!$D49</f>
        <v>1.0779429128894025</v>
      </c>
      <c r="BE59" s="1">
        <f>'F12b_VTZ-F12'!G49-'F12b_VTZ-F12'!$D49</f>
        <v>1.1416277801829082</v>
      </c>
      <c r="BF59" s="1">
        <f>'F12b_VTZ-F12'!H49-'F12b_VTZ-F12'!$D49</f>
        <v>1.1598407187270547</v>
      </c>
      <c r="BG59" s="1">
        <f>'F12b_VTZ-F12'!I49-'F12b_VTZ-F12'!$D49</f>
        <v>1.1347505043986739</v>
      </c>
      <c r="BH59" s="1">
        <f>'F12b_VTZ-F12'!N49-'F12b_VTZ-F12'!$M49</f>
        <v>1.0803187676068187</v>
      </c>
      <c r="BI59" s="1">
        <f>'F12b_VTZ-F12'!O49-'F12b_VTZ-F12'!$M49</f>
        <v>1.0064044951972044</v>
      </c>
      <c r="BJ59" s="1">
        <f>'F12b_VTZ-F12'!P49-'F12b_VTZ-F12'!$M49</f>
        <v>1.0658628727734554</v>
      </c>
      <c r="BK59" s="1">
        <f>'F12b_VTZ-F12'!Q49-'F12b_VTZ-F12'!$M49</f>
        <v>1.0828670972109511</v>
      </c>
      <c r="BL59" s="1">
        <f>'F12b_VTZ-F12'!R49-'F12b_VTZ-F12'!$M49</f>
        <v>1.0594420120940971</v>
      </c>
      <c r="BM59" s="1">
        <f>'F12b_VTZ-F12'!W49-'F12b_VTZ-F12'!$V49</f>
        <v>1.1048389149747138</v>
      </c>
      <c r="BN59" s="1">
        <f>'F12b_VTZ-F12'!X49-'F12b_VTZ-F12'!$V49</f>
        <v>1.0421737040433032</v>
      </c>
      <c r="BO59" s="1">
        <f>'F12b_VTZ-F12'!Y49-'F12b_VTZ-F12'!$V49</f>
        <v>1.1037453264781814</v>
      </c>
      <c r="BP59" s="1">
        <f>'F12b_VTZ-F12'!Z49-'F12b_VTZ-F12'!$V49</f>
        <v>1.1213539079690027</v>
      </c>
      <c r="BQ59" s="1">
        <f>'F12b_VTZ-F12'!AA49-'F12b_VTZ-F12'!$V49</f>
        <v>1.0970962582463852</v>
      </c>
      <c r="BR59" s="1"/>
      <c r="BS59" s="1">
        <f>'F12b_VDZ-F12'!E49-'F12b_VDZ-F12'!$D49</f>
        <v>1.1214260201121289</v>
      </c>
      <c r="BT59" s="1">
        <f>'F12b_VDZ-F12'!F49-'F12b_VDZ-F12'!$D49</f>
        <v>1.013270550063504</v>
      </c>
      <c r="BU59" s="1">
        <f>'F12b_VDZ-F12'!G49-'F12b_VDZ-F12'!$D49</f>
        <v>1.1652206017510269</v>
      </c>
      <c r="BV59" s="1">
        <f>'F12b_VDZ-F12'!H49-'F12b_VDZ-F12'!$D49</f>
        <v>1.201875595723692</v>
      </c>
      <c r="BW59" s="1">
        <f>'F12b_VDZ-F12'!I49-'F12b_VDZ-F12'!$D49</f>
        <v>1.1564456787874771</v>
      </c>
      <c r="BX59" s="1">
        <f>'F12b_VDZ-F12'!N49-'F12b_VDZ-F12'!M49</f>
        <v>1.0184672690344141</v>
      </c>
      <c r="BY59" s="1">
        <f>'F12b_VDZ-F12'!O49-'F12b_VDZ-F12'!M49</f>
        <v>0.87669547887874311</v>
      </c>
      <c r="BZ59" s="1">
        <f>'F12b_VDZ-F12'!P49-'F12b_VDZ-F12'!M49</f>
        <v>1.0081647328913994</v>
      </c>
      <c r="CA59" s="1">
        <f>'F12b_VDZ-F12'!Q49-'F12b_VDZ-F12'!M49</f>
        <v>1.039879132853136</v>
      </c>
      <c r="CB59" s="1">
        <f>'F12b_VDZ-F12'!R49-'F12b_VDZ-F12'!M49</f>
        <v>1.0005725500443097</v>
      </c>
      <c r="CC59" s="1">
        <f>'F12b_VDZ-F12'!W49-'F12b_VDZ-F12'!V49</f>
        <v>1.0699466445732719</v>
      </c>
      <c r="CD59" s="1">
        <f>'F12b_VDZ-F12'!X49-'F12b_VDZ-F12'!V49</f>
        <v>0.94498301447112354</v>
      </c>
      <c r="CE59" s="1">
        <f>'F12b_VDZ-F12'!Y49-'F12b_VDZ-F12'!V49</f>
        <v>1.0866926673212136</v>
      </c>
      <c r="CF59" s="1">
        <f>'F12b_VDZ-F12'!Z49-'F12b_VDZ-F12'!V49</f>
        <v>1.1208773642884142</v>
      </c>
      <c r="CG59" s="1">
        <f>'F12b_VDZ-F12'!AA49-'F12b_VDZ-F12'!V49</f>
        <v>1.0785091144158936</v>
      </c>
      <c r="CI59" s="1">
        <f>'F12c_VDZ-F12 '!E49-'F12c_VDZ-F12 '!$D49</f>
        <v>1.1021785768295072</v>
      </c>
      <c r="CJ59" s="1">
        <f>'F12c_VDZ-F12 '!F49-'F12c_VDZ-F12 '!$D49</f>
        <v>0.99660356238829895</v>
      </c>
      <c r="CK59" s="1">
        <f>'F12c_VDZ-F12 '!G49-'F12c_VDZ-F12 '!$D49</f>
        <v>1.1522032765839842</v>
      </c>
      <c r="CL59" s="1">
        <f>'F12c_VDZ-F12 '!H49-'F12c_VDZ-F12 '!$D49</f>
        <v>1.182106299419964</v>
      </c>
      <c r="CM59" s="1">
        <f>'F12c_VDZ-F12 '!I49-'F12c_VDZ-F12 '!$D49</f>
        <v>1.1374236457537656</v>
      </c>
      <c r="CN59" s="1">
        <f>'F12c_VDZ-F12 '!N49-'F12c_VDZ-F12 '!$M49</f>
        <v>0.99982374967474064</v>
      </c>
      <c r="CO59" s="1">
        <f>'F12c_VDZ-F12 '!O49-'F12c_VDZ-F12 '!$M49</f>
        <v>0.8609971683232569</v>
      </c>
      <c r="CP59" s="1">
        <f>'F12c_VDZ-F12 '!P49-'F12c_VDZ-F12 '!$M49</f>
        <v>0.99542465621356691</v>
      </c>
      <c r="CQ59" s="1">
        <f>'F12c_VDZ-F12 '!Q49-'F12c_VDZ-F12 '!$M49</f>
        <v>1.0212588183194948</v>
      </c>
      <c r="CR59" s="1">
        <f>'F12c_VDZ-F12 '!R49-'F12c_VDZ-F12 '!$M49</f>
        <v>0.98265606820733309</v>
      </c>
      <c r="CS59" s="1">
        <f>'F12c_VDZ-F12 '!W49-'F12c_VDZ-F12 '!$V49</f>
        <v>1.0510011632521241</v>
      </c>
      <c r="CT59" s="1">
        <f>'F12c_VDZ-F12 '!X49-'F12c_VDZ-F12 '!$V49</f>
        <v>0.92880036535577837</v>
      </c>
      <c r="CU59" s="1">
        <f>'F12c_VDZ-F12 '!Y49-'F12c_VDZ-F12 '!$V49</f>
        <v>1.0738139663987756</v>
      </c>
      <c r="CV59" s="1">
        <f>'F12c_VDZ-F12 '!Z49-'F12c_VDZ-F12 '!$V49</f>
        <v>1.1016825588697294</v>
      </c>
      <c r="CW59" s="1">
        <f>'F12c_VDZ-F12 '!AA49-'F12c_VDZ-F12 '!$V49</f>
        <v>1.0600398569805494</v>
      </c>
      <c r="CX59" s="1"/>
      <c r="CY59" s="1">
        <f>'F12c_aVDZ-F12'!E49-'F12c_aVDZ-F12'!$D49</f>
        <v>1.1326631056917553</v>
      </c>
      <c r="CZ59" s="1">
        <f>'F12c_aVDZ-F12'!F49-'F12c_aVDZ-F12'!$D49</f>
        <v>1.0481409638931498</v>
      </c>
      <c r="DA59" s="1">
        <f>'F12c_aVDZ-F12'!G49-'F12c_aVDZ-F12'!$D49</f>
        <v>1.208045349344689</v>
      </c>
      <c r="DB59" s="1">
        <f>'F12c_aVDZ-F12'!H49-'F12c_aVDZ-F12'!$D49</f>
        <v>1.2384254772100625</v>
      </c>
      <c r="DC59" s="1">
        <f>'F12c_aVDZ-F12'!I49-'F12c_aVDZ-F12'!$D49</f>
        <v>1.1962432820912521</v>
      </c>
      <c r="DD59" s="1">
        <f>'F12c_aVDZ-F12'!N49-'F12c_aVDZ-F12'!$M49</f>
        <v>1.0406303197294466</v>
      </c>
      <c r="DE59" s="1">
        <f>'F12c_aVDZ-F12'!O49-'F12c_aVDZ-F12'!$M49</f>
        <v>0.90268618347057661</v>
      </c>
      <c r="DF59" s="1">
        <f>'F12c_aVDZ-F12'!P49-'F12c_aVDZ-F12'!$M49</f>
        <v>1.0403999876208476</v>
      </c>
      <c r="DG59" s="1">
        <f>'F12c_aVDZ-F12'!Q49-'F12c_aVDZ-F12'!$M49</f>
        <v>1.0665641417001632</v>
      </c>
      <c r="DH59" s="1">
        <f>'F12c_aVDZ-F12'!R49-'F12c_aVDZ-F12'!$M49</f>
        <v>1.0302357411949692</v>
      </c>
      <c r="DI59" s="1">
        <f>'F12c_aVDZ-F12'!W49-'F12c_aVDZ-F12'!$V49</f>
        <v>1.0866467127106012</v>
      </c>
      <c r="DJ59" s="1">
        <f>'F12c_aVDZ-F12'!X49-'F12c_aVDZ-F12'!$V49</f>
        <v>0.97541357368186299</v>
      </c>
      <c r="DK59" s="1">
        <f>'F12c_aVDZ-F12'!Y49-'F12c_aVDZ-F12'!$V49</f>
        <v>1.1242226684827683</v>
      </c>
      <c r="DL59" s="1">
        <f>'F12c_aVDZ-F12'!Z49-'F12c_aVDZ-F12'!$V49</f>
        <v>1.1524948094551131</v>
      </c>
      <c r="DM59" s="1">
        <f>'F12c_aVDZ-F12'!AA49-'F12c_aVDZ-F12'!$V49</f>
        <v>1.1132395116431106</v>
      </c>
      <c r="DO59" s="1"/>
    </row>
    <row r="60" spans="1:119" x14ac:dyDescent="0.2">
      <c r="A60" t="s">
        <v>193</v>
      </c>
      <c r="B60" s="1">
        <f>-(BEGDB!D43-BEGDB!C43)</f>
        <v>0.71099999999999985</v>
      </c>
      <c r="C60" s="1">
        <f>'CCSD(T)-haVnZ'!I51-'CCSD(T)-haVnZ'!H51</f>
        <v>0.84462757238260888</v>
      </c>
      <c r="D60" s="1">
        <f>'CCSD(T)-haVnZ'!S51-'CCSD(T)-haVnZ'!R51</f>
        <v>0.83771410884027286</v>
      </c>
      <c r="E60" s="1"/>
      <c r="F60" s="1">
        <f t="shared" si="66"/>
        <v>0.8348031768224472</v>
      </c>
      <c r="G60" s="1"/>
      <c r="H60" s="1">
        <f>'CCSD(T)-haVnZ'!N51-'CCSD(T)-haVnZ'!M51</f>
        <v>0.65771790458031032</v>
      </c>
      <c r="I60" s="1">
        <f>'CCSD(T)-haVnZ'!X51-'CCSD(T)-haVnZ'!W51</f>
        <v>0.78136150354248413</v>
      </c>
      <c r="J60" s="1"/>
      <c r="K60" s="1">
        <f t="shared" si="36"/>
        <v>0.83342196626339937</v>
      </c>
      <c r="L60" s="1"/>
      <c r="M60" s="1">
        <f t="shared" si="37"/>
        <v>0.7511727384814596</v>
      </c>
      <c r="N60" s="1">
        <f t="shared" si="68"/>
        <v>0.8095378061913785</v>
      </c>
      <c r="O60" s="1"/>
      <c r="P60" s="1">
        <f t="shared" si="34"/>
        <v>0.83411257154292329</v>
      </c>
      <c r="Q60" s="1"/>
      <c r="R60" s="1"/>
      <c r="S60" s="1">
        <f>'CCSD(T)-sano-VnZ'!F51-'CCSD(T)-sano-VnZ'!E51</f>
        <v>0.62566932839693035</v>
      </c>
      <c r="T60" s="1">
        <f>'CCSD(T)-sano-VnZ'!P51-'CCSD(T)-sano-VnZ'!O51</f>
        <v>0.75581524925583343</v>
      </c>
      <c r="U60" s="1"/>
      <c r="V60" s="1">
        <f>'CCSD(T)-sano-VnZ'!K51-'CCSD(T)-sano-VnZ'!J51</f>
        <v>0.53494624260600476</v>
      </c>
      <c r="W60" s="1">
        <f>'CCSD(T)-sano-VnZ'!U51-'CCSD(T)-sano-VnZ'!T51</f>
        <v>0.71114257873319908</v>
      </c>
      <c r="X60" s="1"/>
      <c r="Y60" s="1">
        <f t="shared" si="69"/>
        <v>0.58030778550146755</v>
      </c>
      <c r="Z60" s="1">
        <f t="shared" si="58"/>
        <v>0.73347891399451626</v>
      </c>
      <c r="AA60" s="1"/>
      <c r="AB60" s="27"/>
      <c r="AC60" s="28">
        <f t="shared" si="63"/>
        <v>0.81061353172273998</v>
      </c>
      <c r="AD60" s="28">
        <f t="shared" si="64"/>
        <v>0.78533050973412299</v>
      </c>
      <c r="AE60" s="28">
        <f t="shared" si="65"/>
        <v>0.79797202072843154</v>
      </c>
      <c r="AF60" s="27"/>
      <c r="AG60" s="27"/>
      <c r="AH60" s="27"/>
      <c r="AI60" s="27"/>
      <c r="AJ60" s="1"/>
      <c r="AK60" s="1">
        <f t="shared" si="67"/>
        <v>0.87344871337024876</v>
      </c>
      <c r="AL60" s="1"/>
      <c r="AM60" s="1"/>
      <c r="AN60" s="1"/>
      <c r="AO60" s="1"/>
      <c r="AP60" s="1"/>
      <c r="AQ60" s="1"/>
      <c r="BB60" s="1"/>
      <c r="BC60" s="1">
        <f>'F12b_VTZ-F12'!E50-'F12b_VTZ-F12'!$D50</f>
        <v>0.89453421365215036</v>
      </c>
      <c r="BD60" s="1">
        <f>'F12b_VTZ-F12'!F50-'F12b_VTZ-F12'!$D50</f>
        <v>0.84916534443246539</v>
      </c>
      <c r="BE60" s="1">
        <f>'F12b_VTZ-F12'!G50-'F12b_VTZ-F12'!$D50</f>
        <v>0.89914721660576014</v>
      </c>
      <c r="BF60" s="1">
        <f>'F12b_VTZ-F12'!H50-'F12b_VTZ-F12'!$D50</f>
        <v>0.91374772039969931</v>
      </c>
      <c r="BG60" s="1">
        <f>'F12b_VTZ-F12'!I50-'F12b_VTZ-F12'!D50</f>
        <v>0.89391635808405612</v>
      </c>
      <c r="BH60" s="1">
        <f>'F12b_VTZ-F12'!N50-'F12b_VTZ-F12'!$M50</f>
        <v>0.85024371395381171</v>
      </c>
      <c r="BI60" s="1">
        <f>'F12b_VTZ-F12'!O50-'F12b_VTZ-F12'!$M50</f>
        <v>0.78669906530289491</v>
      </c>
      <c r="BJ60" s="1">
        <f>'F12b_VTZ-F12'!P50-'F12b_VTZ-F12'!$M50</f>
        <v>0.83300417228662327</v>
      </c>
      <c r="BK60" s="1">
        <f>'F12b_VTZ-F12'!Q50-'F12b_VTZ-F12'!$M50</f>
        <v>0.84653063419766572</v>
      </c>
      <c r="BL60" s="1">
        <f>'F12b_VTZ-F12'!R50-'F12b_VTZ-F12'!$M50</f>
        <v>0.82815810604435725</v>
      </c>
      <c r="BM60" s="1">
        <f>'F12b_VTZ-F12'!W50-'F12b_VTZ-F12'!$V50</f>
        <v>0.87238896380298092</v>
      </c>
      <c r="BN60" s="1">
        <f>'F12b_VTZ-F12'!X50-'F12b_VTZ-F12'!$V50</f>
        <v>0.81793220486768003</v>
      </c>
      <c r="BO60" s="1">
        <f>'F12b_VTZ-F12'!Y50-'F12b_VTZ-F12'!$V50</f>
        <v>0.86607569444619159</v>
      </c>
      <c r="BP60" s="1">
        <f>'F12b_VTZ-F12'!Z50-'F12b_VTZ-F12'!$V50</f>
        <v>0.88013917729868263</v>
      </c>
      <c r="BQ60" s="1">
        <f>'F12b_VTZ-F12'!AA50-'F12b_VTZ-F12'!$V50</f>
        <v>0.86103723206420657</v>
      </c>
      <c r="BR60" s="1"/>
      <c r="BS60" s="1">
        <f>'F12b_VDZ-F12'!E50-'F12b_VDZ-F12'!$D50</f>
        <v>0.88341911592049938</v>
      </c>
      <c r="BT60" s="1">
        <f>'F12b_VDZ-F12'!F50-'F12b_VDZ-F12'!$D50</f>
        <v>0.80332406514635313</v>
      </c>
      <c r="BU60" s="1">
        <f>'F12b_VDZ-F12'!G50-'F12b_VDZ-F12'!$D50</f>
        <v>0.92240882456364837</v>
      </c>
      <c r="BV60" s="1">
        <f>'F12b_VDZ-F12'!H50-'F12b_VDZ-F12'!$D50</f>
        <v>0.95202075363225136</v>
      </c>
      <c r="BW60" s="1">
        <f>'F12b_VDZ-F12'!I50-'F12b_VDZ-F12'!$D50</f>
        <v>0.9168337555515329</v>
      </c>
      <c r="BX60" s="1">
        <f>'F12b_VDZ-F12'!N50-'F12b_VDZ-F12'!M50</f>
        <v>0.79221126394249253</v>
      </c>
      <c r="BY60" s="1">
        <f>'F12b_VDZ-F12'!O50-'F12b_VDZ-F12'!M50</f>
        <v>0.68634485628318997</v>
      </c>
      <c r="BZ60" s="1">
        <f>'F12b_VDZ-F12'!P50-'F12b_VDZ-F12'!M50</f>
        <v>0.78808861777860995</v>
      </c>
      <c r="CA60" s="1">
        <f>'F12b_VDZ-F12'!Q50-'F12b_VDZ-F12'!M50</f>
        <v>0.81338848875553071</v>
      </c>
      <c r="CB60" s="1">
        <f>'F12b_VDZ-F12'!R50-'F12b_VDZ-F12'!M50</f>
        <v>0.78332538447600464</v>
      </c>
      <c r="CC60" s="1">
        <f>'F12b_VDZ-F12'!W50-'F12b_VDZ-F12'!V50</f>
        <v>0.83781518993149584</v>
      </c>
      <c r="CD60" s="1">
        <f>'F12b_VDZ-F12'!X50-'F12b_VDZ-F12'!V50</f>
        <v>0.74483446071477166</v>
      </c>
      <c r="CE60" s="1">
        <f>'F12b_VDZ-F12'!Y50-'F12b_VDZ-F12'!V50</f>
        <v>0.85524872117112904</v>
      </c>
      <c r="CF60" s="1">
        <f>'F12b_VDZ-F12'!Z50-'F12b_VDZ-F12'!V50</f>
        <v>0.88270462119389093</v>
      </c>
      <c r="CG60" s="1">
        <f>'F12b_VDZ-F12'!AA50-'F12b_VDZ-F12'!V50</f>
        <v>0.8500795700137691</v>
      </c>
      <c r="CI60" s="1">
        <f>'F12c_VDZ-F12 '!E50-'F12c_VDZ-F12 '!$D50</f>
        <v>0.86923892291508009</v>
      </c>
      <c r="CJ60" s="1">
        <f>'F12c_VDZ-F12 '!F50-'F12c_VDZ-F12 '!$D50</f>
        <v>0.79087938551135339</v>
      </c>
      <c r="CK60" s="1">
        <f>'F12c_VDZ-F12 '!G50-'F12c_VDZ-F12 '!$D50</f>
        <v>0.9129120746957553</v>
      </c>
      <c r="CL60" s="1">
        <f>'F12c_VDZ-F12 '!H50-'F12c_VDZ-F12 '!$D50</f>
        <v>0.93727254204635058</v>
      </c>
      <c r="CM60" s="1">
        <f>'F12c_VDZ-F12 '!I50-'F12c_VDZ-F12 '!$D50</f>
        <v>0.90263064268410753</v>
      </c>
      <c r="CN60" s="1">
        <f>'F12c_VDZ-F12 '!N50-'F12c_VDZ-F12 '!$M50</f>
        <v>0.7785450884526568</v>
      </c>
      <c r="CO60" s="1">
        <f>'F12c_VDZ-F12 '!O50-'F12c_VDZ-F12 '!$M50</f>
        <v>0.67470544673590394</v>
      </c>
      <c r="CP60" s="1">
        <f>'F12c_VDZ-F12 '!P50-'F12c_VDZ-F12 '!$M50</f>
        <v>0.77881249716725409</v>
      </c>
      <c r="CQ60" s="1">
        <f>'F12c_VDZ-F12 '!Q50-'F12c_VDZ-F12 '!$M50</f>
        <v>0.79959460415800776</v>
      </c>
      <c r="CR60" s="1">
        <f>'F12c_VDZ-F12 '!R50-'F12c_VDZ-F12 '!$M50</f>
        <v>0.77004132635968703</v>
      </c>
      <c r="CS60" s="1">
        <f>'F12c_VDZ-F12 '!W50-'F12c_VDZ-F12 '!$V50</f>
        <v>0.82389200568386833</v>
      </c>
      <c r="CT60" s="1">
        <f>'F12c_VDZ-F12 '!X50-'F12c_VDZ-F12 '!$V50</f>
        <v>0.73279241612362878</v>
      </c>
      <c r="CU60" s="1">
        <f>'F12c_VDZ-F12 '!Y50-'F12c_VDZ-F12 '!$V50</f>
        <v>0.84586228593150459</v>
      </c>
      <c r="CV60" s="1">
        <f>'F12c_VDZ-F12 '!Z50-'F12c_VDZ-F12 '!$V50</f>
        <v>0.86843357310217906</v>
      </c>
      <c r="CW60" s="1">
        <f>'F12c_VDZ-F12 '!AA50-'F12c_VDZ-F12 '!$V50</f>
        <v>0.83633598452189695</v>
      </c>
      <c r="CX60" s="1"/>
      <c r="CY60" s="1">
        <f>'F12c_aVDZ-F12'!E50-'F12c_aVDZ-F12'!$D50</f>
        <v>0.88907810385951347</v>
      </c>
      <c r="CZ60" s="1">
        <f>'F12c_aVDZ-F12'!F50-'F12c_aVDZ-F12'!$D50</f>
        <v>0.8273342948302882</v>
      </c>
      <c r="DA60" s="1">
        <f>'F12c_aVDZ-F12'!G50-'F12c_aVDZ-F12'!$D50</f>
        <v>0.95220385994902346</v>
      </c>
      <c r="DB60" s="1">
        <f>'F12c_aVDZ-F12'!H50-'F12c_aVDZ-F12'!$D50</f>
        <v>0.97679803051257608</v>
      </c>
      <c r="DC60" s="1">
        <f>'F12c_aVDZ-F12'!I50-'F12c_aVDZ-F12'!$D50</f>
        <v>0.94423663068980801</v>
      </c>
      <c r="DD60" s="1">
        <f>'F12c_aVDZ-F12'!N50-'F12c_aVDZ-F12'!$M50</f>
        <v>0.8122864386480011</v>
      </c>
      <c r="DE60" s="1">
        <f>'F12c_aVDZ-F12'!O50-'F12c_aVDZ-F12'!$M50</f>
        <v>0.70840642080308247</v>
      </c>
      <c r="DF60" s="1">
        <f>'F12c_aVDZ-F12'!P50-'F12c_aVDZ-F12'!$M50</f>
        <v>0.81532620189489147</v>
      </c>
      <c r="DG60" s="1">
        <f>'F12c_aVDZ-F12'!Q50-'F12c_aVDZ-F12'!$M50</f>
        <v>0.83638500297495688</v>
      </c>
      <c r="DH60" s="1">
        <f>'F12c_aVDZ-F12'!R50-'F12c_aVDZ-F12'!$M50</f>
        <v>0.80850424806255794</v>
      </c>
      <c r="DI60" s="1">
        <f>'F12c_aVDZ-F12'!W50-'F12c_aVDZ-F12'!$V50</f>
        <v>0.85068227125375717</v>
      </c>
      <c r="DJ60" s="1">
        <f>'F12c_aVDZ-F12'!X50-'F12c_aVDZ-F12'!$V50</f>
        <v>0.76787035781668544</v>
      </c>
      <c r="DK60" s="1">
        <f>'F12c_aVDZ-F12'!Y50-'F12c_aVDZ-F12'!$V50</f>
        <v>0.88376503092195779</v>
      </c>
      <c r="DL60" s="1">
        <f>'F12c_aVDZ-F12'!Z50-'F12c_aVDZ-F12'!$V50</f>
        <v>0.90659151674376659</v>
      </c>
      <c r="DM60" s="1">
        <f>'F12c_aVDZ-F12'!AA50-'F12c_aVDZ-F12'!$V50</f>
        <v>0.87637043937618309</v>
      </c>
      <c r="DO60" s="1"/>
    </row>
    <row r="61" spans="1:119" x14ac:dyDescent="0.2">
      <c r="A61" t="s">
        <v>198</v>
      </c>
      <c r="B61" s="1">
        <f>-(BEGDB!D44-BEGDB!C44)</f>
        <v>1.1930000000000001</v>
      </c>
      <c r="C61" s="1">
        <f>'CCSD(T)-haVnZ'!I52-'CCSD(T)-haVnZ'!H52</f>
        <v>1.4555550823667485</v>
      </c>
      <c r="D61" s="1">
        <f>'CCSD(T)-haVnZ'!S52-'CCSD(T)-haVnZ'!R52</f>
        <v>1.4161874726515684</v>
      </c>
      <c r="E61" s="1"/>
      <c r="F61" s="1">
        <f t="shared" si="66"/>
        <v>1.3996116369820188</v>
      </c>
      <c r="H61" s="1">
        <f>'CCSD(T)-haVnZ'!N52-'CCSD(T)-haVnZ'!M52</f>
        <v>1.1270839062114733</v>
      </c>
      <c r="I61" s="1">
        <f>'CCSD(T)-haVnZ'!X52-'CCSD(T)-haVnZ'!W52</f>
        <v>1.3215723940878985</v>
      </c>
      <c r="J61" s="1"/>
      <c r="K61" s="1">
        <f t="shared" si="36"/>
        <v>1.4034622837200776</v>
      </c>
      <c r="M61" s="1">
        <f t="shared" si="37"/>
        <v>1.2913194942891109</v>
      </c>
      <c r="N61" s="1">
        <f t="shared" si="68"/>
        <v>1.3688799333697335</v>
      </c>
      <c r="O61" s="1"/>
      <c r="P61" s="1">
        <f t="shared" si="34"/>
        <v>1.4015369603510481</v>
      </c>
      <c r="S61" s="1">
        <f>'CCSD(T)-sano-VnZ'!F52-'CCSD(T)-sano-VnZ'!E52</f>
        <v>1.0721096186944425</v>
      </c>
      <c r="T61" s="1">
        <f>'CCSD(T)-sano-VnZ'!P52-'CCSD(T)-sano-VnZ'!O52</f>
        <v>1.2827897717773409</v>
      </c>
      <c r="U61" s="1"/>
      <c r="V61" s="1">
        <f>'CCSD(T)-sano-VnZ'!K52-'CCSD(T)-sano-VnZ'!J52</f>
        <v>0.90339145445650182</v>
      </c>
      <c r="W61" s="1">
        <f>'CCSD(T)-sano-VnZ'!U52-'CCSD(T)-sano-VnZ'!T52</f>
        <v>1.1888123011136771</v>
      </c>
      <c r="X61" s="1"/>
      <c r="Y61" s="1">
        <f t="shared" si="69"/>
        <v>0.98775053657547218</v>
      </c>
      <c r="Z61" s="1">
        <f t="shared" si="58"/>
        <v>1.235801036445509</v>
      </c>
      <c r="AA61" s="1"/>
      <c r="AB61" s="27"/>
      <c r="AC61" s="28">
        <f t="shared" si="63"/>
        <v>1.3714972046543508</v>
      </c>
      <c r="AD61" s="28">
        <f t="shared" si="64"/>
        <v>1.308989499706172</v>
      </c>
      <c r="AE61" s="28">
        <f t="shared" si="65"/>
        <v>1.3402433521802612</v>
      </c>
      <c r="AF61" s="27"/>
      <c r="AG61" s="27"/>
      <c r="AH61" s="27"/>
      <c r="AI61" s="27"/>
      <c r="AJ61" s="1"/>
      <c r="AK61" s="1">
        <f t="shared" si="67"/>
        <v>1.469488960349842</v>
      </c>
      <c r="AL61" s="1"/>
      <c r="AM61" s="1"/>
      <c r="AN61" s="1"/>
      <c r="AO61" s="1"/>
      <c r="AP61" s="1"/>
      <c r="AQ61" s="1"/>
      <c r="BC61" s="1">
        <f>'F12b_VTZ-F12'!E51-'F12b_VTZ-F12'!$D51</f>
        <v>1.4835339833762546</v>
      </c>
      <c r="BD61" s="1">
        <f>'F12b_VTZ-F12'!F51-'F12b_VTZ-F12'!$D51</f>
        <v>1.4312320157528529</v>
      </c>
      <c r="BE61" s="1">
        <f>'F12b_VTZ-F12'!G51-'F12b_VTZ-F12'!$D51</f>
        <v>1.5233604206068643</v>
      </c>
      <c r="BF61" s="1">
        <f>'F12b_VTZ-F12'!H51-'F12b_VTZ-F12'!$D51</f>
        <v>1.5468633533907683</v>
      </c>
      <c r="BG61" s="1">
        <f>'F12b_VTZ-F12'!I51-'F12b_VTZ-F12'!$D51</f>
        <v>1.5066579429830282</v>
      </c>
      <c r="BH61" s="1">
        <f>'F12b_VTZ-F12'!N51-'F12b_VTZ-F12'!$M51</f>
        <v>1.3974165204868552</v>
      </c>
      <c r="BI61" s="1">
        <f>'F12b_VTZ-F12'!O51-'F12b_VTZ-F12'!$M51</f>
        <v>1.3187523172449156</v>
      </c>
      <c r="BJ61" s="1">
        <f>'F12b_VTZ-F12'!P51-'F12b_VTZ-F12'!$M51</f>
        <v>1.4036404039059711</v>
      </c>
      <c r="BK61" s="1">
        <f>'F12b_VTZ-F12'!Q51-'F12b_VTZ-F12'!$M51</f>
        <v>1.4252962547601191</v>
      </c>
      <c r="BL61" s="1">
        <f>'F12b_VTZ-F12'!R51-'F12b_VTZ-F12'!$M51</f>
        <v>1.3882505643637222</v>
      </c>
      <c r="BM61" s="1">
        <f>'F12b_VTZ-F12'!W51-'F12b_VTZ-F12'!$V51</f>
        <v>1.4404752519315553</v>
      </c>
      <c r="BN61" s="1">
        <f>'F12b_VTZ-F12'!X51-'F12b_VTZ-F12'!$V51</f>
        <v>1.3749921664988842</v>
      </c>
      <c r="BO61" s="1">
        <f>'F12b_VTZ-F12'!Y51-'F12b_VTZ-F12'!$V51</f>
        <v>1.4635004122564177</v>
      </c>
      <c r="BP61" s="1">
        <f>'F12b_VTZ-F12'!Z51-'F12b_VTZ-F12'!$V51</f>
        <v>1.4860798040754442</v>
      </c>
      <c r="BQ61" s="1">
        <f>'F12b_VTZ-F12'!AA51-'F12b_VTZ-F12'!$V51</f>
        <v>1.4474542536733757</v>
      </c>
      <c r="BR61" s="1"/>
      <c r="BS61" s="1">
        <f>'F12b_VDZ-F12'!E51-'F12b_VDZ-F12'!$D51</f>
        <v>1.466507122986989</v>
      </c>
      <c r="BT61" s="1">
        <f>'F12b_VDZ-F12'!F51-'F12b_VDZ-F12'!$D51</f>
        <v>1.3590119178579854</v>
      </c>
      <c r="BU61" s="1">
        <f>'F12b_VDZ-F12'!G51-'F12b_VDZ-F12'!$D51</f>
        <v>1.5799736655825147</v>
      </c>
      <c r="BV61" s="1">
        <f>'F12b_VDZ-F12'!H51-'F12b_VDZ-F12'!$D51</f>
        <v>1.6274831606948799</v>
      </c>
      <c r="BW61" s="1">
        <f>'F12b_VDZ-F12'!I51-'F12b_VDZ-F12'!$D51</f>
        <v>1.5510403018513181</v>
      </c>
      <c r="BX61" s="1">
        <f>'F12b_VDZ-F12'!N51-'F12b_VDZ-F12'!M51</f>
        <v>1.2819960280954037</v>
      </c>
      <c r="BY61" s="1">
        <f>'F12b_VDZ-F12'!O51-'F12b_VDZ-F12'!M51</f>
        <v>1.1419909830251376</v>
      </c>
      <c r="BZ61" s="1">
        <f>'F12b_VDZ-F12'!P51-'F12b_VDZ-F12'!M51</f>
        <v>1.3276672969551946</v>
      </c>
      <c r="CA61" s="1">
        <f>'F12b_VDZ-F12'!Q51-'F12b_VDZ-F12'!M51</f>
        <v>1.3675899895478487</v>
      </c>
      <c r="CB61" s="1">
        <f>'F12b_VDZ-F12'!R51-'F12b_VDZ-F12'!M51</f>
        <v>1.3033543089265898</v>
      </c>
      <c r="CC61" s="1">
        <f>'F12b_VDZ-F12'!W51-'F12b_VDZ-F12'!V51</f>
        <v>1.3742515755411961</v>
      </c>
      <c r="CD61" s="1">
        <f>'F12b_VDZ-F12'!X51-'F12b_VDZ-F12'!V51</f>
        <v>1.2505014504415612</v>
      </c>
      <c r="CE61" s="1">
        <f>'F12b_VDZ-F12'!Y51-'F12b_VDZ-F12'!V51</f>
        <v>1.4538204812688544</v>
      </c>
      <c r="CF61" s="1">
        <f>'F12b_VDZ-F12'!Z51-'F12b_VDZ-F12'!V51</f>
        <v>1.4975365751213641</v>
      </c>
      <c r="CG61" s="1">
        <f>'F12b_VDZ-F12'!AA51-'F12b_VDZ-F12'!V51</f>
        <v>1.4271973053889537</v>
      </c>
      <c r="CI61" s="1">
        <f>'F12c_VDZ-F12 '!E51-'F12c_VDZ-F12 '!$D51</f>
        <v>1.4372397549235538</v>
      </c>
      <c r="CJ61" s="1">
        <f>'F12c_VDZ-F12 '!F51-'F12c_VDZ-F12 '!$D51</f>
        <v>1.3322387030340437</v>
      </c>
      <c r="CK61" s="1">
        <f>'F12c_VDZ-F12 '!G51-'F12c_VDZ-F12 '!$D51</f>
        <v>1.5582929661648608</v>
      </c>
      <c r="CL61" s="1">
        <f>'F12c_VDZ-F12 '!H51-'F12c_VDZ-F12 '!$D51</f>
        <v>1.5954209280641587</v>
      </c>
      <c r="CM61" s="1">
        <f>'F12c_VDZ-F12 '!I51-'F12c_VDZ-F12 '!$D51</f>
        <v>1.5204840317727539</v>
      </c>
      <c r="CN61" s="1">
        <f>'F12c_VDZ-F12 '!N51-'F12c_VDZ-F12 '!$M51</f>
        <v>1.2566845483052256</v>
      </c>
      <c r="CO61" s="1">
        <f>'F12c_VDZ-F12 '!O51-'F12c_VDZ-F12 '!$M51</f>
        <v>1.1190823264146155</v>
      </c>
      <c r="CP61" s="1">
        <f>'F12c_VDZ-F12 '!P51-'F12c_VDZ-F12 '!$M51</f>
        <v>1.3089682155606472</v>
      </c>
      <c r="CQ61" s="1">
        <f>'F12c_VDZ-F12 '!Q51-'F12c_VDZ-F12 '!$M51</f>
        <v>1.3401557541621574</v>
      </c>
      <c r="CR61" s="1">
        <f>'F12c_VDZ-F12 '!R51-'F12c_VDZ-F12 '!$M51</f>
        <v>1.2772086591370004</v>
      </c>
      <c r="CS61" s="1">
        <f>'F12c_VDZ-F12 '!W51-'F12c_VDZ-F12 '!$V51</f>
        <v>1.3469621516143899</v>
      </c>
      <c r="CT61" s="1">
        <f>'F12c_VDZ-F12 '!X51-'F12c_VDZ-F12 '!$V51</f>
        <v>1.2256605147243294</v>
      </c>
      <c r="CU61" s="1">
        <f>'F12c_VDZ-F12 '!Y51-'F12c_VDZ-F12 '!$V51</f>
        <v>1.4336305908627534</v>
      </c>
      <c r="CV61" s="1">
        <f>'F12c_VDZ-F12 '!Z51-'F12c_VDZ-F12 '!$V51</f>
        <v>1.4677883411131578</v>
      </c>
      <c r="CW61" s="1">
        <f>'F12c_VDZ-F12 '!AA51-'F12c_VDZ-F12 '!$V51</f>
        <v>1.398846345454877</v>
      </c>
      <c r="CX61" s="1"/>
      <c r="CY61" s="1">
        <f>'F12c_aVDZ-F12'!E51-'F12c_aVDZ-F12'!$D51</f>
        <v>1.4656474733127576</v>
      </c>
      <c r="CZ61" s="1">
        <f>'F12c_aVDZ-F12'!F51-'F12c_aVDZ-F12'!$D51</f>
        <v>1.3926964462992899</v>
      </c>
      <c r="DA61" s="1">
        <f>'F12c_aVDZ-F12'!G51-'F12c_aVDZ-F12'!$D51</f>
        <v>1.6234105395932303</v>
      </c>
      <c r="DB61" s="1">
        <f>'F12c_aVDZ-F12'!H51-'F12c_aVDZ-F12'!$D51</f>
        <v>1.6608781637283938</v>
      </c>
      <c r="DC61" s="1">
        <f>'F12c_aVDZ-F12'!I51-'F12c_aVDZ-F12'!$D51</f>
        <v>1.5894844541613793</v>
      </c>
      <c r="DD61" s="1">
        <f>'F12c_aVDZ-F12'!N51-'F12c_aVDZ-F12'!$M51</f>
        <v>1.3219464448639084</v>
      </c>
      <c r="DE61" s="1">
        <f>'F12c_aVDZ-F12'!O51-'F12c_aVDZ-F12'!$M51</f>
        <v>1.187428876026043</v>
      </c>
      <c r="DF61" s="1">
        <f>'F12c_aVDZ-F12'!P51-'F12c_aVDZ-F12'!$M51</f>
        <v>1.3841383436285173</v>
      </c>
      <c r="DG61" s="1">
        <f>'F12c_aVDZ-F12'!Q51-'F12c_aVDZ-F12'!$M51</f>
        <v>1.4160836673438202</v>
      </c>
      <c r="DH61" s="1">
        <f>'F12c_aVDZ-F12'!R51-'F12c_aVDZ-F12'!$M51</f>
        <v>1.355212576208523</v>
      </c>
      <c r="DI61" s="1">
        <f>'F12c_aVDZ-F12'!W51-'F12c_aVDZ-F12'!$V51</f>
        <v>1.3937969590883332</v>
      </c>
      <c r="DJ61" s="1">
        <f>'F12c_aVDZ-F12'!X51-'F12c_aVDZ-F12'!$V51</f>
        <v>1.2900626611626667</v>
      </c>
      <c r="DK61" s="1">
        <f>'F12c_aVDZ-F12'!Y51-'F12c_aVDZ-F12'!$V51</f>
        <v>1.503774441610874</v>
      </c>
      <c r="DL61" s="1">
        <f>'F12c_aVDZ-F12'!Z51-'F12c_aVDZ-F12'!$V51</f>
        <v>1.5384809155361072</v>
      </c>
      <c r="DM61" s="1">
        <f>'F12c_aVDZ-F12'!AA51-'F12c_aVDZ-F12'!$V51</f>
        <v>1.4723485151849518</v>
      </c>
      <c r="DO61" s="1"/>
    </row>
    <row r="62" spans="1:119" x14ac:dyDescent="0.2">
      <c r="A62" t="s">
        <v>204</v>
      </c>
      <c r="B62" s="1">
        <f>-(BEGDB!D45-BEGDB!C45)</f>
        <v>1.0619999999999998</v>
      </c>
      <c r="C62" s="1">
        <f>'CCSD(T)-haVnZ'!I53-'CCSD(T)-haVnZ'!H53</f>
        <v>1.3092263604927199</v>
      </c>
      <c r="D62" s="1">
        <f>'CCSD(T)-haVnZ'!S53-'CCSD(T)-haVnZ'!R53</f>
        <v>1.2643766476275839</v>
      </c>
      <c r="E62" s="1"/>
      <c r="F62" s="1">
        <f t="shared" si="66"/>
        <v>1.2454925580001583</v>
      </c>
      <c r="H62" s="1">
        <f>'CCSD(T)-haVnZ'!N53-'CCSD(T)-haVnZ'!M53</f>
        <v>1.0098141972659711</v>
      </c>
      <c r="I62" s="1">
        <f>'CCSD(T)-haVnZ'!X53-'CCSD(T)-haVnZ'!W53</f>
        <v>1.1748881258524029</v>
      </c>
      <c r="J62" s="1"/>
      <c r="K62" s="1">
        <f t="shared" si="36"/>
        <v>1.2443929378887952</v>
      </c>
      <c r="M62" s="1">
        <f t="shared" si="37"/>
        <v>1.1595202788793455</v>
      </c>
      <c r="N62" s="1">
        <f t="shared" si="68"/>
        <v>1.2196323867399934</v>
      </c>
      <c r="O62" s="1"/>
      <c r="P62" s="1">
        <f t="shared" si="34"/>
        <v>1.2449427479444768</v>
      </c>
      <c r="S62" s="1">
        <f>'CCSD(T)-sano-VnZ'!F53-'CCSD(T)-sano-VnZ'!E53</f>
        <v>0.95075725883457141</v>
      </c>
      <c r="T62" s="1">
        <f>'CCSD(T)-sano-VnZ'!P53-'CCSD(T)-sano-VnZ'!O53</f>
        <v>1.1366034141518377</v>
      </c>
      <c r="U62" s="1"/>
      <c r="V62" s="1">
        <f>'CCSD(T)-sano-VnZ'!K53-'CCSD(T)-sano-VnZ'!J53</f>
        <v>0.80827616222747989</v>
      </c>
      <c r="W62" s="1">
        <f>'CCSD(T)-sano-VnZ'!U53-'CCSD(T)-sano-VnZ'!T53</f>
        <v>1.0559642578631196</v>
      </c>
      <c r="X62" s="1"/>
      <c r="Y62" s="1">
        <f t="shared" si="69"/>
        <v>0.87951671053102565</v>
      </c>
      <c r="Z62" s="1">
        <f t="shared" si="58"/>
        <v>1.0962838360074787</v>
      </c>
      <c r="AA62" s="1"/>
      <c r="AB62" s="27"/>
      <c r="AC62" s="28">
        <f t="shared" si="63"/>
        <v>1.2148544269170025</v>
      </c>
      <c r="AD62" s="28">
        <f t="shared" si="64"/>
        <v>1.1602539823412839</v>
      </c>
      <c r="AE62" s="28">
        <f t="shared" si="65"/>
        <v>1.1875542046291432</v>
      </c>
      <c r="AF62" s="27"/>
      <c r="AG62" s="27"/>
      <c r="AH62" s="27"/>
      <c r="AI62" s="27"/>
      <c r="AJ62" s="1"/>
      <c r="AK62" s="1">
        <f t="shared" si="67"/>
        <v>1.3014967288301544</v>
      </c>
      <c r="AL62" s="1"/>
      <c r="AM62" s="1"/>
      <c r="AN62" s="1"/>
      <c r="AO62" s="1"/>
      <c r="AP62" s="1"/>
      <c r="AQ62" s="1"/>
      <c r="BC62" s="1">
        <f>'F12b_VTZ-F12'!E52-'F12b_VTZ-F12'!$D52</f>
        <v>1.3157366617561004</v>
      </c>
      <c r="BD62" s="1">
        <f>'F12b_VTZ-F12'!F52-'F12b_VTZ-F12'!$D52</f>
        <v>1.2707394454824459</v>
      </c>
      <c r="BE62" s="1">
        <f>'F12b_VTZ-F12'!G52-'F12b_VTZ-F12'!$D52</f>
        <v>1.3526640175326992</v>
      </c>
      <c r="BF62" s="1">
        <f>'F12b_VTZ-F12'!H52-'F12b_VTZ-F12'!$D52</f>
        <v>1.3731170547559048</v>
      </c>
      <c r="BG62" s="1">
        <f>'F12b_VTZ-F12'!I52-'F12b_VTZ-F12'!D52</f>
        <v>1.3377074142593712</v>
      </c>
      <c r="BH62" s="1">
        <f>'F12b_VTZ-F12'!N52-'F12b_VTZ-F12'!$M52</f>
        <v>1.2377667293663221</v>
      </c>
      <c r="BI62" s="1">
        <f>'F12b_VTZ-F12'!O52-'F12b_VTZ-F12'!$M52</f>
        <v>1.1696213491402041</v>
      </c>
      <c r="BJ62" s="1">
        <f>'F12b_VTZ-F12'!P52-'F12b_VTZ-F12'!$M52</f>
        <v>1.2450268375192732</v>
      </c>
      <c r="BK62" s="1">
        <f>'F12b_VTZ-F12'!Q52-'F12b_VTZ-F12'!$M52</f>
        <v>1.2638523403208635</v>
      </c>
      <c r="BL62" s="1">
        <f>'F12b_VTZ-F12'!R52-'F12b_VTZ-F12'!$M52</f>
        <v>1.2312603942398925</v>
      </c>
      <c r="BM62" s="1">
        <f>'F12b_VTZ-F12'!W52-'F12b_VTZ-F12'!$V52</f>
        <v>1.2767516955612113</v>
      </c>
      <c r="BN62" s="1">
        <f>'F12b_VTZ-F12'!X52-'F12b_VTZ-F12'!$V52</f>
        <v>1.2201803973113252</v>
      </c>
      <c r="BO62" s="1">
        <f>'F12b_VTZ-F12'!Y52-'F12b_VTZ-F12'!$V52</f>
        <v>1.2988454275259862</v>
      </c>
      <c r="BP62" s="1">
        <f>'F12b_VTZ-F12'!Z52-'F12b_VTZ-F12'!$V52</f>
        <v>1.3184846975383842</v>
      </c>
      <c r="BQ62" s="1">
        <f>'F12b_VTZ-F12'!AA52-'F12b_VTZ-F12'!$V52</f>
        <v>1.2844839042496323</v>
      </c>
      <c r="BR62" s="1"/>
      <c r="BS62" s="1">
        <f>'F12b_VDZ-F12'!E52-'F12b_VDZ-F12'!$D52</f>
        <v>1.3146559736273664</v>
      </c>
      <c r="BT62" s="1">
        <f>'F12b_VDZ-F12'!F52-'F12b_VDZ-F12'!$D52</f>
        <v>1.2126769410730764</v>
      </c>
      <c r="BU62" s="1">
        <f>'F12b_VDZ-F12'!G52-'F12b_VDZ-F12'!$D52</f>
        <v>1.4114346917149536</v>
      </c>
      <c r="BV62" s="1">
        <f>'F12b_VDZ-F12'!H52-'F12b_VDZ-F12'!$D52</f>
        <v>1.4528699085018966</v>
      </c>
      <c r="BW62" s="1">
        <f>'F12b_VDZ-F12'!I52-'F12b_VDZ-F12'!$D52</f>
        <v>1.384028192846702</v>
      </c>
      <c r="BX62" s="1">
        <f>'F12b_VDZ-F12'!N52-'F12b_VDZ-F12'!M52</f>
        <v>1.1493173183046776</v>
      </c>
      <c r="BY62" s="1">
        <f>'F12b_VDZ-F12'!O52-'F12b_VDZ-F12'!M52</f>
        <v>1.0165452406392776</v>
      </c>
      <c r="BZ62" s="1">
        <f>'F12b_VDZ-F12'!P52-'F12b_VDZ-F12'!M52</f>
        <v>1.1831570055800551</v>
      </c>
      <c r="CA62" s="1">
        <f>'F12b_VDZ-F12'!Q52-'F12b_VDZ-F12'!M52</f>
        <v>1.2178907182392171</v>
      </c>
      <c r="CB62" s="1">
        <f>'F12b_VDZ-F12'!R52-'F12b_VDZ-F12'!M52</f>
        <v>1.1601830831416073</v>
      </c>
      <c r="CC62" s="1">
        <f>'F12b_VDZ-F12'!W52-'F12b_VDZ-F12'!V52</f>
        <v>1.2319866459660216</v>
      </c>
      <c r="CD62" s="1">
        <f>'F12b_VDZ-F12'!X52-'F12b_VDZ-F12'!V52</f>
        <v>1.1146110908561773</v>
      </c>
      <c r="CE62" s="1">
        <f>'F12b_VDZ-F12'!Y52-'F12b_VDZ-F12'!V52</f>
        <v>1.2972958486475048</v>
      </c>
      <c r="CF62" s="1">
        <f>'F12b_VDZ-F12'!Z52-'F12b_VDZ-F12'!V52</f>
        <v>1.3353803133705573</v>
      </c>
      <c r="CG62" s="1">
        <f>'F12b_VDZ-F12'!AA52-'F12b_VDZ-F12'!V52</f>
        <v>1.2721056379941547</v>
      </c>
      <c r="CI62" s="1">
        <f>'F12c_VDZ-F12 '!E52-'F12c_VDZ-F12 '!$D52</f>
        <v>1.2884817762047196</v>
      </c>
      <c r="CJ62" s="1">
        <f>'F12c_VDZ-F12 '!F52-'F12c_VDZ-F12 '!$D52</f>
        <v>1.1888513668052689</v>
      </c>
      <c r="CK62" s="1">
        <f>'F12c_VDZ-F12 '!G52-'F12c_VDZ-F12 '!$D52</f>
        <v>1.3922400586383143</v>
      </c>
      <c r="CL62" s="1">
        <f>'F12c_VDZ-F12 '!H52-'F12c_VDZ-F12 '!$D52</f>
        <v>1.4243252411325904</v>
      </c>
      <c r="CM62" s="1">
        <f>'F12c_VDZ-F12 '!I52-'F12c_VDZ-F12 '!$D52</f>
        <v>1.356836064934853</v>
      </c>
      <c r="CN62" s="1">
        <f>'F12c_VDZ-F12 '!N52-'F12c_VDZ-F12 '!$M52</f>
        <v>1.1264823504769139</v>
      </c>
      <c r="CO62" s="1">
        <f>'F12c_VDZ-F12 '!O52-'F12c_VDZ-F12 '!$M52</f>
        <v>0.99604126439145579</v>
      </c>
      <c r="CP62" s="1">
        <f>'F12c_VDZ-F12 '!P52-'F12c_VDZ-F12 '!$M52</f>
        <v>1.1664440039035457</v>
      </c>
      <c r="CQ62" s="1">
        <f>'F12c_VDZ-F12 '!Q52-'F12c_VDZ-F12 '!$M52</f>
        <v>1.1933255524571798</v>
      </c>
      <c r="CR62" s="1">
        <f>'F12c_VDZ-F12 '!R52-'F12c_VDZ-F12 '!$M52</f>
        <v>1.1367818950499684</v>
      </c>
      <c r="CS62" s="1">
        <f>'F12c_VDZ-F12 '!W52-'F12c_VDZ-F12 '!$V52</f>
        <v>1.2074820633408163</v>
      </c>
      <c r="CT62" s="1">
        <f>'F12c_VDZ-F12 '!X52-'F12c_VDZ-F12 '!$V52</f>
        <v>1.0924463155983624</v>
      </c>
      <c r="CU62" s="1">
        <f>'F12c_VDZ-F12 '!Y52-'F12c_VDZ-F12 '!$V52</f>
        <v>1.27934203127093</v>
      </c>
      <c r="CV62" s="1">
        <f>'F12c_VDZ-F12 '!Z52-'F12c_VDZ-F12 '!$V52</f>
        <v>1.3088253967948851</v>
      </c>
      <c r="CW62" s="1">
        <f>'F12c_VDZ-F12 '!AA52-'F12c_VDZ-F12 '!$V52</f>
        <v>1.2468089799924109</v>
      </c>
      <c r="CX62" s="1"/>
      <c r="CY62" s="1">
        <f>'F12c_aVDZ-F12'!E52-'F12c_aVDZ-F12'!$D52</f>
        <v>1.3132372881721812</v>
      </c>
      <c r="CZ62" s="1">
        <f>'F12c_aVDZ-F12'!F52-'F12c_aVDZ-F12'!$D52</f>
        <v>1.24286507328077</v>
      </c>
      <c r="DA62" s="1">
        <f>'F12c_aVDZ-F12'!G52-'F12c_aVDZ-F12'!$D52</f>
        <v>1.4505851129781853</v>
      </c>
      <c r="DB62" s="1">
        <f>'F12c_aVDZ-F12'!H52-'F12c_aVDZ-F12'!$D52</f>
        <v>1.4830232449928458</v>
      </c>
      <c r="DC62" s="1">
        <f>'F12c_aVDZ-F12'!I52-'F12c_aVDZ-F12'!$D52</f>
        <v>1.4184819081353428</v>
      </c>
      <c r="DD62" s="1">
        <f>'F12c_aVDZ-F12'!N52-'F12c_aVDZ-F12'!$M52</f>
        <v>1.1834326547137217</v>
      </c>
      <c r="DE62" s="1">
        <f>'F12c_aVDZ-F12'!O52-'F12c_aVDZ-F12'!$M52</f>
        <v>1.0552961738411923</v>
      </c>
      <c r="DF62" s="1">
        <f>'F12c_aVDZ-F12'!P52-'F12c_aVDZ-F12'!$M52</f>
        <v>1.2316678233752709</v>
      </c>
      <c r="DG62" s="1">
        <f>'F12c_aVDZ-F12'!Q52-'F12c_aVDZ-F12'!$M52</f>
        <v>1.2592105046667048</v>
      </c>
      <c r="DH62" s="1">
        <f>'F12c_aVDZ-F12'!R52-'F12c_aVDZ-F12'!$M52</f>
        <v>1.2044095232049528</v>
      </c>
      <c r="DI62" s="1">
        <f>'F12c_aVDZ-F12'!W52-'F12c_aVDZ-F12'!$V52</f>
        <v>1.2483349714429517</v>
      </c>
      <c r="DJ62" s="1">
        <f>'F12c_aVDZ-F12'!X52-'F12c_aVDZ-F12'!$V52</f>
        <v>1.1490806235609812</v>
      </c>
      <c r="DK62" s="1">
        <f>'F12c_aVDZ-F12'!Y52-'F12c_aVDZ-F12'!$V52</f>
        <v>1.3411264681767276</v>
      </c>
      <c r="DL62" s="1">
        <f>'F12c_aVDZ-F12'!Z52-'F12c_aVDZ-F12'!$V52</f>
        <v>1.3711168748297746</v>
      </c>
      <c r="DM62" s="1">
        <f>'F12c_aVDZ-F12'!AA52-'F12c_aVDZ-F12'!$V52</f>
        <v>1.3114457156701471</v>
      </c>
      <c r="DO62" s="1"/>
    </row>
    <row r="63" spans="1:119" x14ac:dyDescent="0.2">
      <c r="A63" t="s">
        <v>205</v>
      </c>
      <c r="B63" s="1">
        <f>-(BEGDB!D46-BEGDB!C46)</f>
        <v>0.84299999999999997</v>
      </c>
      <c r="C63" s="1">
        <f>'CCSD(T)-haVnZ'!I54-'CCSD(T)-haVnZ'!H54</f>
        <v>1.0569186082492239</v>
      </c>
      <c r="D63" s="1">
        <f>'CCSD(T)-haVnZ'!S54-'CCSD(T)-haVnZ'!R54</f>
        <v>1.0021015771874415</v>
      </c>
      <c r="E63" s="1"/>
      <c r="F63" s="1">
        <f t="shared" si="66"/>
        <v>0.97902072200353318</v>
      </c>
      <c r="H63" s="1">
        <f>'CCSD(T)-haVnZ'!N54-'CCSD(T)-haVnZ'!M54</f>
        <v>0.79930141095361851</v>
      </c>
      <c r="I63" s="1">
        <f>'CCSD(T)-haVnZ'!X54-'CCSD(T)-haVnZ'!W54</f>
        <v>0.93236604984423366</v>
      </c>
      <c r="J63" s="1"/>
      <c r="K63" s="1">
        <f t="shared" si="36"/>
        <v>0.98839326621922952</v>
      </c>
      <c r="M63" s="1">
        <f t="shared" si="37"/>
        <v>0.9281100096014212</v>
      </c>
      <c r="N63" s="1">
        <f t="shared" si="68"/>
        <v>0.96723381351583759</v>
      </c>
      <c r="O63" s="1"/>
      <c r="P63" s="1">
        <f t="shared" si="34"/>
        <v>0.98370699411138141</v>
      </c>
      <c r="S63" s="1">
        <f>'CCSD(T)-sano-VnZ'!F54-'CCSD(T)-sano-VnZ'!E54</f>
        <v>0.74288253700882834</v>
      </c>
      <c r="T63" s="1">
        <f>'CCSD(T)-sano-VnZ'!P54-'CCSD(T)-sano-VnZ'!O54</f>
        <v>0.89478745828450368</v>
      </c>
      <c r="U63" s="1"/>
      <c r="V63" s="1">
        <f>'CCSD(T)-sano-VnZ'!K54-'CCSD(T)-sano-VnZ'!J54</f>
        <v>0.62296676676753959</v>
      </c>
      <c r="W63" s="1">
        <f>'CCSD(T)-sano-VnZ'!U54-'CCSD(T)-sano-VnZ'!T54</f>
        <v>0.8292758456199727</v>
      </c>
      <c r="X63" s="1"/>
      <c r="Y63" s="1">
        <f t="shared" si="69"/>
        <v>0.68292465188818396</v>
      </c>
      <c r="Z63" s="1">
        <f t="shared" si="58"/>
        <v>0.86203165195223819</v>
      </c>
      <c r="AA63" s="1"/>
      <c r="AB63" s="27"/>
      <c r="AC63" s="28">
        <f t="shared" si="63"/>
        <v>0.95874742513741962</v>
      </c>
      <c r="AD63" s="28">
        <f t="shared" si="64"/>
        <v>0.91614282618941822</v>
      </c>
      <c r="AE63" s="28">
        <f t="shared" si="65"/>
        <v>0.93744512566341887</v>
      </c>
      <c r="AF63" s="27"/>
      <c r="AG63" s="27"/>
      <c r="AH63" s="27"/>
      <c r="AI63" s="27"/>
      <c r="AJ63" s="1"/>
      <c r="AK63" s="1">
        <f t="shared" si="67"/>
        <v>1.0314001982251739</v>
      </c>
      <c r="AL63" s="1"/>
      <c r="AM63" s="1"/>
      <c r="AN63" s="1"/>
      <c r="AO63" s="1"/>
      <c r="AP63" s="1"/>
      <c r="AQ63" s="1"/>
      <c r="BC63" s="1">
        <f>'F12b_VTZ-F12'!E53-'F12b_VTZ-F12'!$D53</f>
        <v>1.0417377961523346</v>
      </c>
      <c r="BD63" s="1">
        <f>'F12b_VTZ-F12'!F53-'F12b_VTZ-F12'!$D53</f>
        <v>1.0096229458644768</v>
      </c>
      <c r="BE63" s="1">
        <f>'F12b_VTZ-F12'!G53-'F12b_VTZ-F12'!$D53</f>
        <v>1.0744710276773519</v>
      </c>
      <c r="BF63" s="1">
        <f>'F12b_VTZ-F12'!H53-'F12b_VTZ-F12'!$D53</f>
        <v>1.0909928192162237</v>
      </c>
      <c r="BG63" s="1">
        <f>'F12b_VTZ-F12'!I53-'F12b_VTZ-F12'!$D53</f>
        <v>1.0628300751115347</v>
      </c>
      <c r="BH63" s="1">
        <f>'F12b_VTZ-F12'!N53-'F12b_VTZ-F12'!$M53</f>
        <v>0.97587111909647772</v>
      </c>
      <c r="BI63" s="1">
        <f>'F12b_VTZ-F12'!O53-'F12b_VTZ-F12'!$M53</f>
        <v>0.92587589573169238</v>
      </c>
      <c r="BJ63" s="1">
        <f>'F12b_VTZ-F12'!P53-'F12b_VTZ-F12'!$M53</f>
        <v>0.98534490451453882</v>
      </c>
      <c r="BK63" s="1">
        <f>'F12b_VTZ-F12'!Q53-'F12b_VTZ-F12'!$M53</f>
        <v>1.0004962326443163</v>
      </c>
      <c r="BL63" s="1">
        <f>'F12b_VTZ-F12'!R53-'F12b_VTZ-F12'!$M53</f>
        <v>0.9746695554367526</v>
      </c>
      <c r="BM63" s="1">
        <f>'F12b_VTZ-F12'!W53-'F12b_VTZ-F12'!$V53</f>
        <v>1.008804457624406</v>
      </c>
      <c r="BN63" s="1">
        <f>'F12b_VTZ-F12'!X53-'F12b_VTZ-F12'!$V53</f>
        <v>0.96774942079808435</v>
      </c>
      <c r="BO63" s="1">
        <f>'F12b_VTZ-F12'!Y53-'F12b_VTZ-F12'!$V53</f>
        <v>1.0299079660959451</v>
      </c>
      <c r="BP63" s="1">
        <f>'F12b_VTZ-F12'!Z53-'F12b_VTZ-F12'!$V53</f>
        <v>1.04574452593027</v>
      </c>
      <c r="BQ63" s="1">
        <f>'F12b_VTZ-F12'!AA53-'F12b_VTZ-F12'!$V53</f>
        <v>1.0187498152741434</v>
      </c>
      <c r="BR63" s="1"/>
      <c r="BS63" s="1">
        <f>'F12b_VDZ-F12'!E53-'F12b_VDZ-F12'!$D53</f>
        <v>1.0257585773338085</v>
      </c>
      <c r="BT63" s="1">
        <f>'F12b_VDZ-F12'!F53-'F12b_VDZ-F12'!$D53</f>
        <v>0.968512624223826</v>
      </c>
      <c r="BU63" s="1">
        <f>'F12b_VDZ-F12'!G53-'F12b_VDZ-F12'!$D53</f>
        <v>1.1257506487665641</v>
      </c>
      <c r="BV63" s="1">
        <f>'F12b_VDZ-F12'!H53-'F12b_VDZ-F12'!$D53</f>
        <v>1.159460076184081</v>
      </c>
      <c r="BW63" s="1">
        <f>'F12b_VDZ-F12'!I53-'F12b_VDZ-F12'!$D53</f>
        <v>1.1053634580266527</v>
      </c>
      <c r="BX63" s="1">
        <f>'F12b_VDZ-F12'!N53-'F12b_VDZ-F12'!M53</f>
        <v>0.88351107687183017</v>
      </c>
      <c r="BY63" s="1">
        <f>'F12b_VDZ-F12'!O53-'F12b_VDZ-F12'!M53</f>
        <v>0.8028251333104075</v>
      </c>
      <c r="BZ63" s="1">
        <f>'F12b_VDZ-F12'!P53-'F12b_VDZ-F12'!M53</f>
        <v>0.93316379370335234</v>
      </c>
      <c r="CA63" s="1">
        <f>'F12b_VDZ-F12'!Q53-'F12b_VDZ-F12'!M53</f>
        <v>0.96110640888812959</v>
      </c>
      <c r="CB63" s="1">
        <f>'F12b_VDZ-F12'!R53-'F12b_VDZ-F12'!M53</f>
        <v>0.91626432464716823</v>
      </c>
      <c r="CC63" s="1">
        <f>'F12b_VDZ-F12'!W53-'F12b_VDZ-F12'!V53</f>
        <v>0.95463482710281955</v>
      </c>
      <c r="CD63" s="1">
        <f>'F12b_VDZ-F12'!X53-'F12b_VDZ-F12'!V53</f>
        <v>0.88566887876711675</v>
      </c>
      <c r="CE63" s="1">
        <f>'F12b_VDZ-F12'!Y53-'F12b_VDZ-F12'!V53</f>
        <v>1.0294572212349582</v>
      </c>
      <c r="CF63" s="1">
        <f>'F12b_VDZ-F12'!Z53-'F12b_VDZ-F12'!V53</f>
        <v>1.0602832425361055</v>
      </c>
      <c r="CG63" s="1">
        <f>'F12b_VDZ-F12'!AA53-'F12b_VDZ-F12'!V53</f>
        <v>1.0108138913369107</v>
      </c>
      <c r="CI63" s="1">
        <f>'F12c_VDZ-F12 '!E53-'F12c_VDZ-F12 '!$D53</f>
        <v>1.0057687690567247</v>
      </c>
      <c r="CJ63" s="1">
        <f>'F12c_VDZ-F12 '!F53-'F12c_VDZ-F12 '!$D53</f>
        <v>0.94959079229139221</v>
      </c>
      <c r="CK63" s="1">
        <f>'F12c_VDZ-F12 '!G53-'F12c_VDZ-F12 '!$D53</f>
        <v>1.110489456137246</v>
      </c>
      <c r="CL63" s="1">
        <f>'F12c_VDZ-F12 '!H53-'F12c_VDZ-F12 '!$D53</f>
        <v>1.1368077037282598</v>
      </c>
      <c r="CM63" s="1">
        <f>'F12c_VDZ-F12 '!I53-'F12c_VDZ-F12 '!$D53</f>
        <v>1.0837679712421662</v>
      </c>
      <c r="CN63" s="1">
        <f>'F12c_VDZ-F12 '!N53-'F12c_VDZ-F12 '!$M53</f>
        <v>0.86624761779759929</v>
      </c>
      <c r="CO63" s="1">
        <f>'F12c_VDZ-F12 '!O53-'F12c_VDZ-F12 '!$M53</f>
        <v>0.78660423642948318</v>
      </c>
      <c r="CP63" s="1">
        <f>'F12c_VDZ-F12 '!P53-'F12c_VDZ-F12 '!$M53</f>
        <v>0.91988645825009474</v>
      </c>
      <c r="CQ63" s="1">
        <f>'F12c_VDZ-F12 '!Q53-'F12c_VDZ-F12 '!$M53</f>
        <v>0.94168747529717134</v>
      </c>
      <c r="CR63" s="1">
        <f>'F12c_VDZ-F12 '!R53-'F12c_VDZ-F12 '!$M53</f>
        <v>0.8977514150369692</v>
      </c>
      <c r="CS63" s="1">
        <f>'F12c_VDZ-F12 '!W53-'F12c_VDZ-F12 '!$V53</f>
        <v>0.93600819342716157</v>
      </c>
      <c r="CT63" s="1">
        <f>'F12c_VDZ-F12 '!X53-'F12c_VDZ-F12 '!$V53</f>
        <v>0.86809751436043747</v>
      </c>
      <c r="CU63" s="1">
        <f>'F12c_VDZ-F12 '!Y53-'F12c_VDZ-F12 '!$V53</f>
        <v>1.0151879571936702</v>
      </c>
      <c r="CV63" s="1">
        <f>'F12c_VDZ-F12 '!Z53-'F12c_VDZ-F12 '!$V53</f>
        <v>1.0392475895127156</v>
      </c>
      <c r="CW63" s="1">
        <f>'F12c_VDZ-F12 '!AA53-'F12c_VDZ-F12 '!$V53</f>
        <v>0.99075969313956769</v>
      </c>
      <c r="CX63" s="1"/>
      <c r="CY63" s="1">
        <f>'F12c_aVDZ-F12'!E53-'F12c_aVDZ-F12'!$D53</f>
        <v>1.0277169767466021</v>
      </c>
      <c r="CZ63" s="1">
        <f>'F12c_aVDZ-F12'!F53-'F12c_aVDZ-F12'!$D53</f>
        <v>0.99508265489030201</v>
      </c>
      <c r="DA63" s="1">
        <f>'F12c_aVDZ-F12'!G53-'F12c_aVDZ-F12'!$D53</f>
        <v>1.1599180966728806</v>
      </c>
      <c r="DB63" s="1">
        <f>'F12c_aVDZ-F12'!H53-'F12c_aVDZ-F12'!$D53</f>
        <v>1.1865668518631565</v>
      </c>
      <c r="DC63" s="1">
        <f>'F12c_aVDZ-F12'!I53-'F12c_aVDZ-F12'!$D53</f>
        <v>1.1356878340263017</v>
      </c>
      <c r="DD63" s="1">
        <f>'F12c_aVDZ-F12'!N53-'F12c_aVDZ-F12'!$M53</f>
        <v>0.91713827048490204</v>
      </c>
      <c r="DE63" s="1">
        <f>'F12c_aVDZ-F12'!O53-'F12c_aVDZ-F12'!$M53</f>
        <v>0.83855684853936419</v>
      </c>
      <c r="DF63" s="1">
        <f>'F12c_aVDZ-F12'!P53-'F12c_aVDZ-F12'!$M53</f>
        <v>0.97746379049990972</v>
      </c>
      <c r="DG63" s="1">
        <f>'F12c_aVDZ-F12'!Q53-'F12c_aVDZ-F12'!$M53</f>
        <v>0.99992071511821523</v>
      </c>
      <c r="DH63" s="1">
        <f>'F12c_aVDZ-F12'!R53-'F12c_aVDZ-F12'!$M53</f>
        <v>0.95704493123797629</v>
      </c>
      <c r="DI63" s="1">
        <f>'F12c_aVDZ-F12'!W53-'F12c_aVDZ-F12'!$V53</f>
        <v>0.97242762361575208</v>
      </c>
      <c r="DJ63" s="1">
        <f>'F12c_aVDZ-F12'!X53-'F12c_aVDZ-F12'!$V53</f>
        <v>0.91681975171483332</v>
      </c>
      <c r="DK63" s="1">
        <f>'F12c_aVDZ-F12'!Y53-'F12c_aVDZ-F12'!$V53</f>
        <v>1.0686909435863954</v>
      </c>
      <c r="DL63" s="1">
        <f>'F12c_aVDZ-F12'!Z53-'F12c_aVDZ-F12'!$V53</f>
        <v>1.0932437834906858</v>
      </c>
      <c r="DM63" s="1">
        <f>'F12c_aVDZ-F12'!AA53-'F12c_aVDZ-F12'!$V53</f>
        <v>1.0463663826321388</v>
      </c>
      <c r="DO63" s="1"/>
    </row>
    <row r="64" spans="1:119" x14ac:dyDescent="0.2">
      <c r="A64" t="s">
        <v>188</v>
      </c>
      <c r="B64" s="1">
        <f>-(BEGDB!D47-BEGDB!C47)</f>
        <v>0.48099999999999987</v>
      </c>
      <c r="C64" s="1">
        <f>'CCSD(T)-haVnZ'!I55-'CCSD(T)-haVnZ'!H55</f>
        <v>0.51038741772295637</v>
      </c>
      <c r="D64" s="1">
        <f>'CCSD(T)-haVnZ'!S55-'CCSD(T)-haVnZ'!R55</f>
        <v>0.5693758966691389</v>
      </c>
      <c r="E64" s="1"/>
      <c r="F64" s="1">
        <f t="shared" si="66"/>
        <v>0.59421315096226834</v>
      </c>
      <c r="G64" s="1"/>
      <c r="H64" s="1">
        <f>'CCSD(T)-haVnZ'!N55-'CCSD(T)-haVnZ'!M55</f>
        <v>0.42870657753805719</v>
      </c>
      <c r="I64" s="1">
        <f>'CCSD(T)-haVnZ'!X55-'CCSD(T)-haVnZ'!W55</f>
        <v>0.53767952965344734</v>
      </c>
      <c r="J64" s="1"/>
      <c r="K64" s="1">
        <f t="shared" si="36"/>
        <v>0.58356287791255901</v>
      </c>
      <c r="L64" s="1"/>
      <c r="M64" s="1">
        <f t="shared" si="37"/>
        <v>0.46954699763050678</v>
      </c>
      <c r="N64" s="1">
        <f t="shared" si="68"/>
        <v>0.55352771316129312</v>
      </c>
      <c r="O64" s="1"/>
      <c r="P64" s="1">
        <f t="shared" ref="P64:P86" si="70">(K64+F64)/2</f>
        <v>0.58888801443741368</v>
      </c>
      <c r="Q64" s="1"/>
      <c r="R64" s="1"/>
      <c r="S64" s="1">
        <f>'CCSD(T)-sano-VnZ'!F55-'CCSD(T)-sano-VnZ'!E55</f>
        <v>0.41199355286841177</v>
      </c>
      <c r="T64" s="1">
        <f>'CCSD(T)-sano-VnZ'!P55-'CCSD(T)-sano-VnZ'!O55</f>
        <v>0.52505703110904944</v>
      </c>
      <c r="U64" s="1"/>
      <c r="V64" s="1">
        <f>'CCSD(T)-sano-VnZ'!K55-'CCSD(T)-sano-VnZ'!J55</f>
        <v>0.3588735910671359</v>
      </c>
      <c r="W64" s="1">
        <f>'CCSD(T)-sano-VnZ'!U55-'CCSD(T)-sano-VnZ'!T55</f>
        <v>0.49619847534722838</v>
      </c>
      <c r="X64" s="1"/>
      <c r="Y64" s="1">
        <f t="shared" si="69"/>
        <v>0.38543357196777384</v>
      </c>
      <c r="Z64" s="1">
        <f t="shared" si="58"/>
        <v>0.51062775322813891</v>
      </c>
      <c r="AA64" s="1"/>
      <c r="AB64" s="27"/>
      <c r="AC64" s="28">
        <f t="shared" si="63"/>
        <v>0.57266270615773895</v>
      </c>
      <c r="AD64" s="28">
        <f t="shared" si="64"/>
        <v>0.55401947925463579</v>
      </c>
      <c r="AE64" s="28">
        <f t="shared" si="65"/>
        <v>0.56334109270618737</v>
      </c>
      <c r="AF64" s="27"/>
      <c r="AG64" s="27"/>
      <c r="AH64" s="27"/>
      <c r="AI64" s="27"/>
      <c r="AJ64" s="1"/>
      <c r="AK64" s="1">
        <f t="shared" si="67"/>
        <v>0.60354876053192685</v>
      </c>
      <c r="AL64" s="1"/>
      <c r="AM64" s="1"/>
      <c r="AN64" s="1"/>
      <c r="AO64" s="1"/>
      <c r="AP64" s="1"/>
      <c r="AQ64" s="1"/>
      <c r="BB64" s="1"/>
      <c r="BC64" s="1">
        <f>'F12b_VTZ-F12'!E54-'F12b_VTZ-F12'!$D54</f>
        <v>0.60761810082918455</v>
      </c>
      <c r="BD64" s="1">
        <f>'F12b_VTZ-F12'!F54-'F12b_VTZ-F12'!$D54</f>
        <v>0.58129163972248454</v>
      </c>
      <c r="BE64" s="1">
        <f>'F12b_VTZ-F12'!G54-'F12b_VTZ-F12'!$D54</f>
        <v>0.61593662144994443</v>
      </c>
      <c r="BF64" s="1">
        <f>'F12b_VTZ-F12'!H54-'F12b_VTZ-F12'!$D54</f>
        <v>0.62724322761902629</v>
      </c>
      <c r="BG64" s="1">
        <f>'F12b_VTZ-F12'!I54-'F12b_VTZ-F12'!D54</f>
        <v>0.61192570913585964</v>
      </c>
      <c r="BH64" s="1">
        <f>'F12b_VTZ-F12'!N54-'F12b_VTZ-F12'!$M54</f>
        <v>0.58787068871861803</v>
      </c>
      <c r="BI64" s="1">
        <f>'F12b_VTZ-F12'!O54-'F12b_VTZ-F12'!$M54</f>
        <v>0.55066394411288044</v>
      </c>
      <c r="BJ64" s="1">
        <f>'F12b_VTZ-F12'!P54-'F12b_VTZ-F12'!$M54</f>
        <v>0.58348351518200814</v>
      </c>
      <c r="BK64" s="1">
        <f>'F12b_VTZ-F12'!Q54-'F12b_VTZ-F12'!$M54</f>
        <v>0.5941943871817672</v>
      </c>
      <c r="BL64" s="1">
        <f>'F12b_VTZ-F12'!R54-'F12b_VTZ-F12'!$M54</f>
        <v>0.57968393396762918</v>
      </c>
      <c r="BM64" s="1">
        <f>'F12b_VTZ-F12'!W54-'F12b_VTZ-F12'!$V54</f>
        <v>0.59774439477390118</v>
      </c>
      <c r="BN64" s="1">
        <f>'F12b_VTZ-F12'!X54-'F12b_VTZ-F12'!$V54</f>
        <v>0.56597779191768227</v>
      </c>
      <c r="BO64" s="1">
        <f>'F12b_VTZ-F12'!Y54-'F12b_VTZ-F12'!$V54</f>
        <v>0.59971006831597617</v>
      </c>
      <c r="BP64" s="1">
        <f>'F12b_VTZ-F12'!Z54-'F12b_VTZ-F12'!$V54</f>
        <v>0.61071880740039663</v>
      </c>
      <c r="BQ64" s="1">
        <f>'F12b_VTZ-F12'!AA54-'F12b_VTZ-F12'!$V54</f>
        <v>0.59580482155174419</v>
      </c>
      <c r="BR64" s="1"/>
      <c r="BS64" s="1">
        <f>'F12b_VDZ-F12'!E54-'F12b_VDZ-F12'!$D54</f>
        <v>0.60492883418486776</v>
      </c>
      <c r="BT64" s="1">
        <f>'F12b_VDZ-F12'!F54-'F12b_VDZ-F12'!$D54</f>
        <v>0.5392754395097179</v>
      </c>
      <c r="BU64" s="1">
        <f>'F12b_VDZ-F12'!G54-'F12b_VDZ-F12'!$D54</f>
        <v>0.61791258409902494</v>
      </c>
      <c r="BV64" s="1">
        <f>'F12b_VDZ-F12'!H54-'F12b_VDZ-F12'!$D54</f>
        <v>0.64032948603019002</v>
      </c>
      <c r="BW64" s="1">
        <f>'F12b_VDZ-F12'!I54-'F12b_VDZ-F12'!$D54</f>
        <v>0.61547505911244094</v>
      </c>
      <c r="BX64" s="1">
        <f>'F12b_VDZ-F12'!N54-'F12b_VDZ-F12'!M54</f>
        <v>0.54951423958657153</v>
      </c>
      <c r="BY64" s="1">
        <f>'F12b_VDZ-F12'!O54-'F12b_VDZ-F12'!M54</f>
        <v>0.47124645871063553</v>
      </c>
      <c r="BZ64" s="1">
        <f>'F12b_VDZ-F12'!P54-'F12b_VDZ-F12'!M54</f>
        <v>0.53996361731982034</v>
      </c>
      <c r="CA64" s="1">
        <f>'F12b_VDZ-F12'!Q54-'F12b_VDZ-F12'!M54</f>
        <v>0.5595526526742387</v>
      </c>
      <c r="CB64" s="1">
        <f>'F12b_VDZ-F12'!R54-'F12b_VDZ-F12'!M54</f>
        <v>0.53783358332644848</v>
      </c>
      <c r="CC64" s="1">
        <f>'F12b_VDZ-F12'!W54-'F12b_VDZ-F12'!V54</f>
        <v>0.57722153688571964</v>
      </c>
      <c r="CD64" s="1">
        <f>'F12b_VDZ-F12'!X54-'F12b_VDZ-F12'!V54</f>
        <v>0.50526094911017694</v>
      </c>
      <c r="CE64" s="1">
        <f>'F12b_VDZ-F12'!Y54-'F12b_VDZ-F12'!V54</f>
        <v>0.57893810070942275</v>
      </c>
      <c r="CF64" s="1">
        <f>'F12b_VDZ-F12'!Z54-'F12b_VDZ-F12'!V54</f>
        <v>0.59994106935221447</v>
      </c>
      <c r="CG64" s="1">
        <f>'F12b_VDZ-F12'!AA54-'F12b_VDZ-F12'!V54</f>
        <v>0.57665432121944482</v>
      </c>
      <c r="CI64" s="1">
        <f>'F12c_VDZ-F12 '!E54-'F12c_VDZ-F12 '!$D54</f>
        <v>0.59382308386314642</v>
      </c>
      <c r="CJ64" s="1">
        <f>'F12c_VDZ-F12 '!F54-'F12c_VDZ-F12 '!$D54</f>
        <v>0.52976361555451335</v>
      </c>
      <c r="CK64" s="1">
        <f>'F12c_VDZ-F12 '!G54-'F12c_VDZ-F12 '!$D54</f>
        <v>0.6101022678533552</v>
      </c>
      <c r="CL64" s="1">
        <f>'F12c_VDZ-F12 '!H54-'F12c_VDZ-F12 '!$D54</f>
        <v>0.62903525500477531</v>
      </c>
      <c r="CM64" s="1">
        <f>'F12c_VDZ-F12 '!I54-'F12c_VDZ-F12 '!$D54</f>
        <v>0.60461921443236633</v>
      </c>
      <c r="CN64" s="1">
        <f>'F12c_VDZ-F12 '!N54-'F12c_VDZ-F12 '!$M54</f>
        <v>0.53958902850143331</v>
      </c>
      <c r="CO64" s="1">
        <f>'F12c_VDZ-F12 '!O54-'F12c_VDZ-F12 '!$M54</f>
        <v>0.46287378773119681</v>
      </c>
      <c r="CP64" s="1">
        <f>'F12c_VDZ-F12 '!P54-'F12c_VDZ-F12 '!$M54</f>
        <v>0.53306859764063286</v>
      </c>
      <c r="CQ64" s="1">
        <f>'F12c_VDZ-F12 '!Q54-'F12c_VDZ-F12 '!$M54</f>
        <v>0.54961103887014362</v>
      </c>
      <c r="CR64" s="1">
        <f>'F12c_VDZ-F12 '!R54-'F12c_VDZ-F12 '!$M54</f>
        <v>0.52827785393761495</v>
      </c>
      <c r="CS64" s="1">
        <f>'F12c_VDZ-F12 '!W54-'F12c_VDZ-F12 '!$V54</f>
        <v>0.56670605618228986</v>
      </c>
      <c r="CT64" s="1">
        <f>'F12c_VDZ-F12 '!X54-'F12c_VDZ-F12 '!$V54</f>
        <v>0.49631870164285519</v>
      </c>
      <c r="CU64" s="1">
        <f>'F12c_VDZ-F12 '!Y54-'F12c_VDZ-F12 '!$V54</f>
        <v>0.57158543274699403</v>
      </c>
      <c r="CV64" s="1">
        <f>'F12c_VDZ-F12 '!Z54-'F12c_VDZ-F12 '!$V54</f>
        <v>0.58932314693745957</v>
      </c>
      <c r="CW64" s="1">
        <f>'F12c_VDZ-F12 '!AA54-'F12c_VDZ-F12 '!$V54</f>
        <v>0.56644853418499075</v>
      </c>
      <c r="CX64" s="1"/>
      <c r="CY64" s="1">
        <f>'F12c_aVDZ-F12'!E54-'F12c_aVDZ-F12'!$D54</f>
        <v>0.60602369463271533</v>
      </c>
      <c r="CZ64" s="1">
        <f>'F12c_aVDZ-F12'!F54-'F12c_aVDZ-F12'!$D54</f>
        <v>0.55053610991574642</v>
      </c>
      <c r="DA64" s="1">
        <f>'F12c_aVDZ-F12'!G54-'F12c_aVDZ-F12'!$D54</f>
        <v>0.63226870079383835</v>
      </c>
      <c r="DB64" s="1">
        <f>'F12c_aVDZ-F12'!H54-'F12c_aVDZ-F12'!$D54</f>
        <v>0.65138555826755562</v>
      </c>
      <c r="DC64" s="1">
        <f>'F12c_aVDZ-F12'!I54-'F12c_aVDZ-F12'!$D54</f>
        <v>0.62832686224684142</v>
      </c>
      <c r="DD64" s="1">
        <f>'F12c_aVDZ-F12'!N54-'F12c_aVDZ-F12'!$M54</f>
        <v>0.5599287963955224</v>
      </c>
      <c r="DE64" s="1">
        <f>'F12c_aVDZ-F12'!O54-'F12c_aVDZ-F12'!$M54</f>
        <v>0.484483103318057</v>
      </c>
      <c r="DF64" s="1">
        <f>'F12c_aVDZ-F12'!P54-'F12c_aVDZ-F12'!$M54</f>
        <v>0.55640946483665576</v>
      </c>
      <c r="DG64" s="1">
        <f>'F12c_aVDZ-F12'!Q54-'F12c_aVDZ-F12'!$M54</f>
        <v>0.57323269271897037</v>
      </c>
      <c r="DH64" s="1">
        <f>'F12c_aVDZ-F12'!R54-'F12c_aVDZ-F12'!$M54</f>
        <v>0.55294056581689843</v>
      </c>
      <c r="DI64" s="1">
        <f>'F12c_aVDZ-F12'!W54-'F12c_aVDZ-F12'!$V54</f>
        <v>0.58297624551411875</v>
      </c>
      <c r="DJ64" s="1">
        <f>'F12c_aVDZ-F12'!X54-'F12c_aVDZ-F12'!$V54</f>
        <v>0.5175096066169016</v>
      </c>
      <c r="DK64" s="1">
        <f>'F12c_aVDZ-F12'!Y54-'F12c_aVDZ-F12'!$V54</f>
        <v>0.59433908281524683</v>
      </c>
      <c r="DL64" s="1">
        <f>'F12c_aVDZ-F12'!Z54-'F12c_aVDZ-F12'!$V54</f>
        <v>0.61230912549326288</v>
      </c>
      <c r="DM64" s="1">
        <f>'F12c_aVDZ-F12'!AA54-'F12c_aVDZ-F12'!$V54</f>
        <v>0.59063371403186982</v>
      </c>
      <c r="DO64" s="1"/>
    </row>
    <row r="65" spans="1:119" x14ac:dyDescent="0.2">
      <c r="A65" t="s">
        <v>189</v>
      </c>
      <c r="B65" s="1">
        <f>-(BEGDB!D48-BEGDB!C48)</f>
        <v>0.40700000000000003</v>
      </c>
      <c r="C65" s="1">
        <f>'CCSD(T)-haVnZ'!I56-'CCSD(T)-haVnZ'!H56</f>
        <v>0.455213848215968</v>
      </c>
      <c r="D65" s="1">
        <f>'CCSD(T)-haVnZ'!S56-'CCSD(T)-haVnZ'!R56</f>
        <v>0.49093759260335146</v>
      </c>
      <c r="E65" s="1"/>
      <c r="F65" s="1">
        <f t="shared" si="66"/>
        <v>0.50597916918751296</v>
      </c>
      <c r="G65" s="1"/>
      <c r="H65" s="1">
        <f>'CCSD(T)-haVnZ'!N56-'CCSD(T)-haVnZ'!M56</f>
        <v>0.37367318804028837</v>
      </c>
      <c r="I65" s="1">
        <f>'CCSD(T)-haVnZ'!X56-'CCSD(T)-haVnZ'!W56</f>
        <v>0.46211067148241058</v>
      </c>
      <c r="J65" s="1"/>
      <c r="K65" s="1">
        <f t="shared" si="36"/>
        <v>0.49934750661593574</v>
      </c>
      <c r="L65" s="1"/>
      <c r="M65" s="1">
        <f t="shared" si="37"/>
        <v>0.41444351812812819</v>
      </c>
      <c r="N65" s="1">
        <f t="shared" si="68"/>
        <v>0.47652413204288102</v>
      </c>
      <c r="O65" s="1"/>
      <c r="P65" s="1">
        <f t="shared" si="70"/>
        <v>0.50266333790172435</v>
      </c>
      <c r="Q65" s="1"/>
      <c r="R65" s="1"/>
      <c r="S65" s="1">
        <f>'CCSD(T)-sano-VnZ'!F56-'CCSD(T)-sano-VnZ'!E56</f>
        <v>0.34470842756144227</v>
      </c>
      <c r="T65" s="1">
        <f>'CCSD(T)-sano-VnZ'!P56-'CCSD(T)-sano-VnZ'!O56</f>
        <v>0.43988979960162178</v>
      </c>
      <c r="U65" s="1"/>
      <c r="V65" s="1">
        <f>'CCSD(T)-sano-VnZ'!K56-'CCSD(T)-sano-VnZ'!J56</f>
        <v>0.29193130301278258</v>
      </c>
      <c r="W65" s="1">
        <f>'CCSD(T)-sano-VnZ'!U56-'CCSD(T)-sano-VnZ'!T56</f>
        <v>0.41321720014635077</v>
      </c>
      <c r="X65" s="1"/>
      <c r="Y65" s="1">
        <f t="shared" si="69"/>
        <v>0.31831986528711242</v>
      </c>
      <c r="Z65" s="1">
        <f t="shared" si="58"/>
        <v>0.42655349987398627</v>
      </c>
      <c r="AA65" s="1"/>
      <c r="AB65" s="27"/>
      <c r="AC65" s="28">
        <f t="shared" si="63"/>
        <v>0.47996616677643422</v>
      </c>
      <c r="AD65" s="28">
        <f t="shared" si="64"/>
        <v>0.46428494630785316</v>
      </c>
      <c r="AE65" s="28">
        <f t="shared" si="65"/>
        <v>0.47212555654214367</v>
      </c>
      <c r="AF65" s="27"/>
      <c r="AG65" s="27"/>
      <c r="AH65" s="27"/>
      <c r="AI65" s="27"/>
      <c r="AJ65" s="1"/>
      <c r="AK65" s="1">
        <f t="shared" si="67"/>
        <v>0.5361932208055934</v>
      </c>
      <c r="AL65" s="1"/>
      <c r="AM65" s="1"/>
      <c r="AN65" s="1"/>
      <c r="AO65" s="1"/>
      <c r="AP65" s="1"/>
      <c r="AQ65" s="1"/>
      <c r="BB65" s="1"/>
      <c r="BC65" s="1">
        <f>'F12b_VTZ-F12'!E55-'F12b_VTZ-F12'!$D55</f>
        <v>0.54195099871923302</v>
      </c>
      <c r="BD65" s="1">
        <f>'F12b_VTZ-F12'!F55-'F12b_VTZ-F12'!$D55</f>
        <v>0.50725353109228788</v>
      </c>
      <c r="BE65" s="1">
        <f>'F12b_VTZ-F12'!G55-'F12b_VTZ-F12'!$D55</f>
        <v>0.53744526126290082</v>
      </c>
      <c r="BF65" s="1">
        <f>'F12b_VTZ-F12'!H55-'F12b_VTZ-F12'!$D55</f>
        <v>0.54693045923271533</v>
      </c>
      <c r="BG65" s="1">
        <f>'F12b_VTZ-F12'!I55-'F12b_VTZ-F12'!$D55</f>
        <v>0.53398579218085129</v>
      </c>
      <c r="BH65" s="1">
        <f>'F12b_VTZ-F12'!N55-'F12b_VTZ-F12'!$M55</f>
        <v>0.50674747357466265</v>
      </c>
      <c r="BI65" s="1">
        <f>'F12b_VTZ-F12'!O55-'F12b_VTZ-F12'!$M55</f>
        <v>0.46700913818519196</v>
      </c>
      <c r="BJ65" s="1">
        <f>'F12b_VTZ-F12'!P55-'F12b_VTZ-F12'!$M55</f>
        <v>0.49480552208997453</v>
      </c>
      <c r="BK65" s="1">
        <f>'F12b_VTZ-F12'!Q55-'F12b_VTZ-F12'!$M55</f>
        <v>0.50353818506397197</v>
      </c>
      <c r="BL65" s="1">
        <f>'F12b_VTZ-F12'!R55-'F12b_VTZ-F12'!$M55</f>
        <v>0.49162051976755161</v>
      </c>
      <c r="BM65" s="1">
        <f>'F12b_VTZ-F12'!W55-'F12b_VTZ-F12'!$V55</f>
        <v>0.52434923614694795</v>
      </c>
      <c r="BN65" s="1">
        <f>'F12b_VTZ-F12'!X55-'F12b_VTZ-F12'!$V55</f>
        <v>0.48713133463874003</v>
      </c>
      <c r="BO65" s="1">
        <f>'F12b_VTZ-F12'!Y55-'F12b_VTZ-F12'!$V55</f>
        <v>0.51612539167643767</v>
      </c>
      <c r="BP65" s="1">
        <f>'F12b_VTZ-F12'!Z55-'F12b_VTZ-F12'!$V55</f>
        <v>0.52523432214834376</v>
      </c>
      <c r="BQ65" s="1">
        <f>'F12b_VTZ-F12'!AA55-'F12b_VTZ-F12'!$V55</f>
        <v>0.51280315597420145</v>
      </c>
      <c r="BR65" s="1"/>
      <c r="BS65" s="1">
        <f>'F12b_VDZ-F12'!E55-'F12b_VDZ-F12'!$D55</f>
        <v>0.53051223849178664</v>
      </c>
      <c r="BT65" s="1">
        <f>'F12b_VDZ-F12'!F55-'F12b_VDZ-F12'!$D55</f>
        <v>0.45262221523162438</v>
      </c>
      <c r="BU65" s="1">
        <f>'F12b_VDZ-F12'!G55-'F12b_VDZ-F12'!$D55</f>
        <v>0.51875032087696482</v>
      </c>
      <c r="BV65" s="1">
        <f>'F12b_VDZ-F12'!H55-'F12b_VDZ-F12'!$D55</f>
        <v>0.53654978236087958</v>
      </c>
      <c r="BW65" s="1">
        <f>'F12b_VDZ-F12'!I55-'F12b_VDZ-F12'!$D55</f>
        <v>0.51657773424385289</v>
      </c>
      <c r="BX65" s="1">
        <f>'F12b_VDZ-F12'!N55-'F12b_VDZ-F12'!M55</f>
        <v>0.47188672479438498</v>
      </c>
      <c r="BY65" s="1">
        <f>'F12b_VDZ-F12'!O55-'F12b_VDZ-F12'!M55</f>
        <v>0.38807962172438493</v>
      </c>
      <c r="BZ65" s="1">
        <f>'F12b_VDZ-F12'!P55-'F12b_VDZ-F12'!M55</f>
        <v>0.44477805445831753</v>
      </c>
      <c r="CA65" s="1">
        <f>'F12b_VDZ-F12'!Q55-'F12b_VDZ-F12'!M55</f>
        <v>0.460039365209582</v>
      </c>
      <c r="CB65" s="1">
        <f>'F12b_VDZ-F12'!R55-'F12b_VDZ-F12'!M55</f>
        <v>0.44291527227404059</v>
      </c>
      <c r="CC65" s="1">
        <f>'F12b_VDZ-F12'!W55-'F12b_VDZ-F12'!V55</f>
        <v>0.50119948164308603</v>
      </c>
      <c r="CD65" s="1">
        <f>'F12b_VDZ-F12'!X55-'F12b_VDZ-F12'!V55</f>
        <v>0.42035091847800476</v>
      </c>
      <c r="CE65" s="1">
        <f>'F12b_VDZ-F12'!Y55-'F12b_VDZ-F12'!V55</f>
        <v>0.48176418766764129</v>
      </c>
      <c r="CF65" s="1">
        <f>'F12b_VDZ-F12'!Z55-'F12b_VDZ-F12'!V55</f>
        <v>0.4982945737852309</v>
      </c>
      <c r="CG65" s="1">
        <f>'F12b_VDZ-F12'!AA55-'F12b_VDZ-F12'!V55</f>
        <v>0.47974650325894697</v>
      </c>
      <c r="CI65" s="1">
        <f>'F12c_VDZ-F12 '!E55-'F12c_VDZ-F12 '!$D55</f>
        <v>0.51850534433391693</v>
      </c>
      <c r="CJ65" s="1">
        <f>'F12c_VDZ-F12 '!F55-'F12c_VDZ-F12 '!$D55</f>
        <v>0.44264018253512538</v>
      </c>
      <c r="CK65" s="1">
        <f>'F12c_VDZ-F12 '!G55-'F12c_VDZ-F12 '!$D55</f>
        <v>0.50997018070054323</v>
      </c>
      <c r="CL65" s="1">
        <f>'F12c_VDZ-F12 '!H55-'F12c_VDZ-F12 '!$D55</f>
        <v>0.52471682908664197</v>
      </c>
      <c r="CM65" s="1">
        <f>'F12c_VDZ-F12 '!I55-'F12c_VDZ-F12 '!$D55</f>
        <v>0.50518524032733869</v>
      </c>
      <c r="CN65" s="1">
        <f>'F12c_VDZ-F12 '!N55-'F12c_VDZ-F12 '!$M55</f>
        <v>0.46131365349252684</v>
      </c>
      <c r="CO65" s="1">
        <f>'F12c_VDZ-F12 '!O55-'F12c_VDZ-F12 '!$M55</f>
        <v>0.37941207326654913</v>
      </c>
      <c r="CP65" s="1">
        <f>'F12c_VDZ-F12 '!P55-'F12c_VDZ-F12 '!$M55</f>
        <v>0.43712444373112391</v>
      </c>
      <c r="CQ65" s="1">
        <f>'F12c_VDZ-F12 '!Q55-'F12c_VDZ-F12 '!$M55</f>
        <v>0.44976463470036232</v>
      </c>
      <c r="CR65" s="1">
        <f>'F12c_VDZ-F12 '!R55-'F12c_VDZ-F12 '!$M55</f>
        <v>0.43302299921911258</v>
      </c>
      <c r="CS65" s="1">
        <f>'F12c_VDZ-F12 '!W55-'F12c_VDZ-F12 '!$V55</f>
        <v>0.489909498913222</v>
      </c>
      <c r="CT65" s="1">
        <f>'F12c_VDZ-F12 '!X55-'F12c_VDZ-F12 '!$V55</f>
        <v>0.41102612790083737</v>
      </c>
      <c r="CU65" s="1">
        <f>'F12c_VDZ-F12 '!Y55-'F12c_VDZ-F12 '!$V55</f>
        <v>0.47354731221583357</v>
      </c>
      <c r="CV65" s="1">
        <f>'F12c_VDZ-F12 '!Z55-'F12c_VDZ-F12 '!$V55</f>
        <v>0.48724073189350214</v>
      </c>
      <c r="CW65" s="1">
        <f>'F12c_VDZ-F12 '!AA55-'F12c_VDZ-F12 '!$V55</f>
        <v>0.46910411977322553</v>
      </c>
      <c r="CX65" s="1"/>
      <c r="CY65" s="1">
        <f>'F12c_aVDZ-F12'!E55-'F12c_aVDZ-F12'!$D55</f>
        <v>0.52675038557543141</v>
      </c>
      <c r="CZ65" s="1">
        <f>'F12c_aVDZ-F12'!F55-'F12c_aVDZ-F12'!$D55</f>
        <v>0.46764098648495778</v>
      </c>
      <c r="DA65" s="1">
        <f>'F12c_aVDZ-F12'!G55-'F12c_aVDZ-F12'!$D55</f>
        <v>0.53730546424162196</v>
      </c>
      <c r="DB65" s="1">
        <f>'F12c_aVDZ-F12'!H55-'F12c_aVDZ-F12'!$D55</f>
        <v>0.55246943561630801</v>
      </c>
      <c r="DC65" s="1">
        <f>'F12c_aVDZ-F12'!I55-'F12c_aVDZ-F12'!$D55</f>
        <v>0.53371865787528239</v>
      </c>
      <c r="DD65" s="1">
        <f>'F12c_aVDZ-F12'!N55-'F12c_aVDZ-F12'!$M55</f>
        <v>0.48151695189114729</v>
      </c>
      <c r="DE65" s="1">
        <f>'F12c_aVDZ-F12'!O55-'F12c_aVDZ-F12'!$M55</f>
        <v>0.40365937201290847</v>
      </c>
      <c r="DF65" s="1">
        <f>'F12c_aVDZ-F12'!P55-'F12c_aVDZ-F12'!$M55</f>
        <v>0.46379250866167143</v>
      </c>
      <c r="DG65" s="1">
        <f>'F12c_aVDZ-F12'!Q55-'F12c_aVDZ-F12'!$M55</f>
        <v>0.47688177871974924</v>
      </c>
      <c r="DH65" s="1">
        <f>'F12c_aVDZ-F12'!R55-'F12c_aVDZ-F12'!$M55</f>
        <v>0.46069644127833231</v>
      </c>
      <c r="DI65" s="1">
        <f>'F12c_aVDZ-F12'!W55-'F12c_aVDZ-F12'!$V55</f>
        <v>0.50413366873328935</v>
      </c>
      <c r="DJ65" s="1">
        <f>'F12c_aVDZ-F12'!X55-'F12c_aVDZ-F12'!$V55</f>
        <v>0.43565017924893312</v>
      </c>
      <c r="DK65" s="1">
        <f>'F12c_aVDZ-F12'!Y55-'F12c_aVDZ-F12'!$V55</f>
        <v>0.50054898645164658</v>
      </c>
      <c r="DL65" s="1">
        <f>'F12c_aVDZ-F12'!Z55-'F12c_aVDZ-F12'!$V55</f>
        <v>0.51467560716802851</v>
      </c>
      <c r="DM65" s="1">
        <f>'F12c_aVDZ-F12'!AA55-'F12c_aVDZ-F12'!$V55</f>
        <v>0.49720754957680735</v>
      </c>
      <c r="DO65" s="1"/>
    </row>
    <row r="66" spans="1:119" x14ac:dyDescent="0.2">
      <c r="A66" t="s">
        <v>194</v>
      </c>
      <c r="B66" s="1">
        <f>-(BEGDB!D49-BEGDB!C49)</f>
        <v>0.94400000000000039</v>
      </c>
      <c r="C66" s="1">
        <f>'CCSD(T)-haVnZ'!I57-'CCSD(T)-haVnZ'!H57</f>
        <v>1.0936010114690751</v>
      </c>
      <c r="D66" s="1">
        <f>'CCSD(T)-haVnZ'!S57-'CCSD(T)-haVnZ'!R57</f>
        <v>1.1263955960658012</v>
      </c>
      <c r="E66" s="1"/>
      <c r="F66" s="1">
        <f t="shared" si="66"/>
        <v>1.1402038422117911</v>
      </c>
      <c r="G66" s="1"/>
      <c r="H66" s="1">
        <f>'CCSD(T)-haVnZ'!N57-'CCSD(T)-haVnZ'!M57</f>
        <v>0.86782725060340127</v>
      </c>
      <c r="I66" s="1">
        <f>'CCSD(T)-haVnZ'!X57-'CCSD(T)-haVnZ'!W57</f>
        <v>1.0551529879391612</v>
      </c>
      <c r="J66" s="1"/>
      <c r="K66" s="1">
        <f t="shared" si="36"/>
        <v>1.1340269826068496</v>
      </c>
      <c r="L66" s="1"/>
      <c r="M66" s="1">
        <f t="shared" si="37"/>
        <v>0.98071413103623817</v>
      </c>
      <c r="N66" s="1">
        <f t="shared" si="68"/>
        <v>1.0907742920024812</v>
      </c>
      <c r="O66" s="1"/>
      <c r="P66" s="1">
        <f t="shared" si="70"/>
        <v>1.1371154124093203</v>
      </c>
      <c r="Q66" s="1"/>
      <c r="R66" s="1"/>
      <c r="S66" s="1">
        <f>'CCSD(T)-sano-VnZ'!F57-'CCSD(T)-sano-VnZ'!E57</f>
        <v>0.82407554311974796</v>
      </c>
      <c r="T66" s="1">
        <f>'CCSD(T)-sano-VnZ'!P57-'CCSD(T)-sano-VnZ'!O57</f>
        <v>1.0190439496594257</v>
      </c>
      <c r="U66" s="1"/>
      <c r="V66" s="1">
        <f>'CCSD(T)-sano-VnZ'!K57-'CCSD(T)-sano-VnZ'!J57</f>
        <v>0.69906470448473024</v>
      </c>
      <c r="W66" s="1">
        <f>'CCSD(T)-sano-VnZ'!U57-'CCSD(T)-sano-VnZ'!T57</f>
        <v>0.95084420033370831</v>
      </c>
      <c r="X66" s="1"/>
      <c r="Y66" s="1">
        <f t="shared" si="69"/>
        <v>0.7615701238022391</v>
      </c>
      <c r="Z66" s="1">
        <f t="shared" si="58"/>
        <v>0.984944074996567</v>
      </c>
      <c r="AA66" s="1"/>
      <c r="AB66" s="27"/>
      <c r="AC66" s="28">
        <f t="shared" si="63"/>
        <v>1.101135910307711</v>
      </c>
      <c r="AD66" s="28">
        <f t="shared" si="64"/>
        <v>1.0568566196385412</v>
      </c>
      <c r="AE66" s="28">
        <f t="shared" si="65"/>
        <v>1.0789962649731262</v>
      </c>
      <c r="AF66" s="27"/>
      <c r="AG66" s="27"/>
      <c r="AH66" s="27"/>
      <c r="AI66" s="27"/>
      <c r="AJ66" s="1"/>
      <c r="AK66" s="1">
        <f t="shared" si="67"/>
        <v>1.1711237665082967</v>
      </c>
      <c r="AL66" s="1"/>
      <c r="AM66" s="1"/>
      <c r="AN66" s="1"/>
      <c r="AO66" s="1"/>
      <c r="AP66" s="1"/>
      <c r="AQ66" s="1"/>
      <c r="BB66" s="1"/>
      <c r="BC66" s="1">
        <f>'F12b_VTZ-F12'!E56-'F12b_VTZ-F12'!$D56</f>
        <v>1.1824331996343571</v>
      </c>
      <c r="BD66" s="1">
        <f>'F12b_VTZ-F12'!F56-'F12b_VTZ-F12'!$D56</f>
        <v>1.1342846924073391</v>
      </c>
      <c r="BE66" s="1">
        <f>'F12b_VTZ-F12'!G56-'F12b_VTZ-F12'!$D56</f>
        <v>1.2055517996312921</v>
      </c>
      <c r="BF66" s="1">
        <f>'F12b_VTZ-F12'!H56-'F12b_VTZ-F12'!$D56</f>
        <v>1.2261300295405957</v>
      </c>
      <c r="BG66" s="1">
        <f>'F12b_VTZ-F12'!I56-'F12b_VTZ-F12'!D56</f>
        <v>1.194061495697206</v>
      </c>
      <c r="BH66" s="1">
        <f>'F12b_VTZ-F12'!N56-'F12b_VTZ-F12'!$M56</f>
        <v>1.1337952181652895</v>
      </c>
      <c r="BI66" s="1">
        <f>'F12b_VTZ-F12'!O56-'F12b_VTZ-F12'!$M56</f>
        <v>1.0643845756857511</v>
      </c>
      <c r="BJ66" s="1">
        <f>'F12b_VTZ-F12'!P56-'F12b_VTZ-F12'!$M56</f>
        <v>1.1312598585760867</v>
      </c>
      <c r="BK66" s="1">
        <f>'F12b_VTZ-F12'!Q56-'F12b_VTZ-F12'!$M56</f>
        <v>1.1505699582864972</v>
      </c>
      <c r="BL66" s="1">
        <f>'F12b_VTZ-F12'!R56-'F12b_VTZ-F12'!$M56</f>
        <v>1.1204776428243903</v>
      </c>
      <c r="BM66" s="1">
        <f>'F12b_VTZ-F12'!W56-'F12b_VTZ-F12'!$V56</f>
        <v>1.1581142088998231</v>
      </c>
      <c r="BN66" s="1">
        <f>'F12b_VTZ-F12'!X56-'F12b_VTZ-F12'!$V56</f>
        <v>1.0993346340465449</v>
      </c>
      <c r="BO66" s="1">
        <f>'F12b_VTZ-F12'!Y56-'F12b_VTZ-F12'!$V56</f>
        <v>1.1684058291036896</v>
      </c>
      <c r="BP66" s="1">
        <f>'F12b_VTZ-F12'!Z56-'F12b_VTZ-F12'!$V56</f>
        <v>1.1883499939135467</v>
      </c>
      <c r="BQ66" s="1">
        <f>'F12b_VTZ-F12'!AA56-'F12b_VTZ-F12'!$V56</f>
        <v>1.1572695692607979</v>
      </c>
      <c r="BR66" s="1"/>
      <c r="BS66" s="1">
        <f>'F12b_VDZ-F12'!E56-'F12b_VDZ-F12'!$D56</f>
        <v>1.1819548735913501</v>
      </c>
      <c r="BT66" s="1">
        <f>'F12b_VDZ-F12'!F56-'F12b_VDZ-F12'!$D56</f>
        <v>1.0647411999524601</v>
      </c>
      <c r="BU66" s="1">
        <f>'F12b_VDZ-F12'!G56-'F12b_VDZ-F12'!$D56</f>
        <v>1.230382988429064</v>
      </c>
      <c r="BV66" s="1">
        <f>'F12b_VDZ-F12'!H56-'F12b_VDZ-F12'!$D56</f>
        <v>1.2715529161244619</v>
      </c>
      <c r="BW66" s="1">
        <f>'F12b_VDZ-F12'!I56-'F12b_VDZ-F12'!$D56</f>
        <v>1.2151891315057424</v>
      </c>
      <c r="BX66" s="1">
        <f>'F12b_VDZ-F12'!N56-'F12b_VDZ-F12'!M56</f>
        <v>1.0575107595021973</v>
      </c>
      <c r="BY66" s="1">
        <f>'F12b_VDZ-F12'!O56-'F12b_VDZ-F12'!M56</f>
        <v>0.9139680842118163</v>
      </c>
      <c r="BZ66" s="1">
        <f>'F12b_VDZ-F12'!P56-'F12b_VDZ-F12'!M56</f>
        <v>1.0561540990726486</v>
      </c>
      <c r="CA66" s="1">
        <f>'F12b_VDZ-F12'!Q56-'F12b_VDZ-F12'!M56</f>
        <v>1.0914941422160727</v>
      </c>
      <c r="CB66" s="1">
        <f>'F12b_VDZ-F12'!R56-'F12b_VDZ-F12'!M56</f>
        <v>1.0431117745109457</v>
      </c>
      <c r="CC66" s="1">
        <f>'F12b_VDZ-F12'!W56-'F12b_VDZ-F12'!V56</f>
        <v>1.1197328165467741</v>
      </c>
      <c r="CD66" s="1">
        <f>'F12b_VDZ-F12'!X56-'F12b_VDZ-F12'!V56</f>
        <v>0.98935464208213819</v>
      </c>
      <c r="CE66" s="1">
        <f>'F12b_VDZ-F12'!Y56-'F12b_VDZ-F12'!V56</f>
        <v>1.1432685437508567</v>
      </c>
      <c r="CF66" s="1">
        <f>'F12b_VDZ-F12'!Z56-'F12b_VDZ-F12'!V56</f>
        <v>1.1815235291702679</v>
      </c>
      <c r="CG66" s="1">
        <f>'F12b_VDZ-F12'!AA56-'F12b_VDZ-F12'!V56</f>
        <v>1.1291504530083438</v>
      </c>
      <c r="CI66" s="1">
        <f>'F12c_VDZ-F12 '!E56-'F12c_VDZ-F12 '!$D56</f>
        <v>1.157888453544246</v>
      </c>
      <c r="CJ66" s="1">
        <f>'F12c_VDZ-F12 '!F56-'F12c_VDZ-F12 '!$D56</f>
        <v>1.04365820110853</v>
      </c>
      <c r="CK66" s="1">
        <f>'F12c_VDZ-F12 '!G56-'F12c_VDZ-F12 '!$D56</f>
        <v>1.2128456320902337</v>
      </c>
      <c r="CL66" s="1">
        <f>'F12c_VDZ-F12 '!H56-'F12c_VDZ-F12 '!$D56</f>
        <v>1.2463748271582209</v>
      </c>
      <c r="CM66" s="1">
        <f>'F12c_VDZ-F12 '!I56-'F12c_VDZ-F12 '!$D56</f>
        <v>1.1911271049251648</v>
      </c>
      <c r="CN66" s="1">
        <f>'F12c_VDZ-F12 '!N56-'F12c_VDZ-F12 '!$M56</f>
        <v>1.0368515152113118</v>
      </c>
      <c r="CO66" s="1">
        <f>'F12c_VDZ-F12 '!O56-'F12c_VDZ-F12 '!$M56</f>
        <v>0.8960650931380183</v>
      </c>
      <c r="CP66" s="1">
        <f>'F12c_VDZ-F12 '!P56-'F12c_VDZ-F12 '!$M56</f>
        <v>1.0413262053866226</v>
      </c>
      <c r="CQ66" s="1">
        <f>'F12c_VDZ-F12 '!Q56-'F12c_VDZ-F12 '!$M56</f>
        <v>1.070113734933678</v>
      </c>
      <c r="CR66" s="1">
        <f>'F12c_VDZ-F12 '!R56-'F12c_VDZ-F12 '!$M56</f>
        <v>1.02267909079842</v>
      </c>
      <c r="CS66" s="1">
        <f>'F12c_VDZ-F12 '!W56-'F12c_VDZ-F12 '!$V56</f>
        <v>1.0973699843777789</v>
      </c>
      <c r="CT66" s="1">
        <f>'F12c_VDZ-F12 '!X56-'F12c_VDZ-F12 '!$V56</f>
        <v>0.96986164712327394</v>
      </c>
      <c r="CU66" s="1">
        <f>'F12c_VDZ-F12 '!Y56-'F12c_VDZ-F12 '!$V56</f>
        <v>1.1270859187384286</v>
      </c>
      <c r="CV66" s="1">
        <f>'F12c_VDZ-F12 '!Z56-'F12c_VDZ-F12 '!$V56</f>
        <v>1.158244281045949</v>
      </c>
      <c r="CW66" s="1">
        <f>'F12c_VDZ-F12 '!AA56-'F12c_VDZ-F12 '!$V56</f>
        <v>1.1069030978617924</v>
      </c>
      <c r="CX66" s="1"/>
      <c r="CY66" s="1">
        <f>'F12c_aVDZ-F12'!E56-'F12c_aVDZ-F12'!$D56</f>
        <v>1.1889999623156062</v>
      </c>
      <c r="CZ66" s="1">
        <f>'F12c_aVDZ-F12'!F56-'F12c_aVDZ-F12'!$D56</f>
        <v>1.0914339391749253</v>
      </c>
      <c r="DA66" s="1">
        <f>'F12c_aVDZ-F12'!G56-'F12c_aVDZ-F12'!$D56</f>
        <v>1.2643279894796247</v>
      </c>
      <c r="DB66" s="1">
        <f>'F12c_aVDZ-F12'!H56-'F12c_aVDZ-F12'!$D56</f>
        <v>1.2982820929439352</v>
      </c>
      <c r="DC66" s="1">
        <f>'F12c_aVDZ-F12'!I56-'F12c_aVDZ-F12'!$D56</f>
        <v>1.245653554780342</v>
      </c>
      <c r="DD66" s="1">
        <f>'F12c_aVDZ-F12'!N56-'F12c_aVDZ-F12'!$M56</f>
        <v>1.084483472867364</v>
      </c>
      <c r="DE66" s="1">
        <f>'F12c_aVDZ-F12'!O56-'F12c_aVDZ-F12'!$M56</f>
        <v>0.94573243858744593</v>
      </c>
      <c r="DF66" s="1">
        <f>'F12c_aVDZ-F12'!P56-'F12c_aVDZ-F12'!$M56</f>
        <v>1.0955459141840831</v>
      </c>
      <c r="DG66" s="1">
        <f>'F12c_aVDZ-F12'!Q56-'F12c_aVDZ-F12'!$M56</f>
        <v>1.1249672982154686</v>
      </c>
      <c r="DH66" s="1">
        <f>'F12c_aVDZ-F12'!R56-'F12c_aVDZ-F12'!$M56</f>
        <v>1.0793644321598523</v>
      </c>
      <c r="DI66" s="1">
        <f>'F12c_aVDZ-F12'!W56-'F12c_aVDZ-F12'!$V56</f>
        <v>1.1367417175914856</v>
      </c>
      <c r="DJ66" s="1">
        <f>'F12c_aVDZ-F12'!X56-'F12c_aVDZ-F12'!$V56</f>
        <v>1.0185831888811858</v>
      </c>
      <c r="DK66" s="1">
        <f>'F12c_aVDZ-F12'!Y56-'F12c_aVDZ-F12'!$V56</f>
        <v>1.1799369518318539</v>
      </c>
      <c r="DL66" s="1">
        <f>'F12c_aVDZ-F12'!Z56-'F12c_aVDZ-F12'!$V56</f>
        <v>1.2116246955797019</v>
      </c>
      <c r="DM66" s="1">
        <f>'F12c_aVDZ-F12'!AA56-'F12c_aVDZ-F12'!$V56</f>
        <v>1.1625089934700972</v>
      </c>
      <c r="DO66" s="1"/>
    </row>
    <row r="67" spans="1:119" x14ac:dyDescent="0.2">
      <c r="A67" t="s">
        <v>166</v>
      </c>
      <c r="B67" s="1">
        <f>-(BEGDB!D50-BEGDB!C50)</f>
        <v>0.63700000000000001</v>
      </c>
      <c r="C67" s="1">
        <f>'CCSD(T)-haVnZ'!I58-'CCSD(T)-haVnZ'!H58</f>
        <v>0.81984000397905499</v>
      </c>
      <c r="D67" s="1">
        <f>'CCSD(T)-haVnZ'!S58-'CCSD(T)-haVnZ'!R58</f>
        <v>0.76604423960666956</v>
      </c>
      <c r="E67" s="1"/>
      <c r="F67" s="1">
        <f t="shared" si="66"/>
        <v>0.74339339144987571</v>
      </c>
      <c r="G67" s="1"/>
      <c r="H67" s="1">
        <f>'CCSD(T)-haVnZ'!N58-'CCSD(T)-haVnZ'!M58</f>
        <v>0.60872800950339601</v>
      </c>
      <c r="I67" s="1">
        <f>'CCSD(T)-haVnZ'!X58-'CCSD(T)-haVnZ'!W58</f>
        <v>0.70130413839593464</v>
      </c>
      <c r="J67" s="1"/>
      <c r="K67" s="1">
        <f>I67+(I67-H67)/((3/2)^$F$2-1)</f>
        <v>0.7402835610875298</v>
      </c>
      <c r="L67" s="1"/>
      <c r="M67" s="1">
        <f t="shared" si="37"/>
        <v>0.7142840067412255</v>
      </c>
      <c r="N67" s="1">
        <f t="shared" si="68"/>
        <v>0.7336741890013021</v>
      </c>
      <c r="O67" s="1"/>
      <c r="P67" s="1">
        <f t="shared" si="70"/>
        <v>0.7418384762687027</v>
      </c>
      <c r="Q67" s="1"/>
      <c r="R67" s="1"/>
      <c r="S67" s="1">
        <f>'CCSD(T)-sano-VnZ'!F58-'CCSD(T)-sano-VnZ'!E58</f>
        <v>0.55696648906570978</v>
      </c>
      <c r="T67" s="1">
        <f>'CCSD(T)-sano-VnZ'!P58-'CCSD(T)-sano-VnZ'!O58</f>
        <v>0.67399854631851408</v>
      </c>
      <c r="U67" s="1"/>
      <c r="V67" s="1">
        <f>'CCSD(T)-sano-VnZ'!K58-'CCSD(T)-sano-VnZ'!J58</f>
        <v>0.4788017521714496</v>
      </c>
      <c r="W67" s="1">
        <f>'CCSD(T)-sano-VnZ'!U58-'CCSD(T)-sano-VnZ'!T58</f>
        <v>0.6331454106788188</v>
      </c>
      <c r="X67" s="1"/>
      <c r="Y67" s="1">
        <f t="shared" si="69"/>
        <v>0.51788412061857969</v>
      </c>
      <c r="Z67" s="1">
        <f t="shared" si="58"/>
        <v>0.65357197849866644</v>
      </c>
      <c r="AA67" s="1"/>
      <c r="AB67" s="27"/>
      <c r="AC67" s="28">
        <f t="shared" si="63"/>
        <v>0.72327520200390538</v>
      </c>
      <c r="AD67" s="28">
        <f t="shared" si="64"/>
        <v>0.69813221426086902</v>
      </c>
      <c r="AE67" s="28">
        <f t="shared" si="65"/>
        <v>0.71070370813238715</v>
      </c>
      <c r="AF67" s="27"/>
      <c r="AG67" s="27"/>
      <c r="AH67" s="27"/>
      <c r="AI67" s="27"/>
      <c r="AJ67" s="1"/>
      <c r="AK67" s="1">
        <f t="shared" si="67"/>
        <v>0.77058298977894057</v>
      </c>
      <c r="AL67" s="1"/>
      <c r="AM67" s="1"/>
      <c r="AN67" s="1"/>
      <c r="AO67" s="1"/>
      <c r="AP67" s="1"/>
      <c r="AQ67" s="1"/>
      <c r="BB67" s="1"/>
      <c r="BC67" s="1">
        <f>'F12b_VTZ-F12'!E57-'F12b_VTZ-F12'!$D57</f>
        <v>0.78286035459304193</v>
      </c>
      <c r="BD67" s="1">
        <f>'F12b_VTZ-F12'!F57-'F12b_VTZ-F12'!$D57</f>
        <v>0.75892698691163929</v>
      </c>
      <c r="BE67" s="1">
        <f>'F12b_VTZ-F12'!G57-'F12b_VTZ-F12'!$D57</f>
        <v>0.80362019717086586</v>
      </c>
      <c r="BF67" s="1">
        <f>'F12b_VTZ-F12'!H57-'F12b_VTZ-F12'!$D57</f>
        <v>0.81531457520645656</v>
      </c>
      <c r="BG67" s="1">
        <f>'F12b_VTZ-F12'!I57-'F12b_VTZ-F12'!$D57</f>
        <v>0.79892243912188254</v>
      </c>
      <c r="BH67" s="1">
        <f>'F12b_VTZ-F12'!N57-'F12b_VTZ-F12'!$M57</f>
        <v>0.73902091691562832</v>
      </c>
      <c r="BI67" s="1">
        <f>'F12b_VTZ-F12'!O57-'F12b_VTZ-F12'!$M57</f>
        <v>0.69801069403814653</v>
      </c>
      <c r="BJ67" s="1">
        <f>'F12b_VTZ-F12'!P57-'F12b_VTZ-F12'!$M57</f>
        <v>0.73911654381005309</v>
      </c>
      <c r="BK67" s="1">
        <f>'F12b_VTZ-F12'!Q57-'F12b_VTZ-F12'!$M57</f>
        <v>0.74987225690201242</v>
      </c>
      <c r="BL67" s="1">
        <f>'F12b_VTZ-F12'!R57-'F12b_VTZ-F12'!$M57</f>
        <v>0.73479585761395683</v>
      </c>
      <c r="BM67" s="1">
        <f>'F12b_VTZ-F12'!W57-'F12b_VTZ-F12'!$V57</f>
        <v>0.76094063575433513</v>
      </c>
      <c r="BN67" s="1">
        <f>'F12b_VTZ-F12'!X57-'F12b_VTZ-F12'!$V57</f>
        <v>0.72846884047489269</v>
      </c>
      <c r="BO67" s="1">
        <f>'F12b_VTZ-F12'!Y57-'F12b_VTZ-F12'!$V57</f>
        <v>0.77136837049045948</v>
      </c>
      <c r="BP67" s="1">
        <f>'F12b_VTZ-F12'!Z57-'F12b_VTZ-F12'!$V57</f>
        <v>0.78259341605423449</v>
      </c>
      <c r="BQ67" s="1">
        <f>'F12b_VTZ-F12'!AA57-'F12b_VTZ-F12'!$V57</f>
        <v>0.76685914836791991</v>
      </c>
      <c r="BR67" s="1"/>
      <c r="BS67" s="1">
        <f>'F12b_VDZ-F12'!E57-'F12b_VDZ-F12'!$D57</f>
        <v>0.79679054153292883</v>
      </c>
      <c r="BT67" s="1">
        <f>'F12b_VDZ-F12'!F57-'F12b_VDZ-F12'!$D57</f>
        <v>0.73692319970366649</v>
      </c>
      <c r="BU67" s="1">
        <f>'F12b_VDZ-F12'!G57-'F12b_VDZ-F12'!$D57</f>
        <v>0.84892078759462963</v>
      </c>
      <c r="BV67" s="1">
        <f>'F12b_VDZ-F12'!H57-'F12b_VDZ-F12'!$D57</f>
        <v>0.87321802073696553</v>
      </c>
      <c r="BW67" s="1">
        <f>'F12b_VDZ-F12'!I57-'F12b_VDZ-F12'!$D57</f>
        <v>0.84105044782179439</v>
      </c>
      <c r="BX67" s="1">
        <f>'F12b_VDZ-F12'!N57-'F12b_VDZ-F12'!M57</f>
        <v>0.69653891346541585</v>
      </c>
      <c r="BY67" s="1">
        <f>'F12b_VDZ-F12'!O57-'F12b_VDZ-F12'!M57</f>
        <v>0.60611061266113331</v>
      </c>
      <c r="BZ67" s="1">
        <f>'F12b_VDZ-F12'!P57-'F12b_VDZ-F12'!M57</f>
        <v>0.69822730357337215</v>
      </c>
      <c r="CA67" s="1">
        <f>'F12b_VDZ-F12'!Q57-'F12b_VDZ-F12'!M57</f>
        <v>0.71821149035402132</v>
      </c>
      <c r="CB67" s="1">
        <f>'F12b_VDZ-F12'!R57-'F12b_VDZ-F12'!M57</f>
        <v>0.69175404223015158</v>
      </c>
      <c r="CC67" s="1">
        <f>'F12b_VDZ-F12'!W57-'F12b_VDZ-F12'!V57</f>
        <v>0.74666472749917245</v>
      </c>
      <c r="CD67" s="1">
        <f>'F12b_VDZ-F12'!X57-'F12b_VDZ-F12'!V57</f>
        <v>0.67151690618239979</v>
      </c>
      <c r="CE67" s="1">
        <f>'F12b_VDZ-F12'!Y57-'F12b_VDZ-F12'!V57</f>
        <v>0.773574045584001</v>
      </c>
      <c r="CF67" s="1">
        <f>'F12b_VDZ-F12'!Z57-'F12b_VDZ-F12'!V57</f>
        <v>0.79571475554549354</v>
      </c>
      <c r="CG67" s="1">
        <f>'F12b_VDZ-F12'!AA57-'F12b_VDZ-F12'!V57</f>
        <v>0.76640224502597309</v>
      </c>
      <c r="CI67" s="1">
        <f>'F12c_VDZ-F12 '!E57-'F12c_VDZ-F12 '!$D57</f>
        <v>0.78528166774097974</v>
      </c>
      <c r="CJ67" s="1">
        <f>'F12c_VDZ-F12 '!F57-'F12c_VDZ-F12 '!$D57</f>
        <v>0.72650259272840412</v>
      </c>
      <c r="CK67" s="1">
        <f>'F12c_VDZ-F12 '!G57-'F12c_VDZ-F12 '!$D57</f>
        <v>0.84146436300174665</v>
      </c>
      <c r="CL67" s="1">
        <f>'F12c_VDZ-F12 '!H57-'F12c_VDZ-F12 '!$D57</f>
        <v>0.86087011012501069</v>
      </c>
      <c r="CM67" s="1">
        <f>'F12c_VDZ-F12 '!I57-'F12c_VDZ-F12 '!$D57</f>
        <v>0.82915740908092772</v>
      </c>
      <c r="CN67" s="1">
        <f>'F12c_VDZ-F12 '!N57-'F12c_VDZ-F12 '!$M57</f>
        <v>0.68464117584198747</v>
      </c>
      <c r="CO67" s="1">
        <f>'F12c_VDZ-F12 '!O57-'F12c_VDZ-F12 '!$M57</f>
        <v>0.59586941878498512</v>
      </c>
      <c r="CP67" s="1">
        <f>'F12c_VDZ-F12 '!P57-'F12c_VDZ-F12 '!$M57</f>
        <v>0.69015979561352103</v>
      </c>
      <c r="CQ67" s="1">
        <f>'F12c_VDZ-F12 '!Q57-'F12c_VDZ-F12 '!$M57</f>
        <v>0.70607617550695179</v>
      </c>
      <c r="CR67" s="1">
        <f>'F12c_VDZ-F12 '!R57-'F12c_VDZ-F12 '!$M57</f>
        <v>0.68006576765930338</v>
      </c>
      <c r="CS67" s="1">
        <f>'F12c_VDZ-F12 '!W57-'F12c_VDZ-F12 '!$V57</f>
        <v>0.73496142179148327</v>
      </c>
      <c r="CT67" s="1">
        <f>'F12c_VDZ-F12 '!X57-'F12c_VDZ-F12 '!$V57</f>
        <v>0.66118600575669451</v>
      </c>
      <c r="CU67" s="1">
        <f>'F12c_VDZ-F12 '!Y57-'F12c_VDZ-F12 '!$V57</f>
        <v>0.76581207930763373</v>
      </c>
      <c r="CV67" s="1">
        <f>'F12c_VDZ-F12 '!Z57-'F12c_VDZ-F12 '!$V57</f>
        <v>0.78347314281598113</v>
      </c>
      <c r="CW67" s="1">
        <f>'F12c_VDZ-F12 '!AA57-'F12c_VDZ-F12 '!$V57</f>
        <v>0.75461158837011544</v>
      </c>
      <c r="CX67" s="1"/>
      <c r="CY67" s="1">
        <f>'F12c_aVDZ-F12'!E57-'F12c_aVDZ-F12'!$D57</f>
        <v>0.79725926855134022</v>
      </c>
      <c r="CZ67" s="1">
        <f>'F12c_aVDZ-F12'!F57-'F12c_aVDZ-F12'!$D57</f>
        <v>0.76151609904091222</v>
      </c>
      <c r="DA67" s="1">
        <f>'F12c_aVDZ-F12'!G57-'F12c_aVDZ-F12'!$D57</f>
        <v>0.87938356085046454</v>
      </c>
      <c r="DB67" s="1">
        <f>'F12c_aVDZ-F12'!H57-'F12c_aVDZ-F12'!$D57</f>
        <v>0.8988710040474448</v>
      </c>
      <c r="DC67" s="1">
        <f>'F12c_aVDZ-F12'!I57-'F12c_aVDZ-F12'!$D57</f>
        <v>0.869118323835393</v>
      </c>
      <c r="DD67" s="1">
        <f>'F12c_aVDZ-F12'!N57-'F12c_aVDZ-F12'!$M57</f>
        <v>0.71558757802308048</v>
      </c>
      <c r="DE67" s="1">
        <f>'F12c_aVDZ-F12'!O57-'F12c_aVDZ-F12'!$M57</f>
        <v>0.62811709921578252</v>
      </c>
      <c r="DF67" s="1">
        <f>'F12c_aVDZ-F12'!P57-'F12c_aVDZ-F12'!$M57</f>
        <v>0.72533706383240149</v>
      </c>
      <c r="DG67" s="1">
        <f>'F12c_aVDZ-F12'!Q57-'F12c_aVDZ-F12'!$M57</f>
        <v>0.74141078349169098</v>
      </c>
      <c r="DH67" s="1">
        <f>'F12c_aVDZ-F12'!R57-'F12c_aVDZ-F12'!$M57</f>
        <v>0.71687004533497256</v>
      </c>
      <c r="DI67" s="1">
        <f>'F12c_aVDZ-F12'!W57-'F12c_aVDZ-F12'!$V57</f>
        <v>0.75642342328721046</v>
      </c>
      <c r="DJ67" s="1">
        <f>'F12c_aVDZ-F12'!X57-'F12c_aVDZ-F12'!$V57</f>
        <v>0.69481659912834726</v>
      </c>
      <c r="DK67" s="1">
        <f>'F12c_aVDZ-F12'!Y57-'F12c_aVDZ-F12'!$V57</f>
        <v>0.8023603123414329</v>
      </c>
      <c r="DL67" s="1">
        <f>'F12c_aVDZ-F12'!Z57-'F12c_aVDZ-F12'!$V57</f>
        <v>0.820140893769568</v>
      </c>
      <c r="DM67" s="1">
        <f>'F12c_aVDZ-F12'!AA57-'F12c_aVDZ-F12'!$V57</f>
        <v>0.79299418458518289</v>
      </c>
      <c r="DO67" s="1"/>
    </row>
    <row r="68" spans="1:119" x14ac:dyDescent="0.2">
      <c r="A68" t="s">
        <v>195</v>
      </c>
      <c r="B68" s="1">
        <f>-(BEGDB!D51-BEGDB!C51)</f>
        <v>0.64900000000000002</v>
      </c>
      <c r="C68" s="1">
        <f>'CCSD(T)-haVnZ'!I59-'CCSD(T)-haVnZ'!H59</f>
        <v>0.81865282695211672</v>
      </c>
      <c r="D68" s="1">
        <f>'CCSD(T)-haVnZ'!S59-'CCSD(T)-haVnZ'!R59</f>
        <v>0.77338047885180039</v>
      </c>
      <c r="E68" s="1"/>
      <c r="F68" s="1">
        <f t="shared" si="66"/>
        <v>0.75431843754640404</v>
      </c>
      <c r="G68" s="1"/>
      <c r="H68" s="1">
        <f>'CCSD(T)-haVnZ'!N59-'CCSD(T)-haVnZ'!M59</f>
        <v>0.62142009006115551</v>
      </c>
      <c r="I68" s="1">
        <f>'CCSD(T)-haVnZ'!X59-'CCSD(T)-haVnZ'!W59</f>
        <v>0.71487685451809702</v>
      </c>
      <c r="J68" s="1"/>
      <c r="K68" s="1">
        <f t="shared" si="36"/>
        <v>0.75422707113154608</v>
      </c>
      <c r="L68" s="1"/>
      <c r="M68" s="1">
        <f t="shared" si="37"/>
        <v>0.72003645850663611</v>
      </c>
      <c r="N68" s="1">
        <f t="shared" si="68"/>
        <v>0.7441286666849487</v>
      </c>
      <c r="O68" s="1"/>
      <c r="P68" s="1">
        <f t="shared" si="70"/>
        <v>0.75427275433897512</v>
      </c>
      <c r="Q68" s="1"/>
      <c r="R68" s="1"/>
      <c r="S68" s="1">
        <f>'CCSD(T)-sano-VnZ'!F59-'CCSD(T)-sano-VnZ'!E59</f>
        <v>0.56507577235263406</v>
      </c>
      <c r="T68" s="1">
        <f>'CCSD(T)-sano-VnZ'!P59-'CCSD(T)-sano-VnZ'!O59</f>
        <v>0.68306597889502152</v>
      </c>
      <c r="U68" s="1"/>
      <c r="V68" s="1">
        <f>'CCSD(T)-sano-VnZ'!K59-'CCSD(T)-sano-VnZ'!J59</f>
        <v>0.48009688465981748</v>
      </c>
      <c r="W68" s="1">
        <f>'CCSD(T)-sano-VnZ'!U59-'CCSD(T)-sano-VnZ'!T59</f>
        <v>0.63858199857628373</v>
      </c>
      <c r="X68" s="1"/>
      <c r="Y68" s="1">
        <f t="shared" si="69"/>
        <v>0.52258632850622577</v>
      </c>
      <c r="Z68" s="1">
        <f t="shared" si="58"/>
        <v>0.66082398873565262</v>
      </c>
      <c r="AA68" s="1"/>
      <c r="AB68" s="27"/>
      <c r="AC68" s="28">
        <f t="shared" si="63"/>
        <v>0.73274606586023727</v>
      </c>
      <c r="AD68" s="28">
        <f t="shared" si="64"/>
        <v>0.70531257285690108</v>
      </c>
      <c r="AE68" s="28">
        <f t="shared" si="65"/>
        <v>0.71902931935856917</v>
      </c>
      <c r="AF68" s="27"/>
      <c r="AG68" s="27"/>
      <c r="AH68" s="27"/>
      <c r="AI68" s="27"/>
      <c r="AJ68" s="1"/>
      <c r="AK68" s="1">
        <f t="shared" si="67"/>
        <v>0.78196549654088254</v>
      </c>
      <c r="AL68" s="1"/>
      <c r="AM68" s="1"/>
      <c r="AN68" s="1"/>
      <c r="AO68" s="1"/>
      <c r="AP68" s="1"/>
      <c r="AQ68" s="1"/>
      <c r="BB68" s="1"/>
      <c r="BC68" s="1">
        <f>'F12b_VTZ-F12'!E58-'F12b_VTZ-F12'!$D58</f>
        <v>0.79324617835547162</v>
      </c>
      <c r="BD68" s="1">
        <f>'F12b_VTZ-F12'!F58-'F12b_VTZ-F12'!$D58</f>
        <v>0.76538660454898277</v>
      </c>
      <c r="BE68" s="1">
        <f>'F12b_VTZ-F12'!G58-'F12b_VTZ-F12'!$D58</f>
        <v>0.81135572401819456</v>
      </c>
      <c r="BF68" s="1">
        <f>'F12b_VTZ-F12'!H58-'F12b_VTZ-F12'!$D58</f>
        <v>0.82278672582998436</v>
      </c>
      <c r="BG68" s="1">
        <f>'F12b_VTZ-F12'!I58-'F12b_VTZ-F12'!D58</f>
        <v>0.80572247860871427</v>
      </c>
      <c r="BH68" s="1">
        <f>'F12b_VTZ-F12'!N58-'F12b_VTZ-F12'!$M58</f>
        <v>0.75109681520066784</v>
      </c>
      <c r="BI68" s="1">
        <f>'F12b_VTZ-F12'!O58-'F12b_VTZ-F12'!$M58</f>
        <v>0.70701615674750418</v>
      </c>
      <c r="BJ68" s="1">
        <f>'F12b_VTZ-F12'!P58-'F12b_VTZ-F12'!$M58</f>
        <v>0.74947954712175902</v>
      </c>
      <c r="BK68" s="1">
        <f>'F12b_VTZ-F12'!Q58-'F12b_VTZ-F12'!$M58</f>
        <v>0.76003878988967744</v>
      </c>
      <c r="BL68" s="1">
        <f>'F12b_VTZ-F12'!R58-'F12b_VTZ-F12'!$M58</f>
        <v>0.74427590820809764</v>
      </c>
      <c r="BM68" s="1">
        <f>'F12b_VTZ-F12'!W58-'F12b_VTZ-F12'!$V58</f>
        <v>0.77217149677806951</v>
      </c>
      <c r="BN68" s="1">
        <f>'F12b_VTZ-F12'!X58-'F12b_VTZ-F12'!$V58</f>
        <v>0.73620138064824303</v>
      </c>
      <c r="BO68" s="1">
        <f>'F12b_VTZ-F12'!Y58-'F12b_VTZ-F12'!$V58</f>
        <v>0.78041763556997656</v>
      </c>
      <c r="BP68" s="1">
        <f>'F12b_VTZ-F12'!Z58-'F12b_VTZ-F12'!$V58</f>
        <v>0.79141275785983067</v>
      </c>
      <c r="BQ68" s="1">
        <f>'F12b_VTZ-F12'!AA58-'F12b_VTZ-F12'!$V58</f>
        <v>0.77499919340840595</v>
      </c>
      <c r="BR68" s="1"/>
      <c r="BS68" s="1">
        <f>'F12b_VDZ-F12'!E58-'F12b_VDZ-F12'!$D58</f>
        <v>0.80312389383730709</v>
      </c>
      <c r="BT68" s="1">
        <f>'F12b_VDZ-F12'!F58-'F12b_VDZ-F12'!$D58</f>
        <v>0.734089562528077</v>
      </c>
      <c r="BU68" s="1">
        <f>'F12b_VDZ-F12'!G58-'F12b_VDZ-F12'!$D58</f>
        <v>0.84837996651807313</v>
      </c>
      <c r="BV68" s="1">
        <f>'F12b_VDZ-F12'!H58-'F12b_VDZ-F12'!$D58</f>
        <v>0.8716222983073405</v>
      </c>
      <c r="BW68" s="1">
        <f>'F12b_VDZ-F12'!I58-'F12b_VDZ-F12'!$D58</f>
        <v>0.83781641771329429</v>
      </c>
      <c r="BX68" s="1">
        <f>'F12b_VDZ-F12'!N58-'F12b_VDZ-F12'!M58</f>
        <v>0.70467116549020892</v>
      </c>
      <c r="BY68" s="1">
        <f>'F12b_VDZ-F12'!O58-'F12b_VDZ-F12'!M58</f>
        <v>0.6072844821115635</v>
      </c>
      <c r="BZ68" s="1">
        <f>'F12b_VDZ-F12'!P58-'F12b_VDZ-F12'!M58</f>
        <v>0.70183260313151274</v>
      </c>
      <c r="CA68" s="1">
        <f>'F12b_VDZ-F12'!Q58-'F12b_VDZ-F12'!M58</f>
        <v>0.72106010362219086</v>
      </c>
      <c r="CB68" s="1">
        <f>'F12b_VDZ-F12'!R58-'F12b_VDZ-F12'!M58</f>
        <v>0.69309377943392736</v>
      </c>
      <c r="CC68" s="1">
        <f>'F12b_VDZ-F12'!W58-'F12b_VDZ-F12'!V58</f>
        <v>0.753897529663758</v>
      </c>
      <c r="CD68" s="1">
        <f>'F12b_VDZ-F12'!X58-'F12b_VDZ-F12'!V58</f>
        <v>0.67068702231982025</v>
      </c>
      <c r="CE68" s="1">
        <f>'F12b_VDZ-F12'!Y58-'F12b_VDZ-F12'!V58</f>
        <v>0.77510628482479271</v>
      </c>
      <c r="CF68" s="1">
        <f>'F12b_VDZ-F12'!Z58-'F12b_VDZ-F12'!V58</f>
        <v>0.79634120096476568</v>
      </c>
      <c r="CG68" s="1">
        <f>'F12b_VDZ-F12'!AA58-'F12b_VDZ-F12'!V58</f>
        <v>0.76545509857361083</v>
      </c>
      <c r="CI68" s="1">
        <f>'F12c_VDZ-F12 '!E58-'F12c_VDZ-F12 '!$D58</f>
        <v>0.7908330121508369</v>
      </c>
      <c r="CJ68" s="1">
        <f>'F12c_VDZ-F12 '!F58-'F12c_VDZ-F12 '!$D58</f>
        <v>0.7230631821514959</v>
      </c>
      <c r="CK68" s="1">
        <f>'F12c_VDZ-F12 '!G58-'F12c_VDZ-F12 '!$D58</f>
        <v>0.84031510776918239</v>
      </c>
      <c r="CL68" s="1">
        <f>'F12c_VDZ-F12 '!H58-'F12c_VDZ-F12 '!$D58</f>
        <v>0.85853010969980748</v>
      </c>
      <c r="CM68" s="1">
        <f>'F12c_VDZ-F12 '!I58-'F12c_VDZ-F12 '!$D58</f>
        <v>0.82523200978950229</v>
      </c>
      <c r="CN68" s="1">
        <f>'F12c_VDZ-F12 '!N58-'F12c_VDZ-F12 '!$M58</f>
        <v>0.69186765180962739</v>
      </c>
      <c r="CO68" s="1">
        <f>'F12c_VDZ-F12 '!O58-'F12c_VDZ-F12 '!$M58</f>
        <v>0.59634008420654139</v>
      </c>
      <c r="CP68" s="1">
        <f>'F12c_VDZ-F12 '!P58-'F12c_VDZ-F12 '!$M58</f>
        <v>0.69304259226147424</v>
      </c>
      <c r="CQ68" s="1">
        <f>'F12c_VDZ-F12 '!Q58-'F12c_VDZ-F12 '!$M58</f>
        <v>0.70806525702060386</v>
      </c>
      <c r="CR68" s="1">
        <f>'F12c_VDZ-F12 '!R58-'F12c_VDZ-F12 '!$M58</f>
        <v>0.68060293810492567</v>
      </c>
      <c r="CS68" s="1">
        <f>'F12c_VDZ-F12 '!W58-'F12c_VDZ-F12 '!$V58</f>
        <v>0.74135033198023237</v>
      </c>
      <c r="CT68" s="1">
        <f>'F12c_VDZ-F12 '!X58-'F12c_VDZ-F12 '!$V58</f>
        <v>0.65970163317901864</v>
      </c>
      <c r="CU68" s="1">
        <f>'F12c_VDZ-F12 '!Y58-'F12c_VDZ-F12 '!$V58</f>
        <v>0.76667885001532809</v>
      </c>
      <c r="CV68" s="1">
        <f>'F12c_VDZ-F12 '!Z58-'F12c_VDZ-F12 '!$V58</f>
        <v>0.78329768336020589</v>
      </c>
      <c r="CW68" s="1">
        <f>'F12c_VDZ-F12 '!AA58-'F12c_VDZ-F12 '!$V58</f>
        <v>0.75291747394721398</v>
      </c>
      <c r="CX68" s="1"/>
      <c r="CY68" s="1">
        <f>'F12c_aVDZ-F12'!E58-'F12c_aVDZ-F12'!$D58</f>
        <v>0.81068125871389585</v>
      </c>
      <c r="CZ68" s="1">
        <f>'F12c_aVDZ-F12'!F58-'F12c_aVDZ-F12'!$D58</f>
        <v>0.76783755115583352</v>
      </c>
      <c r="DA68" s="1">
        <f>'F12c_aVDZ-F12'!G58-'F12c_aVDZ-F12'!$D58</f>
        <v>0.88946301925891769</v>
      </c>
      <c r="DB68" s="1">
        <f>'F12c_aVDZ-F12'!H58-'F12c_aVDZ-F12'!$D58</f>
        <v>0.90800713881413309</v>
      </c>
      <c r="DC68" s="1">
        <f>'F12c_aVDZ-F12'!I58-'F12c_aVDZ-F12'!$D58</f>
        <v>0.87633299713415269</v>
      </c>
      <c r="DD68" s="1">
        <f>'F12c_aVDZ-F12'!N58-'F12c_aVDZ-F12'!$M58</f>
        <v>0.72772535625174095</v>
      </c>
      <c r="DE68" s="1">
        <f>'F12c_aVDZ-F12'!O58-'F12c_aVDZ-F12'!$M58</f>
        <v>0.63434507009745067</v>
      </c>
      <c r="DF68" s="1">
        <f>'F12c_aVDZ-F12'!P58-'F12c_aVDZ-F12'!$M58</f>
        <v>0.73482532920088683</v>
      </c>
      <c r="DG68" s="1">
        <f>'F12c_aVDZ-F12'!Q58-'F12c_aVDZ-F12'!$M58</f>
        <v>0.75014545883174577</v>
      </c>
      <c r="DH68" s="1">
        <f>'F12c_aVDZ-F12'!R58-'F12c_aVDZ-F12'!$M58</f>
        <v>0.72397802850222037</v>
      </c>
      <c r="DI68" s="1">
        <f>'F12c_aVDZ-F12'!W58-'F12c_aVDZ-F12'!$V58</f>
        <v>0.7692033074828184</v>
      </c>
      <c r="DJ68" s="1">
        <f>'F12c_aVDZ-F12'!X58-'F12c_aVDZ-F12'!$V58</f>
        <v>0.70109131062664209</v>
      </c>
      <c r="DK68" s="1">
        <f>'F12c_aVDZ-F12'!Y58-'F12c_aVDZ-F12'!$V58</f>
        <v>0.81214417422990204</v>
      </c>
      <c r="DL68" s="1">
        <f>'F12c_aVDZ-F12'!Z58-'F12c_aVDZ-F12'!$V58</f>
        <v>0.82907629882293943</v>
      </c>
      <c r="DM68" s="1">
        <f>'F12c_aVDZ-F12'!AA58-'F12c_aVDZ-F12'!$V58</f>
        <v>0.80015551281818675</v>
      </c>
      <c r="DO68" s="1"/>
    </row>
    <row r="69" spans="1:119" x14ac:dyDescent="0.2">
      <c r="A69" t="s">
        <v>206</v>
      </c>
      <c r="B69" s="1">
        <f>-(BEGDB!D52-BEGDB!C52)</f>
        <v>0.62699999999999978</v>
      </c>
      <c r="C69" s="1">
        <f>'CCSD(T)-haVnZ'!I60-'CCSD(T)-haVnZ'!H60</f>
        <v>0.81348873877218253</v>
      </c>
      <c r="D69" s="1">
        <f>'CCSD(T)-haVnZ'!S60-'CCSD(T)-haVnZ'!R60</f>
        <v>0.7524797312804643</v>
      </c>
      <c r="E69" s="1"/>
      <c r="F69" s="1">
        <f t="shared" si="66"/>
        <v>0.72679172812605664</v>
      </c>
      <c r="G69" s="1"/>
      <c r="H69" s="1">
        <f>'CCSD(T)-haVnZ'!N60-'CCSD(T)-haVnZ'!M60</f>
        <v>0.59783230920210295</v>
      </c>
      <c r="I69" s="1">
        <f>'CCSD(T)-haVnZ'!X60-'CCSD(T)-haVnZ'!W60</f>
        <v>0.68904470115904948</v>
      </c>
      <c r="J69" s="1"/>
      <c r="K69" s="1">
        <f t="shared" si="36"/>
        <v>0.72744991882513221</v>
      </c>
      <c r="L69" s="1"/>
      <c r="M69" s="1">
        <f t="shared" si="37"/>
        <v>0.70566052398714274</v>
      </c>
      <c r="N69" s="1">
        <f t="shared" si="68"/>
        <v>0.72076221621975689</v>
      </c>
      <c r="O69" s="1"/>
      <c r="P69" s="1">
        <f t="shared" si="70"/>
        <v>0.72712082347559437</v>
      </c>
      <c r="Q69" s="1"/>
      <c r="R69" s="1"/>
      <c r="S69" s="1">
        <f>'CCSD(T)-sano-VnZ'!F60-'CCSD(T)-sano-VnZ'!E60</f>
        <v>0.54526554717686126</v>
      </c>
      <c r="T69" s="1">
        <f>'CCSD(T)-sano-VnZ'!P60-'CCSD(T)-sano-VnZ'!O60</f>
        <v>0.66121157064855085</v>
      </c>
      <c r="U69" s="1"/>
      <c r="V69" s="1">
        <f>'CCSD(T)-sano-VnZ'!K60-'CCSD(T)-sano-VnZ'!J60</f>
        <v>0.4666511965619704</v>
      </c>
      <c r="W69" s="1">
        <f>'CCSD(T)-sano-VnZ'!U60-'CCSD(T)-sano-VnZ'!T60</f>
        <v>0.62067240309904959</v>
      </c>
      <c r="X69" s="1"/>
      <c r="Y69" s="1">
        <f t="shared" si="69"/>
        <v>0.50595837186941583</v>
      </c>
      <c r="Z69" s="1">
        <f t="shared" si="58"/>
        <v>0.64094198687380022</v>
      </c>
      <c r="AA69" s="1"/>
      <c r="AB69" s="27"/>
      <c r="AC69" s="28">
        <f t="shared" si="63"/>
        <v>0.71003094895242014</v>
      </c>
      <c r="AD69" s="28">
        <f t="shared" si="64"/>
        <v>0.6855234374304513</v>
      </c>
      <c r="AE69" s="28">
        <f t="shared" si="65"/>
        <v>0.69777719319143572</v>
      </c>
      <c r="AF69" s="27"/>
      <c r="AG69" s="27"/>
      <c r="AH69" s="27"/>
      <c r="AI69" s="27"/>
      <c r="AJ69" s="1"/>
      <c r="AK69" s="1">
        <f t="shared" si="67"/>
        <v>0.76007000301321936</v>
      </c>
      <c r="AL69" s="1"/>
      <c r="AM69" s="1"/>
      <c r="AN69" s="1"/>
      <c r="AO69" s="1"/>
      <c r="AP69" s="1"/>
      <c r="AQ69" s="1"/>
      <c r="BB69" s="1"/>
      <c r="BC69" s="1">
        <f>'F12b_VTZ-F12'!E59-'F12b_VTZ-F12'!$D59</f>
        <v>0.77034173834161468</v>
      </c>
      <c r="BD69" s="1">
        <f>'F12b_VTZ-F12'!F59-'F12b_VTZ-F12'!$D59</f>
        <v>0.74644064493168338</v>
      </c>
      <c r="BE69" s="1">
        <f>'F12b_VTZ-F12'!G59-'F12b_VTZ-F12'!$D59</f>
        <v>0.79083147008577059</v>
      </c>
      <c r="BF69" s="1">
        <f>'F12b_VTZ-F12'!H59-'F12b_VTZ-F12'!$D59</f>
        <v>0.80215619727720622</v>
      </c>
      <c r="BG69" s="1">
        <f>'F12b_VTZ-F12'!I59-'F12b_VTZ-F12'!$D59</f>
        <v>0.7857780669195833</v>
      </c>
      <c r="BH69" s="1">
        <f>'F12b_VTZ-F12'!N59-'F12b_VTZ-F12'!$M59</f>
        <v>0.7267337073622202</v>
      </c>
      <c r="BI69" s="1">
        <f>'F12b_VTZ-F12'!O59-'F12b_VTZ-F12'!$M59</f>
        <v>0.68535633256624262</v>
      </c>
      <c r="BJ69" s="1">
        <f>'F12b_VTZ-F12'!P59-'F12b_VTZ-F12'!$M59</f>
        <v>0.72611447366395687</v>
      </c>
      <c r="BK69" s="1">
        <f>'F12b_VTZ-F12'!Q59-'F12b_VTZ-F12'!$M59</f>
        <v>0.73651245178577529</v>
      </c>
      <c r="BL69" s="1">
        <f>'F12b_VTZ-F12'!R59-'F12b_VTZ-F12'!$M59</f>
        <v>0.72147461129248347</v>
      </c>
      <c r="BM69" s="1">
        <f>'F12b_VTZ-F12'!W59-'F12b_VTZ-F12'!$V59</f>
        <v>0.74853772285191722</v>
      </c>
      <c r="BN69" s="1">
        <f>'F12b_VTZ-F12'!X59-'F12b_VTZ-F12'!$V59</f>
        <v>0.71589848874896278</v>
      </c>
      <c r="BO69" s="1">
        <f>'F12b_VTZ-F12'!Y59-'F12b_VTZ-F12'!$V59</f>
        <v>0.75847297187486395</v>
      </c>
      <c r="BP69" s="1">
        <f>'F12b_VTZ-F12'!Z59-'F12b_VTZ-F12'!$V59</f>
        <v>0.76933432453149075</v>
      </c>
      <c r="BQ69" s="1">
        <f>'F12b_VTZ-F12'!AA59-'F12b_VTZ-F12'!$V59</f>
        <v>0.75362633910603316</v>
      </c>
      <c r="BR69" s="1"/>
      <c r="BS69" s="1">
        <f>'F12b_VDZ-F12'!E59-'F12b_VDZ-F12'!$D59</f>
        <v>0.78186257745604948</v>
      </c>
      <c r="BT69" s="1">
        <f>'F12b_VDZ-F12'!F59-'F12b_VDZ-F12'!$D59</f>
        <v>0.7207116280103949</v>
      </c>
      <c r="BU69" s="1">
        <f>'F12b_VDZ-F12'!G59-'F12b_VDZ-F12'!$D59</f>
        <v>0.83158590486351391</v>
      </c>
      <c r="BV69" s="1">
        <f>'F12b_VDZ-F12'!H59-'F12b_VDZ-F12'!$D59</f>
        <v>0.85488390737805631</v>
      </c>
      <c r="BW69" s="1">
        <f>'F12b_VDZ-F12'!I59-'F12b_VDZ-F12'!$D59</f>
        <v>0.82254818104826377</v>
      </c>
      <c r="BX69" s="1">
        <f>'F12b_VDZ-F12'!N59-'F12b_VDZ-F12'!M59</f>
        <v>0.68320489826268727</v>
      </c>
      <c r="BY69" s="1">
        <f>'F12b_VDZ-F12'!O59-'F12b_VDZ-F12'!M59</f>
        <v>0.59166140266468448</v>
      </c>
      <c r="BZ69" s="1">
        <f>'F12b_VDZ-F12'!P59-'F12b_VDZ-F12'!M59</f>
        <v>0.6826825928506195</v>
      </c>
      <c r="CA69" s="1">
        <f>'F12b_VDZ-F12'!Q59-'F12b_VDZ-F12'!M59</f>
        <v>0.70180886792556629</v>
      </c>
      <c r="CB69" s="1">
        <f>'F12b_VDZ-F12'!R59-'F12b_VDZ-F12'!M59</f>
        <v>0.67526315886120436</v>
      </c>
      <c r="CC69" s="1">
        <f>'F12b_VDZ-F12'!W59-'F12b_VDZ-F12'!V59</f>
        <v>0.73253373785936837</v>
      </c>
      <c r="CD69" s="1">
        <f>'F12b_VDZ-F12'!X59-'F12b_VDZ-F12'!V59</f>
        <v>0.65618651533753969</v>
      </c>
      <c r="CE69" s="1">
        <f>'F12b_VDZ-F12'!Y59-'F12b_VDZ-F12'!V59</f>
        <v>0.75713424885706715</v>
      </c>
      <c r="CF69" s="1">
        <f>'F12b_VDZ-F12'!Z59-'F12b_VDZ-F12'!V59</f>
        <v>0.77834638765181152</v>
      </c>
      <c r="CG69" s="1">
        <f>'F12b_VDZ-F12'!AA59-'F12b_VDZ-F12'!V59</f>
        <v>0.74890566995473407</v>
      </c>
      <c r="CI69" s="1">
        <f>'F12c_VDZ-F12 '!E59-'F12c_VDZ-F12 '!$D59</f>
        <v>0.77080073646174219</v>
      </c>
      <c r="CJ69" s="1">
        <f>'F12c_VDZ-F12 '!F59-'F12c_VDZ-F12 '!$D59</f>
        <v>0.71066767231684391</v>
      </c>
      <c r="CK69" s="1">
        <f>'F12c_VDZ-F12 '!G59-'F12c_VDZ-F12 '!$D59</f>
        <v>0.82452374009872553</v>
      </c>
      <c r="CL69" s="1">
        <f>'F12c_VDZ-F12 '!H59-'F12c_VDZ-F12 '!$D59</f>
        <v>0.84297010475078071</v>
      </c>
      <c r="CM69" s="1">
        <f>'F12c_VDZ-F12 '!I59-'F12c_VDZ-F12 '!$D59</f>
        <v>0.81108501441521375</v>
      </c>
      <c r="CN69" s="1">
        <f>'F12c_VDZ-F12 '!N59-'F12c_VDZ-F12 '!$M59</f>
        <v>0.67157653286568042</v>
      </c>
      <c r="CO69" s="1">
        <f>'F12c_VDZ-F12 '!O59-'F12c_VDZ-F12 '!$M59</f>
        <v>0.58165841464701984</v>
      </c>
      <c r="CP69" s="1">
        <f>'F12c_VDZ-F12 '!P59-'F12c_VDZ-F12 '!$M59</f>
        <v>0.67484590925761889</v>
      </c>
      <c r="CQ69" s="1">
        <f>'F12c_VDZ-F12 '!Q59-'F12c_VDZ-F12 '!$M59</f>
        <v>0.68994365977796557</v>
      </c>
      <c r="CR69" s="1">
        <f>'F12c_VDZ-F12 '!R59-'F12c_VDZ-F12 '!$M59</f>
        <v>0.66384674863664372</v>
      </c>
      <c r="CS69" s="1">
        <f>'F12c_VDZ-F12 '!W59-'F12c_VDZ-F12 '!$V59</f>
        <v>0.72118863466371108</v>
      </c>
      <c r="CT69" s="1">
        <f>'F12c_VDZ-F12 '!X59-'F12c_VDZ-F12 '!$V59</f>
        <v>0.64616304348193143</v>
      </c>
      <c r="CU69" s="1">
        <f>'F12c_VDZ-F12 '!Y59-'F12c_VDZ-F12 '!$V59</f>
        <v>0.74968482467817221</v>
      </c>
      <c r="CV69" s="1">
        <f>'F12c_VDZ-F12 '!Z59-'F12c_VDZ-F12 '!$V59</f>
        <v>0.76645688226437292</v>
      </c>
      <c r="CW69" s="1">
        <f>'F12c_VDZ-F12 '!AA59-'F12c_VDZ-F12 '!$V59</f>
        <v>0.73746588152592851</v>
      </c>
      <c r="CX69" s="1"/>
      <c r="CY69" s="1">
        <f>'F12c_aVDZ-F12'!E59-'F12c_aVDZ-F12'!$D59</f>
        <v>0.78404482834962774</v>
      </c>
      <c r="CZ69" s="1">
        <f>'F12c_aVDZ-F12'!F59-'F12c_aVDZ-F12'!$D59</f>
        <v>0.74809688973049226</v>
      </c>
      <c r="DA69" s="1">
        <f>'F12c_aVDZ-F12'!G59-'F12c_aVDZ-F12'!$D59</f>
        <v>0.86524886266228718</v>
      </c>
      <c r="DB69" s="1">
        <f>'F12c_aVDZ-F12'!H59-'F12c_aVDZ-F12'!$D59</f>
        <v>0.88385981384129142</v>
      </c>
      <c r="DC69" s="1">
        <f>'F12c_aVDZ-F12'!I59-'F12c_aVDZ-F12'!$D59</f>
        <v>0.85380298024941093</v>
      </c>
      <c r="DD69" s="1">
        <f>'F12c_aVDZ-F12'!N59-'F12c_aVDZ-F12'!$M59</f>
        <v>0.70248457793546759</v>
      </c>
      <c r="DE69" s="1">
        <f>'F12c_aVDZ-F12'!O59-'F12c_aVDZ-F12'!$M59</f>
        <v>0.61405374712233174</v>
      </c>
      <c r="DF69" s="1">
        <f>'F12c_aVDZ-F12'!P59-'F12c_aVDZ-F12'!$M59</f>
        <v>0.71021456392168902</v>
      </c>
      <c r="DG69" s="1">
        <f>'F12c_aVDZ-F12'!Q59-'F12c_aVDZ-F12'!$M59</f>
        <v>0.72549082621586214</v>
      </c>
      <c r="DH69" s="1">
        <f>'F12c_aVDZ-F12'!R59-'F12c_aVDZ-F12'!$M59</f>
        <v>0.70081954159071724</v>
      </c>
      <c r="DI69" s="1">
        <f>'F12c_aVDZ-F12'!W59-'F12c_aVDZ-F12'!$V59</f>
        <v>0.74326470314254767</v>
      </c>
      <c r="DJ69" s="1">
        <f>'F12c_aVDZ-F12'!X59-'F12c_aVDZ-F12'!$V59</f>
        <v>0.68107531842641222</v>
      </c>
      <c r="DK69" s="1">
        <f>'F12c_aVDZ-F12'!Y59-'F12c_aVDZ-F12'!$V59</f>
        <v>0.7877317132919881</v>
      </c>
      <c r="DL69" s="1">
        <f>'F12c_aVDZ-F12'!Z59-'F12c_aVDZ-F12'!$V59</f>
        <v>0.804675320028577</v>
      </c>
      <c r="DM69" s="1">
        <f>'F12c_aVDZ-F12'!AA59-'F12c_aVDZ-F12'!$V59</f>
        <v>0.77731126092006431</v>
      </c>
      <c r="DO69" s="1"/>
    </row>
    <row r="70" spans="1:119" x14ac:dyDescent="0.2">
      <c r="A70" t="s">
        <v>175</v>
      </c>
      <c r="B70" s="1">
        <f>-(BEGDB!D53-BEGDB!C53)</f>
        <v>0.37400000000000011</v>
      </c>
      <c r="C70" s="1">
        <f>'CCSD(T)-haVnZ'!I61-'CCSD(T)-haVnZ'!H61</f>
        <v>0.49885165893606453</v>
      </c>
      <c r="D70" s="1">
        <f>'CCSD(T)-haVnZ'!S61-'CCSD(T)-haVnZ'!R61</f>
        <v>0.45839065398080914</v>
      </c>
      <c r="E70" s="1">
        <f>'CCSD(T)-haVnZ'!AC61-'CCSD(T)-haVnZ'!AB61</f>
        <v>0.45149168275123275</v>
      </c>
      <c r="F70" s="1">
        <f t="shared" si="66"/>
        <v>0.44135444136807001</v>
      </c>
      <c r="G70" s="1">
        <f>E70+(E70-D70)/((4/3)^3-1)</f>
        <v>0.44645729834046077</v>
      </c>
      <c r="H70" s="1">
        <f>'CCSD(T)-haVnZ'!N61-'CCSD(T)-haVnZ'!M61</f>
        <v>0.35176393853326959</v>
      </c>
      <c r="I70" s="1">
        <f>'CCSD(T)-haVnZ'!X61-'CCSD(T)-haVnZ'!W61</f>
        <v>0.41577271123081738</v>
      </c>
      <c r="J70" s="1">
        <f>'CCSD(T)-haVnZ'!AH61-'CCSD(T)-haVnZ'!AG61</f>
        <v>0.43669157063503983</v>
      </c>
      <c r="K70" s="1">
        <f t="shared" si="36"/>
        <v>0.44272377341925856</v>
      </c>
      <c r="L70" s="1">
        <f>J70+(J70-I70)/((4/3)^3-1)</f>
        <v>0.45195668425433727</v>
      </c>
      <c r="M70" s="1">
        <f t="shared" si="37"/>
        <v>0.42530779873466706</v>
      </c>
      <c r="N70" s="1">
        <f t="shared" si="68"/>
        <v>0.43708168260581326</v>
      </c>
      <c r="O70" s="1">
        <f>(E70+J70)/2</f>
        <v>0.44409162669313629</v>
      </c>
      <c r="P70" s="1">
        <f t="shared" si="70"/>
        <v>0.44203910739366425</v>
      </c>
      <c r="Q70" s="1">
        <f>(G70+L70)/2</f>
        <v>0.44920699129739905</v>
      </c>
      <c r="R70" s="1"/>
      <c r="S70" s="1">
        <f>'CCSD(T)-sano-VnZ'!F61-'CCSD(T)-sano-VnZ'!E61</f>
        <v>0.31719013362907145</v>
      </c>
      <c r="T70" s="1">
        <f>'CCSD(T)-sano-VnZ'!P61-'CCSD(T)-sano-VnZ'!O61</f>
        <v>0.39685167394986154</v>
      </c>
      <c r="U70" s="1">
        <f>'CCSD(T)-sano-VnZ'!Z61-'CCSD(T)-sano-VnZ'!Y61</f>
        <v>0.42662085015372275</v>
      </c>
      <c r="V70" s="1">
        <f>'CCSD(T)-sano-VnZ'!K61-'CCSD(T)-sano-VnZ'!J61</f>
        <v>0.26335806522688521</v>
      </c>
      <c r="W70" s="1">
        <f>'CCSD(T)-sano-VnZ'!U61-'CCSD(T)-sano-VnZ'!T61</f>
        <v>0.37091185879872679</v>
      </c>
      <c r="X70" s="1">
        <f>'CCSD(T)-sano-VnZ'!AE61-'CCSD(T)-sano-VnZ'!AD61</f>
        <v>0.41328411965992462</v>
      </c>
      <c r="Y70" s="1">
        <f t="shared" si="69"/>
        <v>0.29027409942797833</v>
      </c>
      <c r="Z70" s="1">
        <f t="shared" si="58"/>
        <v>0.38388176637429416</v>
      </c>
      <c r="AA70" s="1">
        <f t="shared" si="59"/>
        <v>0.41995248490682369</v>
      </c>
      <c r="AB70" s="27"/>
      <c r="AC70" s="28">
        <f t="shared" si="63"/>
        <v>0.43039337513756265</v>
      </c>
      <c r="AD70" s="28">
        <f t="shared" si="64"/>
        <v>0.41619766661844959</v>
      </c>
      <c r="AE70" s="28">
        <f t="shared" si="65"/>
        <v>0.42329552087800609</v>
      </c>
      <c r="AF70" s="28">
        <f t="shared" ref="AF70:AF71" si="71">U70+(U70-T70)/((4/3)^3-1)</f>
        <v>0.44834430305924311</v>
      </c>
      <c r="AG70" s="28">
        <f t="shared" ref="AG70:AG71" si="72">X70+(X70-W70)/((4/3)^3-1)</f>
        <v>0.44420441812620415</v>
      </c>
      <c r="AH70" s="28">
        <f t="shared" ref="AH70:AH71" si="73">AA70+(AA70-Z70)/((4/3)^3-1)</f>
        <v>0.44627436059272363</v>
      </c>
      <c r="AI70" s="27"/>
      <c r="AJ70" s="1">
        <f>AN70+(AN70-BD70)/((4/3)^$AJ$3-1)</f>
        <v>0.45506513136885285</v>
      </c>
      <c r="AK70" s="1">
        <f t="shared" si="67"/>
        <v>0.47392713946273912</v>
      </c>
      <c r="AL70" s="1"/>
      <c r="AM70" s="1">
        <f>'F12b_VQZ-F12'!F60-'F12b_VQZ-F12'!$E60</f>
        <v>0.45895226808085798</v>
      </c>
      <c r="AN70" s="1">
        <f>'F12b_VQZ-F12'!G60-'F12b_VQZ-F12'!$E60</f>
        <v>0.45475745427552905</v>
      </c>
      <c r="AO70" s="1">
        <f>'F12b_VQZ-F12'!H60-'F12b_VQZ-F12'!$E60</f>
        <v>0.46738152120621779</v>
      </c>
      <c r="AP70" s="1">
        <f>'F12b_VQZ-F12'!I60-'F12b_VQZ-F12'!$E60</f>
        <v>0.47136524596645657</v>
      </c>
      <c r="AQ70" s="1">
        <f>'F12b_VQZ-F12'!J60-'F12b_VQZ-F12'!$E60</f>
        <v>0.4653078272147213</v>
      </c>
      <c r="AR70" s="1">
        <f>'F12b_VQZ-F12'!O60-'F12b_VQZ-F12'!$N60</f>
        <v>0.44882617678535919</v>
      </c>
      <c r="AS70" s="1">
        <f>'F12b_VQZ-F12'!P60-'F12b_VQZ-F12'!$N60</f>
        <v>0.43564946872464372</v>
      </c>
      <c r="AT70" s="1">
        <f>'F12b_VQZ-F12'!Q60-'F12b_VQZ-F12'!$N60</f>
        <v>0.44774309797643985</v>
      </c>
      <c r="AU70" s="1">
        <f>'F12b_VQZ-F12'!R60-'F12b_VQZ-F12'!$N60</f>
        <v>0.4515594347050107</v>
      </c>
      <c r="AV70" s="1">
        <f>'F12b_VQZ-F12'!S60-'F12b_VQZ-F12'!$N60</f>
        <v>0.44575653639905566</v>
      </c>
      <c r="AW70" s="1">
        <f>'F12b_VQZ-F12'!X60-'F12b_VQZ-F12'!$W60</f>
        <v>0.45388922243310859</v>
      </c>
      <c r="AX70" s="1">
        <f>'F12b_VQZ-F12'!Y60-'F12b_VQZ-F12'!$W60</f>
        <v>0.44520346150008638</v>
      </c>
      <c r="AY70" s="1">
        <f>'F12b_VQZ-F12'!Z60-'F12b_VQZ-F12'!$W60</f>
        <v>0.45756230959132882</v>
      </c>
      <c r="AZ70" s="1">
        <f>'F12b_VQZ-F12'!AA60-'F12b_VQZ-F12'!$W60</f>
        <v>0.46146234033573386</v>
      </c>
      <c r="BA70" s="1">
        <f>'F12b_VQZ-F12'!AB60-'F12b_VQZ-F12'!$W60</f>
        <v>0.45553218180688848</v>
      </c>
      <c r="BB70" s="1"/>
      <c r="BC70" s="1">
        <f>'F12b_VTZ-F12'!E60-'F12b_VTZ-F12'!$D60</f>
        <v>0.4704950976179596</v>
      </c>
      <c r="BD70" s="1">
        <f>'F12b_VTZ-F12'!F60-'F12b_VTZ-F12'!$D60</f>
        <v>0.45435752325108991</v>
      </c>
      <c r="BE70" s="1">
        <f>'F12b_VTZ-F12'!G60-'F12b_VTZ-F12'!$D60</f>
        <v>0.4810828327687191</v>
      </c>
      <c r="BF70" s="1">
        <f>'F12b_VTZ-F12'!H60-'F12b_VTZ-F12'!$D60</f>
        <v>0.4882024625489132</v>
      </c>
      <c r="BG70" s="1">
        <f>'F12b_VTZ-F12'!I60-'F12b_VTZ-F12'!D60</f>
        <v>0.47830216472642251</v>
      </c>
      <c r="BH70" s="1">
        <f>'F12b_VTZ-F12'!N60-'F12b_VTZ-F12'!$M60</f>
        <v>0.43645419509782002</v>
      </c>
      <c r="BI70" s="1">
        <f>'F12b_VTZ-F12'!O60-'F12b_VTZ-F12'!$M60</f>
        <v>0.40949003206555989</v>
      </c>
      <c r="BJ70" s="1">
        <f>'F12b_VTZ-F12'!P60-'F12b_VTZ-F12'!$M60</f>
        <v>0.43357623575165638</v>
      </c>
      <c r="BK70" s="1">
        <f>'F12b_VTZ-F12'!Q60-'F12b_VTZ-F12'!$M60</f>
        <v>0.43999280701502075</v>
      </c>
      <c r="BL70" s="1">
        <f>'F12b_VTZ-F12'!R60-'F12b_VTZ-F12'!$M60</f>
        <v>0.43107015675541493</v>
      </c>
      <c r="BM70" s="1">
        <f>'F12b_VTZ-F12'!W60-'F12b_VTZ-F12'!$V60</f>
        <v>0.45347464635788981</v>
      </c>
      <c r="BN70" s="1">
        <f>'F12b_VTZ-F12'!X60-'F12b_VTZ-F12'!$V60</f>
        <v>0.43192377765832513</v>
      </c>
      <c r="BO70" s="1">
        <f>'F12b_VTZ-F12'!Y60-'F12b_VTZ-F12'!$V60</f>
        <v>0.45732953426018774</v>
      </c>
      <c r="BP70" s="1">
        <f>'F12b_VTZ-F12'!Z60-'F12b_VTZ-F12'!$V60</f>
        <v>0.46409763478196719</v>
      </c>
      <c r="BQ70" s="1">
        <f>'F12b_VTZ-F12'!AA60-'F12b_VTZ-F12'!$V60</f>
        <v>0.45468616074091894</v>
      </c>
      <c r="BR70" s="1"/>
      <c r="BS70" s="1">
        <f>'F12b_VDZ-F12'!E60-'F12b_VDZ-F12'!$D60</f>
        <v>0.45784184672482198</v>
      </c>
      <c r="BT70" s="1">
        <f>'F12b_VDZ-F12'!F60-'F12b_VDZ-F12'!$D60</f>
        <v>0.4174146985310645</v>
      </c>
      <c r="BU70" s="1">
        <f>'F12b_VDZ-F12'!G60-'F12b_VDZ-F12'!$D60</f>
        <v>0.48019804333712202</v>
      </c>
      <c r="BV70" s="1">
        <f>'F12b_VDZ-F12'!H60-'F12b_VDZ-F12'!$D60</f>
        <v>0.49395001809420425</v>
      </c>
      <c r="BW70" s="1">
        <f>'F12b_VDZ-F12'!I60-'F12b_VDZ-F12'!$D60</f>
        <v>0.47639539543350384</v>
      </c>
      <c r="BX70" s="1">
        <f>'F12b_VDZ-F12'!N60-'F12b_VDZ-F12'!M60</f>
        <v>0.39355682238337186</v>
      </c>
      <c r="BY70" s="1">
        <f>'F12b_VDZ-F12'!O60-'F12b_VDZ-F12'!M60</f>
        <v>0.33655750764747783</v>
      </c>
      <c r="BZ70" s="1">
        <f>'F12b_VDZ-F12'!P60-'F12b_VDZ-F12'!M60</f>
        <v>0.38717912237273477</v>
      </c>
      <c r="CA70" s="1">
        <f>'F12b_VDZ-F12'!Q60-'F12b_VDZ-F12'!M60</f>
        <v>0.39826720903035007</v>
      </c>
      <c r="CB70" s="1">
        <f>'F12b_VDZ-F12'!R60-'F12b_VDZ-F12'!M60</f>
        <v>0.38411308347806639</v>
      </c>
      <c r="CC70" s="1">
        <f>'F12b_VDZ-F12'!W60-'F12b_VDZ-F12'!V60</f>
        <v>0.4256993345540967</v>
      </c>
      <c r="CD70" s="1">
        <f>'F12b_VDZ-F12'!X60-'F12b_VDZ-F12'!V60</f>
        <v>0.37698610308927094</v>
      </c>
      <c r="CE70" s="1">
        <f>'F12b_VDZ-F12'!Y60-'F12b_VDZ-F12'!V60</f>
        <v>0.43368858285492795</v>
      </c>
      <c r="CF70" s="1">
        <f>'F12b_VDZ-F12'!Z60-'F12b_VDZ-F12'!V60</f>
        <v>0.44610861356227716</v>
      </c>
      <c r="CG70" s="1">
        <f>'F12b_VDZ-F12'!AA60-'F12b_VDZ-F12'!V60</f>
        <v>0.43025423945578467</v>
      </c>
      <c r="CI70" s="1">
        <f>'F12c_VDZ-F12 '!E60-'F12c_VDZ-F12 '!$D60</f>
        <v>0.4520338779704498</v>
      </c>
      <c r="CJ70" s="1">
        <f>'F12c_VDZ-F12 '!F60-'F12c_VDZ-F12 '!$D60</f>
        <v>0.41206110370151716</v>
      </c>
      <c r="CK70" s="1">
        <f>'F12c_VDZ-F12 '!G60-'F12c_VDZ-F12 '!$D60</f>
        <v>0.47664344048465601</v>
      </c>
      <c r="CL70" s="1">
        <f>'F12c_VDZ-F12 '!H60-'F12c_VDZ-F12 '!$D60</f>
        <v>0.48761481170852106</v>
      </c>
      <c r="CM70" s="1">
        <f>'F12c_VDZ-F12 '!I60-'F12c_VDZ-F12 '!$D60</f>
        <v>0.47028533765454128</v>
      </c>
      <c r="CN70" s="1">
        <f>'F12c_VDZ-F12 '!N60-'F12c_VDZ-F12 '!$M60</f>
        <v>0.38778874190151136</v>
      </c>
      <c r="CO70" s="1">
        <f>'F12c_VDZ-F12 '!O60-'F12c_VDZ-F12 '!$M60</f>
        <v>0.33151399040463669</v>
      </c>
      <c r="CP70" s="1">
        <f>'F12c_VDZ-F12 '!P60-'F12c_VDZ-F12 '!$M60</f>
        <v>0.38347217812075529</v>
      </c>
      <c r="CQ70" s="1">
        <f>'F12c_VDZ-F12 '!Q60-'F12c_VDZ-F12 '!$M60</f>
        <v>0.39229893469147203</v>
      </c>
      <c r="CR70" s="1">
        <f>'F12c_VDZ-F12 '!R60-'F12c_VDZ-F12 '!$M60</f>
        <v>0.37835691724881171</v>
      </c>
      <c r="CS70" s="1">
        <f>'F12c_VDZ-F12 '!W60-'F12c_VDZ-F12 '!$V60</f>
        <v>0.41991130993598036</v>
      </c>
      <c r="CT70" s="1">
        <f>'F12c_VDZ-F12 '!X60-'F12c_VDZ-F12 '!$V60</f>
        <v>0.37178754705307693</v>
      </c>
      <c r="CU70" s="1">
        <f>'F12c_VDZ-F12 '!Y60-'F12c_VDZ-F12 '!$V60</f>
        <v>0.43005780930270587</v>
      </c>
      <c r="CV70" s="1">
        <f>'F12c_VDZ-F12 '!Z60-'F12c_VDZ-F12 '!$V60</f>
        <v>0.43995687319999677</v>
      </c>
      <c r="CW70" s="1">
        <f>'F12c_VDZ-F12 '!AA60-'F12c_VDZ-F12 '!$V60</f>
        <v>0.42432112745167627</v>
      </c>
      <c r="CX70" s="1"/>
      <c r="CY70" s="1">
        <f>'F12c_aVDZ-F12'!E60-'F12c_aVDZ-F12'!$D60</f>
        <v>0.45696098465728241</v>
      </c>
      <c r="CZ70" s="1">
        <f>'F12c_aVDZ-F12'!F60-'F12c_aVDZ-F12'!$D60</f>
        <v>0.42884949962635588</v>
      </c>
      <c r="DA70" s="1">
        <f>'F12c_aVDZ-F12'!G60-'F12c_aVDZ-F12'!$D60</f>
        <v>0.49481084116388585</v>
      </c>
      <c r="DB70" s="1">
        <f>'F12c_aVDZ-F12'!H60-'F12c_aVDZ-F12'!$D60</f>
        <v>0.5058395840427945</v>
      </c>
      <c r="DC70" s="1">
        <f>'F12c_aVDZ-F12'!I60-'F12c_aVDZ-F12'!$D60</f>
        <v>0.48944593392355973</v>
      </c>
      <c r="DD70" s="1">
        <f>'F12c_aVDZ-F12'!N60-'F12c_aVDZ-F12'!$M60</f>
        <v>0.41306723980301685</v>
      </c>
      <c r="DE70" s="1">
        <f>'F12c_aVDZ-F12'!O60-'F12c_aVDZ-F12'!$M60</f>
        <v>0.35615850096068868</v>
      </c>
      <c r="DF70" s="1">
        <f>'F12c_aVDZ-F12'!P60-'F12c_aVDZ-F12'!$M60</f>
        <v>0.41093923999345217</v>
      </c>
      <c r="DG70" s="1">
        <f>'F12c_aVDZ-F12'!Q60-'F12c_aVDZ-F12'!$M60</f>
        <v>0.42009858501928399</v>
      </c>
      <c r="DH70" s="1">
        <f>'F12c_aVDZ-F12'!R60-'F12c_aVDZ-F12'!$M60</f>
        <v>0.40648369714643406</v>
      </c>
      <c r="DI70" s="1">
        <f>'F12c_aVDZ-F12'!W60-'F12c_aVDZ-F12'!$V60</f>
        <v>0.43501411223014985</v>
      </c>
      <c r="DJ70" s="1">
        <f>'F12c_aVDZ-F12'!X60-'F12c_aVDZ-F12'!$V60</f>
        <v>0.39250400029352228</v>
      </c>
      <c r="DK70" s="1">
        <f>'F12c_aVDZ-F12'!Y60-'F12c_aVDZ-F12'!$V60</f>
        <v>0.45287504057866901</v>
      </c>
      <c r="DL70" s="1">
        <f>'F12c_aVDZ-F12'!Z60-'F12c_aVDZ-F12'!$V60</f>
        <v>0.46296908453103924</v>
      </c>
      <c r="DM70" s="1">
        <f>'F12c_aVDZ-F12'!AA60-'F12c_aVDZ-F12'!$V60</f>
        <v>0.44796481553499712</v>
      </c>
      <c r="DO70" s="1"/>
    </row>
    <row r="71" spans="1:119" x14ac:dyDescent="0.2">
      <c r="A71" t="s">
        <v>167</v>
      </c>
      <c r="B71" s="1">
        <f>-(BEGDB!D54-BEGDB!C54)</f>
        <v>0.15300000000000002</v>
      </c>
      <c r="C71" s="1">
        <f>'CCSD(T)-haVnZ'!I62-'CCSD(T)-haVnZ'!H62</f>
        <v>0.19631091347892182</v>
      </c>
      <c r="D71" s="1">
        <f>'CCSD(T)-haVnZ'!S62-'CCSD(T)-haVnZ'!R62</f>
        <v>0.18551087822214951</v>
      </c>
      <c r="E71" s="1">
        <f>'CCSD(T)-haVnZ'!AC62-'CCSD(T)-haVnZ'!AB62</f>
        <v>0.1882897312266818</v>
      </c>
      <c r="F71" s="1">
        <f t="shared" si="66"/>
        <v>0.18096349495614011</v>
      </c>
      <c r="G71" s="1">
        <f>E71+(E71-D71)/((4/3)^3-1)</f>
        <v>0.19031754287863781</v>
      </c>
      <c r="H71" s="1">
        <f>'CCSD(T)-haVnZ'!N62-'CCSD(T)-haVnZ'!M62</f>
        <v>0.14242238180403854</v>
      </c>
      <c r="I71" s="1">
        <f>'CCSD(T)-haVnZ'!X62-'CCSD(T)-haVnZ'!W62</f>
        <v>0.17163455356771662</v>
      </c>
      <c r="J71" s="1">
        <f>'CCSD(T)-haVnZ'!AH62-'CCSD(T)-haVnZ'!AG62</f>
        <v>0.18325195380518422</v>
      </c>
      <c r="K71" s="1">
        <f t="shared" si="36"/>
        <v>0.18393441536294949</v>
      </c>
      <c r="L71" s="1">
        <f>J71+(J71-I71)/((4/3)^3-1)</f>
        <v>0.19172951614063355</v>
      </c>
      <c r="M71" s="1">
        <f t="shared" si="37"/>
        <v>0.16936664764148018</v>
      </c>
      <c r="N71" s="1">
        <f t="shared" si="68"/>
        <v>0.17857271589493307</v>
      </c>
      <c r="O71" s="1">
        <f>(E71+J71)/2</f>
        <v>0.18577084251593301</v>
      </c>
      <c r="P71" s="1">
        <f t="shared" si="70"/>
        <v>0.18244895515954479</v>
      </c>
      <c r="Q71" s="1">
        <f>(G71+L71)/2</f>
        <v>0.19102352950963569</v>
      </c>
      <c r="R71" s="1"/>
      <c r="S71" s="1">
        <f>'CCSD(T)-sano-VnZ'!F62-'CCSD(T)-sano-VnZ'!E62</f>
        <v>0.13029569229505378</v>
      </c>
      <c r="T71" s="1">
        <f>'CCSD(T)-sano-VnZ'!P62-'CCSD(T)-sano-VnZ'!O62</f>
        <v>0.16273187671563338</v>
      </c>
      <c r="U71" s="1">
        <f>'CCSD(T)-sano-VnZ'!Z62-'CCSD(T)-sano-VnZ'!Y62</f>
        <v>0.1772231707452403</v>
      </c>
      <c r="V71" s="1">
        <f>'CCSD(T)-sano-VnZ'!K62-'CCSD(T)-sano-VnZ'!J62</f>
        <v>0.10438567006460764</v>
      </c>
      <c r="W71" s="1">
        <f>'CCSD(T)-sano-VnZ'!U62-'CCSD(T)-sano-VnZ'!T62</f>
        <v>0.15165248365438044</v>
      </c>
      <c r="X71" s="1">
        <f>'CCSD(T)-sano-VnZ'!AE62-'CCSD(T)-sano-VnZ'!AD62</f>
        <v>0.17188762124226509</v>
      </c>
      <c r="Y71" s="1">
        <f t="shared" si="69"/>
        <v>0.11734068117983071</v>
      </c>
      <c r="Z71" s="1">
        <f t="shared" si="58"/>
        <v>0.15719218018500691</v>
      </c>
      <c r="AA71" s="1">
        <f t="shared" si="59"/>
        <v>0.17455539599375269</v>
      </c>
      <c r="AB71" s="27"/>
      <c r="AC71" s="28">
        <f>T71+(T71-S71)/((3/2)^3-1)</f>
        <v>0.17638921752429848</v>
      </c>
      <c r="AD71" s="28">
        <f>W71+(W71-V71)/((3/2)^3-1)</f>
        <v>0.17155429990270582</v>
      </c>
      <c r="AE71" s="28">
        <f>Z71+(Z71-Y71)/((3/2)^3-1)</f>
        <v>0.17397175871350215</v>
      </c>
      <c r="AF71" s="28">
        <f t="shared" si="71"/>
        <v>0.18779789882089939</v>
      </c>
      <c r="AG71" s="28">
        <f t="shared" si="72"/>
        <v>0.18665380272531604</v>
      </c>
      <c r="AH71" s="28">
        <f t="shared" si="73"/>
        <v>0.18722585077310772</v>
      </c>
      <c r="AI71" s="27"/>
      <c r="AJ71" s="1">
        <f>AN71+(AN71-BD71)/((4/3)^$AJ$3-1)</f>
        <v>0.18795413362851576</v>
      </c>
      <c r="AK71" s="1">
        <f t="shared" si="67"/>
        <v>0.20618418762341303</v>
      </c>
      <c r="AL71" s="1"/>
      <c r="AM71" s="1">
        <f>'F12b_VQZ-F12'!F61-'F12b_VQZ-F12'!$E61</f>
        <v>0.19550610993416506</v>
      </c>
      <c r="AN71" s="1">
        <f>'F12b_VQZ-F12'!G61-'F12b_VQZ-F12'!$E61</f>
        <v>0.1913875523335693</v>
      </c>
      <c r="AO71" s="1">
        <f>'F12b_VQZ-F12'!H61-'F12b_VQZ-F12'!$E61</f>
        <v>0.1966449683961724</v>
      </c>
      <c r="AP71" s="1">
        <f>'F12b_VQZ-F12'!I61-'F12b_VQZ-F12'!$E61</f>
        <v>0.19837121027937243</v>
      </c>
      <c r="AQ71" s="1">
        <f>'F12b_VQZ-F12'!J61-'F12b_VQZ-F12'!$E61</f>
        <v>0.19582774354770804</v>
      </c>
      <c r="AR71" s="1">
        <f>'F12b_VQZ-F12'!O61-'F12b_VQZ-F12'!$N61</f>
        <v>0.1892732224719631</v>
      </c>
      <c r="AS71" s="1">
        <f>'F12b_VQZ-F12'!P61-'F12b_VQZ-F12'!$N61</f>
        <v>0.18275786251962423</v>
      </c>
      <c r="AT71" s="1">
        <f>'F12b_VQZ-F12'!Q61-'F12b_VQZ-F12'!$N61</f>
        <v>0.18777822100303831</v>
      </c>
      <c r="AU71" s="1">
        <f>'F12b_VQZ-F12'!R61-'F12b_VQZ-F12'!$N61</f>
        <v>0.18942662641351982</v>
      </c>
      <c r="AV71" s="1">
        <f>'F12b_VQZ-F12'!S61-'F12b_VQZ-F12'!$N61</f>
        <v>0.18699784493007954</v>
      </c>
      <c r="AW71" s="1">
        <f>'F12b_VQZ-F12'!X61-'F12b_VQZ-F12'!$W61</f>
        <v>0.19238966620306419</v>
      </c>
      <c r="AX71" s="1">
        <f>'F12b_VQZ-F12'!Y61-'F12b_VQZ-F12'!$W61</f>
        <v>0.18707270742659676</v>
      </c>
      <c r="AY71" s="1">
        <f>'F12b_VQZ-F12'!Z61-'F12b_VQZ-F12'!$W61</f>
        <v>0.19221159469960547</v>
      </c>
      <c r="AZ71" s="1">
        <f>'F12b_VQZ-F12'!AA61-'F12b_VQZ-F12'!$W61</f>
        <v>0.19389891834644613</v>
      </c>
      <c r="BA71" s="1">
        <f>'F12b_VQZ-F12'!AB61-'F12b_VQZ-F12'!$W61</f>
        <v>0.1914127942388939</v>
      </c>
      <c r="BB71" s="1"/>
      <c r="BC71" s="1">
        <f>'F12b_VTZ-F12'!E61-'F12b_VTZ-F12'!$D61</f>
        <v>0.20716148961125147</v>
      </c>
      <c r="BD71" s="1">
        <f>'F12b_VTZ-F12'!F61-'F12b_VTZ-F12'!$D61</f>
        <v>0.19585044765413695</v>
      </c>
      <c r="BE71" s="1">
        <f>'F12b_VTZ-F12'!G61-'F12b_VTZ-F12'!$D61</f>
        <v>0.20732924239114592</v>
      </c>
      <c r="BF71" s="1">
        <f>'F12b_VTZ-F12'!H61-'F12b_VTZ-F12'!$D61</f>
        <v>0.2105600721318388</v>
      </c>
      <c r="BG71" s="1">
        <f>'F12b_VTZ-F12'!I61-'F12b_VTZ-F12'!$D61</f>
        <v>0.20617176624551004</v>
      </c>
      <c r="BH71" s="1">
        <f>'F12b_VTZ-F12'!N61-'F12b_VTZ-F12'!$M61</f>
        <v>0.1821034332303908</v>
      </c>
      <c r="BI71" s="1">
        <f>'F12b_VTZ-F12'!O61-'F12b_VTZ-F12'!$M61</f>
        <v>0.16902116433284742</v>
      </c>
      <c r="BJ71" s="1">
        <f>'F12b_VTZ-F12'!P61-'F12b_VTZ-F12'!$M61</f>
        <v>0.17892749477439573</v>
      </c>
      <c r="BK71" s="1">
        <f>'F12b_VTZ-F12'!Q61-'F12b_VTZ-F12'!$M61</f>
        <v>0.18171573759474113</v>
      </c>
      <c r="BL71" s="1">
        <f>'F12b_VTZ-F12'!R61-'F12b_VTZ-F12'!$M61</f>
        <v>0.17792857969318843</v>
      </c>
      <c r="BM71" s="1">
        <f>'F12b_VTZ-F12'!W61-'F12b_VTZ-F12'!$V61</f>
        <v>0.19463246142082102</v>
      </c>
      <c r="BN71" s="1">
        <f>'F12b_VTZ-F12'!X61-'F12b_VTZ-F12'!$V61</f>
        <v>0.18243580599349207</v>
      </c>
      <c r="BO71" s="1">
        <f>'F12b_VTZ-F12'!Y61-'F12b_VTZ-F12'!$V61</f>
        <v>0.19312836858277072</v>
      </c>
      <c r="BP71" s="1">
        <f>'F12b_VTZ-F12'!Z61-'F12b_VTZ-F12'!$V61</f>
        <v>0.19613790486328986</v>
      </c>
      <c r="BQ71" s="1">
        <f>'F12b_VTZ-F12'!AA61-'F12b_VTZ-F12'!$V61</f>
        <v>0.19205017296934912</v>
      </c>
      <c r="BR71" s="1"/>
      <c r="BS71" s="1">
        <f>'F12b_VDZ-F12'!E61-'F12b_VDZ-F12'!$D61</f>
        <v>0.20161583298052133</v>
      </c>
      <c r="BT71" s="1">
        <f>'F12b_VDZ-F12'!F61-'F12b_VDZ-F12'!$D61</f>
        <v>0.1763427812666869</v>
      </c>
      <c r="BU71" s="1">
        <f>'F12b_VDZ-F12'!G61-'F12b_VDZ-F12'!$D61</f>
        <v>0.2019354091119212</v>
      </c>
      <c r="BV71" s="1">
        <f>'F12b_VDZ-F12'!H61-'F12b_VDZ-F12'!$D61</f>
        <v>0.20771792428688629</v>
      </c>
      <c r="BW71" s="1">
        <f>'F12b_VDZ-F12'!I61-'F12b_VDZ-F12'!$D61</f>
        <v>0.20126001625966983</v>
      </c>
      <c r="BX71" s="1">
        <f>'F12b_VDZ-F12'!N61-'F12b_VDZ-F12'!M61</f>
        <v>0.16488654104309619</v>
      </c>
      <c r="BY71" s="1">
        <f>'F12b_VDZ-F12'!O61-'F12b_VDZ-F12'!M61</f>
        <v>0.13708418041303672</v>
      </c>
      <c r="BZ71" s="1">
        <f>'F12b_VDZ-F12'!P61-'F12b_VDZ-F12'!M61</f>
        <v>0.15697920751638073</v>
      </c>
      <c r="CA71" s="1">
        <f>'F12b_VDZ-F12'!Q61-'F12b_VDZ-F12'!M61</f>
        <v>0.16147438076811271</v>
      </c>
      <c r="CB71" s="1">
        <f>'F12b_VDZ-F12'!R61-'F12b_VDZ-F12'!M61</f>
        <v>0.15645417510539872</v>
      </c>
      <c r="CC71" s="1">
        <f>'F12b_VDZ-F12'!W61-'F12b_VDZ-F12'!V61</f>
        <v>0.18325118701180876</v>
      </c>
      <c r="CD71" s="1">
        <f>'F12b_VDZ-F12'!X61-'F12b_VDZ-F12'!V61</f>
        <v>0.15671348083986181</v>
      </c>
      <c r="CE71" s="1">
        <f>'F12b_VDZ-F12'!Y61-'F12b_VDZ-F12'!V61</f>
        <v>0.17945730831415108</v>
      </c>
      <c r="CF71" s="1">
        <f>'F12b_VDZ-F12'!Z61-'F12b_VDZ-F12'!V61</f>
        <v>0.1845961525274995</v>
      </c>
      <c r="CG71" s="1">
        <f>'F12b_VDZ-F12'!AA61-'F12b_VDZ-F12'!V61</f>
        <v>0.17885709568253438</v>
      </c>
      <c r="CI71" s="1">
        <f>'F12c_VDZ-F12 '!E61-'F12c_VDZ-F12 '!$D61</f>
        <v>0.19667770657721251</v>
      </c>
      <c r="CJ71" s="1">
        <f>'F12c_VDZ-F12 '!F61-'F12c_VDZ-F12 '!$D61</f>
        <v>0.17210766427790292</v>
      </c>
      <c r="CK71" s="1">
        <f>'F12c_VDZ-F12 '!G61-'F12c_VDZ-F12 '!$D61</f>
        <v>0.1982009072590758</v>
      </c>
      <c r="CL71" s="1">
        <f>'F12c_VDZ-F12 '!H61-'F12c_VDZ-F12 '!$D61</f>
        <v>0.20272928963071868</v>
      </c>
      <c r="CM71" s="1">
        <f>'F12c_VDZ-F12 '!I61-'F12c_VDZ-F12 '!$D61</f>
        <v>0.19642647724037055</v>
      </c>
      <c r="CN71" s="1">
        <f>'F12c_VDZ-F12 '!N61-'F12c_VDZ-F12 '!$M61</f>
        <v>0.16080189786420651</v>
      </c>
      <c r="CO71" s="1">
        <f>'F12c_VDZ-F12 '!O61-'F12c_VDZ-F12 '!$M61</f>
        <v>0.13364063788386438</v>
      </c>
      <c r="CP71" s="1">
        <f>'F12c_VDZ-F12 '!P61-'F12c_VDZ-F12 '!$M61</f>
        <v>0.15390189499343698</v>
      </c>
      <c r="CQ71" s="1">
        <f>'F12c_VDZ-F12 '!Q61-'F12c_VDZ-F12 '!$M61</f>
        <v>0.1574181585559431</v>
      </c>
      <c r="CR71" s="1">
        <f>'F12c_VDZ-F12 '!R61-'F12c_VDZ-F12 '!$M61</f>
        <v>0.15252406001685448</v>
      </c>
      <c r="CS71" s="1">
        <f>'F12c_VDZ-F12 '!W61-'F12c_VDZ-F12 '!$V61</f>
        <v>0.17873980222070962</v>
      </c>
      <c r="CT71" s="1">
        <f>'F12c_VDZ-F12 '!X61-'F12c_VDZ-F12 '!$V61</f>
        <v>0.15287415108088376</v>
      </c>
      <c r="CU71" s="1">
        <f>'F12c_VDZ-F12 '!Y61-'F12c_VDZ-F12 '!$V61</f>
        <v>0.17605140112625639</v>
      </c>
      <c r="CV71" s="1">
        <f>'F12c_VDZ-F12 '!Z61-'F12c_VDZ-F12 '!$V61</f>
        <v>0.180073724093331</v>
      </c>
      <c r="CW71" s="1">
        <f>'F12c_VDZ-F12 '!AA61-'F12c_VDZ-F12 '!$V61</f>
        <v>0.17447526862861262</v>
      </c>
      <c r="CX71" s="1"/>
      <c r="CY71" s="1">
        <f>'F12c_aVDZ-F12'!E61-'F12c_aVDZ-F12'!$D61</f>
        <v>0.19023766066573145</v>
      </c>
      <c r="CZ71" s="1">
        <f>'F12c_aVDZ-F12'!F61-'F12c_aVDZ-F12'!$D61</f>
        <v>0.17124383232134011</v>
      </c>
      <c r="DA71" s="1">
        <f>'F12c_aVDZ-F12'!G61-'F12c_aVDZ-F12'!$D61</f>
        <v>0.19697150568929822</v>
      </c>
      <c r="DB71" s="1">
        <f>'F12c_aVDZ-F12'!H61-'F12c_aVDZ-F12'!$D61</f>
        <v>0.20141536868751708</v>
      </c>
      <c r="DC71" s="1">
        <f>'F12c_aVDZ-F12'!I61-'F12c_aVDZ-F12'!$D61</f>
        <v>0.19544058582834545</v>
      </c>
      <c r="DD71" s="1">
        <f>'F12c_aVDZ-F12'!N61-'F12c_aVDZ-F12'!$M61</f>
        <v>0.17188869301230536</v>
      </c>
      <c r="DE71" s="1">
        <f>'F12c_aVDZ-F12'!O61-'F12c_aVDZ-F12'!$M61</f>
        <v>0.14427788983049838</v>
      </c>
      <c r="DF71" s="1">
        <f>'F12c_aVDZ-F12'!P61-'F12c_aVDZ-F12'!$M61</f>
        <v>0.16595419999863248</v>
      </c>
      <c r="DG71" s="1">
        <f>'F12c_aVDZ-F12'!Q61-'F12c_aVDZ-F12'!$M61</f>
        <v>0.16969828331764925</v>
      </c>
      <c r="DH71" s="1">
        <f>'F12c_aVDZ-F12'!R61-'F12c_aVDZ-F12'!$M61</f>
        <v>0.16466435566354787</v>
      </c>
      <c r="DI71" s="1">
        <f>'F12c_aVDZ-F12'!W61-'F12c_aVDZ-F12'!$V61</f>
        <v>0.18106317683901851</v>
      </c>
      <c r="DJ71" s="1">
        <f>'F12c_aVDZ-F12'!X61-'F12c_aVDZ-F12'!$V61</f>
        <v>0.15776086107591936</v>
      </c>
      <c r="DK71" s="1">
        <f>'F12c_aVDZ-F12'!Y61-'F12c_aVDZ-F12'!$V61</f>
        <v>0.18146285284396546</v>
      </c>
      <c r="DL71" s="1">
        <f>'F12c_aVDZ-F12'!Z61-'F12c_aVDZ-F12'!$V61</f>
        <v>0.18555682600258327</v>
      </c>
      <c r="DM71" s="1">
        <f>'F12c_aVDZ-F12'!AA61-'F12c_aVDZ-F12'!$V61</f>
        <v>0.18005247074594677</v>
      </c>
      <c r="DO71" s="1"/>
    </row>
    <row r="72" spans="1:119" x14ac:dyDescent="0.2">
      <c r="A72" t="s">
        <v>176</v>
      </c>
      <c r="B72" s="1">
        <f>-(BEGDB!D55-BEGDB!C55)</f>
        <v>0.58499999999999996</v>
      </c>
      <c r="C72" s="1">
        <f>'CCSD(T)-haVnZ'!I63-'CCSD(T)-haVnZ'!H63</f>
        <v>0.73904455585309492</v>
      </c>
      <c r="D72" s="1">
        <f>'CCSD(T)-haVnZ'!S63-'CCSD(T)-haVnZ'!R63</f>
        <v>0.7321455250193063</v>
      </c>
      <c r="E72" s="1"/>
      <c r="F72" s="1">
        <f t="shared" si="66"/>
        <v>0.72924066993139525</v>
      </c>
      <c r="G72" s="1"/>
      <c r="H72" s="1">
        <f>'CCSD(T)-haVnZ'!N63-'CCSD(T)-haVnZ'!M63</f>
        <v>0.54929373839037554</v>
      </c>
      <c r="I72" s="1">
        <f>'CCSD(T)-haVnZ'!X63-'CCSD(T)-haVnZ'!W63</f>
        <v>0.67088931524986384</v>
      </c>
      <c r="J72" s="1"/>
      <c r="K72" s="1">
        <f t="shared" si="36"/>
        <v>0.7220874528749115</v>
      </c>
      <c r="L72" s="1"/>
      <c r="M72" s="1">
        <f t="shared" si="37"/>
        <v>0.64416914712173523</v>
      </c>
      <c r="N72" s="1">
        <f t="shared" si="68"/>
        <v>0.70151742013458507</v>
      </c>
      <c r="O72" s="1"/>
      <c r="P72" s="1">
        <f t="shared" si="70"/>
        <v>0.72566406140315332</v>
      </c>
      <c r="Q72" s="1"/>
      <c r="R72" s="1"/>
      <c r="S72" s="1">
        <f>'CCSD(T)-sano-VnZ'!F63-'CCSD(T)-sano-VnZ'!E63</f>
        <v>0.5512788201580614</v>
      </c>
      <c r="T72" s="1">
        <f>'CCSD(T)-sano-VnZ'!P63-'CCSD(T)-sano-VnZ'!O63</f>
        <v>0.65737266457528332</v>
      </c>
      <c r="U72" s="1"/>
      <c r="V72" s="1">
        <f>'CCSD(T)-sano-VnZ'!K63-'CCSD(T)-sano-VnZ'!J63</f>
        <v>0.43030278345354622</v>
      </c>
      <c r="W72" s="1">
        <f>'CCSD(T)-sano-VnZ'!U63-'CCSD(T)-sano-VnZ'!T63</f>
        <v>0.59613958659029898</v>
      </c>
      <c r="X72" s="1"/>
      <c r="Y72" s="1">
        <f t="shared" si="69"/>
        <v>0.49079080180580381</v>
      </c>
      <c r="Z72" s="1">
        <f t="shared" si="58"/>
        <v>0.62675612558279115</v>
      </c>
      <c r="AA72" s="1"/>
      <c r="AB72" s="27"/>
      <c r="AC72" s="28">
        <f t="shared" ref="AC72:AC86" si="74">T72+(T72-S72)/((3/2)^3-1)</f>
        <v>0.70204375696148202</v>
      </c>
      <c r="AD72" s="28">
        <f t="shared" ref="AD72:AD86" si="75">W72+(W72-V72)/((3/2)^3-1)</f>
        <v>0.66596560896366852</v>
      </c>
      <c r="AE72" s="28">
        <f t="shared" ref="AE72:AE86" si="76">Z72+(Z72-Y72)/((3/2)^3-1)</f>
        <v>0.68400468296257533</v>
      </c>
      <c r="AF72" s="27"/>
      <c r="AG72" s="27"/>
      <c r="AH72" s="27"/>
      <c r="AI72" s="27"/>
      <c r="AK72" s="1">
        <f t="shared" si="67"/>
        <v>0.768792299509237</v>
      </c>
      <c r="AL72" s="1"/>
      <c r="AM72" s="1"/>
      <c r="AO72" s="1"/>
      <c r="AP72" s="1"/>
      <c r="AQ72" s="1"/>
      <c r="BB72" s="1"/>
      <c r="BC72" s="1">
        <f>'F12b_VTZ-F12'!E62-'F12b_VTZ-F12'!$D62</f>
        <v>0.81472415372632589</v>
      </c>
      <c r="BD72" s="1">
        <f>'F12b_VTZ-F12'!F62-'F12b_VTZ-F12'!$D62</f>
        <v>0.73748985276728174</v>
      </c>
      <c r="BE72" s="1">
        <f>'F12b_VTZ-F12'!G62-'F12b_VTZ-F12'!$D62</f>
        <v>0.78516119685015884</v>
      </c>
      <c r="BF72" s="1">
        <f>'F12b_VTZ-F12'!H62-'F12b_VTZ-F12'!$D62</f>
        <v>0.79672230116597742</v>
      </c>
      <c r="BG72" s="1">
        <f>'F12b_VTZ-F12'!I62-'F12b_VTZ-F12'!D62</f>
        <v>0.77635556800811756</v>
      </c>
      <c r="BH72" s="1">
        <f>'F12b_VTZ-F12'!N62-'F12b_VTZ-F12'!$M62</f>
        <v>0.76274129688442027</v>
      </c>
      <c r="BI72" s="1">
        <f>'F12b_VTZ-F12'!O62-'F12b_VTZ-F12'!$M62</f>
        <v>0.6679006223377737</v>
      </c>
      <c r="BJ72" s="1">
        <f>'F12b_VTZ-F12'!P62-'F12b_VTZ-F12'!$M62</f>
        <v>0.71107371856568768</v>
      </c>
      <c r="BK72" s="1">
        <f>'F12b_VTZ-F12'!Q62-'F12b_VTZ-F12'!$M62</f>
        <v>0.72154392197048445</v>
      </c>
      <c r="BL72" s="1">
        <f>'F12b_VTZ-F12'!R62-'F12b_VTZ-F12'!$M62</f>
        <v>0.70309898513497426</v>
      </c>
      <c r="BM72" s="1">
        <f>'F12b_VTZ-F12'!W62-'F12b_VTZ-F12'!$V62</f>
        <v>0.78873272530537353</v>
      </c>
      <c r="BN72" s="1">
        <f>'F12b_VTZ-F12'!X62-'F12b_VTZ-F12'!$V62</f>
        <v>0.70269523755252816</v>
      </c>
      <c r="BO72" s="1">
        <f>'F12b_VTZ-F12'!Y62-'F12b_VTZ-F12'!$V62</f>
        <v>0.74811745770792282</v>
      </c>
      <c r="BP72" s="1">
        <f>'F12b_VTZ-F12'!Z62-'F12b_VTZ-F12'!$V62</f>
        <v>0.75913311156823138</v>
      </c>
      <c r="BQ72" s="1">
        <f>'F12b_VTZ-F12'!AA62-'F12b_VTZ-F12'!$V62</f>
        <v>0.73972727657154547</v>
      </c>
      <c r="BR72" s="1"/>
      <c r="BS72" s="1">
        <f>'F12b_VDZ-F12'!E62-'F12b_VDZ-F12'!$D62</f>
        <v>0.85627642279466176</v>
      </c>
      <c r="BT72" s="1">
        <f>'F12b_VDZ-F12'!F62-'F12b_VDZ-F12'!$D62</f>
        <v>0.67839820831246556</v>
      </c>
      <c r="BU72" s="1">
        <f>'F12b_VDZ-F12'!G62-'F12b_VDZ-F12'!$D62</f>
        <v>0.79017788109611065</v>
      </c>
      <c r="BV72" s="1">
        <f>'F12b_VDZ-F12'!H62-'F12b_VDZ-F12'!$D62</f>
        <v>0.81282110476811553</v>
      </c>
      <c r="BW72" s="1">
        <f>'F12b_VDZ-F12'!I62-'F12b_VDZ-F12'!$D62</f>
        <v>0.77425587514701721</v>
      </c>
      <c r="BX72" s="1">
        <f>'F12b_VDZ-F12'!N62-'F12b_VDZ-F12'!M62</f>
        <v>0.7502600280753553</v>
      </c>
      <c r="BY72" s="1">
        <f>'F12b_VDZ-F12'!O62-'F12b_VDZ-F12'!M62</f>
        <v>0.55094539915805996</v>
      </c>
      <c r="BZ72" s="1">
        <f>'F12b_VDZ-F12'!P62-'F12b_VDZ-F12'!M62</f>
        <v>0.64172467257733334</v>
      </c>
      <c r="CA72" s="1">
        <f>'F12b_VDZ-F12'!Q62-'F12b_VDZ-F12'!M62</f>
        <v>0.66011384246507543</v>
      </c>
      <c r="CB72" s="1">
        <f>'F12b_VDZ-F12'!R62-'F12b_VDZ-F12'!M62</f>
        <v>0.6287939840590937</v>
      </c>
      <c r="CC72" s="1">
        <f>'F12b_VDZ-F12'!W62-'F12b_VDZ-F12'!V62</f>
        <v>0.80326822543500853</v>
      </c>
      <c r="CD72" s="1">
        <f>'F12b_VDZ-F12'!X62-'F12b_VDZ-F12'!V62</f>
        <v>0.61467180373526276</v>
      </c>
      <c r="CE72" s="1">
        <f>'F12b_VDZ-F12'!Y62-'F12b_VDZ-F12'!V62</f>
        <v>0.71595127683672199</v>
      </c>
      <c r="CF72" s="1">
        <f>'F12b_VDZ-F12'!Z62-'F12b_VDZ-F12'!V62</f>
        <v>0.73646747361659592</v>
      </c>
      <c r="CG72" s="1">
        <f>'F12b_VDZ-F12'!AA62-'F12b_VDZ-F12'!V62</f>
        <v>0.70152492960305501</v>
      </c>
      <c r="CI72" s="1">
        <f>'F12c_VDZ-F12 '!E62-'F12c_VDZ-F12 '!$D62</f>
        <v>0.83874037679027413</v>
      </c>
      <c r="CJ72" s="1">
        <f>'F12c_VDZ-F12 '!F62-'F12c_VDZ-F12 '!$D62</f>
        <v>0.66472545160455354</v>
      </c>
      <c r="CK72" s="1">
        <f>'F12c_VDZ-F12 '!G62-'F12c_VDZ-F12 '!$D62</f>
        <v>0.7789718149718281</v>
      </c>
      <c r="CL72" s="1">
        <f>'F12c_VDZ-F12 '!H62-'F12c_VDZ-F12 '!$D62</f>
        <v>0.79643912575154641</v>
      </c>
      <c r="CM72" s="1">
        <f>'F12c_VDZ-F12 '!I62-'F12c_VDZ-F12 '!$D62</f>
        <v>0.75865115791627691</v>
      </c>
      <c r="CN72" s="1">
        <f>'F12c_VDZ-F12 '!N62-'F12c_VDZ-F12 '!$M62</f>
        <v>0.73370139846644689</v>
      </c>
      <c r="CO72" s="1">
        <f>'F12c_VDZ-F12 '!O62-'F12c_VDZ-F12 '!$M62</f>
        <v>0.53846902513528994</v>
      </c>
      <c r="CP72" s="1">
        <f>'F12c_VDZ-F12 '!P62-'F12c_VDZ-F12 '!$M62</f>
        <v>0.63101569648529177</v>
      </c>
      <c r="CQ72" s="1">
        <f>'F12c_VDZ-F12 '!Q62-'F12c_VDZ-F12 '!$M62</f>
        <v>0.64516530634991609</v>
      </c>
      <c r="CR72" s="1">
        <f>'F12c_VDZ-F12 '!R62-'F12c_VDZ-F12 '!$M62</f>
        <v>0.61455469838690613</v>
      </c>
      <c r="CS72" s="1">
        <f>'F12c_VDZ-F12 '!W62-'F12c_VDZ-F12 '!$V62</f>
        <v>0.78622088762836029</v>
      </c>
      <c r="CT72" s="1">
        <f>'F12c_VDZ-F12 '!X62-'F12c_VDZ-F12 '!$V62</f>
        <v>0.60159723836992196</v>
      </c>
      <c r="CU72" s="1">
        <f>'F12c_VDZ-F12 '!Y62-'F12c_VDZ-F12 '!$V62</f>
        <v>0.7049937557285606</v>
      </c>
      <c r="CV72" s="1">
        <f>'F12c_VDZ-F12 '!Z62-'F12c_VDZ-F12 '!$V62</f>
        <v>0.72080221605073191</v>
      </c>
      <c r="CW72" s="1">
        <f>'F12c_VDZ-F12 '!AA62-'F12c_VDZ-F12 '!$V62</f>
        <v>0.68660292815159174</v>
      </c>
      <c r="CX72" s="1"/>
      <c r="CY72" s="1">
        <f>'F12c_aVDZ-F12'!E62-'F12c_aVDZ-F12'!$D62</f>
        <v>0.84981510616977296</v>
      </c>
      <c r="CZ72" s="1">
        <f>'F12c_aVDZ-F12'!F62-'F12c_aVDZ-F12'!$D62</f>
        <v>0.69567157770150789</v>
      </c>
      <c r="DA72" s="1">
        <f>'F12c_aVDZ-F12'!G62-'F12c_aVDZ-F12'!$D62</f>
        <v>0.81268353707090135</v>
      </c>
      <c r="DB72" s="1">
        <f>'F12c_aVDZ-F12'!H62-'F12c_aVDZ-F12'!$D62</f>
        <v>0.83027316691650643</v>
      </c>
      <c r="DC72" s="1">
        <f>'F12c_aVDZ-F12'!I62-'F12c_aVDZ-F12'!$D62</f>
        <v>0.79396997163073113</v>
      </c>
      <c r="DD72" s="1">
        <f>'F12c_aVDZ-F12'!N62-'F12c_aVDZ-F12'!$M62</f>
        <v>0.7747122472773218</v>
      </c>
      <c r="DE72" s="1">
        <f>'F12c_aVDZ-F12'!O62-'F12c_aVDZ-F12'!$M62</f>
        <v>0.58049487395365373</v>
      </c>
      <c r="DF72" s="1">
        <f>'F12c_aVDZ-F12'!P62-'F12c_aVDZ-F12'!$M62</f>
        <v>0.67813411175265825</v>
      </c>
      <c r="DG72" s="1">
        <f>'F12c_aVDZ-F12'!Q62-'F12c_aVDZ-F12'!$M62</f>
        <v>0.69281156917279896</v>
      </c>
      <c r="DH72" s="1">
        <f>'F12c_aVDZ-F12'!R62-'F12c_aVDZ-F12'!$M62</f>
        <v>0.66251879964330529</v>
      </c>
      <c r="DI72" s="1">
        <f>'F12c_aVDZ-F12'!W62-'F12c_aVDZ-F12'!$V62</f>
        <v>0.81226367672354716</v>
      </c>
      <c r="DJ72" s="1">
        <f>'F12c_aVDZ-F12'!X62-'F12c_aVDZ-F12'!$V62</f>
        <v>0.63808322582758059</v>
      </c>
      <c r="DK72" s="1">
        <f>'F12c_aVDZ-F12'!Y62-'F12c_aVDZ-F12'!$V62</f>
        <v>0.74540882441178002</v>
      </c>
      <c r="DL72" s="1">
        <f>'F12c_aVDZ-F12'!Z62-'F12c_aVDZ-F12'!$V62</f>
        <v>0.76154236804465203</v>
      </c>
      <c r="DM72" s="1">
        <f>'F12c_aVDZ-F12'!AA62-'F12c_aVDZ-F12'!$V62</f>
        <v>0.72824438563701843</v>
      </c>
      <c r="DO72" s="1"/>
    </row>
    <row r="73" spans="1:119" x14ac:dyDescent="0.2">
      <c r="A73" t="s">
        <v>177</v>
      </c>
      <c r="B73" s="1">
        <f>-(BEGDB!D56-BEGDB!C56)</f>
        <v>0.51799999999999979</v>
      </c>
      <c r="C73" s="1">
        <f>'CCSD(T)-haVnZ'!I64-'CCSD(T)-haVnZ'!H64</f>
        <v>0.6384503740720886</v>
      </c>
      <c r="D73" s="1">
        <f>'CCSD(T)-haVnZ'!S64-'CCSD(T)-haVnZ'!R64</f>
        <v>0.63841459285433189</v>
      </c>
      <c r="E73" s="1"/>
      <c r="F73" s="1">
        <f t="shared" si="66"/>
        <v>0.63839952707843428</v>
      </c>
      <c r="G73" s="1"/>
      <c r="H73" s="1">
        <f>'CCSD(T)-haVnZ'!N64-'CCSD(T)-haVnZ'!M64</f>
        <v>0.49078943194336722</v>
      </c>
      <c r="I73" s="1">
        <f>'CCSD(T)-haVnZ'!X64-'CCSD(T)-haVnZ'!W64</f>
        <v>0.58609495352752417</v>
      </c>
      <c r="J73" s="1"/>
      <c r="K73" s="1">
        <f t="shared" si="36"/>
        <v>0.62622359419453766</v>
      </c>
      <c r="L73" s="1"/>
      <c r="M73" s="1">
        <f t="shared" si="37"/>
        <v>0.56461990300772791</v>
      </c>
      <c r="N73" s="1">
        <f t="shared" si="68"/>
        <v>0.61225477319092803</v>
      </c>
      <c r="O73" s="1"/>
      <c r="P73" s="1">
        <f t="shared" si="70"/>
        <v>0.63231156063648597</v>
      </c>
      <c r="Q73" s="1"/>
      <c r="R73" s="1"/>
      <c r="S73" s="1">
        <f>'CCSD(T)-sano-VnZ'!F64-'CCSD(T)-sano-VnZ'!E64</f>
        <v>0.46319904905378007</v>
      </c>
      <c r="T73" s="1">
        <f>'CCSD(T)-sano-VnZ'!P64-'CCSD(T)-sano-VnZ'!O64</f>
        <v>0.56397991860827323</v>
      </c>
      <c r="U73" s="1"/>
      <c r="V73" s="1">
        <f>'CCSD(T)-sano-VnZ'!K64-'CCSD(T)-sano-VnZ'!J64</f>
        <v>0.35363736880770746</v>
      </c>
      <c r="W73" s="1">
        <f>'CCSD(T)-sano-VnZ'!U64-'CCSD(T)-sano-VnZ'!T64</f>
        <v>0.50333516664848155</v>
      </c>
      <c r="X73" s="1"/>
      <c r="Y73" s="1">
        <f t="shared" si="69"/>
        <v>0.40841820893074376</v>
      </c>
      <c r="Z73" s="1">
        <f t="shared" si="58"/>
        <v>0.53365754262837739</v>
      </c>
      <c r="AA73" s="1"/>
      <c r="AB73" s="27"/>
      <c r="AC73" s="28">
        <f t="shared" si="74"/>
        <v>0.60641396894700716</v>
      </c>
      <c r="AD73" s="28">
        <f t="shared" si="75"/>
        <v>0.56636581837091271</v>
      </c>
      <c r="AE73" s="28">
        <f t="shared" si="76"/>
        <v>0.58638989365895999</v>
      </c>
      <c r="AF73" s="27"/>
      <c r="AG73" s="27"/>
      <c r="AH73" s="27"/>
      <c r="AI73" s="27"/>
      <c r="AJ73" s="1"/>
      <c r="AK73" s="1">
        <f t="shared" si="67"/>
        <v>0.66399103077162647</v>
      </c>
      <c r="AL73" s="1"/>
      <c r="AM73" s="1"/>
      <c r="AN73" s="1"/>
      <c r="AO73" s="1"/>
      <c r="AP73" s="1"/>
      <c r="AQ73" s="1"/>
      <c r="BB73" s="1"/>
      <c r="BC73" s="1">
        <f>'F12b_VTZ-F12'!E63-'F12b_VTZ-F12'!$D63</f>
        <v>0.69930684536259369</v>
      </c>
      <c r="BD73" s="1">
        <f>'F12b_VTZ-F12'!F63-'F12b_VTZ-F12'!$D63</f>
        <v>0.63838699467770121</v>
      </c>
      <c r="BE73" s="1">
        <f>'F12b_VTZ-F12'!G63-'F12b_VTZ-F12'!$D63</f>
        <v>0.67861175921234329</v>
      </c>
      <c r="BF73" s="1">
        <f>'F12b_VTZ-F12'!H63-'F12b_VTZ-F12'!$D63</f>
        <v>0.688759000782039</v>
      </c>
      <c r="BG73" s="1">
        <f>'F12b_VTZ-F12'!I63-'F12b_VTZ-F12'!$D63</f>
        <v>0.67202998929721636</v>
      </c>
      <c r="BH73" s="1">
        <f>'F12b_VTZ-F12'!N63-'F12b_VTZ-F12'!$M63</f>
        <v>0.65109524467018698</v>
      </c>
      <c r="BI73" s="1">
        <f>'F12b_VTZ-F12'!O63-'F12b_VTZ-F12'!$M63</f>
        <v>0.57727431737792401</v>
      </c>
      <c r="BJ73" s="1">
        <f>'F12b_VTZ-F12'!P63-'F12b_VTZ-F12'!$M63</f>
        <v>0.61364837211590739</v>
      </c>
      <c r="BK73" s="1">
        <f>'F12b_VTZ-F12'!Q63-'F12b_VTZ-F12'!$M63</f>
        <v>0.62282421999384319</v>
      </c>
      <c r="BL73" s="1">
        <f>'F12b_VTZ-F12'!R63-'F12b_VTZ-F12'!$M63</f>
        <v>0.6076966739037406</v>
      </c>
      <c r="BM73" s="1">
        <f>'F12b_VTZ-F12'!W63-'F12b_VTZ-F12'!$V63</f>
        <v>0.67520104501639011</v>
      </c>
      <c r="BN73" s="1">
        <f>'F12b_VTZ-F12'!X63-'F12b_VTZ-F12'!$V63</f>
        <v>0.60783065602781328</v>
      </c>
      <c r="BO73" s="1">
        <f>'F12b_VTZ-F12'!Y63-'F12b_VTZ-F12'!$V63</f>
        <v>0.64613006566412601</v>
      </c>
      <c r="BP73" s="1">
        <f>'F12b_VTZ-F12'!Z63-'F12b_VTZ-F12'!$V63</f>
        <v>0.65579161038794176</v>
      </c>
      <c r="BQ73" s="1">
        <f>'F12b_VTZ-F12'!AA63-'F12b_VTZ-F12'!$V63</f>
        <v>0.6398633316004787</v>
      </c>
      <c r="BR73" s="1"/>
      <c r="BS73" s="1">
        <f>'F12b_VDZ-F12'!E63-'F12b_VDZ-F12'!$D63</f>
        <v>0.72429016844237193</v>
      </c>
      <c r="BT73" s="1">
        <f>'F12b_VDZ-F12'!F63-'F12b_VDZ-F12'!$D63</f>
        <v>0.5900526069557781</v>
      </c>
      <c r="BU73" s="1">
        <f>'F12b_VDZ-F12'!G63-'F12b_VDZ-F12'!$D63</f>
        <v>0.68479735405466791</v>
      </c>
      <c r="BV73" s="1">
        <f>'F12b_VDZ-F12'!H63-'F12b_VDZ-F12'!$D63</f>
        <v>0.70472348201641921</v>
      </c>
      <c r="BW73" s="1">
        <f>'F12b_VDZ-F12'!I63-'F12b_VDZ-F12'!$D63</f>
        <v>0.67342704031862954</v>
      </c>
      <c r="BX73" s="1">
        <f>'F12b_VDZ-F12'!N63-'F12b_VDZ-F12'!M63</f>
        <v>0.62559197026335323</v>
      </c>
      <c r="BY73" s="1">
        <f>'F12b_VDZ-F12'!O63-'F12b_VDZ-F12'!M63</f>
        <v>0.47567782907491285</v>
      </c>
      <c r="BZ73" s="1">
        <f>'F12b_VDZ-F12'!P63-'F12b_VDZ-F12'!M63</f>
        <v>0.55205741808947195</v>
      </c>
      <c r="CA73" s="1">
        <f>'F12b_VDZ-F12'!Q63-'F12b_VDZ-F12'!M63</f>
        <v>0.5681210998340811</v>
      </c>
      <c r="CB73" s="1">
        <f>'F12b_VDZ-F12'!R63-'F12b_VDZ-F12'!M63</f>
        <v>0.54289110632319826</v>
      </c>
      <c r="CC73" s="1">
        <f>'F12b_VDZ-F12'!W63-'F12b_VDZ-F12'!V63</f>
        <v>0.67494106935286258</v>
      </c>
      <c r="CD73" s="1">
        <f>'F12b_VDZ-F12'!X63-'F12b_VDZ-F12'!V63</f>
        <v>0.53286521801534548</v>
      </c>
      <c r="CE73" s="1">
        <f>'F12b_VDZ-F12'!Y63-'F12b_VDZ-F12'!V63</f>
        <v>0.61842738607206993</v>
      </c>
      <c r="CF73" s="1">
        <f>'F12b_VDZ-F12'!Z63-'F12b_VDZ-F12'!V63</f>
        <v>0.63642229092524971</v>
      </c>
      <c r="CG73" s="1">
        <f>'F12b_VDZ-F12'!AA63-'F12b_VDZ-F12'!V63</f>
        <v>0.60815907332091435</v>
      </c>
      <c r="CI73" s="1">
        <f>'F12c_VDZ-F12 '!E63-'F12c_VDZ-F12 '!$D63</f>
        <v>0.71079643132450254</v>
      </c>
      <c r="CJ73" s="1">
        <f>'F12c_VDZ-F12 '!F63-'F12c_VDZ-F12 '!$D63</f>
        <v>0.57938354926030389</v>
      </c>
      <c r="CK73" s="1">
        <f>'F12c_VDZ-F12 '!G63-'F12c_VDZ-F12 '!$D63</f>
        <v>0.67637814924197137</v>
      </c>
      <c r="CL73" s="1">
        <f>'F12c_VDZ-F12 '!H63-'F12c_VDZ-F12 '!$D63</f>
        <v>0.69198099871856567</v>
      </c>
      <c r="CM73" s="1">
        <f>'F12c_VDZ-F12 '!I63-'F12c_VDZ-F12 '!$D63</f>
        <v>0.66125044477078454</v>
      </c>
      <c r="CN73" s="1">
        <f>'F12c_VDZ-F12 '!N63-'F12c_VDZ-F12 '!$M63</f>
        <v>0.6129030655649319</v>
      </c>
      <c r="CO73" s="1">
        <f>'F12c_VDZ-F12 '!O63-'F12c_VDZ-F12 '!$M63</f>
        <v>0.46599351442016657</v>
      </c>
      <c r="CP73" s="1">
        <f>'F12c_VDZ-F12 '!P63-'F12c_VDZ-F12 '!$M63</f>
        <v>0.54400548866924625</v>
      </c>
      <c r="CQ73" s="1">
        <f>'F12c_VDZ-F12 '!Q63-'F12c_VDZ-F12 '!$M63</f>
        <v>0.55655473462531413</v>
      </c>
      <c r="CR73" s="1">
        <f>'F12c_VDZ-F12 '!R63-'F12c_VDZ-F12 '!$M63</f>
        <v>0.53183839800773614</v>
      </c>
      <c r="CS73" s="1">
        <f>'F12c_VDZ-F12 '!W63-'F12c_VDZ-F12 '!$V63</f>
        <v>0.661849748444717</v>
      </c>
      <c r="CT73" s="1">
        <f>'F12c_VDZ-F12 '!X63-'F12c_VDZ-F12 '!$V63</f>
        <v>0.52268853184023545</v>
      </c>
      <c r="CU73" s="1">
        <f>'F12c_VDZ-F12 '!Y63-'F12c_VDZ-F12 '!$V63</f>
        <v>0.61019181895560859</v>
      </c>
      <c r="CV73" s="1">
        <f>'F12c_VDZ-F12 '!Z63-'F12c_VDZ-F12 '!$V63</f>
        <v>0.62426786667194012</v>
      </c>
      <c r="CW73" s="1">
        <f>'F12c_VDZ-F12 '!AA63-'F12c_VDZ-F12 '!$V63</f>
        <v>0.59654442138926012</v>
      </c>
      <c r="CX73" s="1"/>
      <c r="CY73" s="1">
        <f>'F12c_aVDZ-F12'!E63-'F12c_aVDZ-F12'!$D63</f>
        <v>0.7263881636289713</v>
      </c>
      <c r="CZ73" s="1">
        <f>'F12c_aVDZ-F12'!F63-'F12c_aVDZ-F12'!$D63</f>
        <v>0.6131169132403973</v>
      </c>
      <c r="DA73" s="1">
        <f>'F12c_aVDZ-F12'!G63-'F12c_aVDZ-F12'!$D63</f>
        <v>0.71355772596743927</v>
      </c>
      <c r="DB73" s="1">
        <f>'F12c_aVDZ-F12'!H63-'F12c_aVDZ-F12'!$D63</f>
        <v>0.7294468003666208</v>
      </c>
      <c r="DC73" s="1">
        <f>'F12c_aVDZ-F12'!I63-'F12c_aVDZ-F12'!$D63</f>
        <v>0.69975033308126511</v>
      </c>
      <c r="DD73" s="1">
        <f>'F12c_aVDZ-F12'!N63-'F12c_aVDZ-F12'!$M63</f>
        <v>0.65447614031968371</v>
      </c>
      <c r="DE73" s="1">
        <f>'F12c_aVDZ-F12'!O63-'F12c_aVDZ-F12'!$M63</f>
        <v>0.50828580347993579</v>
      </c>
      <c r="DF73" s="1">
        <f>'F12c_aVDZ-F12'!P63-'F12c_aVDZ-F12'!$M63</f>
        <v>0.59155318380601862</v>
      </c>
      <c r="DG73" s="1">
        <f>'F12c_aVDZ-F12'!Q63-'F12c_aVDZ-F12'!$M63</f>
        <v>0.60472553441832932</v>
      </c>
      <c r="DH73" s="1">
        <f>'F12c_aVDZ-F12'!R63-'F12c_aVDZ-F12'!$M63</f>
        <v>0.58010658751165067</v>
      </c>
      <c r="DI73" s="1">
        <f>'F12c_aVDZ-F12'!W63-'F12c_aVDZ-F12'!$V63</f>
        <v>0.69043215197432772</v>
      </c>
      <c r="DJ73" s="1">
        <f>'F12c_aVDZ-F12'!X63-'F12c_aVDZ-F12'!$V63</f>
        <v>0.56070135836016632</v>
      </c>
      <c r="DK73" s="1">
        <f>'F12c_aVDZ-F12'!Y63-'F12c_aVDZ-F12'!$V63</f>
        <v>0.65255545488672873</v>
      </c>
      <c r="DL73" s="1">
        <f>'F12c_aVDZ-F12'!Z63-'F12c_aVDZ-F12'!$V63</f>
        <v>0.66708616739247439</v>
      </c>
      <c r="DM73" s="1">
        <f>'F12c_aVDZ-F12'!AA63-'F12c_aVDZ-F12'!$V63</f>
        <v>0.63992846029645811</v>
      </c>
      <c r="DO73" s="1"/>
    </row>
    <row r="74" spans="1:119" x14ac:dyDescent="0.2">
      <c r="A74" t="s">
        <v>178</v>
      </c>
      <c r="B74" s="1">
        <f>-(BEGDB!D57-BEGDB!C57)</f>
        <v>0.33000000000000007</v>
      </c>
      <c r="C74" s="1">
        <f>'CCSD(T)-haVnZ'!I65-'CCSD(T)-haVnZ'!H65</f>
        <v>0.40580294829842156</v>
      </c>
      <c r="D74" s="1">
        <f>'CCSD(T)-haVnZ'!S65-'CCSD(T)-haVnZ'!R65</f>
        <v>0.43785909978112514</v>
      </c>
      <c r="E74" s="1"/>
      <c r="F74" s="1">
        <f t="shared" si="66"/>
        <v>0.45135642672121085</v>
      </c>
      <c r="G74" s="1"/>
      <c r="H74" s="1">
        <f>'CCSD(T)-haVnZ'!N65-'CCSD(T)-haVnZ'!M65</f>
        <v>0.28826896558726656</v>
      </c>
      <c r="I74" s="1">
        <f>'CCSD(T)-haVnZ'!X65-'CCSD(T)-haVnZ'!W65</f>
        <v>0.39058334477491963</v>
      </c>
      <c r="J74" s="1"/>
      <c r="K74" s="1">
        <f t="shared" si="36"/>
        <v>0.43366308338024723</v>
      </c>
      <c r="L74" s="1"/>
      <c r="M74" s="1">
        <f t="shared" si="37"/>
        <v>0.34703595694284406</v>
      </c>
      <c r="N74" s="1">
        <f t="shared" si="68"/>
        <v>0.41422122227802238</v>
      </c>
      <c r="O74" s="1"/>
      <c r="P74" s="1">
        <f t="shared" si="70"/>
        <v>0.44250975505072904</v>
      </c>
      <c r="Q74" s="1"/>
      <c r="R74" s="1"/>
      <c r="S74" s="1">
        <f>'CCSD(T)-sano-VnZ'!F65-'CCSD(T)-sano-VnZ'!E65</f>
        <v>0.29977620031690888</v>
      </c>
      <c r="T74" s="1">
        <f>'CCSD(T)-sano-VnZ'!P65-'CCSD(T)-sano-VnZ'!O65</f>
        <v>0.38486786902239611</v>
      </c>
      <c r="U74" s="1"/>
      <c r="V74" s="1">
        <f>'CCSD(T)-sano-VnZ'!K65-'CCSD(T)-sano-VnZ'!J65</f>
        <v>0.22768374414501391</v>
      </c>
      <c r="W74" s="1">
        <f>'CCSD(T)-sano-VnZ'!U65-'CCSD(T)-sano-VnZ'!T65</f>
        <v>0.34450603812679415</v>
      </c>
      <c r="X74" s="1"/>
      <c r="Y74" s="1">
        <f t="shared" si="69"/>
        <v>0.2637299722309614</v>
      </c>
      <c r="Z74" s="1">
        <f t="shared" ref="Z74:Z86" si="77">(T74+W74)/2</f>
        <v>0.36468695357459513</v>
      </c>
      <c r="AA74" s="1"/>
      <c r="AB74" s="27"/>
      <c r="AC74" s="28">
        <f t="shared" si="74"/>
        <v>0.42069594005628547</v>
      </c>
      <c r="AD74" s="28">
        <f t="shared" si="75"/>
        <v>0.39369437243491212</v>
      </c>
      <c r="AE74" s="28">
        <f t="shared" si="76"/>
        <v>0.40719515624559882</v>
      </c>
      <c r="AF74" s="27"/>
      <c r="AG74" s="27"/>
      <c r="AH74" s="27"/>
      <c r="AI74" s="27"/>
      <c r="AJ74" s="1"/>
      <c r="AK74" s="1">
        <f t="shared" si="67"/>
        <v>0.46447399959984487</v>
      </c>
      <c r="AL74" s="1"/>
      <c r="AM74" s="1"/>
      <c r="AN74" s="1"/>
      <c r="AO74" s="1"/>
      <c r="AP74" s="1"/>
      <c r="AQ74" s="1"/>
      <c r="BB74" s="1"/>
      <c r="BC74" s="1">
        <f>'F12b_VTZ-F12'!E64-'F12b_VTZ-F12'!$D64</f>
        <v>0.52615274299467352</v>
      </c>
      <c r="BD74" s="1">
        <f>'F12b_VTZ-F12'!F64-'F12b_VTZ-F12'!$D64</f>
        <v>0.44220639870853384</v>
      </c>
      <c r="BE74" s="1">
        <f>'F12b_VTZ-F12'!G64-'F12b_VTZ-F12'!$D64</f>
        <v>0.4701671092988744</v>
      </c>
      <c r="BF74" s="1">
        <f>'F12b_VTZ-F12'!H64-'F12b_VTZ-F12'!$D64</f>
        <v>0.47711386271942846</v>
      </c>
      <c r="BG74" s="1">
        <f>'F12b_VTZ-F12'!I64-'F12b_VTZ-F12'!D64</f>
        <v>0.46551067592047346</v>
      </c>
      <c r="BH74" s="1">
        <f>'F12b_VTZ-F12'!N64-'F12b_VTZ-F12'!$M64</f>
        <v>0.49125213237319532</v>
      </c>
      <c r="BI74" s="1">
        <f>'F12b_VTZ-F12'!O64-'F12b_VTZ-F12'!$M64</f>
        <v>0.39716159102253368</v>
      </c>
      <c r="BJ74" s="1">
        <f>'F12b_VTZ-F12'!P64-'F12b_VTZ-F12'!$M64</f>
        <v>0.4222741184228882</v>
      </c>
      <c r="BK74" s="1">
        <f>'F12b_VTZ-F12'!Q64-'F12b_VTZ-F12'!$M64</f>
        <v>0.42851324940110613</v>
      </c>
      <c r="BL74" s="1">
        <f>'F12b_VTZ-F12'!R64-'F12b_VTZ-F12'!$M64</f>
        <v>0.41809200686942116</v>
      </c>
      <c r="BM74" s="1">
        <f>'F12b_VTZ-F12'!W64-'F12b_VTZ-F12'!$V64</f>
        <v>0.50870243768393442</v>
      </c>
      <c r="BN74" s="1">
        <f>'F12b_VTZ-F12'!X64-'F12b_VTZ-F12'!$V64</f>
        <v>0.41968399486553354</v>
      </c>
      <c r="BO74" s="1">
        <f>'F12b_VTZ-F12'!Y64-'F12b_VTZ-F12'!$V64</f>
        <v>0.44622061386088108</v>
      </c>
      <c r="BP74" s="1">
        <f>'F12b_VTZ-F12'!Z64-'F12b_VTZ-F12'!$V64</f>
        <v>0.45281355606026752</v>
      </c>
      <c r="BQ74" s="1">
        <f>'F12b_VTZ-F12'!AA64-'F12b_VTZ-F12'!$V64</f>
        <v>0.44180134139494731</v>
      </c>
      <c r="BR74" s="1"/>
      <c r="BS74" s="1">
        <f>'F12b_VDZ-F12'!E64-'F12b_VDZ-F12'!$D64</f>
        <v>0.57004861697842646</v>
      </c>
      <c r="BT74" s="1">
        <f>'F12b_VDZ-F12'!F64-'F12b_VDZ-F12'!$D64</f>
        <v>0.40017041457035241</v>
      </c>
      <c r="BU74" s="1">
        <f>'F12b_VDZ-F12'!G64-'F12b_VDZ-F12'!$D64</f>
        <v>0.46454582916228526</v>
      </c>
      <c r="BV74" s="1">
        <f>'F12b_VDZ-F12'!H64-'F12b_VDZ-F12'!$D64</f>
        <v>0.47783722691162245</v>
      </c>
      <c r="BW74" s="1">
        <f>'F12b_VDZ-F12'!I64-'F12b_VDZ-F12'!$D64</f>
        <v>0.45671449414914322</v>
      </c>
      <c r="BX74" s="1">
        <f>'F12b_VDZ-F12'!N64-'F12b_VDZ-F12'!M64</f>
        <v>0.49161564237093724</v>
      </c>
      <c r="BY74" s="1">
        <f>'F12b_VDZ-F12'!O64-'F12b_VDZ-F12'!M64</f>
        <v>0.31421430088737168</v>
      </c>
      <c r="BZ74" s="1">
        <f>'F12b_VDZ-F12'!P64-'F12b_VDZ-F12'!M64</f>
        <v>0.36476195547112322</v>
      </c>
      <c r="CA74" s="1">
        <f>'F12b_VDZ-F12'!Q64-'F12b_VDZ-F12'!M64</f>
        <v>0.37519837730432615</v>
      </c>
      <c r="CB74" s="1">
        <f>'F12b_VDZ-F12'!R64-'F12b_VDZ-F12'!M64</f>
        <v>0.35861278160275711</v>
      </c>
      <c r="CC74" s="1">
        <f>'F12b_VDZ-F12'!W64-'F12b_VDZ-F12'!V64</f>
        <v>0.53083212967468185</v>
      </c>
      <c r="CD74" s="1">
        <f>'F12b_VDZ-F12'!X64-'F12b_VDZ-F12'!V64</f>
        <v>0.35719235772886204</v>
      </c>
      <c r="CE74" s="1">
        <f>'F12b_VDZ-F12'!Y64-'F12b_VDZ-F12'!V64</f>
        <v>0.41465389231670402</v>
      </c>
      <c r="CF74" s="1">
        <f>'F12b_VDZ-F12'!Z64-'F12b_VDZ-F12'!V64</f>
        <v>0.4265178021079743</v>
      </c>
      <c r="CG74" s="1">
        <f>'F12b_VDZ-F12'!AA64-'F12b_VDZ-F12'!V64</f>
        <v>0.40766363787595017</v>
      </c>
      <c r="CI74" s="1">
        <f>'F12c_VDZ-F12 '!E64-'F12c_VDZ-F12 '!$D64</f>
        <v>0.55856691378939072</v>
      </c>
      <c r="CJ74" s="1">
        <f>'F12c_VDZ-F12 '!F64-'F12c_VDZ-F12 '!$D64</f>
        <v>0.39229793767355314</v>
      </c>
      <c r="CK74" s="1">
        <f>'F12c_VDZ-F12 '!G64-'F12c_VDZ-F12 '!$D64</f>
        <v>0.45807060990390092</v>
      </c>
      <c r="CL74" s="1">
        <f>'F12c_VDZ-F12 '!H64-'F12c_VDZ-F12 '!$D64</f>
        <v>0.46843682550141752</v>
      </c>
      <c r="CM74" s="1">
        <f>'F12c_VDZ-F12 '!I64-'F12c_VDZ-F12 '!$D64</f>
        <v>0.44772963626682616</v>
      </c>
      <c r="CN74" s="1">
        <f>'F12c_VDZ-F12 '!N64-'F12c_VDZ-F12 '!$M64</f>
        <v>0.48116898025828858</v>
      </c>
      <c r="CO74" s="1">
        <f>'F12c_VDZ-F12 '!O64-'F12c_VDZ-F12 '!$M64</f>
        <v>0.30737654607206899</v>
      </c>
      <c r="CP74" s="1">
        <f>'F12c_VDZ-F12 '!P64-'F12c_VDZ-F12 '!$M64</f>
        <v>0.35891129778651187</v>
      </c>
      <c r="CQ74" s="1">
        <f>'F12c_VDZ-F12 '!Q64-'F12c_VDZ-F12 '!$M64</f>
        <v>0.36703352133196043</v>
      </c>
      <c r="CR74" s="1">
        <f>'F12c_VDZ-F12 '!R64-'F12c_VDZ-F12 '!$M64</f>
        <v>0.35080885203205225</v>
      </c>
      <c r="CS74" s="1">
        <f>'F12c_VDZ-F12 '!W64-'F12c_VDZ-F12 '!$V64</f>
        <v>0.51986794702383987</v>
      </c>
      <c r="CT74" s="1">
        <f>'F12c_VDZ-F12 '!X64-'F12c_VDZ-F12 '!$V64</f>
        <v>0.34983724187281107</v>
      </c>
      <c r="CU74" s="1">
        <f>'F12c_VDZ-F12 '!Y64-'F12c_VDZ-F12 '!$V64</f>
        <v>0.40849095384520639</v>
      </c>
      <c r="CV74" s="1">
        <f>'F12c_VDZ-F12 '!Z64-'F12c_VDZ-F12 '!$V64</f>
        <v>0.41773517341668898</v>
      </c>
      <c r="CW74" s="1">
        <f>'F12c_VDZ-F12 '!AA64-'F12c_VDZ-F12 '!$V64</f>
        <v>0.39926924414943921</v>
      </c>
      <c r="CX74" s="1"/>
      <c r="CY74" s="1">
        <f>'F12c_aVDZ-F12'!E64-'F12c_aVDZ-F12'!$D64</f>
        <v>0.56104933823274594</v>
      </c>
      <c r="CZ74" s="1">
        <f>'F12c_aVDZ-F12'!F64-'F12c_aVDZ-F12'!$D64</f>
        <v>0.40031063428004332</v>
      </c>
      <c r="DA74" s="1">
        <f>'F12c_aVDZ-F12'!G64-'F12c_aVDZ-F12'!$D64</f>
        <v>0.46617774604448137</v>
      </c>
      <c r="DB74" s="1">
        <f>'F12c_aVDZ-F12'!H64-'F12c_aVDZ-F12'!$D64</f>
        <v>0.4763645266711154</v>
      </c>
      <c r="DC74" s="1">
        <f>'F12c_aVDZ-F12'!I64-'F12c_aVDZ-F12'!$D64</f>
        <v>0.45687452690381347</v>
      </c>
      <c r="DD74" s="1">
        <f>'F12c_aVDZ-F12'!N64-'F12c_aVDZ-F12'!$M64</f>
        <v>0.50907745776852664</v>
      </c>
      <c r="DE74" s="1">
        <f>'F12c_aVDZ-F12'!O64-'F12c_aVDZ-F12'!$M64</f>
        <v>0.33238916092988635</v>
      </c>
      <c r="DF74" s="1">
        <f>'F12c_aVDZ-F12'!P64-'F12c_aVDZ-F12'!$M64</f>
        <v>0.38708047346928964</v>
      </c>
      <c r="DG74" s="1">
        <f>'F12c_aVDZ-F12'!Q64-'F12c_aVDZ-F12'!$M64</f>
        <v>0.39553884348275048</v>
      </c>
      <c r="DH74" s="1">
        <f>'F12c_aVDZ-F12'!R64-'F12c_aVDZ-F12'!$M64</f>
        <v>0.3793557493692794</v>
      </c>
      <c r="DI74" s="1">
        <f>'F12c_aVDZ-F12'!W64-'F12c_aVDZ-F12'!$V64</f>
        <v>0.53506339800063607</v>
      </c>
      <c r="DJ74" s="1">
        <f>'F12c_aVDZ-F12'!X64-'F12c_aVDZ-F12'!$V64</f>
        <v>0.36634989760496461</v>
      </c>
      <c r="DK74" s="1">
        <f>'F12c_aVDZ-F12'!Y64-'F12c_aVDZ-F12'!$V64</f>
        <v>0.42662910975688551</v>
      </c>
      <c r="DL74" s="1">
        <f>'F12c_aVDZ-F12'!Z64-'F12c_aVDZ-F12'!$V64</f>
        <v>0.43595168507693272</v>
      </c>
      <c r="DM74" s="1">
        <f>'F12c_aVDZ-F12'!AA64-'F12c_aVDZ-F12'!$V64</f>
        <v>0.41811513813654599</v>
      </c>
      <c r="DO74" s="1"/>
    </row>
    <row r="75" spans="1:119" x14ac:dyDescent="0.2">
      <c r="A75" t="s">
        <v>179</v>
      </c>
      <c r="B75" s="1">
        <f>-(BEGDB!D58-BEGDB!C58)</f>
        <v>0.58399999999999963</v>
      </c>
      <c r="C75" s="1">
        <f>'CCSD(T)-haVnZ'!I66-'CCSD(T)-haVnZ'!H66</f>
        <v>0.69464012432780109</v>
      </c>
      <c r="D75" s="1">
        <f>'CCSD(T)-haVnZ'!S66-'CCSD(T)-haVnZ'!R66</f>
        <v>0.72634532104215754</v>
      </c>
      <c r="E75" s="1"/>
      <c r="F75" s="1">
        <f t="shared" si="66"/>
        <v>0.73969487755346552</v>
      </c>
      <c r="G75" s="1"/>
      <c r="H75" s="1">
        <f>'CCSD(T)-haVnZ'!N66-'CCSD(T)-haVnZ'!M66</f>
        <v>0.5310704515134721</v>
      </c>
      <c r="I75" s="1">
        <f>'CCSD(T)-haVnZ'!X66-'CCSD(T)-haVnZ'!W66</f>
        <v>0.67295205313651341</v>
      </c>
      <c r="J75" s="1"/>
      <c r="K75" s="1">
        <f t="shared" si="36"/>
        <v>0.73269167487253084</v>
      </c>
      <c r="L75" s="1"/>
      <c r="M75" s="1">
        <f t="shared" si="37"/>
        <v>0.61285528792063659</v>
      </c>
      <c r="N75" s="1">
        <f t="shared" si="68"/>
        <v>0.69964868708933547</v>
      </c>
      <c r="O75" s="1"/>
      <c r="P75" s="1">
        <f t="shared" si="70"/>
        <v>0.73619327621299813</v>
      </c>
      <c r="Q75" s="1"/>
      <c r="R75" s="1"/>
      <c r="S75" s="1">
        <f>'CCSD(T)-sano-VnZ'!F66-'CCSD(T)-sano-VnZ'!E66</f>
        <v>0.53001019578685193</v>
      </c>
      <c r="T75" s="1">
        <f>'CCSD(T)-sano-VnZ'!P66-'CCSD(T)-sano-VnZ'!O66</f>
        <v>0.6571352432023887</v>
      </c>
      <c r="U75" s="1"/>
      <c r="V75" s="1">
        <f>'CCSD(T)-sano-VnZ'!K66-'CCSD(T)-sano-VnZ'!J66</f>
        <v>0.43804335284207374</v>
      </c>
      <c r="W75" s="1">
        <f>'CCSD(T)-sano-VnZ'!U66-'CCSD(T)-sano-VnZ'!T66</f>
        <v>0.60980088826767442</v>
      </c>
      <c r="X75" s="1"/>
      <c r="Y75" s="1">
        <f>(S75+V75)/2</f>
        <v>0.48402677431446284</v>
      </c>
      <c r="Z75" s="1">
        <f t="shared" si="77"/>
        <v>0.63346806573503156</v>
      </c>
      <c r="AA75" s="1"/>
      <c r="AB75" s="27"/>
      <c r="AC75" s="28">
        <f t="shared" si="74"/>
        <v>0.71066157895629889</v>
      </c>
      <c r="AD75" s="28">
        <f t="shared" si="75"/>
        <v>0.68211985055213786</v>
      </c>
      <c r="AE75" s="28">
        <f t="shared" si="76"/>
        <v>0.69639071475421843</v>
      </c>
      <c r="AF75" s="27"/>
      <c r="AG75" s="27"/>
      <c r="AH75" s="27"/>
      <c r="AI75" s="27"/>
      <c r="AJ75" s="1"/>
      <c r="AK75" s="1">
        <f t="shared" si="67"/>
        <v>0.7732019554703915</v>
      </c>
      <c r="AL75" s="1"/>
      <c r="AM75" s="1"/>
      <c r="AN75" s="1"/>
      <c r="AO75" s="1"/>
      <c r="AP75" s="1"/>
      <c r="AQ75" s="1"/>
      <c r="BB75" s="1"/>
      <c r="BC75" s="1">
        <f>'F12b_VTZ-F12'!E65-'F12b_VTZ-F12'!$D65</f>
        <v>0.82392360488681682</v>
      </c>
      <c r="BD75" s="1">
        <f>'F12b_VTZ-F12'!F65-'F12b_VTZ-F12'!$D65</f>
        <v>0.73654184989081983</v>
      </c>
      <c r="BE75" s="1">
        <f>'F12b_VTZ-F12'!G65-'F12b_VTZ-F12'!$D65</f>
        <v>0.78275248555296972</v>
      </c>
      <c r="BF75" s="1">
        <f>'F12b_VTZ-F12'!H65-'F12b_VTZ-F12'!$D65</f>
        <v>0.79471969241731433</v>
      </c>
      <c r="BG75" s="1">
        <f>'F12b_VTZ-F12'!I65-'F12b_VTZ-F12'!$D65</f>
        <v>0.77535760538006571</v>
      </c>
      <c r="BH75" s="1">
        <f>'F12b_VTZ-F12'!N65-'F12b_VTZ-F12'!$M65</f>
        <v>0.78211822926386709</v>
      </c>
      <c r="BI75" s="1">
        <f>'F12b_VTZ-F12'!O65-'F12b_VTZ-F12'!$M65</f>
        <v>0.67906429625320452</v>
      </c>
      <c r="BJ75" s="1">
        <f>'F12b_VTZ-F12'!P65-'F12b_VTZ-F12'!$M65</f>
        <v>0.72166879020013042</v>
      </c>
      <c r="BK75" s="1">
        <f>'F12b_VTZ-F12'!Q65-'F12b_VTZ-F12'!$M65</f>
        <v>0.73270211153639586</v>
      </c>
      <c r="BL75" s="1">
        <f>'F12b_VTZ-F12'!R65-'F12b_VTZ-F12'!$M65</f>
        <v>0.71485098466574826</v>
      </c>
      <c r="BM75" s="1">
        <f>'F12b_VTZ-F12'!W65-'F12b_VTZ-F12'!$V65</f>
        <v>0.8030209170753424</v>
      </c>
      <c r="BN75" s="1">
        <f>'F12b_VTZ-F12'!X65-'F12b_VTZ-F12'!$V65</f>
        <v>0.70780307307201218</v>
      </c>
      <c r="BO75" s="1">
        <f>'F12b_VTZ-F12'!Y65-'F12b_VTZ-F12'!$V65</f>
        <v>0.75221063787655007</v>
      </c>
      <c r="BP75" s="1">
        <f>'F12b_VTZ-F12'!Z65-'F12b_VTZ-F12'!$V65</f>
        <v>0.76371090197685509</v>
      </c>
      <c r="BQ75" s="1">
        <f>'F12b_VTZ-F12'!AA65-'F12b_VTZ-F12'!$V65</f>
        <v>0.74510429502290743</v>
      </c>
      <c r="BR75" s="1"/>
      <c r="BS75" s="1">
        <f>'F12b_VDZ-F12'!E65-'F12b_VDZ-F12'!$D65</f>
        <v>0.84613375336003616</v>
      </c>
      <c r="BT75" s="1">
        <f>'F12b_VDZ-F12'!F65-'F12b_VDZ-F12'!$D65</f>
        <v>0.66733620783854741</v>
      </c>
      <c r="BU75" s="1">
        <f>'F12b_VDZ-F12'!G65-'F12b_VDZ-F12'!$D65</f>
        <v>0.77352941859189572</v>
      </c>
      <c r="BV75" s="1">
        <f>'F12b_VDZ-F12'!H65-'F12b_VDZ-F12'!$D65</f>
        <v>0.7966319549286287</v>
      </c>
      <c r="BW75" s="1">
        <f>'F12b_VDZ-F12'!I65-'F12b_VDZ-F12'!$D65</f>
        <v>0.7616308140061343</v>
      </c>
      <c r="BX75" s="1">
        <f>'F12b_VDZ-F12'!N65-'F12b_VDZ-F12'!M65</f>
        <v>0.76009762068450071</v>
      </c>
      <c r="BY75" s="1">
        <f>'F12b_VDZ-F12'!O65-'F12b_VDZ-F12'!M65</f>
        <v>0.5633997336765395</v>
      </c>
      <c r="BZ75" s="1">
        <f>'F12b_VDZ-F12'!P65-'F12b_VDZ-F12'!M65</f>
        <v>0.6530535332964873</v>
      </c>
      <c r="CA75" s="1">
        <f>'F12b_VDZ-F12'!Q65-'F12b_VDZ-F12'!M65</f>
        <v>0.67255788907170588</v>
      </c>
      <c r="CB75" s="1">
        <f>'F12b_VDZ-F12'!R65-'F12b_VDZ-F12'!M65</f>
        <v>0.64300811604503449</v>
      </c>
      <c r="CC75" s="1">
        <f>'F12b_VDZ-F12'!W65-'F12b_VDZ-F12'!V65</f>
        <v>0.80311568702226799</v>
      </c>
      <c r="CD75" s="1">
        <f>'F12b_VDZ-F12'!X65-'F12b_VDZ-F12'!V65</f>
        <v>0.61536797075754324</v>
      </c>
      <c r="CE75" s="1">
        <f>'F12b_VDZ-F12'!Y65-'F12b_VDZ-F12'!V65</f>
        <v>0.71329147594419195</v>
      </c>
      <c r="CF75" s="1">
        <f>'F12b_VDZ-F12'!Z65-'F12b_VDZ-F12'!V65</f>
        <v>0.73459492200016774</v>
      </c>
      <c r="CG75" s="1">
        <f>'F12b_VDZ-F12'!AA65-'F12b_VDZ-F12'!V65</f>
        <v>0.70231946502558484</v>
      </c>
      <c r="CI75" s="1">
        <f>'F12c_VDZ-F12 '!E65-'F12c_VDZ-F12 '!$D65</f>
        <v>0.8295160838001463</v>
      </c>
      <c r="CJ75" s="1">
        <f>'F12c_VDZ-F12 '!F65-'F12c_VDZ-F12 '!$D65</f>
        <v>0.65468992789156033</v>
      </c>
      <c r="CK75" s="1">
        <f>'F12c_VDZ-F12 '!G65-'F12c_VDZ-F12 '!$D65</f>
        <v>0.76323751793598138</v>
      </c>
      <c r="CL75" s="1">
        <f>'F12c_VDZ-F12 '!H65-'F12c_VDZ-F12 '!$D65</f>
        <v>0.78153547042908844</v>
      </c>
      <c r="CM75" s="1">
        <f>'F12c_VDZ-F12 '!I65-'F12c_VDZ-F12 '!$D65</f>
        <v>0.74719761470263801</v>
      </c>
      <c r="CN75" s="1">
        <f>'F12c_VDZ-F12 '!N65-'F12c_VDZ-F12 '!$M65</f>
        <v>0.74415973094812626</v>
      </c>
      <c r="CO75" s="1">
        <f>'F12c_VDZ-F12 '!O65-'F12c_VDZ-F12 '!$M65</f>
        <v>0.55160998204787726</v>
      </c>
      <c r="CP75" s="1">
        <f>'F12c_VDZ-F12 '!P65-'F12c_VDZ-F12 '!$M65</f>
        <v>0.64306691707141539</v>
      </c>
      <c r="CQ75" s="1">
        <f>'F12c_VDZ-F12 '!Q65-'F12c_VDZ-F12 '!$M65</f>
        <v>0.65848388442684946</v>
      </c>
      <c r="CR75" s="1">
        <f>'F12c_VDZ-F12 '!R65-'F12c_VDZ-F12 '!$M65</f>
        <v>0.62955247251124247</v>
      </c>
      <c r="CS75" s="1">
        <f>'F12c_VDZ-F12 '!W65-'F12c_VDZ-F12 '!$V65</f>
        <v>0.78683790737413695</v>
      </c>
      <c r="CT75" s="1">
        <f>'F12c_VDZ-F12 '!X65-'F12c_VDZ-F12 '!$V65</f>
        <v>0.60314995496971902</v>
      </c>
      <c r="CU75" s="1">
        <f>'F12c_VDZ-F12 '!Y65-'F12c_VDZ-F12 '!$V65</f>
        <v>0.70315221750369883</v>
      </c>
      <c r="CV75" s="1">
        <f>'F12c_VDZ-F12 '!Z65-'F12c_VDZ-F12 '!$V65</f>
        <v>0.72000967742796895</v>
      </c>
      <c r="CW75" s="1">
        <f>'F12c_VDZ-F12 '!AA65-'F12c_VDZ-F12 '!$V65</f>
        <v>0.68837504360694091</v>
      </c>
      <c r="CX75" s="1"/>
      <c r="CY75" s="1">
        <f>'F12c_aVDZ-F12'!E65-'F12c_aVDZ-F12'!$D65</f>
        <v>0.8395267177076402</v>
      </c>
      <c r="CZ75" s="1">
        <f>'F12c_aVDZ-F12'!F65-'F12c_aVDZ-F12'!$D65</f>
        <v>0.67631813986823719</v>
      </c>
      <c r="DA75" s="1">
        <f>'F12c_aVDZ-F12'!G65-'F12c_aVDZ-F12'!$D65</f>
        <v>0.7861589689642372</v>
      </c>
      <c r="DB75" s="1">
        <f>'F12c_aVDZ-F12'!H65-'F12c_aVDZ-F12'!$D65</f>
        <v>0.80438236699507293</v>
      </c>
      <c r="DC75" s="1">
        <f>'F12c_aVDZ-F12'!I65-'F12c_aVDZ-F12'!$D65</f>
        <v>0.77188189303161892</v>
      </c>
      <c r="DD75" s="1">
        <f>'F12c_aVDZ-F12'!N65-'F12c_aVDZ-F12'!$M65</f>
        <v>0.7796617680011928</v>
      </c>
      <c r="DE75" s="1">
        <f>'F12c_aVDZ-F12'!O65-'F12c_aVDZ-F12'!$M65</f>
        <v>0.58663328991802244</v>
      </c>
      <c r="DF75" s="1">
        <f>'F12c_aVDZ-F12'!P65-'F12c_aVDZ-F12'!$M65</f>
        <v>0.68190840253360863</v>
      </c>
      <c r="DG75" s="1">
        <f>'F12c_aVDZ-F12'!Q65-'F12c_aVDZ-F12'!$M65</f>
        <v>0.69771524151976605</v>
      </c>
      <c r="DH75" s="1">
        <f>'F12c_aVDZ-F12'!R65-'F12c_aVDZ-F12'!$M65</f>
        <v>0.66952457378343899</v>
      </c>
      <c r="DI75" s="1">
        <f>'F12c_aVDZ-F12'!W65-'F12c_aVDZ-F12'!$V65</f>
        <v>0.80959424285441628</v>
      </c>
      <c r="DJ75" s="1">
        <f>'F12c_aVDZ-F12'!X65-'F12c_aVDZ-F12'!$V65</f>
        <v>0.63147571489312959</v>
      </c>
      <c r="DK75" s="1">
        <f>'F12c_aVDZ-F12'!Y65-'F12c_aVDZ-F12'!$V65</f>
        <v>0.73403368574892269</v>
      </c>
      <c r="DL75" s="1">
        <f>'F12c_aVDZ-F12'!Z65-'F12c_aVDZ-F12'!$V65</f>
        <v>0.75104880425741971</v>
      </c>
      <c r="DM75" s="1">
        <f>'F12c_aVDZ-F12'!AA65-'F12c_aVDZ-F12'!$V65</f>
        <v>0.72070323340752918</v>
      </c>
      <c r="DO75" s="1"/>
    </row>
    <row r="76" spans="1:119" x14ac:dyDescent="0.2">
      <c r="A76" t="s">
        <v>180</v>
      </c>
      <c r="B76" s="1">
        <f>-(BEGDB!D59-BEGDB!C59)</f>
        <v>0.58000000000000007</v>
      </c>
      <c r="C76" s="1">
        <f>'CCSD(T)-haVnZ'!I67-'CCSD(T)-haVnZ'!H67</f>
        <v>0.67231463778200906</v>
      </c>
      <c r="D76" s="1">
        <f>'CCSD(T)-haVnZ'!S67-'CCSD(T)-haVnZ'!R67</f>
        <v>0.7073854490314706</v>
      </c>
      <c r="E76" s="1"/>
      <c r="F76" s="1">
        <f t="shared" si="66"/>
        <v>0.72215210639966498</v>
      </c>
      <c r="G76" s="1"/>
      <c r="H76" s="1">
        <f>'CCSD(T)-haVnZ'!N67-'CCSD(T)-haVnZ'!M67</f>
        <v>0.52577747980265888</v>
      </c>
      <c r="I76" s="1">
        <f>'CCSD(T)-haVnZ'!X67-'CCSD(T)-haVnZ'!W67</f>
        <v>0.6578474338056437</v>
      </c>
      <c r="J76" s="1"/>
      <c r="K76" s="1">
        <f t="shared" si="36"/>
        <v>0.71345583549111102</v>
      </c>
      <c r="L76" s="1"/>
      <c r="M76" s="1">
        <f t="shared" si="37"/>
        <v>0.59904605879233397</v>
      </c>
      <c r="N76" s="1">
        <f t="shared" si="68"/>
        <v>0.68261644141855715</v>
      </c>
      <c r="O76" s="1"/>
      <c r="P76" s="1">
        <f t="shared" si="70"/>
        <v>0.71780397094538806</v>
      </c>
      <c r="Q76" s="1"/>
      <c r="R76" s="1"/>
      <c r="S76" s="1">
        <f>'CCSD(T)-sano-VnZ'!F67-'CCSD(T)-sano-VnZ'!E67</f>
        <v>0.51324137982759499</v>
      </c>
      <c r="T76" s="1">
        <f>'CCSD(T)-sano-VnZ'!P67-'CCSD(T)-sano-VnZ'!O67</f>
        <v>0.63607045649478211</v>
      </c>
      <c r="U76" s="1"/>
      <c r="V76" s="1">
        <f>'CCSD(T)-sano-VnZ'!K67-'CCSD(T)-sano-VnZ'!J67</f>
        <v>0.4259679967734411</v>
      </c>
      <c r="W76" s="1">
        <f>'CCSD(T)-sano-VnZ'!U67-'CCSD(T)-sano-VnZ'!T67</f>
        <v>0.58873231264412818</v>
      </c>
      <c r="X76" s="1"/>
      <c r="Y76" s="1">
        <f t="shared" ref="Y76:Y86" si="78">(S76+V76)/2</f>
        <v>0.46960468830051805</v>
      </c>
      <c r="Z76" s="1">
        <f t="shared" si="77"/>
        <v>0.61240138456945514</v>
      </c>
      <c r="AA76" s="1"/>
      <c r="AB76" s="27"/>
      <c r="AC76" s="28">
        <f t="shared" si="74"/>
        <v>0.68778796245991347</v>
      </c>
      <c r="AD76" s="28">
        <f t="shared" si="75"/>
        <v>0.65726465616862795</v>
      </c>
      <c r="AE76" s="28">
        <f t="shared" si="76"/>
        <v>0.67252630931427082</v>
      </c>
      <c r="AF76" s="27"/>
      <c r="AG76" s="27"/>
      <c r="AH76" s="27"/>
      <c r="AI76" s="27"/>
      <c r="AJ76" s="1"/>
      <c r="AK76" s="1">
        <f t="shared" si="67"/>
        <v>0.74814890946465151</v>
      </c>
      <c r="AL76" s="1"/>
      <c r="AM76" s="1"/>
      <c r="AN76" s="1"/>
      <c r="AO76" s="1"/>
      <c r="AP76" s="1"/>
      <c r="AQ76" s="1"/>
      <c r="BB76" s="1"/>
      <c r="BC76" s="1">
        <f>'F12b_VTZ-F12'!E66-'F12b_VTZ-F12'!$D66</f>
        <v>0.7718239289985207</v>
      </c>
      <c r="BD76" s="1">
        <f>'F12b_VTZ-F12'!F66-'F12b_VTZ-F12'!$D66</f>
        <v>0.71533922197047861</v>
      </c>
      <c r="BE76" s="1">
        <f>'F12b_VTZ-F12'!G66-'F12b_VTZ-F12'!$D66</f>
        <v>0.75854571097749535</v>
      </c>
      <c r="BF76" s="1">
        <f>'F12b_VTZ-F12'!H66-'F12b_VTZ-F12'!$D66</f>
        <v>0.77031399984649074</v>
      </c>
      <c r="BG76" s="1">
        <f>'F12b_VTZ-F12'!I66-'F12b_VTZ-F12'!D66</f>
        <v>0.7530375989683229</v>
      </c>
      <c r="BH76" s="1">
        <f>'F12b_VTZ-F12'!N66-'F12b_VTZ-F12'!$M66</f>
        <v>0.73362175618249559</v>
      </c>
      <c r="BI76" s="1">
        <f>'F12b_VTZ-F12'!O66-'F12b_VTZ-F12'!$M66</f>
        <v>0.66309822200026769</v>
      </c>
      <c r="BJ76" s="1">
        <f>'F12b_VTZ-F12'!P66-'F12b_VTZ-F12'!$M66</f>
        <v>0.70314935460908412</v>
      </c>
      <c r="BK76" s="1">
        <f>'F12b_VTZ-F12'!Q66-'F12b_VTZ-F12'!$M66</f>
        <v>0.71405820901737549</v>
      </c>
      <c r="BL76" s="1">
        <f>'F12b_VTZ-F12'!R66-'F12b_VTZ-F12'!$M66</f>
        <v>0.69804349829968171</v>
      </c>
      <c r="BM76" s="1">
        <f>'F12b_VTZ-F12'!W66-'F12b_VTZ-F12'!$V66</f>
        <v>0.75272284259050792</v>
      </c>
      <c r="BN76" s="1">
        <f>'F12b_VTZ-F12'!X66-'F12b_VTZ-F12'!$V66</f>
        <v>0.68921872198537315</v>
      </c>
      <c r="BO76" s="1">
        <f>'F12b_VTZ-F12'!Y66-'F12b_VTZ-F12'!$V66</f>
        <v>0.73084753279328973</v>
      </c>
      <c r="BP76" s="1">
        <f>'F12b_VTZ-F12'!Z66-'F12b_VTZ-F12'!$V66</f>
        <v>0.74218610443193311</v>
      </c>
      <c r="BQ76" s="1">
        <f>'F12b_VTZ-F12'!AA66-'F12b_VTZ-F12'!$V66</f>
        <v>0.7255405486340023</v>
      </c>
      <c r="BR76" s="1"/>
      <c r="BS76" s="1">
        <f>'F12b_VDZ-F12'!E66-'F12b_VDZ-F12'!$D66</f>
        <v>0.75844978892559434</v>
      </c>
      <c r="BT76" s="1">
        <f>'F12b_VDZ-F12'!F66-'F12b_VDZ-F12'!$D66</f>
        <v>0.65340226208801955</v>
      </c>
      <c r="BU76" s="1">
        <f>'F12b_VDZ-F12'!G66-'F12b_VDZ-F12'!$D66</f>
        <v>0.75350348863990435</v>
      </c>
      <c r="BV76" s="1">
        <f>'F12b_VDZ-F12'!H66-'F12b_VDZ-F12'!$D66</f>
        <v>0.77638824969596554</v>
      </c>
      <c r="BW76" s="1">
        <f>'F12b_VDZ-F12'!I66-'F12b_VDZ-F12'!$D66</f>
        <v>0.7457280017210568</v>
      </c>
      <c r="BX76" s="1">
        <f>'F12b_VDZ-F12'!N66-'F12b_VDZ-F12'!M66</f>
        <v>0.68058117056857226</v>
      </c>
      <c r="BY76" s="1">
        <f>'F12b_VDZ-F12'!O66-'F12b_VDZ-F12'!M66</f>
        <v>0.55718668104053615</v>
      </c>
      <c r="BZ76" s="1">
        <f>'F12b_VDZ-F12'!P66-'F12b_VDZ-F12'!M66</f>
        <v>0.64254768057594625</v>
      </c>
      <c r="CA76" s="1">
        <f>'F12b_VDZ-F12'!Q66-'F12b_VDZ-F12'!M66</f>
        <v>0.66206258708772525</v>
      </c>
      <c r="CB76" s="1">
        <f>'F12b_VDZ-F12'!R66-'F12b_VDZ-F12'!M66</f>
        <v>0.63591715907156399</v>
      </c>
      <c r="CC76" s="1">
        <f>'F12b_VDZ-F12'!W66-'F12b_VDZ-F12'!V66</f>
        <v>0.7195154797470833</v>
      </c>
      <c r="CD76" s="1">
        <f>'F12b_VDZ-F12'!X66-'F12b_VDZ-F12'!V66</f>
        <v>0.60529447156427807</v>
      </c>
      <c r="CE76" s="1">
        <f>'F12b_VDZ-F12'!Y66-'F12b_VDZ-F12'!V66</f>
        <v>0.69802558460792508</v>
      </c>
      <c r="CF76" s="1">
        <f>'F12b_VDZ-F12'!Z66-'F12b_VDZ-F12'!V66</f>
        <v>0.71922541839184539</v>
      </c>
      <c r="CG76" s="1">
        <f>'F12b_VDZ-F12'!AA66-'F12b_VDZ-F12'!V66</f>
        <v>0.69082258039631039</v>
      </c>
      <c r="CI76" s="1">
        <f>'F12c_VDZ-F12 '!E66-'F12c_VDZ-F12 '!$D66</f>
        <v>0.74462887458963012</v>
      </c>
      <c r="CJ76" s="1">
        <f>'F12c_VDZ-F12 '!F66-'F12c_VDZ-F12 '!$D66</f>
        <v>0.64202322595803807</v>
      </c>
      <c r="CK76" s="1">
        <f>'F12c_VDZ-F12 '!G66-'F12c_VDZ-F12 '!$D66</f>
        <v>0.74441309003382594</v>
      </c>
      <c r="CL76" s="1">
        <f>'F12c_VDZ-F12 '!H66-'F12c_VDZ-F12 '!$D66</f>
        <v>0.76286740586804003</v>
      </c>
      <c r="CM76" s="1">
        <f>'F12c_VDZ-F12 '!I66-'F12c_VDZ-F12 '!$D66</f>
        <v>0.73274110778590895</v>
      </c>
      <c r="CN76" s="1">
        <f>'F12c_VDZ-F12 '!N66-'F12c_VDZ-F12 '!$M66</f>
        <v>0.66730479206746995</v>
      </c>
      <c r="CO76" s="1">
        <f>'F12c_VDZ-F12 '!O66-'F12c_VDZ-F12 '!$M66</f>
        <v>0.54653978473300979</v>
      </c>
      <c r="CP76" s="1">
        <f>'F12c_VDZ-F12 '!P66-'F12c_VDZ-F12 '!$M66</f>
        <v>0.63370194960223003</v>
      </c>
      <c r="CQ76" s="1">
        <f>'F12c_VDZ-F12 '!Q66-'F12c_VDZ-F12 '!$M66</f>
        <v>0.64941168936807081</v>
      </c>
      <c r="CR76" s="1">
        <f>'F12c_VDZ-F12 '!R66-'F12c_VDZ-F12 '!$M66</f>
        <v>0.62376585631578418</v>
      </c>
      <c r="CS76" s="1">
        <f>'F12c_VDZ-F12 '!W66-'F12c_VDZ-F12 '!$V66</f>
        <v>0.70596683332855026</v>
      </c>
      <c r="CT76" s="1">
        <f>'F12c_VDZ-F12 '!X66-'F12c_VDZ-F12 '!$V66</f>
        <v>0.59428150534552415</v>
      </c>
      <c r="CU76" s="1">
        <f>'F12c_VDZ-F12 '!Y66-'F12c_VDZ-F12 '!$V66</f>
        <v>0.68905751981802821</v>
      </c>
      <c r="CV76" s="1">
        <f>'F12c_VDZ-F12 '!Z66-'F12c_VDZ-F12 '!$V66</f>
        <v>0.70613954761805564</v>
      </c>
      <c r="CW76" s="1">
        <f>'F12c_VDZ-F12 '!AA66-'F12c_VDZ-F12 '!$V66</f>
        <v>0.67825348205084701</v>
      </c>
      <c r="CX76" s="1"/>
      <c r="CY76" s="1">
        <f>'F12c_aVDZ-F12'!E66-'F12c_aVDZ-F12'!$D66</f>
        <v>0.75866829585976125</v>
      </c>
      <c r="CZ76" s="1">
        <f>'F12c_aVDZ-F12'!F66-'F12c_aVDZ-F12'!$D66</f>
        <v>0.66644913933536687</v>
      </c>
      <c r="DA76" s="1">
        <f>'F12c_aVDZ-F12'!G66-'F12c_aVDZ-F12'!$D66</f>
        <v>0.7705285014253711</v>
      </c>
      <c r="DB76" s="1">
        <f>'F12c_aVDZ-F12'!H66-'F12c_aVDZ-F12'!$D66</f>
        <v>0.78899469715729564</v>
      </c>
      <c r="DC76" s="1">
        <f>'F12c_aVDZ-F12'!I66-'F12c_aVDZ-F12'!$D66</f>
        <v>0.76061840272345416</v>
      </c>
      <c r="DD76" s="1">
        <f>'F12c_aVDZ-F12'!N66-'F12c_aVDZ-F12'!$M66</f>
        <v>0.70249837932448411</v>
      </c>
      <c r="DE76" s="1">
        <f>'F12c_aVDZ-F12'!O66-'F12c_aVDZ-F12'!$M66</f>
        <v>0.5811576237375311</v>
      </c>
      <c r="DF76" s="1">
        <f>'F12c_aVDZ-F12'!P66-'F12c_aVDZ-F12'!$M66</f>
        <v>0.67191700983662139</v>
      </c>
      <c r="DG76" s="1">
        <f>'F12c_aVDZ-F12'!Q66-'F12c_aVDZ-F12'!$M66</f>
        <v>0.68801991971769638</v>
      </c>
      <c r="DH76" s="1">
        <f>'F12c_aVDZ-F12'!R66-'F12c_aVDZ-F12'!$M66</f>
        <v>0.6632751959716443</v>
      </c>
      <c r="DI76" s="1">
        <f>'F12c_aVDZ-F12'!W66-'F12c_aVDZ-F12'!$V66</f>
        <v>0.73058333759212246</v>
      </c>
      <c r="DJ76" s="1">
        <f>'F12c_aVDZ-F12'!X66-'F12c_aVDZ-F12'!$V66</f>
        <v>0.62380338153644876</v>
      </c>
      <c r="DK76" s="1">
        <f>'F12c_aVDZ-F12'!Y66-'F12c_aVDZ-F12'!$V66</f>
        <v>0.72122275563099603</v>
      </c>
      <c r="DL76" s="1">
        <f>'F12c_aVDZ-F12'!Z66-'F12c_aVDZ-F12'!$V66</f>
        <v>0.73850730843749579</v>
      </c>
      <c r="DM76" s="1">
        <f>'F12c_aVDZ-F12'!AA66-'F12c_aVDZ-F12'!$V66</f>
        <v>0.71194679934754923</v>
      </c>
      <c r="DO76" s="1"/>
    </row>
    <row r="77" spans="1:119" x14ac:dyDescent="0.2">
      <c r="A77" t="s">
        <v>202</v>
      </c>
      <c r="B77" s="1">
        <f>-(BEGDB!D60-BEGDB!C60)</f>
        <v>0.82200000000000006</v>
      </c>
      <c r="C77" s="1">
        <f>'CCSD(T)-haVnZ'!I68-'CCSD(T)-haVnZ'!H68</f>
        <v>0.99934042051630101</v>
      </c>
      <c r="D77" s="1">
        <f>'CCSD(T)-haVnZ'!S68-'CCSD(T)-haVnZ'!R68</f>
        <v>0.99538065112071017</v>
      </c>
      <c r="E77" s="1"/>
      <c r="F77" s="1">
        <f t="shared" si="66"/>
        <v>0.99371337979625085</v>
      </c>
      <c r="G77" s="1"/>
      <c r="H77" s="1">
        <f>'CCSD(T)-haVnZ'!N68-'CCSD(T)-haVnZ'!M68</f>
        <v>0.76498324462374789</v>
      </c>
      <c r="I77" s="1">
        <f>'CCSD(T)-haVnZ'!X68-'CCSD(T)-haVnZ'!W68</f>
        <v>0.92035174478908122</v>
      </c>
      <c r="J77" s="1"/>
      <c r="K77" s="1">
        <f>I77+(I77-H77)/((3/2)^$F$2-1)</f>
        <v>0.98577006064816897</v>
      </c>
      <c r="L77" s="1"/>
      <c r="M77" s="1">
        <f t="shared" si="37"/>
        <v>0.88216183257002445</v>
      </c>
      <c r="N77" s="1">
        <f t="shared" si="68"/>
        <v>0.95786619795489569</v>
      </c>
      <c r="O77" s="1"/>
      <c r="P77" s="1">
        <f t="shared" si="70"/>
        <v>0.98974172022220985</v>
      </c>
      <c r="Q77" s="1"/>
      <c r="R77" s="1"/>
      <c r="S77" s="1">
        <f>'CCSD(T)-sano-VnZ'!F68-'CCSD(T)-sano-VnZ'!E68</f>
        <v>0.74408240670084602</v>
      </c>
      <c r="T77" s="1">
        <f>'CCSD(T)-sano-VnZ'!P68-'CCSD(T)-sano-VnZ'!O68</f>
        <v>0.89354026495321914</v>
      </c>
      <c r="U77" s="1"/>
      <c r="V77" s="1">
        <f>'CCSD(T)-sano-VnZ'!K68-'CCSD(T)-sano-VnZ'!J68</f>
        <v>0.62210551181028917</v>
      </c>
      <c r="W77" s="1">
        <f>'CCSD(T)-sano-VnZ'!U68-'CCSD(T)-sano-VnZ'!T68</f>
        <v>0.83341436351523734</v>
      </c>
      <c r="X77" s="1"/>
      <c r="Y77" s="1">
        <f t="shared" si="78"/>
        <v>0.6830939592555676</v>
      </c>
      <c r="Z77" s="1">
        <f t="shared" si="77"/>
        <v>0.86347731423422824</v>
      </c>
      <c r="AA77" s="1"/>
      <c r="AB77" s="27"/>
      <c r="AC77" s="28">
        <f t="shared" si="74"/>
        <v>0.95646988948053413</v>
      </c>
      <c r="AD77" s="28">
        <f t="shared" si="75"/>
        <v>0.92238651160153129</v>
      </c>
      <c r="AE77" s="28">
        <f t="shared" si="76"/>
        <v>0.93942820054103271</v>
      </c>
      <c r="AF77" s="27"/>
      <c r="AG77" s="27"/>
      <c r="AH77" s="27"/>
      <c r="AI77" s="27"/>
      <c r="AJ77" s="1"/>
      <c r="AK77" s="1">
        <f t="shared" si="67"/>
        <v>1.0286489951438116</v>
      </c>
      <c r="AL77" s="1"/>
      <c r="AM77" s="1"/>
      <c r="AN77" s="1"/>
      <c r="AO77" s="1"/>
      <c r="AP77" s="1"/>
      <c r="AQ77" s="1"/>
      <c r="BB77" s="1"/>
      <c r="BC77" s="1">
        <f>'F12b_VTZ-F12'!E67-'F12b_VTZ-F12'!$D67</f>
        <v>1.0639501722749882</v>
      </c>
      <c r="BD77" s="1">
        <f>'F12b_VTZ-F12'!F67-'F12b_VTZ-F12'!$D67</f>
        <v>0.9958852120411521</v>
      </c>
      <c r="BE77" s="1">
        <f>'F12b_VTZ-F12'!G67-'F12b_VTZ-F12'!$D67</f>
        <v>1.0580782435331217</v>
      </c>
      <c r="BF77" s="1">
        <f>'F12b_VTZ-F12'!H67-'F12b_VTZ-F12'!$D67</f>
        <v>1.074099512801646</v>
      </c>
      <c r="BG77" s="1">
        <f>'F12b_VTZ-F12'!I67-'F12b_VTZ-F12'!$D67</f>
        <v>1.0483683627157205</v>
      </c>
      <c r="BH77" s="1">
        <f>'F12b_VTZ-F12'!N67-'F12b_VTZ-F12'!$M67</f>
        <v>1.0123831653120066</v>
      </c>
      <c r="BI77" s="1">
        <f>'F12b_VTZ-F12'!O67-'F12b_VTZ-F12'!$M67</f>
        <v>0.92234818178324396</v>
      </c>
      <c r="BJ77" s="1">
        <f>'F12b_VTZ-F12'!P67-'F12b_VTZ-F12'!$M67</f>
        <v>0.97994882573560727</v>
      </c>
      <c r="BK77" s="1">
        <f>'F12b_VTZ-F12'!Q67-'F12b_VTZ-F12'!$M67</f>
        <v>0.99478707054636839</v>
      </c>
      <c r="BL77" s="1">
        <f>'F12b_VTZ-F12'!R67-'F12b_VTZ-F12'!$M67</f>
        <v>0.97095593096322119</v>
      </c>
      <c r="BM77" s="1">
        <f>'F12b_VTZ-F12'!W67-'F12b_VTZ-F12'!$V67</f>
        <v>1.0381666687934974</v>
      </c>
      <c r="BN77" s="1">
        <f>'F12b_VTZ-F12'!X67-'F12b_VTZ-F12'!$V67</f>
        <v>0.95911669691219892</v>
      </c>
      <c r="BO77" s="1">
        <f>'F12b_VTZ-F12'!Y67-'F12b_VTZ-F12'!$V67</f>
        <v>1.0190135346343645</v>
      </c>
      <c r="BP77" s="1">
        <f>'F12b_VTZ-F12'!Z67-'F12b_VTZ-F12'!$V67</f>
        <v>1.0344432916740072</v>
      </c>
      <c r="BQ77" s="1">
        <f>'F12b_VTZ-F12'!AA67-'F12b_VTZ-F12'!$V67</f>
        <v>1.0096621468394709</v>
      </c>
      <c r="BR77" s="1"/>
      <c r="BS77" s="1">
        <f>'F12b_VDZ-F12'!E67-'F12b_VDZ-F12'!$D67</f>
        <v>1.0846158208618153</v>
      </c>
      <c r="BT77" s="1">
        <f>'F12b_VDZ-F12'!F67-'F12b_VDZ-F12'!$D67</f>
        <v>0.93403490883459384</v>
      </c>
      <c r="BU77" s="1">
        <f>'F12b_VDZ-F12'!G67-'F12b_VDZ-F12'!$D67</f>
        <v>1.082200866423026</v>
      </c>
      <c r="BV77" s="1">
        <f>'F12b_VDZ-F12'!H67-'F12b_VDZ-F12'!$D67</f>
        <v>1.1141643066485729</v>
      </c>
      <c r="BW77" s="1">
        <f>'F12b_VDZ-F12'!I67-'F12b_VDZ-F12'!$D67</f>
        <v>1.066014041452922</v>
      </c>
      <c r="BX77" s="1">
        <f>'F12b_VDZ-F12'!N67-'F12b_VDZ-F12'!M67</f>
        <v>0.97132199581515977</v>
      </c>
      <c r="BY77" s="1">
        <f>'F12b_VDZ-F12'!O67-'F12b_VDZ-F12'!M67</f>
        <v>0.78766141852637084</v>
      </c>
      <c r="BZ77" s="1">
        <f>'F12b_VDZ-F12'!P67-'F12b_VDZ-F12'!M67</f>
        <v>0.91260814934720891</v>
      </c>
      <c r="CA77" s="1">
        <f>'F12b_VDZ-F12'!Q67-'F12b_VDZ-F12'!M67</f>
        <v>0.93956256874942401</v>
      </c>
      <c r="CB77" s="1">
        <f>'F12b_VDZ-F12'!R67-'F12b_VDZ-F12'!M67</f>
        <v>0.89895797696414714</v>
      </c>
      <c r="CC77" s="1">
        <f>'F12b_VDZ-F12'!W67-'F12b_VDZ-F12'!V67</f>
        <v>1.0279689083384866</v>
      </c>
      <c r="CD77" s="1">
        <f>'F12b_VDZ-F12'!X67-'F12b_VDZ-F12'!V67</f>
        <v>0.86084816368048145</v>
      </c>
      <c r="CE77" s="1">
        <f>'F12b_VDZ-F12'!Y67-'F12b_VDZ-F12'!V67</f>
        <v>0.99740450788511659</v>
      </c>
      <c r="CF77" s="1">
        <f>'F12b_VDZ-F12'!Z67-'F12b_VDZ-F12'!V67</f>
        <v>1.0268634376989976</v>
      </c>
      <c r="CG77" s="1">
        <f>'F12b_VDZ-F12'!AA67-'F12b_VDZ-F12'!V67</f>
        <v>0.98248600920853413</v>
      </c>
      <c r="CI77" s="1">
        <f>'F12c_VDZ-F12 '!E67-'F12c_VDZ-F12 '!$D67</f>
        <v>1.0651999822703866</v>
      </c>
      <c r="CJ77" s="1">
        <f>'F12c_VDZ-F12 '!F67-'F12c_VDZ-F12 '!$D67</f>
        <v>0.91793672871370813</v>
      </c>
      <c r="CK77" s="1">
        <f>'F12c_VDZ-F12 '!G67-'F12c_VDZ-F12 '!$D67</f>
        <v>1.0697451049083808</v>
      </c>
      <c r="CL77" s="1">
        <f>'F12c_VDZ-F12 '!H67-'F12c_VDZ-F12 '!$D67</f>
        <v>1.0949615792917342</v>
      </c>
      <c r="CM77" s="1">
        <f>'F12c_VDZ-F12 '!I67-'F12c_VDZ-F12 '!$D67</f>
        <v>1.0476411884809549</v>
      </c>
      <c r="CN77" s="1">
        <f>'F12c_VDZ-F12 '!N67-'F12c_VDZ-F12 '!$M67</f>
        <v>0.95263026431753506</v>
      </c>
      <c r="CO77" s="1">
        <f>'F12c_VDZ-F12 '!O67-'F12c_VDZ-F12 '!$M67</f>
        <v>0.77268143859263994</v>
      </c>
      <c r="CP77" s="1">
        <f>'F12c_VDZ-F12 '!P67-'F12c_VDZ-F12 '!$M67</f>
        <v>0.90046749490709121</v>
      </c>
      <c r="CQ77" s="1">
        <f>'F12c_VDZ-F12 '!Q67-'F12c_VDZ-F12 '!$M67</f>
        <v>0.92169368740302371</v>
      </c>
      <c r="CR77" s="1">
        <f>'F12c_VDZ-F12 '!R67-'F12c_VDZ-F12 '!$M67</f>
        <v>0.88186132586578037</v>
      </c>
      <c r="CS77" s="1">
        <f>'F12c_VDZ-F12 '!W67-'F12c_VDZ-F12 '!$V67</f>
        <v>1.0089151232939608</v>
      </c>
      <c r="CT77" s="1">
        <f>'F12c_VDZ-F12 '!X67-'F12c_VDZ-F12 '!$V67</f>
        <v>0.84530908365317359</v>
      </c>
      <c r="CU77" s="1">
        <f>'F12c_VDZ-F12 '!Y67-'F12c_VDZ-F12 '!$V67</f>
        <v>0.98510629990773602</v>
      </c>
      <c r="CV77" s="1">
        <f>'F12c_VDZ-F12 '!Z67-'F12c_VDZ-F12 '!$V67</f>
        <v>1.0083276333473794</v>
      </c>
      <c r="CW77" s="1">
        <f>'F12c_VDZ-F12 '!AA67-'F12c_VDZ-F12 '!$V67</f>
        <v>0.96475125717336763</v>
      </c>
      <c r="CX77" s="1"/>
      <c r="CY77" s="1">
        <f>'F12c_aVDZ-F12'!E67-'F12c_aVDZ-F12'!$D67</f>
        <v>1.0856762875038761</v>
      </c>
      <c r="CZ77" s="1">
        <f>'F12c_aVDZ-F12'!F67-'F12c_aVDZ-F12'!$D67</f>
        <v>0.96032915898369176</v>
      </c>
      <c r="DA77" s="1">
        <f>'F12c_aVDZ-F12'!G67-'F12c_aVDZ-F12'!$D67</f>
        <v>1.115633590574534</v>
      </c>
      <c r="DB77" s="1">
        <f>'F12c_aVDZ-F12'!H67-'F12c_aVDZ-F12'!$D67</f>
        <v>1.1410400484589811</v>
      </c>
      <c r="DC77" s="1">
        <f>'F12c_aVDZ-F12'!I67-'F12c_aVDZ-F12'!$D67</f>
        <v>1.0960236691480869</v>
      </c>
      <c r="DD77" s="1">
        <f>'F12c_aVDZ-F12'!N67-'F12c_aVDZ-F12'!$M67</f>
        <v>0.99571669434931209</v>
      </c>
      <c r="DE77" s="1">
        <f>'F12c_aVDZ-F12'!O67-'F12c_aVDZ-F12'!$M67</f>
        <v>0.8175787600629576</v>
      </c>
      <c r="DF77" s="1">
        <f>'F12c_aVDZ-F12'!P67-'F12c_aVDZ-F12'!$M67</f>
        <v>0.94979759714033918</v>
      </c>
      <c r="DG77" s="1">
        <f>'F12c_aVDZ-F12'!Q67-'F12c_aVDZ-F12'!$M67</f>
        <v>0.97142745200878888</v>
      </c>
      <c r="DH77" s="1">
        <f>'F12c_aVDZ-F12'!R67-'F12c_aVDZ-F12'!$M67</f>
        <v>0.93310263885985378</v>
      </c>
      <c r="DI77" s="1">
        <f>'F12c_aVDZ-F12'!W67-'F12c_aVDZ-F12'!$V67</f>
        <v>1.0406964909265941</v>
      </c>
      <c r="DJ77" s="1">
        <f>'F12c_aVDZ-F12'!X67-'F12c_aVDZ-F12'!$V67</f>
        <v>0.88895395952332379</v>
      </c>
      <c r="DK77" s="1">
        <f>'F12c_aVDZ-F12'!Y67-'F12c_aVDZ-F12'!$V67</f>
        <v>1.0327155938574357</v>
      </c>
      <c r="DL77" s="1">
        <f>'F12c_aVDZ-F12'!Z67-'F12c_aVDZ-F12'!$V67</f>
        <v>1.0562337502338845</v>
      </c>
      <c r="DM77" s="1">
        <f>'F12c_aVDZ-F12'!AA67-'F12c_aVDZ-F12'!$V67</f>
        <v>1.0145631540039695</v>
      </c>
      <c r="DO77" s="1"/>
    </row>
    <row r="78" spans="1:119" x14ac:dyDescent="0.2">
      <c r="A78" t="s">
        <v>207</v>
      </c>
      <c r="B78" s="1">
        <f>-(BEGDB!D61-BEGDB!C61)</f>
        <v>0.45799999999999974</v>
      </c>
      <c r="C78" s="1">
        <f>'CCSD(T)-haVnZ'!I69-'CCSD(T)-haVnZ'!H69</f>
        <v>0.55436941554735686</v>
      </c>
      <c r="D78" s="1">
        <f>'CCSD(T)-haVnZ'!S69-'CCSD(T)-haVnZ'!R69</f>
        <v>0.54629890474638909</v>
      </c>
      <c r="E78" s="1"/>
      <c r="F78" s="1">
        <f t="shared" si="66"/>
        <v>0.54290079493545529</v>
      </c>
      <c r="G78" s="1"/>
      <c r="H78" s="1">
        <f>'CCSD(T)-haVnZ'!N69-'CCSD(T)-haVnZ'!M69</f>
        <v>0.43823264240537352</v>
      </c>
      <c r="I78" s="1">
        <f>'CCSD(T)-haVnZ'!X69-'CCSD(T)-haVnZ'!W69</f>
        <v>0.50743555971408227</v>
      </c>
      <c r="J78" s="1"/>
      <c r="K78" s="1">
        <f t="shared" si="36"/>
        <v>0.53657363015985438</v>
      </c>
      <c r="L78" s="1"/>
      <c r="M78" s="1">
        <f t="shared" si="37"/>
        <v>0.49630102897636519</v>
      </c>
      <c r="N78" s="1">
        <f t="shared" si="68"/>
        <v>0.52686723223023568</v>
      </c>
      <c r="O78" s="1"/>
      <c r="P78" s="1">
        <f t="shared" si="70"/>
        <v>0.53973721254765483</v>
      </c>
      <c r="Q78" s="1"/>
      <c r="R78" s="1"/>
      <c r="S78" s="1">
        <f>'CCSD(T)-sano-VnZ'!F69-'CCSD(T)-sano-VnZ'!E69</f>
        <v>0.4023780001786621</v>
      </c>
      <c r="T78" s="1">
        <f>'CCSD(T)-sano-VnZ'!P69-'CCSD(T)-sano-VnZ'!O69</f>
        <v>0.48617233496363932</v>
      </c>
      <c r="U78" s="1"/>
      <c r="V78" s="1">
        <f>'CCSD(T)-sano-VnZ'!K69-'CCSD(T)-sano-VnZ'!J69</f>
        <v>0.32760301684736337</v>
      </c>
      <c r="W78" s="1">
        <f>'CCSD(T)-sano-VnZ'!U69-'CCSD(T)-sano-VnZ'!T69</f>
        <v>0.44269812542618858</v>
      </c>
      <c r="X78" s="1"/>
      <c r="Y78" s="1">
        <f t="shared" si="78"/>
        <v>0.36499050851301273</v>
      </c>
      <c r="Z78" s="1">
        <f t="shared" si="77"/>
        <v>0.46443523019491395</v>
      </c>
      <c r="AA78" s="1"/>
      <c r="AB78" s="27"/>
      <c r="AC78" s="28">
        <f t="shared" si="74"/>
        <v>0.52145416013626134</v>
      </c>
      <c r="AD78" s="28">
        <f t="shared" si="75"/>
        <v>0.49115922377516763</v>
      </c>
      <c r="AE78" s="28">
        <f t="shared" si="76"/>
        <v>0.50630669195571443</v>
      </c>
      <c r="AF78" s="27"/>
      <c r="AG78" s="27"/>
      <c r="AH78" s="27"/>
      <c r="AI78" s="27"/>
      <c r="AJ78" s="1"/>
      <c r="AK78" s="1">
        <f t="shared" si="67"/>
        <v>0.53274806984097633</v>
      </c>
      <c r="AL78" s="1"/>
      <c r="AM78" s="1"/>
      <c r="AN78" s="1"/>
      <c r="AO78" s="1"/>
      <c r="AP78" s="1"/>
      <c r="AQ78" s="1"/>
      <c r="BB78" s="1"/>
      <c r="BC78" s="1">
        <f>'F12b_VTZ-F12'!E68-'F12b_VTZ-F12'!$D68</f>
        <v>0.55547804906241094</v>
      </c>
      <c r="BD78" s="1">
        <f>'F12b_VTZ-F12'!F68-'F12b_VTZ-F12'!$D68</f>
        <v>0.53151789940040661</v>
      </c>
      <c r="BE78" s="1">
        <f>'F12b_VTZ-F12'!G68-'F12b_VTZ-F12'!$D68</f>
        <v>0.56349933140732933</v>
      </c>
      <c r="BF78" s="1">
        <f>'F12b_VTZ-F12'!H68-'F12b_VTZ-F12'!$D68</f>
        <v>0.57147528693653271</v>
      </c>
      <c r="BG78" s="1">
        <f>'F12b_VTZ-F12'!I68-'F12b_VTZ-F12'!D68</f>
        <v>0.55952889269880757</v>
      </c>
      <c r="BH78" s="1">
        <f>'F12b_VTZ-F12'!N68-'F12b_VTZ-F12'!$M68</f>
        <v>0.53546506366457214</v>
      </c>
      <c r="BI78" s="1">
        <f>'F12b_VTZ-F12'!O68-'F12b_VTZ-F12'!$M68</f>
        <v>0.49879957191799251</v>
      </c>
      <c r="BJ78" s="1">
        <f>'F12b_VTZ-F12'!P68-'F12b_VTZ-F12'!$M68</f>
        <v>0.52881234216029815</v>
      </c>
      <c r="BK78" s="1">
        <f>'F12b_VTZ-F12'!Q68-'F12b_VTZ-F12'!$M68</f>
        <v>0.53629732659467289</v>
      </c>
      <c r="BL78" s="1">
        <f>'F12b_VTZ-F12'!R68-'F12b_VTZ-F12'!$M68</f>
        <v>0.5250863093580711</v>
      </c>
      <c r="BM78" s="1">
        <f>'F12b_VTZ-F12'!W68-'F12b_VTZ-F12'!$V68</f>
        <v>0.54547155636349132</v>
      </c>
      <c r="BN78" s="1">
        <f>'F12b_VTZ-F12'!X68-'F12b_VTZ-F12'!$V68</f>
        <v>0.51515873565919978</v>
      </c>
      <c r="BO78" s="1">
        <f>'F12b_VTZ-F12'!Y68-'F12b_VTZ-F12'!$V68</f>
        <v>0.54615583678381441</v>
      </c>
      <c r="BP78" s="1">
        <f>'F12b_VTZ-F12'!Z68-'F12b_VTZ-F12'!$V68</f>
        <v>0.55388630676560346</v>
      </c>
      <c r="BQ78" s="1">
        <f>'F12b_VTZ-F12'!AA68-'F12b_VTZ-F12'!$V68</f>
        <v>0.54230760102843956</v>
      </c>
      <c r="BR78" s="1"/>
      <c r="BS78" s="1">
        <f>'F12b_VDZ-F12'!E68-'F12b_VDZ-F12'!$D68</f>
        <v>0.57873426275154705</v>
      </c>
      <c r="BT78" s="1">
        <f>'F12b_VDZ-F12'!F68-'F12b_VDZ-F12'!$D68</f>
        <v>0.52919562744217208</v>
      </c>
      <c r="BU78" s="1">
        <f>'F12b_VDZ-F12'!G68-'F12b_VDZ-F12'!$D68</f>
        <v>0.61167605793530866</v>
      </c>
      <c r="BV78" s="1">
        <f>'F12b_VDZ-F12'!H68-'F12b_VDZ-F12'!$D68</f>
        <v>0.62848863136709854</v>
      </c>
      <c r="BW78" s="1">
        <f>'F12b_VDZ-F12'!I68-'F12b_VDZ-F12'!$D68</f>
        <v>0.60397096959975061</v>
      </c>
      <c r="BX78" s="1">
        <f>'F12b_VDZ-F12'!N68-'F12b_VDZ-F12'!M68</f>
        <v>0.51113249297904906</v>
      </c>
      <c r="BY78" s="1">
        <f>'F12b_VDZ-F12'!O68-'F12b_VDZ-F12'!M68</f>
        <v>0.43049807003517726</v>
      </c>
      <c r="BZ78" s="1">
        <f>'F12b_VDZ-F12'!P68-'F12b_VDZ-F12'!M68</f>
        <v>0.49759549923086022</v>
      </c>
      <c r="CA78" s="1">
        <f>'F12b_VDZ-F12'!Q68-'F12b_VDZ-F12'!M68</f>
        <v>0.51127244597679811</v>
      </c>
      <c r="CB78" s="1">
        <f>'F12b_VDZ-F12'!R68-'F12b_VDZ-F12'!M68</f>
        <v>0.49132744733114775</v>
      </c>
      <c r="CC78" s="1">
        <f>'F12b_VDZ-F12'!W68-'F12b_VDZ-F12'!V68</f>
        <v>0.54493337786529805</v>
      </c>
      <c r="CD78" s="1">
        <f>'F12b_VDZ-F12'!X68-'F12b_VDZ-F12'!V68</f>
        <v>0.47984684873867467</v>
      </c>
      <c r="CE78" s="1">
        <f>'F12b_VDZ-F12'!Y68-'F12b_VDZ-F12'!V68</f>
        <v>0.55463577858308399</v>
      </c>
      <c r="CF78" s="1">
        <f>'F12b_VDZ-F12'!Z68-'F12b_VDZ-F12'!V68</f>
        <v>0.56988053867194788</v>
      </c>
      <c r="CG78" s="1">
        <f>'F12b_VDZ-F12'!AA68-'F12b_VDZ-F12'!V68</f>
        <v>0.54764920846544962</v>
      </c>
      <c r="CI78" s="1">
        <f>'F12c_VDZ-F12 '!E68-'F12c_VDZ-F12 '!$D68</f>
        <v>0.56913969334807479</v>
      </c>
      <c r="CJ78" s="1">
        <f>'F12c_VDZ-F12 '!F68-'F12c_VDZ-F12 '!$D68</f>
        <v>0.52062694457168668</v>
      </c>
      <c r="CK78" s="1">
        <f>'F12c_VDZ-F12 '!G68-'F12c_VDZ-F12 '!$D68</f>
        <v>0.60514031648400834</v>
      </c>
      <c r="CL78" s="1">
        <f>'F12c_VDZ-F12 '!H68-'F12c_VDZ-F12 '!$D68</f>
        <v>0.61831220607113746</v>
      </c>
      <c r="CM78" s="1">
        <f>'F12c_VDZ-F12 '!I68-'F12c_VDZ-F12 '!$D68</f>
        <v>0.594191531839666</v>
      </c>
      <c r="CN78" s="1">
        <f>'F12c_VDZ-F12 '!N68-'F12c_VDZ-F12 '!$M68</f>
        <v>0.50016880389102703</v>
      </c>
      <c r="CO78" s="1">
        <f>'F12c_VDZ-F12 '!O68-'F12c_VDZ-F12 '!$M68</f>
        <v>0.42126512544562278</v>
      </c>
      <c r="CP78" s="1">
        <f>'F12c_VDZ-F12 '!P68-'F12c_VDZ-F12 '!$M68</f>
        <v>0.48964909325921102</v>
      </c>
      <c r="CQ78" s="1">
        <f>'F12c_VDZ-F12 '!Q68-'F12c_VDZ-F12 '!$M68</f>
        <v>0.50030712349973694</v>
      </c>
      <c r="CR78" s="1">
        <f>'F12c_VDZ-F12 '!R68-'F12c_VDZ-F12 '!$M68</f>
        <v>0.48078988767108921</v>
      </c>
      <c r="CS78" s="1">
        <f>'F12c_VDZ-F12 '!W68-'F12c_VDZ-F12 '!$V68</f>
        <v>0.53465424861955135</v>
      </c>
      <c r="CT78" s="1">
        <f>'F12c_VDZ-F12 '!X68-'F12c_VDZ-F12 '!$V68</f>
        <v>0.47094603500865517</v>
      </c>
      <c r="CU78" s="1">
        <f>'F12c_VDZ-F12 '!Y68-'F12c_VDZ-F12 '!$V68</f>
        <v>0.54739470487160968</v>
      </c>
      <c r="CV78" s="1">
        <f>'F12c_VDZ-F12 '!Z68-'F12c_VDZ-F12 '!$V68</f>
        <v>0.5593096647854372</v>
      </c>
      <c r="CW78" s="1">
        <f>'F12c_VDZ-F12 '!AA68-'F12c_VDZ-F12 '!$V68</f>
        <v>0.53749070975537805</v>
      </c>
      <c r="CX78" s="1"/>
      <c r="CY78" s="1">
        <f>'F12c_aVDZ-F12'!E68-'F12c_aVDZ-F12'!$D68</f>
        <v>0.5948577384217395</v>
      </c>
      <c r="CZ78" s="1">
        <f>'F12c_aVDZ-F12'!F68-'F12c_aVDZ-F12'!$D68</f>
        <v>0.56248841335764022</v>
      </c>
      <c r="DA78" s="1">
        <f>'F12c_aVDZ-F12'!G68-'F12c_aVDZ-F12'!$D68</f>
        <v>0.65176657432576457</v>
      </c>
      <c r="DB78" s="1">
        <f>'F12c_aVDZ-F12'!H68-'F12c_aVDZ-F12'!$D68</f>
        <v>0.66540392301451368</v>
      </c>
      <c r="DC78" s="1">
        <f>'F12c_aVDZ-F12'!I68-'F12c_aVDZ-F12'!$D68</f>
        <v>0.64196802616507442</v>
      </c>
      <c r="DD78" s="1">
        <f>'F12c_aVDZ-F12'!N68-'F12c_aVDZ-F12'!$M68</f>
        <v>0.5286357567028821</v>
      </c>
      <c r="DE78" s="1">
        <f>'F12c_aVDZ-F12'!O68-'F12c_aVDZ-F12'!$M68</f>
        <v>0.45047083321997405</v>
      </c>
      <c r="DF78" s="1">
        <f>'F12c_aVDZ-F12'!P68-'F12c_aVDZ-F12'!$M68</f>
        <v>0.52196956386864812</v>
      </c>
      <c r="DG78" s="1">
        <f>'F12c_aVDZ-F12'!Q68-'F12c_aVDZ-F12'!$M68</f>
        <v>0.53289108274947505</v>
      </c>
      <c r="DH78" s="1">
        <f>'F12c_aVDZ-F12'!R68-'F12c_aVDZ-F12'!$M68</f>
        <v>0.51412236195395611</v>
      </c>
      <c r="DI78" s="1">
        <f>'F12c_aVDZ-F12'!W68-'F12c_aVDZ-F12'!$V68</f>
        <v>0.56174674756231102</v>
      </c>
      <c r="DJ78" s="1">
        <f>'F12c_aVDZ-F12'!X68-'F12c_aVDZ-F12'!$V68</f>
        <v>0.5064796232888078</v>
      </c>
      <c r="DK78" s="1">
        <f>'F12c_aVDZ-F12'!Y68-'F12c_aVDZ-F12'!$V68</f>
        <v>0.58686806909720701</v>
      </c>
      <c r="DL78" s="1">
        <f>'F12c_aVDZ-F12'!Z68-'F12c_aVDZ-F12'!$V68</f>
        <v>0.59914750288199414</v>
      </c>
      <c r="DM78" s="1">
        <f>'F12c_aVDZ-F12'!AA68-'F12c_aVDZ-F12'!$V68</f>
        <v>0.57804519405951549</v>
      </c>
      <c r="DO78" s="1"/>
    </row>
    <row r="79" spans="1:119" x14ac:dyDescent="0.2">
      <c r="A79" t="s">
        <v>168</v>
      </c>
      <c r="B79" s="1">
        <f>-(BEGDB!D62-BEGDB!C62)</f>
        <v>0.11900000000000022</v>
      </c>
      <c r="C79" s="1">
        <f>'CCSD(T)-haVnZ'!I70-'CCSD(T)-haVnZ'!H70</f>
        <v>0.18442721573269472</v>
      </c>
      <c r="D79" s="1">
        <f>'CCSD(T)-haVnZ'!S70-'CCSD(T)-haVnZ'!R70</f>
        <v>0.15383405557359486</v>
      </c>
      <c r="E79" s="1">
        <f>'CCSD(T)-haVnZ'!AC70-'CCSD(T)-haVnZ'!AB70</f>
        <v>0.14832022623625551</v>
      </c>
      <c r="F79" s="1">
        <f t="shared" si="66"/>
        <v>0.14095272498028966</v>
      </c>
      <c r="G79" s="1">
        <f>E79+(E79-D79)/((4/3)^3-1)</f>
        <v>0.14429662104414301</v>
      </c>
      <c r="H79" s="1">
        <f>'CCSD(T)-haVnZ'!N70-'CCSD(T)-haVnZ'!M70</f>
        <v>0.11210094014066518</v>
      </c>
      <c r="I79" s="1">
        <f>'CCSD(T)-haVnZ'!X70-'CCSD(T)-haVnZ'!W70</f>
        <v>0.13105181426964974</v>
      </c>
      <c r="J79" s="1">
        <f>'CCSD(T)-haVnZ'!AH70-'CCSD(T)-haVnZ'!AG70</f>
        <v>0.139738971050547</v>
      </c>
      <c r="K79" s="1">
        <f t="shared" si="36"/>
        <v>0.13903112969238007</v>
      </c>
      <c r="L79" s="1">
        <f>J79+(J79-I79)/((4/3)^3-1)</f>
        <v>0.14607824762039096</v>
      </c>
      <c r="M79" s="1">
        <f t="shared" si="37"/>
        <v>0.14826407793667995</v>
      </c>
      <c r="N79" s="1">
        <f t="shared" si="68"/>
        <v>0.1424429349216223</v>
      </c>
      <c r="O79" s="1">
        <f>(E79+J79)/2</f>
        <v>0.14402959864340126</v>
      </c>
      <c r="P79" s="1">
        <f t="shared" si="70"/>
        <v>0.13999192733633486</v>
      </c>
      <c r="Q79" s="1">
        <f>(G79+L79)/2</f>
        <v>0.145187434332267</v>
      </c>
      <c r="R79" s="1"/>
      <c r="S79" s="1">
        <f>'CCSD(T)-sano-VnZ'!F70-'CCSD(T)-sano-VnZ'!E70</f>
        <v>8.8636909769866712E-2</v>
      </c>
      <c r="T79" s="1">
        <f>'CCSD(T)-sano-VnZ'!P70-'CCSD(T)-sano-VnZ'!O70</f>
        <v>0.12749004086614812</v>
      </c>
      <c r="U79" s="1">
        <f>'CCSD(T)-sano-VnZ'!Z70-'CCSD(T)-sano-VnZ'!Y70</f>
        <v>0.13935056905361387</v>
      </c>
      <c r="V79" s="1">
        <f>'CCSD(T)-sano-VnZ'!K70-'CCSD(T)-sano-VnZ'!J70</f>
        <v>6.6553105334993035E-2</v>
      </c>
      <c r="W79" s="1">
        <f>'CCSD(T)-sano-VnZ'!U70-'CCSD(T)-sano-VnZ'!T70</f>
        <v>0.10827647808326679</v>
      </c>
      <c r="X79" s="1">
        <f>'CCSD(T)-sano-VnZ'!AE70-'CCSD(T)-sano-VnZ'!AD70</f>
        <v>0.12823848837941743</v>
      </c>
      <c r="Y79" s="1">
        <f t="shared" si="78"/>
        <v>7.7595007552429873E-2</v>
      </c>
      <c r="Z79" s="1">
        <f t="shared" si="77"/>
        <v>0.11788325947470746</v>
      </c>
      <c r="AA79" s="1">
        <f t="shared" ref="AA79:AA80" si="79">(U79+X79)/2</f>
        <v>0.13379452871651565</v>
      </c>
      <c r="AB79" s="27"/>
      <c r="AC79" s="28">
        <f t="shared" si="74"/>
        <v>0.14384925395931925</v>
      </c>
      <c r="AD79" s="28">
        <f t="shared" si="75"/>
        <v>0.1258442139772768</v>
      </c>
      <c r="AE79" s="28">
        <f t="shared" si="76"/>
        <v>0.13484673396829802</v>
      </c>
      <c r="AF79" s="28">
        <f t="shared" ref="AF79:AF80" si="80">U79+(U79-T79)/((4/3)^3-1)</f>
        <v>0.14800554908230509</v>
      </c>
      <c r="AG79" s="28">
        <f t="shared" ref="AG79:AG80" si="81">X79+(X79-W79)/((4/3)^3-1)</f>
        <v>0.14280536075768951</v>
      </c>
      <c r="AH79" s="28">
        <f t="shared" ref="AH79:AH80" si="82">AA79+(AA79-Z79)/((4/3)^3-1)</f>
        <v>0.14540545491999729</v>
      </c>
      <c r="AI79" s="27"/>
      <c r="AJ79" s="1">
        <f>AN79+(AN79-BD79)/((4/3)^$AJ$3-1)</f>
        <v>0.14889338009026132</v>
      </c>
      <c r="AK79" s="1">
        <f t="shared" si="67"/>
        <v>0.14174732097590093</v>
      </c>
      <c r="AL79" s="1"/>
      <c r="AM79" s="1">
        <f>'F12b_VQZ-F12'!F69-'F12b_VQZ-F12'!$E69</f>
        <v>0.17005119774590405</v>
      </c>
      <c r="AN79" s="1">
        <f>'F12b_VQZ-F12'!G69-'F12b_VQZ-F12'!$E69</f>
        <v>0.14607593418946108</v>
      </c>
      <c r="AO79" s="1">
        <f>'F12b_VQZ-F12'!H69-'F12b_VQZ-F12'!$E69</f>
        <v>0.15074013876813064</v>
      </c>
      <c r="AP79" s="1">
        <f>'F12b_VQZ-F12'!I69-'F12b_VQZ-F12'!$E69</f>
        <v>0.15204744325680153</v>
      </c>
      <c r="AQ79" s="1">
        <f>'F12b_VQZ-F12'!J69-'F12b_VQZ-F12'!$E69</f>
        <v>0.14946489586265654</v>
      </c>
      <c r="AR79" s="1">
        <f>'F12b_VQZ-F12'!O69-'F12b_VQZ-F12'!$N69</f>
        <v>0.16387509112449861</v>
      </c>
      <c r="AS79" s="1">
        <f>'F12b_VQZ-F12'!P69-'F12b_VQZ-F12'!$N69</f>
        <v>0.13762093258352381</v>
      </c>
      <c r="AT79" s="1">
        <f>'F12b_VQZ-F12'!Q69-'F12b_VQZ-F12'!$N69</f>
        <v>0.14201516896091571</v>
      </c>
      <c r="AU79" s="1">
        <f>'F12b_VQZ-F12'!R69-'F12b_VQZ-F12'!$N69</f>
        <v>0.14324680553335911</v>
      </c>
      <c r="AV79" s="1">
        <f>'F12b_VQZ-F12'!S69-'F12b_VQZ-F12'!$N69</f>
        <v>0.14081373821946164</v>
      </c>
      <c r="AW79" s="1">
        <f>'F12b_VQZ-F12'!X69-'F12b_VQZ-F12'!$W69</f>
        <v>0.16696314443520111</v>
      </c>
      <c r="AX79" s="1">
        <f>'F12b_VQZ-F12'!Y69-'F12b_VQZ-F12'!$W69</f>
        <v>0.14184843338649245</v>
      </c>
      <c r="AY79" s="1">
        <f>'F12b_VQZ-F12'!Z69-'F12b_VQZ-F12'!$W69</f>
        <v>0.14637765386452317</v>
      </c>
      <c r="AZ79" s="1">
        <f>'F12b_VQZ-F12'!AA69-'F12b_VQZ-F12'!$W69</f>
        <v>0.14764712439508054</v>
      </c>
      <c r="BA79" s="1">
        <f>'F12b_VQZ-F12'!AB69-'F12b_VQZ-F12'!$W69</f>
        <v>0.14513931704105909</v>
      </c>
      <c r="BB79" s="1"/>
      <c r="BC79" s="1">
        <f>'F12b_VTZ-F12'!E69-'F12b_VTZ-F12'!$D69</f>
        <v>0.19398290341149327</v>
      </c>
      <c r="BD79" s="1">
        <f>'F12b_VTZ-F12'!F69-'F12b_VTZ-F12'!$D69</f>
        <v>0.14241370502174355</v>
      </c>
      <c r="BE79" s="1">
        <f>'F12b_VTZ-F12'!G69-'F12b_VTZ-F12'!$D69</f>
        <v>0.15208644386682035</v>
      </c>
      <c r="BF79" s="1">
        <f>'F12b_VTZ-F12'!H69-'F12b_VTZ-F12'!$D69</f>
        <v>0.15445743296078795</v>
      </c>
      <c r="BG79" s="1">
        <f>'F12b_VTZ-F12'!I69-'F12b_VTZ-F12'!$D69</f>
        <v>0.14991890727638957</v>
      </c>
      <c r="BH79" s="1">
        <f>'F12b_VTZ-F12'!N69-'F12b_VTZ-F12'!$M69</f>
        <v>0.18085476149351276</v>
      </c>
      <c r="BI79" s="1">
        <f>'F12b_VTZ-F12'!O69-'F12b_VTZ-F12'!$M69</f>
        <v>0.12599619612346835</v>
      </c>
      <c r="BJ79" s="1">
        <f>'F12b_VTZ-F12'!P69-'F12b_VTZ-F12'!$M69</f>
        <v>0.13455385776417428</v>
      </c>
      <c r="BK79" s="1">
        <f>'F12b_VTZ-F12'!Q69-'F12b_VTZ-F12'!$M69</f>
        <v>0.13665151828669586</v>
      </c>
      <c r="BL79" s="1">
        <f>'F12b_VTZ-F12'!R69-'F12b_VTZ-F12'!$M69</f>
        <v>0.13263619565917528</v>
      </c>
      <c r="BM79" s="1">
        <f>'F12b_VTZ-F12'!W69-'F12b_VTZ-F12'!$V69</f>
        <v>0.18741883245250346</v>
      </c>
      <c r="BN79" s="1">
        <f>'F12b_VTZ-F12'!X69-'F12b_VTZ-F12'!$V69</f>
        <v>0.13420495057260595</v>
      </c>
      <c r="BO79" s="1">
        <f>'F12b_VTZ-F12'!Y69-'F12b_VTZ-F12'!$V69</f>
        <v>0.14332015081549754</v>
      </c>
      <c r="BP79" s="1">
        <f>'F12b_VTZ-F12'!Z69-'F12b_VTZ-F12'!$V69</f>
        <v>0.14555447562374191</v>
      </c>
      <c r="BQ79" s="1">
        <f>'F12b_VTZ-F12'!AA69-'F12b_VTZ-F12'!$V69</f>
        <v>0.14127755146778265</v>
      </c>
      <c r="BR79" s="1"/>
      <c r="BS79" s="1">
        <f>'F12b_VDZ-F12'!E69-'F12b_VDZ-F12'!$D69</f>
        <v>0.25836202910541362</v>
      </c>
      <c r="BT79" s="1">
        <f>'F12b_VDZ-F12'!F69-'F12b_VDZ-F12'!$D69</f>
        <v>0.14367168109728512</v>
      </c>
      <c r="BU79" s="1">
        <f>'F12b_VDZ-F12'!G69-'F12b_VDZ-F12'!$D69</f>
        <v>0.16756571838057477</v>
      </c>
      <c r="BV79" s="1">
        <f>'F12b_VDZ-F12'!H69-'F12b_VDZ-F12'!$D69</f>
        <v>0.17233716301456603</v>
      </c>
      <c r="BW79" s="1">
        <f>'F12b_VDZ-F12'!I69-'F12b_VDZ-F12'!$D69</f>
        <v>0.16397248963633171</v>
      </c>
      <c r="BX79" s="1">
        <f>'F12b_VDZ-F12'!N69-'F12b_VDZ-F12'!M69</f>
        <v>0.21243232278061441</v>
      </c>
      <c r="BY79" s="1">
        <f>'F12b_VDZ-F12'!O69-'F12b_VDZ-F12'!M69</f>
        <v>9.7252712284116694E-2</v>
      </c>
      <c r="BZ79" s="1">
        <f>'F12b_VDZ-F12'!P69-'F12b_VDZ-F12'!M69</f>
        <v>0.11342681086408835</v>
      </c>
      <c r="CA79" s="1">
        <f>'F12b_VDZ-F12'!Q69-'F12b_VDZ-F12'!M69</f>
        <v>0.11665664661616626</v>
      </c>
      <c r="CB79" s="1">
        <f>'F12b_VDZ-F12'!R69-'F12b_VDZ-F12'!M69</f>
        <v>0.11099452052986258</v>
      </c>
      <c r="CC79" s="1">
        <f>'F12b_VDZ-F12'!W69-'F12b_VDZ-F12'!V69</f>
        <v>0.23539717594301379</v>
      </c>
      <c r="CD79" s="1">
        <f>'F12b_VDZ-F12'!X69-'F12b_VDZ-F12'!V69</f>
        <v>0.12046219669070091</v>
      </c>
      <c r="CE79" s="1">
        <f>'F12b_VDZ-F12'!Y69-'F12b_VDZ-F12'!V69</f>
        <v>0.14049626462233178</v>
      </c>
      <c r="CF79" s="1">
        <f>'F12b_VDZ-F12'!Z69-'F12b_VDZ-F12'!V69</f>
        <v>0.14449690481536592</v>
      </c>
      <c r="CG79" s="1">
        <f>'F12b_VDZ-F12'!AA69-'F12b_VDZ-F12'!V69</f>
        <v>0.13748350508309715</v>
      </c>
      <c r="CI79" s="1">
        <f>'F12c_VDZ-F12 '!E69-'F12c_VDZ-F12 '!$D69</f>
        <v>0.25374253258355539</v>
      </c>
      <c r="CJ79" s="1">
        <f>'F12c_VDZ-F12 '!F69-'F12c_VDZ-F12 '!$D69</f>
        <v>0.14090335076860461</v>
      </c>
      <c r="CK79" s="1">
        <f>'F12c_VDZ-F12 '!G69-'F12c_VDZ-F12 '!$D69</f>
        <v>0.16538812603166519</v>
      </c>
      <c r="CL79" s="1">
        <f>'F12c_VDZ-F12 '!H69-'F12c_VDZ-F12 '!$D69</f>
        <v>0.1690164933354148</v>
      </c>
      <c r="CM79" s="1">
        <f>'F12c_VDZ-F12 '!I69-'F12c_VDZ-F12 '!$D69</f>
        <v>0.16081299423220852</v>
      </c>
      <c r="CN79" s="1">
        <f>'F12c_VDZ-F12 '!N69-'F12c_VDZ-F12 '!$M69</f>
        <v>0.20915770149339874</v>
      </c>
      <c r="CO79" s="1">
        <f>'F12c_VDZ-F12 '!O69-'F12c_VDZ-F12 '!$M69</f>
        <v>9.5624028922059345E-2</v>
      </c>
      <c r="CP79" s="1">
        <f>'F12c_VDZ-F12 '!P69-'F12c_VDZ-F12 '!$M69</f>
        <v>0.11224061642784555</v>
      </c>
      <c r="CQ79" s="1">
        <f>'F12c_VDZ-F12 '!Q69-'F12c_VDZ-F12 '!$M69</f>
        <v>0.11470300712402848</v>
      </c>
      <c r="CR79" s="1">
        <f>'F12c_VDZ-F12 '!R69-'F12c_VDZ-F12 '!$M69</f>
        <v>0.10913570420874619</v>
      </c>
      <c r="CS79" s="1">
        <f>'F12c_VDZ-F12 '!W69-'F12c_VDZ-F12 '!$V69</f>
        <v>0.23145011703847684</v>
      </c>
      <c r="CT79" s="1">
        <f>'F12c_VDZ-F12 '!X69-'F12c_VDZ-F12 '!$V69</f>
        <v>0.1182636898453322</v>
      </c>
      <c r="CU79" s="1">
        <f>'F12c_VDZ-F12 '!Y69-'F12c_VDZ-F12 '!$V69</f>
        <v>0.13881437122975537</v>
      </c>
      <c r="CV79" s="1">
        <f>'F12c_VDZ-F12 '!Z69-'F12c_VDZ-F12 '!$V69</f>
        <v>0.14185975022972164</v>
      </c>
      <c r="CW79" s="1">
        <f>'F12c_VDZ-F12 '!AA69-'F12c_VDZ-F12 '!$V69</f>
        <v>0.13497434922047757</v>
      </c>
      <c r="CX79" s="1"/>
      <c r="CY79" s="1">
        <f>'F12c_aVDZ-F12'!E69-'F12c_aVDZ-F12'!$D69</f>
        <v>0.25498432365450929</v>
      </c>
      <c r="CZ79" s="1">
        <f>'F12c_aVDZ-F12'!F69-'F12c_aVDZ-F12'!$D69</f>
        <v>0.145092150594619</v>
      </c>
      <c r="DA79" s="1">
        <f>'F12c_aVDZ-F12'!G69-'F12c_aVDZ-F12'!$D69</f>
        <v>0.17007701892701244</v>
      </c>
      <c r="DB79" s="1">
        <f>'F12c_aVDZ-F12'!H69-'F12c_aVDZ-F12'!$D69</f>
        <v>0.17374510668932208</v>
      </c>
      <c r="DC79" s="1">
        <f>'F12c_aVDZ-F12'!I69-'F12c_aVDZ-F12'!$D69</f>
        <v>0.16559367147363879</v>
      </c>
      <c r="DD79" s="1">
        <f>'F12c_aVDZ-F12'!N69-'F12c_aVDZ-F12'!$M69</f>
        <v>0.21871668420428758</v>
      </c>
      <c r="DE79" s="1">
        <f>'F12c_aVDZ-F12'!O69-'F12c_aVDZ-F12'!$M69</f>
        <v>0.10659561865351774</v>
      </c>
      <c r="DF79" s="1">
        <f>'F12c_aVDZ-F12'!P69-'F12c_aVDZ-F12'!$M69</f>
        <v>0.12495138418565332</v>
      </c>
      <c r="DG79" s="1">
        <f>'F12c_aVDZ-F12'!Q69-'F12c_aVDZ-F12'!$M69</f>
        <v>0.12764623764737681</v>
      </c>
      <c r="DH79" s="1">
        <f>'F12c_aVDZ-F12'!R69-'F12c_aVDZ-F12'!$M69</f>
        <v>0.1216575795692596</v>
      </c>
      <c r="DI79" s="1">
        <f>'F12c_aVDZ-F12'!W69-'F12c_aVDZ-F12'!$V69</f>
        <v>0.23685050392939866</v>
      </c>
      <c r="DJ79" s="1">
        <f>'F12c_aVDZ-F12'!X69-'F12c_aVDZ-F12'!$V69</f>
        <v>0.12584388462406881</v>
      </c>
      <c r="DK79" s="1">
        <f>'F12c_aVDZ-F12'!Y69-'F12c_aVDZ-F12'!$V69</f>
        <v>0.1475142015563331</v>
      </c>
      <c r="DL79" s="1">
        <f>'F12c_aVDZ-F12'!Z69-'F12c_aVDZ-F12'!$V69</f>
        <v>0.15069567216834967</v>
      </c>
      <c r="DM79" s="1">
        <f>'F12c_aVDZ-F12'!AA69-'F12c_aVDZ-F12'!$V69</f>
        <v>0.14362562552144942</v>
      </c>
      <c r="DO79" s="1"/>
    </row>
    <row r="80" spans="1:119" x14ac:dyDescent="0.2">
      <c r="A80" t="s">
        <v>181</v>
      </c>
      <c r="B80" s="1">
        <f>-(BEGDB!D63-BEGDB!C63)</f>
        <v>0.35300000000000065</v>
      </c>
      <c r="C80" s="1">
        <f>'CCSD(T)-haVnZ'!I71-'CCSD(T)-haVnZ'!H71</f>
        <v>0.43668592428636899</v>
      </c>
      <c r="D80" s="1">
        <f>'CCSD(T)-haVnZ'!S71-'CCSD(T)-haVnZ'!R71</f>
        <v>0.45465269286502785</v>
      </c>
      <c r="E80" s="1">
        <f>'CCSD(T)-haVnZ'!AC71-'CCSD(T)-haVnZ'!AB71</f>
        <v>0.46550606511616177</v>
      </c>
      <c r="F80" s="1">
        <f t="shared" si="66"/>
        <v>0.4622176480560421</v>
      </c>
      <c r="G80" s="1">
        <f>E80+(E80-D80)/((4/3)^3-1)</f>
        <v>0.47342609351563786</v>
      </c>
      <c r="H80" s="1">
        <f>'CCSD(T)-haVnZ'!N71-'CCSD(T)-haVnZ'!M71</f>
        <v>0.33244929091383835</v>
      </c>
      <c r="I80" s="1">
        <f>'CCSD(T)-haVnZ'!X71-'CCSD(T)-haVnZ'!W71</f>
        <v>0.42399820368214236</v>
      </c>
      <c r="J80" s="1">
        <f>'CCSD(T)-haVnZ'!AH71-'CCSD(T)-haVnZ'!AG71</f>
        <v>0.45379432947892706</v>
      </c>
      <c r="K80" s="1">
        <f t="shared" si="36"/>
        <v>0.46254511432142825</v>
      </c>
      <c r="L80" s="1">
        <f>J80+(J80-I80)/((4/3)^3-1)</f>
        <v>0.47553744830360778</v>
      </c>
      <c r="M80" s="1">
        <f t="shared" si="37"/>
        <v>0.38456760760010367</v>
      </c>
      <c r="N80" s="1">
        <f t="shared" si="68"/>
        <v>0.43932544827358511</v>
      </c>
      <c r="O80" s="1">
        <f>(E80+J80)/2</f>
        <v>0.45965019729754442</v>
      </c>
      <c r="P80" s="1">
        <f t="shared" si="70"/>
        <v>0.46238138118873517</v>
      </c>
      <c r="Q80" s="1">
        <f>(G80+L80)/2</f>
        <v>0.47448177090962285</v>
      </c>
      <c r="R80" s="1"/>
      <c r="S80" s="1">
        <f>'CCSD(T)-sano-VnZ'!F71-'CCSD(T)-sano-VnZ'!E71</f>
        <v>0.3377521998344819</v>
      </c>
      <c r="T80" s="1">
        <f>'CCSD(T)-sano-VnZ'!P71-'CCSD(T)-sano-VnZ'!O71</f>
        <v>0.4133753908646165</v>
      </c>
      <c r="U80" s="1">
        <f>'CCSD(T)-sano-VnZ'!Z71-'CCSD(T)-sano-VnZ'!Y71</f>
        <v>0.44995377489085975</v>
      </c>
      <c r="V80" s="1">
        <f>'CCSD(T)-sano-VnZ'!K71-'CCSD(T)-sano-VnZ'!J71</f>
        <v>0.24008273196208707</v>
      </c>
      <c r="W80" s="1">
        <f>'CCSD(T)-sano-VnZ'!U71-'CCSD(T)-sano-VnZ'!T71</f>
        <v>0.37051276401673539</v>
      </c>
      <c r="X80" s="1">
        <f>'CCSD(T)-sano-VnZ'!AE71-'CCSD(T)-sano-VnZ'!AD71</f>
        <v>0.42760135066585203</v>
      </c>
      <c r="Y80" s="1">
        <f t="shared" si="78"/>
        <v>0.28891746589828449</v>
      </c>
      <c r="Z80" s="1">
        <f t="shared" si="77"/>
        <v>0.39194407744067594</v>
      </c>
      <c r="AA80" s="1">
        <f t="shared" si="79"/>
        <v>0.43877756277835589</v>
      </c>
      <c r="AB80" s="27"/>
      <c r="AC80" s="28">
        <f t="shared" si="74"/>
        <v>0.44521673445625209</v>
      </c>
      <c r="AD80" s="28">
        <f t="shared" si="75"/>
        <v>0.42543067225027154</v>
      </c>
      <c r="AE80" s="28">
        <f t="shared" si="76"/>
        <v>0.43532370335326181</v>
      </c>
      <c r="AF80" s="28">
        <f t="shared" si="80"/>
        <v>0.4766461091802805</v>
      </c>
      <c r="AG80" s="28">
        <f t="shared" si="81"/>
        <v>0.4692605895719642</v>
      </c>
      <c r="AH80" s="28">
        <f t="shared" si="82"/>
        <v>0.47295334937612232</v>
      </c>
      <c r="AI80" s="27"/>
      <c r="AJ80" s="1">
        <f>AN80+(AN80-BD80)/((4/3)^$AJ$3-1)</f>
        <v>0.47740593337651183</v>
      </c>
      <c r="AK80" s="1">
        <f t="shared" si="67"/>
        <v>0.50248216725877592</v>
      </c>
      <c r="AL80" s="1"/>
      <c r="AM80" s="1">
        <f>'F12b_VQZ-F12'!F70-'F12b_VQZ-F12'!$E70</f>
        <v>0.50006888932662896</v>
      </c>
      <c r="AN80" s="1">
        <f>'F12b_VQZ-F12'!G70-'F12b_VQZ-F12'!$E70</f>
        <v>0.47693458169465153</v>
      </c>
      <c r="AO80" s="1">
        <f>'F12b_VQZ-F12'!H70-'F12b_VQZ-F12'!$E70</f>
        <v>0.49218694961724641</v>
      </c>
      <c r="AP80" s="1">
        <f>'F12b_VQZ-F12'!I70-'F12b_VQZ-F12'!$E70</f>
        <v>0.49632958116440218</v>
      </c>
      <c r="AQ80" s="1">
        <f>'F12b_VQZ-F12'!J70-'F12b_VQZ-F12'!$E70</f>
        <v>0.48799946398996763</v>
      </c>
      <c r="AR80" s="1">
        <f>'F12b_VQZ-F12'!O70-'F12b_VQZ-F12'!$N70</f>
        <v>0.48470783641325621</v>
      </c>
      <c r="AS80" s="1">
        <f>'F12b_VQZ-F12'!P70-'F12b_VQZ-F12'!$N70</f>
        <v>0.45521790661713535</v>
      </c>
      <c r="AT80" s="1">
        <f>'F12b_VQZ-F12'!Q70-'F12b_VQZ-F12'!$N70</f>
        <v>0.46977577527075098</v>
      </c>
      <c r="AU80" s="1">
        <f>'F12b_VQZ-F12'!R70-'F12b_VQZ-F12'!$N70</f>
        <v>0.47372977679037653</v>
      </c>
      <c r="AV80" s="1">
        <f>'F12b_VQZ-F12'!S70-'F12b_VQZ-F12'!$N70</f>
        <v>0.46577896205065272</v>
      </c>
      <c r="AW80" s="1">
        <f>'F12b_VQZ-F12'!X70-'F12b_VQZ-F12'!$W70</f>
        <v>0.49238836286994303</v>
      </c>
      <c r="AX80" s="1">
        <f>'F12b_VQZ-F12'!Y70-'F12b_VQZ-F12'!$W70</f>
        <v>0.46607624415589388</v>
      </c>
      <c r="AY80" s="1">
        <f>'F12b_VQZ-F12'!Z70-'F12b_VQZ-F12'!$W70</f>
        <v>0.48098136244399914</v>
      </c>
      <c r="AZ80" s="1">
        <f>'F12b_VQZ-F12'!AA70-'F12b_VQZ-F12'!$W70</f>
        <v>0.4850296789773898</v>
      </c>
      <c r="BA80" s="1">
        <f>'F12b_VQZ-F12'!AB70-'F12b_VQZ-F12'!$W70</f>
        <v>0.47688921302030973</v>
      </c>
      <c r="BB80" s="1"/>
      <c r="BC80" s="1">
        <f>'F12b_VTZ-F12'!E70-'F12b_VTZ-F12'!$D70</f>
        <v>0.52821958172953565</v>
      </c>
      <c r="BD80" s="1">
        <f>'F12b_VTZ-F12'!F70-'F12b_VTZ-F12'!$D70</f>
        <v>0.47632189987631701</v>
      </c>
      <c r="BE80" s="1">
        <f>'F12b_VTZ-F12'!G70-'F12b_VTZ-F12'!$D70</f>
        <v>0.50868320975391423</v>
      </c>
      <c r="BF80" s="1">
        <f>'F12b_VTZ-F12'!H70-'F12b_VTZ-F12'!$D70</f>
        <v>0.51638332987504043</v>
      </c>
      <c r="BG80" s="1">
        <f>'F12b_VTZ-F12'!I70-'F12b_VTZ-F12'!D70</f>
        <v>0.50142406399979844</v>
      </c>
      <c r="BH80" s="1">
        <f>'F12b_VTZ-F12'!N70-'F12b_VTZ-F12'!$M70</f>
        <v>0.48558212218515084</v>
      </c>
      <c r="BI80" s="1">
        <f>'F12b_VTZ-F12'!O70-'F12b_VTZ-F12'!$M70</f>
        <v>0.42480644338649576</v>
      </c>
      <c r="BJ80" s="1">
        <f>'F12b_VTZ-F12'!P70-'F12b_VTZ-F12'!$M70</f>
        <v>0.45366779315017425</v>
      </c>
      <c r="BK80" s="1">
        <f>'F12b_VTZ-F12'!Q70-'F12b_VTZ-F12'!$M70</f>
        <v>0.46053512518582895</v>
      </c>
      <c r="BL80" s="1">
        <f>'F12b_VTZ-F12'!R70-'F12b_VTZ-F12'!$M70</f>
        <v>0.44719374295296443</v>
      </c>
      <c r="BM80" s="1">
        <f>'F12b_VTZ-F12'!W70-'F12b_VTZ-F12'!$V70</f>
        <v>0.50690085195734369</v>
      </c>
      <c r="BN80" s="1">
        <f>'F12b_VTZ-F12'!X70-'F12b_VTZ-F12'!$V70</f>
        <v>0.45056417163140594</v>
      </c>
      <c r="BO80" s="1">
        <f>'F12b_VTZ-F12'!Y70-'F12b_VTZ-F12'!$V70</f>
        <v>0.48117550145204468</v>
      </c>
      <c r="BP80" s="1">
        <f>'F12b_VTZ-F12'!Z70-'F12b_VTZ-F12'!$V70</f>
        <v>0.48845922753043425</v>
      </c>
      <c r="BQ80" s="1">
        <f>'F12b_VTZ-F12'!AA70-'F12b_VTZ-F12'!$V70</f>
        <v>0.47430890347638144</v>
      </c>
      <c r="BR80" s="1"/>
      <c r="BS80" s="1">
        <f>'F12b_VDZ-F12'!E70-'F12b_VDZ-F12'!$D70</f>
        <v>0.55898109011332497</v>
      </c>
      <c r="BT80" s="1">
        <f>'F12b_VDZ-F12'!F70-'F12b_VDZ-F12'!$D70</f>
        <v>0.42693747853217801</v>
      </c>
      <c r="BU80" s="1">
        <f>'F12b_VDZ-F12'!G70-'F12b_VDZ-F12'!$D70</f>
        <v>0.49967054737491967</v>
      </c>
      <c r="BV80" s="1">
        <f>'F12b_VDZ-F12'!H70-'F12b_VDZ-F12'!$D70</f>
        <v>0.51399760375916426</v>
      </c>
      <c r="BW80" s="1">
        <f>'F12b_VDZ-F12'!I70-'F12b_VDZ-F12'!$D70</f>
        <v>0.48726374424877505</v>
      </c>
      <c r="BX80" s="1">
        <f>'F12b_VDZ-F12'!N70-'F12b_VDZ-F12'!M70</f>
        <v>0.47788953026305592</v>
      </c>
      <c r="BY80" s="1">
        <f>'F12b_VDZ-F12'!O70-'F12b_VDZ-F12'!M70</f>
        <v>0.3376248177518768</v>
      </c>
      <c r="BZ80" s="1">
        <f>'F12b_VDZ-F12'!P70-'F12b_VDZ-F12'!M70</f>
        <v>0.39514258170408656</v>
      </c>
      <c r="CA80" s="1">
        <f>'F12b_VDZ-F12'!Q70-'F12b_VDZ-F12'!M70</f>
        <v>0.40647250714722549</v>
      </c>
      <c r="CB80" s="1">
        <f>'F12b_VDZ-F12'!R70-'F12b_VDZ-F12'!M70</f>
        <v>0.38533120450021663</v>
      </c>
      <c r="CC80" s="1">
        <f>'F12b_VDZ-F12'!W70-'F12b_VDZ-F12'!V70</f>
        <v>0.51843531018819</v>
      </c>
      <c r="CD80" s="1">
        <f>'F12b_VDZ-F12'!X70-'F12b_VDZ-F12'!V70</f>
        <v>0.3822811481420274</v>
      </c>
      <c r="CE80" s="1">
        <f>'F12b_VDZ-F12'!Y70-'F12b_VDZ-F12'!V70</f>
        <v>0.44740656453950223</v>
      </c>
      <c r="CF80" s="1">
        <f>'F12b_VDZ-F12'!Z70-'F12b_VDZ-F12'!V70</f>
        <v>0.46023505545319487</v>
      </c>
      <c r="CG80" s="1">
        <f>'F12b_VDZ-F12'!AA70-'F12b_VDZ-F12'!V70</f>
        <v>0.43629747437449495</v>
      </c>
      <c r="CI80" s="1">
        <f>'F12c_VDZ-F12 '!E70-'F12c_VDZ-F12 '!$D70</f>
        <v>0.54468105786512044</v>
      </c>
      <c r="CJ80" s="1">
        <f>'F12c_VDZ-F12 '!F70-'F12c_VDZ-F12 '!$D70</f>
        <v>0.41529209854055171</v>
      </c>
      <c r="CK80" s="1">
        <f>'F12c_VDZ-F12 '!G70-'F12c_VDZ-F12 '!$D70</f>
        <v>0.48920578623879951</v>
      </c>
      <c r="CL80" s="1">
        <f>'F12c_VDZ-F12 '!H70-'F12c_VDZ-F12 '!$D70</f>
        <v>0.49997752421271002</v>
      </c>
      <c r="CM80" s="1">
        <f>'F12c_VDZ-F12 '!I70-'F12c_VDZ-F12 '!$D70</f>
        <v>0.4739728720643317</v>
      </c>
      <c r="CN80" s="1">
        <f>'F12c_VDZ-F12 '!N70-'F12c_VDZ-F12 '!$M70</f>
        <v>0.46548272245193267</v>
      </c>
      <c r="CO80" s="1">
        <f>'F12c_VDZ-F12 '!O70-'F12c_VDZ-F12 '!$M70</f>
        <v>0.32774894768205609</v>
      </c>
      <c r="CP80" s="1">
        <f>'F12c_VDZ-F12 '!P70-'F12c_VDZ-F12 '!$M70</f>
        <v>0.38608170539050857</v>
      </c>
      <c r="CQ80" s="1">
        <f>'F12c_VDZ-F12 '!Q70-'F12c_VDZ-F12 '!$M70</f>
        <v>0.39458277198451075</v>
      </c>
      <c r="CR80" s="1">
        <f>'F12c_VDZ-F12 '!R70-'F12c_VDZ-F12 '!$M70</f>
        <v>0.37405987398953044</v>
      </c>
      <c r="CS80" s="1">
        <f>'F12c_VDZ-F12 '!W70-'F12c_VDZ-F12 '!$V70</f>
        <v>0.505081890158527</v>
      </c>
      <c r="CT80" s="1">
        <f>'F12c_VDZ-F12 '!X70-'F12c_VDZ-F12 '!$V70</f>
        <v>0.3715205231113039</v>
      </c>
      <c r="CU80" s="1">
        <f>'F12c_VDZ-F12 '!Y70-'F12c_VDZ-F12 '!$V70</f>
        <v>0.43764374581465404</v>
      </c>
      <c r="CV80" s="1">
        <f>'F12c_VDZ-F12 '!Z70-'F12c_VDZ-F12 '!$V70</f>
        <v>0.44728014809860994</v>
      </c>
      <c r="CW80" s="1">
        <f>'F12c_VDZ-F12 '!AA70-'F12c_VDZ-F12 '!$V70</f>
        <v>0.42401637302693107</v>
      </c>
      <c r="CX80" s="1"/>
      <c r="CY80" s="1">
        <f>'F12c_aVDZ-F12'!E70-'F12c_aVDZ-F12'!$D70</f>
        <v>0.54047639028158923</v>
      </c>
      <c r="CZ80" s="1">
        <f>'F12c_aVDZ-F12'!F70-'F12c_aVDZ-F12'!$D70</f>
        <v>0.42596121188089064</v>
      </c>
      <c r="DA80" s="1">
        <f>'F12c_aVDZ-F12'!G70-'F12c_aVDZ-F12'!$D70</f>
        <v>0.50043201055402697</v>
      </c>
      <c r="DB80" s="1">
        <f>'F12c_aVDZ-F12'!H70-'F12c_aVDZ-F12'!$D70</f>
        <v>0.51117188034830896</v>
      </c>
      <c r="DC80" s="1">
        <f>'F12c_aVDZ-F12'!I70-'F12c_aVDZ-F12'!$D70</f>
        <v>0.48614953111966042</v>
      </c>
      <c r="DD80" s="1">
        <f>'F12c_aVDZ-F12'!N70-'F12c_aVDZ-F12'!$M70</f>
        <v>0.48744691473570789</v>
      </c>
      <c r="DE80" s="1">
        <f>'F12c_aVDZ-F12'!O70-'F12c_aVDZ-F12'!$M70</f>
        <v>0.35346100690203208</v>
      </c>
      <c r="DF80" s="1">
        <f>'F12c_aVDZ-F12'!P70-'F12c_aVDZ-F12'!$M70</f>
        <v>0.41525659473871457</v>
      </c>
      <c r="DG80" s="1">
        <f>'F12c_aVDZ-F12'!Q70-'F12c_aVDZ-F12'!$M70</f>
        <v>0.42416849818344726</v>
      </c>
      <c r="DH80" s="1">
        <f>'F12c_aVDZ-F12'!R70-'F12c_aVDZ-F12'!$M70</f>
        <v>0.40340504717728898</v>
      </c>
      <c r="DI80" s="1">
        <f>'F12c_aVDZ-F12'!W70-'F12c_aVDZ-F12'!$V70</f>
        <v>0.513961652508649</v>
      </c>
      <c r="DJ80" s="1">
        <f>'F12c_aVDZ-F12'!X70-'F12c_aVDZ-F12'!$V70</f>
        <v>0.38971110939146136</v>
      </c>
      <c r="DK80" s="1">
        <f>'F12c_aVDZ-F12'!Y70-'F12c_aVDZ-F12'!$V70</f>
        <v>0.45784430264637166</v>
      </c>
      <c r="DL80" s="1">
        <f>'F12c_aVDZ-F12'!Z70-'F12c_aVDZ-F12'!$V70</f>
        <v>0.46767018926587856</v>
      </c>
      <c r="DM80" s="1">
        <f>'F12c_aVDZ-F12'!AA70-'F12c_aVDZ-F12'!$V70</f>
        <v>0.44477728914847514</v>
      </c>
      <c r="DO80" s="1"/>
    </row>
    <row r="81" spans="1:119" x14ac:dyDescent="0.2">
      <c r="A81" t="s">
        <v>182</v>
      </c>
      <c r="B81" s="1">
        <f>-(BEGDB!D64-BEGDB!C64)</f>
        <v>0.66999999999999993</v>
      </c>
      <c r="C81" s="1">
        <f>'CCSD(T)-haVnZ'!I72-'CCSD(T)-haVnZ'!H72</f>
        <v>0.78962727838177882</v>
      </c>
      <c r="D81" s="1">
        <f>'CCSD(T)-haVnZ'!S72-'CCSD(T)-haVnZ'!R72</f>
        <v>0.80248194667224393</v>
      </c>
      <c r="E81" s="1"/>
      <c r="F81" s="1">
        <f t="shared" si="66"/>
        <v>0.80789443858401866</v>
      </c>
      <c r="G81" s="1"/>
      <c r="H81" s="1">
        <f>'CCSD(T)-haVnZ'!N72-'CCSD(T)-haVnZ'!M72</f>
        <v>0.61214778814384374</v>
      </c>
      <c r="I81" s="1">
        <f>'CCSD(T)-haVnZ'!X72-'CCSD(T)-haVnZ'!W72</f>
        <v>0.74851960607876489</v>
      </c>
      <c r="J81" s="1"/>
      <c r="K81" s="1">
        <f t="shared" si="36"/>
        <v>0.80593931889346848</v>
      </c>
      <c r="L81" s="1"/>
      <c r="M81" s="1">
        <f>(C81+H81)/2</f>
        <v>0.70088753326281128</v>
      </c>
      <c r="N81" s="1">
        <f t="shared" si="68"/>
        <v>0.77550077637550441</v>
      </c>
      <c r="O81" s="1"/>
      <c r="P81" s="1">
        <f t="shared" si="70"/>
        <v>0.80691687873874351</v>
      </c>
      <c r="Q81" s="1"/>
      <c r="R81" s="1"/>
      <c r="S81" s="1">
        <f>'CCSD(T)-sano-VnZ'!F72-'CCSD(T)-sano-VnZ'!E72</f>
        <v>0.59159134064302155</v>
      </c>
      <c r="T81" s="1">
        <f>'CCSD(T)-sano-VnZ'!P72-'CCSD(T)-sano-VnZ'!O72</f>
        <v>0.72638084497375299</v>
      </c>
      <c r="U81" s="1"/>
      <c r="V81" s="1">
        <f>'CCSD(T)-sano-VnZ'!K72-'CCSD(T)-sano-VnZ'!J72</f>
        <v>0.4992177028083491</v>
      </c>
      <c r="W81" s="1">
        <f>'CCSD(T)-sano-VnZ'!U72-'CCSD(T)-sano-VnZ'!T72</f>
        <v>0.67413663732675522</v>
      </c>
      <c r="X81" s="1"/>
      <c r="Y81" s="1">
        <f t="shared" si="78"/>
        <v>0.54540452172568532</v>
      </c>
      <c r="Z81" s="1">
        <f t="shared" si="77"/>
        <v>0.7002587411502541</v>
      </c>
      <c r="AA81" s="1"/>
      <c r="AB81" s="27"/>
      <c r="AC81" s="28">
        <f t="shared" si="74"/>
        <v>0.78313432048142939</v>
      </c>
      <c r="AD81" s="28">
        <f t="shared" si="75"/>
        <v>0.74778671501871563</v>
      </c>
      <c r="AE81" s="28">
        <f t="shared" si="76"/>
        <v>0.76546051775007251</v>
      </c>
      <c r="AF81" s="27"/>
      <c r="AG81" s="27"/>
      <c r="AH81" s="27"/>
      <c r="AI81" s="27"/>
      <c r="AJ81" s="1"/>
      <c r="AK81" s="1">
        <f t="shared" si="67"/>
        <v>0.83808135326036481</v>
      </c>
      <c r="AL81" s="1"/>
      <c r="AM81" s="1"/>
      <c r="AN81" s="1"/>
      <c r="AO81" s="1"/>
      <c r="AP81" s="1"/>
      <c r="AQ81" s="1"/>
      <c r="BB81" s="1"/>
      <c r="BC81" s="1">
        <f>'F12b_VTZ-F12'!E71-'F12b_VTZ-F12'!$D71</f>
        <v>0.84532604563486125</v>
      </c>
      <c r="BD81" s="1">
        <f>'F12b_VTZ-F12'!F71-'F12b_VTZ-F12'!$D71</f>
        <v>0.80989630356769116</v>
      </c>
      <c r="BE81" s="1">
        <f>'F12b_VTZ-F12'!G71-'F12b_VTZ-F12'!$D71</f>
        <v>0.86263675085601932</v>
      </c>
      <c r="BF81" s="1">
        <f>'F12b_VTZ-F12'!H71-'F12b_VTZ-F12'!$D71</f>
        <v>0.87716598592301587</v>
      </c>
      <c r="BG81" s="1">
        <f>'F12b_VTZ-F12'!I71-'F12b_VTZ-F12'!$D71</f>
        <v>0.85257783876570858</v>
      </c>
      <c r="BH81" s="1">
        <f>'F12b_VTZ-F12'!N71-'F12b_VTZ-F12'!$M71</f>
        <v>0.80363184588424108</v>
      </c>
      <c r="BI81" s="1">
        <f>'F12b_VTZ-F12'!O71-'F12b_VTZ-F12'!$M71</f>
        <v>0.75393584760963961</v>
      </c>
      <c r="BJ81" s="1">
        <f>'F12b_VTZ-F12'!P71-'F12b_VTZ-F12'!$M71</f>
        <v>0.80303215000597916</v>
      </c>
      <c r="BK81" s="1">
        <f>'F12b_VTZ-F12'!Q71-'F12b_VTZ-F12'!$M71</f>
        <v>0.81655747554099145</v>
      </c>
      <c r="BL81" s="1">
        <f>'F12b_VTZ-F12'!R71-'F12b_VTZ-F12'!$M71</f>
        <v>0.79366826677866786</v>
      </c>
      <c r="BM81" s="1">
        <f>'F12b_VTZ-F12'!W71-'F12b_VTZ-F12'!$V71</f>
        <v>0.82447894575955116</v>
      </c>
      <c r="BN81" s="1">
        <f>'F12b_VTZ-F12'!X71-'F12b_VTZ-F12'!$V71</f>
        <v>0.78191607558866538</v>
      </c>
      <c r="BO81" s="1">
        <f>'F12b_VTZ-F12'!Y71-'F12b_VTZ-F12'!$V71</f>
        <v>0.83283445043099924</v>
      </c>
      <c r="BP81" s="1">
        <f>'F12b_VTZ-F12'!Z71-'F12b_VTZ-F12'!$V71</f>
        <v>0.84686173073200344</v>
      </c>
      <c r="BQ81" s="1">
        <f>'F12b_VTZ-F12'!AA71-'F12b_VTZ-F12'!$V71</f>
        <v>0.82312305277218822</v>
      </c>
      <c r="BR81" s="1"/>
      <c r="BS81" s="1">
        <f>'F12b_VDZ-F12'!E71-'F12b_VDZ-F12'!$D71</f>
        <v>0.8447473319390939</v>
      </c>
      <c r="BT81" s="1">
        <f>'F12b_VDZ-F12'!F71-'F12b_VDZ-F12'!$D71</f>
        <v>0.75668957026947581</v>
      </c>
      <c r="BU81" s="1">
        <f>'F12b_VDZ-F12'!G71-'F12b_VDZ-F12'!$D71</f>
        <v>0.87890250276369875</v>
      </c>
      <c r="BV81" s="1">
        <f>'F12b_VDZ-F12'!H71-'F12b_VDZ-F12'!$D71</f>
        <v>0.90786822086318875</v>
      </c>
      <c r="BW81" s="1">
        <f>'F12b_VDZ-F12'!I71-'F12b_VDZ-F12'!$D71</f>
        <v>0.86360980654855268</v>
      </c>
      <c r="BX81" s="1">
        <f>'F12b_VDZ-F12'!N71-'F12b_VDZ-F12'!M71</f>
        <v>0.74571252516537645</v>
      </c>
      <c r="BY81" s="1">
        <f>'F12b_VDZ-F12'!O71-'F12b_VDZ-F12'!M71</f>
        <v>0.64312032493460491</v>
      </c>
      <c r="BZ81" s="1">
        <f>'F12b_VDZ-F12'!P71-'F12b_VDZ-F12'!M71</f>
        <v>0.74699068861479323</v>
      </c>
      <c r="CA81" s="1">
        <f>'F12b_VDZ-F12'!Q71-'F12b_VDZ-F12'!M71</f>
        <v>0.77160902983161983</v>
      </c>
      <c r="CB81" s="1">
        <f>'F12b_VDZ-F12'!R71-'F12b_VDZ-F12'!M71</f>
        <v>0.73399322684786461</v>
      </c>
      <c r="CC81" s="1">
        <f>'F12b_VDZ-F12'!W71-'F12b_VDZ-F12'!V71</f>
        <v>0.79522992855223507</v>
      </c>
      <c r="CD81" s="1">
        <f>'F12b_VDZ-F12'!X71-'F12b_VDZ-F12'!V71</f>
        <v>0.69990494760204047</v>
      </c>
      <c r="CE81" s="1">
        <f>'F12b_VDZ-F12'!Y71-'F12b_VDZ-F12'!V71</f>
        <v>0.8129465956892461</v>
      </c>
      <c r="CF81" s="1">
        <f>'F12b_VDZ-F12'!Z71-'F12b_VDZ-F12'!V71</f>
        <v>0.83973862534740462</v>
      </c>
      <c r="CG81" s="1">
        <f>'F12b_VDZ-F12'!AA71-'F12b_VDZ-F12'!V71</f>
        <v>0.79880151669820876</v>
      </c>
      <c r="CI81" s="1">
        <f>'F12c_VDZ-F12 '!E71-'F12c_VDZ-F12 '!$D71</f>
        <v>0.82706526321464713</v>
      </c>
      <c r="CJ81" s="1">
        <f>'F12c_VDZ-F12 '!F71-'F12c_VDZ-F12 '!$D71</f>
        <v>0.74086131457895865</v>
      </c>
      <c r="CK81" s="1">
        <f>'F12c_VDZ-F12 '!G71-'F12c_VDZ-F12 '!$D71</f>
        <v>0.86560013411461778</v>
      </c>
      <c r="CL81" s="1">
        <f>'F12c_VDZ-F12 '!H71-'F12c_VDZ-F12 '!$D71</f>
        <v>0.88887764547042902</v>
      </c>
      <c r="CM81" s="1">
        <f>'F12c_VDZ-F12 '!I71-'F12c_VDZ-F12 '!$D71</f>
        <v>0.84554501832896545</v>
      </c>
      <c r="CN81" s="1">
        <f>'F12c_VDZ-F12 '!N71-'F12c_VDZ-F12 '!$M71</f>
        <v>0.73112093629579022</v>
      </c>
      <c r="CO81" s="1">
        <f>'F12c_VDZ-F12 '!O71-'F12c_VDZ-F12 '!$M71</f>
        <v>0.63007919116475519</v>
      </c>
      <c r="CP81" s="1">
        <f>'F12c_VDZ-F12 '!P71-'F12c_VDZ-F12 '!$M71</f>
        <v>0.73616562458116497</v>
      </c>
      <c r="CQ81" s="1">
        <f>'F12c_VDZ-F12 '!Q71-'F12c_VDZ-F12 '!$M71</f>
        <v>0.75596241412703713</v>
      </c>
      <c r="CR81" s="1">
        <f>'F12c_VDZ-F12 '!R71-'F12c_VDZ-F12 '!$M71</f>
        <v>0.71910938087633514</v>
      </c>
      <c r="CS81" s="1">
        <f>'F12c_VDZ-F12 '!W71-'F12c_VDZ-F12 '!$V71</f>
        <v>0.77909309975521879</v>
      </c>
      <c r="CT81" s="1">
        <f>'F12c_VDZ-F12 '!X71-'F12c_VDZ-F12 '!$V71</f>
        <v>0.68547025287185726</v>
      </c>
      <c r="CU81" s="1">
        <f>'F12c_VDZ-F12 '!Y71-'F12c_VDZ-F12 '!$V71</f>
        <v>0.80088287934789149</v>
      </c>
      <c r="CV81" s="1">
        <f>'F12c_VDZ-F12 '!Z71-'F12c_VDZ-F12 '!$V71</f>
        <v>0.82242002979873341</v>
      </c>
      <c r="CW81" s="1">
        <f>'F12c_VDZ-F12 '!AA71-'F12c_VDZ-F12 '!$V71</f>
        <v>0.7823271996026504</v>
      </c>
      <c r="CX81" s="1"/>
      <c r="CY81" s="1">
        <f>'F12c_aVDZ-F12'!E71-'F12c_aVDZ-F12'!$D71</f>
        <v>0.84606637388458017</v>
      </c>
      <c r="CZ81" s="1">
        <f>'F12c_aVDZ-F12'!F71-'F12c_aVDZ-F12'!$D71</f>
        <v>0.77395728581919165</v>
      </c>
      <c r="DA81" s="1">
        <f>'F12c_aVDZ-F12'!G71-'F12c_aVDZ-F12'!$D71</f>
        <v>0.90139709250217992</v>
      </c>
      <c r="DB81" s="1">
        <f>'F12c_aVDZ-F12'!H71-'F12c_aVDZ-F12'!$D71</f>
        <v>0.92496038329276153</v>
      </c>
      <c r="DC81" s="1">
        <f>'F12c_aVDZ-F12'!I71-'F12c_aVDZ-F12'!$D71</f>
        <v>0.88331745030544351</v>
      </c>
      <c r="DD81" s="1">
        <f>'F12c_aVDZ-F12'!N71-'F12c_aVDZ-F12'!$M71</f>
        <v>0.76859470049158674</v>
      </c>
      <c r="DE81" s="1">
        <f>'F12c_aVDZ-F12'!O71-'F12c_aVDZ-F12'!$M71</f>
        <v>0.66900118096249139</v>
      </c>
      <c r="DF81" s="1">
        <f>'F12c_aVDZ-F12'!P71-'F12c_aVDZ-F12'!$M71</f>
        <v>0.77915891541977533</v>
      </c>
      <c r="DG81" s="1">
        <f>'F12c_aVDZ-F12'!Q71-'F12c_aVDZ-F12'!$M71</f>
        <v>0.79952679573448338</v>
      </c>
      <c r="DH81" s="1">
        <f>'F12c_aVDZ-F12'!R71-'F12c_aVDZ-F12'!$M71</f>
        <v>0.76353104783249126</v>
      </c>
      <c r="DI81" s="1">
        <f>'F12c_aVDZ-F12'!W71-'F12c_aVDZ-F12'!$V71</f>
        <v>0.80733053718808367</v>
      </c>
      <c r="DJ81" s="1">
        <f>'F12c_aVDZ-F12'!X71-'F12c_aVDZ-F12'!$V71</f>
        <v>0.7214792333908413</v>
      </c>
      <c r="DK81" s="1">
        <f>'F12c_aVDZ-F12'!Y71-'F12c_aVDZ-F12'!$V71</f>
        <v>0.84027800396097785</v>
      </c>
      <c r="DL81" s="1">
        <f>'F12c_aVDZ-F12'!Z71-'F12c_aVDZ-F12'!$V71</f>
        <v>0.86224358951362223</v>
      </c>
      <c r="DM81" s="1">
        <f>'F12c_aVDZ-F12'!AA71-'F12c_aVDZ-F12'!$V71</f>
        <v>0.82342424906896738</v>
      </c>
      <c r="DO81" s="1"/>
    </row>
    <row r="82" spans="1:119" x14ac:dyDescent="0.2">
      <c r="A82" t="s">
        <v>183</v>
      </c>
      <c r="B82" s="1">
        <f>-(BEGDB!D65-BEGDB!C65)</f>
        <v>0.78399999999999981</v>
      </c>
      <c r="C82" s="1">
        <f>'CCSD(T)-haVnZ'!I73-'CCSD(T)-haVnZ'!H73</f>
        <v>0.90516319042260207</v>
      </c>
      <c r="D82" s="1">
        <f>'CCSD(T)-haVnZ'!S73-'CCSD(T)-haVnZ'!R73</f>
        <v>0.93066928045961239</v>
      </c>
      <c r="E82" s="1"/>
      <c r="F82" s="1">
        <f t="shared" si="66"/>
        <v>0.94140868679098511</v>
      </c>
      <c r="G82" s="1"/>
      <c r="H82" s="1">
        <f>'CCSD(T)-haVnZ'!N73-'CCSD(T)-haVnZ'!M73</f>
        <v>0.71588815004002893</v>
      </c>
      <c r="I82" s="1">
        <f>'CCSD(T)-haVnZ'!X73-'CCSD(T)-haVnZ'!W73</f>
        <v>0.87104569788204378</v>
      </c>
      <c r="J82" s="1"/>
      <c r="K82" s="1">
        <f t="shared" si="36"/>
        <v>0.93637519171026051</v>
      </c>
      <c r="L82" s="1"/>
      <c r="M82" s="1">
        <f t="shared" si="37"/>
        <v>0.8105256702313155</v>
      </c>
      <c r="N82" s="1">
        <f t="shared" si="68"/>
        <v>0.90085748917082809</v>
      </c>
      <c r="O82" s="1"/>
      <c r="P82" s="1">
        <f t="shared" si="70"/>
        <v>0.93889193925062275</v>
      </c>
      <c r="Q82" s="1"/>
      <c r="R82" s="1"/>
      <c r="S82" s="1">
        <f>'CCSD(T)-sano-VnZ'!F73-'CCSD(T)-sano-VnZ'!E73</f>
        <v>0.69410125428164404</v>
      </c>
      <c r="T82" s="1">
        <f>'CCSD(T)-sano-VnZ'!P73-'CCSD(T)-sano-VnZ'!O73</f>
        <v>0.85035630994730527</v>
      </c>
      <c r="U82" s="1"/>
      <c r="V82" s="1">
        <f>'CCSD(T)-sano-VnZ'!K73-'CCSD(T)-sano-VnZ'!J73</f>
        <v>0.57159059037392379</v>
      </c>
      <c r="W82" s="1">
        <f>'CCSD(T)-sano-VnZ'!U73-'CCSD(T)-sano-VnZ'!T73</f>
        <v>0.78028016105153841</v>
      </c>
      <c r="X82" s="1"/>
      <c r="Y82" s="1">
        <f t="shared" si="78"/>
        <v>0.63284592232778392</v>
      </c>
      <c r="Z82" s="1">
        <f t="shared" si="77"/>
        <v>0.81531823549942184</v>
      </c>
      <c r="AA82" s="1"/>
      <c r="AB82" s="27"/>
      <c r="AC82" s="28">
        <f t="shared" si="74"/>
        <v>0.91614791233284687</v>
      </c>
      <c r="AD82" s="28">
        <f t="shared" si="75"/>
        <v>0.8681494539684288</v>
      </c>
      <c r="AE82" s="28">
        <f t="shared" si="76"/>
        <v>0.89214868315063778</v>
      </c>
      <c r="AF82" s="27"/>
      <c r="AG82" s="27"/>
      <c r="AH82" s="27"/>
      <c r="AI82" s="27"/>
      <c r="AJ82" s="1"/>
      <c r="AK82" s="1">
        <f t="shared" si="67"/>
        <v>0.97638755291840784</v>
      </c>
      <c r="AL82" s="1"/>
      <c r="AM82" s="1"/>
      <c r="AN82" s="1"/>
      <c r="AO82" s="1"/>
      <c r="AP82" s="1"/>
      <c r="AQ82" s="1"/>
      <c r="BB82" s="1"/>
      <c r="BC82" s="1">
        <f>'F12b_VTZ-F12'!E72-'F12b_VTZ-F12'!$D72</f>
        <v>0.98752103749757358</v>
      </c>
      <c r="BD82" s="1">
        <f>'F12b_VTZ-F12'!F72-'F12b_VTZ-F12'!$D72</f>
        <v>0.94535794718257682</v>
      </c>
      <c r="BE82" s="1">
        <f>'F12b_VTZ-F12'!G72-'F12b_VTZ-F12'!$D72</f>
        <v>1.0052180123981778</v>
      </c>
      <c r="BF82" s="1">
        <f>'F12b_VTZ-F12'!H72-'F12b_VTZ-F12'!$D72</f>
        <v>1.0223417017801979</v>
      </c>
      <c r="BG82" s="1">
        <f>'F12b_VTZ-F12'!I72-'F12b_VTZ-F12'!D72</f>
        <v>0.99517831099909859</v>
      </c>
      <c r="BH82" s="1">
        <f>'F12b_VTZ-F12'!N72-'F12b_VTZ-F12'!$M72</f>
        <v>0.93718258997001014</v>
      </c>
      <c r="BI82" s="1">
        <f>'F12b_VTZ-F12'!O72-'F12b_VTZ-F12'!$M72</f>
        <v>0.87877030422122271</v>
      </c>
      <c r="BJ82" s="1">
        <f>'F12b_VTZ-F12'!P72-'F12b_VTZ-F12'!$M72</f>
        <v>0.93441403988451066</v>
      </c>
      <c r="BK82" s="1">
        <f>'F12b_VTZ-F12'!Q72-'F12b_VTZ-F12'!$M72</f>
        <v>0.95033159764395414</v>
      </c>
      <c r="BL82" s="1">
        <f>'F12b_VTZ-F12'!R72-'F12b_VTZ-F12'!$M72</f>
        <v>0.92508149925368111</v>
      </c>
      <c r="BM82" s="1">
        <f>'F12b_VTZ-F12'!W72-'F12b_VTZ-F12'!$V72</f>
        <v>0.96235181373379186</v>
      </c>
      <c r="BN82" s="1">
        <f>'F12b_VTZ-F12'!X72-'F12b_VTZ-F12'!$V72</f>
        <v>0.91206412570189954</v>
      </c>
      <c r="BO82" s="1">
        <f>'F12b_VTZ-F12'!Y72-'F12b_VTZ-F12'!$V72</f>
        <v>0.96981602614134399</v>
      </c>
      <c r="BP82" s="1">
        <f>'F12b_VTZ-F12'!Z72-'F12b_VTZ-F12'!$V72</f>
        <v>0.9863366497120758</v>
      </c>
      <c r="BQ82" s="1">
        <f>'F12b_VTZ-F12'!AA72-'F12b_VTZ-F12'!$V72</f>
        <v>0.96012990512639007</v>
      </c>
      <c r="BR82" s="1"/>
      <c r="BS82" s="1">
        <f>'F12b_VDZ-F12'!E72-'F12b_VDZ-F12'!$D72</f>
        <v>0.99138108747816212</v>
      </c>
      <c r="BT82" s="1">
        <f>'F12b_VDZ-F12'!F72-'F12b_VDZ-F12'!$D72</f>
        <v>0.8867813622647831</v>
      </c>
      <c r="BU82" s="1">
        <f>'F12b_VDZ-F12'!G72-'F12b_VDZ-F12'!$D72</f>
        <v>1.0259262258177504</v>
      </c>
      <c r="BV82" s="1">
        <f>'F12b_VDZ-F12'!H72-'F12b_VDZ-F12'!$D72</f>
        <v>1.0601653523385068</v>
      </c>
      <c r="BW82" s="1">
        <f>'F12b_VDZ-F12'!I72-'F12b_VDZ-F12'!$D72</f>
        <v>1.0120835687527969</v>
      </c>
      <c r="BX82" s="1">
        <f>'F12b_VDZ-F12'!N72-'F12b_VDZ-F12'!M72</f>
        <v>0.87205971176264718</v>
      </c>
      <c r="BY82" s="1">
        <f>'F12b_VDZ-F12'!O72-'F12b_VDZ-F12'!M72</f>
        <v>0.75163328773787219</v>
      </c>
      <c r="BZ82" s="1">
        <f>'F12b_VDZ-F12'!P72-'F12b_VDZ-F12'!M72</f>
        <v>0.86957206691682165</v>
      </c>
      <c r="CA82" s="1">
        <f>'F12b_VDZ-F12'!Q72-'F12b_VDZ-F12'!M72</f>
        <v>0.89859305036458315</v>
      </c>
      <c r="CB82" s="1">
        <f>'F12b_VDZ-F12'!R72-'F12b_VDZ-F12'!M72</f>
        <v>0.85783907129523351</v>
      </c>
      <c r="CC82" s="1">
        <f>'F12b_VDZ-F12'!W72-'F12b_VDZ-F12'!V72</f>
        <v>0.93172039962040465</v>
      </c>
      <c r="CD82" s="1">
        <f>'F12b_VDZ-F12'!X72-'F12b_VDZ-F12'!V72</f>
        <v>0.81920732500132765</v>
      </c>
      <c r="CE82" s="1">
        <f>'F12b_VDZ-F12'!Y72-'F12b_VDZ-F12'!V72</f>
        <v>0.94774914636728624</v>
      </c>
      <c r="CF82" s="1">
        <f>'F12b_VDZ-F12'!Z72-'F12b_VDZ-F12'!V72</f>
        <v>0.97937920135154499</v>
      </c>
      <c r="CG82" s="1">
        <f>'F12b_VDZ-F12'!AA72-'F12b_VDZ-F12'!V72</f>
        <v>0.93496132002401566</v>
      </c>
      <c r="CI82" s="1">
        <f>'F12c_VDZ-F12 '!E72-'F12c_VDZ-F12 '!$D72</f>
        <v>0.97003599543389685</v>
      </c>
      <c r="CJ82" s="1">
        <f>'F12c_VDZ-F12 '!F72-'F12c_VDZ-F12 '!$D72</f>
        <v>0.86808668141095779</v>
      </c>
      <c r="CK82" s="1">
        <f>'F12c_VDZ-F12 '!G72-'F12c_VDZ-F12 '!$D72</f>
        <v>1.010036215555278</v>
      </c>
      <c r="CL82" s="1">
        <f>'F12c_VDZ-F12 '!H72-'F12c_VDZ-F12 '!$D72</f>
        <v>1.0378154801002464</v>
      </c>
      <c r="CM82" s="1">
        <f>'F12c_VDZ-F12 '!I72-'F12c_VDZ-F12 '!$D72</f>
        <v>0.99074732949432587</v>
      </c>
      <c r="CN82" s="1">
        <f>'F12c_VDZ-F12 '!N72-'F12c_VDZ-F12 '!$M72</f>
        <v>0.85404863421229837</v>
      </c>
      <c r="CO82" s="1">
        <f>'F12c_VDZ-F12 '!O72-'F12c_VDZ-F12 '!$M72</f>
        <v>0.73596958247432998</v>
      </c>
      <c r="CP82" s="1">
        <f>'F12c_VDZ-F12 '!P72-'F12c_VDZ-F12 '!$M72</f>
        <v>0.8563153286005325</v>
      </c>
      <c r="CQ82" s="1">
        <f>'F12c_VDZ-F12 '!Q72-'F12c_VDZ-F12 '!$M72</f>
        <v>0.87986677129214774</v>
      </c>
      <c r="CR82" s="1">
        <f>'F12c_VDZ-F12 '!R72-'F12c_VDZ-F12 '!$M72</f>
        <v>0.83996208447795295</v>
      </c>
      <c r="CS82" s="1">
        <f>'F12c_VDZ-F12 '!W72-'F12c_VDZ-F12 '!$V72</f>
        <v>0.91204231482309739</v>
      </c>
      <c r="CT82" s="1">
        <f>'F12c_VDZ-F12 '!X72-'F12c_VDZ-F12 '!$V72</f>
        <v>0.80202813194264344</v>
      </c>
      <c r="CU82" s="1">
        <f>'F12c_VDZ-F12 '!Y72-'F12c_VDZ-F12 '!$V72</f>
        <v>0.93317577207790503</v>
      </c>
      <c r="CV82" s="1">
        <f>'F12c_VDZ-F12 '!Z72-'F12c_VDZ-F12 '!$V72</f>
        <v>0.95884112569619706</v>
      </c>
      <c r="CW82" s="1">
        <f>'F12c_VDZ-F12 '!AA72-'F12c_VDZ-F12 '!$V72</f>
        <v>0.91535470698613919</v>
      </c>
      <c r="CX82" s="1"/>
      <c r="CY82" s="1">
        <f>'F12c_aVDZ-F12'!E72-'F12c_aVDZ-F12'!$D72</f>
        <v>0.98394908962666427</v>
      </c>
      <c r="CZ82" s="1">
        <f>'F12c_aVDZ-F12'!F72-'F12c_aVDZ-F12'!$D72</f>
        <v>0.89848779576677451</v>
      </c>
      <c r="DA82" s="1">
        <f>'F12c_aVDZ-F12'!G72-'F12c_aVDZ-F12'!$D72</f>
        <v>1.0421110699200935</v>
      </c>
      <c r="DB82" s="1">
        <f>'F12c_aVDZ-F12'!H72-'F12c_aVDZ-F12'!$D72</f>
        <v>1.0699632191366542</v>
      </c>
      <c r="DC82" s="1">
        <f>'F12c_aVDZ-F12'!I72-'F12c_aVDZ-F12'!$D72</f>
        <v>1.0254441213086198</v>
      </c>
      <c r="DD82" s="1">
        <f>'F12c_aVDZ-F12'!N72-'F12c_aVDZ-F12'!$M72</f>
        <v>0.89596013675647113</v>
      </c>
      <c r="DE82" s="1">
        <f>'F12c_aVDZ-F12'!O72-'F12c_aVDZ-F12'!$M72</f>
        <v>0.77939640006487387</v>
      </c>
      <c r="DF82" s="1">
        <f>'F12c_aVDZ-F12'!P72-'F12c_aVDZ-F12'!$M72</f>
        <v>0.90398291461524405</v>
      </c>
      <c r="DG82" s="1">
        <f>'F12c_aVDZ-F12'!Q72-'F12c_aVDZ-F12'!$M72</f>
        <v>0.9281433594601638</v>
      </c>
      <c r="DH82" s="1">
        <f>'F12c_aVDZ-F12'!R72-'F12c_aVDZ-F12'!$M72</f>
        <v>0.88952511139404056</v>
      </c>
      <c r="DI82" s="1">
        <f>'F12c_aVDZ-F12'!W72-'F12c_aVDZ-F12'!$V72</f>
        <v>0.93995461319156748</v>
      </c>
      <c r="DJ82" s="1">
        <f>'F12c_aVDZ-F12'!X72-'F12c_aVDZ-F12'!$V72</f>
        <v>0.83894209791582419</v>
      </c>
      <c r="DK82" s="1">
        <f>'F12c_aVDZ-F12'!Y72-'F12c_aVDZ-F12'!$V72</f>
        <v>0.97304699226766855</v>
      </c>
      <c r="DL82" s="1">
        <f>'F12c_aVDZ-F12'!Z72-'F12c_aVDZ-F12'!$V72</f>
        <v>0.99905328929840875</v>
      </c>
      <c r="DM82" s="1">
        <f>'F12c_aVDZ-F12'!AA72-'F12c_aVDZ-F12'!$V72</f>
        <v>0.95748461635133042</v>
      </c>
      <c r="DO82" s="1"/>
    </row>
    <row r="83" spans="1:119" x14ac:dyDescent="0.2">
      <c r="A83" t="s">
        <v>184</v>
      </c>
      <c r="B83" s="1">
        <f>-(BEGDB!D66-BEGDB!C66)</f>
        <v>0.70400000000000018</v>
      </c>
      <c r="C83" s="1">
        <f>'CCSD(T)-haVnZ'!I74-'CCSD(T)-haVnZ'!H74</f>
        <v>0.9145216343364817</v>
      </c>
      <c r="D83" s="1">
        <f>'CCSD(T)-haVnZ'!S74-'CCSD(T)-haVnZ'!R74</f>
        <v>0.85549960617369081</v>
      </c>
      <c r="E83" s="1"/>
      <c r="F83" s="1">
        <f t="shared" si="66"/>
        <v>0.83064822589462095</v>
      </c>
      <c r="G83" s="1"/>
      <c r="H83" s="1">
        <f>'CCSD(T)-haVnZ'!N74-'CCSD(T)-haVnZ'!M74</f>
        <v>0.6627778732275309</v>
      </c>
      <c r="I83" s="1">
        <f>'CCSD(T)-haVnZ'!X74-'CCSD(T)-haVnZ'!W74</f>
        <v>0.78717546820942452</v>
      </c>
      <c r="J83" s="1"/>
      <c r="K83" s="1">
        <f t="shared" si="36"/>
        <v>0.83955340293864289</v>
      </c>
      <c r="L83" s="1"/>
      <c r="M83" s="1">
        <f t="shared" si="37"/>
        <v>0.7886497537820063</v>
      </c>
      <c r="N83" s="1">
        <f t="shared" si="68"/>
        <v>0.82133753719155767</v>
      </c>
      <c r="O83" s="1"/>
      <c r="P83" s="1">
        <f t="shared" si="70"/>
        <v>0.83510081441663186</v>
      </c>
      <c r="Q83" s="1"/>
      <c r="R83" s="1"/>
      <c r="S83" s="1">
        <f>'CCSD(T)-sano-VnZ'!F74-'CCSD(T)-sano-VnZ'!E74</f>
        <v>0.61308186492971961</v>
      </c>
      <c r="T83" s="1">
        <f>'CCSD(T)-sano-VnZ'!P74-'CCSD(T)-sano-VnZ'!O74</f>
        <v>0.74771263133200883</v>
      </c>
      <c r="U83" s="1"/>
      <c r="V83" s="1">
        <f>'CCSD(T)-sano-VnZ'!K74-'CCSD(T)-sano-VnZ'!J74</f>
        <v>0.51107206254849524</v>
      </c>
      <c r="W83" s="1">
        <f>'CCSD(T)-sano-VnZ'!U74-'CCSD(T)-sano-VnZ'!T74</f>
        <v>0.69531914673909467</v>
      </c>
      <c r="X83" s="1"/>
      <c r="Y83" s="1">
        <f t="shared" si="78"/>
        <v>0.56207696373910743</v>
      </c>
      <c r="Z83" s="1">
        <f t="shared" si="77"/>
        <v>0.72151588903555175</v>
      </c>
      <c r="AA83" s="1"/>
      <c r="AB83" s="27"/>
      <c r="AC83" s="28">
        <f t="shared" si="74"/>
        <v>0.80439926981718324</v>
      </c>
      <c r="AD83" s="28">
        <f t="shared" si="75"/>
        <v>0.77289686639829447</v>
      </c>
      <c r="AE83" s="28">
        <f t="shared" si="76"/>
        <v>0.7886480681077388</v>
      </c>
      <c r="AF83" s="27"/>
      <c r="AG83" s="27"/>
      <c r="AH83" s="27"/>
      <c r="AI83" s="27"/>
      <c r="AJ83" s="1"/>
      <c r="AK83" s="1">
        <f t="shared" si="67"/>
        <v>0.8754214992672128</v>
      </c>
      <c r="AL83" s="1"/>
      <c r="AM83" s="1"/>
      <c r="AN83" s="1"/>
      <c r="AO83" s="1"/>
      <c r="AP83" s="1"/>
      <c r="AQ83" s="1"/>
      <c r="BB83" s="1"/>
      <c r="BC83" s="1">
        <f>'F12b_VTZ-F12'!E73-'F12b_VTZ-F12'!$D73</f>
        <v>0.92885363316858971</v>
      </c>
      <c r="BD83" s="1">
        <f>'F12b_VTZ-F12'!F73-'F12b_VTZ-F12'!$D73</f>
        <v>0.84684633308497936</v>
      </c>
      <c r="BE83" s="1">
        <f>'F12b_VTZ-F12'!G73-'F12b_VTZ-F12'!$D73</f>
        <v>0.90155260620226896</v>
      </c>
      <c r="BF83" s="1">
        <f>'F12b_VTZ-F12'!H73-'F12b_VTZ-F12'!$D73</f>
        <v>0.91480995571824586</v>
      </c>
      <c r="BG83" s="1">
        <f>'F12b_VTZ-F12'!I73-'F12b_VTZ-F12'!$D73</f>
        <v>0.89147513483855789</v>
      </c>
      <c r="BH83" s="1">
        <f>'F12b_VTZ-F12'!N73-'F12b_VTZ-F12'!$M73</f>
        <v>0.87661007250015821</v>
      </c>
      <c r="BI83" s="1">
        <f>'F12b_VTZ-F12'!O73-'F12b_VTZ-F12'!$M73</f>
        <v>0.77869140220249511</v>
      </c>
      <c r="BJ83" s="1">
        <f>'F12b_VTZ-F12'!P73-'F12b_VTZ-F12'!$M73</f>
        <v>0.82899486678477619</v>
      </c>
      <c r="BK83" s="1">
        <f>'F12b_VTZ-F12'!Q73-'F12b_VTZ-F12'!$M73</f>
        <v>0.84118525325840876</v>
      </c>
      <c r="BL83" s="1">
        <f>'F12b_VTZ-F12'!R73-'F12b_VTZ-F12'!$M73</f>
        <v>0.81972843909856641</v>
      </c>
      <c r="BM83" s="1">
        <f>'F12b_VTZ-F12'!W73-'F12b_VTZ-F12'!$V73</f>
        <v>0.90273185283437396</v>
      </c>
      <c r="BN83" s="1">
        <f>'F12b_VTZ-F12'!X73-'F12b_VTZ-F12'!$V73</f>
        <v>0.81276886764373746</v>
      </c>
      <c r="BO83" s="1">
        <f>'F12b_VTZ-F12'!Y73-'F12b_VTZ-F12'!$V73</f>
        <v>0.86527373649352235</v>
      </c>
      <c r="BP83" s="1">
        <f>'F12b_VTZ-F12'!Z73-'F12b_VTZ-F12'!$V73</f>
        <v>0.87799760448832753</v>
      </c>
      <c r="BQ83" s="1">
        <f>'F12b_VTZ-F12'!AA73-'F12b_VTZ-F12'!$V73</f>
        <v>0.85560178696856237</v>
      </c>
      <c r="BR83" s="1"/>
      <c r="BS83" s="1">
        <f>'F12b_VDZ-F12'!E73-'F12b_VDZ-F12'!$D73</f>
        <v>0.97326728786595051</v>
      </c>
      <c r="BT83" s="1">
        <f>'F12b_VDZ-F12'!F73-'F12b_VDZ-F12'!$D73</f>
        <v>0.79290315176763437</v>
      </c>
      <c r="BU83" s="1">
        <f>'F12b_VDZ-F12'!G73-'F12b_VDZ-F12'!$D73</f>
        <v>0.92333572023341004</v>
      </c>
      <c r="BV83" s="1">
        <f>'F12b_VDZ-F12'!H73-'F12b_VDZ-F12'!$D73</f>
        <v>0.94970572247911234</v>
      </c>
      <c r="BW83" s="1">
        <f>'F12b_VDZ-F12'!I73-'F12b_VDZ-F12'!$D73</f>
        <v>0.90494036711240122</v>
      </c>
      <c r="BX83" s="1">
        <f>'F12b_VDZ-F12'!N73-'F12b_VDZ-F12'!M73</f>
        <v>0.86033746163577662</v>
      </c>
      <c r="BY83" s="1">
        <f>'F12b_VDZ-F12'!O73-'F12b_VDZ-F12'!M73</f>
        <v>0.65756520376303795</v>
      </c>
      <c r="BZ83" s="1">
        <f>'F12b_VDZ-F12'!P73-'F12b_VDZ-F12'!M73</f>
        <v>0.76573467978205789</v>
      </c>
      <c r="CA83" s="1">
        <f>'F12b_VDZ-F12'!Q73-'F12b_VDZ-F12'!M73</f>
        <v>0.78760367583948332</v>
      </c>
      <c r="CB83" s="1">
        <f>'F12b_VDZ-F12'!R73-'F12b_VDZ-F12'!M73</f>
        <v>0.75047916705475526</v>
      </c>
      <c r="CC83" s="1">
        <f>'F12b_VDZ-F12'!W73-'F12b_VDZ-F12'!V73</f>
        <v>0.91680237475086335</v>
      </c>
      <c r="CD83" s="1">
        <f>'F12b_VDZ-F12'!X73-'F12b_VDZ-F12'!V73</f>
        <v>0.72523417776533616</v>
      </c>
      <c r="CE83" s="1">
        <f>'F12b_VDZ-F12'!Y73-'F12b_VDZ-F12'!V73</f>
        <v>0.84453520000773352</v>
      </c>
      <c r="CF83" s="1">
        <f>'F12b_VDZ-F12'!Z73-'F12b_VDZ-F12'!V73</f>
        <v>0.86865469915929783</v>
      </c>
      <c r="CG83" s="1">
        <f>'F12b_VDZ-F12'!AA73-'F12b_VDZ-F12'!V73</f>
        <v>0.82770976708357802</v>
      </c>
      <c r="CI83" s="1">
        <f>'F12c_VDZ-F12 '!E73-'F12c_VDZ-F12 '!$D73</f>
        <v>0.95337825504353413</v>
      </c>
      <c r="CJ83" s="1">
        <f>'F12c_VDZ-F12 '!F73-'F12c_VDZ-F12 '!$D73</f>
        <v>0.77708450580264898</v>
      </c>
      <c r="CK83" s="1">
        <f>'F12c_VDZ-F12 '!G73-'F12c_VDZ-F12 '!$D73</f>
        <v>0.91043220699838345</v>
      </c>
      <c r="CL83" s="1">
        <f>'F12c_VDZ-F12 '!H73-'F12c_VDZ-F12 '!$D73</f>
        <v>0.9307588201224668</v>
      </c>
      <c r="CM83" s="1">
        <f>'F12c_VDZ-F12 '!I73-'F12c_VDZ-F12 '!$D73</f>
        <v>0.88688654647256326</v>
      </c>
      <c r="CN83" s="1">
        <f>'F12c_VDZ-F12 '!N73-'F12c_VDZ-F12 '!$M73</f>
        <v>0.84245994998902951</v>
      </c>
      <c r="CO83" s="1">
        <f>'F12c_VDZ-F12 '!O73-'F12c_VDZ-F12 '!$M73</f>
        <v>0.64382100764470129</v>
      </c>
      <c r="CP83" s="1">
        <f>'F12c_VDZ-F12 '!P73-'F12c_VDZ-F12 '!$M73</f>
        <v>0.75430069255653187</v>
      </c>
      <c r="CQ83" s="1">
        <f>'F12c_VDZ-F12 '!Q73-'F12c_VDZ-F12 '!$M73</f>
        <v>0.77114146141221029</v>
      </c>
      <c r="CR83" s="1">
        <f>'F12c_VDZ-F12 '!R73-'F12c_VDZ-F12 '!$M73</f>
        <v>0.73479291602489738</v>
      </c>
      <c r="CS83" s="1">
        <f>'F12c_VDZ-F12 '!W73-'F12c_VDZ-F12 '!$V73</f>
        <v>0.89791910251628204</v>
      </c>
      <c r="CT83" s="1">
        <f>'F12c_VDZ-F12 '!X73-'F12c_VDZ-F12 '!$V73</f>
        <v>0.71045275672367536</v>
      </c>
      <c r="CU83" s="1">
        <f>'F12c_VDZ-F12 '!Y73-'F12c_VDZ-F12 '!$V73</f>
        <v>0.83236644977745788</v>
      </c>
      <c r="CV83" s="1">
        <f>'F12c_VDZ-F12 '!Z73-'F12c_VDZ-F12 '!$V73</f>
        <v>0.85095014076733877</v>
      </c>
      <c r="CW83" s="1">
        <f>'F12c_VDZ-F12 '!AA73-'F12c_VDZ-F12 '!$V73</f>
        <v>0.8108397312487301</v>
      </c>
      <c r="CX83" s="1"/>
      <c r="CY83" s="1">
        <f>'F12c_aVDZ-F12'!E73-'F12c_aVDZ-F12'!$D73</f>
        <v>0.96986576969438554</v>
      </c>
      <c r="CZ83" s="1">
        <f>'F12c_aVDZ-F12'!F73-'F12c_aVDZ-F12'!$D73</f>
        <v>0.81383109516042218</v>
      </c>
      <c r="DA83" s="1">
        <f>'F12c_aVDZ-F12'!G73-'F12c_aVDZ-F12'!$D73</f>
        <v>0.95048147434880859</v>
      </c>
      <c r="DB83" s="1">
        <f>'F12c_aVDZ-F12'!H73-'F12c_aVDZ-F12'!$D73</f>
        <v>0.97096382573953921</v>
      </c>
      <c r="DC83" s="1">
        <f>'F12c_aVDZ-F12'!I73-'F12c_aVDZ-F12'!$D73</f>
        <v>0.92882542890658959</v>
      </c>
      <c r="DD83" s="1">
        <f>'F12c_aVDZ-F12'!N73-'F12c_aVDZ-F12'!$M73</f>
        <v>0.88974147372694024</v>
      </c>
      <c r="DE83" s="1">
        <f>'F12c_aVDZ-F12'!O73-'F12c_aVDZ-F12'!$M73</f>
        <v>0.69233271554108367</v>
      </c>
      <c r="DF83" s="1">
        <f>'F12c_aVDZ-F12'!P73-'F12c_aVDZ-F12'!$M73</f>
        <v>0.80858230180758683</v>
      </c>
      <c r="DG83" s="1">
        <f>'F12c_aVDZ-F12'!Q73-'F12c_aVDZ-F12'!$M73</f>
        <v>0.82600680431595563</v>
      </c>
      <c r="DH83" s="1">
        <f>'F12c_aVDZ-F12'!R73-'F12c_aVDZ-F12'!$M73</f>
        <v>0.79015932824703894</v>
      </c>
      <c r="DI83" s="1">
        <f>'F12c_aVDZ-F12'!W73-'F12c_aVDZ-F12'!$V73</f>
        <v>0.92980362171066311</v>
      </c>
      <c r="DJ83" s="1">
        <f>'F12c_aVDZ-F12'!X73-'F12c_aVDZ-F12'!$V73</f>
        <v>0.75308190535075292</v>
      </c>
      <c r="DK83" s="1">
        <f>'F12c_aVDZ-F12'!Y73-'F12c_aVDZ-F12'!$V73</f>
        <v>0.87953188807819771</v>
      </c>
      <c r="DL83" s="1">
        <f>'F12c_aVDZ-F12'!Z73-'F12c_aVDZ-F12'!$V73</f>
        <v>0.89848531502774742</v>
      </c>
      <c r="DM83" s="1">
        <f>'F12c_aVDZ-F12'!AA73-'F12c_aVDZ-F12'!$V73</f>
        <v>0.85949237857681426</v>
      </c>
      <c r="DO83" s="1"/>
    </row>
    <row r="84" spans="1:119" x14ac:dyDescent="0.2">
      <c r="A84" t="s">
        <v>185</v>
      </c>
      <c r="B84" s="1">
        <f>-(BEGDB!D67-BEGDB!C67)</f>
        <v>0.49199999999999999</v>
      </c>
      <c r="C84" s="1">
        <f>'CCSD(T)-haVnZ'!I75-'CCSD(T)-haVnZ'!H75</f>
        <v>0.58487066558457057</v>
      </c>
      <c r="D84" s="1">
        <f>'CCSD(T)-haVnZ'!S75-'CCSD(T)-haVnZ'!R75</f>
        <v>0.58790110791156236</v>
      </c>
      <c r="E84" s="1"/>
      <c r="F84" s="1">
        <f t="shared" si="66"/>
        <v>0.58917708362819043</v>
      </c>
      <c r="G84" s="1"/>
      <c r="H84" s="1">
        <f>'CCSD(T)-haVnZ'!N75-'CCSD(T)-haVnZ'!M75</f>
        <v>0.45544653874090124</v>
      </c>
      <c r="I84" s="1">
        <f>'CCSD(T)-haVnZ'!X75-'CCSD(T)-haVnZ'!W75</f>
        <v>0.55052757138953945</v>
      </c>
      <c r="J84" s="1"/>
      <c r="K84" s="1">
        <f t="shared" si="36"/>
        <v>0.59056169039949236</v>
      </c>
      <c r="L84" s="1"/>
      <c r="M84" s="1">
        <f t="shared" si="37"/>
        <v>0.52015860216273591</v>
      </c>
      <c r="N84" s="1">
        <f t="shared" si="68"/>
        <v>0.5692143396505509</v>
      </c>
      <c r="O84" s="1"/>
      <c r="P84" s="1">
        <f t="shared" si="70"/>
        <v>0.5898693870138414</v>
      </c>
      <c r="Q84" s="1"/>
      <c r="R84" s="1"/>
      <c r="S84" s="1">
        <f>'CCSD(T)-sano-VnZ'!F75-'CCSD(T)-sano-VnZ'!E75</f>
        <v>0.42561815836236594</v>
      </c>
      <c r="T84" s="1">
        <f>'CCSD(T)-sano-VnZ'!P75-'CCSD(T)-sano-VnZ'!O75</f>
        <v>0.52613721718555384</v>
      </c>
      <c r="U84" s="1"/>
      <c r="V84" s="1">
        <f>'CCSD(T)-sano-VnZ'!K75-'CCSD(T)-sano-VnZ'!J75</f>
        <v>0.34723745896673708</v>
      </c>
      <c r="W84" s="1">
        <f>'CCSD(T)-sano-VnZ'!U75-'CCSD(T)-sano-VnZ'!T75</f>
        <v>0.48568169917069937</v>
      </c>
      <c r="X84" s="1"/>
      <c r="Y84" s="1">
        <f t="shared" si="78"/>
        <v>0.38642780866455151</v>
      </c>
      <c r="Z84" s="1">
        <f t="shared" si="77"/>
        <v>0.5059094581781266</v>
      </c>
      <c r="AA84" s="1"/>
      <c r="AB84" s="27"/>
      <c r="AC84" s="28">
        <f t="shared" si="74"/>
        <v>0.56846103142689608</v>
      </c>
      <c r="AD84" s="28">
        <f t="shared" si="75"/>
        <v>0.54397401083552555</v>
      </c>
      <c r="AE84" s="28">
        <f t="shared" si="76"/>
        <v>0.55621752113121081</v>
      </c>
      <c r="AF84" s="27"/>
      <c r="AG84" s="27"/>
      <c r="AH84" s="27"/>
      <c r="AI84" s="27"/>
      <c r="AJ84" s="1"/>
      <c r="AK84" s="1">
        <f t="shared" si="67"/>
        <v>0.60970547179807977</v>
      </c>
      <c r="AL84" s="1"/>
      <c r="AM84" s="1"/>
      <c r="AN84" s="1"/>
      <c r="AO84" s="1"/>
      <c r="AP84" s="1"/>
      <c r="AQ84" s="1"/>
      <c r="BB84" s="1"/>
      <c r="BC84" s="1">
        <f>'F12b_VTZ-F12'!E74-'F12b_VTZ-F12'!$D74</f>
        <v>0.62409647520455014</v>
      </c>
      <c r="BD84" s="1">
        <f>'F12b_VTZ-F12'!F74-'F12b_VTZ-F12'!$D74</f>
        <v>0.59119699750447507</v>
      </c>
      <c r="BE84" s="1">
        <f>'F12b_VTZ-F12'!G74-'F12b_VTZ-F12'!$D74</f>
        <v>0.62929373202366357</v>
      </c>
      <c r="BF84" s="1">
        <f>'F12b_VTZ-F12'!H74-'F12b_VTZ-F12'!$D74</f>
        <v>0.63969067307177863</v>
      </c>
      <c r="BG84" s="1">
        <f>'F12b_VTZ-F12'!I74-'F12b_VTZ-F12'!D74</f>
        <v>0.62235307927296102</v>
      </c>
      <c r="BH84" s="1">
        <f>'F12b_VTZ-F12'!N74-'F12b_VTZ-F12'!$M74</f>
        <v>0.5924680956558066</v>
      </c>
      <c r="BI84" s="1">
        <f>'F12b_VTZ-F12'!O74-'F12b_VTZ-F12'!$M74</f>
        <v>0.55060945812339446</v>
      </c>
      <c r="BJ84" s="1">
        <f>'F12b_VTZ-F12'!P74-'F12b_VTZ-F12'!$M74</f>
        <v>0.58609073160486602</v>
      </c>
      <c r="BK84" s="1">
        <f>'F12b_VTZ-F12'!Q74-'F12b_VTZ-F12'!$M74</f>
        <v>0.59577388984282731</v>
      </c>
      <c r="BL84" s="1">
        <f>'F12b_VTZ-F12'!R74-'F12b_VTZ-F12'!$M74</f>
        <v>0.57962657656649741</v>
      </c>
      <c r="BM84" s="1">
        <f>'F12b_VTZ-F12'!W74-'F12b_VTZ-F12'!$V74</f>
        <v>0.60828228543017815</v>
      </c>
      <c r="BN84" s="1">
        <f>'F12b_VTZ-F12'!X74-'F12b_VTZ-F12'!$V74</f>
        <v>0.57090322781393477</v>
      </c>
      <c r="BO84" s="1">
        <f>'F12b_VTZ-F12'!Y74-'F12b_VTZ-F12'!$V74</f>
        <v>0.60769223181426479</v>
      </c>
      <c r="BP84" s="1">
        <f>'F12b_VTZ-F12'!Z74-'F12b_VTZ-F12'!$V74</f>
        <v>0.61773228145730297</v>
      </c>
      <c r="BQ84" s="1">
        <f>'F12b_VTZ-F12'!AA74-'F12b_VTZ-F12'!$V74</f>
        <v>0.60098982791972944</v>
      </c>
      <c r="BR84" s="1"/>
      <c r="BS84" s="1">
        <f>'F12b_VDZ-F12'!E74-'F12b_VDZ-F12'!$D74</f>
        <v>0.63665040768241266</v>
      </c>
      <c r="BT84" s="1">
        <f>'F12b_VDZ-F12'!F74-'F12b_VDZ-F12'!$D74</f>
        <v>0.55625735871601911</v>
      </c>
      <c r="BU84" s="1">
        <f>'F12b_VDZ-F12'!G74-'F12b_VDZ-F12'!$D74</f>
        <v>0.6453753501559123</v>
      </c>
      <c r="BV84" s="1">
        <f>'F12b_VDZ-F12'!H74-'F12b_VDZ-F12'!$D74</f>
        <v>0.66617256551077286</v>
      </c>
      <c r="BW84" s="1">
        <f>'F12b_VDZ-F12'!I74-'F12b_VDZ-F12'!$D74</f>
        <v>0.63485652350259247</v>
      </c>
      <c r="BX84" s="1">
        <f>'F12b_VDZ-F12'!N74-'F12b_VDZ-F12'!M74</f>
        <v>0.55234215318840363</v>
      </c>
      <c r="BY84" s="1">
        <f>'F12b_VDZ-F12'!O74-'F12b_VDZ-F12'!M74</f>
        <v>0.46270733310840173</v>
      </c>
      <c r="BZ84" s="1">
        <f>'F12b_VDZ-F12'!P74-'F12b_VDZ-F12'!M74</f>
        <v>0.53683767494569867</v>
      </c>
      <c r="CA84" s="1">
        <f>'F12b_VDZ-F12'!Q74-'F12b_VDZ-F12'!M74</f>
        <v>0.55413726460890977</v>
      </c>
      <c r="CB84" s="1">
        <f>'F12b_VDZ-F12'!R74-'F12b_VDZ-F12'!M74</f>
        <v>0.52808787927661882</v>
      </c>
      <c r="CC84" s="1">
        <f>'F12b_VDZ-F12'!W74-'F12b_VDZ-F12'!V74</f>
        <v>0.5944962804354077</v>
      </c>
      <c r="CD84" s="1">
        <f>'F12b_VDZ-F12'!X74-'F12b_VDZ-F12'!V74</f>
        <v>0.5094823459122102</v>
      </c>
      <c r="CE84" s="1">
        <f>'F12b_VDZ-F12'!Y74-'F12b_VDZ-F12'!V74</f>
        <v>0.59110651255080526</v>
      </c>
      <c r="CF84" s="1">
        <f>'F12b_VDZ-F12'!Z74-'F12b_VDZ-F12'!V74</f>
        <v>0.61015491505984087</v>
      </c>
      <c r="CG84" s="1">
        <f>'F12b_VDZ-F12'!AA74-'F12b_VDZ-F12'!V74</f>
        <v>0.5814722013896052</v>
      </c>
      <c r="CI84" s="1">
        <f>'F12c_VDZ-F12 '!E74-'F12c_VDZ-F12 '!$D74</f>
        <v>0.62276279280968705</v>
      </c>
      <c r="CJ84" s="1">
        <f>'F12c_VDZ-F12 '!F74-'F12c_VDZ-F12 '!$D74</f>
        <v>0.54443959421380184</v>
      </c>
      <c r="CK84" s="1">
        <f>'F12c_VDZ-F12 '!G74-'F12c_VDZ-F12 '!$D74</f>
        <v>0.63538822842721743</v>
      </c>
      <c r="CL84" s="1">
        <f>'F12c_VDZ-F12 '!H74-'F12c_VDZ-F12 '!$D74</f>
        <v>0.65201963724171375</v>
      </c>
      <c r="CM84" s="1">
        <f>'F12c_VDZ-F12 '!I74-'F12c_VDZ-F12 '!$D74</f>
        <v>0.62136890887621199</v>
      </c>
      <c r="CN84" s="1">
        <f>'F12c_VDZ-F12 '!N74-'F12c_VDZ-F12 '!$M74</f>
        <v>0.54031017050866081</v>
      </c>
      <c r="CO84" s="1">
        <f>'F12c_VDZ-F12 '!O74-'F12c_VDZ-F12 '!$M74</f>
        <v>0.45263580106812817</v>
      </c>
      <c r="CP84" s="1">
        <f>'F12c_VDZ-F12 '!P74-'F12c_VDZ-F12 '!$M74</f>
        <v>0.52824861163655878</v>
      </c>
      <c r="CQ84" s="1">
        <f>'F12c_VDZ-F12 '!Q74-'F12c_VDZ-F12 '!$M74</f>
        <v>0.54207562042072333</v>
      </c>
      <c r="CR84" s="1">
        <f>'F12c_VDZ-F12 '!R74-'F12c_VDZ-F12 '!$M74</f>
        <v>0.51659323975905469</v>
      </c>
      <c r="CS84" s="1">
        <f>'F12c_VDZ-F12 '!W74-'F12c_VDZ-F12 '!$V74</f>
        <v>0.58153648165917415</v>
      </c>
      <c r="CT84" s="1">
        <f>'F12c_VDZ-F12 '!X74-'F12c_VDZ-F12 '!$V74</f>
        <v>0.49853769764096523</v>
      </c>
      <c r="CU84" s="1">
        <f>'F12c_VDZ-F12 '!Y74-'F12c_VDZ-F12 '!$V74</f>
        <v>0.58181842003188855</v>
      </c>
      <c r="CV84" s="1">
        <f>'F12c_VDZ-F12 '!Z74-'F12c_VDZ-F12 '!$V74</f>
        <v>0.59704762883121898</v>
      </c>
      <c r="CW84" s="1">
        <f>'F12c_VDZ-F12 '!AA74-'F12c_VDZ-F12 '!$V74</f>
        <v>0.56898107431763378</v>
      </c>
      <c r="CX84" s="1"/>
      <c r="CY84" s="1">
        <f>'F12c_aVDZ-F12'!E74-'F12c_aVDZ-F12'!$D74</f>
        <v>0.62630155864875769</v>
      </c>
      <c r="CZ84" s="1">
        <f>'F12c_aVDZ-F12'!F74-'F12c_aVDZ-F12'!$D74</f>
        <v>0.55955002233354545</v>
      </c>
      <c r="DA84" s="1">
        <f>'F12c_aVDZ-F12'!G74-'F12c_aVDZ-F12'!$D74</f>
        <v>0.6511651474902167</v>
      </c>
      <c r="DB84" s="1">
        <f>'F12c_aVDZ-F12'!H74-'F12c_aVDZ-F12'!$D74</f>
        <v>0.66773361344080895</v>
      </c>
      <c r="DC84" s="1">
        <f>'F12c_aVDZ-F12'!I74-'F12c_aVDZ-F12'!$D74</f>
        <v>0.63861444048927529</v>
      </c>
      <c r="DD84" s="1">
        <f>'F12c_aVDZ-F12'!N74-'F12c_aVDZ-F12'!$M74</f>
        <v>0.57192625593083779</v>
      </c>
      <c r="DE84" s="1">
        <f>'F12c_aVDZ-F12'!O74-'F12c_aVDZ-F12'!$M74</f>
        <v>0.48507467008592764</v>
      </c>
      <c r="DF84" s="1">
        <f>'F12c_aVDZ-F12'!P74-'F12c_aVDZ-F12'!$M74</f>
        <v>0.56449594581909679</v>
      </c>
      <c r="DG84" s="1">
        <f>'F12c_aVDZ-F12'!Q74-'F12c_aVDZ-F12'!$M74</f>
        <v>0.57885917132893772</v>
      </c>
      <c r="DH84" s="1">
        <f>'F12c_aVDZ-F12'!R74-'F12c_aVDZ-F12'!$M74</f>
        <v>0.55361572096906908</v>
      </c>
      <c r="DI84" s="1">
        <f>'F12c_aVDZ-F12'!W74-'F12c_aVDZ-F12'!$V74</f>
        <v>0.59911390728979796</v>
      </c>
      <c r="DJ84" s="1">
        <f>'F12c_aVDZ-F12'!X74-'F12c_aVDZ-F12'!$V74</f>
        <v>0.52231234620973677</v>
      </c>
      <c r="DK84" s="1">
        <f>'F12c_aVDZ-F12'!Y74-'F12c_aVDZ-F12'!$V74</f>
        <v>0.60783054665465652</v>
      </c>
      <c r="DL84" s="1">
        <f>'F12c_aVDZ-F12'!Z74-'F12c_aVDZ-F12'!$V74</f>
        <v>0.62329639238487333</v>
      </c>
      <c r="DM84" s="1">
        <f>'F12c_aVDZ-F12'!AA74-'F12c_aVDZ-F12'!$V74</f>
        <v>0.59611508072917196</v>
      </c>
      <c r="DO84" s="1"/>
    </row>
    <row r="85" spans="1:119" x14ac:dyDescent="0.2">
      <c r="A85" t="s">
        <v>186</v>
      </c>
      <c r="B85" s="1">
        <f>-(BEGDB!D68-BEGDB!C68)</f>
        <v>0.27099999999999991</v>
      </c>
      <c r="C85" s="1">
        <f>'CCSD(T)-haVnZ'!I76-'CCSD(T)-haVnZ'!H76</f>
        <v>0.33631482594432871</v>
      </c>
      <c r="D85" s="1">
        <f>'CCSD(T)-haVnZ'!S76-'CCSD(T)-haVnZ'!R76</f>
        <v>0.32068201938265561</v>
      </c>
      <c r="E85" s="1"/>
      <c r="F85" s="1">
        <f t="shared" si="66"/>
        <v>0.31409978504089853</v>
      </c>
      <c r="G85" s="1"/>
      <c r="H85" s="1">
        <f>'CCSD(T)-haVnZ'!N76-'CCSD(T)-haVnZ'!M76</f>
        <v>0.26311762865136634</v>
      </c>
      <c r="I85" s="1">
        <f>'CCSD(T)-haVnZ'!X76-'CCSD(T)-haVnZ'!W76</f>
        <v>0.29797723721128477</v>
      </c>
      <c r="J85" s="1"/>
      <c r="K85" s="1">
        <f t="shared" si="36"/>
        <v>0.31265496713125041</v>
      </c>
      <c r="L85" s="1"/>
      <c r="M85" s="1">
        <f t="shared" si="37"/>
        <v>0.29971622729784753</v>
      </c>
      <c r="N85" s="1">
        <f t="shared" si="68"/>
        <v>0.30932962829697019</v>
      </c>
      <c r="O85" s="1"/>
      <c r="P85" s="1">
        <f t="shared" si="70"/>
        <v>0.31337737608607447</v>
      </c>
      <c r="Q85" s="1"/>
      <c r="R85" s="1"/>
      <c r="S85" s="1">
        <f>'CCSD(T)-sano-VnZ'!F76-'CCSD(T)-sano-VnZ'!E76</f>
        <v>0.24671483280831641</v>
      </c>
      <c r="T85" s="1">
        <f>'CCSD(T)-sano-VnZ'!P76-'CCSD(T)-sano-VnZ'!O76</f>
        <v>0.29360039171655972</v>
      </c>
      <c r="U85" s="1"/>
      <c r="V85" s="1">
        <f>'CCSD(T)-sano-VnZ'!K76-'CCSD(T)-sano-VnZ'!J76</f>
        <v>0.19226779569084718</v>
      </c>
      <c r="W85" s="1">
        <f>'CCSD(T)-sano-VnZ'!U76-'CCSD(T)-sano-VnZ'!T76</f>
        <v>0.26272587827817739</v>
      </c>
      <c r="X85" s="1"/>
      <c r="Y85" s="1">
        <f t="shared" si="78"/>
        <v>0.21949131424958179</v>
      </c>
      <c r="Z85" s="1">
        <f t="shared" si="77"/>
        <v>0.27816313499736856</v>
      </c>
      <c r="AA85" s="1"/>
      <c r="AB85" s="27"/>
      <c r="AC85" s="28">
        <f t="shared" si="74"/>
        <v>0.31334167967792531</v>
      </c>
      <c r="AD85" s="28">
        <f t="shared" si="75"/>
        <v>0.29239243936757958</v>
      </c>
      <c r="AE85" s="28">
        <f t="shared" si="76"/>
        <v>0.30286705952275245</v>
      </c>
      <c r="AF85" s="27"/>
      <c r="AG85" s="27"/>
      <c r="AH85" s="27"/>
      <c r="AI85" s="27"/>
      <c r="AJ85" s="1"/>
      <c r="AK85" s="1">
        <f t="shared" si="67"/>
        <v>0.31375243897490285</v>
      </c>
      <c r="AL85" s="1"/>
      <c r="AM85" s="1"/>
      <c r="AN85" s="1"/>
      <c r="AO85" s="1"/>
      <c r="AP85" s="1"/>
      <c r="AQ85" s="1"/>
      <c r="BB85" s="1"/>
      <c r="BC85" s="1">
        <f>'F12b_VTZ-F12'!E75-'F12b_VTZ-F12'!$D75</f>
        <v>0.32371359682922662</v>
      </c>
      <c r="BD85" s="1">
        <f>'F12b_VTZ-F12'!F75-'F12b_VTZ-F12'!$D75</f>
        <v>0.3090536345099455</v>
      </c>
      <c r="BE85" s="1">
        <f>'F12b_VTZ-F12'!G75-'F12b_VTZ-F12'!$D75</f>
        <v>0.32754122292633081</v>
      </c>
      <c r="BF85" s="1">
        <f>'F12b_VTZ-F12'!H75-'F12b_VTZ-F12'!$D75</f>
        <v>0.33228751395235534</v>
      </c>
      <c r="BG85" s="1">
        <f>'F12b_VTZ-F12'!I75-'F12b_VTZ-F12'!$D75</f>
        <v>0.32534076104861942</v>
      </c>
      <c r="BH85" s="1">
        <f>'F12b_VTZ-F12'!N75-'F12b_VTZ-F12'!$M75</f>
        <v>0.31019462251781915</v>
      </c>
      <c r="BI85" s="1">
        <f>'F12b_VTZ-F12'!O75-'F12b_VTZ-F12'!$M75</f>
        <v>0.28690232869812515</v>
      </c>
      <c r="BJ85" s="1">
        <f>'F12b_VTZ-F12'!P75-'F12b_VTZ-F12'!$M75</f>
        <v>0.30406482600084717</v>
      </c>
      <c r="BK85" s="1">
        <f>'F12b_VTZ-F12'!Q75-'F12b_VTZ-F12'!$M75</f>
        <v>0.30847092835976175</v>
      </c>
      <c r="BL85" s="1">
        <f>'F12b_VTZ-F12'!R75-'F12b_VTZ-F12'!$M75</f>
        <v>0.30202208142051612</v>
      </c>
      <c r="BM85" s="1">
        <f>'F12b_VTZ-F12'!W75-'F12b_VTZ-F12'!$V75</f>
        <v>0.31695410967352267</v>
      </c>
      <c r="BN85" s="1">
        <f>'F12b_VTZ-F12'!X75-'F12b_VTZ-F12'!$V75</f>
        <v>0.29797798160403488</v>
      </c>
      <c r="BO85" s="1">
        <f>'F12b_VTZ-F12'!Y75-'F12b_VTZ-F12'!$V75</f>
        <v>0.31580302446358832</v>
      </c>
      <c r="BP85" s="1">
        <f>'F12b_VTZ-F12'!Z75-'F12b_VTZ-F12'!$V75</f>
        <v>0.32037922115605877</v>
      </c>
      <c r="BQ85" s="1">
        <f>'F12b_VTZ-F12'!AA75-'F12b_VTZ-F12'!$V75</f>
        <v>0.3136814212345671</v>
      </c>
      <c r="BR85" s="1"/>
      <c r="BS85" s="1">
        <f>'F12b_VDZ-F12'!E75-'F12b_VDZ-F12'!$D75</f>
        <v>0.32867113148377092</v>
      </c>
      <c r="BT85" s="1">
        <f>'F12b_VDZ-F12'!F75-'F12b_VDZ-F12'!$D75</f>
        <v>0.30018339873908451</v>
      </c>
      <c r="BU85" s="1">
        <f>'F12b_VDZ-F12'!G75-'F12b_VDZ-F12'!$D75</f>
        <v>0.34620451559977328</v>
      </c>
      <c r="BV85" s="1">
        <f>'F12b_VDZ-F12'!H75-'F12b_VDZ-F12'!$D75</f>
        <v>0.35582671886698369</v>
      </c>
      <c r="BW85" s="1">
        <f>'F12b_VDZ-F12'!I75-'F12b_VDZ-F12'!$D75</f>
        <v>0.34259931298091706</v>
      </c>
      <c r="BX85" s="1">
        <f>'F12b_VDZ-F12'!N75-'F12b_VDZ-F12'!M75</f>
        <v>0.2912168081770643</v>
      </c>
      <c r="BY85" s="1">
        <f>'F12b_VDZ-F12'!O75-'F12b_VDZ-F12'!M75</f>
        <v>0.24351981519250954</v>
      </c>
      <c r="BZ85" s="1">
        <f>'F12b_VDZ-F12'!P75-'F12b_VDZ-F12'!M75</f>
        <v>0.28085383805967323</v>
      </c>
      <c r="CA85" s="1">
        <f>'F12b_VDZ-F12'!Q75-'F12b_VDZ-F12'!M75</f>
        <v>0.28865972329922451</v>
      </c>
      <c r="CB85" s="1">
        <f>'F12b_VDZ-F12'!R75-'F12b_VDZ-F12'!M75</f>
        <v>0.27792916507921106</v>
      </c>
      <c r="CC85" s="1">
        <f>'F12b_VDZ-F12'!W75-'F12b_VDZ-F12'!V75</f>
        <v>0.30994396983041739</v>
      </c>
      <c r="CD85" s="1">
        <f>'F12b_VDZ-F12'!X75-'F12b_VDZ-F12'!V75</f>
        <v>0.27185160696579747</v>
      </c>
      <c r="CE85" s="1">
        <f>'F12b_VDZ-F12'!Y75-'F12b_VDZ-F12'!V75</f>
        <v>0.31352917682972326</v>
      </c>
      <c r="CF85" s="1">
        <f>'F12b_VDZ-F12'!Z75-'F12b_VDZ-F12'!V75</f>
        <v>0.3222432210831041</v>
      </c>
      <c r="CG85" s="1">
        <f>'F12b_VDZ-F12'!AA75-'F12b_VDZ-F12'!V75</f>
        <v>0.31026423903006428</v>
      </c>
      <c r="CI85" s="1">
        <f>'F12c_VDZ-F12 '!E75-'F12c_VDZ-F12 '!$D75</f>
        <v>0.32435897967234562</v>
      </c>
      <c r="CJ85" s="1">
        <f>'F12c_VDZ-F12 '!F75-'F12c_VDZ-F12 '!$D75</f>
        <v>0.29608194485406836</v>
      </c>
      <c r="CK85" s="1">
        <f>'F12c_VDZ-F12 '!G75-'F12c_VDZ-F12 '!$D75</f>
        <v>0.34339287882229952</v>
      </c>
      <c r="CL85" s="1">
        <f>'F12c_VDZ-F12 '!H75-'F12c_VDZ-F12 '!$D75</f>
        <v>0.35096500138154019</v>
      </c>
      <c r="CM85" s="1">
        <f>'F12c_VDZ-F12 '!I75-'F12c_VDZ-F12 '!$D75</f>
        <v>0.33791832366194852</v>
      </c>
      <c r="CN85" s="1">
        <f>'F12c_VDZ-F12 '!N75-'F12c_VDZ-F12 '!$M75</f>
        <v>0.28633589682284866</v>
      </c>
      <c r="CO85" s="1">
        <f>'F12c_VDZ-F12 '!O75-'F12c_VDZ-F12 '!$M75</f>
        <v>0.2392136841911614</v>
      </c>
      <c r="CP85" s="1">
        <f>'F12c_VDZ-F12 '!P75-'F12c_VDZ-F12 '!$M75</f>
        <v>0.27743763878806726</v>
      </c>
      <c r="CQ85" s="1">
        <f>'F12c_VDZ-F12 '!Q75-'F12c_VDZ-F12 '!$M75</f>
        <v>0.28355538884349762</v>
      </c>
      <c r="CR85" s="1">
        <f>'F12c_VDZ-F12 '!R75-'F12c_VDZ-F12 '!$M75</f>
        <v>0.27301457776737248</v>
      </c>
      <c r="CS85" s="1">
        <f>'F12c_VDZ-F12 '!W75-'F12c_VDZ-F12 '!$V75</f>
        <v>0.30534743824759669</v>
      </c>
      <c r="CT85" s="1">
        <f>'F12c_VDZ-F12 '!X75-'F12c_VDZ-F12 '!$V75</f>
        <v>0.26764781452261488</v>
      </c>
      <c r="CU85" s="1">
        <f>'F12c_VDZ-F12 '!Y75-'F12c_VDZ-F12 '!$V75</f>
        <v>0.31041525880518339</v>
      </c>
      <c r="CV85" s="1">
        <f>'F12c_VDZ-F12 '!Z75-'F12c_VDZ-F12 '!$V75</f>
        <v>0.31726019511251913</v>
      </c>
      <c r="CW85" s="1">
        <f>'F12c_VDZ-F12 '!AA75-'F12c_VDZ-F12 '!$V75</f>
        <v>0.30546645071466028</v>
      </c>
      <c r="CX85" s="1"/>
      <c r="CY85" s="1">
        <f>'F12c_aVDZ-F12'!E75-'F12c_aVDZ-F12'!$D75</f>
        <v>0.3401577160829321</v>
      </c>
      <c r="CZ85" s="1">
        <f>'F12c_aVDZ-F12'!F75-'F12c_aVDZ-F12'!$D75</f>
        <v>0.31518914805955145</v>
      </c>
      <c r="DA85" s="1">
        <f>'F12c_aVDZ-F12'!G75-'F12c_aVDZ-F12'!$D75</f>
        <v>0.3646234140412119</v>
      </c>
      <c r="DB85" s="1">
        <f>'F12c_aVDZ-F12'!H75-'F12c_aVDZ-F12'!$D75</f>
        <v>0.37242241332981774</v>
      </c>
      <c r="DC85" s="1">
        <f>'F12c_aVDZ-F12'!I75-'F12c_aVDZ-F12'!$D75</f>
        <v>0.35972537468036592</v>
      </c>
      <c r="DD85" s="1">
        <f>'F12c_aVDZ-F12'!N75-'F12c_aVDZ-F12'!$M75</f>
        <v>0.30625099138156164</v>
      </c>
      <c r="DE85" s="1">
        <f>'F12c_aVDZ-F12'!O75-'F12c_aVDZ-F12'!$M75</f>
        <v>0.25764034003068836</v>
      </c>
      <c r="DF85" s="1">
        <f>'F12c_aVDZ-F12'!P75-'F12c_aVDZ-F12'!$M75</f>
        <v>0.298048650961102</v>
      </c>
      <c r="DG85" s="1">
        <f>'F12c_aVDZ-F12'!Q75-'F12c_aVDZ-F12'!$M75</f>
        <v>0.30442367002817905</v>
      </c>
      <c r="DH85" s="1">
        <f>'F12c_aVDZ-F12'!R75-'F12c_aVDZ-F12'!$M75</f>
        <v>0.29404492007702432</v>
      </c>
      <c r="DI85" s="1">
        <f>'F12c_aVDZ-F12'!W75-'F12c_aVDZ-F12'!$V75</f>
        <v>0.32320435373224665</v>
      </c>
      <c r="DJ85" s="1">
        <f>'F12c_aVDZ-F12'!X75-'F12c_aVDZ-F12'!$V75</f>
        <v>0.28641474404511946</v>
      </c>
      <c r="DK85" s="1">
        <f>'F12c_aVDZ-F12'!Y75-'F12c_aVDZ-F12'!$V75</f>
        <v>0.33133603250115673</v>
      </c>
      <c r="DL85" s="1">
        <f>'F12c_aVDZ-F12'!Z75-'F12c_aVDZ-F12'!$V75</f>
        <v>0.33842304167899773</v>
      </c>
      <c r="DM85" s="1">
        <f>'F12c_aVDZ-F12'!AA75-'F12c_aVDZ-F12'!$V75</f>
        <v>0.3268851473786949</v>
      </c>
      <c r="DO85" s="1"/>
    </row>
    <row r="86" spans="1:119" x14ac:dyDescent="0.2">
      <c r="A86" t="s">
        <v>187</v>
      </c>
      <c r="B86" s="1">
        <f>-(BEGDB!D69-BEGDB!C69)</f>
        <v>0.60499999999999998</v>
      </c>
      <c r="C86" s="1">
        <f>'CCSD(T)-haVnZ'!I77-'CCSD(T)-haVnZ'!H77</f>
        <v>0.70739616944277728</v>
      </c>
      <c r="D86" s="1">
        <f>'CCSD(T)-haVnZ'!S77-'CCSD(T)-haVnZ'!R77</f>
        <v>0.73125738759966907</v>
      </c>
      <c r="E86" s="1"/>
      <c r="F86" s="1">
        <f t="shared" si="66"/>
        <v>0.74130421629730769</v>
      </c>
      <c r="G86" s="1"/>
      <c r="H86" s="1">
        <f>'CCSD(T)-haVnZ'!N77-'CCSD(T)-haVnZ'!M77</f>
        <v>0.56696213435105136</v>
      </c>
      <c r="I86" s="1">
        <f>'CCSD(T)-haVnZ'!X77-'CCSD(T)-haVnZ'!W77</f>
        <v>0.68728513629442611</v>
      </c>
      <c r="J86" s="1"/>
      <c r="K86" s="1">
        <f t="shared" ref="K86" si="83">I86+(I86-H86)/((3/2)^$F$2-1)</f>
        <v>0.73794745290216279</v>
      </c>
      <c r="L86" s="1"/>
      <c r="M86" s="1">
        <f t="shared" ref="M86" si="84">(C86+H86)/2</f>
        <v>0.63717915189691432</v>
      </c>
      <c r="N86" s="1">
        <f t="shared" ref="N86" si="85">(D86+I86)/2</f>
        <v>0.70927126194704759</v>
      </c>
      <c r="O86" s="1"/>
      <c r="P86" s="1">
        <f t="shared" si="70"/>
        <v>0.7396258345997353</v>
      </c>
      <c r="Q86" s="1"/>
      <c r="R86" s="1"/>
      <c r="S86" s="1">
        <f>'CCSD(T)-sano-VnZ'!F77-'CCSD(T)-sano-VnZ'!E77</f>
        <v>0.5386351845549413</v>
      </c>
      <c r="T86" s="1">
        <f>'CCSD(T)-sano-VnZ'!P77-'CCSD(T)-sano-VnZ'!O77</f>
        <v>0.65893877200486761</v>
      </c>
      <c r="U86" s="1"/>
      <c r="V86" s="1">
        <f>'CCSD(T)-sano-VnZ'!K77-'CCSD(T)-sano-VnZ'!J77</f>
        <v>0.44689123492917338</v>
      </c>
      <c r="W86" s="1">
        <f>'CCSD(T)-sano-VnZ'!U77-'CCSD(T)-sano-VnZ'!T77</f>
        <v>0.60998527245075351</v>
      </c>
      <c r="X86" s="1"/>
      <c r="Y86" s="1">
        <f t="shared" si="78"/>
        <v>0.49276320974205734</v>
      </c>
      <c r="Z86" s="1">
        <f t="shared" si="77"/>
        <v>0.63446202222781056</v>
      </c>
      <c r="AA86" s="1"/>
      <c r="AB86" s="27"/>
      <c r="AC86" s="28">
        <f t="shared" si="74"/>
        <v>0.70959291408904712</v>
      </c>
      <c r="AD86" s="28">
        <f t="shared" si="75"/>
        <v>0.67865644614405041</v>
      </c>
      <c r="AE86" s="28">
        <f t="shared" si="76"/>
        <v>0.69412468011654882</v>
      </c>
      <c r="AF86" s="27"/>
      <c r="AG86" s="27"/>
      <c r="AH86" s="27"/>
      <c r="AI86" s="27"/>
      <c r="AJ86" s="1"/>
      <c r="AK86" s="1">
        <f t="shared" si="67"/>
        <v>0.76442065439570761</v>
      </c>
      <c r="AL86" s="1"/>
      <c r="AM86" s="1"/>
      <c r="AN86" s="1"/>
      <c r="AO86" s="1"/>
      <c r="AP86" s="1"/>
      <c r="AQ86" s="1"/>
      <c r="BB86" s="1"/>
      <c r="BC86" s="1">
        <f>'F12b_VTZ-F12'!E76-'F12b_VTZ-F12'!$D76</f>
        <v>0.79447291360239802</v>
      </c>
      <c r="BD86" s="1">
        <f>'F12b_VTZ-F12'!F76-'F12b_VTZ-F12'!$D76</f>
        <v>0.73438452996567261</v>
      </c>
      <c r="BE86" s="1">
        <f>'F12b_VTZ-F12'!G76-'F12b_VTZ-F12'!$D76</f>
        <v>0.77935089473547059</v>
      </c>
      <c r="BF86" s="1">
        <f>'F12b_VTZ-F12'!H76-'F12b_VTZ-F12'!$D76</f>
        <v>0.79117158077465977</v>
      </c>
      <c r="BG86" s="1">
        <f>'F12b_VTZ-F12'!I76-'F12b_VTZ-F12'!D76</f>
        <v>0.77308659469486329</v>
      </c>
      <c r="BH86" s="1">
        <f>'F12b_VTZ-F12'!N76-'F12b_VTZ-F12'!$M76</f>
        <v>0.75922664688784636</v>
      </c>
      <c r="BI86" s="1">
        <f>'F12b_VTZ-F12'!O76-'F12b_VTZ-F12'!$M76</f>
        <v>0.68662917254453193</v>
      </c>
      <c r="BJ86" s="1">
        <f>'F12b_VTZ-F12'!P76-'F12b_VTZ-F12'!$M76</f>
        <v>0.72867147677943356</v>
      </c>
      <c r="BK86" s="1">
        <f>'F12b_VTZ-F12'!Q76-'F12b_VTZ-F12'!$M76</f>
        <v>0.73972349046275054</v>
      </c>
      <c r="BL86" s="1">
        <f>'F12b_VTZ-F12'!R76-'F12b_VTZ-F12'!$M76</f>
        <v>0.72281452993762851</v>
      </c>
      <c r="BM86" s="1">
        <f>'F12b_VTZ-F12'!W76-'F12b_VTZ-F12'!$V76</f>
        <v>0.77684978024512219</v>
      </c>
      <c r="BN86" s="1">
        <f>'F12b_VTZ-F12'!X76-'F12b_VTZ-F12'!$V76</f>
        <v>0.71050685125510205</v>
      </c>
      <c r="BO86" s="1">
        <f>'F12b_VTZ-F12'!Y76-'F12b_VTZ-F12'!$V76</f>
        <v>0.75401118575745185</v>
      </c>
      <c r="BP86" s="1">
        <f>'F12b_VTZ-F12'!Z76-'F12b_VTZ-F12'!$V76</f>
        <v>0.76544753561870538</v>
      </c>
      <c r="BQ86" s="1">
        <f>'F12b_VTZ-F12'!AA76-'F12b_VTZ-F12'!$V76</f>
        <v>0.7479505623162459</v>
      </c>
      <c r="BR86" s="1"/>
      <c r="BS86" s="1">
        <f>'F12b_VDZ-F12'!E76-'F12b_VDZ-F12'!$D76</f>
        <v>0.78709075000800865</v>
      </c>
      <c r="BT86" s="1">
        <f>'F12b_VDZ-F12'!F76-'F12b_VDZ-F12'!$D76</f>
        <v>0.67768340368466085</v>
      </c>
      <c r="BU86" s="1">
        <f>'F12b_VDZ-F12'!G76-'F12b_VDZ-F12'!$D76</f>
        <v>0.78328003164680471</v>
      </c>
      <c r="BV86" s="1">
        <f>'F12b_VDZ-F12'!H76-'F12b_VDZ-F12'!$D76</f>
        <v>0.80636631473499421</v>
      </c>
      <c r="BW86" s="1">
        <f>'F12b_VDZ-F12'!I76-'F12b_VDZ-F12'!$D76</f>
        <v>0.77344006862530357</v>
      </c>
      <c r="BX86" s="1">
        <f>'F12b_VDZ-F12'!N76-'F12b_VDZ-F12'!M76</f>
        <v>0.70601089762334635</v>
      </c>
      <c r="BY86" s="1">
        <f>'F12b_VDZ-F12'!O76-'F12b_VDZ-F12'!M76</f>
        <v>0.58103570148629036</v>
      </c>
      <c r="BZ86" s="1">
        <f>'F12b_VDZ-F12'!P76-'F12b_VDZ-F12'!M76</f>
        <v>0.6715726844918839</v>
      </c>
      <c r="CA86" s="1">
        <f>'F12b_VDZ-F12'!Q76-'F12b_VDZ-F12'!M76</f>
        <v>0.6913665212834057</v>
      </c>
      <c r="CB86" s="1">
        <f>'F12b_VDZ-F12'!R76-'F12b_VDZ-F12'!M76</f>
        <v>0.66313604610630339</v>
      </c>
      <c r="CC86" s="1">
        <f>'F12b_VDZ-F12'!W76-'F12b_VDZ-F12'!V76</f>
        <v>0.7465508238156775</v>
      </c>
      <c r="CD86" s="1">
        <f>'F12b_VDZ-F12'!X76-'F12b_VDZ-F12'!V76</f>
        <v>0.6293595525854756</v>
      </c>
      <c r="CE86" s="1">
        <f>'F12b_VDZ-F12'!Y76-'F12b_VDZ-F12'!V76</f>
        <v>0.7274263580693443</v>
      </c>
      <c r="CF86" s="1">
        <f>'F12b_VDZ-F12'!Z76-'F12b_VDZ-F12'!V76</f>
        <v>0.74886641800919973</v>
      </c>
      <c r="CG86" s="1">
        <f>'F12b_VDZ-F12'!AA76-'F12b_VDZ-F12'!V76</f>
        <v>0.71828805736580348</v>
      </c>
      <c r="CI86" s="1">
        <f>'F12c_VDZ-F12 '!E76-'F12c_VDZ-F12 '!$D76</f>
        <v>0.7704659319377769</v>
      </c>
      <c r="CJ86" s="1">
        <f>'F12c_VDZ-F12 '!F76-'F12c_VDZ-F12 '!$D76</f>
        <v>0.66390077019800176</v>
      </c>
      <c r="CK86" s="1">
        <f>'F12c_VDZ-F12 '!G76-'F12c_VDZ-F12 '!$D76</f>
        <v>0.77162530917033001</v>
      </c>
      <c r="CL86" s="1">
        <f>'F12c_VDZ-F12 '!H76-'F12c_VDZ-F12 '!$D76</f>
        <v>0.78996654559271784</v>
      </c>
      <c r="CM86" s="1">
        <f>'F12c_VDZ-F12 '!I76-'F12c_VDZ-F12 '!$D76</f>
        <v>0.75770994902697941</v>
      </c>
      <c r="CN86" s="1">
        <f>'F12c_VDZ-F12 '!N76-'F12c_VDZ-F12 '!$M76</f>
        <v>0.68990503237586909</v>
      </c>
      <c r="CO86" s="1">
        <f>'F12c_VDZ-F12 '!O76-'F12c_VDZ-F12 '!$M76</f>
        <v>0.56795312862867187</v>
      </c>
      <c r="CP86" s="1">
        <f>'F12c_VDZ-F12 '!P76-'F12c_VDZ-F12 '!$M76</f>
        <v>0.66010920327996025</v>
      </c>
      <c r="CQ86" s="1">
        <f>'F12c_VDZ-F12 '!Q76-'F12c_VDZ-F12 '!$M76</f>
        <v>0.67579974481360949</v>
      </c>
      <c r="CR86" s="1">
        <f>'F12c_VDZ-F12 '!R76-'F12c_VDZ-F12 '!$M76</f>
        <v>0.64820490570390321</v>
      </c>
      <c r="CS86" s="1">
        <f>'F12c_VDZ-F12 '!W76-'F12c_VDZ-F12 '!$V76</f>
        <v>0.730185482156823</v>
      </c>
      <c r="CT86" s="1">
        <f>'F12c_VDZ-F12 '!X76-'F12c_VDZ-F12 '!$V76</f>
        <v>0.61592694941333681</v>
      </c>
      <c r="CU86" s="1">
        <f>'F12c_VDZ-F12 '!Y76-'F12c_VDZ-F12 '!$V76</f>
        <v>0.71586725622514535</v>
      </c>
      <c r="CV86" s="1">
        <f>'F12c_VDZ-F12 '!Z76-'F12c_VDZ-F12 '!$V76</f>
        <v>0.73288314520316344</v>
      </c>
      <c r="CW86" s="1">
        <f>'F12c_VDZ-F12 '!AA76-'F12c_VDZ-F12 '!$V76</f>
        <v>0.70295742736544131</v>
      </c>
      <c r="CX86" s="1"/>
      <c r="CY86" s="1">
        <f>'F12c_aVDZ-F12'!E76-'F12c_aVDZ-F12'!$D76</f>
        <v>0.78747010088608471</v>
      </c>
      <c r="CZ86" s="1">
        <f>'F12c_aVDZ-F12'!F76-'F12c_aVDZ-F12'!$D76</f>
        <v>0.69194810650861038</v>
      </c>
      <c r="DA86" s="1">
        <f>'F12c_aVDZ-F12'!G76-'F12c_aVDZ-F12'!$D76</f>
        <v>0.80179486841685188</v>
      </c>
      <c r="DB86" s="1">
        <f>'F12c_aVDZ-F12'!H76-'F12c_aVDZ-F12'!$D76</f>
        <v>0.82021870344412262</v>
      </c>
      <c r="DC86" s="1">
        <f>'F12c_aVDZ-F12'!I76-'F12c_aVDZ-F12'!$D76</f>
        <v>0.78972037395827721</v>
      </c>
      <c r="DD86" s="1">
        <f>'F12c_aVDZ-F12'!N76-'F12c_aVDZ-F12'!$M76</f>
        <v>0.7280332123955553</v>
      </c>
      <c r="DE86" s="1">
        <f>'F12c_aVDZ-F12'!O76-'F12c_aVDZ-F12'!$M76</f>
        <v>0.60617092256348259</v>
      </c>
      <c r="DF86" s="1">
        <f>'F12c_aVDZ-F12'!P76-'F12c_aVDZ-F12'!$M76</f>
        <v>0.70240055652043543</v>
      </c>
      <c r="DG86" s="1">
        <f>'F12c_aVDZ-F12'!Q76-'F12c_aVDZ-F12'!$M76</f>
        <v>0.71854048518067692</v>
      </c>
      <c r="DH86" s="1">
        <f>'F12c_aVDZ-F12'!R76-'F12c_aVDZ-F12'!$M76</f>
        <v>0.69182287392170272</v>
      </c>
      <c r="DI86" s="1">
        <f>'F12c_aVDZ-F12'!W76-'F12c_aVDZ-F12'!$V76</f>
        <v>0.75775165664082023</v>
      </c>
      <c r="DJ86" s="1">
        <f>'F12c_aVDZ-F12'!X76-'F12c_aVDZ-F12'!$V76</f>
        <v>0.64905951453604693</v>
      </c>
      <c r="DK86" s="1">
        <f>'F12c_aVDZ-F12'!Y76-'F12c_aVDZ-F12'!$V76</f>
        <v>0.7520977124686441</v>
      </c>
      <c r="DL86" s="1">
        <f>'F12c_aVDZ-F12'!Z76-'F12c_aVDZ-F12'!$V76</f>
        <v>0.76937959431239999</v>
      </c>
      <c r="DM86" s="1">
        <f>'F12c_aVDZ-F12'!AA76-'F12c_aVDZ-F12'!$V76</f>
        <v>0.74077162393998996</v>
      </c>
      <c r="DO86" s="1"/>
    </row>
  </sheetData>
  <conditionalFormatting sqref="CN13:CR16 CN5:CR7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13:Z14 B10:DO1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5:H5 DO5:DO7 BB5:CG7 CI5:CM7 I5:Z7 B5:E7 CI13:CM16 BB13:CG16 DO13:DO16 AJ5:AQ7 CS13:DM16 CS5:DM7 F6:H7 B16:E16 I16:Z16 B15:Z15 B13:O14 AJ13:AQ16 DO9 N8:DO8 B8:M9 N9:DM9">
    <cfRule type="colorScale" priority="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13:Z14 DO9 N8:DO8 N10:DO12 B8:M12 N9:DM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horizontalDpi="4294967292" verticalDpi="429496729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86"/>
  <sheetViews>
    <sheetView workbookViewId="0">
      <selection activeCell="L2" sqref="L2"/>
    </sheetView>
  </sheetViews>
  <sheetFormatPr baseColWidth="10" defaultRowHeight="16" x14ac:dyDescent="0.2"/>
  <cols>
    <col min="1" max="1" width="20" customWidth="1"/>
    <col min="2" max="3" width="8" customWidth="1"/>
    <col min="5" max="5" width="20.6640625" customWidth="1"/>
    <col min="6" max="6" width="17.1640625" customWidth="1"/>
    <col min="7" max="7" width="22.5" customWidth="1"/>
    <col min="8" max="8" width="8" customWidth="1"/>
    <col min="9" max="9" width="10.33203125" customWidth="1"/>
    <col min="10" max="10" width="10.83203125" style="1" customWidth="1"/>
    <col min="11" max="27" width="8.6640625" customWidth="1"/>
    <col min="28" max="28" width="9.1640625" customWidth="1"/>
    <col min="29" max="29" width="8.33203125" customWidth="1"/>
    <col min="30" max="30" width="9.6640625" customWidth="1"/>
    <col min="31" max="31" width="8.83203125" customWidth="1"/>
    <col min="32" max="34" width="8" customWidth="1"/>
    <col min="43" max="43" width="10.83203125" customWidth="1"/>
    <col min="44" max="44" width="7.6640625" customWidth="1"/>
    <col min="45" max="45" width="7.1640625" customWidth="1"/>
    <col min="46" max="46" width="9.1640625" customWidth="1"/>
    <col min="47" max="47" width="8.5" customWidth="1"/>
    <col min="48" max="48" width="7.6640625" customWidth="1"/>
    <col min="49" max="49" width="8.5" customWidth="1"/>
    <col min="50" max="50" width="8.6640625" customWidth="1"/>
    <col min="51" max="51" width="8.1640625" customWidth="1"/>
    <col min="52" max="52" width="9" customWidth="1"/>
    <col min="53" max="53" width="10" customWidth="1"/>
    <col min="54" max="54" width="8.1640625" customWidth="1"/>
  </cols>
  <sheetData>
    <row r="1" spans="1:117" ht="21" thickBot="1" x14ac:dyDescent="0.3">
      <c r="A1" s="12" t="s">
        <v>516</v>
      </c>
    </row>
    <row r="2" spans="1:117" ht="17" thickTop="1" x14ac:dyDescent="0.2"/>
    <row r="3" spans="1:117" x14ac:dyDescent="0.2">
      <c r="B3" s="1"/>
      <c r="C3" s="1"/>
      <c r="E3" s="1"/>
      <c r="F3" s="1"/>
      <c r="G3" s="1"/>
      <c r="H3" s="1"/>
      <c r="I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V3" s="1"/>
      <c r="CW3" s="1"/>
      <c r="CX3" s="1"/>
      <c r="CY3" s="1"/>
      <c r="CZ3" s="1"/>
      <c r="DA3" s="1"/>
      <c r="DB3" s="1"/>
      <c r="DC3" s="1"/>
    </row>
    <row r="4" spans="1:117" x14ac:dyDescent="0.2">
      <c r="B4" s="1"/>
      <c r="C4" s="1"/>
      <c r="E4" s="1"/>
      <c r="F4" s="1"/>
      <c r="G4" s="1"/>
      <c r="H4" s="1"/>
      <c r="I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V4" s="1"/>
      <c r="CW4" s="1"/>
      <c r="CX4" s="1"/>
      <c r="CY4" s="1"/>
      <c r="CZ4" s="1"/>
      <c r="DA4" s="1"/>
      <c r="DB4" s="1"/>
      <c r="DC4" s="1"/>
    </row>
    <row r="5" spans="1:117" x14ac:dyDescent="0.2">
      <c r="B5" s="1"/>
      <c r="C5" s="1"/>
      <c r="E5" s="1"/>
      <c r="F5" s="1"/>
      <c r="G5" s="1"/>
      <c r="H5" s="1"/>
      <c r="I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V5" s="1"/>
      <c r="CW5" s="1"/>
      <c r="CX5" s="1"/>
      <c r="CY5" s="1"/>
      <c r="CZ5" s="1"/>
      <c r="DA5" s="1"/>
      <c r="DB5" s="1"/>
      <c r="DC5" s="1"/>
    </row>
    <row r="6" spans="1:117" x14ac:dyDescent="0.2">
      <c r="B6" s="1"/>
      <c r="C6" s="1"/>
      <c r="E6" s="1"/>
      <c r="F6" s="1"/>
      <c r="G6" s="1"/>
      <c r="H6" s="1"/>
      <c r="I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V6" s="1"/>
      <c r="CW6" s="1"/>
      <c r="CX6" s="1"/>
      <c r="CY6" s="1"/>
      <c r="CZ6" s="1"/>
      <c r="DA6" s="1"/>
      <c r="DB6" s="1"/>
      <c r="DC6" s="1"/>
    </row>
    <row r="8" spans="1:117" ht="86" thickBot="1" x14ac:dyDescent="0.25">
      <c r="B8" s="1"/>
      <c r="C8" s="1"/>
      <c r="E8" s="24" t="s">
        <v>477</v>
      </c>
      <c r="F8" s="24" t="s">
        <v>478</v>
      </c>
      <c r="G8" s="24" t="s">
        <v>480</v>
      </c>
      <c r="H8" s="1"/>
      <c r="I8" s="1"/>
      <c r="AB8" s="1"/>
      <c r="AC8" s="1"/>
      <c r="AD8" s="1"/>
      <c r="AE8" s="1"/>
      <c r="AF8" s="1"/>
      <c r="AG8" s="1"/>
      <c r="AH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</row>
    <row r="9" spans="1:117" ht="17" thickTop="1" x14ac:dyDescent="0.2">
      <c r="B9" s="1"/>
      <c r="C9" s="1"/>
      <c r="E9" s="1"/>
      <c r="F9" s="1"/>
      <c r="G9" s="1"/>
      <c r="H9" s="1"/>
      <c r="I9" s="1"/>
      <c r="AB9" s="1"/>
      <c r="AC9" s="1"/>
      <c r="AD9" s="1"/>
      <c r="AE9" s="1"/>
      <c r="AF9" s="1"/>
      <c r="AG9" s="1"/>
      <c r="AH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</row>
    <row r="10" spans="1:117" x14ac:dyDescent="0.2">
      <c r="B10" s="1"/>
      <c r="C10" s="1"/>
      <c r="E10" s="1"/>
      <c r="F10" s="1"/>
      <c r="G10" s="1"/>
      <c r="H10" s="1"/>
      <c r="I10" s="1"/>
      <c r="AB10" s="1"/>
      <c r="AC10" s="1"/>
      <c r="AD10" s="1"/>
      <c r="AE10" s="1"/>
      <c r="AF10" s="1"/>
      <c r="AG10" s="1"/>
      <c r="AH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</row>
    <row r="11" spans="1:117" x14ac:dyDescent="0.2">
      <c r="B11" s="1"/>
      <c r="C11" s="1"/>
      <c r="E11" s="1">
        <f>SQRT(SUMXMY2(E18:E83,$F18:$F83)/MIN(COUNT($F18:$F83),COUNT(E18:E83)))</f>
        <v>6.2481713045403524E-3</v>
      </c>
      <c r="F11" s="1" t="s">
        <v>15</v>
      </c>
      <c r="G11" s="1">
        <f>SQRT(SUMXMY2(G18:G83,$F18:$F83)/MIN(COUNT($F18:$F83),COUNT(G18:G83)))</f>
        <v>2.1511255546218418E-2</v>
      </c>
      <c r="H11" s="1"/>
      <c r="I11" s="1">
        <f>SQRT(SUMXMY2(I18:I83,$F18:$F83)/MIN(COUNT($F18:$F83),COUNT(I18:I83)))</f>
        <v>5.4216690968083577E-2</v>
      </c>
      <c r="J11" s="1">
        <f>SQRT(SUMXMY2(J18:J83,$F18:$F83)/MIN(COUNT($F18:$F83),COUNT(J18:J83)))</f>
        <v>8.3289122238162178E-2</v>
      </c>
      <c r="L11" s="1">
        <f>SQRT(SUMXMY2(L18:L83,$F18:$F83)/MIN(COUNT($F18:$F83),COUNT(L18:L83)))</f>
        <v>1.8932869902996571E-2</v>
      </c>
      <c r="M11" s="1">
        <f t="shared" ref="M11:V11" si="0">SQRT(SUMXMY2(M18:M83,$F18:$F83)/MIN(COUNT($F18:$F83),COUNT(M18:M83)))</f>
        <v>3.0151480483619417E-3</v>
      </c>
      <c r="N11" s="1">
        <f t="shared" si="0"/>
        <v>1.7768283058769398E-2</v>
      </c>
      <c r="O11" s="1">
        <f t="shared" si="0"/>
        <v>2.2557050028603424E-2</v>
      </c>
      <c r="P11" s="1">
        <f t="shared" si="0"/>
        <v>1.3480869221893472E-2</v>
      </c>
      <c r="Q11" s="1">
        <f t="shared" si="0"/>
        <v>1.369844700915088E-2</v>
      </c>
      <c r="R11" s="1">
        <f t="shared" si="0"/>
        <v>1.3561472700220328E-2</v>
      </c>
      <c r="S11" s="1">
        <f t="shared" si="0"/>
        <v>4.7616636566139587E-3</v>
      </c>
      <c r="T11" s="1">
        <f t="shared" si="0"/>
        <v>8.6861275168754679E-3</v>
      </c>
      <c r="U11" s="1">
        <f t="shared" si="0"/>
        <v>4.4191924707972993E-3</v>
      </c>
      <c r="V11" s="1">
        <f t="shared" si="0"/>
        <v>1.6156936294027872E-2</v>
      </c>
      <c r="W11" s="1">
        <f t="shared" ref="W11:BV11" si="1">SQRT(SUMXMY2(W18:W83,$F18:$F83)/MIN(COUNT($F18:$F83),COUNT(W18:W83)))</f>
        <v>6.6272962651680372E-3</v>
      </c>
      <c r="X11" s="1">
        <f t="shared" si="1"/>
        <v>1.055840351816548E-2</v>
      </c>
      <c r="Y11" s="1">
        <f t="shared" si="1"/>
        <v>1.5263122994522338E-2</v>
      </c>
      <c r="Z11" s="1">
        <f t="shared" si="1"/>
        <v>6.6624559312339401E-3</v>
      </c>
      <c r="AA11" s="1"/>
      <c r="AB11" s="1">
        <f t="shared" si="1"/>
        <v>3.9148445706851491E-2</v>
      </c>
      <c r="AC11" s="1">
        <f t="shared" si="1"/>
        <v>9.0661575126263876E-3</v>
      </c>
      <c r="AD11" s="1">
        <f t="shared" si="1"/>
        <v>3.458292660084733E-2</v>
      </c>
      <c r="AE11" s="1">
        <f t="shared" si="1"/>
        <v>4.3292886175089328E-2</v>
      </c>
      <c r="AF11" s="1">
        <f t="shared" si="1"/>
        <v>2.7681954273665006E-2</v>
      </c>
      <c r="AG11" s="1">
        <f t="shared" si="1"/>
        <v>1.9985529327784572E-2</v>
      </c>
      <c r="AH11" s="1">
        <f t="shared" si="1"/>
        <v>5.483766142419283E-2</v>
      </c>
      <c r="AI11" s="1">
        <f t="shared" si="1"/>
        <v>2.5868127620202845E-2</v>
      </c>
      <c r="AJ11" s="1">
        <f t="shared" si="1"/>
        <v>2.0687261051043668E-2</v>
      </c>
      <c r="AK11" s="1">
        <f t="shared" si="1"/>
        <v>3.2314964790834275E-2</v>
      </c>
      <c r="AL11" s="1">
        <f t="shared" si="1"/>
        <v>2.349005029695268E-2</v>
      </c>
      <c r="AM11" s="1">
        <f t="shared" si="1"/>
        <v>2.8995041130491166E-2</v>
      </c>
      <c r="AN11" s="1">
        <f t="shared" si="1"/>
        <v>1.189844896429517E-2</v>
      </c>
      <c r="AO11" s="1">
        <f t="shared" si="1"/>
        <v>1.8391790739918791E-2</v>
      </c>
      <c r="AP11" s="1">
        <f t="shared" si="1"/>
        <v>1.1620915555201648E-2</v>
      </c>
      <c r="AQ11" s="1"/>
      <c r="AR11" s="1">
        <f t="shared" si="1"/>
        <v>3.8697161083288037E-2</v>
      </c>
      <c r="AS11" s="1">
        <f t="shared" si="1"/>
        <v>8.1747133832565252E-2</v>
      </c>
      <c r="AT11" s="1">
        <f t="shared" si="1"/>
        <v>2.3943701763103804E-2</v>
      </c>
      <c r="AU11" s="1">
        <f t="shared" si="1"/>
        <v>3.1367560705723878E-2</v>
      </c>
      <c r="AV11" s="1">
        <f t="shared" si="1"/>
        <v>2.6896633287801102E-2</v>
      </c>
      <c r="AW11" s="1">
        <f t="shared" si="1"/>
        <v>8.8588100626994834E-2</v>
      </c>
      <c r="AX11" s="1">
        <f t="shared" si="1"/>
        <v>0.18437525431731328</v>
      </c>
      <c r="AY11" s="1">
        <f t="shared" si="1"/>
        <v>0.12238572317988537</v>
      </c>
      <c r="AZ11" s="1">
        <f t="shared" si="1"/>
        <v>0.11026164998506963</v>
      </c>
      <c r="BA11" s="1">
        <f t="shared" si="1"/>
        <v>0.13280223009182882</v>
      </c>
      <c r="BB11" s="1">
        <f t="shared" si="1"/>
        <v>4.8025721568320641E-2</v>
      </c>
      <c r="BC11" s="1">
        <f t="shared" si="1"/>
        <v>0.1321218533542188</v>
      </c>
      <c r="BD11" s="1">
        <f t="shared" si="1"/>
        <v>6.3186183347777036E-2</v>
      </c>
      <c r="BE11" s="1">
        <f t="shared" si="1"/>
        <v>5.0887697797135624E-2</v>
      </c>
      <c r="BF11" s="1">
        <f t="shared" si="1"/>
        <v>7.4623602338359421E-2</v>
      </c>
      <c r="BG11" s="1"/>
      <c r="BH11" s="1">
        <f t="shared" si="1"/>
        <v>5.6942852076012546E-2</v>
      </c>
      <c r="BI11" s="1">
        <f t="shared" si="1"/>
        <v>5.7943634864536908E-2</v>
      </c>
      <c r="BJ11" s="1">
        <f t="shared" si="1"/>
        <v>4.2687341118636694E-2</v>
      </c>
      <c r="BK11" s="1">
        <f t="shared" si="1"/>
        <v>5.3218423639363341E-2</v>
      </c>
      <c r="BL11" s="1">
        <f t="shared" si="1"/>
        <v>3.171482417907269E-2</v>
      </c>
      <c r="BM11" s="1">
        <f t="shared" si="1"/>
        <v>6.0582944177251227E-2</v>
      </c>
      <c r="BN11" s="1">
        <f t="shared" si="1"/>
        <v>0.15290195338078985</v>
      </c>
      <c r="BO11" s="1">
        <f t="shared" si="1"/>
        <v>8.7462702325519143E-2</v>
      </c>
      <c r="BP11" s="1">
        <f t="shared" si="1"/>
        <v>7.7416473222737453E-2</v>
      </c>
      <c r="BQ11" s="1">
        <f t="shared" si="1"/>
        <v>0.10024672548242455</v>
      </c>
      <c r="BR11" s="1">
        <f t="shared" si="1"/>
        <v>3.5858755689898818E-2</v>
      </c>
      <c r="BS11" s="1">
        <f t="shared" si="1"/>
        <v>0.1033046805692561</v>
      </c>
      <c r="BT11" s="1">
        <f t="shared" si="1"/>
        <v>3.3689972925874306E-2</v>
      </c>
      <c r="BU11" s="1">
        <f t="shared" si="1"/>
        <v>2.5716408099413949E-2</v>
      </c>
      <c r="BV11" s="1">
        <f t="shared" si="1"/>
        <v>4.6133617871150862E-2</v>
      </c>
      <c r="BX11" s="1">
        <f t="shared" ref="BX11:CL11" si="2">SQRT(SUMXMY2(BX18:BX83,$F18:$F83)/MIN(COUNT($F18:$F83),COUNT(BX18:BX83)))</f>
        <v>6.6844603078333564E-2</v>
      </c>
      <c r="BY11" s="1">
        <f t="shared" si="2"/>
        <v>3.1036544898058405E-2</v>
      </c>
      <c r="BZ11" s="1">
        <f t="shared" si="2"/>
        <v>6.0362941132316952E-2</v>
      </c>
      <c r="CA11" s="1">
        <f t="shared" si="2"/>
        <v>7.3102355016838858E-2</v>
      </c>
      <c r="CB11" s="1">
        <f t="shared" si="2"/>
        <v>4.6914070321314325E-2</v>
      </c>
      <c r="CC11" s="1">
        <f t="shared" si="2"/>
        <v>4.2327919338852778E-2</v>
      </c>
      <c r="CD11" s="1">
        <f t="shared" si="2"/>
        <v>0.13003094307668606</v>
      </c>
      <c r="CE11" s="1">
        <f t="shared" si="2"/>
        <v>6.1809389887644638E-2</v>
      </c>
      <c r="CF11" s="1">
        <f t="shared" si="2"/>
        <v>5.1779906236325175E-2</v>
      </c>
      <c r="CG11" s="1">
        <f t="shared" si="2"/>
        <v>7.4125430428824426E-2</v>
      </c>
      <c r="CH11" s="1">
        <f t="shared" si="2"/>
        <v>3.575082213705999E-2</v>
      </c>
      <c r="CI11" s="1">
        <f t="shared" si="2"/>
        <v>7.8740513628208969E-2</v>
      </c>
      <c r="CJ11" s="1">
        <f t="shared" si="2"/>
        <v>1.604099790512846E-2</v>
      </c>
      <c r="CK11" s="1">
        <f t="shared" si="2"/>
        <v>2.0415157423985315E-2</v>
      </c>
      <c r="CL11" s="1">
        <f t="shared" si="2"/>
        <v>2.2820494473699562E-2</v>
      </c>
      <c r="CM11" s="1" t="s">
        <v>445</v>
      </c>
      <c r="CN11" s="1"/>
      <c r="DH11" s="1"/>
      <c r="DI11" s="1"/>
      <c r="DJ11" s="1"/>
      <c r="DK11" s="1"/>
      <c r="DL11" s="1"/>
      <c r="DM11" s="1"/>
    </row>
    <row r="12" spans="1:117" x14ac:dyDescent="0.2">
      <c r="B12" s="1"/>
      <c r="C12" s="1"/>
      <c r="E12" s="1" t="s">
        <v>15</v>
      </c>
      <c r="F12" s="1">
        <f>SQRT(SUMXMY2(F18:F83,$E18:$E83)/MIN(COUNT($E18:$E83),COUNT(F18:F83)))</f>
        <v>6.2481713045403524E-3</v>
      </c>
      <c r="G12" s="1">
        <f>SQRT(SUMXMY2(G18:G83,$E18:$E83)/MIN(COUNT($E18:$E83),COUNT(G18:G83)))</f>
        <v>2.6098939932625687E-2</v>
      </c>
      <c r="H12" s="1"/>
      <c r="I12" s="1">
        <f>SQRT(SUMXMY2(I18:I83,$E18:$E83)/MIN(COUNT($E18:$E83),COUNT(I18:I83)))</f>
        <v>5.270297754070008E-2</v>
      </c>
      <c r="J12" s="1">
        <f>SQRT(SUMXMY2(J18:J83,$E18:$E83)/MIN(COUNT($E18:$E83),COUNT(J18:J83)))</f>
        <v>9.1377803411939754E-2</v>
      </c>
      <c r="L12" s="1">
        <f>SQRT(SUMXMY2(L18:L83,$E18:$E83)/MIN(COUNT($E18:$E83),COUNT(L18:L83)))</f>
        <v>1.9343120064567402E-2</v>
      </c>
      <c r="M12" s="1">
        <f t="shared" ref="M12:V12" si="3">SQRT(SUMXMY2(M18:M83,$E18:$E83)/MIN(COUNT($E18:$E83),COUNT(M18:M83)))</f>
        <v>5.7100015451505516E-3</v>
      </c>
      <c r="N12" s="1">
        <f t="shared" si="3"/>
        <v>1.8301297023113384E-2</v>
      </c>
      <c r="O12" s="1">
        <f t="shared" si="3"/>
        <v>2.2901436474777725E-2</v>
      </c>
      <c r="P12" s="1">
        <f t="shared" si="3"/>
        <v>1.4076401313148404E-2</v>
      </c>
      <c r="Q12" s="1">
        <f t="shared" si="3"/>
        <v>1.4301087436427645E-2</v>
      </c>
      <c r="R12" s="1">
        <f t="shared" si="3"/>
        <v>1.420096019142315E-2</v>
      </c>
      <c r="S12" s="1">
        <f t="shared" si="3"/>
        <v>5.9275007851109351E-3</v>
      </c>
      <c r="T12" s="1">
        <f t="shared" si="3"/>
        <v>9.1725179847813604E-3</v>
      </c>
      <c r="U12" s="1">
        <f t="shared" si="3"/>
        <v>5.4361785952224415E-3</v>
      </c>
      <c r="V12" s="1">
        <f t="shared" si="3"/>
        <v>1.6653371479806469E-2</v>
      </c>
      <c r="W12" s="1">
        <f t="shared" ref="W12:BV12" si="4">SQRT(SUMXMY2(W18:W83,$E18:$E83)/MIN(COUNT($E18:$E83),COUNT(W18:W83)))</f>
        <v>8.0345765297327957E-3</v>
      </c>
      <c r="X12" s="1">
        <f t="shared" si="4"/>
        <v>1.1283775617125305E-2</v>
      </c>
      <c r="Y12" s="1">
        <f t="shared" si="4"/>
        <v>1.5656746287925242E-2</v>
      </c>
      <c r="Z12" s="1">
        <f t="shared" si="4"/>
        <v>7.5898172786796406E-3</v>
      </c>
      <c r="AA12" s="1"/>
      <c r="AB12" s="1">
        <f t="shared" si="4"/>
        <v>6.7781618979655914E-2</v>
      </c>
      <c r="AC12" s="1">
        <f t="shared" si="4"/>
        <v>2.5167929016922913E-2</v>
      </c>
      <c r="AD12" s="1">
        <f t="shared" si="4"/>
        <v>7.4693143350498772E-2</v>
      </c>
      <c r="AE12" s="1">
        <f t="shared" si="4"/>
        <v>8.7932245858403035E-2</v>
      </c>
      <c r="AF12" s="1">
        <f t="shared" si="4"/>
        <v>6.5748218296545646E-2</v>
      </c>
      <c r="AG12" s="1">
        <f t="shared" si="4"/>
        <v>2.094428331132275E-2</v>
      </c>
      <c r="AH12" s="1">
        <f t="shared" si="4"/>
        <v>5.7052177406271193E-2</v>
      </c>
      <c r="AI12" s="1">
        <f t="shared" si="4"/>
        <v>2.216784770073689E-2</v>
      </c>
      <c r="AJ12" s="1">
        <f t="shared" si="4"/>
        <v>2.3935700438476523E-2</v>
      </c>
      <c r="AK12" s="1">
        <f t="shared" si="4"/>
        <v>2.6008036100619684E-2</v>
      </c>
      <c r="AL12" s="1">
        <f t="shared" si="4"/>
        <v>4.1203311442684874E-2</v>
      </c>
      <c r="AM12" s="1">
        <f t="shared" si="4"/>
        <v>2.4006683800326254E-2</v>
      </c>
      <c r="AN12" s="1">
        <f t="shared" si="4"/>
        <v>3.884126741748338E-2</v>
      </c>
      <c r="AO12" s="1">
        <f t="shared" si="4"/>
        <v>5.0846379552850186E-2</v>
      </c>
      <c r="AP12" s="1">
        <f t="shared" si="4"/>
        <v>3.1677098833765557E-2</v>
      </c>
      <c r="AQ12" s="1"/>
      <c r="AR12" s="1">
        <f t="shared" si="4"/>
        <v>5.8107731274895574E-2</v>
      </c>
      <c r="AS12" s="1">
        <f t="shared" si="4"/>
        <v>7.216542726323226E-2</v>
      </c>
      <c r="AT12" s="1">
        <f t="shared" si="4"/>
        <v>7.8237788269995556E-2</v>
      </c>
      <c r="AU12" s="1">
        <f t="shared" si="4"/>
        <v>0.10228728262159223</v>
      </c>
      <c r="AV12" s="1">
        <f t="shared" si="4"/>
        <v>6.5031831842520954E-2</v>
      </c>
      <c r="AW12" s="1">
        <f t="shared" si="4"/>
        <v>7.351349519816848E-2</v>
      </c>
      <c r="AX12" s="1">
        <f t="shared" si="4"/>
        <v>0.19627487381476266</v>
      </c>
      <c r="AY12" s="1">
        <f t="shared" si="4"/>
        <v>0.10264850136827008</v>
      </c>
      <c r="AZ12" s="1">
        <f t="shared" si="4"/>
        <v>8.7299280512679558E-2</v>
      </c>
      <c r="BA12" s="1">
        <f t="shared" si="4"/>
        <v>0.11466129517433188</v>
      </c>
      <c r="BB12" s="1">
        <f t="shared" si="4"/>
        <v>3.5442073509856467E-2</v>
      </c>
      <c r="BC12" s="1">
        <f t="shared" si="4"/>
        <v>0.13233592265865815</v>
      </c>
      <c r="BD12" s="1">
        <f t="shared" si="4"/>
        <v>4.9576119156149366E-2</v>
      </c>
      <c r="BE12" s="1">
        <f t="shared" si="4"/>
        <v>5.3220387566616761E-2</v>
      </c>
      <c r="BF12" s="1">
        <f t="shared" si="4"/>
        <v>5.525564298863022E-2</v>
      </c>
      <c r="BG12" s="1"/>
      <c r="BH12" s="1">
        <f t="shared" si="4"/>
        <v>7.2560387639260454E-2</v>
      </c>
      <c r="BI12" s="1">
        <f t="shared" si="4"/>
        <v>5.4384813611986063E-2</v>
      </c>
      <c r="BJ12" s="1">
        <f t="shared" si="4"/>
        <v>9.211408435643384E-2</v>
      </c>
      <c r="BK12" s="1">
        <f t="shared" si="4"/>
        <v>0.11151689922951825</v>
      </c>
      <c r="BL12" s="1">
        <f t="shared" si="4"/>
        <v>7.1618942234462454E-2</v>
      </c>
      <c r="BM12" s="1">
        <f t="shared" si="4"/>
        <v>6.8823035832503682E-2</v>
      </c>
      <c r="BN12" s="1">
        <f t="shared" si="4"/>
        <v>0.18992759086365402</v>
      </c>
      <c r="BO12" s="1">
        <f t="shared" si="4"/>
        <v>8.6557623312862111E-2</v>
      </c>
      <c r="BP12" s="1">
        <f t="shared" si="4"/>
        <v>7.1452934376607824E-2</v>
      </c>
      <c r="BQ12" s="1">
        <f t="shared" si="4"/>
        <v>0.10318519496963899</v>
      </c>
      <c r="BR12" s="1">
        <f t="shared" si="4"/>
        <v>3.4003527093366383E-2</v>
      </c>
      <c r="BS12" s="1">
        <f t="shared" si="4"/>
        <v>0.11945291428222882</v>
      </c>
      <c r="BT12" s="1">
        <f t="shared" si="4"/>
        <v>3.1891653250693444E-2</v>
      </c>
      <c r="BU12" s="1">
        <f t="shared" si="4"/>
        <v>3.8872405012668941E-2</v>
      </c>
      <c r="BV12" s="1">
        <f t="shared" si="4"/>
        <v>3.5245911411172712E-2</v>
      </c>
      <c r="BX12" s="1">
        <f t="shared" ref="BX12:CL12" si="5">SQRT(SUMXMY2(BX18:BX83,$E18:$E83)/MIN(COUNT($E18:$E83),COUNT(BX18:BX83)))</f>
        <v>0.10484859526822662</v>
      </c>
      <c r="BY12" s="1">
        <f t="shared" si="5"/>
        <v>3.5295910203584066E-2</v>
      </c>
      <c r="BZ12" s="1">
        <f t="shared" si="5"/>
        <v>0.14938475362030784</v>
      </c>
      <c r="CA12" s="1">
        <f t="shared" si="5"/>
        <v>0.16967503043350798</v>
      </c>
      <c r="CB12" s="1">
        <f t="shared" si="5"/>
        <v>0.13043874769731725</v>
      </c>
      <c r="CC12" s="1">
        <f t="shared" si="5"/>
        <v>4.378671969676376E-2</v>
      </c>
      <c r="CD12" s="1">
        <f t="shared" si="5"/>
        <v>0.15811177028105447</v>
      </c>
      <c r="CE12" s="1">
        <f t="shared" si="5"/>
        <v>5.3194781853661569E-2</v>
      </c>
      <c r="CF12" s="1">
        <f t="shared" si="5"/>
        <v>4.0765582348032195E-2</v>
      </c>
      <c r="CG12" s="1">
        <f t="shared" si="5"/>
        <v>6.7269939660057773E-2</v>
      </c>
      <c r="CH12" s="1">
        <f t="shared" si="5"/>
        <v>4.7884439665351664E-2</v>
      </c>
      <c r="CI12" s="1">
        <f t="shared" si="5"/>
        <v>7.8122527057376642E-2</v>
      </c>
      <c r="CJ12" s="1">
        <f t="shared" si="5"/>
        <v>6.12385887607921E-2</v>
      </c>
      <c r="CK12" s="1">
        <f t="shared" si="5"/>
        <v>7.8149311553192727E-2</v>
      </c>
      <c r="CL12" s="1">
        <f t="shared" si="5"/>
        <v>4.7283608520918834E-2</v>
      </c>
      <c r="CM12" s="1" t="s">
        <v>446</v>
      </c>
      <c r="CN12" s="1"/>
      <c r="CX12" t="s">
        <v>169</v>
      </c>
      <c r="CY12" t="s">
        <v>432</v>
      </c>
      <c r="CZ12" t="s">
        <v>432</v>
      </c>
      <c r="DA12" t="s">
        <v>432</v>
      </c>
      <c r="DB12" t="s">
        <v>432</v>
      </c>
      <c r="DC12" t="s">
        <v>14</v>
      </c>
      <c r="DH12" s="1"/>
      <c r="DI12" s="1"/>
      <c r="DJ12" s="1"/>
      <c r="DK12" s="1"/>
      <c r="DL12" s="1"/>
      <c r="DM12" s="1"/>
    </row>
    <row r="13" spans="1:117" x14ac:dyDescent="0.2">
      <c r="B13" s="1"/>
      <c r="C13" s="1"/>
      <c r="E13" s="1"/>
      <c r="F13" s="1"/>
      <c r="G13" s="1"/>
      <c r="H13" s="1"/>
      <c r="I13" s="1"/>
      <c r="AB13" s="1"/>
      <c r="AC13" s="1"/>
      <c r="AD13" s="1"/>
      <c r="AE13" s="1"/>
      <c r="AF13" s="1"/>
      <c r="AG13" s="1"/>
      <c r="AH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CJ13" s="25"/>
      <c r="CX13" t="s">
        <v>262</v>
      </c>
      <c r="CY13" t="s">
        <v>274</v>
      </c>
      <c r="CZ13" t="s">
        <v>274</v>
      </c>
      <c r="DA13" t="s">
        <v>274</v>
      </c>
      <c r="DB13" t="s">
        <v>262</v>
      </c>
    </row>
    <row r="14" spans="1:117" ht="21" thickBot="1" x14ac:dyDescent="0.3">
      <c r="L14" s="18" t="s">
        <v>556</v>
      </c>
      <c r="AB14" s="18" t="s">
        <v>556</v>
      </c>
      <c r="AR14" s="18" t="s">
        <v>556</v>
      </c>
      <c r="BH14" s="18" t="s">
        <v>555</v>
      </c>
      <c r="BT14" s="12" t="s">
        <v>560</v>
      </c>
      <c r="BX14" s="18" t="s">
        <v>555</v>
      </c>
      <c r="CV14" t="s">
        <v>449</v>
      </c>
      <c r="CX14" t="s">
        <v>431</v>
      </c>
      <c r="CY14" t="s">
        <v>431</v>
      </c>
      <c r="CZ14" t="s">
        <v>11</v>
      </c>
      <c r="DA14" t="s">
        <v>9</v>
      </c>
      <c r="DB14" t="s">
        <v>10</v>
      </c>
    </row>
    <row r="15" spans="1:117" s="18" customFormat="1" ht="19" thickTop="1" thickBot="1" x14ac:dyDescent="0.25">
      <c r="I15" s="18" t="s">
        <v>542</v>
      </c>
      <c r="J15" s="46" t="s">
        <v>554</v>
      </c>
      <c r="L15" s="18" t="s">
        <v>281</v>
      </c>
      <c r="M15" s="18" t="s">
        <v>281</v>
      </c>
      <c r="N15" s="18" t="s">
        <v>281</v>
      </c>
      <c r="O15" s="18" t="s">
        <v>281</v>
      </c>
      <c r="P15" s="18" t="s">
        <v>281</v>
      </c>
      <c r="Q15" s="18" t="s">
        <v>281</v>
      </c>
      <c r="R15" s="18" t="s">
        <v>281</v>
      </c>
      <c r="S15" s="18" t="s">
        <v>281</v>
      </c>
      <c r="T15" s="18" t="s">
        <v>281</v>
      </c>
      <c r="U15" s="18" t="s">
        <v>281</v>
      </c>
      <c r="V15" s="18" t="s">
        <v>281</v>
      </c>
      <c r="W15" s="18" t="s">
        <v>281</v>
      </c>
      <c r="X15" s="18" t="s">
        <v>281</v>
      </c>
      <c r="Y15" s="18" t="s">
        <v>281</v>
      </c>
      <c r="Z15" s="18" t="s">
        <v>281</v>
      </c>
      <c r="AB15" s="18" t="s">
        <v>14</v>
      </c>
      <c r="AC15" s="18" t="s">
        <v>14</v>
      </c>
      <c r="AD15" s="18" t="s">
        <v>14</v>
      </c>
      <c r="AE15" s="18" t="s">
        <v>14</v>
      </c>
      <c r="AF15" s="18" t="s">
        <v>14</v>
      </c>
      <c r="AG15" s="18" t="s">
        <v>14</v>
      </c>
      <c r="AH15" s="18" t="s">
        <v>14</v>
      </c>
      <c r="AI15" s="18" t="s">
        <v>14</v>
      </c>
      <c r="AJ15" s="18" t="s">
        <v>14</v>
      </c>
      <c r="AK15" s="18" t="s">
        <v>14</v>
      </c>
      <c r="AL15" s="18" t="s">
        <v>14</v>
      </c>
      <c r="AM15" s="18" t="s">
        <v>14</v>
      </c>
      <c r="AN15" s="18" t="s">
        <v>14</v>
      </c>
      <c r="AO15" s="18" t="s">
        <v>14</v>
      </c>
      <c r="AP15" s="18" t="s">
        <v>14</v>
      </c>
      <c r="AR15" s="18" t="s">
        <v>169</v>
      </c>
      <c r="AS15" s="18" t="s">
        <v>169</v>
      </c>
      <c r="AT15" s="18" t="s">
        <v>169</v>
      </c>
      <c r="AU15" s="18" t="s">
        <v>169</v>
      </c>
      <c r="AV15" s="18" t="s">
        <v>169</v>
      </c>
      <c r="AW15" s="18" t="s">
        <v>169</v>
      </c>
      <c r="AX15" s="18" t="s">
        <v>169</v>
      </c>
      <c r="AY15" s="18" t="s">
        <v>169</v>
      </c>
      <c r="AZ15" s="18" t="s">
        <v>169</v>
      </c>
      <c r="BA15" s="18" t="s">
        <v>169</v>
      </c>
      <c r="BB15" s="18" t="s">
        <v>169</v>
      </c>
      <c r="BC15" s="18" t="s">
        <v>169</v>
      </c>
      <c r="BD15" s="18" t="s">
        <v>169</v>
      </c>
      <c r="BE15" s="18" t="s">
        <v>169</v>
      </c>
      <c r="BF15" s="18" t="s">
        <v>169</v>
      </c>
      <c r="BH15" s="18" t="s">
        <v>280</v>
      </c>
      <c r="BI15" s="18" t="s">
        <v>280</v>
      </c>
      <c r="BJ15" s="18" t="s">
        <v>280</v>
      </c>
      <c r="BK15" s="18" t="s">
        <v>280</v>
      </c>
      <c r="BL15" s="18" t="s">
        <v>280</v>
      </c>
      <c r="BM15" s="18" t="s">
        <v>280</v>
      </c>
      <c r="BN15" s="18" t="s">
        <v>280</v>
      </c>
      <c r="BO15" s="18" t="s">
        <v>280</v>
      </c>
      <c r="BP15" s="18" t="s">
        <v>280</v>
      </c>
      <c r="BQ15" s="18" t="s">
        <v>280</v>
      </c>
      <c r="BR15" s="18" t="s">
        <v>280</v>
      </c>
      <c r="BS15" s="18" t="s">
        <v>280</v>
      </c>
      <c r="BT15" s="18" t="s">
        <v>280</v>
      </c>
      <c r="BU15" s="18" t="s">
        <v>280</v>
      </c>
      <c r="BV15" s="18" t="s">
        <v>280</v>
      </c>
      <c r="BX15" s="18" t="s">
        <v>432</v>
      </c>
      <c r="BY15" s="18" t="s">
        <v>432</v>
      </c>
      <c r="BZ15" s="18" t="s">
        <v>432</v>
      </c>
      <c r="CA15" s="18" t="s">
        <v>432</v>
      </c>
      <c r="CB15" s="18" t="s">
        <v>432</v>
      </c>
      <c r="CC15" s="18" t="s">
        <v>432</v>
      </c>
      <c r="CD15" s="18" t="s">
        <v>432</v>
      </c>
      <c r="CE15" s="18" t="s">
        <v>432</v>
      </c>
      <c r="CF15" s="18" t="s">
        <v>432</v>
      </c>
      <c r="CG15" s="18" t="s">
        <v>432</v>
      </c>
      <c r="CH15" s="18" t="s">
        <v>432</v>
      </c>
      <c r="CI15" s="18" t="s">
        <v>432</v>
      </c>
      <c r="CJ15" s="18" t="s">
        <v>432</v>
      </c>
      <c r="CK15" s="18" t="s">
        <v>432</v>
      </c>
      <c r="CL15" s="18" t="s">
        <v>432</v>
      </c>
      <c r="CV15" s="18" t="s">
        <v>447</v>
      </c>
      <c r="CW15" s="18" t="s">
        <v>448</v>
      </c>
      <c r="CX15" s="18" t="s">
        <v>443</v>
      </c>
      <c r="CY15" s="18" t="s">
        <v>444</v>
      </c>
      <c r="CZ15" s="18" t="s">
        <v>450</v>
      </c>
      <c r="DA15" s="18" t="s">
        <v>451</v>
      </c>
      <c r="DB15" s="18" t="s">
        <v>452</v>
      </c>
    </row>
    <row r="16" spans="1:117" ht="17" thickTop="1" x14ac:dyDescent="0.2">
      <c r="L16" s="2" t="s">
        <v>262</v>
      </c>
      <c r="M16" s="2" t="s">
        <v>262</v>
      </c>
      <c r="N16" s="2" t="s">
        <v>262</v>
      </c>
      <c r="O16" s="2" t="s">
        <v>262</v>
      </c>
      <c r="P16" s="2" t="s">
        <v>262</v>
      </c>
      <c r="Q16" s="2" t="s">
        <v>138</v>
      </c>
      <c r="R16" s="2" t="s">
        <v>138</v>
      </c>
      <c r="S16" s="2" t="s">
        <v>138</v>
      </c>
      <c r="T16" s="2" t="s">
        <v>138</v>
      </c>
      <c r="U16" s="2" t="s">
        <v>138</v>
      </c>
      <c r="V16" s="2" t="s">
        <v>274</v>
      </c>
      <c r="W16" s="2" t="s">
        <v>274</v>
      </c>
      <c r="X16" s="2" t="s">
        <v>274</v>
      </c>
      <c r="Y16" s="2" t="s">
        <v>274</v>
      </c>
      <c r="Z16" s="2" t="s">
        <v>274</v>
      </c>
      <c r="AB16" s="2" t="s">
        <v>262</v>
      </c>
      <c r="AC16" s="2" t="s">
        <v>262</v>
      </c>
      <c r="AD16" s="2" t="s">
        <v>262</v>
      </c>
      <c r="AE16" s="2" t="s">
        <v>262</v>
      </c>
      <c r="AF16" s="2" t="s">
        <v>262</v>
      </c>
      <c r="AG16" s="2" t="s">
        <v>138</v>
      </c>
      <c r="AH16" s="2" t="s">
        <v>138</v>
      </c>
      <c r="AI16" s="2" t="s">
        <v>138</v>
      </c>
      <c r="AJ16" s="2" t="s">
        <v>138</v>
      </c>
      <c r="AK16" s="2" t="s">
        <v>138</v>
      </c>
      <c r="AL16" s="2" t="s">
        <v>274</v>
      </c>
      <c r="AM16" s="2" t="s">
        <v>274</v>
      </c>
      <c r="AN16" s="2" t="s">
        <v>274</v>
      </c>
      <c r="AO16" s="2" t="s">
        <v>274</v>
      </c>
      <c r="AP16" s="2" t="s">
        <v>274</v>
      </c>
      <c r="AR16" s="2" t="s">
        <v>262</v>
      </c>
      <c r="AS16" s="2" t="s">
        <v>262</v>
      </c>
      <c r="AT16" s="2" t="s">
        <v>262</v>
      </c>
      <c r="AU16" s="2" t="s">
        <v>262</v>
      </c>
      <c r="AV16" s="2" t="s">
        <v>262</v>
      </c>
      <c r="AW16" s="2" t="s">
        <v>138</v>
      </c>
      <c r="AX16" s="2" t="s">
        <v>138</v>
      </c>
      <c r="AY16" s="2" t="s">
        <v>138</v>
      </c>
      <c r="AZ16" s="2" t="s">
        <v>138</v>
      </c>
      <c r="BA16" s="2" t="s">
        <v>138</v>
      </c>
      <c r="BB16" s="2" t="s">
        <v>274</v>
      </c>
      <c r="BC16" s="2" t="s">
        <v>274</v>
      </c>
      <c r="BD16" s="2" t="s">
        <v>274</v>
      </c>
      <c r="BE16" s="2" t="s">
        <v>274</v>
      </c>
      <c r="BF16" s="2" t="s">
        <v>274</v>
      </c>
      <c r="BH16" s="2" t="s">
        <v>262</v>
      </c>
      <c r="BI16" s="2" t="s">
        <v>262</v>
      </c>
      <c r="BJ16" s="2" t="s">
        <v>262</v>
      </c>
      <c r="BK16" s="2" t="s">
        <v>262</v>
      </c>
      <c r="BL16" s="2" t="s">
        <v>262</v>
      </c>
      <c r="BM16" s="2" t="s">
        <v>138</v>
      </c>
      <c r="BN16" s="2" t="s">
        <v>138</v>
      </c>
      <c r="BO16" s="2" t="s">
        <v>138</v>
      </c>
      <c r="BP16" s="2" t="s">
        <v>138</v>
      </c>
      <c r="BQ16" s="2" t="s">
        <v>138</v>
      </c>
      <c r="BR16" s="2" t="s">
        <v>274</v>
      </c>
      <c r="BS16" s="2" t="s">
        <v>274</v>
      </c>
      <c r="BT16" s="2" t="s">
        <v>274</v>
      </c>
      <c r="BU16" s="2" t="s">
        <v>274</v>
      </c>
      <c r="BV16" s="2" t="s">
        <v>274</v>
      </c>
      <c r="BX16" s="2" t="s">
        <v>262</v>
      </c>
      <c r="BY16" s="2" t="s">
        <v>262</v>
      </c>
      <c r="BZ16" s="2" t="s">
        <v>262</v>
      </c>
      <c r="CA16" s="2" t="s">
        <v>262</v>
      </c>
      <c r="CB16" s="2" t="s">
        <v>262</v>
      </c>
      <c r="CC16" s="2" t="s">
        <v>138</v>
      </c>
      <c r="CD16" s="2" t="s">
        <v>138</v>
      </c>
      <c r="CE16" s="2" t="s">
        <v>138</v>
      </c>
      <c r="CF16" s="2" t="s">
        <v>138</v>
      </c>
      <c r="CG16" s="2" t="s">
        <v>138</v>
      </c>
      <c r="CH16" s="2" t="s">
        <v>274</v>
      </c>
      <c r="CI16" s="2" t="s">
        <v>274</v>
      </c>
      <c r="CJ16" s="2" t="s">
        <v>274</v>
      </c>
      <c r="CK16" s="2" t="s">
        <v>274</v>
      </c>
      <c r="CL16" s="2" t="s">
        <v>274</v>
      </c>
      <c r="CO16" s="22">
        <f>SQRT(SUMSQ(CO18:CO83)/66)</f>
        <v>4.0810054788288225E-2</v>
      </c>
      <c r="CQ16" s="22">
        <f>SQRT(SUMSQ(CQ18:CQ83)/66)</f>
        <v>1.885521437111326E-2</v>
      </c>
      <c r="CR16" s="22">
        <f>SQRT(SUMSQ(CR18:CR83)/66)</f>
        <v>4.242483918458928E-2</v>
      </c>
      <c r="CS16" s="22">
        <f>SQRT(SUMSQ(CS18:CS83)/66)</f>
        <v>1.9870727791318498E-2</v>
      </c>
      <c r="CT16" s="22"/>
      <c r="CU16" s="22"/>
      <c r="CV16" s="22">
        <f t="shared" ref="CV16:DC16" si="6">SQRT(SUMSQ(CV18:CV83)/66)</f>
        <v>9.1377803411939754E-2</v>
      </c>
      <c r="CW16" s="22">
        <f t="shared" si="6"/>
        <v>5.270297754070008E-2</v>
      </c>
      <c r="CX16" s="22">
        <f t="shared" si="6"/>
        <v>9.211408435643384E-2</v>
      </c>
      <c r="CY16" s="22">
        <f t="shared" si="6"/>
        <v>6.12385887607921E-2</v>
      </c>
      <c r="CZ16" s="22">
        <f t="shared" si="6"/>
        <v>7.8149311553192727E-2</v>
      </c>
      <c r="DA16" s="22">
        <f t="shared" si="6"/>
        <v>4.7283608520918834E-2</v>
      </c>
      <c r="DB16" s="22">
        <f t="shared" si="6"/>
        <v>3.5295910203584066E-2</v>
      </c>
      <c r="DC16" s="22">
        <f t="shared" si="6"/>
        <v>2.216784770073689E-2</v>
      </c>
      <c r="DD16" t="s">
        <v>453</v>
      </c>
    </row>
    <row r="17" spans="1:117" ht="19" thickBot="1" x14ac:dyDescent="0.3">
      <c r="B17" s="2"/>
      <c r="C17" s="2"/>
      <c r="E17" s="18" t="s">
        <v>291</v>
      </c>
      <c r="F17" s="18" t="s">
        <v>292</v>
      </c>
      <c r="G17" s="18" t="s">
        <v>479</v>
      </c>
      <c r="H17" s="2"/>
      <c r="I17" s="2" t="s">
        <v>293</v>
      </c>
      <c r="J17" s="7" t="s">
        <v>221</v>
      </c>
      <c r="L17" s="2" t="s">
        <v>12</v>
      </c>
      <c r="M17" s="2" t="s">
        <v>10</v>
      </c>
      <c r="N17" s="2" t="s">
        <v>557</v>
      </c>
      <c r="O17" s="2" t="s">
        <v>558</v>
      </c>
      <c r="P17" s="2" t="s">
        <v>9</v>
      </c>
      <c r="Q17" s="2" t="s">
        <v>12</v>
      </c>
      <c r="R17" s="2" t="s">
        <v>10</v>
      </c>
      <c r="S17" s="2" t="s">
        <v>557</v>
      </c>
      <c r="T17" s="2" t="s">
        <v>558</v>
      </c>
      <c r="U17" s="2" t="s">
        <v>9</v>
      </c>
      <c r="V17" s="2" t="s">
        <v>12</v>
      </c>
      <c r="W17" s="2" t="s">
        <v>10</v>
      </c>
      <c r="X17" s="2" t="s">
        <v>557</v>
      </c>
      <c r="Y17" s="2" t="s">
        <v>558</v>
      </c>
      <c r="Z17" s="2" t="s">
        <v>9</v>
      </c>
      <c r="AB17" s="2" t="s">
        <v>12</v>
      </c>
      <c r="AC17" s="2" t="s">
        <v>10</v>
      </c>
      <c r="AD17" s="2" t="s">
        <v>557</v>
      </c>
      <c r="AE17" s="2" t="s">
        <v>558</v>
      </c>
      <c r="AF17" s="2" t="s">
        <v>9</v>
      </c>
      <c r="AG17" s="2" t="s">
        <v>12</v>
      </c>
      <c r="AH17" s="2" t="s">
        <v>10</v>
      </c>
      <c r="AI17" s="2" t="s">
        <v>557</v>
      </c>
      <c r="AJ17" s="2" t="s">
        <v>558</v>
      </c>
      <c r="AK17" s="2" t="s">
        <v>9</v>
      </c>
      <c r="AL17" s="2" t="s">
        <v>12</v>
      </c>
      <c r="AM17" s="2" t="s">
        <v>10</v>
      </c>
      <c r="AN17" s="2" t="s">
        <v>557</v>
      </c>
      <c r="AO17" s="2" t="s">
        <v>558</v>
      </c>
      <c r="AP17" s="2" t="s">
        <v>9</v>
      </c>
      <c r="AR17" s="2" t="s">
        <v>12</v>
      </c>
      <c r="AS17" s="2" t="s">
        <v>10</v>
      </c>
      <c r="AT17" s="2" t="s">
        <v>557</v>
      </c>
      <c r="AU17" s="2" t="s">
        <v>558</v>
      </c>
      <c r="AV17" s="2" t="s">
        <v>9</v>
      </c>
      <c r="AW17" s="2" t="s">
        <v>12</v>
      </c>
      <c r="AX17" s="2" t="s">
        <v>10</v>
      </c>
      <c r="AY17" s="2" t="s">
        <v>557</v>
      </c>
      <c r="AZ17" s="2" t="s">
        <v>558</v>
      </c>
      <c r="BA17" s="2" t="s">
        <v>9</v>
      </c>
      <c r="BB17" s="2" t="s">
        <v>12</v>
      </c>
      <c r="BC17" s="2" t="s">
        <v>10</v>
      </c>
      <c r="BD17" s="2" t="s">
        <v>557</v>
      </c>
      <c r="BE17" s="2" t="s">
        <v>558</v>
      </c>
      <c r="BF17" s="2" t="s">
        <v>9</v>
      </c>
      <c r="BH17" s="2" t="s">
        <v>12</v>
      </c>
      <c r="BI17" s="2" t="s">
        <v>10</v>
      </c>
      <c r="BJ17" s="2" t="s">
        <v>559</v>
      </c>
      <c r="BK17" s="2" t="s">
        <v>558</v>
      </c>
      <c r="BL17" s="2" t="s">
        <v>9</v>
      </c>
      <c r="BM17" s="2" t="s">
        <v>12</v>
      </c>
      <c r="BN17" s="2" t="s">
        <v>10</v>
      </c>
      <c r="BO17" s="2" t="s">
        <v>559</v>
      </c>
      <c r="BP17" s="2" t="s">
        <v>558</v>
      </c>
      <c r="BQ17" s="2" t="s">
        <v>9</v>
      </c>
      <c r="BR17" s="2" t="s">
        <v>12</v>
      </c>
      <c r="BS17" s="2" t="s">
        <v>10</v>
      </c>
      <c r="BT17" s="2" t="s">
        <v>559</v>
      </c>
      <c r="BU17" s="2" t="s">
        <v>558</v>
      </c>
      <c r="BV17" s="2" t="s">
        <v>9</v>
      </c>
      <c r="BX17" s="2" t="s">
        <v>12</v>
      </c>
      <c r="BY17" s="2" t="s">
        <v>10</v>
      </c>
      <c r="BZ17" s="2" t="s">
        <v>559</v>
      </c>
      <c r="CA17" s="2" t="s">
        <v>558</v>
      </c>
      <c r="CB17" s="2" t="s">
        <v>9</v>
      </c>
      <c r="CC17" s="2" t="s">
        <v>12</v>
      </c>
      <c r="CD17" s="2" t="s">
        <v>10</v>
      </c>
      <c r="CE17" s="2" t="s">
        <v>559</v>
      </c>
      <c r="CF17" s="2" t="s">
        <v>558</v>
      </c>
      <c r="CG17" s="2" t="s">
        <v>9</v>
      </c>
      <c r="CH17" s="2" t="s">
        <v>12</v>
      </c>
      <c r="CI17" s="2" t="s">
        <v>10</v>
      </c>
      <c r="CJ17" s="2" t="s">
        <v>559</v>
      </c>
      <c r="CK17" s="2" t="s">
        <v>558</v>
      </c>
      <c r="CL17" s="2" t="s">
        <v>9</v>
      </c>
    </row>
    <row r="18" spans="1:117" ht="17" thickTop="1" x14ac:dyDescent="0.2">
      <c r="A18" t="s">
        <v>140</v>
      </c>
      <c r="B18" s="1"/>
      <c r="C18" s="1"/>
      <c r="E18" s="1">
        <f>'CCSD-MP2 '!X12+'(T) '!P21</f>
        <v>1.5494579602269409E-2</v>
      </c>
      <c r="F18" s="1">
        <f>'CCSD-MP2 '!H12+'(T) '!Q21</f>
        <v>1.2410862805586564E-2</v>
      </c>
      <c r="G18" s="1">
        <f>'CCSD-MP2 '!X12+'(T) '!AC21</f>
        <v>2.4602216004982858E-2</v>
      </c>
      <c r="H18" s="1"/>
      <c r="I18" s="1">
        <f>BEGDB!I4-BEGDB!E4</f>
        <v>5.600000000000005E-2</v>
      </c>
      <c r="J18" s="1">
        <f>-(BEGDB!D4-BEGDB!I4)</f>
        <v>-3.6999999999999922E-2</v>
      </c>
      <c r="L18" s="1">
        <f>'F12b_VQZ-F12'!F11-'F12b_VQZ-F12'!$D11</f>
        <v>2.2906399711864367E-2</v>
      </c>
      <c r="M18" s="1">
        <f>'F12b_VQZ-F12'!G11-'F12b_VQZ-F12'!$D11</f>
        <v>1.4667179921997509E-2</v>
      </c>
      <c r="N18" s="1">
        <f>'F12b_VQZ-F12'!H11-'F12b_VQZ-F12'!$D11</f>
        <v>2.3602678349642581E-2</v>
      </c>
      <c r="O18" s="1">
        <f>'F12b_VQZ-F12'!I11-'F12b_VQZ-F12'!$D11</f>
        <v>2.5712357831650046E-2</v>
      </c>
      <c r="P18" s="1">
        <f>'F12b_VQZ-F12'!J11-'F12b_VQZ-F12'!$D11</f>
        <v>2.0259399062039662E-2</v>
      </c>
      <c r="Q18" s="1">
        <f>'F12b_VQZ-F12'!O11-'F12b_VQZ-F12'!$M11</f>
        <v>1.9508607713085269E-2</v>
      </c>
      <c r="R18" s="1">
        <f>'F12b_VQZ-F12'!P11-'F12b_VQZ-F12'!$M11</f>
        <v>7.9171068430516911E-3</v>
      </c>
      <c r="S18" s="1">
        <f>'F12b_VQZ-F12'!Q11-'F12b_VQZ-F12'!$M11</f>
        <v>1.6326628395149534E-2</v>
      </c>
      <c r="T18" s="1">
        <f>'F12b_VQZ-F12'!R11-'F12b_VQZ-F12'!$M11</f>
        <v>1.8312124248080153E-2</v>
      </c>
      <c r="U18" s="1">
        <f>'F12b_VQZ-F12'!S11-'F12b_VQZ-F12'!$M11</f>
        <v>1.3180147037512135E-2</v>
      </c>
      <c r="V18" s="1">
        <f>'F12b_VQZ-F12'!X11-'F12b_VQZ-F12'!$V11</f>
        <v>2.1207503712474818E-2</v>
      </c>
      <c r="W18" s="1">
        <f>'F12b_VQZ-F12'!Y11-'F12b_VQZ-F12'!$V11</f>
        <v>1.12921433825246E-2</v>
      </c>
      <c r="X18" s="1">
        <f>'F12b_VQZ-F12'!Z11-'F12b_VQZ-F12'!$V11</f>
        <v>1.9964653372396057E-2</v>
      </c>
      <c r="Y18" s="1">
        <f>'F12b_VQZ-F12'!AA11-'F12b_VQZ-F12'!$V11</f>
        <v>2.2012241039864655E-2</v>
      </c>
      <c r="Z18" s="1">
        <f>'F12b_VQZ-F12'!AB11-'F12b_VQZ-F12'!$V11</f>
        <v>1.6719773049775455E-2</v>
      </c>
      <c r="AB18" s="1">
        <f>'F12b_VTZ-F12'!E11-'F12b_VTZ-F12'!$C11</f>
        <v>2.5500207090651372E-2</v>
      </c>
      <c r="AC18" s="1">
        <f>'F12b_VTZ-F12'!F11-'F12b_VTZ-F12'!$C11</f>
        <v>7.6237811608308448E-3</v>
      </c>
      <c r="AD18" s="1">
        <f>'F12b_VTZ-F12'!G11-'F12b_VTZ-F12'!$C11</f>
        <v>2.6598053034782687E-2</v>
      </c>
      <c r="AE18" s="1">
        <f>'F12b_VTZ-F12'!H11-'F12b_VTZ-F12'!$C11</f>
        <v>3.0587258103770942E-2</v>
      </c>
      <c r="AF18" s="1">
        <f>'F12b_VTZ-F12'!I11-'F12b_VTZ-F12'!$C11</f>
        <v>2.030859820709896E-2</v>
      </c>
      <c r="AG18" s="1">
        <f>'F12b_VTZ-F12'!N11-'F12b_VTZ-F12'!$L11</f>
        <v>3.8623837476414735E-4</v>
      </c>
      <c r="AH18" s="1">
        <f>'F12b_VTZ-F12'!O11-'F12b_VTZ-F12'!$L11</f>
        <v>-2.2546703795093492E-2</v>
      </c>
      <c r="AI18" s="1">
        <f>'F12b_VTZ-F12'!P11-'F12b_VTZ-F12'!$L11</f>
        <v>-5.8213006051772709E-3</v>
      </c>
      <c r="AJ18" s="1">
        <f>'F12b_VTZ-F12'!Q11-'F12b_VTZ-F12'!$L11</f>
        <v>-2.3049041063112341E-3</v>
      </c>
      <c r="AK18" s="1">
        <f>'F12b_VTZ-F12'!R11-'F12b_VTZ-F12'!$L11</f>
        <v>-1.1365316656839042E-2</v>
      </c>
      <c r="AL18" s="1">
        <f>'F12b_VTZ-F12'!W11-'F12b_VTZ-F12'!$U11</f>
        <v>1.2943222732706872E-2</v>
      </c>
      <c r="AM18" s="1">
        <f>'F12b_VTZ-F12'!X11-'F12b_VTZ-F12'!$U11</f>
        <v>-7.4614613171313238E-3</v>
      </c>
      <c r="AN18" s="1">
        <f>'F12b_VTZ-F12'!Y11-'F12b_VTZ-F12'!$U11</f>
        <v>1.0388376214802264E-2</v>
      </c>
      <c r="AO18" s="1">
        <f>'F12b_VTZ-F12'!Z11-'F12b_VTZ-F12'!$U11</f>
        <v>1.4141176998728966E-2</v>
      </c>
      <c r="AP18" s="1">
        <f>'F12b_VTZ-F12'!AA11-'F12b_VTZ-F12'!$U11</f>
        <v>4.4716407751295151E-3</v>
      </c>
      <c r="AQ18" s="1"/>
      <c r="AR18" s="1">
        <f>'F12b_VDZ-F12'!E11-'F12b_VDZ-F12'!$C11</f>
        <v>5.201837888299643E-3</v>
      </c>
      <c r="AS18" s="1">
        <f>'F12b_VDZ-F12'!F11-'F12b_VDZ-F12'!$C11</f>
        <v>-4.1403732805512128E-2</v>
      </c>
      <c r="AT18" s="1">
        <f>'F12b_VDZ-F12'!G11-'F12b_VDZ-F12'!$C11</f>
        <v>1.8241808092058776E-3</v>
      </c>
      <c r="AU18" s="1">
        <f>'F12b_VDZ-F12'!H11-'F12b_VDZ-F12'!$C11</f>
        <v>9.2702013157586194E-3</v>
      </c>
      <c r="AV18" s="1">
        <f>'F12b_VDZ-F12'!I11-'F12b_VDZ-F12'!$C11</f>
        <v>-9.6667267067918061E-3</v>
      </c>
      <c r="AW18" s="1">
        <f>'F12b_VDZ-F12'!N11-'F12b_VDZ-F12'!$L11</f>
        <v>-7.3040353162599381E-2</v>
      </c>
      <c r="AX18" s="1">
        <f>'F12b_VDZ-F12'!O11-'F12b_VDZ-F12'!$L11</f>
        <v>-0.11743272234359114</v>
      </c>
      <c r="AY18" s="1">
        <f>'F12b_VDZ-F12'!P11-'F12b_VDZ-F12'!$L11</f>
        <v>-8.6426092389600306E-2</v>
      </c>
      <c r="AZ18" s="1">
        <f>'F12b_VDZ-F12'!Q11-'F12b_VDZ-F12'!$L11</f>
        <v>-8.1085191495463782E-2</v>
      </c>
      <c r="BA18" s="1">
        <f>'F12b_VDZ-F12'!R11-'F12b_VDZ-F12'!$L11</f>
        <v>-9.4668320324995392E-2</v>
      </c>
      <c r="BB18" s="1">
        <f>(AR18+AW18)/2</f>
        <v>-3.3919257637149869E-2</v>
      </c>
      <c r="BC18" s="1">
        <f t="shared" ref="BC18:BF18" si="7">(AS18+AX18)/2</f>
        <v>-7.9418227574551636E-2</v>
      </c>
      <c r="BD18" s="1">
        <f t="shared" si="7"/>
        <v>-4.2300955790197214E-2</v>
      </c>
      <c r="BE18" s="1">
        <f t="shared" si="7"/>
        <v>-3.5907495089852581E-2</v>
      </c>
      <c r="BF18" s="1">
        <f t="shared" si="7"/>
        <v>-5.2167523515893599E-2</v>
      </c>
      <c r="BG18" s="1"/>
      <c r="BH18" s="1">
        <f>'F12c_VDZ-F12 '!E11-'F12c_VDZ-F12 '!$C11</f>
        <v>1.9854357903052566E-2</v>
      </c>
      <c r="BI18" s="1">
        <f>'F12c_VDZ-F12 '!F11-'F12c_VDZ-F12 '!$C11</f>
        <v>-2.5736805204900293E-2</v>
      </c>
      <c r="BJ18" s="1">
        <f>'F12c_VDZ-F12 '!G11-'F12c_VDZ-F12 '!$C11</f>
        <v>1.8502845360638176E-2</v>
      </c>
      <c r="BK18" s="1">
        <f>'F12c_VDZ-F12 '!H11-'F12c_VDZ-F12 '!$C11</f>
        <v>2.3909855358885679E-2</v>
      </c>
      <c r="BL18" s="1">
        <f>'F12c_VDZ-F12 '!I11-'F12c_VDZ-F12 '!$C11</f>
        <v>5.3568210630592361E-3</v>
      </c>
      <c r="BM18" s="1">
        <f>'F12c_VDZ-F12 '!N11-'F12c_VDZ-F12 '!$L11</f>
        <v>-4.6631343504847322E-2</v>
      </c>
      <c r="BN18" s="1">
        <f>'F12c_VDZ-F12 '!O11-'F12c_VDZ-F12 '!$L11</f>
        <v>-9.0317241750499377E-2</v>
      </c>
      <c r="BO18" s="1">
        <f>'F12c_VDZ-F12 '!P11-'F12c_VDZ-F12 '!$L11</f>
        <v>-5.8533913430928841E-2</v>
      </c>
      <c r="BP18" s="1">
        <f>'F12c_VDZ-F12 '!Q11-'F12c_VDZ-F12 '!$L11</f>
        <v>-5.4649326373739093E-2</v>
      </c>
      <c r="BQ18" s="1">
        <f>'F12c_VDZ-F12 '!R11-'F12c_VDZ-F12 '!$L11</f>
        <v>-6.7978481844235716E-2</v>
      </c>
      <c r="BR18" s="1">
        <f>'F12c_VDZ-F12 '!W11-'F12c_VDZ-F12 '!$U11</f>
        <v>-1.3388492800896934E-2</v>
      </c>
      <c r="BS18" s="1">
        <f>'F12c_VDZ-F12 '!X11-'F12c_VDZ-F12 '!$U11</f>
        <v>-5.8027023477698947E-2</v>
      </c>
      <c r="BT18" s="1">
        <f>'F12c_VDZ-F12 '!Y11-'F12c_VDZ-F12 '!$U11</f>
        <v>-2.0015534035144888E-2</v>
      </c>
      <c r="BU18" s="1">
        <f>'F12c_VDZ-F12 '!Z11-'F12c_VDZ-F12 '!$U11</f>
        <v>-1.5369735507426263E-2</v>
      </c>
      <c r="BV18" s="1">
        <f>'F12c_VDZ-F12 '!AA11-'F12c_VDZ-F12 '!$U11</f>
        <v>-3.1310830390587796E-2</v>
      </c>
      <c r="BX18" s="1">
        <f>'F12c_aVDZ-F12'!E11-'F12c_aVDZ-F12'!C11</f>
        <v>4.4807056046563432E-2</v>
      </c>
      <c r="BY18" s="1">
        <f>'F12c_aVDZ-F12'!F11-'F12c_aVDZ-F12'!C11</f>
        <v>1.8276635856304679E-3</v>
      </c>
      <c r="BZ18" s="1">
        <f>'F12c_aVDZ-F12'!G11-'F12c_aVDZ-F12'!C11</f>
        <v>4.6656951754250997E-2</v>
      </c>
      <c r="CA18" s="1">
        <f>'F12c_aVDZ-F12'!H11-'F12c_aVDZ-F12'!C11</f>
        <v>5.2041265030052131E-2</v>
      </c>
      <c r="CB18" s="1">
        <f>'F12c_aVDZ-F12'!I11-'F12c_aVDZ-F12'!C11</f>
        <v>3.3703561422919748E-2</v>
      </c>
      <c r="CC18" s="1">
        <f>'F12c_aVDZ-F12'!N11-'F12c_aVDZ-F12'!L11</f>
        <v>-2.3981939085431669E-2</v>
      </c>
      <c r="CD18" s="1">
        <f>'F12c_aVDZ-F12'!O11-'F12c_aVDZ-F12'!L11</f>
        <v>-6.8965028911315507E-2</v>
      </c>
      <c r="CE18" s="1">
        <f>'F12c_aVDZ-F12'!P11-'F12c_aVDZ-F12'!L11</f>
        <v>-3.5093132890648526E-2</v>
      </c>
      <c r="CF18" s="1">
        <f>'F12c_aVDZ-F12'!Q11-'F12c_aVDZ-F12'!L11</f>
        <v>-3.102487959305833E-2</v>
      </c>
      <c r="CG18" s="1">
        <f>'F12c_aVDZ-F12'!R11-'F12c_aVDZ-F12'!L11</f>
        <v>-4.4880392700968663E-2</v>
      </c>
      <c r="CH18" s="1">
        <f>'F12c_aVDZ-F12'!W11-'F12c_aVDZ-F12'!U11</f>
        <v>1.0412558480566325E-2</v>
      </c>
      <c r="CI18" s="1">
        <f>'F12c_aVDZ-F12'!X11-'F12c_aVDZ-F12'!U11</f>
        <v>-3.3568682662842519E-2</v>
      </c>
      <c r="CJ18" s="1">
        <f>'F12c_aVDZ-F12'!Y11-'F12c_aVDZ-F12'!U11</f>
        <v>5.7819094318016795E-3</v>
      </c>
      <c r="CK18" s="1">
        <f>'F12c_aVDZ-F12'!Z11-'F12c_aVDZ-F12'!U11</f>
        <v>1.05081927184969E-2</v>
      </c>
      <c r="CL18" s="1">
        <f>'F12c_aVDZ-F12'!AA11-'F12c_aVDZ-F12'!U11</f>
        <v>-5.5884156390240136E-3</v>
      </c>
      <c r="CM18" t="str">
        <f>A18</f>
        <v>01_Water-Water.out</v>
      </c>
      <c r="CO18" s="1">
        <f>CJ18-BJ18</f>
        <v>-1.2720935928836496E-2</v>
      </c>
      <c r="CP18" s="1"/>
      <c r="CQ18" s="1">
        <f>CL18-CJ18</f>
        <v>-1.1370325070825693E-2</v>
      </c>
      <c r="CR18" s="1">
        <f>BY18-CJ18</f>
        <v>-3.9542458461712116E-3</v>
      </c>
      <c r="CS18" s="1">
        <f>CK18-CJ18</f>
        <v>4.7262832866952209E-3</v>
      </c>
      <c r="CU18" t="str">
        <f>A18</f>
        <v>01_Water-Water.out</v>
      </c>
      <c r="CV18" s="1">
        <f>J18-$E18</f>
        <v>-5.2494579602269331E-2</v>
      </c>
      <c r="CW18" s="1">
        <f>I18-$E18</f>
        <v>4.050542039773064E-2</v>
      </c>
      <c r="CX18" s="1">
        <f>BJ18-$E18</f>
        <v>3.0082657583687666E-3</v>
      </c>
      <c r="CY18" s="1">
        <f>CJ18-$E18</f>
        <v>-9.7126701704677298E-3</v>
      </c>
      <c r="CZ18" s="1">
        <f t="shared" ref="CZ18:DA33" si="8">CK18-$E18</f>
        <v>-4.9863868837725089E-3</v>
      </c>
      <c r="DA18" s="1">
        <f t="shared" si="8"/>
        <v>-2.1082995241293423E-2</v>
      </c>
      <c r="DB18" s="1">
        <f>BY18-$E18</f>
        <v>-1.3666916016638941E-2</v>
      </c>
      <c r="DC18" s="1">
        <f>AI18-$E18</f>
        <v>-2.131588020744668E-2</v>
      </c>
      <c r="DD18" s="1">
        <f>F18-E18</f>
        <v>-3.0837167966828449E-3</v>
      </c>
      <c r="DH18" s="1"/>
      <c r="DI18" s="1"/>
      <c r="DJ18" s="1"/>
      <c r="DK18" s="1"/>
      <c r="DL18" s="1"/>
      <c r="DM18" s="1"/>
    </row>
    <row r="19" spans="1:117" x14ac:dyDescent="0.2">
      <c r="A19" t="s">
        <v>141</v>
      </c>
      <c r="B19" s="1"/>
      <c r="C19" s="1"/>
      <c r="E19" s="1">
        <f>'CCSD-MP2 '!X13+'(T) '!P22</f>
        <v>-4.1804023168307336E-2</v>
      </c>
      <c r="F19" s="1">
        <f>'CCSD-MP2 '!H13+'(T) '!Q22</f>
        <v>-4.240133133183932E-2</v>
      </c>
      <c r="G19" s="1">
        <f>'CCSD-MP2 '!X13+'(T) '!AC22</f>
        <v>-3.976758289051141E-2</v>
      </c>
      <c r="H19" s="1"/>
      <c r="I19" s="1">
        <f>BEGDB!I5-BEGDB!E5</f>
        <v>6.9999999999996732E-3</v>
      </c>
      <c r="J19" s="1">
        <f>-(BEGDB!D5-BEGDB!I5)</f>
        <v>-0.10200000000000031</v>
      </c>
      <c r="L19" s="1">
        <f>'F12b_VQZ-F12'!F12-'F12b_VQZ-F12'!$D12</f>
        <v>-2.9404123791096026E-2</v>
      </c>
      <c r="M19" s="1">
        <f>'F12b_VQZ-F12'!G12-'F12b_VQZ-F12'!$D12</f>
        <v>-4.082453086172233E-2</v>
      </c>
      <c r="N19" s="1">
        <f>'F12b_VQZ-F12'!H12-'F12b_VQZ-F12'!$D12</f>
        <v>-2.9120256890274199E-2</v>
      </c>
      <c r="O19" s="1">
        <f>'F12b_VQZ-F12'!I12-'F12b_VQZ-F12'!$D12</f>
        <v>-2.5990197006343863E-2</v>
      </c>
      <c r="P19" s="1">
        <f>'F12b_VQZ-F12'!J12-'F12b_VQZ-F12'!$D12</f>
        <v>-3.3030640042618131E-2</v>
      </c>
      <c r="Q19" s="1">
        <f>'F12b_VQZ-F12'!O12-'F12b_VQZ-F12'!$M12</f>
        <v>-3.5454884147226196E-2</v>
      </c>
      <c r="R19" s="1">
        <f>'F12b_VQZ-F12'!P12-'F12b_VQZ-F12'!$M12</f>
        <v>-5.1693445829453566E-2</v>
      </c>
      <c r="S19" s="1">
        <f>'F12b_VQZ-F12'!Q12-'F12b_VQZ-F12'!$M12</f>
        <v>-4.0554704715074053E-2</v>
      </c>
      <c r="T19" s="1">
        <f>'F12b_VQZ-F12'!R12-'F12b_VQZ-F12'!$M12</f>
        <v>-3.757588460161454E-2</v>
      </c>
      <c r="U19" s="1">
        <f>'F12b_VQZ-F12'!S12-'F12b_VQZ-F12'!$M12</f>
        <v>-4.4276144054092192E-2</v>
      </c>
      <c r="V19" s="1">
        <f>'F12b_VQZ-F12'!X12-'F12b_VQZ-F12'!$V12</f>
        <v>-3.2429503969161999E-2</v>
      </c>
      <c r="W19" s="1">
        <f>'F12b_VQZ-F12'!Y12-'F12b_VQZ-F12'!$V12</f>
        <v>-4.6258988345588392E-2</v>
      </c>
      <c r="X19" s="1">
        <f>'F12b_VQZ-F12'!Z12-'F12b_VQZ-F12'!$V12</f>
        <v>-3.483748080267457E-2</v>
      </c>
      <c r="Y19" s="1">
        <f>'F12b_VQZ-F12'!AA12-'F12b_VQZ-F12'!$V12</f>
        <v>-3.1783040803979645E-2</v>
      </c>
      <c r="Z19" s="1">
        <f>'F12b_VQZ-F12'!AB12-'F12b_VQZ-F12'!$V12</f>
        <v>-3.8653392048355606E-2</v>
      </c>
      <c r="AB19" s="1">
        <f>'F12b_VTZ-F12'!E12-'F12b_VTZ-F12'!$C12</f>
        <v>-1.786735410465301E-2</v>
      </c>
      <c r="AC19" s="1">
        <f>'F12b_VTZ-F12'!F12-'F12b_VTZ-F12'!$C12</f>
        <v>-4.2708772327070932E-2</v>
      </c>
      <c r="AD19" s="1">
        <f>'F12b_VTZ-F12'!G12-'F12b_VTZ-F12'!$C12</f>
        <v>-1.7788704736517502E-2</v>
      </c>
      <c r="AE19" s="1">
        <f>'F12b_VTZ-F12'!H12-'F12b_VTZ-F12'!$C12</f>
        <v>-1.1852808336586307E-2</v>
      </c>
      <c r="AF19" s="1">
        <f>'F12b_VTZ-F12'!I12-'F12b_VTZ-F12'!$C12</f>
        <v>-2.5011864066430078E-2</v>
      </c>
      <c r="AG19" s="1">
        <f>'F12b_VTZ-F12'!N12-'F12b_VTZ-F12'!$L12</f>
        <v>-5.5311794740631193E-2</v>
      </c>
      <c r="AH19" s="1">
        <f>'F12b_VTZ-F12'!O12-'F12b_VTZ-F12'!$L12</f>
        <v>-8.7700035170871438E-2</v>
      </c>
      <c r="AI19" s="1">
        <f>'F12b_VTZ-F12'!P12-'F12b_VTZ-F12'!$L12</f>
        <v>-6.5460046066579736E-2</v>
      </c>
      <c r="AJ19" s="1">
        <f>'F12b_VTZ-F12'!Q12-'F12b_VTZ-F12'!$L12</f>
        <v>-6.0162537511317282E-2</v>
      </c>
      <c r="AK19" s="1">
        <f>'F12b_VTZ-F12'!R12-'F12b_VTZ-F12'!$L12</f>
        <v>-7.1906376286675844E-2</v>
      </c>
      <c r="AL19" s="1">
        <f>'F12b_VTZ-F12'!W12-'F12b_VTZ-F12'!$U12</f>
        <v>-3.6589574422642102E-2</v>
      </c>
      <c r="AM19" s="1">
        <f>'F12b_VTZ-F12'!X12-'F12b_VTZ-F12'!$U12</f>
        <v>-6.5204403748970741E-2</v>
      </c>
      <c r="AN19" s="1">
        <f>'F12b_VTZ-F12'!Y12-'F12b_VTZ-F12'!$U12</f>
        <v>-4.1624375401548619E-2</v>
      </c>
      <c r="AO19" s="1">
        <f>'F12b_VTZ-F12'!Z12-'F12b_VTZ-F12'!$U12</f>
        <v>-3.6007672923950906E-2</v>
      </c>
      <c r="AP19" s="1">
        <f>'F12b_VTZ-F12'!AA12-'F12b_VTZ-F12'!$U12</f>
        <v>-4.8459120176552517E-2</v>
      </c>
      <c r="AQ19" s="1"/>
      <c r="AR19" s="1">
        <f>'F12b_VDZ-F12'!E12-'F12b_VDZ-F12'!$C12</f>
        <v>-5.216416445249461E-2</v>
      </c>
      <c r="AS19" s="1">
        <f>'F12b_VDZ-F12'!F12-'F12b_VDZ-F12'!$C12</f>
        <v>-0.11606887158571411</v>
      </c>
      <c r="AT19" s="1">
        <f>'F12b_VDZ-F12'!G12-'F12b_VDZ-F12'!$C12</f>
        <v>-6.0691827530853892E-2</v>
      </c>
      <c r="AU19" s="1">
        <f>'F12b_VDZ-F12'!H12-'F12b_VDZ-F12'!$C12</f>
        <v>-4.9542849070437711E-2</v>
      </c>
      <c r="AV19" s="1">
        <f>'F12b_VDZ-F12'!I12-'F12b_VDZ-F12'!$C12</f>
        <v>-7.2997498629520763E-2</v>
      </c>
      <c r="AW19" s="1">
        <f>'F12b_VDZ-F12'!N12-'F12b_VDZ-F12'!$L12</f>
        <v>-0.14178814915747129</v>
      </c>
      <c r="AX19" s="1">
        <f>'F12b_VDZ-F12'!O12-'F12b_VDZ-F12'!$L12</f>
        <v>-0.20588437669587112</v>
      </c>
      <c r="AY19" s="1">
        <f>'F12b_VDZ-F12'!P12-'F12b_VDZ-F12'!$L12</f>
        <v>-0.16396503601511814</v>
      </c>
      <c r="AZ19" s="1">
        <f>'F12b_VDZ-F12'!Q12-'F12b_VDZ-F12'!$L12</f>
        <v>-0.15552547709135833</v>
      </c>
      <c r="BA19" s="1">
        <f>'F12b_VDZ-F12'!R12-'F12b_VDZ-F12'!$L12</f>
        <v>-0.17328018867258432</v>
      </c>
      <c r="BB19" s="1">
        <f t="shared" ref="BB19:BB82" si="9">(AR19+AW19)/2</f>
        <v>-9.6976156804982949E-2</v>
      </c>
      <c r="BC19" s="1">
        <f t="shared" ref="BC19:BC82" si="10">(AS19+AX19)/2</f>
        <v>-0.16097662414079261</v>
      </c>
      <c r="BD19" s="1">
        <f t="shared" ref="BD19:BD82" si="11">(AT19+AY19)/2</f>
        <v>-0.11232843177298601</v>
      </c>
      <c r="BE19" s="1">
        <f t="shared" ref="BE19:BE82" si="12">(AU19+AZ19)/2</f>
        <v>-0.10253416308089802</v>
      </c>
      <c r="BF19" s="1">
        <f t="shared" ref="BF19:BF82" si="13">(AV19+BA19)/2</f>
        <v>-0.12313884365105254</v>
      </c>
      <c r="BG19" s="1"/>
      <c r="BH19" s="1">
        <f>'F12c_VDZ-F12 '!E12-'F12c_VDZ-F12 '!$C12</f>
        <v>-3.2652323148522733E-2</v>
      </c>
      <c r="BI19" s="1">
        <f>'F12c_VDZ-F12 '!F12-'F12c_VDZ-F12 '!$C12</f>
        <v>-9.5087751409406174E-2</v>
      </c>
      <c r="BJ19" s="1">
        <f>'F12c_VDZ-F12 '!G12-'F12c_VDZ-F12 '!$C12</f>
        <v>-3.8524139585094375E-2</v>
      </c>
      <c r="BK19" s="1">
        <f>'F12c_VDZ-F12 '!H12-'F12c_VDZ-F12 '!$C12</f>
        <v>-2.997490045905149E-2</v>
      </c>
      <c r="BL19" s="1">
        <f>'F12c_VDZ-F12 '!I12-'F12c_VDZ-F12 '!$C12</f>
        <v>-5.2931317257946198E-2</v>
      </c>
      <c r="BM19" s="1">
        <f>'F12c_VDZ-F12 '!N12-'F12c_VDZ-F12 '!$L12</f>
        <v>-0.11467035245387702</v>
      </c>
      <c r="BN19" s="1">
        <f>'F12c_VDZ-F12 '!O12-'F12c_VDZ-F12 '!$L12</f>
        <v>-0.17757366364337113</v>
      </c>
      <c r="BO19" s="1">
        <f>'F12c_VDZ-F12 '!P12-'F12c_VDZ-F12 '!$L12</f>
        <v>-0.1347491584142384</v>
      </c>
      <c r="BP19" s="1">
        <f>'F12c_VDZ-F12 '!Q12-'F12c_VDZ-F12 '!$L12</f>
        <v>-0.12827650004165303</v>
      </c>
      <c r="BQ19" s="1">
        <f>'F12c_VDZ-F12 '!R12-'F12c_VDZ-F12 '!$L12</f>
        <v>-0.14565688222622697</v>
      </c>
      <c r="BR19" s="1">
        <f>'F12c_VDZ-F12 '!W12-'F12c_VDZ-F12 '!$U12</f>
        <v>-7.3661337801199878E-2</v>
      </c>
      <c r="BS19" s="1">
        <f>'F12c_VDZ-F12 '!X12-'F12c_VDZ-F12 '!$U12</f>
        <v>-0.13633070752638865</v>
      </c>
      <c r="BT19" s="1">
        <f>'F12c_VDZ-F12 '!Y12-'F12c_VDZ-F12 '!$U12</f>
        <v>-8.6636648999665944E-2</v>
      </c>
      <c r="BU19" s="1">
        <f>'F12c_VDZ-F12 '!Z12-'F12c_VDZ-F12 '!$U12</f>
        <v>-7.9125700250351372E-2</v>
      </c>
      <c r="BV19" s="1">
        <f>'F12c_VDZ-F12 '!AA12-'F12c_VDZ-F12 '!$U12</f>
        <v>-9.9294099742086139E-2</v>
      </c>
      <c r="BX19" s="1">
        <f>'F12c_aVDZ-F12'!E12-'F12c_aVDZ-F12'!C12</f>
        <v>-1.5518427275095448E-2</v>
      </c>
      <c r="BY19" s="1">
        <f>'F12c_aVDZ-F12'!F12-'F12c_aVDZ-F12'!C12</f>
        <v>-7.3453362317652093E-2</v>
      </c>
      <c r="BZ19" s="1">
        <f>'F12c_aVDZ-F12'!G12-'F12c_aVDZ-F12'!C12</f>
        <v>-1.7357778655154199E-2</v>
      </c>
      <c r="CA19" s="1">
        <f>'F12c_aVDZ-F12'!H12-'F12c_aVDZ-F12'!C12</f>
        <v>-8.9827611857096201E-3</v>
      </c>
      <c r="CB19" s="1">
        <f>'F12c_aVDZ-F12'!I12-'F12c_aVDZ-F12'!C12</f>
        <v>-3.0996316029630044E-2</v>
      </c>
      <c r="CC19" s="1">
        <f>'F12c_aVDZ-F12'!N12-'F12c_aVDZ-F12'!L12</f>
        <v>-8.7697063057347258E-2</v>
      </c>
      <c r="CD19" s="1">
        <f>'F12c_aVDZ-F12'!O12-'F12c_aVDZ-F12'!L12</f>
        <v>-0.15223380402672149</v>
      </c>
      <c r="CE19" s="1">
        <f>'F12c_aVDZ-F12'!P12-'F12c_aVDZ-F12'!L12</f>
        <v>-0.10662323989203504</v>
      </c>
      <c r="CF19" s="1">
        <f>'F12c_aVDZ-F12'!Q12-'F12c_aVDZ-F12'!L12</f>
        <v>-9.9813625899648706E-2</v>
      </c>
      <c r="CG19" s="1">
        <f>'F12c_aVDZ-F12'!R12-'F12c_aVDZ-F12'!L12</f>
        <v>-0.11771255108210088</v>
      </c>
      <c r="CH19" s="1">
        <f>'F12c_aVDZ-F12'!W12-'F12c_aVDZ-F12'!U12</f>
        <v>-5.1607745166221797E-2</v>
      </c>
      <c r="CI19" s="1">
        <f>'F12c_aVDZ-F12'!X12-'F12c_aVDZ-F12'!U12</f>
        <v>-0.11284358317218768</v>
      </c>
      <c r="CJ19" s="1">
        <f>'F12c_aVDZ-F12'!Y12-'F12c_aVDZ-F12'!U12</f>
        <v>-6.1990509273595507E-2</v>
      </c>
      <c r="CK19" s="1">
        <f>'F12c_aVDZ-F12'!Z12-'F12c_aVDZ-F12'!U12</f>
        <v>-5.4398193542679607E-2</v>
      </c>
      <c r="CL19" s="1">
        <f>'F12c_aVDZ-F12'!AA12-'F12c_aVDZ-F12'!U12</f>
        <v>-7.4354433555866351E-2</v>
      </c>
      <c r="CM19" t="str">
        <f t="shared" ref="CM19:CM82" si="14">A19</f>
        <v>02_Water-MeOH.out</v>
      </c>
      <c r="CO19" s="1">
        <f t="shared" ref="CO19:CO82" si="15">CJ19-BJ19</f>
        <v>-2.3466369688501132E-2</v>
      </c>
      <c r="CP19" s="1"/>
      <c r="CQ19" s="1">
        <f t="shared" ref="CQ19:CQ82" si="16">CL19-CJ19</f>
        <v>-1.2363924282270844E-2</v>
      </c>
      <c r="CR19" s="1">
        <f t="shared" ref="CR19:CR82" si="17">BY19-CJ19</f>
        <v>-1.1462853044056587E-2</v>
      </c>
      <c r="CS19" s="1">
        <f t="shared" ref="CS19:CS82" si="18">CK19-CJ19</f>
        <v>7.5923157309158995E-3</v>
      </c>
      <c r="CU19" t="str">
        <f t="shared" ref="CU19:CU82" si="19">A19</f>
        <v>02_Water-MeOH.out</v>
      </c>
      <c r="CV19" s="1">
        <f t="shared" ref="CV19:CV82" si="20">J19-$E19</f>
        <v>-6.0195976831692977E-2</v>
      </c>
      <c r="CW19" s="1">
        <f t="shared" ref="CW19:CW82" si="21">I19-$E19</f>
        <v>4.8804023168307009E-2</v>
      </c>
      <c r="CX19" s="1">
        <f t="shared" ref="CX19:CX82" si="22">BJ19-$E19</f>
        <v>3.2798835832129614E-3</v>
      </c>
      <c r="CY19" s="1">
        <f t="shared" ref="CY19:CY82" si="23">CJ19-$E19</f>
        <v>-2.0186486105288171E-2</v>
      </c>
      <c r="CZ19" s="1">
        <f t="shared" si="8"/>
        <v>-1.2594170374372271E-2</v>
      </c>
      <c r="DA19" s="1">
        <f t="shared" si="8"/>
        <v>-3.2550410387559015E-2</v>
      </c>
      <c r="DB19" s="1">
        <f t="shared" ref="DB19:DB82" si="24">BY19-$E19</f>
        <v>-3.1649339149344757E-2</v>
      </c>
      <c r="DC19" s="1">
        <f t="shared" ref="DC19:DC82" si="25">AI19-$E19</f>
        <v>-2.36560228982724E-2</v>
      </c>
      <c r="DD19" s="1">
        <f t="shared" ref="DD19:DD77" si="26">F19-E19</f>
        <v>-5.9730816353198435E-4</v>
      </c>
      <c r="DH19" s="1"/>
      <c r="DI19" s="1"/>
      <c r="DJ19" s="1"/>
      <c r="DK19" s="1"/>
      <c r="DL19" s="1"/>
      <c r="DM19" s="1"/>
    </row>
    <row r="20" spans="1:117" x14ac:dyDescent="0.2">
      <c r="A20" t="s">
        <v>142</v>
      </c>
      <c r="B20" s="1"/>
      <c r="C20" s="1"/>
      <c r="E20" s="1">
        <f>'CCSD-MP2 '!X14+'(T) '!P23</f>
        <v>-0.11349530643933248</v>
      </c>
      <c r="F20" s="1">
        <f>'CCSD-MP2 '!H14+'(T) '!Q23</f>
        <v>-0.11404739449550833</v>
      </c>
      <c r="G20" s="1">
        <f>'CCSD-MP2 '!X14+'(T) '!AC23</f>
        <v>-0.10703962883860685</v>
      </c>
      <c r="H20" s="1"/>
      <c r="I20" s="1">
        <f>BEGDB!I6-BEGDB!E6</f>
        <v>-4.8000000000000043E-2</v>
      </c>
      <c r="J20" s="1">
        <f>-(BEGDB!D6-BEGDB!I6)</f>
        <v>-0.17599999999999927</v>
      </c>
      <c r="L20" s="1">
        <f>'F12b_VQZ-F12'!F13-'F12b_VQZ-F12'!$D13</f>
        <v>-9.987419049888846E-2</v>
      </c>
      <c r="M20" s="1">
        <f>'F12b_VQZ-F12'!G13-'F12b_VQZ-F12'!$D13</f>
        <v>-0.11626711649449728</v>
      </c>
      <c r="N20" s="1">
        <f>'F12b_VQZ-F12'!H13-'F12b_VQZ-F12'!$D13</f>
        <v>-0.10228947707314173</v>
      </c>
      <c r="O20" s="1">
        <f>'F12b_VQZ-F12'!I13-'F12b_VQZ-F12'!$D13</f>
        <v>-9.8206180512264041E-2</v>
      </c>
      <c r="P20" s="1">
        <f>'F12b_VQZ-F12'!J13-'F12b_VQZ-F12'!$D13</f>
        <v>-0.10641952358300522</v>
      </c>
      <c r="Q20" s="1">
        <f>'F12b_VQZ-F12'!O13-'F12b_VQZ-F12'!$M13</f>
        <v>-0.10366096312985817</v>
      </c>
      <c r="R20" s="1">
        <f>'F12b_VQZ-F12'!P13-'F12b_VQZ-F12'!$M13</f>
        <v>-0.12520759820043548</v>
      </c>
      <c r="S20" s="1">
        <f>'F12b_VQZ-F12'!Q13-'F12b_VQZ-F12'!$M13</f>
        <v>-0.11168824828710378</v>
      </c>
      <c r="T20" s="1">
        <f>'F12b_VQZ-F12'!R13-'F12b_VQZ-F12'!$M13</f>
        <v>-0.10773883212731405</v>
      </c>
      <c r="U20" s="1">
        <f>'F12b_VQZ-F12'!S13-'F12b_VQZ-F12'!$M13</f>
        <v>-0.11568288158976792</v>
      </c>
      <c r="V20" s="1">
        <f>'F12b_VQZ-F12'!X13-'F12b_VQZ-F12'!$V13</f>
        <v>-0.10176757681437287</v>
      </c>
      <c r="W20" s="1">
        <f>'F12b_VQZ-F12'!Y13-'F12b_VQZ-F12'!$V13</f>
        <v>-0.12073735734746549</v>
      </c>
      <c r="X20" s="1">
        <f>'F12b_VQZ-F12'!Z13-'F12b_VQZ-F12'!$V13</f>
        <v>-0.10698886268012231</v>
      </c>
      <c r="Y20" s="1">
        <f>'F12b_VQZ-F12'!AA13-'F12b_VQZ-F12'!$V13</f>
        <v>-0.10297250631978905</v>
      </c>
      <c r="Z20" s="1">
        <f>'F12b_VQZ-F12'!AB13-'F12b_VQZ-F12'!$V13</f>
        <v>-0.11105120258638657</v>
      </c>
      <c r="AB20" s="1">
        <f>'F12b_VTZ-F12'!E13-'F12b_VTZ-F12'!$C13</f>
        <v>-9.0741210768128688E-2</v>
      </c>
      <c r="AC20" s="1">
        <f>'F12b_VTZ-F12'!F13-'F12b_VTZ-F12'!$C13</f>
        <v>-0.12580828236162489</v>
      </c>
      <c r="AD20" s="1">
        <f>'F12b_VTZ-F12'!G13-'F12b_VTZ-F12'!$C13</f>
        <v>-9.6485660369343584E-2</v>
      </c>
      <c r="AE20" s="1">
        <f>'F12b_VTZ-F12'!H13-'F12b_VTZ-F12'!$C13</f>
        <v>-8.8856552690899981E-2</v>
      </c>
      <c r="AF20" s="1">
        <f>'F12b_VTZ-F12'!I13-'F12b_VTZ-F12'!$C13</f>
        <v>-0.10366928266258135</v>
      </c>
      <c r="AG20" s="1">
        <f>'F12b_VTZ-F12'!N13-'F12b_VTZ-F12'!$L13</f>
        <v>-0.11867789419680008</v>
      </c>
      <c r="AH20" s="1">
        <f>'F12b_VTZ-F12'!O13-'F12b_VTZ-F12'!$L13</f>
        <v>-0.16218104915867393</v>
      </c>
      <c r="AI20" s="1">
        <f>'F12b_VTZ-F12'!P13-'F12b_VTZ-F12'!$L13</f>
        <v>-0.13511036284187572</v>
      </c>
      <c r="AJ20" s="1">
        <f>'F12b_VTZ-F12'!Q13-'F12b_VTZ-F12'!$L13</f>
        <v>-0.12806715978538996</v>
      </c>
      <c r="AK20" s="1">
        <f>'F12b_VTZ-F12'!R13-'F12b_VTZ-F12'!$L13</f>
        <v>-0.14174229315730891</v>
      </c>
      <c r="AL20" s="1">
        <f>'F12b_VTZ-F12'!W13-'F12b_VTZ-F12'!$U13</f>
        <v>-0.10470955248246483</v>
      </c>
      <c r="AM20" s="1">
        <f>'F12b_VTZ-F12'!X13-'F12b_VTZ-F12'!$U13</f>
        <v>-0.1439946657601503</v>
      </c>
      <c r="AN20" s="1">
        <f>'F12b_VTZ-F12'!Y13-'F12b_VTZ-F12'!$U13</f>
        <v>-0.11579801160561054</v>
      </c>
      <c r="AO20" s="1">
        <f>'F12b_VTZ-F12'!Z13-'F12b_VTZ-F12'!$U13</f>
        <v>-0.10846185623814542</v>
      </c>
      <c r="AP20" s="1">
        <f>'F12b_VTZ-F12'!AA13-'F12b_VTZ-F12'!$U13</f>
        <v>-0.12270578790994513</v>
      </c>
      <c r="AQ20" s="1"/>
      <c r="AR20" s="1">
        <f>'F12b_VDZ-F12'!E13-'F12b_VDZ-F12'!$C13</f>
        <v>-0.13607272673127646</v>
      </c>
      <c r="AS20" s="1">
        <f>'F12b_VDZ-F12'!F13-'F12b_VDZ-F12'!$C13</f>
        <v>-0.22239515236281271</v>
      </c>
      <c r="AT20" s="1">
        <f>'F12b_VDZ-F12'!G13-'F12b_VDZ-F12'!$C13</f>
        <v>-0.15832876333659573</v>
      </c>
      <c r="AU20" s="1">
        <f>'F12b_VDZ-F12'!H13-'F12b_VDZ-F12'!$C13</f>
        <v>-0.14416358939681029</v>
      </c>
      <c r="AV20" s="1">
        <f>'F12b_VDZ-F12'!I13-'F12b_VDZ-F12'!$C13</f>
        <v>-0.16921037608994727</v>
      </c>
      <c r="AW20" s="1">
        <f>'F12b_VDZ-F12'!N13-'F12b_VDZ-F12'!$L13</f>
        <v>-0.20061326920802447</v>
      </c>
      <c r="AX20" s="1">
        <f>'F12b_VDZ-F12'!O13-'F12b_VDZ-F12'!$L13</f>
        <v>-0.29067045600106312</v>
      </c>
      <c r="AY20" s="1">
        <f>'F12b_VDZ-F12'!P13-'F12b_VDZ-F12'!$L13</f>
        <v>-0.23777258149300184</v>
      </c>
      <c r="AZ20" s="1">
        <f>'F12b_VDZ-F12'!Q13-'F12b_VDZ-F12'!$L13</f>
        <v>-0.22607678273111098</v>
      </c>
      <c r="BA20" s="1">
        <f>'F12b_VDZ-F12'!R13-'F12b_VDZ-F12'!$L13</f>
        <v>-0.24675723311175535</v>
      </c>
      <c r="BB20" s="1">
        <f t="shared" si="9"/>
        <v>-0.16834299796965047</v>
      </c>
      <c r="BC20" s="1">
        <f t="shared" si="10"/>
        <v>-0.25653280418193791</v>
      </c>
      <c r="BD20" s="1">
        <f t="shared" si="11"/>
        <v>-0.19805067241479879</v>
      </c>
      <c r="BE20" s="1">
        <f t="shared" si="12"/>
        <v>-0.18512018606396063</v>
      </c>
      <c r="BF20" s="1">
        <f t="shared" si="13"/>
        <v>-0.20798380460085131</v>
      </c>
      <c r="BG20" s="1"/>
      <c r="BH20" s="1">
        <f>'F12c_VDZ-F12 '!E13-'F12c_VDZ-F12 '!$C13</f>
        <v>-0.10695855313710823</v>
      </c>
      <c r="BI20" s="1">
        <f>'F12c_VDZ-F12 '!F13-'F12c_VDZ-F12 '!$C13</f>
        <v>-0.1914934351842863</v>
      </c>
      <c r="BJ20" s="1">
        <f>'F12c_VDZ-F12 '!G13-'F12c_VDZ-F12 '!$C13</f>
        <v>-0.12611924797679475</v>
      </c>
      <c r="BK20" s="1">
        <f>'F12c_VDZ-F12 '!H13-'F12c_VDZ-F12 '!$C13</f>
        <v>-0.11492193941247475</v>
      </c>
      <c r="BL20" s="1">
        <f>'F12c_VDZ-F12 '!I13-'F12c_VDZ-F12 '!$C13</f>
        <v>-0.13943723539607245</v>
      </c>
      <c r="BM20" s="1">
        <f>'F12c_VDZ-F12 '!N13-'F12c_VDZ-F12 '!$L13</f>
        <v>-0.16602260433772553</v>
      </c>
      <c r="BN20" s="1">
        <f>'F12c_VDZ-F12 '!O13-'F12c_VDZ-F12 '!$L13</f>
        <v>-0.25447738616327964</v>
      </c>
      <c r="BO20" s="1">
        <f>'F12c_VDZ-F12 '!P13-'F12c_VDZ-F12 '!$L13</f>
        <v>-0.20053419493709956</v>
      </c>
      <c r="BP20" s="1">
        <f>'F12c_VDZ-F12 '!Q13-'F12c_VDZ-F12 '!$L13</f>
        <v>-0.19129479047327713</v>
      </c>
      <c r="BQ20" s="1">
        <f>'F12c_VDZ-F12 '!R13-'F12c_VDZ-F12 '!$L13</f>
        <v>-0.21152346719873005</v>
      </c>
      <c r="BR20" s="1">
        <f>'F12c_VDZ-F12 '!W13-'F12c_VDZ-F12 '!$U13</f>
        <v>-0.13649057873741643</v>
      </c>
      <c r="BS20" s="1">
        <f>'F12c_VDZ-F12 '!X13-'F12c_VDZ-F12 '!$U13</f>
        <v>-0.22298541067378341</v>
      </c>
      <c r="BT20" s="1">
        <f>'F12c_VDZ-F12 '!Y13-'F12c_VDZ-F12 '!$U13</f>
        <v>-0.16332672145694715</v>
      </c>
      <c r="BU20" s="1">
        <f>'F12c_VDZ-F12 '!Z13-'F12c_VDZ-F12 '!$U13</f>
        <v>-0.15310836494287638</v>
      </c>
      <c r="BV20" s="1">
        <f>'F12c_VDZ-F12 '!AA13-'F12c_VDZ-F12 '!$U13</f>
        <v>-0.17548035129740125</v>
      </c>
      <c r="BX20" s="1">
        <f>'F12c_aVDZ-F12'!E13-'F12c_aVDZ-F12'!C13</f>
        <v>-7.6415931321010433E-2</v>
      </c>
      <c r="BY20" s="1">
        <f>'F12c_aVDZ-F12'!F13-'F12c_aVDZ-F12'!C13</f>
        <v>-0.15844211459661661</v>
      </c>
      <c r="BZ20" s="1">
        <f>'F12c_aVDZ-F12'!G13-'F12c_aVDZ-F12'!C13</f>
        <v>-9.1965431690711696E-2</v>
      </c>
      <c r="CA20" s="1">
        <f>'F12c_aVDZ-F12'!H13-'F12c_aVDZ-F12'!C13</f>
        <v>-8.0698981841577755E-2</v>
      </c>
      <c r="CB20" s="1">
        <f>'F12c_aVDZ-F12'!I13-'F12c_aVDZ-F12'!C13</f>
        <v>-0.10466861279558426</v>
      </c>
      <c r="CC20" s="1">
        <f>'F12c_aVDZ-F12'!N13-'F12c_aVDZ-F12'!L13</f>
        <v>-0.14185736093629586</v>
      </c>
      <c r="CD20" s="1">
        <f>'F12c_aVDZ-F12'!O13-'F12c_aVDZ-F12'!L13</f>
        <v>-0.23169002487185075</v>
      </c>
      <c r="CE20" s="1">
        <f>'F12c_aVDZ-F12'!P13-'F12c_aVDZ-F12'!L13</f>
        <v>-0.17556563926457791</v>
      </c>
      <c r="CF20" s="1">
        <f>'F12c_aVDZ-F12'!Q13-'F12c_aVDZ-F12'!L13</f>
        <v>-0.16605369390092584</v>
      </c>
      <c r="CG20" s="1">
        <f>'F12c_aVDZ-F12'!R13-'F12c_aVDZ-F12'!L13</f>
        <v>-0.18629057624403078</v>
      </c>
      <c r="CH20" s="1">
        <f>'F12c_aVDZ-F12'!W13-'F12c_aVDZ-F12'!U13</f>
        <v>-0.10913664612865315</v>
      </c>
      <c r="CI20" s="1">
        <f>'F12c_aVDZ-F12'!X13-'F12c_aVDZ-F12'!U13</f>
        <v>-0.19506606973423324</v>
      </c>
      <c r="CJ20" s="1">
        <f>'F12c_aVDZ-F12'!Y13-'F12c_aVDZ-F12'!U13</f>
        <v>-0.1337655354776448</v>
      </c>
      <c r="CK20" s="1">
        <f>'F12c_aVDZ-F12'!Z13-'F12c_aVDZ-F12'!U13</f>
        <v>-0.12337633787125135</v>
      </c>
      <c r="CL20" s="1">
        <f>'F12c_aVDZ-F12'!AA13-'F12c_aVDZ-F12'!U13</f>
        <v>-0.14547959451980752</v>
      </c>
      <c r="CM20" t="str">
        <f t="shared" si="14"/>
        <v>03_Water-MeNH2.out</v>
      </c>
      <c r="CO20" s="1">
        <f>CJ20-BJ20</f>
        <v>-7.6462875008500575E-3</v>
      </c>
      <c r="CP20" s="1"/>
      <c r="CQ20" s="1">
        <f t="shared" si="16"/>
        <v>-1.1714059042162717E-2</v>
      </c>
      <c r="CR20" s="1">
        <f t="shared" si="17"/>
        <v>-2.4676579118971809E-2</v>
      </c>
      <c r="CS20" s="1">
        <f t="shared" si="18"/>
        <v>1.0389197606393452E-2</v>
      </c>
      <c r="CU20" t="str">
        <f t="shared" si="19"/>
        <v>03_Water-MeNH2.out</v>
      </c>
      <c r="CV20" s="1">
        <f t="shared" si="20"/>
        <v>-6.2504693560666791E-2</v>
      </c>
      <c r="CW20" s="1">
        <f t="shared" si="21"/>
        <v>6.5495306439332435E-2</v>
      </c>
      <c r="CX20" s="1">
        <f t="shared" si="22"/>
        <v>-1.2623941537462269E-2</v>
      </c>
      <c r="CY20" s="1">
        <f t="shared" si="23"/>
        <v>-2.0270229038312326E-2</v>
      </c>
      <c r="CZ20" s="1">
        <f t="shared" si="8"/>
        <v>-9.8810314319188741E-3</v>
      </c>
      <c r="DA20" s="1">
        <f t="shared" si="8"/>
        <v>-3.1984288080475043E-2</v>
      </c>
      <c r="DB20" s="1">
        <f t="shared" si="24"/>
        <v>-4.4946808157284135E-2</v>
      </c>
      <c r="DC20" s="1">
        <f t="shared" si="25"/>
        <v>-2.1615056402543242E-2</v>
      </c>
      <c r="DD20" s="1">
        <f t="shared" si="26"/>
        <v>-5.5208805617584789E-4</v>
      </c>
      <c r="DH20" s="1"/>
      <c r="DI20" s="1"/>
      <c r="DJ20" s="1"/>
      <c r="DK20" s="1"/>
      <c r="DL20" s="1"/>
      <c r="DM20" s="1"/>
    </row>
    <row r="21" spans="1:117" x14ac:dyDescent="0.2">
      <c r="A21" t="s">
        <v>143</v>
      </c>
      <c r="B21" s="1"/>
      <c r="C21" s="1"/>
      <c r="E21" s="1">
        <f>'CCSD-MP2 '!X15+'(T) '!P24</f>
        <v>9.0534936018069556E-2</v>
      </c>
      <c r="F21" s="1"/>
      <c r="G21" s="1">
        <f>'CCSD-MP2 '!X15+'(T) '!AC24</f>
        <v>8.9405538522086714E-2</v>
      </c>
      <c r="H21" s="1"/>
      <c r="I21" s="1">
        <f>BEGDB!I7-BEGDB!E7</f>
        <v>0.14900000000000091</v>
      </c>
      <c r="J21" s="1">
        <f>-(BEGDB!D7-BEGDB!I7)</f>
        <v>3.2000000000000028E-2</v>
      </c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B21" s="1">
        <f>'F12b_VTZ-F12'!E14-'F12b_VTZ-F12'!$C14</f>
        <v>0.13091368060034547</v>
      </c>
      <c r="AC21" s="1">
        <f>'F12b_VTZ-F12'!F14-'F12b_VTZ-F12'!$C14</f>
        <v>8.5051265004576493E-2</v>
      </c>
      <c r="AD21" s="1">
        <f>'F12b_VTZ-F12'!G14-'F12b_VTZ-F12'!$C14</f>
        <v>0.11400446294785738</v>
      </c>
      <c r="AE21" s="1">
        <f>'F12b_VTZ-F12'!H14-'F12b_VTZ-F12'!$C14</f>
        <v>0.1210838602371922</v>
      </c>
      <c r="AF21" s="1">
        <f>'F12b_VTZ-F12'!I14-'F12b_VTZ-F12'!$C14</f>
        <v>0.10715838658688348</v>
      </c>
      <c r="AG21" s="1">
        <f>'F12b_VTZ-F12'!N14-'F12b_VTZ-F12'!$L14</f>
        <v>8.4594173541486128E-2</v>
      </c>
      <c r="AH21" s="1">
        <f>'F12b_VTZ-F12'!O14-'F12b_VTZ-F12'!$L14</f>
        <v>2.673670822542995E-2</v>
      </c>
      <c r="AI21" s="1">
        <f>'F12b_VTZ-F12'!P14-'F12b_VTZ-F12'!$L14</f>
        <v>5.2169825025373484E-2</v>
      </c>
      <c r="AJ21" s="1">
        <f>'F12b_VTZ-F12'!Q14-'F12b_VTZ-F12'!$L14</f>
        <v>5.8388521090849466E-2</v>
      </c>
      <c r="AK21" s="1">
        <f>'F12b_VTZ-F12'!R14-'F12b_VTZ-F12'!$L14</f>
        <v>4.6156083121937641E-2</v>
      </c>
      <c r="AL21" s="1">
        <f>'F12b_VTZ-F12'!W14-'F12b_VTZ-F12'!$U14</f>
        <v>0.10775392707091491</v>
      </c>
      <c r="AM21" s="1">
        <f>'F12b_VTZ-F12'!X14-'F12b_VTZ-F12'!$U14</f>
        <v>5.5893986615002333E-2</v>
      </c>
      <c r="AN21" s="1">
        <f>'F12b_VTZ-F12'!Y14-'F12b_VTZ-F12'!$U14</f>
        <v>8.3087143986613654E-2</v>
      </c>
      <c r="AO21" s="1">
        <f>'F12b_VTZ-F12'!Z14-'F12b_VTZ-F12'!$U14</f>
        <v>8.9736190664019944E-2</v>
      </c>
      <c r="AP21" s="1">
        <f>'F12b_VTZ-F12'!AA14-'F12b_VTZ-F12'!$U14</f>
        <v>7.6657234854408784E-2</v>
      </c>
      <c r="AQ21" s="1"/>
      <c r="AR21" s="1">
        <f>'F12b_VDZ-F12'!E14-'F12b_VDZ-F12'!$C14</f>
        <v>0.10970354447554698</v>
      </c>
      <c r="AS21" s="1">
        <f>'F12b_VDZ-F12'!F14-'F12b_VDZ-F12'!$C14</f>
        <v>2.7085429886870571E-3</v>
      </c>
      <c r="AT21" s="1">
        <f>'F12b_VDZ-F12'!G14-'F12b_VDZ-F12'!$C14</f>
        <v>6.861030317741168E-2</v>
      </c>
      <c r="AU21" s="1">
        <f>'F12b_VDZ-F12'!H14-'F12b_VDZ-F12'!$C14</f>
        <v>8.2164387878121303E-2</v>
      </c>
      <c r="AV21" s="1">
        <f>'F12b_VDZ-F12'!I14-'F12b_VDZ-F12'!$C14</f>
        <v>5.6891707859318075E-2</v>
      </c>
      <c r="AW21" s="1">
        <f>'F12b_VDZ-F12'!N14-'F12b_VDZ-F12'!$L14</f>
        <v>-1.0843661615779432E-2</v>
      </c>
      <c r="AX21" s="1">
        <f>'F12b_VDZ-F12'!O14-'F12b_VDZ-F12'!$L14</f>
        <v>-0.12398676976295331</v>
      </c>
      <c r="AY21" s="1">
        <f>'F12b_VDZ-F12'!P14-'F12b_VDZ-F12'!$L14</f>
        <v>-7.6423909761601294E-2</v>
      </c>
      <c r="AZ21" s="1">
        <f>'F12b_VDZ-F12'!Q14-'F12b_VDZ-F12'!$L14</f>
        <v>-6.6641606053473801E-2</v>
      </c>
      <c r="BA21" s="1">
        <f>'F12b_VDZ-F12'!R14-'F12b_VDZ-F12'!$L14</f>
        <v>-8.4881497342430556E-2</v>
      </c>
      <c r="BB21" s="1">
        <f t="shared" si="9"/>
        <v>4.9429941429883772E-2</v>
      </c>
      <c r="BC21" s="1">
        <f t="shared" si="10"/>
        <v>-6.0639113387133126E-2</v>
      </c>
      <c r="BD21" s="1">
        <f t="shared" si="11"/>
        <v>-3.906803292094807E-3</v>
      </c>
      <c r="BE21" s="1">
        <f t="shared" si="12"/>
        <v>7.7613909123237512E-3</v>
      </c>
      <c r="BF21" s="1">
        <f t="shared" si="13"/>
        <v>-1.3994894741556241E-2</v>
      </c>
      <c r="BG21" s="1"/>
      <c r="BH21" s="1">
        <f>'F12c_VDZ-F12 '!E14-'F12c_VDZ-F12 '!$C14</f>
        <v>0.1379176592906024</v>
      </c>
      <c r="BI21" s="1">
        <f>'F12c_VDZ-F12 '!F14-'F12c_VDZ-F12 '!$C14</f>
        <v>3.3100691030561791E-2</v>
      </c>
      <c r="BJ21" s="1">
        <f>'F12c_VDZ-F12 '!G14-'F12c_VDZ-F12 '!$C14</f>
        <v>0.10058481750284365</v>
      </c>
      <c r="BK21" s="1">
        <f>'F12c_VDZ-F12 '!H14-'F12c_VDZ-F12 '!$C14</f>
        <v>0.11104471714193664</v>
      </c>
      <c r="BL21" s="1">
        <f>'F12c_VDZ-F12 '!I14-'F12c_VDZ-F12 '!$C14</f>
        <v>8.6252904355719195E-2</v>
      </c>
      <c r="BM21" s="1">
        <f>'F12c_VDZ-F12 '!N14-'F12c_VDZ-F12 '!$L14</f>
        <v>2.7019117687056671E-2</v>
      </c>
      <c r="BN21" s="1">
        <f>'F12c_VDZ-F12 '!O14-'F12c_VDZ-F12 '!$L14</f>
        <v>-8.4093097131034966E-2</v>
      </c>
      <c r="BO21" s="1">
        <f>'F12c_VDZ-F12 '!P14-'F12c_VDZ-F12 '!$L14</f>
        <v>-3.5460761187430023E-2</v>
      </c>
      <c r="BP21" s="1">
        <f>'F12c_VDZ-F12 '!Q14-'F12c_VDZ-F12 '!$L14</f>
        <v>-2.7922849981099951E-2</v>
      </c>
      <c r="BQ21" s="1">
        <f>'F12c_VDZ-F12 '!R14-'F12c_VDZ-F12 '!$L14</f>
        <v>-4.5789033202209062E-2</v>
      </c>
      <c r="BR21" s="1">
        <f>'F12c_VDZ-F12 '!W14-'F12c_VDZ-F12 '!$U14</f>
        <v>8.2468388488829092E-2</v>
      </c>
      <c r="BS21" s="1">
        <f>'F12c_VDZ-F12 '!X14-'F12c_VDZ-F12 '!$U14</f>
        <v>-2.5496203050236588E-2</v>
      </c>
      <c r="BT21" s="1">
        <f>'F12c_VDZ-F12 '!Y14-'F12c_VDZ-F12 '!$U14</f>
        <v>3.2562028157705925E-2</v>
      </c>
      <c r="BU21" s="1">
        <f>'F12c_VDZ-F12 '!Z14-'F12c_VDZ-F12 '!$U14</f>
        <v>4.1560933580418791E-2</v>
      </c>
      <c r="BV21" s="1">
        <f>'F12c_VDZ-F12 '!AA14-'F12c_VDZ-F12 '!$U14</f>
        <v>2.0231935576754623E-2</v>
      </c>
      <c r="BX21" s="1">
        <f>'F12c_aVDZ-F12'!E14-'F12c_aVDZ-F12'!C14</f>
        <v>0.16076493440708362</v>
      </c>
      <c r="BY21" s="1">
        <f>'F12c_aVDZ-F12'!F14-'F12c_aVDZ-F12'!C14</f>
        <v>6.1165835695522475E-2</v>
      </c>
      <c r="BZ21" s="1">
        <f>'F12c_aVDZ-F12'!G14-'F12c_aVDZ-F12'!C14</f>
        <v>0.12754252308664071</v>
      </c>
      <c r="CA21" s="1">
        <f>'F12c_aVDZ-F12'!H14-'F12c_aVDZ-F12'!C14</f>
        <v>0.13770817712577177</v>
      </c>
      <c r="CB21" s="1">
        <f>'F12c_aVDZ-F12'!I14-'F12c_aVDZ-F12'!C14</f>
        <v>0.11443154405743172</v>
      </c>
      <c r="CC21" s="1">
        <f>'F12c_aVDZ-F12'!N14-'F12c_aVDZ-F12'!L14</f>
        <v>6.5586674234648257E-2</v>
      </c>
      <c r="CD21" s="1">
        <f>'F12c_aVDZ-F12'!O14-'F12c_aVDZ-F12'!L14</f>
        <v>-4.8061279085486852E-2</v>
      </c>
      <c r="CE21" s="1">
        <f>'F12c_aVDZ-F12'!P14-'F12c_aVDZ-F12'!L14</f>
        <v>4.3489461034615928E-3</v>
      </c>
      <c r="CF21" s="1">
        <f>'F12c_aVDZ-F12'!Q14-'F12c_aVDZ-F12'!L14</f>
        <v>1.237562291311356E-2</v>
      </c>
      <c r="CG21" s="1">
        <f>'F12c_aVDZ-F12'!R14-'F12c_aVDZ-F12'!L14</f>
        <v>-6.0033235016705433E-3</v>
      </c>
      <c r="CH21" s="1">
        <f>'F12c_aVDZ-F12'!W14-'F12c_aVDZ-F12'!U14</f>
        <v>0.11317580432086594</v>
      </c>
      <c r="CI21" s="1">
        <f>'F12c_aVDZ-F12'!X14-'F12c_aVDZ-F12'!U14</f>
        <v>6.5522783050173672E-3</v>
      </c>
      <c r="CJ21" s="1">
        <f>'F12c_aVDZ-F12'!Y14-'F12c_aVDZ-F12'!U14</f>
        <v>6.5945734595050709E-2</v>
      </c>
      <c r="CK21" s="1">
        <f>'F12c_aVDZ-F12'!Z14-'F12c_aVDZ-F12'!U14</f>
        <v>7.5041900019442664E-2</v>
      </c>
      <c r="CL21" s="1">
        <f>'F12c_aVDZ-F12'!AA14-'F12c_aVDZ-F12'!U14</f>
        <v>5.4214110277881034E-2</v>
      </c>
      <c r="CM21" t="str">
        <f t="shared" si="14"/>
        <v>04_Water-Peptide.out</v>
      </c>
      <c r="CO21" s="1">
        <f t="shared" si="15"/>
        <v>-3.463908290779294E-2</v>
      </c>
      <c r="CP21" s="1"/>
      <c r="CQ21" s="1">
        <f t="shared" si="16"/>
        <v>-1.1731624317169675E-2</v>
      </c>
      <c r="CR21" s="1">
        <f t="shared" si="17"/>
        <v>-4.7798988995282343E-3</v>
      </c>
      <c r="CS21" s="1">
        <f t="shared" si="18"/>
        <v>9.0961654243919554E-3</v>
      </c>
      <c r="CU21" t="str">
        <f t="shared" si="19"/>
        <v>04_Water-Peptide.out</v>
      </c>
      <c r="CV21" s="1">
        <f t="shared" si="20"/>
        <v>-5.8534936018069528E-2</v>
      </c>
      <c r="CW21" s="1">
        <f t="shared" si="21"/>
        <v>5.8465063981931353E-2</v>
      </c>
      <c r="CX21" s="1">
        <f t="shared" si="22"/>
        <v>1.0049881484774092E-2</v>
      </c>
      <c r="CY21" s="1">
        <f t="shared" si="23"/>
        <v>-2.4589201423018847E-2</v>
      </c>
      <c r="CZ21" s="1">
        <f t="shared" si="8"/>
        <v>-1.5493035998626892E-2</v>
      </c>
      <c r="DA21" s="1">
        <f t="shared" si="8"/>
        <v>-3.6320825740188523E-2</v>
      </c>
      <c r="DB21" s="1">
        <f t="shared" si="24"/>
        <v>-2.9369100322547081E-2</v>
      </c>
      <c r="DC21" s="1">
        <f t="shared" si="25"/>
        <v>-3.8365110992696072E-2</v>
      </c>
      <c r="DD21" s="1"/>
      <c r="DH21" s="1"/>
      <c r="DI21" s="1"/>
      <c r="DJ21" s="1"/>
      <c r="DK21" s="1"/>
      <c r="DL21" s="1"/>
      <c r="DM21" s="1"/>
    </row>
    <row r="22" spans="1:117" x14ac:dyDescent="0.2">
      <c r="A22" t="s">
        <v>144</v>
      </c>
      <c r="B22" s="1"/>
      <c r="C22" s="1"/>
      <c r="E22" s="1">
        <f>'CCSD-MP2 '!X16+'(T) '!P25</f>
        <v>-3.0582323864639882E-2</v>
      </c>
      <c r="F22" s="1">
        <f>'CCSD-MP2 '!H16+'(T) '!Q25</f>
        <v>-3.1249591601097415E-2</v>
      </c>
      <c r="G22" s="1">
        <f>'CCSD-MP2 '!X16+'(T) '!AC25</f>
        <v>-2.5510899480058802E-2</v>
      </c>
      <c r="H22" s="1"/>
      <c r="I22" s="1">
        <f>BEGDB!I8-BEGDB!E8</f>
        <v>1.2999999999999901E-2</v>
      </c>
      <c r="J22" s="1">
        <f>-(BEGDB!D8-BEGDB!I8)</f>
        <v>-8.1000000000000405E-2</v>
      </c>
      <c r="L22" s="1">
        <f>'F12b_VQZ-F12'!F15-'F12b_VQZ-F12'!$D15</f>
        <v>-1.6882239509605768E-2</v>
      </c>
      <c r="M22" s="1">
        <f>'F12b_VQZ-F12'!G15-'F12b_VQZ-F12'!$D15</f>
        <v>-2.863706414053091E-2</v>
      </c>
      <c r="N22" s="1">
        <f>'F12b_VQZ-F12'!H15-'F12b_VQZ-F12'!$D15</f>
        <v>-1.4912282821177847E-2</v>
      </c>
      <c r="O22" s="1">
        <f>'F12b_VQZ-F12'!I15-'F12b_VQZ-F12'!$D15</f>
        <v>-1.0958385547674254E-2</v>
      </c>
      <c r="P22" s="1">
        <f>'F12b_VQZ-F12'!J15-'F12b_VQZ-F12'!$D15</f>
        <v>-1.9134977401975561E-2</v>
      </c>
      <c r="Q22" s="1">
        <f>'F12b_VQZ-F12'!O15-'F12b_VQZ-F12'!$M15</f>
        <v>-2.4190448563500055E-2</v>
      </c>
      <c r="R22" s="1">
        <f>'F12b_VQZ-F12'!P15-'F12b_VQZ-F12'!$M15</f>
        <v>-4.1597556266053104E-2</v>
      </c>
      <c r="S22" s="1">
        <f>'F12b_VQZ-F12'!Q15-'F12b_VQZ-F12'!$M15</f>
        <v>-2.8440736555508828E-2</v>
      </c>
      <c r="T22" s="1">
        <f>'F12b_VQZ-F12'!R15-'F12b_VQZ-F12'!$M15</f>
        <v>-2.4650460239182159E-2</v>
      </c>
      <c r="U22" s="1">
        <f>'F12b_VQZ-F12'!S15-'F12b_VQZ-F12'!$M15</f>
        <v>-3.2488686755917762E-2</v>
      </c>
      <c r="V22" s="1">
        <f>'F12b_VQZ-F12'!X15-'F12b_VQZ-F12'!$V15</f>
        <v>-2.0536344036552912E-2</v>
      </c>
      <c r="W22" s="1">
        <f>'F12b_VQZ-F12'!Y15-'F12b_VQZ-F12'!$V15</f>
        <v>-3.5117310203292007E-2</v>
      </c>
      <c r="X22" s="1">
        <f>'F12b_VQZ-F12'!Z15-'F12b_VQZ-F12'!$V15</f>
        <v>-2.1676509688343337E-2</v>
      </c>
      <c r="Y22" s="1">
        <f>'F12b_VQZ-F12'!AA15-'F12b_VQZ-F12'!$V15</f>
        <v>-1.7804422893428651E-2</v>
      </c>
      <c r="Z22" s="1">
        <f>'F12b_VQZ-F12'!AB15-'F12b_VQZ-F12'!$V15</f>
        <v>-2.5811832078947106E-2</v>
      </c>
      <c r="AB22" s="1">
        <f>'F12b_VTZ-F12'!E15-'F12b_VTZ-F12'!$C15</f>
        <v>-1.6359021953809005E-3</v>
      </c>
      <c r="AC22" s="1">
        <f>'F12b_VTZ-F12'!F15-'F12b_VTZ-F12'!$C15</f>
        <v>-2.7627930492949204E-2</v>
      </c>
      <c r="AD22" s="1">
        <f>'F12b_VTZ-F12'!G15-'F12b_VTZ-F12'!$C15</f>
        <v>1.514336182118825E-3</v>
      </c>
      <c r="AE22" s="1">
        <f>'F12b_VTZ-F12'!H15-'F12b_VTZ-F12'!$C15</f>
        <v>8.9884043345973552E-3</v>
      </c>
      <c r="AF22" s="1">
        <f>'F12b_VTZ-F12'!I15-'F12b_VTZ-F12'!$C15</f>
        <v>-6.1422358402341004E-3</v>
      </c>
      <c r="AG22" s="1">
        <f>'F12b_VTZ-F12'!N15-'F12b_VTZ-F12'!$L15</f>
        <v>-4.2733372458243046E-2</v>
      </c>
      <c r="AH22" s="1">
        <f>'F12b_VTZ-F12'!O15-'F12b_VTZ-F12'!$L15</f>
        <v>-7.7612688699410626E-2</v>
      </c>
      <c r="AI22" s="1">
        <f>'F12b_VTZ-F12'!P15-'F12b_VTZ-F12'!$L15</f>
        <v>-5.1132780079624851E-2</v>
      </c>
      <c r="AJ22" s="1">
        <f>'F12b_VTZ-F12'!Q15-'F12b_VTZ-F12'!$L15</f>
        <v>-4.4341522422751467E-2</v>
      </c>
      <c r="AK22" s="1">
        <f>'F12b_VTZ-F12'!R15-'F12b_VTZ-F12'!$L15</f>
        <v>-5.8089868550239565E-2</v>
      </c>
      <c r="AL22" s="1">
        <f>'F12b_VTZ-F12'!W15-'F12b_VTZ-F12'!$U15</f>
        <v>-2.2184637326811973E-2</v>
      </c>
      <c r="AM22" s="1">
        <f>'F12b_VTZ-F12'!X15-'F12b_VTZ-F12'!$U15</f>
        <v>-5.2620309596179915E-2</v>
      </c>
      <c r="AN22" s="1">
        <f>'F12b_VTZ-F12'!Y15-'F12b_VTZ-F12'!$U15</f>
        <v>-2.4809221948753013E-2</v>
      </c>
      <c r="AO22" s="1">
        <f>'F12b_VTZ-F12'!Z15-'F12b_VTZ-F12'!$U15</f>
        <v>-1.7676559044076612E-2</v>
      </c>
      <c r="AP22" s="1">
        <f>'F12b_VTZ-F12'!AA15-'F12b_VTZ-F12'!$U15</f>
        <v>-3.2116052195236833E-2</v>
      </c>
      <c r="AQ22" s="1"/>
      <c r="AR22" s="1">
        <f>'F12b_VDZ-F12'!E15-'F12b_VDZ-F12'!$C15</f>
        <v>-2.6081999392088662E-2</v>
      </c>
      <c r="AS22" s="1">
        <f>'F12b_VDZ-F12'!F15-'F12b_VDZ-F12'!$C15</f>
        <v>-9.2705337482172467E-2</v>
      </c>
      <c r="AT22" s="1">
        <f>'F12b_VDZ-F12'!G15-'F12b_VDZ-F12'!$C15</f>
        <v>-2.7571277797870941E-2</v>
      </c>
      <c r="AU22" s="1">
        <f>'F12b_VDZ-F12'!H15-'F12b_VDZ-F12'!$C15</f>
        <v>-1.3235567539547688E-2</v>
      </c>
      <c r="AV22" s="1">
        <f>'F12b_VDZ-F12'!I15-'F12b_VDZ-F12'!$C15</f>
        <v>-4.0180268235557648E-2</v>
      </c>
      <c r="AW22" s="1">
        <f>'F12b_VDZ-F12'!N15-'F12b_VDZ-F12'!$L15</f>
        <v>-0.12131685526129932</v>
      </c>
      <c r="AX22" s="1">
        <f>'F12b_VDZ-F12'!O15-'F12b_VDZ-F12'!$L15</f>
        <v>-0.19139644919843946</v>
      </c>
      <c r="AY22" s="1">
        <f>'F12b_VDZ-F12'!P15-'F12b_VDZ-F12'!$L15</f>
        <v>-0.13959664532703275</v>
      </c>
      <c r="AZ22" s="1">
        <f>'F12b_VDZ-F12'!Q15-'F12b_VDZ-F12'!$L15</f>
        <v>-0.12819574411900625</v>
      </c>
      <c r="BA22" s="1">
        <f>'F12b_VDZ-F12'!R15-'F12b_VDZ-F12'!$L15</f>
        <v>-0.14962432109074797</v>
      </c>
      <c r="BB22" s="1">
        <f t="shared" si="9"/>
        <v>-7.3699427326693989E-2</v>
      </c>
      <c r="BC22" s="1">
        <f t="shared" si="10"/>
        <v>-0.14205089334030596</v>
      </c>
      <c r="BD22" s="1">
        <f t="shared" si="11"/>
        <v>-8.3583961562451847E-2</v>
      </c>
      <c r="BE22" s="1">
        <f t="shared" si="12"/>
        <v>-7.0715655829276969E-2</v>
      </c>
      <c r="BF22" s="1">
        <f t="shared" si="13"/>
        <v>-9.4902294663152809E-2</v>
      </c>
      <c r="BG22" s="1"/>
      <c r="BH22" s="1">
        <f>'F12c_VDZ-F12 '!E15-'F12c_VDZ-F12 '!$C15</f>
        <v>-1.0072786243430443E-2</v>
      </c>
      <c r="BI22" s="1">
        <f>'F12c_VDZ-F12 '!F15-'F12c_VDZ-F12 '!$C15</f>
        <v>-7.514196032516729E-2</v>
      </c>
      <c r="BJ22" s="1">
        <f>'F12c_VDZ-F12 '!G15-'F12c_VDZ-F12 '!$C15</f>
        <v>-8.6059692650941599E-3</v>
      </c>
      <c r="BK22" s="1">
        <f>'F12c_VDZ-F12 '!H15-'F12c_VDZ-F12 '!$C15</f>
        <v>2.7061414902558312E-3</v>
      </c>
      <c r="BL22" s="1">
        <f>'F12c_VDZ-F12 '!I15-'F12c_VDZ-F12 '!$C15</f>
        <v>-2.3688722930309325E-2</v>
      </c>
      <c r="BM22" s="1">
        <f>'F12c_VDZ-F12 '!N15-'F12c_VDZ-F12 '!$L15</f>
        <v>-0.10100725114665643</v>
      </c>
      <c r="BN22" s="1">
        <f>'F12c_VDZ-F12 '!O15-'F12c_VDZ-F12 '!$L15</f>
        <v>-0.16976556740966942</v>
      </c>
      <c r="BO22" s="1">
        <f>'F12c_VDZ-F12 '!P15-'F12c_VDZ-F12 '!$L15</f>
        <v>-0.11684610715085242</v>
      </c>
      <c r="BP22" s="1">
        <f>'F12c_VDZ-F12 '!Q15-'F12c_VDZ-F12 '!$L15</f>
        <v>-0.10784900969993139</v>
      </c>
      <c r="BQ22" s="1">
        <f>'F12c_VDZ-F12 '!R15-'F12c_VDZ-F12 '!$L15</f>
        <v>-0.12884218882729837</v>
      </c>
      <c r="BR22" s="1">
        <f>'F12c_VDZ-F12 '!W15-'F12c_VDZ-F12 '!$U15</f>
        <v>-5.5540018695043436E-2</v>
      </c>
      <c r="BS22" s="1">
        <f>'F12c_VDZ-F12 '!X15-'F12c_VDZ-F12 '!$U15</f>
        <v>-0.12245376386741835</v>
      </c>
      <c r="BT22" s="1">
        <f>'F12c_VDZ-F12 '!Y15-'F12c_VDZ-F12 '!$U15</f>
        <v>-6.2726038207973289E-2</v>
      </c>
      <c r="BU22" s="1">
        <f>'F12c_VDZ-F12 '!Z15-'F12c_VDZ-F12 '!$U15</f>
        <v>-5.2571434104837778E-2</v>
      </c>
      <c r="BV22" s="1">
        <f>'F12c_VDZ-F12 '!AA15-'F12c_VDZ-F12 '!$U15</f>
        <v>-7.6265455878804289E-2</v>
      </c>
      <c r="BX22" s="1">
        <f>'F12c_aVDZ-F12'!E15-'F12c_aVDZ-F12'!C15</f>
        <v>4.2714433657051742E-3</v>
      </c>
      <c r="BY22" s="1">
        <f>'F12c_aVDZ-F12'!F15-'F12c_aVDZ-F12'!C15</f>
        <v>-5.5830524555887884E-2</v>
      </c>
      <c r="BZ22" s="1">
        <f>'F12c_aVDZ-F12'!G15-'F12c_aVDZ-F12'!C15</f>
        <v>1.0617213246363555E-2</v>
      </c>
      <c r="CA22" s="1">
        <f>'F12c_aVDZ-F12'!H15-'F12c_aVDZ-F12'!C15</f>
        <v>2.1810713811087012E-2</v>
      </c>
      <c r="CB22" s="1">
        <f>'F12c_aVDZ-F12'!I15-'F12c_aVDZ-F12'!C15</f>
        <v>-3.5208396070984804E-3</v>
      </c>
      <c r="CC22" s="1">
        <f>'F12c_aVDZ-F12'!N15-'F12c_aVDZ-F12'!L15</f>
        <v>-7.4749964526020563E-2</v>
      </c>
      <c r="CD22" s="1">
        <f>'F12c_aVDZ-F12'!O15-'F12c_aVDZ-F12'!L15</f>
        <v>-0.14458446459077834</v>
      </c>
      <c r="CE22" s="1">
        <f>'F12c_aVDZ-F12'!P15-'F12c_aVDZ-F12'!L15</f>
        <v>-8.8852199783059582E-2</v>
      </c>
      <c r="CF22" s="1">
        <f>'F12c_aVDZ-F12'!Q15-'F12c_aVDZ-F12'!L15</f>
        <v>-7.9463781783712939E-2</v>
      </c>
      <c r="CG22" s="1">
        <f>'F12c_aVDZ-F12'!R15-'F12c_aVDZ-F12'!L15</f>
        <v>-0.10071032665924662</v>
      </c>
      <c r="CH22" s="1">
        <f>'F12c_aVDZ-F12'!W15-'F12c_aVDZ-F12'!U15</f>
        <v>-3.523926058015725E-2</v>
      </c>
      <c r="CI22" s="1">
        <f>'F12c_aVDZ-F12'!X15-'F12c_aVDZ-F12'!U15</f>
        <v>-0.10020749457333267</v>
      </c>
      <c r="CJ22" s="1">
        <f>'F12c_aVDZ-F12'!Y15-'F12c_aVDZ-F12'!U15</f>
        <v>-3.9117493268348014E-2</v>
      </c>
      <c r="CK22" s="1">
        <f>'F12c_aVDZ-F12'!Z15-'F12c_aVDZ-F12'!U15</f>
        <v>-2.8826533986313407E-2</v>
      </c>
      <c r="CL22" s="1">
        <f>'F12c_aVDZ-F12'!AA15-'F12c_aVDZ-F12'!U15</f>
        <v>-5.2115583133172549E-2</v>
      </c>
      <c r="CM22" t="str">
        <f t="shared" si="14"/>
        <v>05_MeOH-MeOH.out</v>
      </c>
      <c r="CO22" s="1">
        <f t="shared" si="15"/>
        <v>-3.0511524003253854E-2</v>
      </c>
      <c r="CP22" s="1"/>
      <c r="CQ22" s="1">
        <f t="shared" si="16"/>
        <v>-1.2998089864824536E-2</v>
      </c>
      <c r="CR22" s="1">
        <f t="shared" si="17"/>
        <v>-1.671303128753987E-2</v>
      </c>
      <c r="CS22" s="1">
        <f t="shared" si="18"/>
        <v>1.0290959282034606E-2</v>
      </c>
      <c r="CU22" t="str">
        <f t="shared" si="19"/>
        <v>05_MeOH-MeOH.out</v>
      </c>
      <c r="CV22" s="1">
        <f t="shared" si="20"/>
        <v>-5.0417676135360523E-2</v>
      </c>
      <c r="CW22" s="1">
        <f t="shared" si="21"/>
        <v>4.3582323864639783E-2</v>
      </c>
      <c r="CX22" s="1">
        <f t="shared" si="22"/>
        <v>2.1976354599545722E-2</v>
      </c>
      <c r="CY22" s="1">
        <f t="shared" si="23"/>
        <v>-8.5351694037081316E-3</v>
      </c>
      <c r="CZ22" s="1">
        <f t="shared" si="8"/>
        <v>1.7557898783264747E-3</v>
      </c>
      <c r="DA22" s="1">
        <f t="shared" si="8"/>
        <v>-2.1533259268532667E-2</v>
      </c>
      <c r="DB22" s="1">
        <f t="shared" si="24"/>
        <v>-2.5248200691248002E-2</v>
      </c>
      <c r="DC22" s="1">
        <f t="shared" si="25"/>
        <v>-2.0550456214984969E-2</v>
      </c>
      <c r="DD22" s="1">
        <f t="shared" si="26"/>
        <v>-6.6726773645753301E-4</v>
      </c>
      <c r="DH22" s="1"/>
      <c r="DI22" s="1"/>
      <c r="DJ22" s="1"/>
      <c r="DK22" s="1"/>
      <c r="DL22" s="1"/>
      <c r="DM22" s="1"/>
    </row>
    <row r="23" spans="1:117" x14ac:dyDescent="0.2">
      <c r="A23" t="s">
        <v>145</v>
      </c>
      <c r="B23" s="1"/>
      <c r="C23" s="1"/>
      <c r="E23" s="1">
        <f>'CCSD-MP2 '!X17+'(T) '!P26</f>
        <v>-0.12446654947033275</v>
      </c>
      <c r="F23" s="1">
        <f>'CCSD-MP2 '!H17+'(T) '!Q26</f>
        <v>-0.1227907109818771</v>
      </c>
      <c r="G23" s="1">
        <f>'CCSD-MP2 '!X17+'(T) '!AC26</f>
        <v>-0.11710252656240283</v>
      </c>
      <c r="H23" s="1"/>
      <c r="I23" s="1">
        <f>BEGDB!I9-BEGDB!E9</f>
        <v>-6.0999999999999943E-2</v>
      </c>
      <c r="J23" s="1">
        <f>-(BEGDB!D9-BEGDB!I9)</f>
        <v>-0.17300000000000004</v>
      </c>
      <c r="L23" s="1">
        <f>'F12b_VQZ-F12'!F16-'F12b_VQZ-F12'!$D16</f>
        <v>-0.10585288766922307</v>
      </c>
      <c r="M23" s="1">
        <f>'F12b_VQZ-F12'!G16-'F12b_VQZ-F12'!$D16</f>
        <v>-0.12405462382490384</v>
      </c>
      <c r="N23" s="1">
        <f>'F12b_VQZ-F12'!H16-'F12b_VQZ-F12'!$D16</f>
        <v>-0.1047276508667947</v>
      </c>
      <c r="O23" s="1">
        <f>'F12b_VQZ-F12'!I16-'F12b_VQZ-F12'!$D16</f>
        <v>-9.8753552065069528E-2</v>
      </c>
      <c r="P23" s="1">
        <f>'F12b_VQZ-F12'!J16-'F12b_VQZ-F12'!$D16</f>
        <v>-0.10999864349173372</v>
      </c>
      <c r="Q23" s="1">
        <f>'F12b_VQZ-F12'!O16-'F12b_VQZ-F12'!$M16</f>
        <v>-0.11198356134616816</v>
      </c>
      <c r="R23" s="1">
        <f>'F12b_VQZ-F12'!P16-'F12b_VQZ-F12'!$M16</f>
        <v>-0.13708471529930311</v>
      </c>
      <c r="S23" s="1">
        <f>'F12b_VQZ-F12'!Q16-'F12b_VQZ-F12'!$M16</f>
        <v>-0.11828045204917625</v>
      </c>
      <c r="T23" s="1">
        <f>'F12b_VQZ-F12'!R16-'F12b_VQZ-F12'!$M16</f>
        <v>-0.11246792637361391</v>
      </c>
      <c r="U23" s="1">
        <f>'F12b_VQZ-F12'!S16-'F12b_VQZ-F12'!$M16</f>
        <v>-0.12340888748102863</v>
      </c>
      <c r="V23" s="1">
        <f>'F12b_VQZ-F12'!X16-'F12b_VQZ-F12'!$V16</f>
        <v>-0.10891822450769606</v>
      </c>
      <c r="W23" s="1">
        <f>'F12b_VQZ-F12'!Y16-'F12b_VQZ-F12'!$V16</f>
        <v>-0.13056966956210392</v>
      </c>
      <c r="X23" s="1">
        <f>'F12b_VQZ-F12'!Z16-'F12b_VQZ-F12'!$V16</f>
        <v>-0.11150405145798636</v>
      </c>
      <c r="Y23" s="1">
        <f>'F12b_VQZ-F12'!AA16-'F12b_VQZ-F12'!$V16</f>
        <v>-0.10561073921934216</v>
      </c>
      <c r="Z23" s="1">
        <f>'F12b_VQZ-F12'!AB16-'F12b_VQZ-F12'!$V16</f>
        <v>-0.11670376548638117</v>
      </c>
      <c r="AB23" s="1">
        <f>'F12b_VTZ-F12'!E16-'F12b_VTZ-F12'!$C16</f>
        <v>-9.1069560148874906E-2</v>
      </c>
      <c r="AC23" s="1">
        <f>'F12b_VTZ-F12'!F16-'F12b_VTZ-F12'!$C16</f>
        <v>-0.13078712914219803</v>
      </c>
      <c r="AD23" s="1">
        <f>'F12b_VTZ-F12'!G16-'F12b_VTZ-F12'!$C16</f>
        <v>-9.0293379945197039E-2</v>
      </c>
      <c r="AE23" s="1">
        <f>'F12b_VTZ-F12'!H16-'F12b_VTZ-F12'!$C16</f>
        <v>-7.916271034115141E-2</v>
      </c>
      <c r="AF23" s="1">
        <f>'F12b_VTZ-F12'!I16-'F12b_VTZ-F12'!$C16</f>
        <v>-9.9325820242272655E-2</v>
      </c>
      <c r="AG23" s="1">
        <f>'F12b_VTZ-F12'!N16-'F12b_VTZ-F12'!$L16</f>
        <v>-0.12810678039008927</v>
      </c>
      <c r="AH23" s="1">
        <f>'F12b_VTZ-F12'!O16-'F12b_VTZ-F12'!$L16</f>
        <v>-0.17872438673823599</v>
      </c>
      <c r="AI23" s="1">
        <f>'F12b_VTZ-F12'!P16-'F12b_VTZ-F12'!$L16</f>
        <v>-0.14072794834778968</v>
      </c>
      <c r="AJ23" s="1">
        <f>'F12b_VTZ-F12'!Q16-'F12b_VTZ-F12'!$L16</f>
        <v>-0.13028372398622245</v>
      </c>
      <c r="AK23" s="1">
        <f>'F12b_VTZ-F12'!R16-'F12b_VTZ-F12'!$L16</f>
        <v>-0.14920334437974425</v>
      </c>
      <c r="AL23" s="1">
        <f>'F12b_VTZ-F12'!W16-'F12b_VTZ-F12'!$U16</f>
        <v>-0.10958817026948253</v>
      </c>
      <c r="AM23" s="1">
        <f>'F12b_VTZ-F12'!X16-'F12b_VTZ-F12'!$U16</f>
        <v>-0.15475575794021701</v>
      </c>
      <c r="AN23" s="1">
        <f>'F12b_VTZ-F12'!Y16-'F12b_VTZ-F12'!$U16</f>
        <v>-0.1155106641464938</v>
      </c>
      <c r="AO23" s="1">
        <f>'F12b_VTZ-F12'!Z16-'F12b_VTZ-F12'!$U16</f>
        <v>-0.10472321716368782</v>
      </c>
      <c r="AP23" s="1">
        <f>'F12b_VTZ-F12'!AA16-'F12b_VTZ-F12'!$U16</f>
        <v>-0.12426458231100845</v>
      </c>
      <c r="AQ23" s="1"/>
      <c r="AR23" s="1">
        <f>'F12b_VDZ-F12'!E16-'F12b_VDZ-F12'!$C16</f>
        <v>-0.13879515600306824</v>
      </c>
      <c r="AS23" s="1">
        <f>'F12b_VDZ-F12'!F16-'F12b_VDZ-F12'!$C16</f>
        <v>-0.2357116058499189</v>
      </c>
      <c r="AT23" s="1">
        <f>'F12b_VDZ-F12'!G16-'F12b_VDZ-F12'!$C16</f>
        <v>-0.14680393647535883</v>
      </c>
      <c r="AU23" s="1">
        <f>'F12b_VDZ-F12'!H16-'F12b_VDZ-F12'!$C16</f>
        <v>-0.12576083235126401</v>
      </c>
      <c r="AV23" s="1">
        <f>'F12b_VDZ-F12'!I16-'F12b_VDZ-F12'!$C16</f>
        <v>-0.15998278746047223</v>
      </c>
      <c r="AW23" s="1">
        <f>'F12b_VDZ-F12'!N16-'F12b_VDZ-F12'!$L16</f>
        <v>-0.21197495182692005</v>
      </c>
      <c r="AX23" s="1">
        <f>'F12b_VDZ-F12'!O16-'F12b_VDZ-F12'!$L16</f>
        <v>-0.3171458170062138</v>
      </c>
      <c r="AY23" s="1">
        <f>'F12b_VDZ-F12'!P16-'F12b_VDZ-F12'!$L16</f>
        <v>-0.2402738236731059</v>
      </c>
      <c r="AZ23" s="1">
        <f>'F12b_VDZ-F12'!Q16-'F12b_VDZ-F12'!$L16</f>
        <v>-0.22207938250380188</v>
      </c>
      <c r="BA23" s="1">
        <f>'F12b_VDZ-F12'!R16-'F12b_VDZ-F12'!$L16</f>
        <v>-0.25166861730781065</v>
      </c>
      <c r="BB23" s="1">
        <f t="shared" si="9"/>
        <v>-0.17538505391499415</v>
      </c>
      <c r="BC23" s="1">
        <f t="shared" si="10"/>
        <v>-0.27642871142806635</v>
      </c>
      <c r="BD23" s="1">
        <f t="shared" si="11"/>
        <v>-0.19353888007423237</v>
      </c>
      <c r="BE23" s="1">
        <f t="shared" si="12"/>
        <v>-0.17392010742753294</v>
      </c>
      <c r="BF23" s="1">
        <f t="shared" si="13"/>
        <v>-0.20582570238414144</v>
      </c>
      <c r="BG23" s="1"/>
      <c r="BH23" s="1">
        <f>'F12c_VDZ-F12 '!E16-'F12c_VDZ-F12 '!$C16</f>
        <v>-0.11587141317786198</v>
      </c>
      <c r="BI23" s="1">
        <f>'F12c_VDZ-F12 '!F16-'F12c_VDZ-F12 '!$C16</f>
        <v>-0.21071438664217368</v>
      </c>
      <c r="BJ23" s="1">
        <f>'F12c_VDZ-F12 '!G16-'F12c_VDZ-F12 '!$C16</f>
        <v>-0.11993451729109417</v>
      </c>
      <c r="BK23" s="1">
        <f>'F12c_VDZ-F12 '!H16-'F12c_VDZ-F12 '!$C16</f>
        <v>-0.10295634409169452</v>
      </c>
      <c r="BL23" s="1">
        <f>'F12c_VDZ-F12 '!I16-'F12c_VDZ-F12 '!$C16</f>
        <v>-0.13649581614337425</v>
      </c>
      <c r="BM23" s="1">
        <f>'F12c_VDZ-F12 '!N16-'F12c_VDZ-F12 '!$L16</f>
        <v>-0.19065695496180712</v>
      </c>
      <c r="BN23" s="1">
        <f>'F12c_VDZ-F12 '!O16-'F12c_VDZ-F12 '!$L16</f>
        <v>-0.29388945204151806</v>
      </c>
      <c r="BO23" s="1">
        <f>'F12c_VDZ-F12 '!P16-'F12c_VDZ-F12 '!$L16</f>
        <v>-0.21544176771708834</v>
      </c>
      <c r="BP23" s="1">
        <f>'F12c_VDZ-F12 '!Q16-'F12c_VDZ-F12 '!$L16</f>
        <v>-0.20077003067810839</v>
      </c>
      <c r="BQ23" s="1">
        <f>'F12c_VDZ-F12 '!R16-'F12c_VDZ-F12 '!$L16</f>
        <v>-0.22975326159401543</v>
      </c>
      <c r="BR23" s="1">
        <f>'F12c_VDZ-F12 '!W16-'F12c_VDZ-F12 '!$U16</f>
        <v>-0.153264184069835</v>
      </c>
      <c r="BS23" s="1">
        <f>'F12c_VDZ-F12 '!X16-'F12c_VDZ-F12 '!$U16</f>
        <v>-0.25230191934184631</v>
      </c>
      <c r="BT23" s="1">
        <f>'F12c_VDZ-F12 '!Y16-'F12c_VDZ-F12 '!$U16</f>
        <v>-0.16768814250409125</v>
      </c>
      <c r="BU23" s="1">
        <f>'F12c_VDZ-F12 '!Z16-'F12c_VDZ-F12 '!$U16</f>
        <v>-0.15186318738490101</v>
      </c>
      <c r="BV23" s="1">
        <f>'F12c_VDZ-F12 '!AA16-'F12c_VDZ-F12 '!$U16</f>
        <v>-0.18312453886869484</v>
      </c>
      <c r="BX23" s="1">
        <f>'F12c_aVDZ-F12'!E16-'F12c_aVDZ-F12'!C16</f>
        <v>-8.0704124807712496E-2</v>
      </c>
      <c r="BY23" s="1">
        <f>'F12c_aVDZ-F12'!F16-'F12c_aVDZ-F12'!C16</f>
        <v>-0.17113650286464388</v>
      </c>
      <c r="BZ23" s="1">
        <f>'F12c_aVDZ-F12'!G16-'F12c_aVDZ-F12'!C16</f>
        <v>-7.8957927067028422E-2</v>
      </c>
      <c r="CA23" s="1">
        <f>'F12c_aVDZ-F12'!H16-'F12c_aVDZ-F12'!C16</f>
        <v>-6.1870783308122235E-2</v>
      </c>
      <c r="CB23" s="1">
        <f>'F12c_aVDZ-F12'!I16-'F12c_aVDZ-F12'!C16</f>
        <v>-9.4361773950979888E-2</v>
      </c>
      <c r="CC23" s="1">
        <f>'F12c_aVDZ-F12'!N16-'F12c_aVDZ-F12'!L16</f>
        <v>-0.1641655564823008</v>
      </c>
      <c r="CD23" s="1">
        <f>'F12c_aVDZ-F12'!O16-'F12c_aVDZ-F12'!L16</f>
        <v>-0.26767801149279613</v>
      </c>
      <c r="CE23" s="1">
        <f>'F12c_aVDZ-F12'!P16-'F12c_aVDZ-F12'!L16</f>
        <v>-0.18705291092847798</v>
      </c>
      <c r="CF23" s="1">
        <f>'F12c_aVDZ-F12'!Q16-'F12c_aVDZ-F12'!L16</f>
        <v>-0.17210743501937387</v>
      </c>
      <c r="CG23" s="1">
        <f>'F12c_aVDZ-F12'!R16-'F12c_aVDZ-F12'!L16</f>
        <v>-0.20052607096973052</v>
      </c>
      <c r="CH23" s="1">
        <f>'F12c_aVDZ-F12'!W16-'F12c_aVDZ-F12'!U16</f>
        <v>-0.1224348406450062</v>
      </c>
      <c r="CI23" s="1">
        <f>'F12c_aVDZ-F12'!X16-'F12c_aVDZ-F12'!U16</f>
        <v>-0.21940725717871956</v>
      </c>
      <c r="CJ23" s="1">
        <f>'F12c_aVDZ-F12'!Y16-'F12c_aVDZ-F12'!U16</f>
        <v>-0.13300541899775276</v>
      </c>
      <c r="CK23" s="1">
        <f>'F12c_aVDZ-F12'!Z16-'F12c_aVDZ-F12'!U16</f>
        <v>-0.11698910916374849</v>
      </c>
      <c r="CL23" s="1">
        <f>'F12c_aVDZ-F12'!AA16-'F12c_aVDZ-F12'!U16</f>
        <v>-0.1474439224603552</v>
      </c>
      <c r="CM23" t="str">
        <f t="shared" si="14"/>
        <v>06_MeOH-MeNH2.out</v>
      </c>
      <c r="CO23" s="1">
        <f t="shared" si="15"/>
        <v>-1.3070901706658589E-2</v>
      </c>
      <c r="CP23" s="1"/>
      <c r="CQ23" s="1">
        <f t="shared" si="16"/>
        <v>-1.4438503462602448E-2</v>
      </c>
      <c r="CR23" s="1">
        <f t="shared" si="17"/>
        <v>-3.8131083866891125E-2</v>
      </c>
      <c r="CS23" s="1">
        <f t="shared" si="18"/>
        <v>1.6016309834004261E-2</v>
      </c>
      <c r="CU23" t="str">
        <f t="shared" si="19"/>
        <v>06_MeOH-MeNH2.out</v>
      </c>
      <c r="CV23" s="1">
        <f t="shared" si="20"/>
        <v>-4.8533450529667288E-2</v>
      </c>
      <c r="CW23" s="1">
        <f t="shared" si="21"/>
        <v>6.3466549470332811E-2</v>
      </c>
      <c r="CX23" s="1">
        <f t="shared" si="22"/>
        <v>4.5320321792385876E-3</v>
      </c>
      <c r="CY23" s="1">
        <f t="shared" si="23"/>
        <v>-8.538869527420001E-3</v>
      </c>
      <c r="CZ23" s="1">
        <f t="shared" si="8"/>
        <v>7.4774403065842598E-3</v>
      </c>
      <c r="DA23" s="1">
        <f t="shared" si="8"/>
        <v>-2.2977372990022449E-2</v>
      </c>
      <c r="DB23" s="1">
        <f t="shared" si="24"/>
        <v>-4.6669953394311126E-2</v>
      </c>
      <c r="DC23" s="1">
        <f t="shared" si="25"/>
        <v>-1.6261398877456923E-2</v>
      </c>
      <c r="DD23" s="1">
        <f t="shared" si="26"/>
        <v>1.6758384884556499E-3</v>
      </c>
      <c r="DH23" s="1"/>
      <c r="DI23" s="1"/>
      <c r="DJ23" s="1"/>
      <c r="DK23" s="1"/>
      <c r="DL23" s="1"/>
      <c r="DM23" s="1"/>
    </row>
    <row r="24" spans="1:117" x14ac:dyDescent="0.2">
      <c r="A24" t="s">
        <v>146</v>
      </c>
      <c r="B24" s="1"/>
      <c r="C24" s="1"/>
      <c r="E24" s="1">
        <f>'CCSD-MP2 '!X18+'(T) '!P27</f>
        <v>0.10370494304777855</v>
      </c>
      <c r="F24" s="1"/>
      <c r="G24" s="1">
        <f>'CCSD-MP2 '!X18+'(T) '!AC27</f>
        <v>0.11270696271608427</v>
      </c>
      <c r="H24" s="1"/>
      <c r="I24" s="1">
        <f>BEGDB!I10-BEGDB!E10</f>
        <v>0.15600000000000058</v>
      </c>
      <c r="J24" s="1">
        <f>-(BEGDB!D10-BEGDB!I10)</f>
        <v>4.9000000000001265E-2</v>
      </c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B24" s="1">
        <f>'F12b_VTZ-F12'!E17-'F12b_VTZ-F12'!$C17</f>
        <v>0.15231919433606755</v>
      </c>
      <c r="AC24" s="1">
        <f>'F12b_VTZ-F12'!F17-'F12b_VTZ-F12'!$C17</f>
        <v>0.10682551821393105</v>
      </c>
      <c r="AD24" s="1">
        <f>'F12b_VTZ-F12'!G17-'F12b_VTZ-F12'!$C17</f>
        <v>0.14600640407791232</v>
      </c>
      <c r="AE24" s="1">
        <f>'F12b_VTZ-F12'!H17-'F12b_VTZ-F12'!$C17</f>
        <v>0.15602084650397963</v>
      </c>
      <c r="AF24" s="1">
        <f>'F12b_VTZ-F12'!I17-'F12b_VTZ-F12'!$C17</f>
        <v>0.13723542520998144</v>
      </c>
      <c r="AG24" s="1">
        <f>'F12b_VTZ-F12'!N17-'F12b_VTZ-F12'!$L17</f>
        <v>9.8026212025253301E-2</v>
      </c>
      <c r="AH24" s="1">
        <f>'F12b_VTZ-F12'!O17-'F12b_VTZ-F12'!$L17</f>
        <v>3.8656053570397475E-2</v>
      </c>
      <c r="AI24" s="1">
        <f>'F12b_VTZ-F12'!P17-'F12b_VTZ-F12'!$L17</f>
        <v>7.4024290979251006E-2</v>
      </c>
      <c r="AJ24" s="1">
        <f>'F12b_VTZ-F12'!Q17-'F12b_VTZ-F12'!$L17</f>
        <v>8.306423914356742E-2</v>
      </c>
      <c r="AK24" s="1">
        <f>'F12b_VTZ-F12'!R17-'F12b_VTZ-F12'!$L17</f>
        <v>6.610680631629684E-2</v>
      </c>
      <c r="AL24" s="1">
        <f>'F12b_VTZ-F12'!W17-'F12b_VTZ-F12'!$U17</f>
        <v>0.12517270318065954</v>
      </c>
      <c r="AM24" s="1">
        <f>'F12b_VTZ-F12'!X17-'F12b_VTZ-F12'!$U17</f>
        <v>7.274078589216515E-2</v>
      </c>
      <c r="AN24" s="1">
        <f>'F12b_VTZ-F12'!Y17-'F12b_VTZ-F12'!$U17</f>
        <v>0.11001534752858078</v>
      </c>
      <c r="AO24" s="1">
        <f>'F12b_VTZ-F12'!Z17-'F12b_VTZ-F12'!$U17</f>
        <v>0.11954254282377264</v>
      </c>
      <c r="AP24" s="1">
        <f>'F12b_VTZ-F12'!AA17-'F12b_VTZ-F12'!$U17</f>
        <v>0.10167111576313914</v>
      </c>
      <c r="AQ24" s="1"/>
      <c r="AR24" s="1">
        <f>'F12b_VDZ-F12'!E17-'F12b_VDZ-F12'!$C17</f>
        <v>0.13993076745069111</v>
      </c>
      <c r="AS24" s="1">
        <f>'F12b_VDZ-F12'!F17-'F12b_VDZ-F12'!$C17</f>
        <v>2.9703246134461736E-2</v>
      </c>
      <c r="AT24" s="1">
        <f>'F12b_VDZ-F12'!G17-'F12b_VDZ-F12'!$C17</f>
        <v>0.11938840399768758</v>
      </c>
      <c r="AU24" s="1">
        <f>'F12b_VDZ-F12'!H17-'F12b_VDZ-F12'!$C17</f>
        <v>0.13887146901463332</v>
      </c>
      <c r="AV24" s="1">
        <f>'F12b_VDZ-F12'!I17-'F12b_VDZ-F12'!$C17</f>
        <v>0.10471960087354759</v>
      </c>
      <c r="AW24" s="1">
        <f>'F12b_VDZ-F12'!N17-'F12b_VDZ-F12'!$L17</f>
        <v>9.881133539016318E-3</v>
      </c>
      <c r="AX24" s="1">
        <f>'F12b_VDZ-F12'!O17-'F12b_VDZ-F12'!$L17</f>
        <v>-0.10943584919274496</v>
      </c>
      <c r="AY24" s="1">
        <f>'F12b_VDZ-F12'!P17-'F12b_VDZ-F12'!$L17</f>
        <v>-3.9270512403270175E-2</v>
      </c>
      <c r="AZ24" s="1">
        <f>'F12b_VDZ-F12'!Q17-'F12b_VDZ-F12'!$L17</f>
        <v>-2.4027903133516659E-2</v>
      </c>
      <c r="BA24" s="1">
        <f>'F12b_VDZ-F12'!R17-'F12b_VDZ-F12'!$L17</f>
        <v>-5.0746675639482319E-2</v>
      </c>
      <c r="BB24" s="1">
        <f t="shared" si="9"/>
        <v>7.4905950494853712E-2</v>
      </c>
      <c r="BC24" s="1">
        <f t="shared" si="10"/>
        <v>-3.9866301529141612E-2</v>
      </c>
      <c r="BD24" s="1">
        <f t="shared" si="11"/>
        <v>4.00589457972087E-2</v>
      </c>
      <c r="BE24" s="1">
        <f t="shared" si="12"/>
        <v>5.742178294055833E-2</v>
      </c>
      <c r="BF24" s="1">
        <f t="shared" si="13"/>
        <v>2.6986462617032636E-2</v>
      </c>
      <c r="BG24" s="1"/>
      <c r="BH24" s="1">
        <f>'F12c_VDZ-F12 '!E17-'F12c_VDZ-F12 '!$C17</f>
        <v>0.15986964961853722</v>
      </c>
      <c r="BI24" s="1">
        <f>'F12c_VDZ-F12 '!F17-'F12c_VDZ-F12 '!$C17</f>
        <v>5.1928980484721166E-2</v>
      </c>
      <c r="BJ24" s="1">
        <f>'F12c_VDZ-F12 '!G17-'F12c_VDZ-F12 '!$C17</f>
        <v>0.14374356516391629</v>
      </c>
      <c r="BK24" s="1">
        <f>'F12c_VDZ-F12 '!H17-'F12c_VDZ-F12 '!$C17</f>
        <v>0.15905976334894234</v>
      </c>
      <c r="BL24" s="1">
        <f>'F12c_VDZ-F12 '!I17-'F12c_VDZ-F12 '!$C17</f>
        <v>0.12554528199507864</v>
      </c>
      <c r="BM24" s="1">
        <f>'F12c_VDZ-F12 '!N17-'F12c_VDZ-F12 '!$L17</f>
        <v>3.5471852602979581E-2</v>
      </c>
      <c r="BN24" s="1">
        <f>'F12c_VDZ-F12 '!O17-'F12c_VDZ-F12 '!$L17</f>
        <v>-8.1663958103530554E-2</v>
      </c>
      <c r="BO24" s="1">
        <f>'F12c_VDZ-F12 '!P17-'F12c_VDZ-F12 '!$L17</f>
        <v>-9.913100979865419E-3</v>
      </c>
      <c r="BP24" s="1">
        <f>'F12c_VDZ-F12 '!Q17-'F12c_VDZ-F12 '!$L17</f>
        <v>2.0561340985416621E-3</v>
      </c>
      <c r="BQ24" s="1">
        <f>'F12c_VDZ-F12 '!R17-'F12c_VDZ-F12 '!$L17</f>
        <v>-2.4134615133696968E-2</v>
      </c>
      <c r="BR24" s="1">
        <f>'F12c_VDZ-F12 '!W17-'F12c_VDZ-F12 '!$U17</f>
        <v>9.7670751110758403E-2</v>
      </c>
      <c r="BS24" s="1">
        <f>'F12c_VDZ-F12 '!X17-'F12c_VDZ-F12 '!$U17</f>
        <v>-1.486748880940425E-2</v>
      </c>
      <c r="BT24" s="1">
        <f>'F12c_VDZ-F12 '!Y17-'F12c_VDZ-F12 '!$U17</f>
        <v>6.6915232092025434E-2</v>
      </c>
      <c r="BU24" s="1">
        <f>'F12c_VDZ-F12 '!Z17-'F12c_VDZ-F12 '!$U17</f>
        <v>8.0557948723742001E-2</v>
      </c>
      <c r="BV24" s="1">
        <f>'F12c_VDZ-F12 '!AA17-'F12c_VDZ-F12 '!$U17</f>
        <v>5.0705333430691724E-2</v>
      </c>
      <c r="BX24" s="1">
        <f>'F12c_aVDZ-F12'!E17-'F12c_aVDZ-F12'!C17</f>
        <v>0.18180731463964861</v>
      </c>
      <c r="BY24" s="1">
        <f>'F12c_aVDZ-F12'!F17-'F12c_aVDZ-F12'!C17</f>
        <v>8.3901725629374369E-2</v>
      </c>
      <c r="BZ24" s="1">
        <f>'F12c_aVDZ-F12'!G17-'F12c_aVDZ-F12'!C17</f>
        <v>0.17487617954873791</v>
      </c>
      <c r="CA24" s="1">
        <f>'F12c_aVDZ-F12'!H17-'F12c_aVDZ-F12'!C17</f>
        <v>0.18989443982805732</v>
      </c>
      <c r="CB24" s="1">
        <f>'F12c_aVDZ-F12'!I17-'F12c_aVDZ-F12'!C17</f>
        <v>0.15833105999800345</v>
      </c>
      <c r="CC24" s="1">
        <f>'F12c_aVDZ-F12'!N17-'F12c_aVDZ-F12'!L17</f>
        <v>7.0508840513531013E-2</v>
      </c>
      <c r="CD24" s="1">
        <f>'F12c_aVDZ-F12'!O17-'F12c_aVDZ-F12'!L17</f>
        <v>-4.715710931010797E-2</v>
      </c>
      <c r="CE24" s="1">
        <f>'F12c_aVDZ-F12'!P17-'F12c_aVDZ-F12'!L17</f>
        <v>2.8369178960186758E-2</v>
      </c>
      <c r="CF24" s="1">
        <f>'F12c_aVDZ-F12'!Q17-'F12c_aVDZ-F12'!L17</f>
        <v>4.0837222529644279E-2</v>
      </c>
      <c r="CG24" s="1">
        <f>'F12c_aVDZ-F12'!R17-'F12c_aVDZ-F12'!L17</f>
        <v>1.4633548628591342E-2</v>
      </c>
      <c r="CH24" s="1">
        <f>'F12c_aVDZ-F12'!W17-'F12c_aVDZ-F12'!U17</f>
        <v>0.1261580775765907</v>
      </c>
      <c r="CI24" s="1">
        <f>'F12c_aVDZ-F12'!X17-'F12c_aVDZ-F12'!U17</f>
        <v>1.8372308159634088E-2</v>
      </c>
      <c r="CJ24" s="1">
        <f>'F12c_aVDZ-F12'!Y17-'F12c_aVDZ-F12'!U17</f>
        <v>0.10162267925446145</v>
      </c>
      <c r="CK24" s="1">
        <f>'F12c_aVDZ-F12'!Z17-'F12c_aVDZ-F12'!U17</f>
        <v>0.1153658311788508</v>
      </c>
      <c r="CL24" s="1">
        <f>'F12c_aVDZ-F12'!AA17-'F12c_aVDZ-F12'!U17</f>
        <v>8.648230431329651E-2</v>
      </c>
      <c r="CM24" t="str">
        <f t="shared" si="14"/>
        <v>07_MeOH-Peptide.out</v>
      </c>
      <c r="CO24" s="1">
        <f t="shared" si="15"/>
        <v>-4.2120885909454842E-2</v>
      </c>
      <c r="CP24" s="1"/>
      <c r="CQ24" s="1">
        <f t="shared" si="16"/>
        <v>-1.5140374941164936E-2</v>
      </c>
      <c r="CR24" s="1">
        <f t="shared" si="17"/>
        <v>-1.7720953625087077E-2</v>
      </c>
      <c r="CS24" s="1">
        <f t="shared" si="18"/>
        <v>1.3743151924389352E-2</v>
      </c>
      <c r="CU24" t="str">
        <f t="shared" si="19"/>
        <v>07_MeOH-Peptide.out</v>
      </c>
      <c r="CV24" s="1">
        <f t="shared" si="20"/>
        <v>-5.4704943047777288E-2</v>
      </c>
      <c r="CW24" s="1">
        <f t="shared" si="21"/>
        <v>5.229505695222203E-2</v>
      </c>
      <c r="CX24" s="1">
        <f t="shared" si="22"/>
        <v>4.0038622116137734E-2</v>
      </c>
      <c r="CY24" s="1">
        <f t="shared" si="23"/>
        <v>-2.0822637933171073E-3</v>
      </c>
      <c r="CZ24" s="1">
        <f t="shared" si="8"/>
        <v>1.1660888131072245E-2</v>
      </c>
      <c r="DA24" s="1">
        <f t="shared" si="8"/>
        <v>-1.7222638734482043E-2</v>
      </c>
      <c r="DB24" s="1">
        <f t="shared" si="24"/>
        <v>-1.9803217418404184E-2</v>
      </c>
      <c r="DC24" s="1">
        <f t="shared" si="25"/>
        <v>-2.9680652068527547E-2</v>
      </c>
      <c r="DD24" s="1"/>
      <c r="DH24" s="1"/>
      <c r="DI24" s="1"/>
      <c r="DJ24" s="1"/>
      <c r="DK24" s="1"/>
      <c r="DL24" s="1"/>
      <c r="DM24" s="1"/>
    </row>
    <row r="25" spans="1:117" x14ac:dyDescent="0.2">
      <c r="A25" t="s">
        <v>147</v>
      </c>
      <c r="B25" s="1"/>
      <c r="C25" s="1"/>
      <c r="E25" s="1">
        <f>'CCSD-MP2 '!X19+'(T) '!P28</f>
        <v>2.1315809580733203E-2</v>
      </c>
      <c r="F25" s="1">
        <f>'CCSD-MP2 '!H19+'(T) '!Q28</f>
        <v>1.8792383841160998E-2</v>
      </c>
      <c r="G25" s="1">
        <f>'CCSD-MP2 '!X19+'(T) '!AC28</f>
        <v>3.0609375884290246E-2</v>
      </c>
      <c r="H25" s="1"/>
      <c r="I25" s="1">
        <f>BEGDB!I11-BEGDB!E11</f>
        <v>5.600000000000005E-2</v>
      </c>
      <c r="J25" s="1">
        <f>-(BEGDB!D11-BEGDB!I11)</f>
        <v>-2.1999999999999353E-2</v>
      </c>
      <c r="L25" s="1">
        <f>'F12b_VQZ-F12'!F18-'F12b_VQZ-F12'!$D18</f>
        <v>3.2048801509414027E-2</v>
      </c>
      <c r="M25" s="1">
        <f>'F12b_VQZ-F12'!G18-'F12b_VQZ-F12'!$D18</f>
        <v>2.1649111242775021E-2</v>
      </c>
      <c r="N25" s="1">
        <f>'F12b_VQZ-F12'!H18-'F12b_VQZ-F12'!$D18</f>
        <v>3.1972815949246502E-2</v>
      </c>
      <c r="O25" s="1">
        <f>'F12b_VQZ-F12'!I18-'F12b_VQZ-F12'!$D18</f>
        <v>3.4736566210495035E-2</v>
      </c>
      <c r="P25" s="1">
        <f>'F12b_VQZ-F12'!J18-'F12b_VQZ-F12'!$D18</f>
        <v>2.851579556588657E-2</v>
      </c>
      <c r="Q25" s="1">
        <f>'F12b_VQZ-F12'!O18-'F12b_VQZ-F12'!$M18</f>
        <v>2.7803631312658617E-2</v>
      </c>
      <c r="R25" s="1">
        <f>'F12b_VQZ-F12'!P18-'F12b_VQZ-F12'!$M18</f>
        <v>1.3469853592685155E-2</v>
      </c>
      <c r="S25" s="1">
        <f>'F12b_VQZ-F12'!Q18-'F12b_VQZ-F12'!$M18</f>
        <v>2.3266504723113535E-2</v>
      </c>
      <c r="T25" s="1">
        <f>'F12b_VQZ-F12'!R18-'F12b_VQZ-F12'!$M18</f>
        <v>2.5889157916991756E-2</v>
      </c>
      <c r="U25" s="1">
        <f>'F12b_VQZ-F12'!S18-'F12b_VQZ-F12'!$M18</f>
        <v>1.9985974757419811E-2</v>
      </c>
      <c r="V25" s="1">
        <f>'F12b_VQZ-F12'!X18-'F12b_VQZ-F12'!$V18</f>
        <v>2.9926216411036322E-2</v>
      </c>
      <c r="W25" s="1">
        <f>'F12b_VQZ-F12'!Y18-'F12b_VQZ-F12'!$V18</f>
        <v>1.7559482417730088E-2</v>
      </c>
      <c r="X25" s="1">
        <f>'F12b_VQZ-F12'!Z18-'F12b_VQZ-F12'!$V18</f>
        <v>2.7619660336180019E-2</v>
      </c>
      <c r="Y25" s="1">
        <f>'F12b_VQZ-F12'!AA18-'F12b_VQZ-F12'!$V18</f>
        <v>3.0312862063743395E-2</v>
      </c>
      <c r="Z25" s="1">
        <f>'F12b_VQZ-F12'!AB18-'F12b_VQZ-F12'!$V18</f>
        <v>2.4250885161652747E-2</v>
      </c>
      <c r="AB25" s="1">
        <f>'F12b_VTZ-F12'!E18-'F12b_VTZ-F12'!$C18</f>
        <v>4.0722948770529399E-2</v>
      </c>
      <c r="AC25" s="1">
        <f>'F12b_VTZ-F12'!F18-'F12b_VTZ-F12'!$C18</f>
        <v>1.8075765669160582E-2</v>
      </c>
      <c r="AD25" s="1">
        <f>'F12b_VTZ-F12'!G18-'F12b_VTZ-F12'!$C18</f>
        <v>4.002831949135377E-2</v>
      </c>
      <c r="AE25" s="1">
        <f>'F12b_VTZ-F12'!H18-'F12b_VTZ-F12'!$C18</f>
        <v>4.5259690004222364E-2</v>
      </c>
      <c r="AF25" s="1">
        <f>'F12b_VTZ-F12'!I18-'F12b_VTZ-F12'!$C18</f>
        <v>3.3644324226953515E-2</v>
      </c>
      <c r="AG25" s="1">
        <f>'F12b_VTZ-F12'!N18-'F12b_VTZ-F12'!$L18</f>
        <v>1.2324617919762915E-2</v>
      </c>
      <c r="AH25" s="1">
        <f>'F12b_VTZ-F12'!O18-'F12b_VTZ-F12'!$L18</f>
        <v>-1.6336384730926135E-2</v>
      </c>
      <c r="AI25" s="1">
        <f>'F12b_VTZ-F12'!P18-'F12b_VTZ-F12'!$L18</f>
        <v>3.335475213090966E-3</v>
      </c>
      <c r="AJ25" s="1">
        <f>'F12b_VTZ-F12'!Q18-'F12b_VTZ-F12'!$L18</f>
        <v>8.02334838164942E-3</v>
      </c>
      <c r="AK25" s="1">
        <f>'F12b_VTZ-F12'!R18-'F12b_VTZ-F12'!$L18</f>
        <v>-2.3852742606029764E-3</v>
      </c>
      <c r="AL25" s="1">
        <f>'F12b_VTZ-F12'!W18-'F12b_VTZ-F12'!$U18</f>
        <v>2.6523783345146157E-2</v>
      </c>
      <c r="AM25" s="1">
        <f>'F12b_VTZ-F12'!X18-'F12b_VTZ-F12'!$U18</f>
        <v>8.6969046911722359E-4</v>
      </c>
      <c r="AN25" s="1">
        <f>'F12b_VTZ-F12'!Y18-'F12b_VTZ-F12'!$U18</f>
        <v>2.1681897352221924E-2</v>
      </c>
      <c r="AO25" s="1">
        <f>'F12b_VTZ-F12'!Z18-'F12b_VTZ-F12'!$U18</f>
        <v>2.6641519192935448E-2</v>
      </c>
      <c r="AP25" s="1">
        <f>'F12b_VTZ-F12'!AA18-'F12b_VTZ-F12'!$U18</f>
        <v>1.5629524983175713E-2</v>
      </c>
      <c r="AQ25" s="1"/>
      <c r="AR25" s="1">
        <f>'F12b_VDZ-F12'!E18-'F12b_VDZ-F12'!$C18</f>
        <v>3.4795517232285356E-2</v>
      </c>
      <c r="AS25" s="1">
        <f>'F12b_VDZ-F12'!F18-'F12b_VDZ-F12'!$C18</f>
        <v>-2.2994809040502773E-2</v>
      </c>
      <c r="AT25" s="1">
        <f>'F12b_VDZ-F12'!G18-'F12b_VDZ-F12'!$C18</f>
        <v>2.7818820877366868E-2</v>
      </c>
      <c r="AU25" s="1">
        <f>'F12b_VDZ-F12'!H18-'F12b_VDZ-F12'!$C18</f>
        <v>3.8074016098550878E-2</v>
      </c>
      <c r="AV25" s="1">
        <f>'F12b_VDZ-F12'!I18-'F12b_VDZ-F12'!$C18</f>
        <v>1.6520688523586458E-2</v>
      </c>
      <c r="AW25" s="1">
        <f>'F12b_VDZ-F12'!N18-'F12b_VDZ-F12'!$L18</f>
        <v>-4.9120080091252127E-2</v>
      </c>
      <c r="AX25" s="1">
        <f>'F12b_VDZ-F12'!O18-'F12b_VDZ-F12'!$L18</f>
        <v>-0.10586231176919103</v>
      </c>
      <c r="AY25" s="1">
        <f>'F12b_VDZ-F12'!P18-'F12b_VDZ-F12'!$L18</f>
        <v>-6.7835286481125578E-2</v>
      </c>
      <c r="AZ25" s="1">
        <f>'F12b_VDZ-F12'!Q18-'F12b_VDZ-F12'!$L18</f>
        <v>-6.0160680895177343E-2</v>
      </c>
      <c r="BA25" s="1">
        <f>'F12b_VDZ-F12'!R18-'F12b_VDZ-F12'!$L18</f>
        <v>-7.6290387315676611E-2</v>
      </c>
      <c r="BB25" s="1">
        <f t="shared" si="9"/>
        <v>-7.1622814294833859E-3</v>
      </c>
      <c r="BC25" s="1">
        <f t="shared" si="10"/>
        <v>-6.4428560404846902E-2</v>
      </c>
      <c r="BD25" s="1">
        <f t="shared" si="11"/>
        <v>-2.0008232801879355E-2</v>
      </c>
      <c r="BE25" s="1">
        <f t="shared" si="12"/>
        <v>-1.1043332398313233E-2</v>
      </c>
      <c r="BF25" s="1">
        <f t="shared" si="13"/>
        <v>-2.9884849396045077E-2</v>
      </c>
      <c r="BG25" s="1"/>
      <c r="BH25" s="1">
        <f>'F12c_VDZ-F12 '!E18-'F12c_VDZ-F12 '!$C18</f>
        <v>4.4996251405960308E-2</v>
      </c>
      <c r="BI25" s="1">
        <f>'F12c_VDZ-F12 '!F18-'F12c_VDZ-F12 '!$C18</f>
        <v>-1.1530400186378742E-2</v>
      </c>
      <c r="BJ25" s="1">
        <f>'F12c_VDZ-F12 '!G18-'F12c_VDZ-F12 '!$C18</f>
        <v>4.0440529392973268E-2</v>
      </c>
      <c r="BK25" s="1">
        <f>'F12c_VDZ-F12 '!H18-'F12c_VDZ-F12 '!$C18</f>
        <v>4.8326803453572431E-2</v>
      </c>
      <c r="BL25" s="1">
        <f>'F12c_VDZ-F12 '!I18-'F12c_VDZ-F12 '!$C18</f>
        <v>2.7201099547600194E-2</v>
      </c>
      <c r="BM25" s="1">
        <f>'F12c_VDZ-F12 '!N18-'F12c_VDZ-F12 '!$L18</f>
        <v>-2.8545350684005655E-2</v>
      </c>
      <c r="BN25" s="1">
        <f>'F12c_VDZ-F12 '!O18-'F12c_VDZ-F12 '!$L18</f>
        <v>-8.4330591091942964E-2</v>
      </c>
      <c r="BO25" s="1">
        <f>'F12c_VDZ-F12 '!P18-'F12c_VDZ-F12 '!$L18</f>
        <v>-4.5391873049218212E-2</v>
      </c>
      <c r="BP25" s="1">
        <f>'F12c_VDZ-F12 '!Q18-'F12c_VDZ-F12 '!$L18</f>
        <v>-3.9483158224626891E-2</v>
      </c>
      <c r="BQ25" s="1">
        <f>'F12c_VDZ-F12 '!R18-'F12c_VDZ-F12 '!$L18</f>
        <v>-5.5311388246811255E-2</v>
      </c>
      <c r="BR25" s="1">
        <f>'F12c_VDZ-F12 '!W18-'F12c_VDZ-F12 '!$U18</f>
        <v>8.2254503609773266E-3</v>
      </c>
      <c r="BS25" s="1">
        <f>'F12c_VDZ-F12 '!X18-'F12c_VDZ-F12 '!$U18</f>
        <v>-4.7930495639160853E-2</v>
      </c>
      <c r="BT25" s="1">
        <f>'F12c_VDZ-F12 '!Y18-'F12c_VDZ-F12 '!$U18</f>
        <v>-2.4756718281224721E-3</v>
      </c>
      <c r="BU25" s="1">
        <f>'F12c_VDZ-F12 '!Z18-'F12c_VDZ-F12 '!$U18</f>
        <v>4.4218226144732142E-3</v>
      </c>
      <c r="BV25" s="1">
        <f>'F12c_VDZ-F12 '!AA18-'F12c_VDZ-F12 '!$U18</f>
        <v>-1.4055144349605087E-2</v>
      </c>
      <c r="BX25" s="1">
        <f>'F12c_aVDZ-F12'!E18-'F12c_aVDZ-F12'!C18</f>
        <v>7.1875978545320685E-2</v>
      </c>
      <c r="BY25" s="1">
        <f>'F12c_aVDZ-F12'!F18-'F12c_aVDZ-F12'!C18</f>
        <v>1.8111302513218241E-2</v>
      </c>
      <c r="BZ25" s="1">
        <f>'F12c_aVDZ-F12'!G18-'F12c_aVDZ-F12'!C18</f>
        <v>7.0803492765611153E-2</v>
      </c>
      <c r="CA25" s="1">
        <f>'F12c_aVDZ-F12'!H18-'F12c_aVDZ-F12'!C18</f>
        <v>7.8701592875619397E-2</v>
      </c>
      <c r="CB25" s="1">
        <f>'F12c_aVDZ-F12'!I18-'F12c_aVDZ-F12'!C18</f>
        <v>5.7986015895090226E-2</v>
      </c>
      <c r="CC25" s="1">
        <f>'F12c_aVDZ-F12'!N18-'F12c_aVDZ-F12'!L18</f>
        <v>-6.3336742955302228E-3</v>
      </c>
      <c r="CD25" s="1">
        <f>'F12c_aVDZ-F12'!O18-'F12c_aVDZ-F12'!L18</f>
        <v>-6.344341378724927E-2</v>
      </c>
      <c r="CE25" s="1">
        <f>'F12c_aVDZ-F12'!P18-'F12c_aVDZ-F12'!L18</f>
        <v>-2.2392024543210098E-2</v>
      </c>
      <c r="CF25" s="1">
        <f>'F12c_aVDZ-F12'!Q18-'F12c_aVDZ-F12'!L18</f>
        <v>-1.6238779055571584E-2</v>
      </c>
      <c r="CG25" s="1">
        <f>'F12c_aVDZ-F12'!R18-'F12c_aVDZ-F12'!L18</f>
        <v>-3.2377854124745475E-2</v>
      </c>
      <c r="CH25" s="1">
        <f>'F12c_aVDZ-F12'!W18-'F12c_aVDZ-F12'!U18</f>
        <v>3.2771152124895231E-2</v>
      </c>
      <c r="CI25" s="1">
        <f>'F12c_aVDZ-F12'!X18-'F12c_aVDZ-F12'!U18</f>
        <v>-2.2666055637015958E-2</v>
      </c>
      <c r="CJ25" s="1">
        <f>'F12c_aVDZ-F12'!Y18-'F12c_aVDZ-F12'!U18</f>
        <v>2.4205734111200528E-2</v>
      </c>
      <c r="CK25" s="1">
        <f>'F12c_aVDZ-F12'!Z18-'F12c_aVDZ-F12'!U18</f>
        <v>3.1231406910023907E-2</v>
      </c>
      <c r="CL25" s="1">
        <f>'F12c_aVDZ-F12'!AA18-'F12c_aVDZ-F12'!U18</f>
        <v>1.2804080885172375E-2</v>
      </c>
      <c r="CM25" t="str">
        <f t="shared" si="14"/>
        <v>08_MeOH-Water.out</v>
      </c>
      <c r="CO25" s="1">
        <f t="shared" si="15"/>
        <v>-1.623479528177274E-2</v>
      </c>
      <c r="CP25" s="1"/>
      <c r="CQ25" s="1">
        <f t="shared" si="16"/>
        <v>-1.1401653226028152E-2</v>
      </c>
      <c r="CR25" s="1">
        <f t="shared" si="17"/>
        <v>-6.0944315979822861E-3</v>
      </c>
      <c r="CS25" s="1">
        <f t="shared" si="18"/>
        <v>7.0256727988233791E-3</v>
      </c>
      <c r="CU25" t="str">
        <f t="shared" si="19"/>
        <v>08_MeOH-Water.out</v>
      </c>
      <c r="CV25" s="1">
        <f t="shared" si="20"/>
        <v>-4.3315809580732556E-2</v>
      </c>
      <c r="CW25" s="1">
        <f t="shared" si="21"/>
        <v>3.4684190419266847E-2</v>
      </c>
      <c r="CX25" s="1">
        <f t="shared" si="22"/>
        <v>1.9124719812240065E-2</v>
      </c>
      <c r="CY25" s="1">
        <f t="shared" si="23"/>
        <v>2.8899245304673249E-3</v>
      </c>
      <c r="CZ25" s="1">
        <f t="shared" si="8"/>
        <v>9.915597329290704E-3</v>
      </c>
      <c r="DA25" s="1">
        <f t="shared" si="8"/>
        <v>-8.5117286955608273E-3</v>
      </c>
      <c r="DB25" s="1">
        <f t="shared" si="24"/>
        <v>-3.2045070675149612E-3</v>
      </c>
      <c r="DC25" s="1">
        <f t="shared" si="25"/>
        <v>-1.7980334367642237E-2</v>
      </c>
      <c r="DD25" s="1">
        <f t="shared" si="26"/>
        <v>-2.5234257395722048E-3</v>
      </c>
      <c r="DH25" s="1"/>
      <c r="DI25" s="1"/>
      <c r="DJ25" s="1"/>
      <c r="DK25" s="1"/>
      <c r="DL25" s="1"/>
      <c r="DM25" s="1"/>
    </row>
    <row r="26" spans="1:117" x14ac:dyDescent="0.2">
      <c r="A26" t="s">
        <v>148</v>
      </c>
      <c r="B26" s="1"/>
      <c r="C26" s="1"/>
      <c r="E26" s="1">
        <f>'CCSD-MP2 '!X20+'(T) '!P29</f>
        <v>2.3895297665873505E-2</v>
      </c>
      <c r="F26" s="1">
        <f>'CCSD-MP2 '!H20+'(T) '!Q29</f>
        <v>2.0790379811971793E-2</v>
      </c>
      <c r="G26" s="1">
        <f>'CCSD-MP2 '!X20+'(T) '!AC29</f>
        <v>7.7957000708983037E-3</v>
      </c>
      <c r="H26" s="1"/>
      <c r="I26" s="1">
        <f>BEGDB!I12-BEGDB!E12</f>
        <v>5.3999999999999826E-2</v>
      </c>
      <c r="J26" s="1">
        <f>-(BEGDB!D12-BEGDB!I12)</f>
        <v>0</v>
      </c>
      <c r="L26" s="1">
        <f>'F12b_VQZ-F12'!F19-'F12b_VQZ-F12'!$D19</f>
        <v>3.4355975089566559E-2</v>
      </c>
      <c r="M26" s="1">
        <f>'F12b_VQZ-F12'!G19-'F12b_VQZ-F12'!$D19</f>
        <v>2.3867987711433614E-2</v>
      </c>
      <c r="N26" s="1">
        <f>'F12b_VQZ-F12'!H19-'F12b_VQZ-F12'!$D19</f>
        <v>3.5528509118111007E-2</v>
      </c>
      <c r="O26" s="1">
        <f>'F12b_VQZ-F12'!I19-'F12b_VQZ-F12'!$D19</f>
        <v>3.9147003239318412E-2</v>
      </c>
      <c r="P26" s="1">
        <f>'F12b_VQZ-F12'!J19-'F12b_VQZ-F12'!$D19</f>
        <v>3.2327152709398455E-2</v>
      </c>
      <c r="Q26" s="1">
        <f>'F12b_VQZ-F12'!O19-'F12b_VQZ-F12'!$M19</f>
        <v>3.0042190529385948E-2</v>
      </c>
      <c r="R26" s="1">
        <f>'F12b_VQZ-F12'!P19-'F12b_VQZ-F12'!$M19</f>
        <v>1.5593866730919448E-2</v>
      </c>
      <c r="S26" s="1">
        <f>'F12b_VQZ-F12'!Q19-'F12b_VQZ-F12'!$M19</f>
        <v>2.6857451969402923E-2</v>
      </c>
      <c r="T26" s="1">
        <f>'F12b_VQZ-F12'!R19-'F12b_VQZ-F12'!$M19</f>
        <v>3.0352768820828491E-2</v>
      </c>
      <c r="U26" s="1">
        <f>'F12b_VQZ-F12'!S19-'F12b_VQZ-F12'!$M19</f>
        <v>2.3765073032758988E-2</v>
      </c>
      <c r="V26" s="1">
        <f>'F12b_VQZ-F12'!X19-'F12b_VQZ-F12'!$V19</f>
        <v>3.2199082809476476E-2</v>
      </c>
      <c r="W26" s="1">
        <f>'F12b_VQZ-F12'!Y19-'F12b_VQZ-F12'!$V19</f>
        <v>1.9730927221176753E-2</v>
      </c>
      <c r="X26" s="1">
        <f>'F12b_VQZ-F12'!Z19-'F12b_VQZ-F12'!$V19</f>
        <v>3.1192980543757187E-2</v>
      </c>
      <c r="Y26" s="1">
        <f>'F12b_VQZ-F12'!AA19-'F12b_VQZ-F12'!$V19</f>
        <v>3.4749886030073895E-2</v>
      </c>
      <c r="Z26" s="1">
        <f>'F12b_VQZ-F12'!AB19-'F12b_VQZ-F12'!$V19</f>
        <v>2.8046112871078943E-2</v>
      </c>
      <c r="AB26" s="1">
        <f>'F12b_VTZ-F12'!E19-'F12b_VTZ-F12'!$C19</f>
        <v>4.9176744184840526E-2</v>
      </c>
      <c r="AC26" s="1">
        <f>'F12b_VTZ-F12'!F19-'F12b_VTZ-F12'!$C19</f>
        <v>2.5560366198983608E-2</v>
      </c>
      <c r="AD26" s="1">
        <f>'F12b_VTZ-F12'!G19-'F12b_VTZ-F12'!$C19</f>
        <v>4.9915311347429547E-2</v>
      </c>
      <c r="AE26" s="1">
        <f>'F12b_VTZ-F12'!H19-'F12b_VTZ-F12'!$C19</f>
        <v>5.6646474146719861E-2</v>
      </c>
      <c r="AF26" s="1">
        <f>'F12b_VTZ-F12'!I19-'F12b_VTZ-F12'!$C19</f>
        <v>4.4443779606708755E-2</v>
      </c>
      <c r="AG26" s="1">
        <f>'F12b_VTZ-F12'!N19-'F12b_VTZ-F12'!$L19</f>
        <v>2.0406179719608453E-2</v>
      </c>
      <c r="AH26" s="1">
        <f>'F12b_VTZ-F12'!O19-'F12b_VTZ-F12'!$L19</f>
        <v>-8.9130600055700171E-3</v>
      </c>
      <c r="AI26" s="1">
        <f>'F12b_VTZ-F12'!P19-'F12b_VTZ-F12'!$L19</f>
        <v>1.3693170205574923E-2</v>
      </c>
      <c r="AJ26" s="1">
        <f>'F12b_VTZ-F12'!Q19-'F12b_VTZ-F12'!$L19</f>
        <v>1.9941027258916222E-2</v>
      </c>
      <c r="AK26" s="1">
        <f>'F12b_VTZ-F12'!R19-'F12b_VTZ-F12'!$L19</f>
        <v>8.6145011556384432E-3</v>
      </c>
      <c r="AL26" s="1">
        <f>'F12b_VTZ-F12'!W19-'F12b_VTZ-F12'!$U19</f>
        <v>3.4791461952224267E-2</v>
      </c>
      <c r="AM26" s="1">
        <f>'F12b_VTZ-F12'!X19-'F12b_VTZ-F12'!$U19</f>
        <v>8.3236530967067957E-3</v>
      </c>
      <c r="AN26" s="1">
        <f>'F12b_VTZ-F12'!Y19-'F12b_VTZ-F12'!$U19</f>
        <v>3.1804240776502013E-2</v>
      </c>
      <c r="AO26" s="1">
        <f>'F12b_VTZ-F12'!Z19-'F12b_VTZ-F12'!$U19</f>
        <v>3.8293750702818041E-2</v>
      </c>
      <c r="AP26" s="1">
        <f>'F12b_VTZ-F12'!AA19-'F12b_VTZ-F12'!$U19</f>
        <v>2.6529140381173377E-2</v>
      </c>
      <c r="AQ26" s="1"/>
      <c r="AR26" s="1">
        <f>'F12b_VDZ-F12'!E19-'F12b_VDZ-F12'!$C19</f>
        <v>3.1124160594534711E-2</v>
      </c>
      <c r="AS26" s="1">
        <f>'F12b_VDZ-F12'!F19-'F12b_VDZ-F12'!$C19</f>
        <v>-2.6044843478638668E-2</v>
      </c>
      <c r="AT26" s="1">
        <f>'F12b_VDZ-F12'!G19-'F12b_VDZ-F12'!$C19</f>
        <v>2.8061225229746967E-2</v>
      </c>
      <c r="AU26" s="1">
        <f>'F12b_VDZ-F12'!H19-'F12b_VDZ-F12'!$C19</f>
        <v>4.0914905291001613E-2</v>
      </c>
      <c r="AV26" s="1">
        <f>'F12b_VDZ-F12'!I19-'F12b_VDZ-F12'!$C19</f>
        <v>2.0010502958077492E-2</v>
      </c>
      <c r="AW26" s="1">
        <f>'F12b_VDZ-F12'!N19-'F12b_VDZ-F12'!$L19</f>
        <v>-3.0655060202645412E-2</v>
      </c>
      <c r="AX26" s="1">
        <f>'F12b_VDZ-F12'!O19-'F12b_VDZ-F12'!$L19</f>
        <v>-9.1007437151335857E-2</v>
      </c>
      <c r="AY26" s="1">
        <f>'F12b_VDZ-F12'!P19-'F12b_VDZ-F12'!$L19</f>
        <v>-4.5887278146163002E-2</v>
      </c>
      <c r="AZ26" s="1">
        <f>'F12b_VDZ-F12'!Q19-'F12b_VDZ-F12'!$L19</f>
        <v>-3.5168331048172075E-2</v>
      </c>
      <c r="BA26" s="1">
        <f>'F12b_VDZ-F12'!R19-'F12b_VDZ-F12'!$L19</f>
        <v>-5.2600940359583515E-2</v>
      </c>
      <c r="BB26" s="1">
        <f t="shared" si="9"/>
        <v>2.3455019594464943E-4</v>
      </c>
      <c r="BC26" s="1">
        <f t="shared" si="10"/>
        <v>-5.8526140314987263E-2</v>
      </c>
      <c r="BD26" s="1">
        <f t="shared" si="11"/>
        <v>-8.9130264582080176E-3</v>
      </c>
      <c r="BE26" s="1">
        <f t="shared" si="12"/>
        <v>2.8732871214147693E-3</v>
      </c>
      <c r="BF26" s="1">
        <f t="shared" si="13"/>
        <v>-1.6295218700753011E-2</v>
      </c>
      <c r="BG26" s="1"/>
      <c r="BH26" s="1">
        <f>'F12c_VDZ-F12 '!E19-'F12c_VDZ-F12 '!$C19</f>
        <v>3.1158940935950064E-2</v>
      </c>
      <c r="BI26" s="1">
        <f>'F12c_VDZ-F12 '!F19-'F12c_VDZ-F12 '!$C19</f>
        <v>-2.4733172908312895E-2</v>
      </c>
      <c r="BJ26" s="1">
        <f>'F12c_VDZ-F12 '!G19-'F12c_VDZ-F12 '!$C19</f>
        <v>3.0458830619036092E-2</v>
      </c>
      <c r="BK26" s="1">
        <f>'F12c_VDZ-F12 '!H19-'F12c_VDZ-F12 '!$C19</f>
        <v>4.0840871851333116E-2</v>
      </c>
      <c r="BL26" s="1">
        <f>'F12c_VDZ-F12 '!I19-'F12c_VDZ-F12 '!$C19</f>
        <v>2.0369077386143353E-2</v>
      </c>
      <c r="BM26" s="1">
        <f>'F12c_VDZ-F12 '!N19-'F12c_VDZ-F12 '!$L19</f>
        <v>-3.1851284085902432E-2</v>
      </c>
      <c r="BN26" s="1">
        <f>'F12c_VDZ-F12 '!O19-'F12c_VDZ-F12 '!$L19</f>
        <v>-9.1113288041925422E-2</v>
      </c>
      <c r="BO26" s="1">
        <f>'F12c_VDZ-F12 '!P19-'F12c_VDZ-F12 '!$L19</f>
        <v>-4.5068793040241584E-2</v>
      </c>
      <c r="BP26" s="1">
        <f>'F12c_VDZ-F12 '!Q19-'F12c_VDZ-F12 '!$L19</f>
        <v>-3.6407468662138509E-2</v>
      </c>
      <c r="BQ26" s="1">
        <f>'F12c_VDZ-F12 '!R19-'F12c_VDZ-F12 '!$L19</f>
        <v>-5.3486273157083986E-2</v>
      </c>
      <c r="BR26" s="1">
        <f>'F12c_VDZ-F12 '!W19-'F12c_VDZ-F12 '!$U19</f>
        <v>-3.4617157497596196E-4</v>
      </c>
      <c r="BS26" s="1">
        <f>'F12c_VDZ-F12 '!X19-'F12c_VDZ-F12 '!$U19</f>
        <v>-5.7923230475119158E-2</v>
      </c>
      <c r="BT26" s="1">
        <f>'F12c_VDZ-F12 '!Y19-'F12c_VDZ-F12 '!$U19</f>
        <v>-7.3049812106029677E-3</v>
      </c>
      <c r="BU26" s="1">
        <f>'F12c_VDZ-F12 '!Z19-'F12c_VDZ-F12 '!$U19</f>
        <v>2.2167015945973034E-3</v>
      </c>
      <c r="BV26" s="1">
        <f>'F12c_VDZ-F12 '!AA19-'F12c_VDZ-F12 '!$U19</f>
        <v>-1.6558597885470316E-2</v>
      </c>
      <c r="BX26" s="1">
        <f>'F12c_aVDZ-F12'!E19-'F12c_aVDZ-F12'!C19</f>
        <v>5.0514195966435693E-2</v>
      </c>
      <c r="BY26" s="1">
        <f>'F12c_aVDZ-F12'!F19-'F12c_aVDZ-F12'!C19</f>
        <v>-1.13386797985493E-3</v>
      </c>
      <c r="BZ26" s="1">
        <f>'F12c_aVDZ-F12'!G19-'F12c_aVDZ-F12'!C19</f>
        <v>5.4833049994174488E-2</v>
      </c>
      <c r="CA26" s="1">
        <f>'F12c_aVDZ-F12'!H19-'F12c_aVDZ-F12'!C19</f>
        <v>6.5264113137358581E-2</v>
      </c>
      <c r="CB26" s="1">
        <f>'F12c_aVDZ-F12'!I19-'F12c_aVDZ-F12'!C19</f>
        <v>4.544205233188503E-2</v>
      </c>
      <c r="CC26" s="1">
        <f>'F12c_aVDZ-F12'!N19-'F12c_aVDZ-F12'!L19</f>
        <v>-7.6219732199258594E-3</v>
      </c>
      <c r="CD26" s="1">
        <f>'F12c_aVDZ-F12'!O19-'F12c_aVDZ-F12'!L19</f>
        <v>-6.7354930202985219E-2</v>
      </c>
      <c r="CE26" s="1">
        <f>'F12c_aVDZ-F12'!P19-'F12c_aVDZ-F12'!L19</f>
        <v>-1.8935444266404922E-2</v>
      </c>
      <c r="CF26" s="1">
        <f>'F12c_aVDZ-F12'!Q19-'F12c_aVDZ-F12'!L19</f>
        <v>-9.9110646248576906E-3</v>
      </c>
      <c r="CG26" s="1">
        <f>'F12c_aVDZ-F12'!R19-'F12c_aVDZ-F12'!L19</f>
        <v>-2.7060016704906431E-2</v>
      </c>
      <c r="CH26" s="1">
        <f>'F12c_aVDZ-F12'!W19-'F12c_aVDZ-F12'!U19</f>
        <v>2.1446111373255139E-2</v>
      </c>
      <c r="CI26" s="1">
        <f>'F12c_aVDZ-F12'!X19-'F12c_aVDZ-F12'!U19</f>
        <v>-3.4244399091419631E-2</v>
      </c>
      <c r="CJ26" s="1">
        <f>'F12c_aVDZ-F12'!Y19-'F12c_aVDZ-F12'!U19</f>
        <v>1.7948802863885227E-2</v>
      </c>
      <c r="CK26" s="1">
        <f>'F12c_aVDZ-F12'!Z19-'F12c_aVDZ-F12'!U19</f>
        <v>2.7676524256250445E-2</v>
      </c>
      <c r="CL26" s="1">
        <f>'F12c_aVDZ-F12'!AA19-'F12c_aVDZ-F12'!U19</f>
        <v>9.1910178134897436E-3</v>
      </c>
      <c r="CM26" t="str">
        <f t="shared" si="14"/>
        <v>09_MeNH2-MeOH.out</v>
      </c>
      <c r="CO26" s="1">
        <f t="shared" si="15"/>
        <v>-1.2510027755150865E-2</v>
      </c>
      <c r="CP26" s="1"/>
      <c r="CQ26" s="1">
        <f t="shared" si="16"/>
        <v>-8.7577850503954835E-3</v>
      </c>
      <c r="CR26" s="1">
        <f t="shared" si="17"/>
        <v>-1.9082670843740157E-2</v>
      </c>
      <c r="CS26" s="1">
        <f t="shared" si="18"/>
        <v>9.7277213923652184E-3</v>
      </c>
      <c r="CU26" t="str">
        <f t="shared" si="19"/>
        <v>09_MeNH2-MeOH.out</v>
      </c>
      <c r="CV26" s="1">
        <f t="shared" si="20"/>
        <v>-2.3895297665873505E-2</v>
      </c>
      <c r="CW26" s="1">
        <f t="shared" si="21"/>
        <v>3.0104702334126321E-2</v>
      </c>
      <c r="CX26" s="1">
        <f t="shared" si="22"/>
        <v>6.5635329531625874E-3</v>
      </c>
      <c r="CY26" s="1">
        <f t="shared" si="23"/>
        <v>-5.946494801988278E-3</v>
      </c>
      <c r="CZ26" s="1">
        <f t="shared" si="8"/>
        <v>3.7812265903769404E-3</v>
      </c>
      <c r="DA26" s="1">
        <f t="shared" si="8"/>
        <v>-1.4704279852383761E-2</v>
      </c>
      <c r="DB26" s="1">
        <f t="shared" si="24"/>
        <v>-2.5029165645728435E-2</v>
      </c>
      <c r="DC26" s="1">
        <f t="shared" si="25"/>
        <v>-1.0202127460298582E-2</v>
      </c>
      <c r="DD26" s="1">
        <f t="shared" si="26"/>
        <v>-3.1049178539017119E-3</v>
      </c>
      <c r="DH26" s="1"/>
      <c r="DI26" s="1"/>
      <c r="DJ26" s="1"/>
      <c r="DK26" s="1"/>
      <c r="DL26" s="1"/>
      <c r="DM26" s="1"/>
    </row>
    <row r="27" spans="1:117" x14ac:dyDescent="0.2">
      <c r="A27" t="s">
        <v>149</v>
      </c>
      <c r="B27" s="1"/>
      <c r="C27" s="1"/>
      <c r="E27" s="1">
        <f>'CCSD-MP2 '!X21+'(T) '!P30</f>
        <v>-0.11110588952368505</v>
      </c>
      <c r="F27" s="1">
        <f>'CCSD-MP2 '!H21+'(T) '!Q30</f>
        <v>-0.11152026079533861</v>
      </c>
      <c r="G27" s="1">
        <f>'CCSD-MP2 '!X21+'(T) '!AC30</f>
        <v>-0.12621105488293549</v>
      </c>
      <c r="H27" s="1"/>
      <c r="I27" s="1">
        <f>BEGDB!I13-BEGDB!E13</f>
        <v>-6.7000000000000171E-2</v>
      </c>
      <c r="J27" s="1">
        <f>-(BEGDB!D13-BEGDB!I13)</f>
        <v>-0.12999999999999989</v>
      </c>
      <c r="L27" s="1">
        <f>'F12b_VQZ-F12'!F20-'F12b_VQZ-F12'!$D20</f>
        <v>-9.947477256647641E-2</v>
      </c>
      <c r="M27" s="1">
        <f>'F12b_VQZ-F12'!G20-'F12b_VQZ-F12'!$D20</f>
        <v>-0.11301824677696004</v>
      </c>
      <c r="N27" s="1">
        <f>'F12b_VQZ-F12'!H20-'F12b_VQZ-F12'!$D20</f>
        <v>-9.7131178447119382E-2</v>
      </c>
      <c r="O27" s="1">
        <f>'F12b_VQZ-F12'!I20-'F12b_VQZ-F12'!$D20</f>
        <v>-9.181351613707367E-2</v>
      </c>
      <c r="P27" s="1">
        <f>'F12b_VQZ-F12'!J20-'F12b_VQZ-F12'!$D20</f>
        <v>-0.10084183497476928</v>
      </c>
      <c r="Q27" s="1">
        <f>'F12b_VQZ-F12'!O20-'F12b_VQZ-F12'!$M20</f>
        <v>-0.10313342526749647</v>
      </c>
      <c r="R27" s="1">
        <f>'F12b_VQZ-F12'!P20-'F12b_VQZ-F12'!$M20</f>
        <v>-0.12200191540798322</v>
      </c>
      <c r="S27" s="1">
        <f>'F12b_VQZ-F12'!Q20-'F12b_VQZ-F12'!$M20</f>
        <v>-0.10650231823833245</v>
      </c>
      <c r="T27" s="1">
        <f>'F12b_VQZ-F12'!R20-'F12b_VQZ-F12'!$M20</f>
        <v>-0.10131434887993684</v>
      </c>
      <c r="U27" s="1">
        <f>'F12b_VQZ-F12'!S20-'F12b_VQZ-F12'!$M20</f>
        <v>-0.11012247522509888</v>
      </c>
      <c r="V27" s="1">
        <f>'F12b_VQZ-F12'!X20-'F12b_VQZ-F12'!$V20</f>
        <v>-0.10130409891698733</v>
      </c>
      <c r="W27" s="1">
        <f>'F12b_VQZ-F12'!Y20-'F12b_VQZ-F12'!$V20</f>
        <v>-0.11751008109247252</v>
      </c>
      <c r="X27" s="1">
        <f>'F12b_VQZ-F12'!Z20-'F12b_VQZ-F12'!$V20</f>
        <v>-0.10181674834272592</v>
      </c>
      <c r="Y27" s="1">
        <f>'F12b_VQZ-F12'!AA20-'F12b_VQZ-F12'!$V20</f>
        <v>-9.6563932508505701E-2</v>
      </c>
      <c r="Z27" s="1">
        <f>'F12b_VQZ-F12'!AB20-'F12b_VQZ-F12'!$V20</f>
        <v>-0.10548215509993497</v>
      </c>
      <c r="AB27" s="1">
        <f>'F12b_VTZ-F12'!E20-'F12b_VTZ-F12'!$C20</f>
        <v>-8.3818922556567976E-2</v>
      </c>
      <c r="AC27" s="1">
        <f>'F12b_VTZ-F12'!F20-'F12b_VTZ-F12'!$C20</f>
        <v>-0.11390583616601546</v>
      </c>
      <c r="AD27" s="1">
        <f>'F12b_VTZ-F12'!G20-'F12b_VTZ-F12'!$C20</f>
        <v>-8.0924254067066492E-2</v>
      </c>
      <c r="AE27" s="1">
        <f>'F12b_VTZ-F12'!H20-'F12b_VTZ-F12'!$C20</f>
        <v>-7.1096806515166477E-2</v>
      </c>
      <c r="AF27" s="1">
        <f>'F12b_VTZ-F12'!I20-'F12b_VTZ-F12'!$C20</f>
        <v>-8.6785702344599258E-2</v>
      </c>
      <c r="AG27" s="1">
        <f>'F12b_VTZ-F12'!N20-'F12b_VTZ-F12'!$L20</f>
        <v>-0.11403855330707557</v>
      </c>
      <c r="AH27" s="1">
        <f>'F12b_VTZ-F12'!O20-'F12b_VTZ-F12'!$L20</f>
        <v>-0.15206257252410715</v>
      </c>
      <c r="AI27" s="1">
        <f>'F12b_VTZ-F12'!P20-'F12b_VTZ-F12'!$L20</f>
        <v>-0.12090930455909366</v>
      </c>
      <c r="AJ27" s="1">
        <f>'F12b_VTZ-F12'!Q20-'F12b_VTZ-F12'!$L20</f>
        <v>-0.11162663564169772</v>
      </c>
      <c r="AK27" s="1">
        <f>'F12b_VTZ-F12'!R20-'F12b_VTZ-F12'!$L20</f>
        <v>-0.12644582698258411</v>
      </c>
      <c r="AL27" s="1">
        <f>'F12b_VTZ-F12'!W20-'F12b_VTZ-F12'!$U20</f>
        <v>-9.8928737931821331E-2</v>
      </c>
      <c r="AM27" s="1">
        <f>'F12b_VTZ-F12'!X20-'F12b_VTZ-F12'!$U20</f>
        <v>-0.13298420434506042</v>
      </c>
      <c r="AN27" s="1">
        <f>'F12b_VTZ-F12'!Y20-'F12b_VTZ-F12'!$U20</f>
        <v>-0.10091677931307963</v>
      </c>
      <c r="AO27" s="1">
        <f>'F12b_VTZ-F12'!Z20-'F12b_VTZ-F12'!$U20</f>
        <v>-9.1361721078431657E-2</v>
      </c>
      <c r="AP27" s="1">
        <f>'F12b_VTZ-F12'!AA20-'F12b_VTZ-F12'!$U20</f>
        <v>-0.1066157646635908</v>
      </c>
      <c r="AQ27" s="1"/>
      <c r="AR27" s="1">
        <f>'F12b_VDZ-F12'!E20-'F12b_VDZ-F12'!$C20</f>
        <v>-0.12795837004160848</v>
      </c>
      <c r="AS27" s="1">
        <f>'F12b_VDZ-F12'!F20-'F12b_VDZ-F12'!$C20</f>
        <v>-0.20011162167080609</v>
      </c>
      <c r="AT27" s="1">
        <f>'F12b_VDZ-F12'!G20-'F12b_VDZ-F12'!$C20</f>
        <v>-0.12778747265477453</v>
      </c>
      <c r="AU27" s="1">
        <f>'F12b_VDZ-F12'!H20-'F12b_VDZ-F12'!$C20</f>
        <v>-0.10926346934390541</v>
      </c>
      <c r="AV27" s="1">
        <f>'F12b_VDZ-F12'!I20-'F12b_VDZ-F12'!$C20</f>
        <v>-0.13471581789551124</v>
      </c>
      <c r="AW27" s="1">
        <f>'F12b_VDZ-F12'!N20-'F12b_VDZ-F12'!$L20</f>
        <v>-0.1842313675302929</v>
      </c>
      <c r="AX27" s="1">
        <f>'F12b_VDZ-F12'!O20-'F12b_VDZ-F12'!$L20</f>
        <v>-0.26268407398531046</v>
      </c>
      <c r="AY27" s="1">
        <f>'F12b_VDZ-F12'!P20-'F12b_VDZ-F12'!$L20</f>
        <v>-0.19979452058896996</v>
      </c>
      <c r="AZ27" s="1">
        <f>'F12b_VDZ-F12'!Q20-'F12b_VDZ-F12'!$L20</f>
        <v>-0.18368695055624595</v>
      </c>
      <c r="BA27" s="1">
        <f>'F12b_VDZ-F12'!R20-'F12b_VDZ-F12'!$L20</f>
        <v>-0.20581907177821357</v>
      </c>
      <c r="BB27" s="1">
        <f t="shared" si="9"/>
        <v>-0.15609486878595069</v>
      </c>
      <c r="BC27" s="1">
        <f t="shared" si="10"/>
        <v>-0.23139784782805828</v>
      </c>
      <c r="BD27" s="1">
        <f t="shared" si="11"/>
        <v>-0.16379099662187224</v>
      </c>
      <c r="BE27" s="1">
        <f t="shared" si="12"/>
        <v>-0.14647520995007568</v>
      </c>
      <c r="BF27" s="1">
        <f t="shared" si="13"/>
        <v>-0.1702674448368624</v>
      </c>
      <c r="BG27" s="1"/>
      <c r="BH27" s="1">
        <f>'F12c_VDZ-F12 '!E20-'F12c_VDZ-F12 '!$C20</f>
        <v>-0.12334028602541558</v>
      </c>
      <c r="BI27" s="1">
        <f>'F12c_VDZ-F12 '!F20-'F12c_VDZ-F12 '!$C20</f>
        <v>-0.19378097194121935</v>
      </c>
      <c r="BJ27" s="1">
        <f>'F12c_VDZ-F12 '!G20-'F12c_VDZ-F12 '!$C20</f>
        <v>-0.12001398700361943</v>
      </c>
      <c r="BK27" s="1">
        <f>'F12c_VDZ-F12 '!H20-'F12c_VDZ-F12 '!$C20</f>
        <v>-0.10472770206730431</v>
      </c>
      <c r="BL27" s="1">
        <f>'F12c_VDZ-F12 '!I20-'F12c_VDZ-F12 '!$C20</f>
        <v>-0.12967718982754839</v>
      </c>
      <c r="BM27" s="1">
        <f>'F12c_VDZ-F12 '!N20-'F12c_VDZ-F12 '!$L20</f>
        <v>-0.18589554091981508</v>
      </c>
      <c r="BN27" s="1">
        <f>'F12c_VDZ-F12 '!O20-'F12c_VDZ-F12 '!$L20</f>
        <v>-0.26275554647946109</v>
      </c>
      <c r="BO27" s="1">
        <f>'F12c_VDZ-F12 '!P20-'F12c_VDZ-F12 '!$L20</f>
        <v>-0.19863983026306631</v>
      </c>
      <c r="BP27" s="1">
        <f>'F12c_VDZ-F12 '!Q20-'F12c_VDZ-F12 '!$L20</f>
        <v>-0.18535351921471932</v>
      </c>
      <c r="BQ27" s="1">
        <f>'F12c_VDZ-F12 '!R20-'F12c_VDZ-F12 '!$L20</f>
        <v>-0.2070387524980557</v>
      </c>
      <c r="BR27" s="1">
        <f>'F12c_VDZ-F12 '!W20-'F12c_VDZ-F12 '!$U20</f>
        <v>-0.15461791347261489</v>
      </c>
      <c r="BS27" s="1">
        <f>'F12c_VDZ-F12 '!X20-'F12c_VDZ-F12 '!$U20</f>
        <v>-0.22826825921034022</v>
      </c>
      <c r="BT27" s="1">
        <f>'F12c_VDZ-F12 '!Y20-'F12c_VDZ-F12 '!$U20</f>
        <v>-0.15932690863334287</v>
      </c>
      <c r="BU27" s="1">
        <f>'F12c_VDZ-F12 '!Z20-'F12c_VDZ-F12 '!$U20</f>
        <v>-0.14504061064101137</v>
      </c>
      <c r="BV27" s="1">
        <f>'F12c_VDZ-F12 '!AA20-'F12c_VDZ-F12 '!$U20</f>
        <v>-0.16835797116280204</v>
      </c>
      <c r="BX27" s="1">
        <f>'F12c_aVDZ-F12'!E20-'F12c_aVDZ-F12'!C20</f>
        <v>-0.10052021279424928</v>
      </c>
      <c r="BY27" s="1">
        <f>'F12c_aVDZ-F12'!F20-'F12c_aVDZ-F12'!C20</f>
        <v>-0.16749053626546218</v>
      </c>
      <c r="BZ27" s="1">
        <f>'F12c_aVDZ-F12'!G20-'F12c_aVDZ-F12'!C20</f>
        <v>-9.3207163079717326E-2</v>
      </c>
      <c r="CA27" s="1">
        <f>'F12c_aVDZ-F12'!H20-'F12c_aVDZ-F12'!C20</f>
        <v>-7.7951785377953442E-2</v>
      </c>
      <c r="CB27" s="1">
        <f>'F12c_aVDZ-F12'!I20-'F12c_aVDZ-F12'!C20</f>
        <v>-0.10174109608038506</v>
      </c>
      <c r="CC27" s="1">
        <f>'F12c_aVDZ-F12'!N20-'F12c_aVDZ-F12'!L20</f>
        <v>-0.16004456795016431</v>
      </c>
      <c r="CD27" s="1">
        <f>'F12c_aVDZ-F12'!O20-'F12c_aVDZ-F12'!L20</f>
        <v>-0.23687317737494995</v>
      </c>
      <c r="CE27" s="1">
        <f>'F12c_aVDZ-F12'!P20-'F12c_aVDZ-F12'!L20</f>
        <v>-0.17076618590119885</v>
      </c>
      <c r="CF27" s="1">
        <f>'F12c_aVDZ-F12'!Q20-'F12c_aVDZ-F12'!L20</f>
        <v>-0.15718996984625999</v>
      </c>
      <c r="CG27" s="1">
        <f>'F12c_aVDZ-F12'!R20-'F12c_aVDZ-F12'!L20</f>
        <v>-0.17836078765281815</v>
      </c>
      <c r="CH27" s="1">
        <f>'F12c_aVDZ-F12'!W20-'F12c_aVDZ-F12'!U20</f>
        <v>-0.13028239037220679</v>
      </c>
      <c r="CI27" s="1">
        <f>'F12c_aVDZ-F12'!X20-'F12c_aVDZ-F12'!U20</f>
        <v>-0.2021818568202054</v>
      </c>
      <c r="CJ27" s="1">
        <f>'F12c_aVDZ-F12'!Y20-'F12c_aVDZ-F12'!U20</f>
        <v>-0.13198667449045764</v>
      </c>
      <c r="CK27" s="1">
        <f>'F12c_aVDZ-F12'!Z20-'F12c_aVDZ-F12'!U20</f>
        <v>-0.11757087761210627</v>
      </c>
      <c r="CL27" s="1">
        <f>'F12c_aVDZ-F12'!AA20-'F12c_aVDZ-F12'!U20</f>
        <v>-0.14005094186660116</v>
      </c>
      <c r="CM27" t="str">
        <f t="shared" si="14"/>
        <v>10_MeNH2-MeNH2.out</v>
      </c>
      <c r="CO27" s="1">
        <f t="shared" si="15"/>
        <v>-1.1972687486838218E-2</v>
      </c>
      <c r="CP27" s="1"/>
      <c r="CQ27" s="1">
        <f t="shared" si="16"/>
        <v>-8.0642673761435191E-3</v>
      </c>
      <c r="CR27" s="1">
        <f t="shared" si="17"/>
        <v>-3.550386177500453E-2</v>
      </c>
      <c r="CS27" s="1">
        <f t="shared" si="18"/>
        <v>1.4415796878351372E-2</v>
      </c>
      <c r="CU27" t="str">
        <f t="shared" si="19"/>
        <v>10_MeNH2-MeNH2.out</v>
      </c>
      <c r="CV27" s="1">
        <f t="shared" si="20"/>
        <v>-1.889411047631484E-2</v>
      </c>
      <c r="CW27" s="1">
        <f t="shared" si="21"/>
        <v>4.4105889523684882E-2</v>
      </c>
      <c r="CX27" s="1">
        <f t="shared" si="22"/>
        <v>-8.9080974799343737E-3</v>
      </c>
      <c r="CY27" s="1">
        <f t="shared" si="23"/>
        <v>-2.0880784966772592E-2</v>
      </c>
      <c r="CZ27" s="1">
        <f t="shared" si="8"/>
        <v>-6.4649880884212196E-3</v>
      </c>
      <c r="DA27" s="1">
        <f t="shared" si="8"/>
        <v>-2.8945052342916111E-2</v>
      </c>
      <c r="DB27" s="1">
        <f t="shared" si="24"/>
        <v>-5.6384646741777122E-2</v>
      </c>
      <c r="DC27" s="1">
        <f t="shared" si="25"/>
        <v>-9.8034150354086025E-3</v>
      </c>
      <c r="DD27" s="1">
        <f t="shared" si="26"/>
        <v>-4.1437127165355747E-4</v>
      </c>
      <c r="DH27" s="1"/>
      <c r="DI27" s="1"/>
      <c r="DJ27" s="1"/>
      <c r="DK27" s="1"/>
      <c r="DL27" s="1"/>
      <c r="DM27" s="1"/>
    </row>
    <row r="28" spans="1:117" x14ac:dyDescent="0.2">
      <c r="A28" t="s">
        <v>150</v>
      </c>
      <c r="B28" s="1"/>
      <c r="C28" s="1"/>
      <c r="E28" s="1">
        <f>'CCSD-MP2 '!X22+'(T) '!P31</f>
        <v>-0.10454759259711766</v>
      </c>
      <c r="F28" s="1"/>
      <c r="G28" s="1">
        <f>'CCSD-MP2 '!X22+'(T) '!AC31</f>
        <v>-0.11870721559390318</v>
      </c>
      <c r="H28" s="1"/>
      <c r="I28" s="1">
        <f>BEGDB!I14-BEGDB!E14</f>
        <v>-4.9999999999999822E-2</v>
      </c>
      <c r="J28" s="1">
        <f>-(BEGDB!D14-BEGDB!I14)</f>
        <v>-0.11100000000000065</v>
      </c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B28" s="1">
        <f>'F12b_VTZ-F12'!E21-'F12b_VTZ-F12'!$C21</f>
        <v>-6.1931445155295251E-2</v>
      </c>
      <c r="AC28" s="1">
        <f>'F12b_VTZ-F12'!F21-'F12b_VTZ-F12'!$C21</f>
        <v>-9.9485820355073251E-2</v>
      </c>
      <c r="AD28" s="1">
        <f>'F12b_VTZ-F12'!G21-'F12b_VTZ-F12'!$C21</f>
        <v>-5.6284580556369868E-2</v>
      </c>
      <c r="AE28" s="1">
        <f>'F12b_VTZ-F12'!H21-'F12b_VTZ-F12'!$C21</f>
        <v>-4.4708182496822069E-2</v>
      </c>
      <c r="AF28" s="1">
        <f>'F12b_VTZ-F12'!I21-'F12b_VTZ-F12'!$C21</f>
        <v>-6.477465497328172E-2</v>
      </c>
      <c r="AG28" s="1">
        <f>'F12b_VTZ-F12'!N21-'F12b_VTZ-F12'!$L21</f>
        <v>-0.10852729174840903</v>
      </c>
      <c r="AH28" s="1">
        <f>'F12b_VTZ-F12'!O21-'F12b_VTZ-F12'!$L21</f>
        <v>-0.15730444216663031</v>
      </c>
      <c r="AI28" s="1">
        <f>'F12b_VTZ-F12'!P21-'F12b_VTZ-F12'!$L21</f>
        <v>-0.11729762306016145</v>
      </c>
      <c r="AJ28" s="1">
        <f>'F12b_VTZ-F12'!Q21-'F12b_VTZ-F12'!$L21</f>
        <v>-0.10657721630260575</v>
      </c>
      <c r="AK28" s="1">
        <f>'F12b_VTZ-F12'!R21-'F12b_VTZ-F12'!$L21</f>
        <v>-0.12515991759107159</v>
      </c>
      <c r="AL28" s="1">
        <f>'F12b_VTZ-F12'!W21-'F12b_VTZ-F12'!$U21</f>
        <v>-8.5229368451852139E-2</v>
      </c>
      <c r="AM28" s="1">
        <f>'F12b_VTZ-F12'!X21-'F12b_VTZ-F12'!$U21</f>
        <v>-0.12839513126085222</v>
      </c>
      <c r="AN28" s="1">
        <f>'F12b_VTZ-F12'!Y21-'F12b_VTZ-F12'!$U21</f>
        <v>-8.6791101808265658E-2</v>
      </c>
      <c r="AO28" s="1">
        <f>'F12b_VTZ-F12'!Z21-'F12b_VTZ-F12'!$U21</f>
        <v>-7.5642699399713464E-2</v>
      </c>
      <c r="AP28" s="1">
        <f>'F12b_VTZ-F12'!AA21-'F12b_VTZ-F12'!$U21</f>
        <v>-9.4967286282177099E-2</v>
      </c>
      <c r="AQ28" s="1"/>
      <c r="AR28" s="1">
        <f>'F12b_VDZ-F12'!E21-'F12b_VDZ-F12'!$C21</f>
        <v>-9.697316958530422E-2</v>
      </c>
      <c r="AS28" s="1">
        <f>'F12b_VDZ-F12'!F21-'F12b_VDZ-F12'!$C21</f>
        <v>-0.18396633055607925</v>
      </c>
      <c r="AT28" s="1">
        <f>'F12b_VDZ-F12'!G21-'F12b_VDZ-F12'!$C21</f>
        <v>-8.4725938020961955E-2</v>
      </c>
      <c r="AU28" s="1">
        <f>'F12b_VDZ-F12'!H21-'F12b_VDZ-F12'!$C21</f>
        <v>-6.2112192223398033E-2</v>
      </c>
      <c r="AV28" s="1">
        <f>'F12b_VDZ-F12'!I21-'F12b_VDZ-F12'!$C21</f>
        <v>-9.7890169085254719E-2</v>
      </c>
      <c r="AW28" s="1">
        <f>'F12b_VDZ-F12'!N21-'F12b_VDZ-F12'!$L21</f>
        <v>-0.20013958676468402</v>
      </c>
      <c r="AX28" s="1">
        <f>'F12b_VDZ-F12'!O21-'F12b_VDZ-F12'!$L21</f>
        <v>-0.29648725905550322</v>
      </c>
      <c r="AY28" s="1">
        <f>'F12b_VDZ-F12'!P21-'F12b_VDZ-F12'!$L21</f>
        <v>-0.21468713586774246</v>
      </c>
      <c r="AZ28" s="1">
        <f>'F12b_VDZ-F12'!Q21-'F12b_VDZ-F12'!$L21</f>
        <v>-0.19604747569788916</v>
      </c>
      <c r="BA28" s="1">
        <f>'F12b_VDZ-F12'!R21-'F12b_VDZ-F12'!$L21</f>
        <v>-0.22553791643423615</v>
      </c>
      <c r="BB28" s="1">
        <f t="shared" si="9"/>
        <v>-0.14855637817499412</v>
      </c>
      <c r="BC28" s="1">
        <f t="shared" si="10"/>
        <v>-0.24022679480579123</v>
      </c>
      <c r="BD28" s="1">
        <f t="shared" si="11"/>
        <v>-0.14970653694435221</v>
      </c>
      <c r="BE28" s="1">
        <f t="shared" si="12"/>
        <v>-0.1290798339606436</v>
      </c>
      <c r="BF28" s="1">
        <f t="shared" si="13"/>
        <v>-0.16171404275974544</v>
      </c>
      <c r="BG28" s="1"/>
      <c r="BH28" s="1">
        <f>'F12c_VDZ-F12 '!E21-'F12c_VDZ-F12 '!$C21</f>
        <v>-8.9570415500314304E-2</v>
      </c>
      <c r="BI28" s="1">
        <f>'F12c_VDZ-F12 '!F21-'F12c_VDZ-F12 '!$C21</f>
        <v>-0.17440521406079501</v>
      </c>
      <c r="BJ28" s="1">
        <f>'F12c_VDZ-F12 '!G21-'F12c_VDZ-F12 '!$C21</f>
        <v>-7.3098713151540373E-2</v>
      </c>
      <c r="BK28" s="1">
        <f>'F12c_VDZ-F12 '!H21-'F12c_VDZ-F12 '!$C21</f>
        <v>-5.5096732821795058E-2</v>
      </c>
      <c r="BL28" s="1">
        <f>'F12c_VDZ-F12 '!I21-'F12c_VDZ-F12 '!$C21</f>
        <v>-9.0127271296722711E-2</v>
      </c>
      <c r="BM28" s="1">
        <f>'F12c_VDZ-F12 '!N21-'F12c_VDZ-F12 '!$L21</f>
        <v>-0.19963418368060992</v>
      </c>
      <c r="BN28" s="1">
        <f>'F12c_VDZ-F12 '!O21-'F12c_VDZ-F12 '!$L21</f>
        <v>-0.29400883476455597</v>
      </c>
      <c r="BO28" s="1">
        <f>'F12c_VDZ-F12 '!P21-'F12c_VDZ-F12 '!$L21</f>
        <v>-0.21054531530947784</v>
      </c>
      <c r="BP28" s="1">
        <f>'F12c_VDZ-F12 '!Q21-'F12c_VDZ-F12 '!$L21</f>
        <v>-0.1957140002211446</v>
      </c>
      <c r="BQ28" s="1">
        <f>'F12c_VDZ-F12 '!R21-'F12c_VDZ-F12 '!$L21</f>
        <v>-0.22457465578897384</v>
      </c>
      <c r="BR28" s="1">
        <f>'F12c_VDZ-F12 '!W21-'F12c_VDZ-F12 '!$U21</f>
        <v>-0.14460229959046256</v>
      </c>
      <c r="BS28" s="1">
        <f>'F12c_VDZ-F12 '!X21-'F12c_VDZ-F12 '!$U21</f>
        <v>-0.23420702441267505</v>
      </c>
      <c r="BT28" s="1">
        <f>'F12c_VDZ-F12 '!Y21-'F12c_VDZ-F12 '!$U21</f>
        <v>-0.14182201423050866</v>
      </c>
      <c r="BU28" s="1">
        <f>'F12c_VDZ-F12 '!Z21-'F12c_VDZ-F12 '!$U21</f>
        <v>-0.12540536652146983</v>
      </c>
      <c r="BV28" s="1">
        <f>'F12c_VDZ-F12 '!AA21-'F12c_VDZ-F12 '!$U21</f>
        <v>-0.15735096354284828</v>
      </c>
      <c r="BX28" s="1">
        <f>'F12c_aVDZ-F12'!E21-'F12c_aVDZ-F12'!C21</f>
        <v>-6.026511750692265E-2</v>
      </c>
      <c r="BY28" s="1">
        <f>'F12c_aVDZ-F12'!F21-'F12c_aVDZ-F12'!C21</f>
        <v>-0.13582183225623545</v>
      </c>
      <c r="BZ28" s="1">
        <f>'F12c_aVDZ-F12'!G21-'F12c_aVDZ-F12'!C21</f>
        <v>-3.4227126792633733E-2</v>
      </c>
      <c r="CA28" s="1">
        <f>'F12c_aVDZ-F12'!H21-'F12c_aVDZ-F12'!C21</f>
        <v>-1.6369188015967318E-2</v>
      </c>
      <c r="CB28" s="1">
        <f>'F12c_aVDZ-F12'!I21-'F12c_aVDZ-F12'!C21</f>
        <v>-4.9546624118685934E-2</v>
      </c>
      <c r="CC28" s="1">
        <f>'F12c_aVDZ-F12'!N21-'F12c_aVDZ-F12'!L21</f>
        <v>-0.16287924984026159</v>
      </c>
      <c r="CD28" s="1">
        <f>'F12c_aVDZ-F12'!O21-'F12c_aVDZ-F12'!L21</f>
        <v>-0.25749316528357191</v>
      </c>
      <c r="CE28" s="1">
        <f>'F12c_aVDZ-F12'!P21-'F12c_aVDZ-F12'!L21</f>
        <v>-0.17010171393889184</v>
      </c>
      <c r="CF28" s="1">
        <f>'F12c_aVDZ-F12'!Q21-'F12c_aVDZ-F12'!L21</f>
        <v>-0.15474037024882659</v>
      </c>
      <c r="CG28" s="1">
        <f>'F12c_aVDZ-F12'!R21-'F12c_aVDZ-F12'!L21</f>
        <v>-0.18327949814610456</v>
      </c>
      <c r="CH28" s="1">
        <f>'F12c_aVDZ-F12'!W21-'F12c_aVDZ-F12'!U21</f>
        <v>-0.11157218367359256</v>
      </c>
      <c r="CI28" s="1">
        <f>'F12c_aVDZ-F12'!X21-'F12c_aVDZ-F12'!U21</f>
        <v>-0.19665749876990368</v>
      </c>
      <c r="CJ28" s="1">
        <f>'F12c_aVDZ-F12'!Y21-'F12c_aVDZ-F12'!U21</f>
        <v>-0.10216442036576279</v>
      </c>
      <c r="CK28" s="1">
        <f>'F12c_aVDZ-F12'!Z21-'F12c_aVDZ-F12'!U21</f>
        <v>-8.5554779132396952E-2</v>
      </c>
      <c r="CL28" s="1">
        <f>'F12c_aVDZ-F12'!AA21-'F12c_aVDZ-F12'!U21</f>
        <v>-0.1164130611323948</v>
      </c>
      <c r="CM28" t="str">
        <f t="shared" si="14"/>
        <v>11_MeNH2-Peptide.out</v>
      </c>
      <c r="CO28" s="1">
        <f t="shared" si="15"/>
        <v>-2.9065707214222414E-2</v>
      </c>
      <c r="CP28" s="1"/>
      <c r="CQ28" s="1">
        <f t="shared" si="16"/>
        <v>-1.4248640766632015E-2</v>
      </c>
      <c r="CR28" s="1">
        <f t="shared" si="17"/>
        <v>-3.3657411890472666E-2</v>
      </c>
      <c r="CS28" s="1">
        <f t="shared" si="18"/>
        <v>1.6609641233365835E-2</v>
      </c>
      <c r="CU28" t="str">
        <f t="shared" si="19"/>
        <v>11_MeNH2-Peptide.out</v>
      </c>
      <c r="CV28" s="1">
        <f t="shared" si="20"/>
        <v>-6.4524074028829981E-3</v>
      </c>
      <c r="CW28" s="1">
        <f t="shared" si="21"/>
        <v>5.4547592597117833E-2</v>
      </c>
      <c r="CX28" s="1">
        <f t="shared" si="22"/>
        <v>3.1448879445577282E-2</v>
      </c>
      <c r="CY28" s="1">
        <f t="shared" si="23"/>
        <v>2.3831722313548687E-3</v>
      </c>
      <c r="CZ28" s="1">
        <f t="shared" si="8"/>
        <v>1.8992813464720704E-2</v>
      </c>
      <c r="DA28" s="1">
        <f t="shared" si="8"/>
        <v>-1.1865468535277146E-2</v>
      </c>
      <c r="DB28" s="1">
        <f t="shared" si="24"/>
        <v>-3.1274239659117797E-2</v>
      </c>
      <c r="DC28" s="1">
        <f t="shared" si="25"/>
        <v>-1.2750030463043793E-2</v>
      </c>
      <c r="DD28" s="1"/>
      <c r="DH28" s="1"/>
      <c r="DI28" s="1"/>
      <c r="DJ28" s="1"/>
      <c r="DK28" s="1"/>
      <c r="DL28" s="1"/>
      <c r="DM28" s="1"/>
    </row>
    <row r="29" spans="1:117" x14ac:dyDescent="0.2">
      <c r="A29" t="s">
        <v>151</v>
      </c>
      <c r="B29" s="1"/>
      <c r="C29" s="1"/>
      <c r="E29" s="1">
        <f>'CCSD-MP2 '!X23+'(T) '!P32</f>
        <v>-0.18700285945180578</v>
      </c>
      <c r="F29" s="1">
        <f>'CCSD-MP2 '!H23+'(T) '!Q32</f>
        <v>-0.18601553103446533</v>
      </c>
      <c r="G29" s="1">
        <f>'CCSD-MP2 '!X23+'(T) '!AC32</f>
        <v>-0.18581240756356998</v>
      </c>
      <c r="H29" s="1"/>
      <c r="I29" s="1">
        <f>BEGDB!I15-BEGDB!E15</f>
        <v>-0.11799999999999944</v>
      </c>
      <c r="J29" s="1">
        <f>-(BEGDB!D15-BEGDB!I15)</f>
        <v>-0.25399999999999956</v>
      </c>
      <c r="L29" s="1">
        <f>'F12b_VQZ-F12'!F22-'F12b_VQZ-F12'!$D22</f>
        <v>-0.17163759760936337</v>
      </c>
      <c r="M29" s="1">
        <f>'F12b_VQZ-F12'!G22-'F12b_VQZ-F12'!$D22</f>
        <v>-0.1892254217671514</v>
      </c>
      <c r="N29" s="1">
        <f>'F12b_VQZ-F12'!H22-'F12b_VQZ-F12'!$D22</f>
        <v>-0.17349477801564994</v>
      </c>
      <c r="O29" s="1">
        <f>'F12b_VQZ-F12'!I22-'F12b_VQZ-F12'!$D22</f>
        <v>-0.16890056032841727</v>
      </c>
      <c r="P29" s="1">
        <f>'F12b_VQZ-F12'!J22-'F12b_VQZ-F12'!$D22</f>
        <v>-0.17812594077460719</v>
      </c>
      <c r="Q29" s="1">
        <f>'F12b_VQZ-F12'!O22-'F12b_VQZ-F12'!$M22</f>
        <v>-0.1765483526602063</v>
      </c>
      <c r="R29" s="1">
        <f>'F12b_VQZ-F12'!P22-'F12b_VQZ-F12'!$M22</f>
        <v>-0.19992773329774227</v>
      </c>
      <c r="S29" s="1">
        <f>'F12b_VQZ-F12'!Q22-'F12b_VQZ-F12'!$M22</f>
        <v>-0.18471946795761429</v>
      </c>
      <c r="T29" s="1">
        <f>'F12b_VQZ-F12'!R22-'F12b_VQZ-F12'!$M22</f>
        <v>-0.18027781364762596</v>
      </c>
      <c r="U29" s="1">
        <f>'F12b_VQZ-F12'!S22-'F12b_VQZ-F12'!$M22</f>
        <v>-0.18919684047867324</v>
      </c>
      <c r="V29" s="1">
        <f>'F12b_VQZ-F12'!X22-'F12b_VQZ-F12'!$V22</f>
        <v>-0.17409297513478439</v>
      </c>
      <c r="W29" s="1">
        <f>'F12b_VQZ-F12'!Y22-'F12b_VQZ-F12'!$V22</f>
        <v>-0.19457657753244639</v>
      </c>
      <c r="X29" s="1">
        <f>'F12b_VQZ-F12'!Z22-'F12b_VQZ-F12'!$V22</f>
        <v>-0.17910712298663167</v>
      </c>
      <c r="Y29" s="1">
        <f>'F12b_VQZ-F12'!AA22-'F12b_VQZ-F12'!$V22</f>
        <v>-0.17458918698802073</v>
      </c>
      <c r="Z29" s="1">
        <f>'F12b_VQZ-F12'!AB22-'F12b_VQZ-F12'!$V22</f>
        <v>-0.18366139062663933</v>
      </c>
      <c r="AB29" s="1">
        <f>'F12b_VTZ-F12'!E22-'F12b_VTZ-F12'!$C22</f>
        <v>-0.16072011139811782</v>
      </c>
      <c r="AC29" s="1">
        <f>'F12b_VTZ-F12'!F22-'F12b_VTZ-F12'!$C22</f>
        <v>-0.19895590462764368</v>
      </c>
      <c r="AD29" s="1">
        <f>'F12b_VTZ-F12'!G22-'F12b_VTZ-F12'!$C22</f>
        <v>-0.16601712029022764</v>
      </c>
      <c r="AE29" s="1">
        <f>'F12b_VTZ-F12'!H22-'F12b_VTZ-F12'!$C22</f>
        <v>-0.15744978308148383</v>
      </c>
      <c r="AF29" s="1">
        <f>'F12b_VTZ-F12'!I22-'F12b_VTZ-F12'!$C22</f>
        <v>-0.17406168500077079</v>
      </c>
      <c r="AG29" s="1">
        <f>'F12b_VTZ-F12'!N22-'F12b_VTZ-F12'!$L22</f>
        <v>-0.19394771520391707</v>
      </c>
      <c r="AH29" s="1">
        <f>'F12b_VTZ-F12'!O22-'F12b_VTZ-F12'!$L22</f>
        <v>-0.24121170133897962</v>
      </c>
      <c r="AI29" s="1">
        <f>'F12b_VTZ-F12'!P22-'F12b_VTZ-F12'!$L22</f>
        <v>-0.21075099172101108</v>
      </c>
      <c r="AJ29" s="1">
        <f>'F12b_VTZ-F12'!Q22-'F12b_VTZ-F12'!$L22</f>
        <v>-0.20282819869254087</v>
      </c>
      <c r="AK29" s="1">
        <f>'F12b_VTZ-F12'!R22-'F12b_VTZ-F12'!$L22</f>
        <v>-0.21819034185429675</v>
      </c>
      <c r="AL29" s="1">
        <f>'F12b_VTZ-F12'!W22-'F12b_VTZ-F12'!$U22</f>
        <v>-0.177333913301017</v>
      </c>
      <c r="AM29" s="1">
        <f>'F12b_VTZ-F12'!X22-'F12b_VTZ-F12'!$U22</f>
        <v>-0.22008380298331165</v>
      </c>
      <c r="AN29" s="1">
        <f>'F12b_VTZ-F12'!Y22-'F12b_VTZ-F12'!$U22</f>
        <v>-0.1883840560056198</v>
      </c>
      <c r="AO29" s="1">
        <f>'F12b_VTZ-F12'!Z22-'F12b_VTZ-F12'!$U22</f>
        <v>-0.18013899088701191</v>
      </c>
      <c r="AP29" s="1">
        <f>'F12b_VTZ-F12'!AA22-'F12b_VTZ-F12'!$U22</f>
        <v>-0.19612601342753333</v>
      </c>
      <c r="AQ29" s="1"/>
      <c r="AR29" s="1">
        <f>'F12b_VDZ-F12'!E22-'F12b_VDZ-F12'!$C22</f>
        <v>-0.21390155972311753</v>
      </c>
      <c r="AS29" s="1">
        <f>'F12b_VDZ-F12'!F22-'F12b_VDZ-F12'!$C22</f>
        <v>-0.30784751566771984</v>
      </c>
      <c r="AT29" s="1">
        <f>'F12b_VDZ-F12'!G22-'F12b_VDZ-F12'!$C22</f>
        <v>-0.23635998322921736</v>
      </c>
      <c r="AU29" s="1">
        <f>'F12b_VDZ-F12'!H22-'F12b_VDZ-F12'!$C22</f>
        <v>-0.22056532061144907</v>
      </c>
      <c r="AV29" s="1">
        <f>'F12b_VDZ-F12'!I22-'F12b_VDZ-F12'!$C22</f>
        <v>-0.24847067382925037</v>
      </c>
      <c r="AW29" s="1">
        <f>'F12b_VDZ-F12'!N22-'F12b_VDZ-F12'!$L22</f>
        <v>-0.28653904111932871</v>
      </c>
      <c r="AX29" s="1">
        <f>'F12b_VDZ-F12'!O22-'F12b_VDZ-F12'!$L22</f>
        <v>-0.38433351741062793</v>
      </c>
      <c r="AY29" s="1">
        <f>'F12b_VDZ-F12'!P22-'F12b_VDZ-F12'!$L22</f>
        <v>-0.3250003902018177</v>
      </c>
      <c r="AZ29" s="1">
        <f>'F12b_VDZ-F12'!Q22-'F12b_VDZ-F12'!$L22</f>
        <v>-0.31189115710405346</v>
      </c>
      <c r="BA29" s="1">
        <f>'F12b_VDZ-F12'!R22-'F12b_VDZ-F12'!$L22</f>
        <v>-0.33505200509811317</v>
      </c>
      <c r="BB29" s="1">
        <f t="shared" si="9"/>
        <v>-0.25022030042122312</v>
      </c>
      <c r="BC29" s="1">
        <f t="shared" si="10"/>
        <v>-0.34609051653917389</v>
      </c>
      <c r="BD29" s="1">
        <f t="shared" si="11"/>
        <v>-0.28068018671551753</v>
      </c>
      <c r="BE29" s="1">
        <f t="shared" si="12"/>
        <v>-0.26622823885775126</v>
      </c>
      <c r="BF29" s="1">
        <f t="shared" si="13"/>
        <v>-0.29176133946368177</v>
      </c>
      <c r="BG29" s="1"/>
      <c r="BH29" s="1">
        <f>'F12c_VDZ-F12 '!E22-'F12c_VDZ-F12 '!$C22</f>
        <v>-0.18521161139831666</v>
      </c>
      <c r="BI29" s="1">
        <f>'F12c_VDZ-F12 '!F22-'F12c_VDZ-F12 '!$C22</f>
        <v>-0.27711899154464348</v>
      </c>
      <c r="BJ29" s="1">
        <f>'F12c_VDZ-F12 '!G22-'F12c_VDZ-F12 '!$C22</f>
        <v>-0.20422096909992593</v>
      </c>
      <c r="BK29" s="1">
        <f>'F12c_VDZ-F12 '!H22-'F12c_VDZ-F12 '!$C22</f>
        <v>-0.19175272105421115</v>
      </c>
      <c r="BL29" s="1">
        <f>'F12c_VDZ-F12 '!I22-'F12c_VDZ-F12 '!$C22</f>
        <v>-0.21904552606886618</v>
      </c>
      <c r="BM29" s="1">
        <f>'F12c_VDZ-F12 '!N22-'F12c_VDZ-F12 '!$L22</f>
        <v>-0.25596200356052634</v>
      </c>
      <c r="BN29" s="1">
        <f>'F12c_VDZ-F12 '!O22-'F12c_VDZ-F12 '!$L22</f>
        <v>-0.35191271694043103</v>
      </c>
      <c r="BO29" s="1">
        <f>'F12c_VDZ-F12 '!P22-'F12c_VDZ-F12 '!$L22</f>
        <v>-0.29146077200798626</v>
      </c>
      <c r="BP29" s="1">
        <f>'F12c_VDZ-F12 '!Q22-'F12c_VDZ-F12 '!$L22</f>
        <v>-0.28112126184040687</v>
      </c>
      <c r="BQ29" s="1">
        <f>'F12c_VDZ-F12 '!R22-'F12c_VDZ-F12 '!$L22</f>
        <v>-0.30375429207176996</v>
      </c>
      <c r="BR29" s="1">
        <f>'F12c_VDZ-F12 '!W22-'F12c_VDZ-F12 '!$U22</f>
        <v>-0.22058680747942105</v>
      </c>
      <c r="BS29" s="1">
        <f>'F12c_VDZ-F12 '!X22-'F12c_VDZ-F12 '!$U22</f>
        <v>-0.31451585424253725</v>
      </c>
      <c r="BT29" s="1">
        <f>'F12c_VDZ-F12 '!Y22-'F12c_VDZ-F12 '!$U22</f>
        <v>-0.24784087055395609</v>
      </c>
      <c r="BU29" s="1">
        <f>'F12c_VDZ-F12 '!Z22-'F12c_VDZ-F12 '!$U22</f>
        <v>-0.23643699144730945</v>
      </c>
      <c r="BV29" s="1">
        <f>'F12c_VDZ-F12 '!AA22-'F12c_VDZ-F12 '!$U22</f>
        <v>-0.26139990907031851</v>
      </c>
      <c r="BX29" s="1">
        <f>'F12c_aVDZ-F12'!E22-'F12c_aVDZ-F12'!C22</f>
        <v>-0.15347640717384348</v>
      </c>
      <c r="BY29" s="1">
        <f>'F12c_aVDZ-F12'!F22-'F12c_aVDZ-F12'!C22</f>
        <v>-0.2421219299484294</v>
      </c>
      <c r="BZ29" s="1">
        <f>'F12c_aVDZ-F12'!G22-'F12c_aVDZ-F12'!C22</f>
        <v>-0.16838332633127262</v>
      </c>
      <c r="CA29" s="1">
        <f>'F12c_aVDZ-F12'!H22-'F12c_aVDZ-F12'!C22</f>
        <v>-0.15590429718520227</v>
      </c>
      <c r="CB29" s="1">
        <f>'F12c_aVDZ-F12'!I22-'F12c_aVDZ-F12'!C22</f>
        <v>-0.1824366192357969</v>
      </c>
      <c r="CC29" s="1">
        <f>'F12c_aVDZ-F12'!N22-'F12c_aVDZ-F12'!L22</f>
        <v>-0.22685968424880265</v>
      </c>
      <c r="CD29" s="1">
        <f>'F12c_aVDZ-F12'!O22-'F12c_aVDZ-F12'!L22</f>
        <v>-0.32413734239348635</v>
      </c>
      <c r="CE29" s="1">
        <f>'F12c_aVDZ-F12'!P22-'F12c_aVDZ-F12'!L22</f>
        <v>-0.26114755957260449</v>
      </c>
      <c r="CF29" s="1">
        <f>'F12c_aVDZ-F12'!Q22-'F12c_aVDZ-F12'!L22</f>
        <v>-0.25048758912066216</v>
      </c>
      <c r="CG29" s="1">
        <f>'F12c_aVDZ-F12'!R22-'F12c_aVDZ-F12'!L22</f>
        <v>-0.2731523145388115</v>
      </c>
      <c r="CH29" s="1">
        <f>'F12c_aVDZ-F12'!W22-'F12c_aVDZ-F12'!U22</f>
        <v>-0.19016804571132262</v>
      </c>
      <c r="CI29" s="1">
        <f>'F12c_aVDZ-F12'!X22-'F12c_aVDZ-F12'!U22</f>
        <v>-0.28312963617095832</v>
      </c>
      <c r="CJ29" s="1">
        <f>'F12c_aVDZ-F12'!Y22-'F12c_aVDZ-F12'!U22</f>
        <v>-0.21476544295193811</v>
      </c>
      <c r="CK29" s="1">
        <f>'F12c_aVDZ-F12'!Z22-'F12c_aVDZ-F12'!U22</f>
        <v>-0.20319594315293266</v>
      </c>
      <c r="CL29" s="1">
        <f>'F12c_aVDZ-F12'!AA22-'F12c_aVDZ-F12'!U22</f>
        <v>-0.2277944668873042</v>
      </c>
      <c r="CM29" t="str">
        <f t="shared" si="14"/>
        <v>12_MeNH2-Water.out</v>
      </c>
      <c r="CO29" s="1">
        <f t="shared" si="15"/>
        <v>-1.0544473852012182E-2</v>
      </c>
      <c r="CP29" s="1"/>
      <c r="CQ29" s="1">
        <f t="shared" si="16"/>
        <v>-1.3029023935366091E-2</v>
      </c>
      <c r="CR29" s="1">
        <f t="shared" si="17"/>
        <v>-2.7356486996491292E-2</v>
      </c>
      <c r="CS29" s="1">
        <f t="shared" si="18"/>
        <v>1.1569499799005456E-2</v>
      </c>
      <c r="CU29" t="str">
        <f t="shared" si="19"/>
        <v>12_MeNH2-Water.out</v>
      </c>
      <c r="CV29" s="1">
        <f t="shared" si="20"/>
        <v>-6.6997140548193779E-2</v>
      </c>
      <c r="CW29" s="1">
        <f t="shared" si="21"/>
        <v>6.9002859451806342E-2</v>
      </c>
      <c r="CX29" s="1">
        <f t="shared" si="22"/>
        <v>-1.721810964812015E-2</v>
      </c>
      <c r="CY29" s="1">
        <f t="shared" si="23"/>
        <v>-2.7762583500132332E-2</v>
      </c>
      <c r="CZ29" s="1">
        <f t="shared" si="8"/>
        <v>-1.6193083701126876E-2</v>
      </c>
      <c r="DA29" s="1">
        <f t="shared" si="8"/>
        <v>-4.0791607435498423E-2</v>
      </c>
      <c r="DB29" s="1">
        <f t="shared" si="24"/>
        <v>-5.5119070496623623E-2</v>
      </c>
      <c r="DC29" s="1">
        <f t="shared" si="25"/>
        <v>-2.3748132269205302E-2</v>
      </c>
      <c r="DD29" s="1">
        <f t="shared" si="26"/>
        <v>9.8732841734044952E-4</v>
      </c>
      <c r="DH29" s="1"/>
      <c r="DI29" s="1"/>
      <c r="DJ29" s="1"/>
      <c r="DK29" s="1"/>
      <c r="DL29" s="1"/>
      <c r="DM29" s="1"/>
    </row>
    <row r="30" spans="1:117" x14ac:dyDescent="0.2">
      <c r="A30" t="s">
        <v>152</v>
      </c>
      <c r="B30" s="1"/>
      <c r="C30" s="1"/>
      <c r="E30" s="1">
        <f>'CCSD-MP2 '!X24+'(T) '!P33</f>
        <v>-8.6432235543517977E-2</v>
      </c>
      <c r="F30" s="1"/>
      <c r="G30" s="1">
        <f>'CCSD-MP2 '!X24+'(T) '!AC33</f>
        <v>-0.10017663694428358</v>
      </c>
      <c r="H30" s="1"/>
      <c r="I30" s="1">
        <f>BEGDB!I16-BEGDB!E16</f>
        <v>-4.1999999999999815E-2</v>
      </c>
      <c r="J30" s="1">
        <f>-(BEGDB!D16-BEGDB!I16)</f>
        <v>-0.13699999999999957</v>
      </c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B30" s="1">
        <f>'F12b_VTZ-F12'!E23-'F12b_VTZ-F12'!$C23</f>
        <v>-4.8379217258458951E-2</v>
      </c>
      <c r="AC30" s="1">
        <f>'F12b_VTZ-F12'!F23-'F12b_VTZ-F12'!$C23</f>
        <v>-8.6917037190119117E-2</v>
      </c>
      <c r="AD30" s="1">
        <f>'F12b_VTZ-F12'!G23-'F12b_VTZ-F12'!$C23</f>
        <v>-5.2126275876487327E-2</v>
      </c>
      <c r="AE30" s="1">
        <f>'F12b_VTZ-F12'!H23-'F12b_VTZ-F12'!$C23</f>
        <v>-4.3231569468620279E-2</v>
      </c>
      <c r="AF30" s="1">
        <f>'F12b_VTZ-F12'!I23-'F12b_VTZ-F12'!$C23</f>
        <v>-5.9906531573908239E-2</v>
      </c>
      <c r="AG30" s="1">
        <f>'F12b_VTZ-F12'!N23-'F12b_VTZ-F12'!$L23</f>
        <v>-9.1340701953347647E-2</v>
      </c>
      <c r="AH30" s="1">
        <f>'F12b_VTZ-F12'!O23-'F12b_VTZ-F12'!$L23</f>
        <v>-0.14126889601295911</v>
      </c>
      <c r="AI30" s="1">
        <f>'F12b_VTZ-F12'!P23-'F12b_VTZ-F12'!$L23</f>
        <v>-0.10911955265831264</v>
      </c>
      <c r="AJ30" s="1">
        <f>'F12b_VTZ-F12'!Q23-'F12b_VTZ-F12'!$L23</f>
        <v>-0.1009001587862608</v>
      </c>
      <c r="AK30" s="1">
        <f>'F12b_VTZ-F12'!R23-'F12b_VTZ-F12'!$L23</f>
        <v>-0.1163091082287826</v>
      </c>
      <c r="AL30" s="1">
        <f>'F12b_VTZ-F12'!W23-'F12b_VTZ-F12'!$U23</f>
        <v>-6.9859959605903299E-2</v>
      </c>
      <c r="AM30" s="1">
        <f>'F12b_VTZ-F12'!X23-'F12b_VTZ-F12'!$U23</f>
        <v>-0.11409296660153867</v>
      </c>
      <c r="AN30" s="1">
        <f>'F12b_VTZ-F12'!Y23-'F12b_VTZ-F12'!$U23</f>
        <v>-8.0622914267400425E-2</v>
      </c>
      <c r="AO30" s="1">
        <f>'F12b_VTZ-F12'!Z23-'F12b_VTZ-F12'!$U23</f>
        <v>-7.2065864127440982E-2</v>
      </c>
      <c r="AP30" s="1">
        <f>'F12b_VTZ-F12'!AA23-'F12b_VTZ-F12'!$U23</f>
        <v>-8.8107819901344975E-2</v>
      </c>
      <c r="AQ30" s="1"/>
      <c r="AR30" s="1">
        <f>'F12b_VDZ-F12'!E23-'F12b_VDZ-F12'!$C23</f>
        <v>-6.6126594648974191E-2</v>
      </c>
      <c r="AS30" s="1">
        <f>'F12b_VDZ-F12'!F23-'F12b_VDZ-F12'!$C23</f>
        <v>-0.1540955842104017</v>
      </c>
      <c r="AT30" s="1">
        <f>'F12b_VDZ-F12'!G23-'F12b_VDZ-F12'!$C23</f>
        <v>-7.2972286953607579E-2</v>
      </c>
      <c r="AU30" s="1">
        <f>'F12b_VDZ-F12'!H23-'F12b_VDZ-F12'!$C23</f>
        <v>-5.5384924553637305E-2</v>
      </c>
      <c r="AV30" s="1">
        <f>'F12b_VDZ-F12'!I23-'F12b_VDZ-F12'!$C23</f>
        <v>-8.614015438834155E-2</v>
      </c>
      <c r="AW30" s="1">
        <f>'F12b_VDZ-F12'!N23-'F12b_VDZ-F12'!$L23</f>
        <v>-0.16678089995770051</v>
      </c>
      <c r="AX30" s="1">
        <f>'F12b_VDZ-F12'!O23-'F12b_VDZ-F12'!$L23</f>
        <v>-0.26517951713341681</v>
      </c>
      <c r="AY30" s="1">
        <f>'F12b_VDZ-F12'!P23-'F12b_VDZ-F12'!$L23</f>
        <v>-0.19946124292589129</v>
      </c>
      <c r="AZ30" s="1">
        <f>'F12b_VDZ-F12'!Q23-'F12b_VDZ-F12'!$L23</f>
        <v>-0.18521365753584451</v>
      </c>
      <c r="BA30" s="1">
        <f>'F12b_VDZ-F12'!R23-'F12b_VDZ-F12'!$L23</f>
        <v>-0.2101285795858514</v>
      </c>
      <c r="BB30" s="1">
        <f t="shared" si="9"/>
        <v>-0.11645374730333735</v>
      </c>
      <c r="BC30" s="1">
        <f t="shared" si="10"/>
        <v>-0.20963755067190926</v>
      </c>
      <c r="BD30" s="1">
        <f t="shared" si="11"/>
        <v>-0.13621676493974944</v>
      </c>
      <c r="BE30" s="1">
        <f t="shared" si="12"/>
        <v>-0.12029929104474091</v>
      </c>
      <c r="BF30" s="1">
        <f t="shared" si="13"/>
        <v>-0.14813436698709648</v>
      </c>
      <c r="BG30" s="1"/>
      <c r="BH30" s="1">
        <f>'F12c_VDZ-F12 '!E23-'F12c_VDZ-F12 '!$C23</f>
        <v>-4.221159202026481E-2</v>
      </c>
      <c r="BI30" s="1">
        <f>'F12c_VDZ-F12 '!F23-'F12c_VDZ-F12 '!$C23</f>
        <v>-0.12806857220013779</v>
      </c>
      <c r="BJ30" s="1">
        <f>'F12c_VDZ-F12 '!G23-'F12c_VDZ-F12 '!$C23</f>
        <v>-4.5114859962644083E-2</v>
      </c>
      <c r="BK30" s="1">
        <f>'F12c_VDZ-F12 '!H23-'F12c_VDZ-F12 '!$C23</f>
        <v>-3.1317772208545591E-2</v>
      </c>
      <c r="BL30" s="1">
        <f>'F12c_VDZ-F12 '!I23-'F12c_VDZ-F12 '!$C23</f>
        <v>-6.1462369568260122E-2</v>
      </c>
      <c r="BM30" s="1">
        <f>'F12c_VDZ-F12 '!N23-'F12c_VDZ-F12 '!$L23</f>
        <v>-0.15080448424925574</v>
      </c>
      <c r="BN30" s="1">
        <f>'F12c_VDZ-F12 '!O23-'F12c_VDZ-F12 '!$L23</f>
        <v>-0.24727180758907341</v>
      </c>
      <c r="BO30" s="1">
        <f>'F12c_VDZ-F12 '!P23-'F12c_VDZ-F12 '!$L23</f>
        <v>-0.18006774036087503</v>
      </c>
      <c r="BP30" s="1">
        <f>'F12c_VDZ-F12 '!Q23-'F12c_VDZ-F12 '!$L23</f>
        <v>-0.1688901765367854</v>
      </c>
      <c r="BQ30" s="1">
        <f>'F12c_VDZ-F12 '!R23-'F12c_VDZ-F12 '!$L23</f>
        <v>-0.19331150130799379</v>
      </c>
      <c r="BR30" s="1">
        <f>'F12c_VDZ-F12 '!W23-'F12c_VDZ-F12 '!$U23</f>
        <v>-9.6508038134759389E-2</v>
      </c>
      <c r="BS30" s="1">
        <f>'F12c_VDZ-F12 '!X23-'F12c_VDZ-F12 '!$U23</f>
        <v>-0.1876701898946056</v>
      </c>
      <c r="BT30" s="1">
        <f>'F12c_VDZ-F12 '!Y23-'F12c_VDZ-F12 '!$U23</f>
        <v>-0.11259130016175867</v>
      </c>
      <c r="BU30" s="1">
        <f>'F12c_VDZ-F12 '!Z23-'F12c_VDZ-F12 '!$U23</f>
        <v>-0.10010397437266505</v>
      </c>
      <c r="BV30" s="1">
        <f>'F12c_VDZ-F12 '!AA23-'F12c_VDZ-F12 '!$U23</f>
        <v>-0.12738693543812651</v>
      </c>
      <c r="BX30" s="1">
        <f>'F12c_aVDZ-F12'!E23-'F12c_aVDZ-F12'!C23</f>
        <v>-2.3665957899561718E-2</v>
      </c>
      <c r="BY30" s="1">
        <f>'F12c_aVDZ-F12'!F23-'F12c_aVDZ-F12'!C23</f>
        <v>-0.10447531010785038</v>
      </c>
      <c r="BZ30" s="1">
        <f>'F12c_aVDZ-F12'!G23-'F12c_aVDZ-F12'!C23</f>
        <v>-2.058576656742428E-2</v>
      </c>
      <c r="CA30" s="1">
        <f>'F12c_aVDZ-F12'!H23-'F12c_aVDZ-F12'!C23</f>
        <v>-6.7831296566369659E-3</v>
      </c>
      <c r="CB30" s="1">
        <f>'F12c_aVDZ-F12'!I23-'F12c_aVDZ-F12'!C23</f>
        <v>-3.5774762395654136E-2</v>
      </c>
      <c r="CC30" s="1">
        <f>'F12c_aVDZ-F12'!N23-'F12c_aVDZ-F12'!L23</f>
        <v>-0.11732263120726927</v>
      </c>
      <c r="CD30" s="1">
        <f>'F12c_aVDZ-F12'!O23-'F12c_aVDZ-F12'!L23</f>
        <v>-0.21557441210646111</v>
      </c>
      <c r="CE30" s="1">
        <f>'F12c_aVDZ-F12'!P23-'F12c_aVDZ-F12'!L23</f>
        <v>-0.14487280056895191</v>
      </c>
      <c r="CF30" s="1">
        <f>'F12c_aVDZ-F12'!Q23-'F12c_aVDZ-F12'!L23</f>
        <v>-0.13324001974937971</v>
      </c>
      <c r="CG30" s="1">
        <f>'F12c_aVDZ-F12'!R23-'F12c_aVDZ-F12'!L23</f>
        <v>-0.15767399649124147</v>
      </c>
      <c r="CH30" s="1">
        <f>'F12c_aVDZ-F12'!W23-'F12c_aVDZ-F12'!U23</f>
        <v>-7.0494294553415493E-2</v>
      </c>
      <c r="CI30" s="1">
        <f>'F12c_aVDZ-F12'!X23-'F12c_aVDZ-F12'!U23</f>
        <v>-0.1600248611071553</v>
      </c>
      <c r="CJ30" s="1">
        <f>'F12c_aVDZ-F12'!Y23-'F12c_aVDZ-F12'!U23</f>
        <v>-8.2729283568188094E-2</v>
      </c>
      <c r="CK30" s="1">
        <f>'F12c_aVDZ-F12'!Z23-'F12c_aVDZ-F12'!U23</f>
        <v>-7.0011574703007895E-2</v>
      </c>
      <c r="CL30" s="1">
        <f>'F12c_aVDZ-F12'!AA23-'F12c_aVDZ-F12'!U23</f>
        <v>-9.6724379443447361E-2</v>
      </c>
      <c r="CM30" t="str">
        <f t="shared" si="14"/>
        <v>13_Peptide-MeOH.out</v>
      </c>
      <c r="CO30" s="1">
        <f t="shared" si="15"/>
        <v>-3.7614423605544012E-2</v>
      </c>
      <c r="CP30" s="1"/>
      <c r="CQ30" s="1">
        <f t="shared" si="16"/>
        <v>-1.3995095875259267E-2</v>
      </c>
      <c r="CR30" s="1">
        <f t="shared" si="17"/>
        <v>-2.1746026539662289E-2</v>
      </c>
      <c r="CS30" s="1">
        <f t="shared" si="18"/>
        <v>1.2717708865180199E-2</v>
      </c>
      <c r="CU30" t="str">
        <f t="shared" si="19"/>
        <v>13_Peptide-MeOH.out</v>
      </c>
      <c r="CV30" s="1">
        <f t="shared" si="20"/>
        <v>-5.056776445648159E-2</v>
      </c>
      <c r="CW30" s="1">
        <f t="shared" si="21"/>
        <v>4.4432235543518162E-2</v>
      </c>
      <c r="CX30" s="1">
        <f t="shared" si="22"/>
        <v>4.1317375580873894E-2</v>
      </c>
      <c r="CY30" s="1">
        <f t="shared" si="23"/>
        <v>3.7029519753298823E-3</v>
      </c>
      <c r="CZ30" s="1">
        <f t="shared" si="8"/>
        <v>1.6420660840510082E-2</v>
      </c>
      <c r="DA30" s="1">
        <f t="shared" si="8"/>
        <v>-1.0292143899929385E-2</v>
      </c>
      <c r="DB30" s="1">
        <f t="shared" si="24"/>
        <v>-1.8043074564332406E-2</v>
      </c>
      <c r="DC30" s="1">
        <f t="shared" si="25"/>
        <v>-2.2687317114794658E-2</v>
      </c>
      <c r="DD30" s="1"/>
      <c r="DH30" s="1"/>
      <c r="DI30" s="1"/>
      <c r="DJ30" s="1"/>
      <c r="DK30" s="1"/>
      <c r="DL30" s="1"/>
      <c r="DM30" s="1"/>
    </row>
    <row r="31" spans="1:117" x14ac:dyDescent="0.2">
      <c r="A31" t="s">
        <v>153</v>
      </c>
      <c r="B31" s="1"/>
      <c r="C31" s="1"/>
      <c r="E31" s="1">
        <f>'CCSD-MP2 '!X25+'(T) '!P34</f>
        <v>-0.17803310638549652</v>
      </c>
      <c r="F31" s="1"/>
      <c r="G31" s="1">
        <f>'CCSD-MP2 '!X25+'(T) '!AC34</f>
        <v>-0.18264254293526516</v>
      </c>
      <c r="H31" s="1"/>
      <c r="I31" s="1">
        <f>BEGDB!I17-BEGDB!E17</f>
        <v>-0.12100000000000044</v>
      </c>
      <c r="J31" s="1">
        <f>-(BEGDB!D17-BEGDB!I17)</f>
        <v>-0.22800000000000065</v>
      </c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B31" s="1">
        <f>'F12b_VTZ-F12'!E24-'F12b_VTZ-F12'!$C24</f>
        <v>-0.14517664270309982</v>
      </c>
      <c r="AC31" s="1">
        <f>'F12b_VTZ-F12'!F24-'F12b_VTZ-F12'!$C24</f>
        <v>-0.18389785134546965</v>
      </c>
      <c r="AD31" s="1">
        <f>'F12b_VTZ-F12'!G24-'F12b_VTZ-F12'!$C24</f>
        <v>-0.13833778304151423</v>
      </c>
      <c r="AE31" s="1">
        <f>'F12b_VTZ-F12'!H24-'F12b_VTZ-F12'!$C24</f>
        <v>-0.12614965826386193</v>
      </c>
      <c r="AF31" s="1">
        <f>'F12b_VTZ-F12'!I24-'F12b_VTZ-F12'!$C24</f>
        <v>-0.14726908552367846</v>
      </c>
      <c r="AG31" s="1">
        <f>'F12b_VTZ-F12'!N24-'F12b_VTZ-F12'!$L24</f>
        <v>-0.18383170354770151</v>
      </c>
      <c r="AH31" s="1">
        <f>'F12b_VTZ-F12'!O24-'F12b_VTZ-F12'!$L24</f>
        <v>-0.23547924025889522</v>
      </c>
      <c r="AI31" s="1">
        <f>'F12b_VTZ-F12'!P24-'F12b_VTZ-F12'!$L24</f>
        <v>-0.19253897586089597</v>
      </c>
      <c r="AJ31" s="1">
        <f>'F12b_VTZ-F12'!Q24-'F12b_VTZ-F12'!$L24</f>
        <v>-0.18105169500397089</v>
      </c>
      <c r="AK31" s="1">
        <f>'F12b_VTZ-F12'!R24-'F12b_VTZ-F12'!$L24</f>
        <v>-0.20095670885119787</v>
      </c>
      <c r="AL31" s="1">
        <f>'F12b_VTZ-F12'!W24-'F12b_VTZ-F12'!$U24</f>
        <v>-0.16450417312540111</v>
      </c>
      <c r="AM31" s="1">
        <f>'F12b_VTZ-F12'!X24-'F12b_VTZ-F12'!$U24</f>
        <v>-0.20968854580218288</v>
      </c>
      <c r="AN31" s="1">
        <f>'F12b_VTZ-F12'!Y24-'F12b_VTZ-F12'!$U24</f>
        <v>-0.16543837945120554</v>
      </c>
      <c r="AO31" s="1">
        <f>'F12b_VTZ-F12'!Z24-'F12b_VTZ-F12'!$U24</f>
        <v>-0.15360067663391685</v>
      </c>
      <c r="AP31" s="1">
        <f>'F12b_VTZ-F12'!AA24-'F12b_VTZ-F12'!$U24</f>
        <v>-0.17411289718743816</v>
      </c>
      <c r="AQ31" s="1"/>
      <c r="AR31" s="1">
        <f>'F12b_VDZ-F12'!E24-'F12b_VDZ-F12'!$C24</f>
        <v>-0.19282612353357109</v>
      </c>
      <c r="AS31" s="1">
        <f>'F12b_VDZ-F12'!F24-'F12b_VDZ-F12'!$C24</f>
        <v>-0.28291278130965125</v>
      </c>
      <c r="AT31" s="1">
        <f>'F12b_VDZ-F12'!G24-'F12b_VDZ-F12'!$C24</f>
        <v>-0.17822580344533545</v>
      </c>
      <c r="AU31" s="1">
        <f>'F12b_VDZ-F12'!H24-'F12b_VDZ-F12'!$C24</f>
        <v>-0.15442981028676783</v>
      </c>
      <c r="AV31" s="1">
        <f>'F12b_VDZ-F12'!I24-'F12b_VDZ-F12'!$C24</f>
        <v>-0.19206233313235188</v>
      </c>
      <c r="AW31" s="1">
        <f>'F12b_VDZ-F12'!N24-'F12b_VDZ-F12'!$L24</f>
        <v>-0.27447799414560237</v>
      </c>
      <c r="AX31" s="1">
        <f>'F12b_VDZ-F12'!O24-'F12b_VDZ-F12'!$L24</f>
        <v>-0.37829967434194334</v>
      </c>
      <c r="AY31" s="1">
        <f>'F12b_VDZ-F12'!P24-'F12b_VDZ-F12'!$L24</f>
        <v>-0.28790099665935465</v>
      </c>
      <c r="AZ31" s="1">
        <f>'F12b_VDZ-F12'!Q24-'F12b_VDZ-F12'!$L24</f>
        <v>-0.26735282190483467</v>
      </c>
      <c r="BA31" s="1">
        <f>'F12b_VDZ-F12'!R24-'F12b_VDZ-F12'!$L24</f>
        <v>-0.29984903463828427</v>
      </c>
      <c r="BB31" s="1">
        <f t="shared" si="9"/>
        <v>-0.23365205883958673</v>
      </c>
      <c r="BC31" s="1">
        <f t="shared" si="10"/>
        <v>-0.33060622782579729</v>
      </c>
      <c r="BD31" s="1">
        <f t="shared" si="11"/>
        <v>-0.23306340005234505</v>
      </c>
      <c r="BE31" s="1">
        <f t="shared" si="12"/>
        <v>-0.21089131609580125</v>
      </c>
      <c r="BF31" s="1">
        <f t="shared" si="13"/>
        <v>-0.24595568388531808</v>
      </c>
      <c r="BG31" s="1"/>
      <c r="BH31" s="1">
        <f>'F12c_VDZ-F12 '!E24-'F12c_VDZ-F12 '!$C24</f>
        <v>-0.16983780373660373</v>
      </c>
      <c r="BI31" s="1">
        <f>'F12c_VDZ-F12 '!F24-'F12c_VDZ-F12 '!$C24</f>
        <v>-0.25786622711478291</v>
      </c>
      <c r="BJ31" s="1">
        <f>'F12c_VDZ-F12 '!G24-'F12c_VDZ-F12 '!$C24</f>
        <v>-0.15080901320046181</v>
      </c>
      <c r="BK31" s="1">
        <f>'F12c_VDZ-F12 '!H24-'F12c_VDZ-F12 '!$C24</f>
        <v>-0.13185314129992687</v>
      </c>
      <c r="BL31" s="1">
        <f>'F12c_VDZ-F12 '!I24-'F12c_VDZ-F12 '!$C24</f>
        <v>-0.16876223744585683</v>
      </c>
      <c r="BM31" s="1">
        <f>'F12c_VDZ-F12 '!N24-'F12c_VDZ-F12 '!$L24</f>
        <v>-0.26053112737203055</v>
      </c>
      <c r="BN31" s="1">
        <f>'F12c_VDZ-F12 '!O24-'F12c_VDZ-F12 '!$L24</f>
        <v>-0.36237652592909875</v>
      </c>
      <c r="BO31" s="1">
        <f>'F12c_VDZ-F12 '!P24-'F12c_VDZ-F12 '!$L24</f>
        <v>-0.26997210800167171</v>
      </c>
      <c r="BP31" s="1">
        <f>'F12c_VDZ-F12 '!Q24-'F12c_VDZ-F12 '!$L24</f>
        <v>-0.25361070417625964</v>
      </c>
      <c r="BQ31" s="1">
        <f>'F12c_VDZ-F12 '!R24-'F12c_VDZ-F12 '!$L24</f>
        <v>-0.28546809538692131</v>
      </c>
      <c r="BR31" s="1">
        <f>'F12c_VDZ-F12 '!W24-'F12c_VDZ-F12 '!$U24</f>
        <v>-0.21518446555431758</v>
      </c>
      <c r="BS31" s="1">
        <f>'F12c_VDZ-F12 '!X24-'F12c_VDZ-F12 '!$U24</f>
        <v>-0.31012137652194127</v>
      </c>
      <c r="BT31" s="1">
        <f>'F12c_VDZ-F12 '!Y24-'F12c_VDZ-F12 '!$U24</f>
        <v>-0.21039056060106631</v>
      </c>
      <c r="BU31" s="1">
        <f>'F12c_VDZ-F12 '!Z24-'F12c_VDZ-F12 '!$U24</f>
        <v>-0.19273192273809325</v>
      </c>
      <c r="BV31" s="1">
        <f>'F12c_VDZ-F12 '!AA24-'F12c_VDZ-F12 '!$U24</f>
        <v>-0.22711516641638951</v>
      </c>
      <c r="BX31" s="1">
        <f>'F12c_aVDZ-F12'!E24-'F12c_aVDZ-F12'!C24</f>
        <v>-0.13081643545567445</v>
      </c>
      <c r="BY31" s="1">
        <f>'F12c_aVDZ-F12'!F24-'F12c_aVDZ-F12'!C24</f>
        <v>-0.21243675817574292</v>
      </c>
      <c r="BZ31" s="1">
        <f>'F12c_aVDZ-F12'!G24-'F12c_aVDZ-F12'!C24</f>
        <v>-0.10365453260019564</v>
      </c>
      <c r="CA31" s="1">
        <f>'F12c_aVDZ-F12'!H24-'F12c_aVDZ-F12'!C24</f>
        <v>-8.4597645262340038E-2</v>
      </c>
      <c r="CB31" s="1">
        <f>'F12c_aVDZ-F12'!I24-'F12c_aVDZ-F12'!C24</f>
        <v>-0.12003007022440926</v>
      </c>
      <c r="CC31" s="1">
        <f>'F12c_aVDZ-F12'!N24-'F12c_aVDZ-F12'!L24</f>
        <v>-0.23109959650517897</v>
      </c>
      <c r="CD31" s="1">
        <f>'F12c_aVDZ-F12'!O24-'F12c_aVDZ-F12'!L24</f>
        <v>-0.33301698104079236</v>
      </c>
      <c r="CE31" s="1">
        <f>'F12c_aVDZ-F12'!P24-'F12c_aVDZ-F12'!L24</f>
        <v>-0.23826023173717026</v>
      </c>
      <c r="CF31" s="1">
        <f>'F12c_aVDZ-F12'!Q24-'F12c_aVDZ-F12'!L24</f>
        <v>-0.22166038110507902</v>
      </c>
      <c r="CG31" s="1">
        <f>'F12c_aVDZ-F12'!R24-'F12c_aVDZ-F12'!L24</f>
        <v>-0.2525244436078129</v>
      </c>
      <c r="CH31" s="1">
        <f>'F12c_aVDZ-F12'!W24-'F12c_aVDZ-F12'!U24</f>
        <v>-0.18095801598042627</v>
      </c>
      <c r="CI31" s="1">
        <f>'F12c_aVDZ-F12'!X24-'F12c_aVDZ-F12'!U24</f>
        <v>-0.27272686960826764</v>
      </c>
      <c r="CJ31" s="1">
        <f>'F12c_aVDZ-F12'!Y24-'F12c_aVDZ-F12'!U24</f>
        <v>-0.17095738216868295</v>
      </c>
      <c r="CK31" s="1">
        <f>'F12c_aVDZ-F12'!Z24-'F12c_aVDZ-F12'!U24</f>
        <v>-0.15312901318370997</v>
      </c>
      <c r="CL31" s="1">
        <f>'F12c_aVDZ-F12'!AA24-'F12c_aVDZ-F12'!U24</f>
        <v>-0.18627725691611108</v>
      </c>
      <c r="CM31" t="str">
        <f t="shared" si="14"/>
        <v>14_Peptide-MeNH2.out</v>
      </c>
      <c r="CO31" s="1">
        <f t="shared" si="15"/>
        <v>-2.0148368968221142E-2</v>
      </c>
      <c r="CP31" s="1"/>
      <c r="CQ31" s="1">
        <f t="shared" si="16"/>
        <v>-1.531987474742813E-2</v>
      </c>
      <c r="CR31" s="1">
        <f t="shared" si="17"/>
        <v>-4.1479376007059976E-2</v>
      </c>
      <c r="CS31" s="1">
        <f t="shared" si="18"/>
        <v>1.7828368984972975E-2</v>
      </c>
      <c r="CU31" t="str">
        <f t="shared" si="19"/>
        <v>14_Peptide-MeNH2.out</v>
      </c>
      <c r="CV31" s="1">
        <f t="shared" si="20"/>
        <v>-4.9966893614504126E-2</v>
      </c>
      <c r="CW31" s="1">
        <f t="shared" si="21"/>
        <v>5.703310638549608E-2</v>
      </c>
      <c r="CX31" s="1">
        <f t="shared" si="22"/>
        <v>2.7224093185034715E-2</v>
      </c>
      <c r="CY31" s="1">
        <f t="shared" si="23"/>
        <v>7.0757242168135726E-3</v>
      </c>
      <c r="CZ31" s="1">
        <f t="shared" si="8"/>
        <v>2.4904093201786548E-2</v>
      </c>
      <c r="DA31" s="1">
        <f t="shared" si="8"/>
        <v>-8.2441505306145579E-3</v>
      </c>
      <c r="DB31" s="1">
        <f t="shared" si="24"/>
        <v>-3.4403651790246403E-2</v>
      </c>
      <c r="DC31" s="1">
        <f t="shared" si="25"/>
        <v>-1.4505869475399447E-2</v>
      </c>
      <c r="DD31" s="1"/>
      <c r="DH31" s="1"/>
      <c r="DI31" s="1"/>
      <c r="DJ31" s="1"/>
      <c r="DK31" s="1"/>
      <c r="DL31" s="1"/>
      <c r="DM31" s="1"/>
    </row>
    <row r="32" spans="1:117" x14ac:dyDescent="0.2">
      <c r="A32" t="s">
        <v>154</v>
      </c>
      <c r="B32" s="1"/>
      <c r="C32" s="1"/>
      <c r="E32" s="1">
        <f>'CCSD-MP2 '!X26+'(T) '!P35</f>
        <v>-3.1707737732238339E-3</v>
      </c>
      <c r="F32" s="1"/>
      <c r="G32" s="1">
        <f>'CCSD-MP2 '!X26+'(T) '!AC35</f>
        <v>-1.2837965829932463E-2</v>
      </c>
      <c r="H32" s="1"/>
      <c r="I32" s="1">
        <f>BEGDB!I18-BEGDB!E18</f>
        <v>4.7000000000000597E-2</v>
      </c>
      <c r="J32" s="1">
        <f>-(BEGDB!D18-BEGDB!I18)</f>
        <v>-4.3999999999998707E-2</v>
      </c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B32" s="1">
        <f>'F12b_VTZ-F12'!E25-'F12b_VTZ-F12'!$C25</f>
        <v>4.2621410388173686E-2</v>
      </c>
      <c r="AC32" s="1">
        <f>'F12b_VTZ-F12'!F25-'F12b_VTZ-F12'!$C25</f>
        <v>3.1908299473375479E-3</v>
      </c>
      <c r="AD32" s="1">
        <f>'F12b_VTZ-F12'!G25-'F12b_VTZ-F12'!$C25</f>
        <v>5.2035722801591078E-2</v>
      </c>
      <c r="AE32" s="1">
        <f>'F12b_VTZ-F12'!H25-'F12b_VTZ-F12'!$C25</f>
        <v>6.4500871730590603E-2</v>
      </c>
      <c r="AF32" s="1">
        <f>'F12b_VTZ-F12'!I25-'F12b_VTZ-F12'!$C25</f>
        <v>4.204555981026914E-2</v>
      </c>
      <c r="AG32" s="1">
        <f>'F12b_VTZ-F12'!N25-'F12b_VTZ-F12'!$L25</f>
        <v>-1.5068879454394946E-2</v>
      </c>
      <c r="AH32" s="1">
        <f>'F12b_VTZ-F12'!O25-'F12b_VTZ-F12'!$L25</f>
        <v>-7.1684770072414139E-2</v>
      </c>
      <c r="AI32" s="1">
        <f>'F12b_VTZ-F12'!P25-'F12b_VTZ-F12'!$L25</f>
        <v>-2.6901999824529454E-2</v>
      </c>
      <c r="AJ32" s="1">
        <f>'F12b_VTZ-F12'!Q25-'F12b_VTZ-F12'!$L25</f>
        <v>-1.547349895221295E-2</v>
      </c>
      <c r="AK32" s="1">
        <f>'F12b_VTZ-F12'!R25-'F12b_VTZ-F12'!$L25</f>
        <v>-3.606134377711534E-2</v>
      </c>
      <c r="AL32" s="1">
        <f>'F12b_VTZ-F12'!W25-'F12b_VTZ-F12'!$U25</f>
        <v>1.377626546688937E-2</v>
      </c>
      <c r="AM32" s="1">
        <f>'F12b_VTZ-F12'!X25-'F12b_VTZ-F12'!$U25</f>
        <v>-3.4246970062538296E-2</v>
      </c>
      <c r="AN32" s="1">
        <f>'F12b_VTZ-F12'!Y25-'F12b_VTZ-F12'!$U25</f>
        <v>1.2566861488529923E-2</v>
      </c>
      <c r="AO32" s="1">
        <f>'F12b_VTZ-F12'!Z25-'F12b_VTZ-F12'!$U25</f>
        <v>2.4513686389187939E-2</v>
      </c>
      <c r="AP32" s="1">
        <f>'F12b_VTZ-F12'!AA25-'F12b_VTZ-F12'!$U25</f>
        <v>2.992108016577788E-3</v>
      </c>
      <c r="AQ32" s="1"/>
      <c r="AR32" s="1">
        <f>'F12b_VDZ-F12'!E25-'F12b_VDZ-F12'!$C25</f>
        <v>3.941720063301446E-2</v>
      </c>
      <c r="AS32" s="1">
        <f>'F12b_VDZ-F12'!F25-'F12b_VDZ-F12'!$C25</f>
        <v>-6.0894091464044564E-2</v>
      </c>
      <c r="AT32" s="1">
        <f>'F12b_VDZ-F12'!G25-'F12b_VDZ-F12'!$C25</f>
        <v>5.5531282081560107E-2</v>
      </c>
      <c r="AU32" s="1">
        <f>'F12b_VDZ-F12'!H25-'F12b_VDZ-F12'!$C25</f>
        <v>8.0618939908509546E-2</v>
      </c>
      <c r="AV32" s="1">
        <f>'F12b_VDZ-F12'!I25-'F12b_VDZ-F12'!$C25</f>
        <v>3.8285418284518258E-2</v>
      </c>
      <c r="AW32" s="1">
        <f>'F12b_VDZ-F12'!N25-'F12b_VDZ-F12'!$L25</f>
        <v>-0.10264699308742209</v>
      </c>
      <c r="AX32" s="1">
        <f>'F12b_VDZ-F12'!O25-'F12b_VDZ-F12'!$L25</f>
        <v>-0.22339413578060707</v>
      </c>
      <c r="AY32" s="1">
        <f>'F12b_VDZ-F12'!P25-'F12b_VDZ-F12'!$L25</f>
        <v>-0.12964144021616519</v>
      </c>
      <c r="AZ32" s="1">
        <f>'F12b_VDZ-F12'!Q25-'F12b_VDZ-F12'!$L25</f>
        <v>-0.10943935303322228</v>
      </c>
      <c r="BA32" s="1">
        <f>'F12b_VDZ-F12'!R25-'F12b_VDZ-F12'!$L25</f>
        <v>-0.14352884438821789</v>
      </c>
      <c r="BB32" s="1">
        <f t="shared" si="9"/>
        <v>-3.1614896227203815E-2</v>
      </c>
      <c r="BC32" s="1">
        <f t="shared" si="10"/>
        <v>-0.14214411362232582</v>
      </c>
      <c r="BD32" s="1">
        <f t="shared" si="11"/>
        <v>-3.7055079067302543E-2</v>
      </c>
      <c r="BE32" s="1">
        <f t="shared" si="12"/>
        <v>-1.4410206562356365E-2</v>
      </c>
      <c r="BF32" s="1">
        <f t="shared" si="13"/>
        <v>-5.2621713051849817E-2</v>
      </c>
      <c r="BG32" s="1"/>
      <c r="BH32" s="1">
        <f>'F12c_VDZ-F12 '!E25-'F12c_VDZ-F12 '!$C25</f>
        <v>6.5842471539520275E-2</v>
      </c>
      <c r="BI32" s="1">
        <f>'F12c_VDZ-F12 '!F25-'F12c_VDZ-F12 '!$C25</f>
        <v>-3.2178078192666604E-2</v>
      </c>
      <c r="BJ32" s="1">
        <f>'F12c_VDZ-F12 '!G25-'F12c_VDZ-F12 '!$C25</f>
        <v>8.7041781451844713E-2</v>
      </c>
      <c r="BK32" s="1">
        <f>'F12c_VDZ-F12 '!H25-'F12c_VDZ-F12 '!$C25</f>
        <v>0.10668707163339697</v>
      </c>
      <c r="BL32" s="1">
        <f>'F12c_VDZ-F12 '!I25-'F12c_VDZ-F12 '!$C25</f>
        <v>6.5145661871863325E-2</v>
      </c>
      <c r="BM32" s="1">
        <f>'F12c_VDZ-F12 '!N25-'F12c_VDZ-F12 '!$L25</f>
        <v>-8.3487863591917844E-2</v>
      </c>
      <c r="BN32" s="1">
        <f>'F12c_VDZ-F12 '!O25-'F12c_VDZ-F12 '!$L25</f>
        <v>-0.20197297463746544</v>
      </c>
      <c r="BO32" s="1">
        <f>'F12c_VDZ-F12 '!P25-'F12c_VDZ-F12 '!$L25</f>
        <v>-0.10603115552066278</v>
      </c>
      <c r="BP32" s="1">
        <f>'F12c_VDZ-F12 '!Q25-'F12c_VDZ-F12 '!$L25</f>
        <v>-9.022166805175047E-2</v>
      </c>
      <c r="BQ32" s="1">
        <f>'F12c_VDZ-F12 '!R25-'F12c_VDZ-F12 '!$L25</f>
        <v>-0.12365199109593128</v>
      </c>
      <c r="BR32" s="1">
        <f>'F12c_VDZ-F12 '!W25-'F12c_VDZ-F12 '!$U25</f>
        <v>-8.8226960261987841E-3</v>
      </c>
      <c r="BS32" s="1">
        <f>'F12c_VDZ-F12 '!X25-'F12c_VDZ-F12 '!$U25</f>
        <v>-0.11707552641506602</v>
      </c>
      <c r="BT32" s="1">
        <f>'F12c_VDZ-F12 '!Y25-'F12c_VDZ-F12 '!$U25</f>
        <v>-9.4946870344081447E-3</v>
      </c>
      <c r="BU32" s="1">
        <f>'F12c_VDZ-F12 '!Z25-'F12c_VDZ-F12 '!$U25</f>
        <v>8.2327017908241373E-3</v>
      </c>
      <c r="BV32" s="1">
        <f>'F12c_VDZ-F12 '!AA25-'F12c_VDZ-F12 '!$U25</f>
        <v>-2.9253164612033089E-2</v>
      </c>
      <c r="BX32" s="1">
        <f>'F12c_aVDZ-F12'!E25-'F12c_aVDZ-F12'!C25</f>
        <v>9.8472034333058289E-2</v>
      </c>
      <c r="BY32" s="1">
        <f>'F12c_aVDZ-F12'!F25-'F12c_aVDZ-F12'!C25</f>
        <v>1.4257276053610823E-2</v>
      </c>
      <c r="BZ32" s="1">
        <f>'F12c_aVDZ-F12'!G25-'F12c_aVDZ-F12'!C25</f>
        <v>0.13480763379618566</v>
      </c>
      <c r="CA32" s="1">
        <f>'F12c_aVDZ-F12'!H25-'F12c_aVDZ-F12'!C25</f>
        <v>0.1544479971536461</v>
      </c>
      <c r="CB32" s="1">
        <f>'F12c_aVDZ-F12'!I25-'F12c_aVDZ-F12'!C25</f>
        <v>0.11479892136718561</v>
      </c>
      <c r="CC32" s="1">
        <f>'F12c_aVDZ-F12'!N25-'F12c_aVDZ-F12'!L25</f>
        <v>-4.7000277717671679E-2</v>
      </c>
      <c r="CD32" s="1">
        <f>'F12c_aVDZ-F12'!O25-'F12c_aVDZ-F12'!L25</f>
        <v>-0.16526094466462204</v>
      </c>
      <c r="CE32" s="1">
        <f>'F12c_aVDZ-F12'!P25-'F12c_aVDZ-F12'!L25</f>
        <v>-6.5112045791828166E-2</v>
      </c>
      <c r="CF32" s="1">
        <f>'F12c_aVDZ-F12'!Q25-'F12c_aVDZ-F12'!L25</f>
        <v>-4.879553872752318E-2</v>
      </c>
      <c r="CG32" s="1">
        <f>'F12c_aVDZ-F12'!R25-'F12c_aVDZ-F12'!L25</f>
        <v>-8.1734564008703714E-2</v>
      </c>
      <c r="CH32" s="1">
        <f>'F12c_aVDZ-F12'!W25-'F12c_aVDZ-F12'!U25</f>
        <v>2.5735878307694193E-2</v>
      </c>
      <c r="CI32" s="1">
        <f>'F12c_aVDZ-F12'!X25-'F12c_aVDZ-F12'!U25</f>
        <v>-7.5501834305505611E-2</v>
      </c>
      <c r="CJ32" s="1">
        <f>'F12c_aVDZ-F12'!Y25-'F12c_aVDZ-F12'!U25</f>
        <v>3.4847794002178745E-2</v>
      </c>
      <c r="CK32" s="1">
        <f>'F12c_aVDZ-F12'!Z25-'F12c_aVDZ-F12'!U25</f>
        <v>5.2826229213062348E-2</v>
      </c>
      <c r="CL32" s="1">
        <f>'F12c_aVDZ-F12'!AA25-'F12c_aVDZ-F12'!U25</f>
        <v>1.6532178679241838E-2</v>
      </c>
      <c r="CM32" t="str">
        <f t="shared" si="14"/>
        <v>15_Peptide-Peptide.out</v>
      </c>
      <c r="CO32" s="1">
        <f t="shared" si="15"/>
        <v>-5.2193987449665968E-2</v>
      </c>
      <c r="CP32" s="1"/>
      <c r="CQ32" s="1">
        <f t="shared" si="16"/>
        <v>-1.8315615322936907E-2</v>
      </c>
      <c r="CR32" s="1">
        <f t="shared" si="17"/>
        <v>-2.0590517948567921E-2</v>
      </c>
      <c r="CS32" s="1">
        <f t="shared" si="18"/>
        <v>1.7978435210883603E-2</v>
      </c>
      <c r="CU32" t="str">
        <f t="shared" si="19"/>
        <v>15_Peptide-Peptide.out</v>
      </c>
      <c r="CV32" s="1">
        <f t="shared" si="20"/>
        <v>-4.0829226226774873E-2</v>
      </c>
      <c r="CW32" s="1">
        <f t="shared" si="21"/>
        <v>5.0170773773224431E-2</v>
      </c>
      <c r="CX32" s="1">
        <f t="shared" si="22"/>
        <v>9.0212555225068547E-2</v>
      </c>
      <c r="CY32" s="1">
        <f t="shared" si="23"/>
        <v>3.8018567775402579E-2</v>
      </c>
      <c r="CZ32" s="1">
        <f t="shared" si="8"/>
        <v>5.5997002986286182E-2</v>
      </c>
      <c r="DA32" s="1">
        <f t="shared" si="8"/>
        <v>1.9702952452465672E-2</v>
      </c>
      <c r="DB32" s="1">
        <f t="shared" si="24"/>
        <v>1.7428049826834657E-2</v>
      </c>
      <c r="DC32" s="1">
        <f t="shared" si="25"/>
        <v>-2.3731226051305621E-2</v>
      </c>
      <c r="DD32" s="1"/>
      <c r="DH32" s="1"/>
      <c r="DI32" s="1"/>
      <c r="DJ32" s="1"/>
      <c r="DK32" s="1"/>
      <c r="DL32" s="1"/>
      <c r="DM32" s="1"/>
    </row>
    <row r="33" spans="1:117" x14ac:dyDescent="0.2">
      <c r="A33" t="s">
        <v>155</v>
      </c>
      <c r="B33" s="1"/>
      <c r="C33" s="1"/>
      <c r="E33" s="1">
        <f>'CCSD-MP2 '!X27+'(T) '!P36</f>
        <v>1.9814169050646258E-2</v>
      </c>
      <c r="F33" s="1"/>
      <c r="G33" s="1">
        <f>'CCSD-MP2 '!X27+'(T) '!AC36</f>
        <v>1.3406948919020945E-2</v>
      </c>
      <c r="H33" s="1"/>
      <c r="I33" s="1">
        <f>BEGDB!I19-BEGDB!E19</f>
        <v>5.1000000000000156E-2</v>
      </c>
      <c r="J33" s="1">
        <f>-(BEGDB!D19-BEGDB!I19)</f>
        <v>-2.4000000000000021E-2</v>
      </c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B33" s="1">
        <f>'F12b_VTZ-F12'!E26-'F12b_VTZ-F12'!$C26</f>
        <v>5.1757206355496521E-2</v>
      </c>
      <c r="AC33" s="1">
        <f>'F12b_VTZ-F12'!F26-'F12b_VTZ-F12'!$C26</f>
        <v>1.3466168297472159E-2</v>
      </c>
      <c r="AD33" s="1">
        <f>'F12b_VTZ-F12'!G26-'F12b_VTZ-F12'!$C26</f>
        <v>3.4622798362585527E-2</v>
      </c>
      <c r="AE33" s="1">
        <f>'F12b_VTZ-F12'!H26-'F12b_VTZ-F12'!$C26</f>
        <v>3.9799204653995446E-2</v>
      </c>
      <c r="AF33" s="1">
        <f>'F12b_VTZ-F12'!I26-'F12b_VTZ-F12'!$C26</f>
        <v>2.9606214684725352E-2</v>
      </c>
      <c r="AG33" s="1">
        <f>'F12b_VTZ-F12'!N26-'F12b_VTZ-F12'!$L26</f>
        <v>2.4926676000676551E-2</v>
      </c>
      <c r="AH33" s="1">
        <f>'F12b_VTZ-F12'!O26-'F12b_VTZ-F12'!$L26</f>
        <v>-2.0018887855569822E-2</v>
      </c>
      <c r="AI33" s="1">
        <f>'F12b_VTZ-F12'!P26-'F12b_VTZ-F12'!$L26</f>
        <v>-9.1165985208530032E-4</v>
      </c>
      <c r="AJ33" s="1">
        <f>'F12b_VTZ-F12'!Q26-'F12b_VTZ-F12'!$L26</f>
        <v>3.7633179182039456E-3</v>
      </c>
      <c r="AK33" s="1">
        <f>'F12b_VTZ-F12'!R26-'F12b_VTZ-F12'!$L26</f>
        <v>-5.442296717995454E-3</v>
      </c>
      <c r="AL33" s="1">
        <f>'F12b_VTZ-F12'!W26-'F12b_VTZ-F12'!$U26</f>
        <v>3.8341941178086536E-2</v>
      </c>
      <c r="AM33" s="1">
        <f>'F12b_VTZ-F12'!X26-'F12b_VTZ-F12'!$U26</f>
        <v>-3.2763597790488319E-3</v>
      </c>
      <c r="AN33" s="1">
        <f>'F12b_VTZ-F12'!Y26-'F12b_VTZ-F12'!$U26</f>
        <v>1.6855569255250558E-2</v>
      </c>
      <c r="AO33" s="1">
        <f>'F12b_VTZ-F12'!Z26-'F12b_VTZ-F12'!$U26</f>
        <v>2.1781261286099252E-2</v>
      </c>
      <c r="AP33" s="1">
        <f>'F12b_VTZ-F12'!AA26-'F12b_VTZ-F12'!$U26</f>
        <v>1.2081958983364949E-2</v>
      </c>
      <c r="AQ33" s="1"/>
      <c r="AR33" s="1">
        <f>'F12b_VDZ-F12'!E26-'F12b_VDZ-F12'!$C26</f>
        <v>6.0392203280620116E-2</v>
      </c>
      <c r="AS33" s="1">
        <f>'F12b_VDZ-F12'!F26-'F12b_VDZ-F12'!$C26</f>
        <v>-2.3562909780190822E-2</v>
      </c>
      <c r="AT33" s="1">
        <f>'F12b_VDZ-F12'!G26-'F12b_VDZ-F12'!$C26</f>
        <v>2.827485900148563E-2</v>
      </c>
      <c r="AU33" s="1">
        <f>'F12b_VDZ-F12'!H26-'F12b_VDZ-F12'!$C26</f>
        <v>3.8930590641513163E-2</v>
      </c>
      <c r="AV33" s="1">
        <f>'F12b_VDZ-F12'!I26-'F12b_VDZ-F12'!$C26</f>
        <v>1.908689066729341E-2</v>
      </c>
      <c r="AW33" s="1">
        <f>'F12b_VDZ-F12'!N26-'F12b_VDZ-F12'!$L26</f>
        <v>-2.0027478388323416E-2</v>
      </c>
      <c r="AX33" s="1">
        <f>'F12b_VDZ-F12'!O26-'F12b_VDZ-F12'!$L26</f>
        <v>-0.1064208483158291</v>
      </c>
      <c r="AY33" s="1">
        <f>'F12b_VDZ-F12'!P26-'F12b_VDZ-F12'!$L26</f>
        <v>-6.8086206717908659E-2</v>
      </c>
      <c r="AZ33" s="1">
        <f>'F12b_VDZ-F12'!Q26-'F12b_VDZ-F12'!$L26</f>
        <v>-6.0206167453401349E-2</v>
      </c>
      <c r="BA33" s="1">
        <f>'F12b_VDZ-F12'!R26-'F12b_VDZ-F12'!$L26</f>
        <v>-7.4880817701027169E-2</v>
      </c>
      <c r="BB33" s="1">
        <f t="shared" si="9"/>
        <v>2.018236244614835E-2</v>
      </c>
      <c r="BC33" s="1">
        <f t="shared" si="10"/>
        <v>-6.499187904800996E-2</v>
      </c>
      <c r="BD33" s="1">
        <f t="shared" si="11"/>
        <v>-1.9905673858211514E-2</v>
      </c>
      <c r="BE33" s="1">
        <f t="shared" si="12"/>
        <v>-1.0637788405944093E-2</v>
      </c>
      <c r="BF33" s="1">
        <f t="shared" si="13"/>
        <v>-2.7896963516866879E-2</v>
      </c>
      <c r="BG33" s="1"/>
      <c r="BH33" s="1">
        <f>'F12c_VDZ-F12 '!E26-'F12c_VDZ-F12 '!$C26</f>
        <v>7.7216799150826354E-2</v>
      </c>
      <c r="BI33" s="1">
        <f>'F12c_VDZ-F12 '!F26-'F12c_VDZ-F12 '!$C26</f>
        <v>-4.8488916223332623E-3</v>
      </c>
      <c r="BJ33" s="1">
        <f>'F12c_VDZ-F12 '!G26-'F12c_VDZ-F12 '!$C26</f>
        <v>4.8162765681555975E-2</v>
      </c>
      <c r="BK33" s="1">
        <f>'F12c_VDZ-F12 '!H26-'F12c_VDZ-F12 '!$C26</f>
        <v>5.6382231726871623E-2</v>
      </c>
      <c r="BL33" s="1">
        <f>'F12c_VDZ-F12 '!I26-'F12c_VDZ-F12 '!$C26</f>
        <v>3.6939377147762187E-2</v>
      </c>
      <c r="BM33" s="1">
        <f>'F12c_VDZ-F12 '!N26-'F12c_VDZ-F12 '!$L26</f>
        <v>-7.1481422297647867E-4</v>
      </c>
      <c r="BN33" s="1">
        <f>'F12c_VDZ-F12 '!O26-'F12c_VDZ-F12 '!$L26</f>
        <v>-8.5501602251133235E-2</v>
      </c>
      <c r="BO33" s="1">
        <f>'F12c_VDZ-F12 '!P26-'F12c_VDZ-F12 '!$L26</f>
        <v>-4.625761542122131E-2</v>
      </c>
      <c r="BP33" s="1">
        <f>'F12c_VDZ-F12 '!Q26-'F12c_VDZ-F12 '!$L26</f>
        <v>-4.0172828911299696E-2</v>
      </c>
      <c r="BQ33" s="1">
        <f>'F12c_VDZ-F12 '!R26-'F12c_VDZ-F12 '!$L26</f>
        <v>-5.4566174976005577E-2</v>
      </c>
      <c r="BR33" s="1">
        <f>'F12c_VDZ-F12 '!W26-'F12c_VDZ-F12 '!$U26</f>
        <v>3.8250992463924938E-2</v>
      </c>
      <c r="BS33" s="1">
        <f>'F12c_VDZ-F12 '!X26-'F12c_VDZ-F12 '!$U26</f>
        <v>-4.5175246936732805E-2</v>
      </c>
      <c r="BT33" s="1">
        <f>'F12c_VDZ-F12 '!Y26-'F12c_VDZ-F12 '!$U26</f>
        <v>9.5257513016733242E-4</v>
      </c>
      <c r="BU33" s="1">
        <f>'F12c_VDZ-F12 '!Z26-'F12c_VDZ-F12 '!$U26</f>
        <v>8.1047014077864077E-3</v>
      </c>
      <c r="BV33" s="1">
        <f>'F12c_VDZ-F12 '!AA26-'F12c_VDZ-F12 '!$U26</f>
        <v>-8.813398914121251E-3</v>
      </c>
      <c r="BX33" s="1">
        <f>'F12c_aVDZ-F12'!E26-'F12c_aVDZ-F12'!C26</f>
        <v>0.10397471281395632</v>
      </c>
      <c r="BY33" s="1">
        <f>'F12c_aVDZ-F12'!F26-'F12c_aVDZ-F12'!C26</f>
        <v>2.2830950874887179E-2</v>
      </c>
      <c r="BZ33" s="1">
        <f>'F12c_aVDZ-F12'!G26-'F12c_aVDZ-F12'!C26</f>
        <v>7.6842101974385457E-2</v>
      </c>
      <c r="CA33" s="1">
        <f>'F12c_aVDZ-F12'!H26-'F12c_aVDZ-F12'!C26</f>
        <v>8.5114159411258328E-2</v>
      </c>
      <c r="CB33" s="1">
        <f>'F12c_aVDZ-F12'!I26-'F12c_aVDZ-F12'!C26</f>
        <v>6.6193312524654324E-2</v>
      </c>
      <c r="CC33" s="1">
        <f>'F12c_aVDZ-F12'!N26-'F12c_aVDZ-F12'!L26</f>
        <v>2.6017157554336201E-2</v>
      </c>
      <c r="CD33" s="1">
        <f>'F12c_aVDZ-F12'!O26-'F12c_aVDZ-F12'!L26</f>
        <v>-6.1773212881729656E-2</v>
      </c>
      <c r="CE33" s="1">
        <f>'F12c_aVDZ-F12'!P26-'F12c_aVDZ-F12'!L26</f>
        <v>-2.005331485166284E-2</v>
      </c>
      <c r="CF33" s="1">
        <f>'F12c_aVDZ-F12'!Q26-'F12c_aVDZ-F12'!L26</f>
        <v>-1.3663719634012139E-2</v>
      </c>
      <c r="CG33" s="1">
        <f>'F12c_aVDZ-F12'!R26-'F12c_aVDZ-F12'!L26</f>
        <v>-2.827877202009077E-2</v>
      </c>
      <c r="CH33" s="1">
        <f>'F12c_aVDZ-F12'!W26-'F12c_aVDZ-F12'!U26</f>
        <v>6.4995935184145814E-2</v>
      </c>
      <c r="CI33" s="1">
        <f>'F12c_aVDZ-F12'!X26-'F12c_aVDZ-F12'!U26</f>
        <v>-1.9471131003421682E-2</v>
      </c>
      <c r="CJ33" s="1">
        <f>'F12c_aVDZ-F12'!Y26-'F12c_aVDZ-F12'!U26</f>
        <v>2.8394393561360864E-2</v>
      </c>
      <c r="CK33" s="1">
        <f>'F12c_aVDZ-F12'!Z26-'F12c_aVDZ-F12'!U26</f>
        <v>3.5725219888622206E-2</v>
      </c>
      <c r="CL33" s="1">
        <f>'F12c_aVDZ-F12'!AA26-'F12c_aVDZ-F12'!U26</f>
        <v>1.8957270252281333E-2</v>
      </c>
      <c r="CM33" t="str">
        <f t="shared" si="14"/>
        <v>16_Peptide-Water.out</v>
      </c>
      <c r="CO33" s="1">
        <f t="shared" si="15"/>
        <v>-1.976837212019511E-2</v>
      </c>
      <c r="CP33" s="1"/>
      <c r="CQ33" s="1">
        <f t="shared" si="16"/>
        <v>-9.4371233090795315E-3</v>
      </c>
      <c r="CR33" s="1">
        <f t="shared" si="17"/>
        <v>-5.5634426864736852E-3</v>
      </c>
      <c r="CS33" s="1">
        <f t="shared" si="18"/>
        <v>7.3308263272613416E-3</v>
      </c>
      <c r="CU33" t="str">
        <f t="shared" si="19"/>
        <v>16_Peptide-Water.out</v>
      </c>
      <c r="CV33" s="1">
        <f t="shared" si="20"/>
        <v>-4.3814169050646279E-2</v>
      </c>
      <c r="CW33" s="1">
        <f t="shared" si="21"/>
        <v>3.1185830949353899E-2</v>
      </c>
      <c r="CX33" s="1">
        <f t="shared" si="22"/>
        <v>2.8348596630909717E-2</v>
      </c>
      <c r="CY33" s="1">
        <f t="shared" si="23"/>
        <v>8.5802245107146069E-3</v>
      </c>
      <c r="CZ33" s="1">
        <f t="shared" si="8"/>
        <v>1.5911050837975949E-2</v>
      </c>
      <c r="DA33" s="1">
        <f t="shared" si="8"/>
        <v>-8.5689879836492455E-4</v>
      </c>
      <c r="DB33" s="1">
        <f t="shared" si="24"/>
        <v>3.0167818242409217E-3</v>
      </c>
      <c r="DC33" s="1">
        <f t="shared" si="25"/>
        <v>-2.0725828902731558E-2</v>
      </c>
      <c r="DD33" s="1"/>
      <c r="DH33" s="1"/>
      <c r="DI33" s="1"/>
      <c r="DJ33" s="1"/>
      <c r="DK33" s="1"/>
      <c r="DL33" s="1"/>
      <c r="DM33" s="1"/>
    </row>
    <row r="34" spans="1:117" x14ac:dyDescent="0.2">
      <c r="A34" t="s">
        <v>170</v>
      </c>
      <c r="B34" s="1"/>
      <c r="C34" s="1"/>
      <c r="E34" s="1">
        <f>'CCSD-MP2 '!X28+'(T) '!P37</f>
        <v>0.19800273543896774</v>
      </c>
      <c r="F34" s="1"/>
      <c r="G34" s="1">
        <f>'CCSD-MP2 '!X28+'(T) '!AC37</f>
        <v>0.21815780276648988</v>
      </c>
      <c r="H34" s="1"/>
      <c r="I34" s="1">
        <f>BEGDB!I20-BEGDB!E20</f>
        <v>0.28000000000000114</v>
      </c>
      <c r="J34" s="1">
        <f>-(BEGDB!D20-BEGDB!I20)</f>
        <v>1.3999999999999346E-2</v>
      </c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B34" s="1">
        <f>'F12b_VTZ-F12'!E27-'F12b_VTZ-F12'!$C27</f>
        <v>0.27164858451730467</v>
      </c>
      <c r="AC34" s="1">
        <f>'F12b_VTZ-F12'!F27-'F12b_VTZ-F12'!$C27</f>
        <v>0.21018686534842956</v>
      </c>
      <c r="AD34" s="1">
        <f>'F12b_VTZ-F12'!G27-'F12b_VTZ-F12'!$C27</f>
        <v>0.28437248791200176</v>
      </c>
      <c r="AE34" s="1">
        <f>'F12b_VTZ-F12'!H27-'F12b_VTZ-F12'!$C27</f>
        <v>0.30027737440397217</v>
      </c>
      <c r="AF34" s="1">
        <f>'F12b_VTZ-F12'!I27-'F12b_VTZ-F12'!$C27</f>
        <v>0.26792696738801425</v>
      </c>
      <c r="AG34" s="1">
        <f>'F12b_VTZ-F12'!N27-'F12b_VTZ-F12'!$L27</f>
        <v>0.18137848837817216</v>
      </c>
      <c r="AH34" s="1">
        <f>'F12b_VTZ-F12'!O27-'F12b_VTZ-F12'!$L27</f>
        <v>8.6068847540193616E-2</v>
      </c>
      <c r="AI34" s="1">
        <f>'F12b_VTZ-F12'!P27-'F12b_VTZ-F12'!$L27</f>
        <v>0.15289154065471777</v>
      </c>
      <c r="AJ34" s="1">
        <f>'F12b_VTZ-F12'!Q27-'F12b_VTZ-F12'!$L27</f>
        <v>0.16721786578818509</v>
      </c>
      <c r="AK34" s="1">
        <f>'F12b_VTZ-F12'!R27-'F12b_VTZ-F12'!$L27</f>
        <v>0.13807823946362419</v>
      </c>
      <c r="AL34" s="1">
        <f>'F12b_VTZ-F12'!W27-'F12b_VTZ-F12'!$U27</f>
        <v>0.22651353644773664</v>
      </c>
      <c r="AM34" s="1">
        <f>'F12b_VTZ-F12'!X27-'F12b_VTZ-F12'!$U27</f>
        <v>0.14812785644431159</v>
      </c>
      <c r="AN34" s="1">
        <f>'F12b_VTZ-F12'!Y27-'F12b_VTZ-F12'!$U27</f>
        <v>0.21863201428336154</v>
      </c>
      <c r="AO34" s="1">
        <f>'F12b_VTZ-F12'!Z27-'F12b_VTZ-F12'!$U27</f>
        <v>0.23374762009607863</v>
      </c>
      <c r="AP34" s="1">
        <f>'F12b_VTZ-F12'!AA27-'F12b_VTZ-F12'!$U27</f>
        <v>0.20300260342581922</v>
      </c>
      <c r="AQ34" s="1"/>
      <c r="AR34" s="1">
        <f>'F12b_VDZ-F12'!E27-'F12b_VDZ-F12'!$C27</f>
        <v>0.28831341085320616</v>
      </c>
      <c r="AS34" s="1">
        <f>'F12b_VDZ-F12'!F27-'F12b_VDZ-F12'!$C27</f>
        <v>0.12057630033009659</v>
      </c>
      <c r="AT34" s="1">
        <f>'F12b_VDZ-F12'!G27-'F12b_VDZ-F12'!$C27</f>
        <v>0.30717544067889335</v>
      </c>
      <c r="AU34" s="1">
        <f>'F12b_VDZ-F12'!H27-'F12b_VDZ-F12'!$C27</f>
        <v>0.33970282581233135</v>
      </c>
      <c r="AV34" s="1">
        <f>'F12b_VDZ-F12'!I27-'F12b_VDZ-F12'!$C27</f>
        <v>0.27172545494649825</v>
      </c>
      <c r="AW34" s="1">
        <f>'F12b_VDZ-F12'!N27-'F12b_VDZ-F12'!$L27</f>
        <v>7.5090741152973095E-2</v>
      </c>
      <c r="AX34" s="1">
        <f>'F12b_VDZ-F12'!O27-'F12b_VDZ-F12'!$L27</f>
        <v>-0.13878111150663131</v>
      </c>
      <c r="AY34" s="1">
        <f>'F12b_VDZ-F12'!P27-'F12b_VDZ-F12'!$L27</f>
        <v>8.8787125813709622E-3</v>
      </c>
      <c r="AZ34" s="1">
        <f>'F12b_VDZ-F12'!Q27-'F12b_VDZ-F12'!$L27</f>
        <v>3.4618316514531955E-2</v>
      </c>
      <c r="BA34" s="1">
        <f>'F12b_VDZ-F12'!R27-'F12b_VDZ-F12'!$L27</f>
        <v>-1.9173606670385368E-2</v>
      </c>
      <c r="BB34" s="1">
        <f t="shared" si="9"/>
        <v>0.18170207600308963</v>
      </c>
      <c r="BC34" s="1">
        <f t="shared" si="10"/>
        <v>-9.1024055882673593E-3</v>
      </c>
      <c r="BD34" s="1">
        <f t="shared" si="11"/>
        <v>0.15802707663013216</v>
      </c>
      <c r="BE34" s="1">
        <f t="shared" si="12"/>
        <v>0.18716057116343165</v>
      </c>
      <c r="BF34" s="1">
        <f t="shared" si="13"/>
        <v>0.12627592413805644</v>
      </c>
      <c r="BG34" s="1"/>
      <c r="BH34" s="1">
        <f>'F12c_VDZ-F12 '!E27-'F12c_VDZ-F12 '!$C27</f>
        <v>0.35710764880158763</v>
      </c>
      <c r="BI34" s="1">
        <f>'F12c_VDZ-F12 '!F27-'F12c_VDZ-F12 '!$C27</f>
        <v>0.19360672143714552</v>
      </c>
      <c r="BJ34" s="1">
        <f>'F12c_VDZ-F12 '!G27-'F12c_VDZ-F12 '!$C27</f>
        <v>0.38437340236191275</v>
      </c>
      <c r="BK34" s="1">
        <f>'F12c_VDZ-F12 '!H27-'F12c_VDZ-F12 '!$C27</f>
        <v>0.40792142360733408</v>
      </c>
      <c r="BL34" s="1">
        <f>'F12c_VDZ-F12 '!I27-'F12c_VDZ-F12 '!$C27</f>
        <v>0.3414367752633467</v>
      </c>
      <c r="BM34" s="1">
        <f>'F12c_VDZ-F12 '!N27-'F12c_VDZ-F12 '!$L27</f>
        <v>0.13711916161101101</v>
      </c>
      <c r="BN34" s="1">
        <f>'F12c_VDZ-F12 '!O27-'F12c_VDZ-F12 '!$L27</f>
        <v>-7.1793832902329768E-2</v>
      </c>
      <c r="BO34" s="1">
        <f>'F12c_VDZ-F12 '!P27-'F12c_VDZ-F12 '!$L27</f>
        <v>7.854282269509838E-2</v>
      </c>
      <c r="BP34" s="1">
        <f>'F12c_VDZ-F12 '!Q27-'F12c_VDZ-F12 '!$L27</f>
        <v>9.7100207783586967E-2</v>
      </c>
      <c r="BQ34" s="1">
        <f>'F12c_VDZ-F12 '!R27-'F12c_VDZ-F12 '!$L27</f>
        <v>4.4705944633683714E-2</v>
      </c>
      <c r="BR34" s="1">
        <f>'F12c_VDZ-F12 '!W27-'F12c_VDZ-F12 '!$U27</f>
        <v>0.24711340520629932</v>
      </c>
      <c r="BS34" s="1">
        <f>'F12c_VDZ-F12 '!X27-'F12c_VDZ-F12 '!$U27</f>
        <v>6.0906444267406101E-2</v>
      </c>
      <c r="BT34" s="1">
        <f>'F12c_VDZ-F12 '!Y27-'F12c_VDZ-F12 '!$U27</f>
        <v>0.23145811252850379</v>
      </c>
      <c r="BU34" s="1">
        <f>'F12c_VDZ-F12 '!Z27-'F12c_VDZ-F12 '!$U27</f>
        <v>0.2525108156954623</v>
      </c>
      <c r="BV34" s="1">
        <f>'F12c_VDZ-F12 '!AA27-'F12c_VDZ-F12 '!$U27</f>
        <v>0.19307135994851521</v>
      </c>
      <c r="BX34" s="1">
        <f>'F12c_aVDZ-F12'!E27-'F12c_aVDZ-F12'!C27</f>
        <v>0.37985464737669261</v>
      </c>
      <c r="BY34" s="1">
        <f>'F12c_aVDZ-F12'!F27-'F12c_aVDZ-F12'!C27</f>
        <v>0.24078057521458973</v>
      </c>
      <c r="BZ34" s="1">
        <f>'F12c_aVDZ-F12'!G27-'F12c_aVDZ-F12'!C27</f>
        <v>0.43059532967246028</v>
      </c>
      <c r="CA34" s="1">
        <f>'F12c_aVDZ-F12'!H27-'F12c_aVDZ-F12'!C27</f>
        <v>0.45369309578507355</v>
      </c>
      <c r="CB34" s="1">
        <f>'F12c_aVDZ-F12'!I27-'F12c_aVDZ-F12'!C27</f>
        <v>0.39114680723173123</v>
      </c>
      <c r="CC34" s="1">
        <f>'F12c_aVDZ-F12'!N27-'F12c_aVDZ-F12'!L27</f>
        <v>0.17248857454982058</v>
      </c>
      <c r="CD34" s="1">
        <f>'F12c_aVDZ-F12'!O27-'F12c_aVDZ-F12'!L27</f>
        <v>-3.4988597887380735E-2</v>
      </c>
      <c r="CE34" s="1">
        <f>'F12c_aVDZ-F12'!P27-'F12c_aVDZ-F12'!L27</f>
        <v>0.12081379309494267</v>
      </c>
      <c r="CF34" s="1">
        <f>'F12c_aVDZ-F12'!Q27-'F12c_aVDZ-F12'!L27</f>
        <v>0.13977273649727806</v>
      </c>
      <c r="CG34" s="1">
        <f>'F12c_aVDZ-F12'!R27-'F12c_aVDZ-F12'!L27</f>
        <v>8.8433938670348766E-2</v>
      </c>
      <c r="CH34" s="1">
        <f>'F12c_aVDZ-F12'!W27-'F12c_aVDZ-F12'!U27</f>
        <v>0.27617161096326015</v>
      </c>
      <c r="CI34" s="1">
        <f>'F12c_aVDZ-F12'!X27-'F12c_aVDZ-F12'!U27</f>
        <v>0.1028959886636045</v>
      </c>
      <c r="CJ34" s="1">
        <f>'F12c_aVDZ-F12'!Y27-'F12c_aVDZ-F12'!U27</f>
        <v>0.27570456138370503</v>
      </c>
      <c r="CK34" s="1">
        <f>'F12c_aVDZ-F12'!Z27-'F12c_aVDZ-F12'!U27</f>
        <v>0.29673291614117758</v>
      </c>
      <c r="CL34" s="1">
        <f>'F12c_aVDZ-F12'!AA27-'F12c_aVDZ-F12'!U27</f>
        <v>0.23979037295104177</v>
      </c>
      <c r="CM34" t="str">
        <f t="shared" si="14"/>
        <v>17_Uracil-Uracil_BP.out</v>
      </c>
      <c r="CO34" s="1">
        <f t="shared" si="15"/>
        <v>-0.10866884097820773</v>
      </c>
      <c r="CP34" s="1"/>
      <c r="CQ34" s="1">
        <f t="shared" si="16"/>
        <v>-3.5914188432663252E-2</v>
      </c>
      <c r="CR34" s="1">
        <f t="shared" si="17"/>
        <v>-3.4923986169115295E-2</v>
      </c>
      <c r="CS34" s="1">
        <f t="shared" si="18"/>
        <v>2.1028354757472556E-2</v>
      </c>
      <c r="CU34" t="str">
        <f t="shared" si="19"/>
        <v>17_Uracil-Uracil_BP.out</v>
      </c>
      <c r="CV34" s="1">
        <f t="shared" si="20"/>
        <v>-0.18400273543896839</v>
      </c>
      <c r="CW34" s="1">
        <f t="shared" si="21"/>
        <v>8.1997264561033401E-2</v>
      </c>
      <c r="CX34" s="1">
        <f t="shared" si="22"/>
        <v>0.18637066692294502</v>
      </c>
      <c r="CY34" s="1">
        <f t="shared" si="23"/>
        <v>7.7701825944737291E-2</v>
      </c>
      <c r="CZ34" s="1">
        <f t="shared" ref="CZ34:CZ83" si="27">CK34-$E34</f>
        <v>9.8730180702209847E-2</v>
      </c>
      <c r="DA34" s="1">
        <f t="shared" ref="DA34:DA83" si="28">CL34-$E34</f>
        <v>4.1787637512074038E-2</v>
      </c>
      <c r="DB34" s="1">
        <f t="shared" si="24"/>
        <v>4.2777839775621995E-2</v>
      </c>
      <c r="DC34" s="1">
        <f t="shared" si="25"/>
        <v>-4.5111194784249964E-2</v>
      </c>
      <c r="DD34" s="1"/>
      <c r="DH34" s="1"/>
      <c r="DI34" s="1"/>
      <c r="DJ34" s="1"/>
      <c r="DK34" s="1"/>
      <c r="DL34" s="1"/>
      <c r="DM34" s="1"/>
    </row>
    <row r="35" spans="1:117" x14ac:dyDescent="0.2">
      <c r="A35" t="s">
        <v>156</v>
      </c>
      <c r="B35" s="1"/>
      <c r="C35" s="1"/>
      <c r="E35" s="1">
        <f>'CCSD-MP2 '!X29+'(T) '!P38</f>
        <v>-0.15651082095126867</v>
      </c>
      <c r="F35" s="1"/>
      <c r="G35" s="1">
        <f>'CCSD-MP2 '!X29+'(T) '!AC38</f>
        <v>-0.16381757070261777</v>
      </c>
      <c r="H35" s="1"/>
      <c r="I35" s="1">
        <f>BEGDB!I21-BEGDB!E21</f>
        <v>-9.4000000000000306E-2</v>
      </c>
      <c r="J35" s="1">
        <f>-(BEGDB!D21-BEGDB!I21)</f>
        <v>-0.21199999999999974</v>
      </c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B35" s="1">
        <f>'F12b_VTZ-F12'!E28-'F12b_VTZ-F12'!$C28</f>
        <v>-8.213943166947324E-2</v>
      </c>
      <c r="AC35" s="1">
        <f>'F12b_VTZ-F12'!F28-'F12b_VTZ-F12'!$C28</f>
        <v>-0.16739627398875445</v>
      </c>
      <c r="AD35" s="1">
        <f>'F12b_VTZ-F12'!G28-'F12b_VTZ-F12'!$C28</f>
        <v>-0.13843875552355644</v>
      </c>
      <c r="AE35" s="1">
        <f>'F12b_VTZ-F12'!H28-'F12b_VTZ-F12'!$C28</f>
        <v>-0.13153095058050823</v>
      </c>
      <c r="AF35" s="1">
        <f>'F12b_VTZ-F12'!I28-'F12b_VTZ-F12'!$C28</f>
        <v>-0.14358133604999068</v>
      </c>
      <c r="AG35" s="1">
        <f>'F12b_VTZ-F12'!N28-'F12b_VTZ-F12'!$L28</f>
        <v>-0.11135373950041227</v>
      </c>
      <c r="AH35" s="1">
        <f>'F12b_VTZ-F12'!O28-'F12b_VTZ-F12'!$L28</f>
        <v>-0.2096478313996073</v>
      </c>
      <c r="AI35" s="1">
        <f>'F12b_VTZ-F12'!P28-'F12b_VTZ-F12'!$L28</f>
        <v>-0.18322765710120414</v>
      </c>
      <c r="AJ35" s="1">
        <f>'F12b_VTZ-F12'!Q28-'F12b_VTZ-F12'!$L28</f>
        <v>-0.17692513463768478</v>
      </c>
      <c r="AK35" s="1">
        <f>'F12b_VTZ-F12'!R28-'F12b_VTZ-F12'!$L28</f>
        <v>-0.18791962937829254</v>
      </c>
      <c r="AL35" s="1">
        <f>'F12b_VTZ-F12'!W28-'F12b_VTZ-F12'!$U28</f>
        <v>-9.6746585584943645E-2</v>
      </c>
      <c r="AM35" s="1">
        <f>'F12b_VTZ-F12'!X28-'F12b_VTZ-F12'!$U28</f>
        <v>-0.18852205269418132</v>
      </c>
      <c r="AN35" s="1">
        <f>'F12b_VTZ-F12'!Y28-'F12b_VTZ-F12'!$U28</f>
        <v>-0.16083320631238074</v>
      </c>
      <c r="AO35" s="1">
        <f>'F12b_VTZ-F12'!Z28-'F12b_VTZ-F12'!$U28</f>
        <v>-0.15422804260909651</v>
      </c>
      <c r="AP35" s="1">
        <f>'F12b_VTZ-F12'!AA28-'F12b_VTZ-F12'!$U28</f>
        <v>-0.16575048271414161</v>
      </c>
      <c r="AQ35" s="1"/>
      <c r="AR35" s="1">
        <f>'F12b_VDZ-F12'!E28-'F12b_VDZ-F12'!$C28</f>
        <v>-6.0985854876104639E-2</v>
      </c>
      <c r="AS35" s="1">
        <f>'F12b_VDZ-F12'!F28-'F12b_VDZ-F12'!$C28</f>
        <v>-0.22805848894803749</v>
      </c>
      <c r="AT35" s="1">
        <f>'F12b_VDZ-F12'!G28-'F12b_VDZ-F12'!$C28</f>
        <v>-0.15638692098786944</v>
      </c>
      <c r="AU35" s="1">
        <f>'F12b_VDZ-F12'!H28-'F12b_VDZ-F12'!$C28</f>
        <v>-0.14233802759159975</v>
      </c>
      <c r="AV35" s="1">
        <f>'F12b_VDZ-F12'!I28-'F12b_VDZ-F12'!$C28</f>
        <v>-0.1660919433152177</v>
      </c>
      <c r="AW35" s="1">
        <f>'F12b_VDZ-F12'!N28-'F12b_VDZ-F12'!$L28</f>
        <v>-0.14362738892606419</v>
      </c>
      <c r="AX35" s="1">
        <f>'F12b_VDZ-F12'!O28-'F12b_VDZ-F12'!$L28</f>
        <v>-0.32755078757818712</v>
      </c>
      <c r="AY35" s="1">
        <f>'F12b_VDZ-F12'!P28-'F12b_VDZ-F12'!$L28</f>
        <v>-0.27169514431330199</v>
      </c>
      <c r="AZ35" s="1">
        <f>'F12b_VDZ-F12'!Q28-'F12b_VDZ-F12'!$L28</f>
        <v>-0.26074645154513831</v>
      </c>
      <c r="BA35" s="1">
        <f>'F12b_VDZ-F12'!R28-'F12b_VDZ-F12'!$L28</f>
        <v>-0.27925853772608988</v>
      </c>
      <c r="BB35" s="1">
        <f t="shared" si="9"/>
        <v>-0.10230662190108442</v>
      </c>
      <c r="BC35" s="1">
        <f t="shared" si="10"/>
        <v>-0.2778046382631123</v>
      </c>
      <c r="BD35" s="1">
        <f t="shared" si="11"/>
        <v>-0.21404103265058572</v>
      </c>
      <c r="BE35" s="1">
        <f t="shared" si="12"/>
        <v>-0.20154223956836903</v>
      </c>
      <c r="BF35" s="1">
        <f t="shared" si="13"/>
        <v>-0.22267524052065379</v>
      </c>
      <c r="BG35" s="1"/>
      <c r="BH35" s="1">
        <f>'F12c_VDZ-F12 '!E28-'F12c_VDZ-F12 '!$C28</f>
        <v>-2.9317741469348846E-2</v>
      </c>
      <c r="BI35" s="1">
        <f>'F12c_VDZ-F12 '!F28-'F12c_VDZ-F12 '!$C28</f>
        <v>-0.19260839637658211</v>
      </c>
      <c r="BJ35" s="1">
        <f>'F12c_VDZ-F12 '!G28-'F12c_VDZ-F12 '!$C28</f>
        <v>-0.11939742041862456</v>
      </c>
      <c r="BK35" s="1">
        <f>'F12c_VDZ-F12 '!H28-'F12c_VDZ-F12 '!$C28</f>
        <v>-0.10861851704186076</v>
      </c>
      <c r="BL35" s="1">
        <f>'F12c_VDZ-F12 '!I28-'F12c_VDZ-F12 '!$C28</f>
        <v>-0.1318928728241735</v>
      </c>
      <c r="BM35" s="1">
        <f>'F12c_VDZ-F12 '!N28-'F12c_VDZ-F12 '!$L28</f>
        <v>-0.11584864399460582</v>
      </c>
      <c r="BN35" s="1">
        <f>'F12c_VDZ-F12 '!O28-'F12c_VDZ-F12 '!$L28</f>
        <v>-0.2957310158036357</v>
      </c>
      <c r="BO35" s="1">
        <f>'F12c_VDZ-F12 '!P28-'F12c_VDZ-F12 '!$L28</f>
        <v>-0.23894876386386343</v>
      </c>
      <c r="BP35" s="1">
        <f>'F12c_VDZ-F12 '!Q28-'F12c_VDZ-F12 '!$L28</f>
        <v>-0.23058867305554909</v>
      </c>
      <c r="BQ35" s="1">
        <f>'F12c_VDZ-F12 '!R28-'F12c_VDZ-F12 '!$L28</f>
        <v>-0.2486402058547581</v>
      </c>
      <c r="BR35" s="1">
        <f>'F12c_VDZ-F12 '!W28-'F12c_VDZ-F12 '!$U28</f>
        <v>-7.2583192731977775E-2</v>
      </c>
      <c r="BS35" s="1">
        <f>'F12c_VDZ-F12 '!X28-'F12c_VDZ-F12 '!$U28</f>
        <v>-0.24416970609010935</v>
      </c>
      <c r="BT35" s="1">
        <f>'F12c_VDZ-F12 '!Y28-'F12c_VDZ-F12 '!$U28</f>
        <v>-0.17917309214124444</v>
      </c>
      <c r="BU35" s="1">
        <f>'F12c_VDZ-F12 '!Z28-'F12c_VDZ-F12 '!$U28</f>
        <v>-0.16960359504870581</v>
      </c>
      <c r="BV35" s="1">
        <f>'F12c_VDZ-F12 '!AA28-'F12c_VDZ-F12 '!$U28</f>
        <v>-0.19026653933946669</v>
      </c>
      <c r="BX35" s="1">
        <f>'F12c_aVDZ-F12'!E28-'F12c_aVDZ-F12'!C28</f>
        <v>-1.3647712915949128E-2</v>
      </c>
      <c r="BY35" s="1">
        <f>'F12c_aVDZ-F12'!F28-'F12c_aVDZ-F12'!C28</f>
        <v>-0.17678377882582197</v>
      </c>
      <c r="BZ35" s="1">
        <f>'F12c_aVDZ-F12'!G28-'F12c_aVDZ-F12'!C28</f>
        <v>-0.10354186088308026</v>
      </c>
      <c r="CA35" s="1">
        <f>'F12c_aVDZ-F12'!H28-'F12c_aVDZ-F12'!C28</f>
        <v>-9.2948869398446377E-2</v>
      </c>
      <c r="CB35" s="1">
        <f>'F12c_aVDZ-F12'!I28-'F12c_aVDZ-F12'!C28</f>
        <v>-0.11488364720724764</v>
      </c>
      <c r="CC35" s="1">
        <f>'F12c_aVDZ-F12'!N28-'F12c_aVDZ-F12'!L28</f>
        <v>-9.0776583513338949E-2</v>
      </c>
      <c r="CD35" s="1">
        <f>'F12c_aVDZ-F12'!O28-'F12c_aVDZ-F12'!L28</f>
        <v>-0.27389209840989537</v>
      </c>
      <c r="CE35" s="1">
        <f>'F12c_aVDZ-F12'!P28-'F12c_aVDZ-F12'!L28</f>
        <v>-0.21424931169561123</v>
      </c>
      <c r="CF35" s="1">
        <f>'F12c_aVDZ-F12'!Q28-'F12c_aVDZ-F12'!L28</f>
        <v>-0.20562316495436672</v>
      </c>
      <c r="CG35" s="1">
        <f>'F12c_aVDZ-F12'!R28-'F12c_aVDZ-F12'!L28</f>
        <v>-0.22348522142725091</v>
      </c>
      <c r="CH35" s="1">
        <f>'F12c_aVDZ-F12'!W28-'F12c_aVDZ-F12'!U28</f>
        <v>-5.221214821464315E-2</v>
      </c>
      <c r="CI35" s="1">
        <f>'F12c_aVDZ-F12'!X28-'F12c_aVDZ-F12'!U28</f>
        <v>-0.22533793861785867</v>
      </c>
      <c r="CJ35" s="1">
        <f>'F12c_aVDZ-F12'!Y28-'F12c_aVDZ-F12'!U28</f>
        <v>-0.1588955862893453</v>
      </c>
      <c r="CK35" s="1">
        <f>'F12c_aVDZ-F12'!Z28-'F12c_aVDZ-F12'!U28</f>
        <v>-0.14928601717640611</v>
      </c>
      <c r="CL35" s="1">
        <f>'F12c_aVDZ-F12'!AA28-'F12c_aVDZ-F12'!U28</f>
        <v>-0.16918443431724839</v>
      </c>
      <c r="CM35" t="str">
        <f t="shared" si="14"/>
        <v>18_Water-Pyridine.out</v>
      </c>
      <c r="CO35" s="1">
        <f t="shared" si="15"/>
        <v>-3.9498165870720747E-2</v>
      </c>
      <c r="CP35" s="1"/>
      <c r="CQ35" s="1">
        <f t="shared" si="16"/>
        <v>-1.0288848027903086E-2</v>
      </c>
      <c r="CR35" s="1">
        <f t="shared" si="17"/>
        <v>-1.7888192536476666E-2</v>
      </c>
      <c r="CS35" s="1">
        <f t="shared" si="18"/>
        <v>9.609569112939198E-3</v>
      </c>
      <c r="CU35" t="str">
        <f t="shared" si="19"/>
        <v>18_Water-Pyridine.out</v>
      </c>
      <c r="CV35" s="1">
        <f t="shared" si="20"/>
        <v>-5.5489179048731074E-2</v>
      </c>
      <c r="CW35" s="1">
        <f t="shared" si="21"/>
        <v>6.2510820951268364E-2</v>
      </c>
      <c r="CX35" s="1">
        <f t="shared" si="22"/>
        <v>3.7113400532644114E-2</v>
      </c>
      <c r="CY35" s="1">
        <f t="shared" si="23"/>
        <v>-2.3847653380766332E-3</v>
      </c>
      <c r="CZ35" s="1">
        <f t="shared" si="27"/>
        <v>7.2248037748625649E-3</v>
      </c>
      <c r="DA35" s="1">
        <f t="shared" si="28"/>
        <v>-1.2673613365979719E-2</v>
      </c>
      <c r="DB35" s="1">
        <f t="shared" si="24"/>
        <v>-2.0272957874553299E-2</v>
      </c>
      <c r="DC35" s="1">
        <f t="shared" si="25"/>
        <v>-2.6716836149935475E-2</v>
      </c>
      <c r="DD35" s="1"/>
      <c r="DH35" s="1"/>
      <c r="DI35" s="1"/>
      <c r="DJ35" s="1"/>
      <c r="DK35" s="1"/>
      <c r="DL35" s="1"/>
      <c r="DM35" s="1"/>
    </row>
    <row r="36" spans="1:117" x14ac:dyDescent="0.2">
      <c r="A36" t="s">
        <v>157</v>
      </c>
      <c r="B36" s="1"/>
      <c r="C36" s="1"/>
      <c r="E36" s="1">
        <f>'CCSD-MP2 '!X30+'(T) '!P39</f>
        <v>-0.22236106430340818</v>
      </c>
      <c r="F36" s="1">
        <f>'CCSD-MP2 '!H30+'(T) '!Q39</f>
        <v>-0.23136749581047722</v>
      </c>
      <c r="G36" s="1">
        <f>'CCSD-MP2 '!X30+'(T) '!AC39</f>
        <v>-0.22641912782541118</v>
      </c>
      <c r="H36" s="1"/>
      <c r="I36" s="1">
        <f>BEGDB!I22-BEGDB!E22</f>
        <v>-0.16500000000000004</v>
      </c>
      <c r="J36" s="1">
        <f>-(BEGDB!D22-BEGDB!I22)</f>
        <v>-0.26499999999999968</v>
      </c>
      <c r="L36" s="1">
        <f>'F12b_VQZ-F12'!F29-'F12b_VQZ-F12'!$D29</f>
        <v>-0.19099602095502721</v>
      </c>
      <c r="M36" s="1">
        <f>'F12b_VQZ-F12'!G29-'F12b_VQZ-F12'!$D29</f>
        <v>-0.22815915860612179</v>
      </c>
      <c r="N36" s="1">
        <f>'F12b_VQZ-F12'!H29-'F12b_VQZ-F12'!$D29</f>
        <v>-0.21005061450680262</v>
      </c>
      <c r="O36" s="1">
        <f>'F12b_VQZ-F12'!I29-'F12b_VQZ-F12'!$D29</f>
        <v>-0.20480006460450273</v>
      </c>
      <c r="P36" s="1">
        <f>'F12b_VQZ-F12'!J29-'F12b_VQZ-F12'!$D29</f>
        <v>-0.21416920778680115</v>
      </c>
      <c r="Q36" s="1">
        <f>'F12b_VQZ-F12'!O29-'F12b_VQZ-F12'!$M29</f>
        <v>-0.19639547603522978</v>
      </c>
      <c r="R36" s="1">
        <f>'F12b_VQZ-F12'!P29-'F12b_VQZ-F12'!$M29</f>
        <v>-0.24308579751480597</v>
      </c>
      <c r="S36" s="1">
        <f>'F12b_VQZ-F12'!Q29-'F12b_VQZ-F12'!$M29</f>
        <v>-0.22554002663007733</v>
      </c>
      <c r="T36" s="1">
        <f>'F12b_VQZ-F12'!R29-'F12b_VQZ-F12'!$M29</f>
        <v>-0.22045265212336318</v>
      </c>
      <c r="U36" s="1">
        <f>'F12b_VQZ-F12'!S29-'F12b_VQZ-F12'!$M29</f>
        <v>-0.22953062320492545</v>
      </c>
      <c r="V36" s="1">
        <f>'F12b_VQZ-F12'!X29-'F12b_VQZ-F12'!$V29</f>
        <v>-0.19369574849512894</v>
      </c>
      <c r="W36" s="1">
        <f>'F12b_VQZ-F12'!Y29-'F12b_VQZ-F12'!$V29</f>
        <v>-0.23562247806046432</v>
      </c>
      <c r="X36" s="1">
        <f>'F12b_VQZ-F12'!Z29-'F12b_VQZ-F12'!$V29</f>
        <v>-0.21779532056843998</v>
      </c>
      <c r="Y36" s="1">
        <f>'F12b_VQZ-F12'!AA29-'F12b_VQZ-F12'!$V29</f>
        <v>-0.2126263583639334</v>
      </c>
      <c r="Z36" s="1">
        <f>'F12b_VQZ-F12'!AB29-'F12b_VQZ-F12'!$V29</f>
        <v>-0.22184991549586375</v>
      </c>
      <c r="AB36" s="1">
        <f>'F12b_VTZ-F12'!E29-'F12b_VTZ-F12'!$C29</f>
        <v>-0.14386512397905182</v>
      </c>
      <c r="AC36" s="1">
        <f>'F12b_VTZ-F12'!F29-'F12b_VTZ-F12'!$C29</f>
        <v>-0.22790215131079172</v>
      </c>
      <c r="AD36" s="1">
        <f>'F12b_VTZ-F12'!G29-'F12b_VTZ-F12'!$C29</f>
        <v>-0.18970641489478357</v>
      </c>
      <c r="AE36" s="1">
        <f>'F12b_VTZ-F12'!H29-'F12b_VTZ-F12'!$C29</f>
        <v>-0.18015170280462467</v>
      </c>
      <c r="AF36" s="1">
        <f>'F12b_VTZ-F12'!I29-'F12b_VTZ-F12'!$C29</f>
        <v>-0.19625253953211885</v>
      </c>
      <c r="AG36" s="1">
        <f>'F12b_VTZ-F12'!N29-'F12b_VTZ-F12'!$L29</f>
        <v>-0.17958186032370715</v>
      </c>
      <c r="AH36" s="1">
        <f>'F12b_VTZ-F12'!O29-'F12b_VTZ-F12'!$L29</f>
        <v>-0.27947298960108746</v>
      </c>
      <c r="AI36" s="1">
        <f>'F12b_VTZ-F12'!P29-'F12b_VTZ-F12'!$L29</f>
        <v>-0.24402072157887567</v>
      </c>
      <c r="AJ36" s="1">
        <f>'F12b_VTZ-F12'!Q29-'F12b_VTZ-F12'!$L29</f>
        <v>-0.23515229160004125</v>
      </c>
      <c r="AK36" s="1">
        <f>'F12b_VTZ-F12'!R29-'F12b_VTZ-F12'!$L29</f>
        <v>-0.25009666059526126</v>
      </c>
      <c r="AL36" s="1">
        <f>'F12b_VTZ-F12'!W29-'F12b_VTZ-F12'!$U29</f>
        <v>-0.16172349215137949</v>
      </c>
      <c r="AM36" s="1">
        <f>'F12b_VTZ-F12'!X29-'F12b_VTZ-F12'!$U29</f>
        <v>-0.25368757045593959</v>
      </c>
      <c r="AN36" s="1">
        <f>'F12b_VTZ-F12'!Y29-'F12b_VTZ-F12'!$U29</f>
        <v>-0.21686356823682917</v>
      </c>
      <c r="AO36" s="1">
        <f>'F12b_VTZ-F12'!Z29-'F12b_VTZ-F12'!$U29</f>
        <v>-0.20765199720233252</v>
      </c>
      <c r="AP36" s="1">
        <f>'F12b_VTZ-F12'!AA29-'F12b_VTZ-F12'!$U29</f>
        <v>-0.2231746000636905</v>
      </c>
      <c r="AQ36" s="1"/>
      <c r="AR36" s="1">
        <f>'F12b_VDZ-F12'!E29-'F12b_VDZ-F12'!$C29</f>
        <v>-0.12755143828674775</v>
      </c>
      <c r="AS36" s="1">
        <f>'F12b_VDZ-F12'!F29-'F12b_VDZ-F12'!$C29</f>
        <v>-0.28945095401588894</v>
      </c>
      <c r="AT36" s="1">
        <f>'F12b_VDZ-F12'!G29-'F12b_VDZ-F12'!$C29</f>
        <v>-0.19677745624131138</v>
      </c>
      <c r="AU36" s="1">
        <f>'F12b_VDZ-F12'!H29-'F12b_VDZ-F12'!$C29</f>
        <v>-0.17748139400388663</v>
      </c>
      <c r="AV36" s="1">
        <f>'F12b_VDZ-F12'!I29-'F12b_VDZ-F12'!$C29</f>
        <v>-0.20843904337775587</v>
      </c>
      <c r="AW36" s="1">
        <f>'F12b_VDZ-F12'!N29-'F12b_VDZ-F12'!$L29</f>
        <v>-0.21469274318837694</v>
      </c>
      <c r="AX36" s="1">
        <f>'F12b_VDZ-F12'!O29-'F12b_VDZ-F12'!$L29</f>
        <v>-0.40162864083867067</v>
      </c>
      <c r="AY36" s="1">
        <f>'F12b_VDZ-F12'!P29-'F12b_VDZ-F12'!$L29</f>
        <v>-0.32515249431006499</v>
      </c>
      <c r="AZ36" s="1">
        <f>'F12b_VDZ-F12'!Q29-'F12b_VDZ-F12'!$L29</f>
        <v>-0.3092289722834769</v>
      </c>
      <c r="BA36" s="1">
        <f>'F12b_VDZ-F12'!R29-'F12b_VDZ-F12'!$L29</f>
        <v>-0.3347758846861586</v>
      </c>
      <c r="BB36" s="1">
        <f t="shared" si="9"/>
        <v>-0.17112209073756235</v>
      </c>
      <c r="BC36" s="1">
        <f t="shared" si="10"/>
        <v>-0.3455397974272798</v>
      </c>
      <c r="BD36" s="1">
        <f t="shared" si="11"/>
        <v>-0.26096497527568818</v>
      </c>
      <c r="BE36" s="1">
        <f t="shared" si="12"/>
        <v>-0.24335518314368176</v>
      </c>
      <c r="BF36" s="1">
        <f t="shared" si="13"/>
        <v>-0.27160746403195724</v>
      </c>
      <c r="BG36" s="1"/>
      <c r="BH36" s="1">
        <f>'F12c_VDZ-F12 '!E29-'F12c_VDZ-F12 '!$C29</f>
        <v>-9.4712180030446902E-2</v>
      </c>
      <c r="BI36" s="1">
        <f>'F12c_VDZ-F12 '!F29-'F12c_VDZ-F12 '!$C29</f>
        <v>-0.252946069080485</v>
      </c>
      <c r="BJ36" s="1">
        <f>'F12c_VDZ-F12 '!G29-'F12c_VDZ-F12 '!$C29</f>
        <v>-0.15816289899373448</v>
      </c>
      <c r="BK36" s="1">
        <f>'F12c_VDZ-F12 '!H29-'F12c_VDZ-F12 '!$C29</f>
        <v>-0.1430507344839862</v>
      </c>
      <c r="BL36" s="1">
        <f>'F12c_VDZ-F12 '!I29-'F12c_VDZ-F12 '!$C29</f>
        <v>-0.1734348963586978</v>
      </c>
      <c r="BM36" s="1">
        <f>'F12c_VDZ-F12 '!N29-'F12c_VDZ-F12 '!$L29</f>
        <v>-0.19591322995415261</v>
      </c>
      <c r="BN36" s="1">
        <f>'F12c_VDZ-F12 '!O29-'F12c_VDZ-F12 '!$L29</f>
        <v>-0.37872245807044091</v>
      </c>
      <c r="BO36" s="1">
        <f>'F12c_VDZ-F12 '!P29-'F12c_VDZ-F12 '!$L29</f>
        <v>-0.30083716980093289</v>
      </c>
      <c r="BP36" s="1">
        <f>'F12c_VDZ-F12 '!Q29-'F12c_VDZ-F12 '!$L29</f>
        <v>-0.28841919213527056</v>
      </c>
      <c r="BQ36" s="1">
        <f>'F12c_VDZ-F12 '!R29-'F12c_VDZ-F12 '!$L29</f>
        <v>-0.31338648542450454</v>
      </c>
      <c r="BR36" s="1">
        <f>'F12c_VDZ-F12 '!W29-'F12c_VDZ-F12 '!$U29</f>
        <v>-0.14531270499229976</v>
      </c>
      <c r="BS36" s="1">
        <f>'F12c_VDZ-F12 '!X29-'F12c_VDZ-F12 '!$U29</f>
        <v>-0.3158342635754634</v>
      </c>
      <c r="BT36" s="1">
        <f>'F12c_VDZ-F12 '!Y29-'F12c_VDZ-F12 '!$U29</f>
        <v>-0.22950003439733369</v>
      </c>
      <c r="BU36" s="1">
        <f>'F12c_VDZ-F12 '!Z29-'F12c_VDZ-F12 '!$U29</f>
        <v>-0.21573496330962794</v>
      </c>
      <c r="BV36" s="1">
        <f>'F12c_VDZ-F12 '!AA29-'F12c_VDZ-F12 '!$U29</f>
        <v>-0.24341069089160161</v>
      </c>
      <c r="BX36" s="1">
        <f>'F12c_aVDZ-F12'!E29-'F12c_aVDZ-F12'!C29</f>
        <v>-8.0628944778238676E-2</v>
      </c>
      <c r="BY36" s="1">
        <f>'F12c_aVDZ-F12'!F29-'F12c_aVDZ-F12'!C29</f>
        <v>-0.23484654786932957</v>
      </c>
      <c r="BZ36" s="1">
        <f>'F12c_aVDZ-F12'!G29-'F12c_aVDZ-F12'!C29</f>
        <v>-0.13919850312406368</v>
      </c>
      <c r="CA36" s="1">
        <f>'F12c_aVDZ-F12'!H29-'F12c_aVDZ-F12'!C29</f>
        <v>-0.12416113864779632</v>
      </c>
      <c r="CB36" s="1">
        <f>'F12c_aVDZ-F12'!I29-'F12c_aVDZ-F12'!C29</f>
        <v>-0.15295193039065236</v>
      </c>
      <c r="CC36" s="1">
        <f>'F12c_aVDZ-F12'!N29-'F12c_aVDZ-F12'!L29</f>
        <v>-0.17172734712317705</v>
      </c>
      <c r="CD36" s="1">
        <f>'F12c_aVDZ-F12'!O29-'F12c_aVDZ-F12'!L29</f>
        <v>-0.35510434080801545</v>
      </c>
      <c r="CE36" s="1">
        <f>'F12c_aVDZ-F12'!P29-'F12c_aVDZ-F12'!L29</f>
        <v>-0.2743200327841171</v>
      </c>
      <c r="CF36" s="1">
        <f>'F12c_aVDZ-F12'!Q29-'F12c_aVDZ-F12'!L29</f>
        <v>-0.26161947955322074</v>
      </c>
      <c r="CG36" s="1">
        <f>'F12c_aVDZ-F12'!R29-'F12c_aVDZ-F12'!L29</f>
        <v>-0.28593617305805008</v>
      </c>
      <c r="CH36" s="1">
        <f>'F12c_aVDZ-F12'!W29-'F12c_aVDZ-F12'!U29</f>
        <v>-0.12617814595070787</v>
      </c>
      <c r="CI36" s="1">
        <f>'F12c_aVDZ-F12'!X29-'F12c_aVDZ-F12'!U29</f>
        <v>-0.29497544433867251</v>
      </c>
      <c r="CJ36" s="1">
        <f>'F12c_aVDZ-F12'!Y29-'F12c_aVDZ-F12'!U29</f>
        <v>-0.20675926795409083</v>
      </c>
      <c r="CK36" s="1">
        <f>'F12c_aVDZ-F12'!Z29-'F12c_aVDZ-F12'!U29</f>
        <v>-0.19289030910050897</v>
      </c>
      <c r="CL36" s="1">
        <f>'F12c_aVDZ-F12'!AA29-'F12c_aVDZ-F12'!U29</f>
        <v>-0.21944405172435122</v>
      </c>
      <c r="CM36" t="str">
        <f t="shared" si="14"/>
        <v>19_MeOH-Pyridine.out</v>
      </c>
      <c r="CO36" s="1">
        <f t="shared" si="15"/>
        <v>-4.8596368960356351E-2</v>
      </c>
      <c r="CP36" s="1"/>
      <c r="CQ36" s="1">
        <f t="shared" si="16"/>
        <v>-1.2684783770260388E-2</v>
      </c>
      <c r="CR36" s="1">
        <f t="shared" si="17"/>
        <v>-2.8087279915238739E-2</v>
      </c>
      <c r="CS36" s="1">
        <f t="shared" si="18"/>
        <v>1.3868958853581859E-2</v>
      </c>
      <c r="CU36" t="str">
        <f t="shared" si="19"/>
        <v>19_MeOH-Pyridine.out</v>
      </c>
      <c r="CV36" s="1">
        <f t="shared" si="20"/>
        <v>-4.2638935696591496E-2</v>
      </c>
      <c r="CW36" s="1">
        <f t="shared" si="21"/>
        <v>5.7361064303408149E-2</v>
      </c>
      <c r="CX36" s="1">
        <f t="shared" si="22"/>
        <v>6.4198165309673705E-2</v>
      </c>
      <c r="CY36" s="1">
        <f t="shared" si="23"/>
        <v>1.5601796349317354E-2</v>
      </c>
      <c r="CZ36" s="1">
        <f t="shared" si="27"/>
        <v>2.9470755202899213E-2</v>
      </c>
      <c r="DA36" s="1">
        <f t="shared" si="28"/>
        <v>2.9170125790569656E-3</v>
      </c>
      <c r="DB36" s="1">
        <f t="shared" si="24"/>
        <v>-1.2485483565921385E-2</v>
      </c>
      <c r="DC36" s="1">
        <f t="shared" si="25"/>
        <v>-2.1659657275467481E-2</v>
      </c>
      <c r="DD36" s="1">
        <f t="shared" si="26"/>
        <v>-9.0064315070690348E-3</v>
      </c>
      <c r="DH36" s="1"/>
      <c r="DI36" s="1"/>
      <c r="DJ36" s="1"/>
      <c r="DK36" s="1"/>
      <c r="DL36" s="1"/>
      <c r="DM36" s="1"/>
    </row>
    <row r="37" spans="1:117" x14ac:dyDescent="0.2">
      <c r="A37" t="s">
        <v>158</v>
      </c>
      <c r="B37" s="1"/>
      <c r="C37" s="1"/>
      <c r="E37" s="1">
        <f>'CCSD-MP2 '!X31+'(T) '!P40</f>
        <v>0.3046046065074266</v>
      </c>
      <c r="F37" s="1">
        <f>'CCSD-MP2 '!H31+'(T) '!Q40</f>
        <v>0.31538803232368773</v>
      </c>
      <c r="G37" s="1">
        <f>'CCSD-MP2 '!X31+'(T) '!AC40</f>
        <v>0.36521991968366563</v>
      </c>
      <c r="H37" s="1"/>
      <c r="I37" s="1">
        <f>BEGDB!I23-BEGDB!E23</f>
        <v>0.41499999999999915</v>
      </c>
      <c r="J37" s="1">
        <f>-(BEGDB!D23-BEGDB!I23)</f>
        <v>9.2999999999999972E-2</v>
      </c>
      <c r="L37" s="1">
        <f>'F12b_VQZ-F12'!F30-'F12b_VQZ-F12'!$D30</f>
        <v>0.34553971322875299</v>
      </c>
      <c r="M37" s="1">
        <f>'F12b_VQZ-F12'!G30-'F12b_VQZ-F12'!$D30</f>
        <v>0.31697642485175237</v>
      </c>
      <c r="N37" s="1">
        <f>'F12b_VQZ-F12'!H30-'F12b_VQZ-F12'!$D30</f>
        <v>0.34782768254219576</v>
      </c>
      <c r="O37" s="1">
        <f>'F12b_VQZ-F12'!I30-'F12b_VQZ-F12'!$D30</f>
        <v>0.35562346402521072</v>
      </c>
      <c r="P37" s="1">
        <f>'F12b_VQZ-F12'!J30-'F12b_VQZ-F12'!$D30</f>
        <v>0.33823419670854804</v>
      </c>
      <c r="Q37" s="1">
        <f>'F12b_VQZ-F12'!O30-'F12b_VQZ-F12'!$M30</f>
        <v>0.32786016082931013</v>
      </c>
      <c r="R37" s="1">
        <f>'F12b_VQZ-F12'!P30-'F12b_VQZ-F12'!$M30</f>
        <v>0.28119641433857367</v>
      </c>
      <c r="S37" s="1">
        <f>'F12b_VQZ-F12'!Q30-'F12b_VQZ-F12'!$M30</f>
        <v>0.31034720310598019</v>
      </c>
      <c r="T37" s="1">
        <f>'F12b_VQZ-F12'!R30-'F12b_VQZ-F12'!$M30</f>
        <v>0.31771329435478535</v>
      </c>
      <c r="U37" s="1">
        <f>'F12b_VQZ-F12'!S30-'F12b_VQZ-F12'!$M30</f>
        <v>0.30128249391694695</v>
      </c>
      <c r="V37" s="1">
        <f>'F12b_VQZ-F12'!X30-'F12b_VQZ-F12'!$V30</f>
        <v>0.33669993702903156</v>
      </c>
      <c r="W37" s="1">
        <f>'F12b_VQZ-F12'!Y30-'F12b_VQZ-F12'!$V30</f>
        <v>0.29908641959516302</v>
      </c>
      <c r="X37" s="1">
        <f>'F12b_VQZ-F12'!Z30-'F12b_VQZ-F12'!$V30</f>
        <v>0.32908744282408975</v>
      </c>
      <c r="Y37" s="1">
        <f>'F12b_VQZ-F12'!AA30-'F12b_VQZ-F12'!$V30</f>
        <v>0.33666837919000159</v>
      </c>
      <c r="Z37" s="1">
        <f>'F12b_VQZ-F12'!AB30-'F12b_VQZ-F12'!$V30</f>
        <v>0.31975834531274927</v>
      </c>
      <c r="AB37" s="1">
        <f>'F12b_VTZ-F12'!E30-'F12b_VTZ-F12'!$C30</f>
        <v>0.37484276909077607</v>
      </c>
      <c r="AC37" s="1">
        <f>'F12b_VTZ-F12'!F30-'F12b_VTZ-F12'!$C30</f>
        <v>0.31331498962211413</v>
      </c>
      <c r="AD37" s="1">
        <f>'F12b_VTZ-F12'!G30-'F12b_VTZ-F12'!$C30</f>
        <v>0.3795979455835834</v>
      </c>
      <c r="AE37" s="1">
        <f>'F12b_VTZ-F12'!H30-'F12b_VTZ-F12'!$C30</f>
        <v>0.39436944576051758</v>
      </c>
      <c r="AF37" s="1">
        <f>'F12b_VTZ-F12'!I30-'F12b_VTZ-F12'!$C30</f>
        <v>0.36221757647874853</v>
      </c>
      <c r="AG37" s="1">
        <f>'F12b_VTZ-F12'!N30-'F12b_VTZ-F12'!$L30</f>
        <v>0.27472764190814303</v>
      </c>
      <c r="AH37" s="1">
        <f>'F12b_VTZ-F12'!O30-'F12b_VTZ-F12'!$L30</f>
        <v>0.18034201077252021</v>
      </c>
      <c r="AI37" s="1">
        <f>'F12b_VTZ-F12'!P30-'F12b_VTZ-F12'!$L30</f>
        <v>0.23878697816214611</v>
      </c>
      <c r="AJ37" s="1">
        <f>'F12b_VTZ-F12'!Q30-'F12b_VTZ-F12'!$L30</f>
        <v>0.25181174197380329</v>
      </c>
      <c r="AK37" s="1">
        <f>'F12b_VTZ-F12'!R30-'F12b_VTZ-F12'!$L30</f>
        <v>0.22346184531589586</v>
      </c>
      <c r="AL37" s="1">
        <f>'F12b_VTZ-F12'!W30-'F12b_VTZ-F12'!$U30</f>
        <v>0.32478520549945955</v>
      </c>
      <c r="AM37" s="1">
        <f>'F12b_VTZ-F12'!X30-'F12b_VTZ-F12'!$U30</f>
        <v>0.24682850019731717</v>
      </c>
      <c r="AN37" s="1">
        <f>'F12b_VTZ-F12'!Y30-'F12b_VTZ-F12'!$U30</f>
        <v>0.30919246187286475</v>
      </c>
      <c r="AO37" s="1">
        <f>'F12b_VTZ-F12'!Z30-'F12b_VTZ-F12'!$U30</f>
        <v>0.32309059386716044</v>
      </c>
      <c r="AP37" s="1">
        <f>'F12b_VTZ-F12'!AA30-'F12b_VTZ-F12'!$U30</f>
        <v>0.29283971089732219</v>
      </c>
      <c r="AQ37" s="1"/>
      <c r="AR37" s="1">
        <f>'F12b_VDZ-F12'!E30-'F12b_VDZ-F12'!$C30</f>
        <v>0.34526117368914555</v>
      </c>
      <c r="AS37" s="1">
        <f>'F12b_VDZ-F12'!F30-'F12b_VDZ-F12'!$C30</f>
        <v>0.16936612515046434</v>
      </c>
      <c r="AT37" s="1">
        <f>'F12b_VDZ-F12'!G30-'F12b_VDZ-F12'!$C30</f>
        <v>0.32464692051527422</v>
      </c>
      <c r="AU37" s="1">
        <f>'F12b_VDZ-F12'!H30-'F12b_VDZ-F12'!$C30</f>
        <v>0.3536515020548201</v>
      </c>
      <c r="AV37" s="1">
        <f>'F12b_VDZ-F12'!I30-'F12b_VDZ-F12'!$C30</f>
        <v>0.29099127140904102</v>
      </c>
      <c r="AW37" s="1">
        <f>'F12b_VDZ-F12'!N30-'F12b_VDZ-F12'!$L30</f>
        <v>0.10073906117743547</v>
      </c>
      <c r="AX37" s="1">
        <f>'F12b_VDZ-F12'!O30-'F12b_VDZ-F12'!$L30</f>
        <v>-0.10193208929761255</v>
      </c>
      <c r="AY37" s="1">
        <f>'F12b_VDZ-F12'!P30-'F12b_VDZ-F12'!$L30</f>
        <v>1.7305363665240492E-2</v>
      </c>
      <c r="AZ37" s="1">
        <f>'F12b_VDZ-F12'!Q30-'F12b_VDZ-F12'!$L30</f>
        <v>3.9577483143403924E-2</v>
      </c>
      <c r="BA37" s="1">
        <f>'F12b_VDZ-F12'!R30-'F12b_VDZ-F12'!$L30</f>
        <v>-8.5382306299237598E-3</v>
      </c>
      <c r="BB37" s="1">
        <f t="shared" si="9"/>
        <v>0.22300011743329051</v>
      </c>
      <c r="BC37" s="1">
        <f t="shared" si="10"/>
        <v>3.3717017926425896E-2</v>
      </c>
      <c r="BD37" s="1">
        <f t="shared" si="11"/>
        <v>0.17097614209025735</v>
      </c>
      <c r="BE37" s="1">
        <f t="shared" si="12"/>
        <v>0.19661449259911201</v>
      </c>
      <c r="BF37" s="1">
        <f t="shared" si="13"/>
        <v>0.14122652038955863</v>
      </c>
      <c r="BG37" s="1"/>
      <c r="BH37" s="1">
        <f>'F12c_VDZ-F12 '!E30-'F12c_VDZ-F12 '!$C30</f>
        <v>0.43703658916637167</v>
      </c>
      <c r="BI37" s="1">
        <f>'F12c_VDZ-F12 '!F30-'F12c_VDZ-F12 '!$C30</f>
        <v>0.26487720935337578</v>
      </c>
      <c r="BJ37" s="1">
        <f>'F12c_VDZ-F12 '!G30-'F12c_VDZ-F12 '!$C30</f>
        <v>0.42379111764376631</v>
      </c>
      <c r="BK37" s="1">
        <f>'F12c_VDZ-F12 '!H30-'F12c_VDZ-F12 '!$C30</f>
        <v>0.44535099952699397</v>
      </c>
      <c r="BL37" s="1">
        <f>'F12c_VDZ-F12 '!I30-'F12c_VDZ-F12 '!$C30</f>
        <v>0.38398677460603992</v>
      </c>
      <c r="BM37" s="1">
        <f>'F12c_VDZ-F12 '!N30-'F12c_VDZ-F12 '!$L30</f>
        <v>0.21488907079269381</v>
      </c>
      <c r="BN37" s="1">
        <f>'F12c_VDZ-F12 '!O30-'F12c_VDZ-F12 '!$L30</f>
        <v>1.5972142503830611E-2</v>
      </c>
      <c r="BO37" s="1">
        <f>'F12c_VDZ-F12 '!P30-'F12c_VDZ-F12 '!$L30</f>
        <v>0.1377478533332166</v>
      </c>
      <c r="BP37" s="1">
        <f>'F12c_VDZ-F12 '!Q30-'F12c_VDZ-F12 '!$L30</f>
        <v>0.15426918850124949</v>
      </c>
      <c r="BQ37" s="1">
        <f>'F12c_VDZ-F12 '!R30-'F12c_VDZ-F12 '!$L30</f>
        <v>0.10724578954495101</v>
      </c>
      <c r="BR37" s="1">
        <f>'F12c_VDZ-F12 '!W30-'F12c_VDZ-F12 '!$U30</f>
        <v>0.32596282997953452</v>
      </c>
      <c r="BS37" s="1">
        <f>'F12c_VDZ-F12 '!X30-'F12c_VDZ-F12 '!$U30</f>
        <v>0.14042467592860675</v>
      </c>
      <c r="BT37" s="1">
        <f>'F12c_VDZ-F12 '!Y30-'F12c_VDZ-F12 '!$U30</f>
        <v>0.28076948548849145</v>
      </c>
      <c r="BU37" s="1">
        <f>'F12c_VDZ-F12 '!Z30-'F12c_VDZ-F12 '!$U30</f>
        <v>0.29981009401412351</v>
      </c>
      <c r="BV37" s="1">
        <f>'F12c_VDZ-F12 '!AA30-'F12c_VDZ-F12 '!$U30</f>
        <v>0.24561628207549546</v>
      </c>
      <c r="BX37" s="1">
        <f>'F12c_aVDZ-F12'!E30-'F12c_aVDZ-F12'!C30</f>
        <v>0.44197843796146685</v>
      </c>
      <c r="BY37" s="1">
        <f>'F12c_aVDZ-F12'!F30-'F12c_aVDZ-F12'!C30</f>
        <v>0.28684036503751642</v>
      </c>
      <c r="BZ37" s="1">
        <f>'F12c_aVDZ-F12'!G30-'F12c_aVDZ-F12'!C30</f>
        <v>0.44210415346282872</v>
      </c>
      <c r="CA37" s="1">
        <f>'F12c_aVDZ-F12'!H30-'F12c_aVDZ-F12'!C30</f>
        <v>0.46289443324278068</v>
      </c>
      <c r="CB37" s="1">
        <f>'F12c_aVDZ-F12'!I30-'F12c_aVDZ-F12'!C30</f>
        <v>0.4056080853953361</v>
      </c>
      <c r="CC37" s="1">
        <f>'F12c_aVDZ-F12'!N30-'F12c_aVDZ-F12'!L30</f>
        <v>0.25143975787267081</v>
      </c>
      <c r="CD37" s="1">
        <f>'F12c_aVDZ-F12'!O30-'F12c_aVDZ-F12'!L30</f>
        <v>5.3599251356526878E-2</v>
      </c>
      <c r="CE37" s="1">
        <f>'F12c_aVDZ-F12'!P30-'F12c_aVDZ-F12'!L30</f>
        <v>0.17934547758020614</v>
      </c>
      <c r="CF37" s="1">
        <f>'F12c_aVDZ-F12'!Q30-'F12c_aVDZ-F12'!L30</f>
        <v>0.1961832686129874</v>
      </c>
      <c r="CG37" s="1">
        <f>'F12c_aVDZ-F12'!R30-'F12c_aVDZ-F12'!L30</f>
        <v>0.14978776242953629</v>
      </c>
      <c r="CH37" s="1">
        <f>'F12c_aVDZ-F12'!W30-'F12c_aVDZ-F12'!U30</f>
        <v>0.34670909791707061</v>
      </c>
      <c r="CI37" s="1">
        <f>'F12c_aVDZ-F12'!X30-'F12c_aVDZ-F12'!U30</f>
        <v>0.1702198081970252</v>
      </c>
      <c r="CJ37" s="1">
        <f>'F12c_aVDZ-F12'!Y30-'F12c_aVDZ-F12'!U30</f>
        <v>0.31072481552151743</v>
      </c>
      <c r="CK37" s="1">
        <f>'F12c_aVDZ-F12'!Z30-'F12c_aVDZ-F12'!U30</f>
        <v>0.32953885092788582</v>
      </c>
      <c r="CL37" s="1">
        <f>'F12c_aVDZ-F12'!AA30-'F12c_aVDZ-F12'!U30</f>
        <v>0.27769792391243797</v>
      </c>
      <c r="CM37" t="str">
        <f t="shared" si="14"/>
        <v>20_AcOH-AcOH.out</v>
      </c>
      <c r="CO37" s="1">
        <f t="shared" si="15"/>
        <v>-0.11306630212224889</v>
      </c>
      <c r="CP37" s="1"/>
      <c r="CQ37" s="1">
        <f t="shared" si="16"/>
        <v>-3.3026891609079456E-2</v>
      </c>
      <c r="CR37" s="1">
        <f t="shared" si="17"/>
        <v>-2.3884450484001007E-2</v>
      </c>
      <c r="CS37" s="1">
        <f t="shared" si="18"/>
        <v>1.881403540636839E-2</v>
      </c>
      <c r="CU37" t="str">
        <f t="shared" si="19"/>
        <v>20_AcOH-AcOH.out</v>
      </c>
      <c r="CV37" s="1">
        <f t="shared" si="20"/>
        <v>-0.21160460650742663</v>
      </c>
      <c r="CW37" s="1">
        <f t="shared" si="21"/>
        <v>0.11039539349257255</v>
      </c>
      <c r="CX37" s="1">
        <f t="shared" si="22"/>
        <v>0.11918651113633971</v>
      </c>
      <c r="CY37" s="1">
        <f t="shared" si="23"/>
        <v>6.1202090140908272E-3</v>
      </c>
      <c r="CZ37" s="1">
        <f t="shared" si="27"/>
        <v>2.4934244420459217E-2</v>
      </c>
      <c r="DA37" s="1">
        <f t="shared" si="28"/>
        <v>-2.6906682594988629E-2</v>
      </c>
      <c r="DB37" s="1">
        <f t="shared" si="24"/>
        <v>-1.776424146991018E-2</v>
      </c>
      <c r="DC37" s="1">
        <f t="shared" si="25"/>
        <v>-6.5817628345280488E-2</v>
      </c>
      <c r="DD37" s="1">
        <f t="shared" si="26"/>
        <v>1.0783425816261127E-2</v>
      </c>
      <c r="DH37" s="1"/>
      <c r="DI37" s="1"/>
      <c r="DJ37" s="1"/>
      <c r="DK37" s="1"/>
      <c r="DL37" s="1"/>
      <c r="DM37" s="1"/>
    </row>
    <row r="38" spans="1:117" x14ac:dyDescent="0.2">
      <c r="A38" t="s">
        <v>159</v>
      </c>
      <c r="B38" s="1"/>
      <c r="C38" s="1"/>
      <c r="E38" s="1">
        <f>'CCSD-MP2 '!X32+'(T) '!P41</f>
        <v>0.31372025565056905</v>
      </c>
      <c r="F38" s="1">
        <f>'CCSD-MP2 '!H32+'(T) '!Q41</f>
        <v>0.31089614019829948</v>
      </c>
      <c r="G38" s="1">
        <f>'CCSD-MP2 '!X32+'(T) '!AC41</f>
        <v>0.3432075815176272</v>
      </c>
      <c r="H38" s="1"/>
      <c r="I38" s="1">
        <f>BEGDB!I24-BEGDB!E24</f>
        <v>0.40299999999999869</v>
      </c>
      <c r="J38" s="1">
        <f>-(BEGDB!D24-BEGDB!I24)</f>
        <v>0.14300000000000068</v>
      </c>
      <c r="L38" s="1">
        <f>'F12b_VQZ-F12'!F31-'F12b_VQZ-F12'!$D31</f>
        <v>0.33879296141702397</v>
      </c>
      <c r="M38" s="1">
        <f>'F12b_VQZ-F12'!G31-'F12b_VQZ-F12'!$D31</f>
        <v>0.31467610614826569</v>
      </c>
      <c r="N38" s="1">
        <f>'F12b_VQZ-F12'!H31-'F12b_VQZ-F12'!$D31</f>
        <v>0.34215046485241274</v>
      </c>
      <c r="O38" s="1">
        <f>'F12b_VQZ-F12'!I31-'F12b_VQZ-F12'!$D31</f>
        <v>0.34968333463070778</v>
      </c>
      <c r="P38" s="1">
        <f>'F12b_VQZ-F12'!J31-'F12b_VQZ-F12'!$D31</f>
        <v>0.33453296352945827</v>
      </c>
      <c r="Q38" s="1">
        <f>'F12b_VQZ-F12'!O31-'F12b_VQZ-F12'!$M31</f>
        <v>0.32503104679652495</v>
      </c>
      <c r="R38" s="1">
        <f>'F12b_VQZ-F12'!P31-'F12b_VQZ-F12'!$M31</f>
        <v>0.28625551653103898</v>
      </c>
      <c r="S38" s="1">
        <f>'F12b_VQZ-F12'!Q31-'F12b_VQZ-F12'!$M31</f>
        <v>0.31223841339641822</v>
      </c>
      <c r="T38" s="1">
        <f>'F12b_VQZ-F12'!R31-'F12b_VQZ-F12'!$M31</f>
        <v>0.31936235687613035</v>
      </c>
      <c r="U38" s="1">
        <f>'F12b_VQZ-F12'!S31-'F12b_VQZ-F12'!$M31</f>
        <v>0.30503443264558072</v>
      </c>
      <c r="V38" s="1">
        <f>'F12b_VQZ-F12'!X31-'F12b_VQZ-F12'!$V31</f>
        <v>0.33191200410677268</v>
      </c>
      <c r="W38" s="1">
        <f>'F12b_VQZ-F12'!Y31-'F12b_VQZ-F12'!$V31</f>
        <v>0.30046581133965233</v>
      </c>
      <c r="X38" s="1">
        <f>'F12b_VQZ-F12'!Z31-'F12b_VQZ-F12'!$V31</f>
        <v>0.32719443912441548</v>
      </c>
      <c r="Y38" s="1">
        <f>'F12b_VQZ-F12'!AA31-'F12b_VQZ-F12'!$V31</f>
        <v>0.33452284575341906</v>
      </c>
      <c r="Z38" s="1">
        <f>'F12b_VQZ-F12'!AB31-'F12b_VQZ-F12'!$V31</f>
        <v>0.3197836980875195</v>
      </c>
      <c r="AB38" s="1">
        <f>'F12b_VTZ-F12'!E31-'F12b_VTZ-F12'!$C31</f>
        <v>0.37121859048822969</v>
      </c>
      <c r="AC38" s="1">
        <f>'F12b_VTZ-F12'!F31-'F12b_VTZ-F12'!$C31</f>
        <v>0.31684711734980553</v>
      </c>
      <c r="AD38" s="1">
        <f>'F12b_VTZ-F12'!G31-'F12b_VTZ-F12'!$C31</f>
        <v>0.37521869002450359</v>
      </c>
      <c r="AE38" s="1">
        <f>'F12b_VTZ-F12'!H31-'F12b_VTZ-F12'!$C31</f>
        <v>0.38932959147962976</v>
      </c>
      <c r="AF38" s="1">
        <f>'F12b_VTZ-F12'!I31-'F12b_VTZ-F12'!$C31</f>
        <v>0.36219846454067195</v>
      </c>
      <c r="AG38" s="1">
        <f>'F12b_VTZ-F12'!N31-'F12b_VTZ-F12'!$L31</f>
        <v>0.29042162942832306</v>
      </c>
      <c r="AH38" s="1">
        <f>'F12b_VTZ-F12'!O31-'F12b_VTZ-F12'!$L31</f>
        <v>0.21250836013338059</v>
      </c>
      <c r="AI38" s="1">
        <f>'F12b_VTZ-F12'!P31-'F12b_VTZ-F12'!$L31</f>
        <v>0.26460840264138596</v>
      </c>
      <c r="AJ38" s="1">
        <f>'F12b_VTZ-F12'!Q31-'F12b_VTZ-F12'!$L31</f>
        <v>0.27720320747447857</v>
      </c>
      <c r="AK38" s="1">
        <f>'F12b_VTZ-F12'!R31-'F12b_VTZ-F12'!$L31</f>
        <v>0.25298708990150587</v>
      </c>
      <c r="AL38" s="1">
        <f>'F12b_VTZ-F12'!W31-'F12b_VTZ-F12'!$U31</f>
        <v>0.33082010995827815</v>
      </c>
      <c r="AM38" s="1">
        <f>'F12b_VTZ-F12'!X31-'F12b_VTZ-F12'!$U31</f>
        <v>0.26467773874159661</v>
      </c>
      <c r="AN38" s="1">
        <f>'F12b_VTZ-F12'!Y31-'F12b_VTZ-F12'!$U31</f>
        <v>0.31991354633294833</v>
      </c>
      <c r="AO38" s="1">
        <f>'F12b_VTZ-F12'!Z31-'F12b_VTZ-F12'!$U31</f>
        <v>0.33326639947705416</v>
      </c>
      <c r="AP38" s="1">
        <f>'F12b_VTZ-F12'!AA31-'F12b_VTZ-F12'!$U31</f>
        <v>0.30759277722108891</v>
      </c>
      <c r="AQ38" s="1"/>
      <c r="AR38" s="1">
        <f>'F12b_VDZ-F12'!E31-'F12b_VDZ-F12'!$C31</f>
        <v>0.3536736463348582</v>
      </c>
      <c r="AS38" s="1">
        <f>'F12b_VDZ-F12'!F31-'F12b_VDZ-F12'!$C31</f>
        <v>0.20796931331673463</v>
      </c>
      <c r="AT38" s="1">
        <f>'F12b_VDZ-F12'!G31-'F12b_VDZ-F12'!$C31</f>
        <v>0.346034053470202</v>
      </c>
      <c r="AU38" s="1">
        <f>'F12b_VDZ-F12'!H31-'F12b_VDZ-F12'!$C31</f>
        <v>0.37402196453242809</v>
      </c>
      <c r="AV38" s="1">
        <f>'F12b_VDZ-F12'!I31-'F12b_VDZ-F12'!$C31</f>
        <v>0.32225488908524724</v>
      </c>
      <c r="AW38" s="1">
        <f>'F12b_VDZ-F12'!N31-'F12b_VDZ-F12'!$L31</f>
        <v>0.15827959766843414</v>
      </c>
      <c r="AX38" s="1">
        <f>'F12b_VDZ-F12'!O31-'F12b_VDZ-F12'!$L31</f>
        <v>-1.041198537412491E-2</v>
      </c>
      <c r="AY38" s="1">
        <f>'F12b_VDZ-F12'!P31-'F12b_VDZ-F12'!$L31</f>
        <v>9.7258389027084391E-2</v>
      </c>
      <c r="AZ38" s="1">
        <f>'F12b_VDZ-F12'!Q31-'F12b_VDZ-F12'!$L31</f>
        <v>0.11908488042110754</v>
      </c>
      <c r="BA38" s="1">
        <f>'F12b_VDZ-F12'!R31-'F12b_VDZ-F12'!$L31</f>
        <v>7.8714106617033153E-2</v>
      </c>
      <c r="BB38" s="1">
        <f t="shared" si="9"/>
        <v>0.25597662200164617</v>
      </c>
      <c r="BC38" s="1">
        <f t="shared" si="10"/>
        <v>9.8778663971304859E-2</v>
      </c>
      <c r="BD38" s="1">
        <f t="shared" si="11"/>
        <v>0.22164622124864319</v>
      </c>
      <c r="BE38" s="1">
        <f t="shared" si="12"/>
        <v>0.24655342247676781</v>
      </c>
      <c r="BF38" s="1">
        <f t="shared" si="13"/>
        <v>0.2004844978511402</v>
      </c>
      <c r="BG38" s="1"/>
      <c r="BH38" s="1">
        <f>'F12c_VDZ-F12 '!E31-'F12c_VDZ-F12 '!$C31</f>
        <v>0.41404857177784393</v>
      </c>
      <c r="BI38" s="1">
        <f>'F12c_VDZ-F12 '!F31-'F12c_VDZ-F12 '!$C31</f>
        <v>0.27126856222685802</v>
      </c>
      <c r="BJ38" s="1">
        <f>'F12c_VDZ-F12 '!G31-'F12c_VDZ-F12 '!$C31</f>
        <v>0.41274821881707524</v>
      </c>
      <c r="BK38" s="1">
        <f>'F12c_VDZ-F12 '!H31-'F12c_VDZ-F12 '!$C31</f>
        <v>0.43422105666107669</v>
      </c>
      <c r="BL38" s="1">
        <f>'F12c_VDZ-F12 '!I31-'F12c_VDZ-F12 '!$C31</f>
        <v>0.38342045830650662</v>
      </c>
      <c r="BM38" s="1">
        <f>'F12c_VDZ-F12 '!N31-'F12c_VDZ-F12 '!$L31</f>
        <v>0.2288608910779999</v>
      </c>
      <c r="BN38" s="1">
        <f>'F12c_VDZ-F12 '!O31-'F12c_VDZ-F12 '!$L31</f>
        <v>6.3118079930156057E-2</v>
      </c>
      <c r="BO38" s="1">
        <f>'F12c_VDZ-F12 '!P31-'F12c_VDZ-F12 '!$L31</f>
        <v>0.1732836976296106</v>
      </c>
      <c r="BP38" s="1">
        <f>'F12c_VDZ-F12 '!Q31-'F12c_VDZ-F12 '!$L31</f>
        <v>0.19000389968449838</v>
      </c>
      <c r="BQ38" s="1">
        <f>'F12c_VDZ-F12 '!R31-'F12c_VDZ-F12 '!$L31</f>
        <v>0.15044712217942902</v>
      </c>
      <c r="BR38" s="1">
        <f>'F12c_VDZ-F12 '!W31-'F12c_VDZ-F12 '!$U31</f>
        <v>0.32145473142792369</v>
      </c>
      <c r="BS38" s="1">
        <f>'F12c_VDZ-F12 '!X31-'F12c_VDZ-F12 '!$U31</f>
        <v>0.16719332107850704</v>
      </c>
      <c r="BT38" s="1">
        <f>'F12c_VDZ-F12 '!Y31-'F12c_VDZ-F12 '!$U31</f>
        <v>0.29301595822334292</v>
      </c>
      <c r="BU38" s="1">
        <f>'F12c_VDZ-F12 '!Z31-'F12c_VDZ-F12 '!$U31</f>
        <v>0.31211247817278931</v>
      </c>
      <c r="BV38" s="1">
        <f>'F12c_VDZ-F12 '!AA31-'F12c_VDZ-F12 '!$U31</f>
        <v>0.26693379024296959</v>
      </c>
      <c r="BX38" s="1">
        <f>'F12c_aVDZ-F12'!E31-'F12c_aVDZ-F12'!C31</f>
        <v>0.41604669573883157</v>
      </c>
      <c r="BY38" s="1">
        <f>'F12c_aVDZ-F12'!F31-'F12c_aVDZ-F12'!C31</f>
        <v>0.28689054539855263</v>
      </c>
      <c r="BZ38" s="1">
        <f>'F12c_aVDZ-F12'!G31-'F12c_aVDZ-F12'!C31</f>
        <v>0.42446617653078533</v>
      </c>
      <c r="CA38" s="1">
        <f>'F12c_aVDZ-F12'!H31-'F12c_aVDZ-F12'!C31</f>
        <v>0.44505195863726144</v>
      </c>
      <c r="CB38" s="1">
        <f>'F12c_aVDZ-F12'!I31-'F12c_aVDZ-F12'!C31</f>
        <v>0.39815105752644087</v>
      </c>
      <c r="CC38" s="1">
        <f>'F12c_aVDZ-F12'!N31-'F12c_aVDZ-F12'!L31</f>
        <v>0.26401355538903815</v>
      </c>
      <c r="CD38" s="1">
        <f>'F12c_aVDZ-F12'!O31-'F12c_aVDZ-F12'!L31</f>
        <v>9.8495978033170672E-2</v>
      </c>
      <c r="CE38" s="1">
        <f>'F12c_aVDZ-F12'!P31-'F12c_aVDZ-F12'!L31</f>
        <v>0.21257776063838563</v>
      </c>
      <c r="CF38" s="1">
        <f>'F12c_aVDZ-F12'!Q31-'F12c_aVDZ-F12'!L31</f>
        <v>0.22964810005606751</v>
      </c>
      <c r="CG38" s="1">
        <f>'F12c_aVDZ-F12'!R31-'F12c_aVDZ-F12'!L31</f>
        <v>0.19075648560022884</v>
      </c>
      <c r="CH38" s="1">
        <f>'F12c_aVDZ-F12'!W31-'F12c_aVDZ-F12'!U31</f>
        <v>0.34003012556393486</v>
      </c>
      <c r="CI38" s="1">
        <f>'F12c_aVDZ-F12'!X31-'F12c_aVDZ-F12'!U31</f>
        <v>0.19269326171585988</v>
      </c>
      <c r="CJ38" s="1">
        <f>'F12c_aVDZ-F12'!Y31-'F12c_aVDZ-F12'!U31</f>
        <v>0.3185219685845837</v>
      </c>
      <c r="CK38" s="1">
        <f>'F12c_aVDZ-F12'!Z31-'F12c_aVDZ-F12'!U31</f>
        <v>0.33735002934666269</v>
      </c>
      <c r="CL38" s="1">
        <f>'F12c_aVDZ-F12'!AA31-'F12c_aVDZ-F12'!U31</f>
        <v>0.29445377156333308</v>
      </c>
      <c r="CM38" t="str">
        <f t="shared" si="14"/>
        <v>21_AcNH2-AcNH2.out</v>
      </c>
      <c r="CO38" s="1">
        <f t="shared" si="15"/>
        <v>-9.4226250232491537E-2</v>
      </c>
      <c r="CP38" s="1"/>
      <c r="CQ38" s="1">
        <f t="shared" si="16"/>
        <v>-2.4068197021250626E-2</v>
      </c>
      <c r="CR38" s="1">
        <f t="shared" si="17"/>
        <v>-3.1631423186031071E-2</v>
      </c>
      <c r="CS38" s="1">
        <f t="shared" si="18"/>
        <v>1.8828060762078991E-2</v>
      </c>
      <c r="CU38" t="str">
        <f t="shared" si="19"/>
        <v>21_AcNH2-AcNH2.out</v>
      </c>
      <c r="CV38" s="1">
        <f t="shared" si="20"/>
        <v>-0.17072025565056836</v>
      </c>
      <c r="CW38" s="1">
        <f t="shared" si="21"/>
        <v>8.9279744349429646E-2</v>
      </c>
      <c r="CX38" s="1">
        <f t="shared" si="22"/>
        <v>9.9027963166506194E-2</v>
      </c>
      <c r="CY38" s="1">
        <f t="shared" si="23"/>
        <v>4.8017129340146569E-3</v>
      </c>
      <c r="CZ38" s="1">
        <f t="shared" si="27"/>
        <v>2.3629773696093648E-2</v>
      </c>
      <c r="DA38" s="1">
        <f t="shared" si="28"/>
        <v>-1.9266484087235969E-2</v>
      </c>
      <c r="DB38" s="1">
        <f t="shared" si="24"/>
        <v>-2.6829710252016414E-2</v>
      </c>
      <c r="DC38" s="1">
        <f t="shared" si="25"/>
        <v>-4.9111853009183082E-2</v>
      </c>
      <c r="DD38" s="1">
        <f t="shared" si="26"/>
        <v>-2.8241154522695711E-3</v>
      </c>
      <c r="DH38" s="1"/>
      <c r="DI38" s="1"/>
      <c r="DJ38" s="1"/>
      <c r="DK38" s="1"/>
      <c r="DL38" s="1"/>
      <c r="DM38" s="1"/>
    </row>
    <row r="39" spans="1:117" x14ac:dyDescent="0.2">
      <c r="A39" t="s">
        <v>160</v>
      </c>
      <c r="B39" s="1"/>
      <c r="C39" s="1"/>
      <c r="E39" s="1">
        <f>'CCSD-MP2 '!X33+'(T) '!P42</f>
        <v>0.28529965099758758</v>
      </c>
      <c r="F39" s="1"/>
      <c r="G39" s="1">
        <f>'CCSD-MP2 '!X33+'(T) '!AC42</f>
        <v>0.33116981685109681</v>
      </c>
      <c r="H39" s="1"/>
      <c r="I39" s="1">
        <f>BEGDB!I25-BEGDB!E25</f>
        <v>0.38200000000000145</v>
      </c>
      <c r="J39" s="1">
        <f>-(BEGDB!D25-BEGDB!I25)</f>
        <v>8.9999999999999858E-2</v>
      </c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B39" s="1">
        <f>'F12b_VTZ-F12'!E32-'F12b_VTZ-F12'!$C32</f>
        <v>0.36810074056501207</v>
      </c>
      <c r="AC39" s="1">
        <f>'F12b_VTZ-F12'!F32-'F12b_VTZ-F12'!$C32</f>
        <v>0.29646466156875917</v>
      </c>
      <c r="AD39" s="1">
        <f>'F12b_VTZ-F12'!G32-'F12b_VTZ-F12'!$C32</f>
        <v>0.36365195706393649</v>
      </c>
      <c r="AE39" s="1">
        <f>'F12b_VTZ-F12'!H32-'F12b_VTZ-F12'!$C32</f>
        <v>0.37825809918758324</v>
      </c>
      <c r="AF39" s="1">
        <f>'F12b_VTZ-F12'!I32-'F12b_VTZ-F12'!$C32</f>
        <v>0.34775044477553507</v>
      </c>
      <c r="AG39" s="1">
        <f>'F12b_VTZ-F12'!N32-'F12b_VTZ-F12'!$L32</f>
        <v>0.27272456694527492</v>
      </c>
      <c r="AH39" s="1">
        <f>'F12b_VTZ-F12'!O32-'F12b_VTZ-F12'!$L32</f>
        <v>0.16735486703946378</v>
      </c>
      <c r="AI39" s="1">
        <f>'F12b_VTZ-F12'!P32-'F12b_VTZ-F12'!$L32</f>
        <v>0.2270426075492864</v>
      </c>
      <c r="AJ39" s="1">
        <f>'F12b_VTZ-F12'!Q32-'F12b_VTZ-F12'!$L32</f>
        <v>0.24001838837958189</v>
      </c>
      <c r="AK39" s="1">
        <f>'F12b_VTZ-F12'!R32-'F12b_VTZ-F12'!$L32</f>
        <v>0.21291604787474228</v>
      </c>
      <c r="AL39" s="1">
        <f>'F12b_VTZ-F12'!W32-'F12b_VTZ-F12'!$U32</f>
        <v>0.32041265375514527</v>
      </c>
      <c r="AM39" s="1">
        <f>'F12b_VTZ-F12'!X32-'F12b_VTZ-F12'!$U32</f>
        <v>0.23190976430411325</v>
      </c>
      <c r="AN39" s="1">
        <f>'F12b_VTZ-F12'!Y32-'F12b_VTZ-F12'!$U32</f>
        <v>0.295347282306615</v>
      </c>
      <c r="AO39" s="1">
        <f>'F12b_VTZ-F12'!Z32-'F12b_VTZ-F12'!$U32</f>
        <v>0.30913824378358612</v>
      </c>
      <c r="AP39" s="1">
        <f>'F12b_VTZ-F12'!AA32-'F12b_VTZ-F12'!$U32</f>
        <v>0.28033324632514223</v>
      </c>
      <c r="AQ39" s="1"/>
      <c r="AR39" s="1">
        <f>'F12b_VDZ-F12'!E32-'F12b_VDZ-F12'!$C32</f>
        <v>0.36764447771103548</v>
      </c>
      <c r="AS39" s="1">
        <f>'F12b_VDZ-F12'!F32-'F12b_VDZ-F12'!$C32</f>
        <v>0.17952258138516441</v>
      </c>
      <c r="AT39" s="1">
        <f>'F12b_VDZ-F12'!G32-'F12b_VDZ-F12'!$C32</f>
        <v>0.34316009260484748</v>
      </c>
      <c r="AU39" s="1">
        <f>'F12b_VDZ-F12'!H32-'F12b_VDZ-F12'!$C32</f>
        <v>0.37241681192137577</v>
      </c>
      <c r="AV39" s="1">
        <f>'F12b_VDZ-F12'!I32-'F12b_VDZ-F12'!$C32</f>
        <v>0.31045112235538497</v>
      </c>
      <c r="AW39" s="1">
        <f>'F12b_VDZ-F12'!N32-'F12b_VDZ-F12'!$L32</f>
        <v>0.1387286381134416</v>
      </c>
      <c r="AX39" s="1">
        <f>'F12b_VDZ-F12'!O32-'F12b_VDZ-F12'!$L32</f>
        <v>-8.483255917568755E-2</v>
      </c>
      <c r="AY39" s="1">
        <f>'F12b_VDZ-F12'!P32-'F12b_VDZ-F12'!$L32</f>
        <v>4.1717973467211067E-2</v>
      </c>
      <c r="AZ39" s="1">
        <f>'F12b_VDZ-F12'!Q32-'F12b_VDZ-F12'!$L32</f>
        <v>6.4343918981133896E-2</v>
      </c>
      <c r="BA39" s="1">
        <f>'F12b_VDZ-F12'!R32-'F12b_VDZ-F12'!$L32</f>
        <v>1.6422198822283463E-2</v>
      </c>
      <c r="BB39" s="1">
        <f t="shared" si="9"/>
        <v>0.25318655791223854</v>
      </c>
      <c r="BC39" s="1">
        <f t="shared" si="10"/>
        <v>4.7345011104738433E-2</v>
      </c>
      <c r="BD39" s="1">
        <f t="shared" si="11"/>
        <v>0.19243903303602927</v>
      </c>
      <c r="BE39" s="1">
        <f t="shared" si="12"/>
        <v>0.21838036545125483</v>
      </c>
      <c r="BF39" s="1">
        <f t="shared" si="13"/>
        <v>0.16343666058883421</v>
      </c>
      <c r="BG39" s="1"/>
      <c r="BH39" s="1">
        <f>'F12c_VDZ-F12 '!E32-'F12c_VDZ-F12 '!$C32</f>
        <v>0.44998794105207551</v>
      </c>
      <c r="BI39" s="1">
        <f>'F12c_VDZ-F12 '!F32-'F12c_VDZ-F12 '!$C32</f>
        <v>0.26636132029317494</v>
      </c>
      <c r="BJ39" s="1">
        <f>'F12c_VDZ-F12 '!G32-'F12c_VDZ-F12 '!$C32</f>
        <v>0.43360181409734366</v>
      </c>
      <c r="BK39" s="1">
        <f>'F12c_VDZ-F12 '!H32-'F12c_VDZ-F12 '!$C32</f>
        <v>0.45497963983022771</v>
      </c>
      <c r="BL39" s="1">
        <f>'F12c_VDZ-F12 '!I32-'F12c_VDZ-F12 '!$C32</f>
        <v>0.39438755159953942</v>
      </c>
      <c r="BM39" s="1">
        <f>'F12c_VDZ-F12 '!N32-'F12c_VDZ-F12 '!$L32</f>
        <v>0.22981138605968709</v>
      </c>
      <c r="BN39" s="1">
        <f>'F12c_VDZ-F12 '!O32-'F12c_VDZ-F12 '!$L32</f>
        <v>1.1064861083692534E-2</v>
      </c>
      <c r="BO39" s="1">
        <f>'F12c_VDZ-F12 '!P32-'F12c_VDZ-F12 '!$L32</f>
        <v>0.13996736016233413</v>
      </c>
      <c r="BP39" s="1">
        <f>'F12c_VDZ-F12 '!Q32-'F12c_VDZ-F12 '!$L32</f>
        <v>0.15644456074428703</v>
      </c>
      <c r="BQ39" s="1">
        <f>'F12c_VDZ-F12 '!R32-'F12c_VDZ-F12 '!$L32</f>
        <v>0.10974252453483402</v>
      </c>
      <c r="BR39" s="1">
        <f>'F12c_VDZ-F12 '!W32-'F12c_VDZ-F12 '!$U32</f>
        <v>0.33989966355588308</v>
      </c>
      <c r="BS39" s="1">
        <f>'F12c_VDZ-F12 '!X32-'F12c_VDZ-F12 '!$U32</f>
        <v>0.13871309068843374</v>
      </c>
      <c r="BT39" s="1">
        <f>'F12c_VDZ-F12 '!Y32-'F12c_VDZ-F12 '!$U32</f>
        <v>0.28678458712983712</v>
      </c>
      <c r="BU39" s="1">
        <f>'F12c_VDZ-F12 '!Z32-'F12c_VDZ-F12 '!$U32</f>
        <v>0.30571210028725915</v>
      </c>
      <c r="BV39" s="1">
        <f>'F12c_VDZ-F12 '!AA32-'F12c_VDZ-F12 '!$U32</f>
        <v>0.25206503806718672</v>
      </c>
      <c r="BX39" s="1">
        <f>'F12c_aVDZ-F12'!E32-'F12c_aVDZ-F12'!C32</f>
        <v>0.46833795272445045</v>
      </c>
      <c r="BY39" s="1">
        <f>'F12c_aVDZ-F12'!F32-'F12c_aVDZ-F12'!C32</f>
        <v>0.30491764528143506</v>
      </c>
      <c r="BZ39" s="1">
        <f>'F12c_aVDZ-F12'!G32-'F12c_aVDZ-F12'!C32</f>
        <v>0.46991417571583227</v>
      </c>
      <c r="CA39" s="1">
        <f>'F12c_aVDZ-F12'!H32-'F12c_aVDZ-F12'!C32</f>
        <v>0.49070706672454989</v>
      </c>
      <c r="CB39" s="1">
        <f>'F12c_aVDZ-F12'!I32-'F12c_aVDZ-F12'!C32</f>
        <v>0.43395245682881267</v>
      </c>
      <c r="CC39" s="1">
        <f>'F12c_aVDZ-F12'!N32-'F12c_aVDZ-F12'!L32</f>
        <v>0.26746220886340666</v>
      </c>
      <c r="CD39" s="1">
        <f>'F12c_aVDZ-F12'!O32-'F12c_aVDZ-F12'!L32</f>
        <v>4.947099087875273E-2</v>
      </c>
      <c r="CE39" s="1">
        <f>'F12c_aVDZ-F12'!P32-'F12c_aVDZ-F12'!L32</f>
        <v>0.1829378931169714</v>
      </c>
      <c r="CF39" s="1">
        <f>'F12c_aVDZ-F12'!Q32-'F12c_aVDZ-F12'!L32</f>
        <v>0.19975741498330279</v>
      </c>
      <c r="CG39" s="1">
        <f>'F12c_aVDZ-F12'!R32-'F12c_aVDZ-F12'!L32</f>
        <v>0.15384819525256432</v>
      </c>
      <c r="CH39" s="1">
        <f>'F12c_aVDZ-F12'!W32-'F12c_aVDZ-F12'!U32</f>
        <v>0.36790008079392678</v>
      </c>
      <c r="CI39" s="1">
        <f>'F12c_aVDZ-F12'!X32-'F12c_aVDZ-F12'!U32</f>
        <v>0.17719431808009034</v>
      </c>
      <c r="CJ39" s="1">
        <f>'F12c_aVDZ-F12'!Y32-'F12c_aVDZ-F12'!U32</f>
        <v>0.32642603441640006</v>
      </c>
      <c r="CK39" s="1">
        <f>'F12c_aVDZ-F12'!Z32-'F12c_aVDZ-F12'!U32</f>
        <v>0.34523224085392457</v>
      </c>
      <c r="CL39" s="1">
        <f>'F12c_aVDZ-F12'!AA32-'F12c_aVDZ-F12'!U32</f>
        <v>0.29390032604068494</v>
      </c>
      <c r="CM39" t="str">
        <f t="shared" si="14"/>
        <v>22_AcOH-Uracil.out</v>
      </c>
      <c r="CO39" s="1">
        <f t="shared" si="15"/>
        <v>-0.10717577968094361</v>
      </c>
      <c r="CP39" s="1"/>
      <c r="CQ39" s="1">
        <f t="shared" si="16"/>
        <v>-3.2525708375715112E-2</v>
      </c>
      <c r="CR39" s="1">
        <f t="shared" si="17"/>
        <v>-2.1508389134965E-2</v>
      </c>
      <c r="CS39" s="1">
        <f t="shared" si="18"/>
        <v>1.8806206437524509E-2</v>
      </c>
      <c r="CU39" t="str">
        <f t="shared" si="19"/>
        <v>22_AcOH-Uracil.out</v>
      </c>
      <c r="CV39" s="1">
        <f t="shared" si="20"/>
        <v>-0.19529965099758773</v>
      </c>
      <c r="CW39" s="1">
        <f t="shared" si="21"/>
        <v>9.6700349002413866E-2</v>
      </c>
      <c r="CX39" s="1">
        <f t="shared" si="22"/>
        <v>0.14830216309975608</v>
      </c>
      <c r="CY39" s="1">
        <f t="shared" si="23"/>
        <v>4.1126383418812473E-2</v>
      </c>
      <c r="CZ39" s="1">
        <f t="shared" si="27"/>
        <v>5.9932589856336982E-2</v>
      </c>
      <c r="DA39" s="1">
        <f t="shared" si="28"/>
        <v>8.6006750430973611E-3</v>
      </c>
      <c r="DB39" s="1">
        <f t="shared" si="24"/>
        <v>1.9617994283847473E-2</v>
      </c>
      <c r="DC39" s="1">
        <f t="shared" si="25"/>
        <v>-5.8257043448301182E-2</v>
      </c>
      <c r="DD39" s="1"/>
      <c r="DH39" s="1"/>
      <c r="DI39" s="1"/>
      <c r="DJ39" s="1"/>
      <c r="DK39" s="1"/>
      <c r="DL39" s="1"/>
      <c r="DM39" s="1"/>
    </row>
    <row r="40" spans="1:117" x14ac:dyDescent="0.2">
      <c r="A40" t="s">
        <v>161</v>
      </c>
      <c r="B40" s="1"/>
      <c r="C40" s="1"/>
      <c r="E40" s="1">
        <f>'CCSD-MP2 '!X34+'(T) '!P43</f>
        <v>0.27480518039753643</v>
      </c>
      <c r="F40" s="1"/>
      <c r="G40" s="1">
        <f>'CCSD-MP2 '!X34+'(T) '!AC43</f>
        <v>0.30559901688038293</v>
      </c>
      <c r="H40" s="1"/>
      <c r="I40" s="1">
        <f>BEGDB!I26-BEGDB!E26</f>
        <v>0.36599999999999966</v>
      </c>
      <c r="J40" s="1">
        <f>-(BEGDB!D26-BEGDB!I26)</f>
        <v>8.8000000000000966E-2</v>
      </c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B40" s="1">
        <f>'F12b_VTZ-F12'!E33-'F12b_VTZ-F12'!$C33</f>
        <v>0.34011826522899824</v>
      </c>
      <c r="AC40" s="1">
        <f>'F12b_VTZ-F12'!F33-'F12b_VTZ-F12'!$C33</f>
        <v>0.27907698275241444</v>
      </c>
      <c r="AD40" s="1">
        <f>'F12b_VTZ-F12'!G33-'F12b_VTZ-F12'!$C33</f>
        <v>0.34278726824368277</v>
      </c>
      <c r="AE40" s="1">
        <f>'F12b_VTZ-F12'!H33-'F12b_VTZ-F12'!$C33</f>
        <v>0.35705339574252193</v>
      </c>
      <c r="AF40" s="1">
        <f>'F12b_VTZ-F12'!I33-'F12b_VTZ-F12'!$C33</f>
        <v>0.32862733761353979</v>
      </c>
      <c r="AG40" s="1">
        <f>'F12b_VTZ-F12'!N33-'F12b_VTZ-F12'!$L33</f>
        <v>0.25218069033288515</v>
      </c>
      <c r="AH40" s="1">
        <f>'F12b_VTZ-F12'!O33-'F12b_VTZ-F12'!$L33</f>
        <v>0.16163444770437607</v>
      </c>
      <c r="AI40" s="1">
        <f>'F12b_VTZ-F12'!P33-'F12b_VTZ-F12'!$L33</f>
        <v>0.21836915309333449</v>
      </c>
      <c r="AJ40" s="1">
        <f>'F12b_VTZ-F12'!Q33-'F12b_VTZ-F12'!$L33</f>
        <v>0.23107329551628553</v>
      </c>
      <c r="AK40" s="1">
        <f>'F12b_VTZ-F12'!R33-'F12b_VTZ-F12'!$L33</f>
        <v>0.20575958014236306</v>
      </c>
      <c r="AL40" s="1">
        <f>'F12b_VTZ-F12'!W33-'F12b_VTZ-F12'!$U33</f>
        <v>0.29614947778093992</v>
      </c>
      <c r="AM40" s="1">
        <f>'F12b_VTZ-F12'!X33-'F12b_VTZ-F12'!$U33</f>
        <v>0.22035571522839703</v>
      </c>
      <c r="AN40" s="1">
        <f>'F12b_VTZ-F12'!Y33-'F12b_VTZ-F12'!$U33</f>
        <v>0.28057821066850863</v>
      </c>
      <c r="AO40" s="1">
        <f>'F12b_VTZ-F12'!Z33-'F12b_VTZ-F12'!$U33</f>
        <v>0.29406334562940373</v>
      </c>
      <c r="AP40" s="1">
        <f>'F12b_VTZ-F12'!AA33-'F12b_VTZ-F12'!$U33</f>
        <v>0.26719345887795143</v>
      </c>
      <c r="AQ40" s="1"/>
      <c r="AR40" s="1">
        <f>'F12b_VDZ-F12'!E33-'F12b_VDZ-F12'!$C33</f>
        <v>0.32758199218413253</v>
      </c>
      <c r="AS40" s="1">
        <f>'F12b_VDZ-F12'!F33-'F12b_VDZ-F12'!$C33</f>
        <v>0.17040686155013773</v>
      </c>
      <c r="AT40" s="1">
        <f>'F12b_VDZ-F12'!G33-'F12b_VDZ-F12'!$C33</f>
        <v>0.32637690167389977</v>
      </c>
      <c r="AU40" s="1">
        <f>'F12b_VDZ-F12'!H33-'F12b_VDZ-F12'!$C33</f>
        <v>0.3550889961712862</v>
      </c>
      <c r="AV40" s="1">
        <f>'F12b_VDZ-F12'!I33-'F12b_VDZ-F12'!$C33</f>
        <v>0.29763562652813036</v>
      </c>
      <c r="AW40" s="1">
        <f>'F12b_VDZ-F12'!N33-'F12b_VDZ-F12'!$L33</f>
        <v>0.11835224063142391</v>
      </c>
      <c r="AX40" s="1">
        <f>'F12b_VDZ-F12'!O33-'F12b_VDZ-F12'!$L33</f>
        <v>-7.2603876320719962E-2</v>
      </c>
      <c r="AY40" s="1">
        <f>'F12b_VDZ-F12'!P33-'F12b_VDZ-F12'!$L33</f>
        <v>4.8072721762110859E-2</v>
      </c>
      <c r="AZ40" s="1">
        <f>'F12b_VDZ-F12'!Q33-'F12b_VDZ-F12'!$L33</f>
        <v>7.0287743858841623E-2</v>
      </c>
      <c r="BA40" s="1">
        <f>'F12b_VDZ-F12'!R33-'F12b_VDZ-F12'!$L33</f>
        <v>2.5835122115395848E-2</v>
      </c>
      <c r="BB40" s="1">
        <f t="shared" si="9"/>
        <v>0.22296711640777822</v>
      </c>
      <c r="BC40" s="1">
        <f t="shared" si="10"/>
        <v>4.8901492614708886E-2</v>
      </c>
      <c r="BD40" s="1">
        <f t="shared" si="11"/>
        <v>0.18722481171800531</v>
      </c>
      <c r="BE40" s="1">
        <f t="shared" si="12"/>
        <v>0.21268837001506391</v>
      </c>
      <c r="BF40" s="1">
        <f t="shared" si="13"/>
        <v>0.1617353743217631</v>
      </c>
      <c r="BG40" s="1"/>
      <c r="BH40" s="1">
        <f>'F12c_VDZ-F12 '!E33-'F12c_VDZ-F12 '!$C33</f>
        <v>0.40764728718767529</v>
      </c>
      <c r="BI40" s="1">
        <f>'F12c_VDZ-F12 '!F33-'F12c_VDZ-F12 '!$C33</f>
        <v>0.25405379280199369</v>
      </c>
      <c r="BJ40" s="1">
        <f>'F12c_VDZ-F12 '!G33-'F12c_VDZ-F12 '!$C33</f>
        <v>0.41362832705277341</v>
      </c>
      <c r="BK40" s="1">
        <f>'F12c_VDZ-F12 '!H33-'F12c_VDZ-F12 '!$C33</f>
        <v>0.43488223738479093</v>
      </c>
      <c r="BL40" s="1">
        <f>'F12c_VDZ-F12 '!I33-'F12c_VDZ-F12 '!$C33</f>
        <v>0.37862772478892737</v>
      </c>
      <c r="BM40" s="1">
        <f>'F12c_VDZ-F12 '!N33-'F12c_VDZ-F12 '!$L33</f>
        <v>0.20059606599157931</v>
      </c>
      <c r="BN40" s="1">
        <f>'F12c_VDZ-F12 '!O33-'F12c_VDZ-F12 '!$L33</f>
        <v>1.3537722742952951E-2</v>
      </c>
      <c r="BO40" s="1">
        <f>'F12c_VDZ-F12 '!P33-'F12c_VDZ-F12 '!$L33</f>
        <v>0.13661692709808193</v>
      </c>
      <c r="BP40" s="1">
        <f>'F12c_VDZ-F12 '!Q33-'F12c_VDZ-F12 '!$L33</f>
        <v>0.15300998370565466</v>
      </c>
      <c r="BQ40" s="1">
        <f>'F12c_VDZ-F12 '!R33-'F12c_VDZ-F12 '!$L33</f>
        <v>0.1096211016124542</v>
      </c>
      <c r="BR40" s="1">
        <f>'F12c_VDZ-F12 '!W33-'F12c_VDZ-F12 '!$U33</f>
        <v>0.3041216765896273</v>
      </c>
      <c r="BS40" s="1">
        <f>'F12c_VDZ-F12 '!X33-'F12c_VDZ-F12 '!$U33</f>
        <v>0.1337957577724751</v>
      </c>
      <c r="BT40" s="1">
        <f>'F12c_VDZ-F12 '!Y33-'F12c_VDZ-F12 '!$U33</f>
        <v>0.2751226270754259</v>
      </c>
      <c r="BU40" s="1">
        <f>'F12c_VDZ-F12 '!Z33-'F12c_VDZ-F12 '!$U33</f>
        <v>0.29394611054522102</v>
      </c>
      <c r="BV40" s="1">
        <f>'F12c_VDZ-F12 '!AA33-'F12c_VDZ-F12 '!$U33</f>
        <v>0.24412441320069078</v>
      </c>
      <c r="BX40" s="1">
        <f>'F12c_aVDZ-F12'!E33-'F12c_aVDZ-F12'!C33</f>
        <v>0.4262211660712083</v>
      </c>
      <c r="BY40" s="1">
        <f>'F12c_aVDZ-F12'!F33-'F12c_aVDZ-F12'!C33</f>
        <v>0.29129213249082042</v>
      </c>
      <c r="BZ40" s="1">
        <f>'F12c_aVDZ-F12'!G33-'F12c_aVDZ-F12'!C33</f>
        <v>0.44893959464052458</v>
      </c>
      <c r="CA40" s="1">
        <f>'F12c_aVDZ-F12'!H33-'F12c_aVDZ-F12'!C33</f>
        <v>0.46963020418119683</v>
      </c>
      <c r="CB40" s="1">
        <f>'F12c_aVDZ-F12'!I33-'F12c_aVDZ-F12'!C33</f>
        <v>0.41701504930848188</v>
      </c>
      <c r="CC40" s="1">
        <f>'F12c_aVDZ-F12'!N33-'F12c_aVDZ-F12'!L33</f>
        <v>0.23865810399200171</v>
      </c>
      <c r="CD40" s="1">
        <f>'F12c_aVDZ-F12'!O33-'F12c_aVDZ-F12'!L33</f>
        <v>5.1521566510032812E-2</v>
      </c>
      <c r="CE40" s="1">
        <f>'F12c_aVDZ-F12'!P33-'F12c_aVDZ-F12'!L33</f>
        <v>0.17965982992340912</v>
      </c>
      <c r="CF40" s="1">
        <f>'F12c_aVDZ-F12'!Q33-'F12c_aVDZ-F12'!L33</f>
        <v>0.19647747315948294</v>
      </c>
      <c r="CG40" s="1">
        <f>'F12c_aVDZ-F12'!R33-'F12c_aVDZ-F12'!L33</f>
        <v>0.15371107221220015</v>
      </c>
      <c r="CH40" s="1">
        <f>'F12c_aVDZ-F12'!W33-'F12c_aVDZ-F12'!U33</f>
        <v>0.33243963503160501</v>
      </c>
      <c r="CI40" s="1">
        <f>'F12c_aVDZ-F12'!X33-'F12c_aVDZ-F12'!U33</f>
        <v>0.17140684950042484</v>
      </c>
      <c r="CJ40" s="1">
        <f>'F12c_aVDZ-F12'!Y33-'F12c_aVDZ-F12'!U33</f>
        <v>0.31429971228196862</v>
      </c>
      <c r="CK40" s="1">
        <f>'F12c_aVDZ-F12'!Z33-'F12c_aVDZ-F12'!U33</f>
        <v>0.33305383867034166</v>
      </c>
      <c r="CL40" s="1">
        <f>'F12c_aVDZ-F12'!AA33-'F12c_aVDZ-F12'!U33</f>
        <v>0.28536306076034279</v>
      </c>
      <c r="CM40" t="str">
        <f t="shared" si="14"/>
        <v>23_AcNH2-Uracil.out</v>
      </c>
      <c r="CO40" s="1">
        <f t="shared" si="15"/>
        <v>-9.9328614770804791E-2</v>
      </c>
      <c r="CP40" s="1"/>
      <c r="CQ40" s="1">
        <f t="shared" si="16"/>
        <v>-2.8936651521625834E-2</v>
      </c>
      <c r="CR40" s="1">
        <f t="shared" si="17"/>
        <v>-2.3007579791148203E-2</v>
      </c>
      <c r="CS40" s="1">
        <f t="shared" si="18"/>
        <v>1.8754126388373038E-2</v>
      </c>
      <c r="CU40" t="str">
        <f t="shared" si="19"/>
        <v>23_AcNH2-Uracil.out</v>
      </c>
      <c r="CV40" s="1">
        <f t="shared" si="20"/>
        <v>-0.18680518039753546</v>
      </c>
      <c r="CW40" s="1">
        <f t="shared" si="21"/>
        <v>9.1194819602463228E-2</v>
      </c>
      <c r="CX40" s="1">
        <f t="shared" si="22"/>
        <v>0.13882314665523698</v>
      </c>
      <c r="CY40" s="1">
        <f t="shared" si="23"/>
        <v>3.9494531884432194E-2</v>
      </c>
      <c r="CZ40" s="1">
        <f t="shared" si="27"/>
        <v>5.8248658272805232E-2</v>
      </c>
      <c r="DA40" s="1">
        <f t="shared" si="28"/>
        <v>1.055788036280636E-2</v>
      </c>
      <c r="DB40" s="1">
        <f t="shared" si="24"/>
        <v>1.6486952093283991E-2</v>
      </c>
      <c r="DC40" s="1">
        <f t="shared" si="25"/>
        <v>-5.6436027304201941E-2</v>
      </c>
      <c r="DD40" s="1"/>
      <c r="DH40" s="1"/>
      <c r="DI40" s="1"/>
      <c r="DJ40" s="1"/>
      <c r="DK40" s="1"/>
      <c r="DL40" s="1"/>
      <c r="DM40" s="1"/>
    </row>
    <row r="41" spans="1:117" x14ac:dyDescent="0.2">
      <c r="A41" t="s">
        <v>162</v>
      </c>
      <c r="B41" s="1"/>
      <c r="C41" s="1"/>
      <c r="E41" s="1">
        <f>'CCSD-MP2 '!X35+'(T) '!P44</f>
        <v>-2.0206082810253241</v>
      </c>
      <c r="F41" s="1"/>
      <c r="G41" s="1">
        <f>'CCSD-MP2 '!X35+'(T) '!AC44</f>
        <v>-2.0663743796943495</v>
      </c>
      <c r="H41" s="1"/>
      <c r="I41" s="1">
        <f>BEGDB!I27-BEGDB!E27</f>
        <v>-1.9790000000000001</v>
      </c>
      <c r="J41" s="1">
        <f>-(BEGDB!D27-BEGDB!I27)</f>
        <v>-1.8810000000000002</v>
      </c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B41" s="1">
        <f>'F12b_VTZ-F12'!E34-'F12b_VTZ-F12'!$C34</f>
        <v>-1.9505922228401369</v>
      </c>
      <c r="AC41" s="1">
        <f>'F12b_VTZ-F12'!F34-'F12b_VTZ-F12'!$C34</f>
        <v>-1.9931942983141546</v>
      </c>
      <c r="AD41" s="1">
        <f>'F12b_VTZ-F12'!G34-'F12b_VTZ-F12'!$C34</f>
        <v>-1.9204673105535077</v>
      </c>
      <c r="AE41" s="1">
        <f>'F12b_VTZ-F12'!H34-'F12b_VTZ-F12'!$C34</f>
        <v>-1.9015125075773494</v>
      </c>
      <c r="AF41" s="1">
        <f>'F12b_VTZ-F12'!I34-'F12b_VTZ-F12'!$C34</f>
        <v>-1.9279566429101367</v>
      </c>
      <c r="AG41" s="1">
        <f>'F12b_VTZ-F12'!N34-'F12b_VTZ-F12'!$L34</f>
        <v>-2.0031896015975943</v>
      </c>
      <c r="AH41" s="1">
        <f>'F12b_VTZ-F12'!O34-'F12b_VTZ-F12'!$L34</f>
        <v>-2.066671705883798</v>
      </c>
      <c r="AI41" s="1">
        <f>'F12b_VTZ-F12'!P34-'F12b_VTZ-F12'!$L34</f>
        <v>-1.9987315006300017</v>
      </c>
      <c r="AJ41" s="1">
        <f>'F12b_VTZ-F12'!Q34-'F12b_VTZ-F12'!$L34</f>
        <v>-1.9810242746826852</v>
      </c>
      <c r="AK41" s="1">
        <f>'F12b_VTZ-F12'!R34-'F12b_VTZ-F12'!$L34</f>
        <v>-2.0057278962348608</v>
      </c>
      <c r="AL41" s="1">
        <f>'F12b_VTZ-F12'!W34-'F12b_VTZ-F12'!$U34</f>
        <v>-1.9768909122188658</v>
      </c>
      <c r="AM41" s="1">
        <f>'F12b_VTZ-F12'!X34-'F12b_VTZ-F12'!$U34</f>
        <v>-2.0299330020989763</v>
      </c>
      <c r="AN41" s="1">
        <f>'F12b_VTZ-F12'!Y34-'F12b_VTZ-F12'!$U34</f>
        <v>-1.9595994055917547</v>
      </c>
      <c r="AO41" s="1">
        <f>'F12b_VTZ-F12'!Z34-'F12b_VTZ-F12'!$U34</f>
        <v>-1.9412683911300173</v>
      </c>
      <c r="AP41" s="1">
        <f>'F12b_VTZ-F12'!AA34-'F12b_VTZ-F12'!$U34</f>
        <v>-1.9668422695724987</v>
      </c>
      <c r="AQ41" s="1"/>
      <c r="AR41" s="1">
        <f>'F12b_VDZ-F12'!E34-'F12b_VDZ-F12'!$C34</f>
        <v>-1.9932706536630564</v>
      </c>
      <c r="AS41" s="1">
        <f>'F12b_VDZ-F12'!F34-'F12b_VDZ-F12'!$C34</f>
        <v>-2.0974771957906486</v>
      </c>
      <c r="AT41" s="1">
        <f>'F12b_VDZ-F12'!G34-'F12b_VDZ-F12'!$C34</f>
        <v>-1.9185541941482493</v>
      </c>
      <c r="AU41" s="1">
        <f>'F12b_VDZ-F12'!H34-'F12b_VDZ-F12'!$C34</f>
        <v>-1.8799037561846204</v>
      </c>
      <c r="AV41" s="1">
        <f>'F12b_VDZ-F12'!I34-'F12b_VDZ-F12'!$C34</f>
        <v>-1.9306995710655941</v>
      </c>
      <c r="AW41" s="1">
        <f>'F12b_VDZ-F12'!N34-'F12b_VDZ-F12'!$L34</f>
        <v>-2.0479439606727565</v>
      </c>
      <c r="AX41" s="1">
        <f>'F12b_VDZ-F12'!O34-'F12b_VDZ-F12'!$L34</f>
        <v>-2.1871141780303591</v>
      </c>
      <c r="AY41" s="1">
        <f>'F12b_VDZ-F12'!P34-'F12b_VDZ-F12'!$L34</f>
        <v>-2.0317772851131206</v>
      </c>
      <c r="AZ41" s="1">
        <f>'F12b_VDZ-F12'!Q34-'F12b_VDZ-F12'!$L34</f>
        <v>-1.9982218512781795</v>
      </c>
      <c r="BA41" s="1">
        <f>'F12b_VDZ-F12'!R34-'F12b_VDZ-F12'!$L34</f>
        <v>-2.0423216259543264</v>
      </c>
      <c r="BB41" s="1">
        <f t="shared" si="9"/>
        <v>-2.0206073071679063</v>
      </c>
      <c r="BC41" s="1">
        <f t="shared" si="10"/>
        <v>-2.1422956869105039</v>
      </c>
      <c r="BD41" s="1">
        <f t="shared" si="11"/>
        <v>-1.975165739630685</v>
      </c>
      <c r="BE41" s="1">
        <f t="shared" si="12"/>
        <v>-1.9390628037313999</v>
      </c>
      <c r="BF41" s="1">
        <f t="shared" si="13"/>
        <v>-1.9865105985099603</v>
      </c>
      <c r="BG41" s="1"/>
      <c r="BH41" s="1">
        <f>'F12c_VDZ-F12 '!E34-'F12c_VDZ-F12 '!$C34</f>
        <v>-1.9735604641862725</v>
      </c>
      <c r="BI41" s="1">
        <f>'F12c_VDZ-F12 '!F34-'F12c_VDZ-F12 '!$C34</f>
        <v>-2.0749423569967687</v>
      </c>
      <c r="BJ41" s="1">
        <f>'F12c_VDZ-F12 '!G34-'F12c_VDZ-F12 '!$C34</f>
        <v>-1.8920920395879826</v>
      </c>
      <c r="BK41" s="1">
        <f>'F12c_VDZ-F12 '!H34-'F12c_VDZ-F12 '!$C34</f>
        <v>-1.8614381855343916</v>
      </c>
      <c r="BL41" s="1">
        <f>'F12c_VDZ-F12 '!I34-'F12c_VDZ-F12 '!$C34</f>
        <v>-1.9112839681333904</v>
      </c>
      <c r="BM41" s="1">
        <f>'F12c_VDZ-F12 '!N34-'F12c_VDZ-F12 '!$L34</f>
        <v>-2.0741912748774833</v>
      </c>
      <c r="BN41" s="1">
        <f>'F12c_VDZ-F12 '!O34-'F12c_VDZ-F12 '!$L34</f>
        <v>-2.2099606313149862</v>
      </c>
      <c r="BO41" s="1">
        <f>'F12c_VDZ-F12 '!P34-'F12c_VDZ-F12 '!$L34</f>
        <v>-2.0515678557432153</v>
      </c>
      <c r="BP41" s="1">
        <f>'F12c_VDZ-F12 '!Q34-'F12c_VDZ-F12 '!$L34</f>
        <v>-2.0250141745993893</v>
      </c>
      <c r="BQ41" s="1">
        <f>'F12c_VDZ-F12 '!R34-'F12c_VDZ-F12 '!$L34</f>
        <v>-2.0681927261506656</v>
      </c>
      <c r="BR41" s="1">
        <f>'F12c_VDZ-F12 '!W34-'F12c_VDZ-F12 '!$U34</f>
        <v>-2.0238758695318779</v>
      </c>
      <c r="BS41" s="1">
        <f>'F12c_VDZ-F12 '!X34-'F12c_VDZ-F12 '!$U34</f>
        <v>-2.1424514941558774</v>
      </c>
      <c r="BT41" s="1">
        <f>'F12c_VDZ-F12 '!Y34-'F12c_VDZ-F12 '!$U34</f>
        <v>-1.9718299476655989</v>
      </c>
      <c r="BU41" s="1">
        <f>'F12c_VDZ-F12 '!Z34-'F12c_VDZ-F12 '!$U34</f>
        <v>-1.9432261800668904</v>
      </c>
      <c r="BV41" s="1">
        <f>'F12c_VDZ-F12 '!AA34-'F12c_VDZ-F12 '!$U34</f>
        <v>-1.989738347142028</v>
      </c>
      <c r="BX41" s="1">
        <f>'F12c_aVDZ-F12'!E34-'F12c_aVDZ-F12'!C34</f>
        <v>-1.9224001235592776</v>
      </c>
      <c r="BY41" s="1">
        <f>'F12c_aVDZ-F12'!F34-'F12c_aVDZ-F12'!C34</f>
        <v>-1.9921635933282142</v>
      </c>
      <c r="BZ41" s="1">
        <f>'F12c_aVDZ-F12'!G34-'F12c_aVDZ-F12'!C34</f>
        <v>-1.8041713955718803</v>
      </c>
      <c r="CA41" s="1">
        <f>'F12c_aVDZ-F12'!H34-'F12c_aVDZ-F12'!C34</f>
        <v>-1.7733079130320544</v>
      </c>
      <c r="CB41" s="1">
        <f>'F12c_aVDZ-F12'!I34-'F12c_aVDZ-F12'!C34</f>
        <v>-1.8199542089329475</v>
      </c>
      <c r="CC41" s="1">
        <f>'F12c_aVDZ-F12'!N34-'F12c_aVDZ-F12'!L34</f>
        <v>-2.058390183476329</v>
      </c>
      <c r="CD41" s="1">
        <f>'F12c_aVDZ-F12'!O34-'F12c_aVDZ-F12'!L34</f>
        <v>-2.1918093833505901</v>
      </c>
      <c r="CE41" s="1">
        <f>'F12c_aVDZ-F12'!P34-'F12c_aVDZ-F12'!L34</f>
        <v>-2.0278434831889856</v>
      </c>
      <c r="CF41" s="1">
        <f>'F12c_aVDZ-F12'!Q34-'F12c_aVDZ-F12'!L34</f>
        <v>-2.0009245006079972</v>
      </c>
      <c r="CG41" s="1">
        <f>'F12c_aVDZ-F12'!R34-'F12c_aVDZ-F12'!L34</f>
        <v>-2.041609177886508</v>
      </c>
      <c r="CH41" s="1">
        <f>'F12c_aVDZ-F12'!W34-'F12c_aVDZ-F12'!U34</f>
        <v>-1.9903951535178037</v>
      </c>
      <c r="CI41" s="1">
        <f>'F12c_aVDZ-F12'!X34-'F12c_aVDZ-F12'!U34</f>
        <v>-2.0919864883394026</v>
      </c>
      <c r="CJ41" s="1">
        <f>'F12c_aVDZ-F12'!Y34-'F12c_aVDZ-F12'!U34</f>
        <v>-1.9160074393804334</v>
      </c>
      <c r="CK41" s="1">
        <f>'F12c_aVDZ-F12'!Z34-'F12c_aVDZ-F12'!U34</f>
        <v>-1.8871162068200262</v>
      </c>
      <c r="CL41" s="1">
        <f>'F12c_aVDZ-F12'!AA34-'F12c_aVDZ-F12'!U34</f>
        <v>-1.9307816934097284</v>
      </c>
      <c r="CM41" t="str">
        <f t="shared" si="14"/>
        <v>24_Benzene-Benzene_pi-pi.out</v>
      </c>
      <c r="CO41" s="1">
        <f t="shared" si="15"/>
        <v>-2.3915399792450831E-2</v>
      </c>
      <c r="CP41" s="1"/>
      <c r="CQ41" s="1">
        <f t="shared" si="16"/>
        <v>-1.4774254029294998E-2</v>
      </c>
      <c r="CR41" s="1">
        <f t="shared" si="17"/>
        <v>-7.6156153947780858E-2</v>
      </c>
      <c r="CS41" s="1">
        <f t="shared" si="18"/>
        <v>2.8891232560407154E-2</v>
      </c>
      <c r="CU41" t="str">
        <f t="shared" si="19"/>
        <v>24_Benzene-Benzene_pi-pi.out</v>
      </c>
      <c r="CV41" s="1">
        <f t="shared" si="20"/>
        <v>0.13960828102532385</v>
      </c>
      <c r="CW41" s="1">
        <f t="shared" si="21"/>
        <v>4.160828102532399E-2</v>
      </c>
      <c r="CX41" s="1">
        <f t="shared" si="22"/>
        <v>0.12851624143734153</v>
      </c>
      <c r="CY41" s="1">
        <f t="shared" si="23"/>
        <v>0.1046008416448907</v>
      </c>
      <c r="CZ41" s="1">
        <f t="shared" si="27"/>
        <v>0.13349207420529785</v>
      </c>
      <c r="DA41" s="1">
        <f t="shared" si="28"/>
        <v>8.9826587615595699E-2</v>
      </c>
      <c r="DB41" s="1">
        <f t="shared" si="24"/>
        <v>2.8444687697109838E-2</v>
      </c>
      <c r="DC41" s="1">
        <f t="shared" si="25"/>
        <v>2.1876780395322371E-2</v>
      </c>
      <c r="DD41" s="1"/>
      <c r="DH41" s="1"/>
      <c r="DI41" s="1"/>
      <c r="DJ41" s="1"/>
      <c r="DK41" s="1"/>
      <c r="DL41" s="1"/>
      <c r="DM41" s="1"/>
    </row>
    <row r="42" spans="1:117" x14ac:dyDescent="0.2">
      <c r="A42" t="s">
        <v>163</v>
      </c>
      <c r="B42" s="1"/>
      <c r="C42" s="1"/>
      <c r="E42" s="1">
        <f>'CCSD-MP2 '!X36+'(T) '!P45</f>
        <v>-2.2630086961441571</v>
      </c>
      <c r="F42" s="1"/>
      <c r="G42" s="1">
        <f>'CCSD-MP2 '!X36+'(T) '!AC45</f>
        <v>-2.3105511637887775</v>
      </c>
      <c r="H42" s="1"/>
      <c r="I42" s="1">
        <f>BEGDB!I28-BEGDB!E28</f>
        <v>-2.2050000000000001</v>
      </c>
      <c r="J42" s="1">
        <f>-(BEGDB!D28-BEGDB!I28)</f>
        <v>-2.1110000000000002</v>
      </c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B42" s="1">
        <f>'F12b_VTZ-F12'!E35-'F12b_VTZ-F12'!$C35</f>
        <v>-2.1912042301398293</v>
      </c>
      <c r="AC42" s="1">
        <f>'F12b_VTZ-F12'!F35-'F12b_VTZ-F12'!$C35</f>
        <v>-2.2404138946472929</v>
      </c>
      <c r="AD42" s="1">
        <f>'F12b_VTZ-F12'!G35-'F12b_VTZ-F12'!$C35</f>
        <v>-2.1623923177483606</v>
      </c>
      <c r="AE42" s="1">
        <f>'F12b_VTZ-F12'!H35-'F12b_VTZ-F12'!$C35</f>
        <v>-2.1430832312821222</v>
      </c>
      <c r="AF42" s="1">
        <f>'F12b_VTZ-F12'!I35-'F12b_VTZ-F12'!$C35</f>
        <v>-2.1717819950883923</v>
      </c>
      <c r="AG42" s="1">
        <f>'F12b_VTZ-F12'!N35-'F12b_VTZ-F12'!$L35</f>
        <v>-2.242605356228514</v>
      </c>
      <c r="AH42" s="1">
        <f>'F12b_VTZ-F12'!O35-'F12b_VTZ-F12'!$L35</f>
        <v>-2.3119895032271653</v>
      </c>
      <c r="AI42" s="1">
        <f>'F12b_VTZ-F12'!P35-'F12b_VTZ-F12'!$L35</f>
        <v>-2.2386582746493811</v>
      </c>
      <c r="AJ42" s="1">
        <f>'F12b_VTZ-F12'!Q35-'F12b_VTZ-F12'!$L35</f>
        <v>-2.2205099740181575</v>
      </c>
      <c r="AK42" s="1">
        <f>'F12b_VTZ-F12'!R35-'F12b_VTZ-F12'!$L35</f>
        <v>-2.2474834817608116</v>
      </c>
      <c r="AL42" s="1">
        <f>'F12b_VTZ-F12'!W35-'F12b_VTZ-F12'!$U35</f>
        <v>-2.2169047931841712</v>
      </c>
      <c r="AM42" s="1">
        <f>'F12b_VTZ-F12'!X35-'F12b_VTZ-F12'!$U35</f>
        <v>-2.2762016989372285</v>
      </c>
      <c r="AN42" s="1">
        <f>'F12b_VTZ-F12'!Y35-'F12b_VTZ-F12'!$U35</f>
        <v>-2.2005252961988706</v>
      </c>
      <c r="AO42" s="1">
        <f>'F12b_VTZ-F12'!Z35-'F12b_VTZ-F12'!$U35</f>
        <v>-2.1817966026501394</v>
      </c>
      <c r="AP42" s="1">
        <f>'F12b_VTZ-F12'!AA35-'F12b_VTZ-F12'!$U35</f>
        <v>-2.2096327384246015</v>
      </c>
      <c r="AQ42" s="1"/>
      <c r="AR42" s="1">
        <f>'F12b_VDZ-F12'!E35-'F12b_VDZ-F12'!$C35</f>
        <v>-2.2472157488580669</v>
      </c>
      <c r="AS42" s="1">
        <f>'F12b_VDZ-F12'!F35-'F12b_VDZ-F12'!$C35</f>
        <v>-2.3649127420602234</v>
      </c>
      <c r="AT42" s="1">
        <f>'F12b_VDZ-F12'!G35-'F12b_VDZ-F12'!$C35</f>
        <v>-2.1738555507329718</v>
      </c>
      <c r="AU42" s="1">
        <f>'F12b_VDZ-F12'!H35-'F12b_VDZ-F12'!$C35</f>
        <v>-2.1352118321556834</v>
      </c>
      <c r="AV42" s="1">
        <f>'F12b_VDZ-F12'!I35-'F12b_VDZ-F12'!$C35</f>
        <v>-2.1910230085044065</v>
      </c>
      <c r="AW42" s="1">
        <f>'F12b_VDZ-F12'!N35-'F12b_VDZ-F12'!$L35</f>
        <v>-2.3061171821850088</v>
      </c>
      <c r="AX42" s="1">
        <f>'F12b_VDZ-F12'!O35-'F12b_VDZ-F12'!$L35</f>
        <v>-2.4587619409654966</v>
      </c>
      <c r="AY42" s="1">
        <f>'F12b_VDZ-F12'!P35-'F12b_VDZ-F12'!$L35</f>
        <v>-2.2918328186874248</v>
      </c>
      <c r="AZ42" s="1">
        <f>'F12b_VDZ-F12'!Q35-'F12b_VDZ-F12'!$L35</f>
        <v>-2.2580693053705225</v>
      </c>
      <c r="BA42" s="1">
        <f>'F12b_VDZ-F12'!R35-'F12b_VDZ-F12'!$L35</f>
        <v>-2.3068322470660343</v>
      </c>
      <c r="BB42" s="1">
        <f t="shared" si="9"/>
        <v>-2.2766664655215378</v>
      </c>
      <c r="BC42" s="1">
        <f t="shared" si="10"/>
        <v>-2.41183734151286</v>
      </c>
      <c r="BD42" s="1">
        <f t="shared" si="11"/>
        <v>-2.2328441847101983</v>
      </c>
      <c r="BE42" s="1">
        <f t="shared" si="12"/>
        <v>-2.1966405687631028</v>
      </c>
      <c r="BF42" s="1">
        <f t="shared" si="13"/>
        <v>-2.2489276277852204</v>
      </c>
      <c r="BG42" s="1"/>
      <c r="BH42" s="1">
        <f>'F12c_VDZ-F12 '!E35-'F12c_VDZ-F12 '!$C35</f>
        <v>-2.216153416771323</v>
      </c>
      <c r="BI42" s="1">
        <f>'F12c_VDZ-F12 '!F35-'F12c_VDZ-F12 '!$C35</f>
        <v>-2.3307853979886595</v>
      </c>
      <c r="BJ42" s="1">
        <f>'F12c_VDZ-F12 '!G35-'F12c_VDZ-F12 '!$C35</f>
        <v>-2.1355322652375111</v>
      </c>
      <c r="BK42" s="1">
        <f>'F12c_VDZ-F12 '!H35-'F12c_VDZ-F12 '!$C35</f>
        <v>-2.1054592941564643</v>
      </c>
      <c r="BL42" s="1">
        <f>'F12c_VDZ-F12 '!I35-'F12c_VDZ-F12 '!$C35</f>
        <v>-2.1602075096633397</v>
      </c>
      <c r="BM42" s="1">
        <f>'F12c_VDZ-F12 '!N35-'F12c_VDZ-F12 '!$L35</f>
        <v>-2.3252086228766777</v>
      </c>
      <c r="BN42" s="1">
        <f>'F12c_VDZ-F12 '!O35-'F12c_VDZ-F12 '!$L35</f>
        <v>-2.4741382867642909</v>
      </c>
      <c r="BO42" s="1">
        <f>'F12c_VDZ-F12 '!P35-'F12c_VDZ-F12 '!$L35</f>
        <v>-2.3039361875102542</v>
      </c>
      <c r="BP42" s="1">
        <f>'F12c_VDZ-F12 '!Q35-'F12c_VDZ-F12 '!$L35</f>
        <v>-2.2777215873310928</v>
      </c>
      <c r="BQ42" s="1">
        <f>'F12c_VDZ-F12 '!R35-'F12c_VDZ-F12 '!$L35</f>
        <v>-2.3254455909277914</v>
      </c>
      <c r="BR42" s="1">
        <f>'F12c_VDZ-F12 '!W35-'F12c_VDZ-F12 '!$U35</f>
        <v>-2.2706810198240008</v>
      </c>
      <c r="BS42" s="1">
        <f>'F12c_VDZ-F12 '!X35-'F12c_VDZ-F12 '!$U35</f>
        <v>-2.4024618423764759</v>
      </c>
      <c r="BT42" s="1">
        <f>'F12c_VDZ-F12 '!Y35-'F12c_VDZ-F12 '!$U35</f>
        <v>-2.2197342263738831</v>
      </c>
      <c r="BU42" s="1">
        <f>'F12c_VDZ-F12 '!Z35-'F12c_VDZ-F12 '!$U35</f>
        <v>-2.191590440743779</v>
      </c>
      <c r="BV42" s="1">
        <f>'F12c_VDZ-F12 '!AA35-'F12c_VDZ-F12 '!$U35</f>
        <v>-2.242826550295566</v>
      </c>
      <c r="BX42" s="1">
        <f>'F12c_aVDZ-F12'!E35-'F12c_aVDZ-F12'!C35</f>
        <v>-2.1611665640016868</v>
      </c>
      <c r="BY42" s="1">
        <f>'F12c_aVDZ-F12'!F35-'F12c_aVDZ-F12'!C35</f>
        <v>-2.2433068038414872</v>
      </c>
      <c r="BZ42" s="1">
        <f>'F12c_aVDZ-F12'!G35-'F12c_aVDZ-F12'!C35</f>
        <v>-2.0414265847130375</v>
      </c>
      <c r="CA42" s="1">
        <f>'F12c_aVDZ-F12'!H35-'F12c_aVDZ-F12'!C35</f>
        <v>-2.010915649637556</v>
      </c>
      <c r="CB42" s="1">
        <f>'F12c_aVDZ-F12'!I35-'F12c_aVDZ-F12'!C35</f>
        <v>-2.0625815443201363</v>
      </c>
      <c r="CC42" s="1">
        <f>'F12c_aVDZ-F12'!N35-'F12c_aVDZ-F12'!L35</f>
        <v>-2.3043089056627619</v>
      </c>
      <c r="CD42" s="1">
        <f>'F12c_aVDZ-F12'!O35-'F12c_aVDZ-F12'!L35</f>
        <v>-2.4498810707118417</v>
      </c>
      <c r="CE42" s="1">
        <f>'F12c_aVDZ-F12'!P35-'F12c_aVDZ-F12'!L35</f>
        <v>-2.2729784139346663</v>
      </c>
      <c r="CF42" s="1">
        <f>'F12c_aVDZ-F12'!Q35-'F12c_aVDZ-F12'!L35</f>
        <v>-2.2462424340605098</v>
      </c>
      <c r="CG42" s="1">
        <f>'F12c_aVDZ-F12'!R35-'F12c_aVDZ-F12'!L35</f>
        <v>-2.2915159832649659</v>
      </c>
      <c r="CH42" s="1">
        <f>'F12c_aVDZ-F12'!W35-'F12c_aVDZ-F12'!U35</f>
        <v>-2.2327377348322246</v>
      </c>
      <c r="CI42" s="1">
        <f>'F12c_aVDZ-F12'!X35-'F12c_aVDZ-F12'!U35</f>
        <v>-2.3465939372766647</v>
      </c>
      <c r="CJ42" s="1">
        <f>'F12c_aVDZ-F12'!Y35-'F12c_aVDZ-F12'!U35</f>
        <v>-2.1572024993238523</v>
      </c>
      <c r="CK42" s="1">
        <f>'F12c_aVDZ-F12'!Z35-'F12c_aVDZ-F12'!U35</f>
        <v>-2.1285790418490333</v>
      </c>
      <c r="CL42" s="1">
        <f>'F12c_aVDZ-F12'!AA35-'F12c_aVDZ-F12'!U35</f>
        <v>-2.1770487637925515</v>
      </c>
      <c r="CM42" t="str">
        <f t="shared" si="14"/>
        <v>25_Pyridine-Pyridine_pi-pi.out</v>
      </c>
      <c r="CO42" s="1">
        <f t="shared" si="15"/>
        <v>-2.1670234086341278E-2</v>
      </c>
      <c r="CP42" s="1"/>
      <c r="CQ42" s="1">
        <f t="shared" si="16"/>
        <v>-1.9846264468699193E-2</v>
      </c>
      <c r="CR42" s="1">
        <f t="shared" si="17"/>
        <v>-8.6104304517634844E-2</v>
      </c>
      <c r="CS42" s="1">
        <f t="shared" si="18"/>
        <v>2.8623457474818981E-2</v>
      </c>
      <c r="CU42" t="str">
        <f t="shared" si="19"/>
        <v>25_Pyridine-Pyridine_pi-pi.out</v>
      </c>
      <c r="CV42" s="1">
        <f t="shared" si="20"/>
        <v>0.15200869614415691</v>
      </c>
      <c r="CW42" s="1">
        <f t="shared" si="21"/>
        <v>5.8008696144157046E-2</v>
      </c>
      <c r="CX42" s="1">
        <f t="shared" si="22"/>
        <v>0.12747643090664607</v>
      </c>
      <c r="CY42" s="1">
        <f t="shared" si="23"/>
        <v>0.10580619682030479</v>
      </c>
      <c r="CZ42" s="1">
        <f t="shared" si="27"/>
        <v>0.13442965429512377</v>
      </c>
      <c r="DA42" s="1">
        <f t="shared" si="28"/>
        <v>8.5959932351605595E-2</v>
      </c>
      <c r="DB42" s="1">
        <f t="shared" si="24"/>
        <v>1.9701892302669943E-2</v>
      </c>
      <c r="DC42" s="1">
        <f t="shared" si="25"/>
        <v>2.4350421494776064E-2</v>
      </c>
      <c r="DD42" s="1"/>
      <c r="DH42" s="1"/>
      <c r="DI42" s="1"/>
      <c r="DJ42" s="1"/>
      <c r="DK42" s="1"/>
      <c r="DL42" s="1"/>
      <c r="DM42" s="1"/>
    </row>
    <row r="43" spans="1:117" x14ac:dyDescent="0.2">
      <c r="A43" t="s">
        <v>164</v>
      </c>
      <c r="B43" s="1"/>
      <c r="C43" s="1"/>
      <c r="E43" s="1">
        <f>'CCSD-MP2 '!X37+'(T) '!P46</f>
        <v>-1.5049085245661424</v>
      </c>
      <c r="F43" s="1"/>
      <c r="G43" s="1">
        <f>'CCSD-MP2 '!X37+'(T) '!AC46</f>
        <v>-1.5474231340055666</v>
      </c>
      <c r="H43" s="1"/>
      <c r="I43" s="1">
        <f>BEGDB!I29-BEGDB!E29</f>
        <v>-1.3869999999999987</v>
      </c>
      <c r="J43" s="1">
        <f>-(BEGDB!D29-BEGDB!I29)</f>
        <v>-1.3099999999999987</v>
      </c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B43" s="1">
        <f>'F12b_VTZ-F12'!E36-'F12b_VTZ-F12'!$C36</f>
        <v>-1.3172530189309199</v>
      </c>
      <c r="AC43" s="1">
        <f>'F12b_VTZ-F12'!F36-'F12b_VTZ-F12'!$C36</f>
        <v>-1.4179538185207363</v>
      </c>
      <c r="AD43" s="1">
        <f>'F12b_VTZ-F12'!G36-'F12b_VTZ-F12'!$C36</f>
        <v>-1.2835386343656676</v>
      </c>
      <c r="AE43" s="1">
        <f>'F12b_VTZ-F12'!H36-'F12b_VTZ-F12'!$C36</f>
        <v>-1.2548134862865368</v>
      </c>
      <c r="AF43" s="1">
        <f>'F12b_VTZ-F12'!I36-'F12b_VTZ-F12'!$C36</f>
        <v>-1.3129948586011615</v>
      </c>
      <c r="AG43" s="1">
        <f>'F12b_VTZ-F12'!N36-'F12b_VTZ-F12'!$L36</f>
        <v>-1.4639902044344115</v>
      </c>
      <c r="AH43" s="1">
        <f>'F12b_VTZ-F12'!O36-'F12b_VTZ-F12'!$L36</f>
        <v>-1.5954387566406574</v>
      </c>
      <c r="AI43" s="1">
        <f>'F12b_VTZ-F12'!P36-'F12b_VTZ-F12'!$L36</f>
        <v>-1.4720832580596319</v>
      </c>
      <c r="AJ43" s="1">
        <f>'F12b_VTZ-F12'!Q36-'F12b_VTZ-F12'!$L36</f>
        <v>-1.4457216160666633</v>
      </c>
      <c r="AK43" s="1">
        <f>'F12b_VTZ-F12'!R36-'F12b_VTZ-F12'!$L36</f>
        <v>-1.4991158232398565</v>
      </c>
      <c r="AL43" s="1">
        <f>'F12b_VTZ-F12'!W36-'F12b_VTZ-F12'!$U36</f>
        <v>-1.3906216116826666</v>
      </c>
      <c r="AM43" s="1">
        <f>'F12b_VTZ-F12'!X36-'F12b_VTZ-F12'!$U36</f>
        <v>-1.5066962875806968</v>
      </c>
      <c r="AN43" s="1">
        <f>'F12b_VTZ-F12'!Y36-'F12b_VTZ-F12'!$U36</f>
        <v>-1.3778109462126498</v>
      </c>
      <c r="AO43" s="1">
        <f>'F12b_VTZ-F12'!Z36-'F12b_VTZ-F12'!$U36</f>
        <v>-1.3502675511766</v>
      </c>
      <c r="AP43" s="1">
        <f>'F12b_VTZ-F12'!AA36-'F12b_VTZ-F12'!$U36</f>
        <v>-1.4060553409205081</v>
      </c>
      <c r="AQ43" s="1"/>
      <c r="AR43" s="1">
        <f>'F12b_VDZ-F12'!E36-'F12b_VDZ-F12'!$C36</f>
        <v>-1.3071366001041049</v>
      </c>
      <c r="AS43" s="1">
        <f>'F12b_VDZ-F12'!F36-'F12b_VDZ-F12'!$C36</f>
        <v>-1.5546606949841628</v>
      </c>
      <c r="AT43" s="1">
        <f>'F12b_VDZ-F12'!G36-'F12b_VDZ-F12'!$C36</f>
        <v>-1.2233640171542124</v>
      </c>
      <c r="AU43" s="1">
        <f>'F12b_VDZ-F12'!H36-'F12b_VDZ-F12'!$C36</f>
        <v>-1.1657082982551454</v>
      </c>
      <c r="AV43" s="1">
        <f>'F12b_VDZ-F12'!I36-'F12b_VDZ-F12'!$C36</f>
        <v>-1.2849895124427047</v>
      </c>
      <c r="AW43" s="1">
        <f>'F12b_VDZ-F12'!N36-'F12b_VDZ-F12'!$L36</f>
        <v>-1.5921618353835161</v>
      </c>
      <c r="AX43" s="1">
        <f>'F12b_VDZ-F12'!O36-'F12b_VDZ-F12'!$L36</f>
        <v>-1.8833959215052261</v>
      </c>
      <c r="AY43" s="1">
        <f>'F12b_VDZ-F12'!P36-'F12b_VDZ-F12'!$L36</f>
        <v>-1.6108155717555697</v>
      </c>
      <c r="AZ43" s="1">
        <f>'F12b_VDZ-F12'!Q36-'F12b_VDZ-F12'!$L36</f>
        <v>-1.5633782834449299</v>
      </c>
      <c r="BA43" s="1">
        <f>'F12b_VDZ-F12'!R36-'F12b_VDZ-F12'!$L36</f>
        <v>-1.6615190655824978</v>
      </c>
      <c r="BB43" s="1">
        <f t="shared" si="9"/>
        <v>-1.4496492177438105</v>
      </c>
      <c r="BC43" s="1">
        <f t="shared" si="10"/>
        <v>-1.7190283082446944</v>
      </c>
      <c r="BD43" s="1">
        <f t="shared" si="11"/>
        <v>-1.417089794454891</v>
      </c>
      <c r="BE43" s="1">
        <f t="shared" si="12"/>
        <v>-1.3645432908500377</v>
      </c>
      <c r="BF43" s="1">
        <f t="shared" si="13"/>
        <v>-1.4732542890126012</v>
      </c>
      <c r="BG43" s="1"/>
      <c r="BH43" s="1">
        <f>'F12c_VDZ-F12 '!E36-'F12c_VDZ-F12 '!$C36</f>
        <v>-1.3018075823987179</v>
      </c>
      <c r="BI43" s="1">
        <f>'F12c_VDZ-F12 '!F36-'F12c_VDZ-F12 '!$C36</f>
        <v>-1.5419981372733123</v>
      </c>
      <c r="BJ43" s="1">
        <f>'F12c_VDZ-F12 '!G36-'F12c_VDZ-F12 '!$C36</f>
        <v>-1.2035646730703977</v>
      </c>
      <c r="BK43" s="1">
        <f>'F12c_VDZ-F12 '!H36-'F12c_VDZ-F12 '!$C36</f>
        <v>-1.1619621944877103</v>
      </c>
      <c r="BL43" s="1">
        <f>'F12c_VDZ-F12 '!I36-'F12c_VDZ-F12 '!$C36</f>
        <v>-1.2785089726258274</v>
      </c>
      <c r="BM43" s="1">
        <f>'F12c_VDZ-F12 '!N36-'F12c_VDZ-F12 '!$L36</f>
        <v>-1.6294344446045965</v>
      </c>
      <c r="BN43" s="1">
        <f>'F12c_VDZ-F12 '!O36-'F12c_VDZ-F12 '!$L36</f>
        <v>-1.9130868657014393</v>
      </c>
      <c r="BO43" s="1">
        <f>'F12c_VDZ-F12 '!P36-'F12c_VDZ-F12 '!$L36</f>
        <v>-1.6351406012654444</v>
      </c>
      <c r="BP43" s="1">
        <f>'F12c_VDZ-F12 '!Q36-'F12c_VDZ-F12 '!$L36</f>
        <v>-1.6009736091195279</v>
      </c>
      <c r="BQ43" s="1">
        <f>'F12c_VDZ-F12 '!R36-'F12c_VDZ-F12 '!$L36</f>
        <v>-1.696690330549055</v>
      </c>
      <c r="BR43" s="1">
        <f>'F12c_VDZ-F12 '!W36-'F12c_VDZ-F12 '!$U36</f>
        <v>-1.4656210135016572</v>
      </c>
      <c r="BS43" s="1">
        <f>'F12c_VDZ-F12 '!X36-'F12c_VDZ-F12 '!$U36</f>
        <v>-1.7275425014873758</v>
      </c>
      <c r="BT43" s="1">
        <f>'F12c_VDZ-F12 '!Y36-'F12c_VDZ-F12 '!$U36</f>
        <v>-1.4193526371679202</v>
      </c>
      <c r="BU43" s="1">
        <f>'F12c_VDZ-F12 '!Z36-'F12c_VDZ-F12 '!$U36</f>
        <v>-1.3814679018036191</v>
      </c>
      <c r="BV43" s="1">
        <f>'F12c_VDZ-F12 '!AA36-'F12c_VDZ-F12 '!$U36</f>
        <v>-1.4875996515874412</v>
      </c>
      <c r="BX43" s="1">
        <f>'F12c_aVDZ-F12'!E36-'F12c_aVDZ-F12'!C36</f>
        <v>-1.1851360720189188</v>
      </c>
      <c r="BY43" s="1">
        <f>'F12c_aVDZ-F12'!F36-'F12c_aVDZ-F12'!C36</f>
        <v>-1.365002543022376</v>
      </c>
      <c r="BZ43" s="1">
        <f>'F12c_aVDZ-F12'!G36-'F12c_aVDZ-F12'!C36</f>
        <v>-1.0147648932286426</v>
      </c>
      <c r="CA43" s="1">
        <f>'F12c_aVDZ-F12'!H36-'F12c_aVDZ-F12'!C36</f>
        <v>-0.97236393237037966</v>
      </c>
      <c r="CB43" s="1">
        <f>'F12c_aVDZ-F12'!I36-'F12c_aVDZ-F12'!C36</f>
        <v>-1.0853902490178875</v>
      </c>
      <c r="CC43" s="1">
        <f>'F12c_aVDZ-F12'!N36-'F12c_aVDZ-F12'!L36</f>
        <v>-1.5422107526647011</v>
      </c>
      <c r="CD43" s="1">
        <f>'F12c_aVDZ-F12'!O36-'F12c_aVDZ-F12'!L36</f>
        <v>-1.8221205080507659</v>
      </c>
      <c r="CE43" s="1">
        <f>'F12c_aVDZ-F12'!P36-'F12c_aVDZ-F12'!L36</f>
        <v>-1.528121318170454</v>
      </c>
      <c r="CF43" s="1">
        <f>'F12c_aVDZ-F12'!Q36-'F12c_aVDZ-F12'!L36</f>
        <v>-1.4925287765067647</v>
      </c>
      <c r="CG43" s="1">
        <f>'F12c_aVDZ-F12'!R36-'F12c_aVDZ-F12'!L36</f>
        <v>-1.5874061991627606</v>
      </c>
      <c r="CH43" s="1">
        <f>'F12c_aVDZ-F12'!W36-'F12c_aVDZ-F12'!U36</f>
        <v>-1.3636734123418108</v>
      </c>
      <c r="CI43" s="1">
        <f>'F12c_aVDZ-F12'!X36-'F12c_aVDZ-F12'!U36</f>
        <v>-1.5935615255365718</v>
      </c>
      <c r="CJ43" s="1">
        <f>'F12c_aVDZ-F12'!Y36-'F12c_aVDZ-F12'!U36</f>
        <v>-1.2714431056995501</v>
      </c>
      <c r="CK43" s="1">
        <f>'F12c_aVDZ-F12'!Z36-'F12c_aVDZ-F12'!U36</f>
        <v>-1.2324463544385722</v>
      </c>
      <c r="CL43" s="1">
        <f>'F12c_aVDZ-F12'!AA36-'F12c_aVDZ-F12'!U36</f>
        <v>-1.336398224090324</v>
      </c>
      <c r="CM43" t="str">
        <f t="shared" si="14"/>
        <v>26_Uracil-Uracil_pi-pi.out</v>
      </c>
      <c r="CO43" s="1">
        <f t="shared" si="15"/>
        <v>-6.7878432629152385E-2</v>
      </c>
      <c r="CP43" s="1"/>
      <c r="CQ43" s="1">
        <f t="shared" si="16"/>
        <v>-6.4955118390773947E-2</v>
      </c>
      <c r="CR43" s="1">
        <f t="shared" si="17"/>
        <v>-9.35594373228259E-2</v>
      </c>
      <c r="CS43" s="1">
        <f t="shared" si="18"/>
        <v>3.8996751260977902E-2</v>
      </c>
      <c r="CU43" t="str">
        <f t="shared" si="19"/>
        <v>26_Uracil-Uracil_pi-pi.out</v>
      </c>
      <c r="CV43" s="1">
        <f t="shared" si="20"/>
        <v>0.19490852456614371</v>
      </c>
      <c r="CW43" s="1">
        <f t="shared" si="21"/>
        <v>0.11790852456614376</v>
      </c>
      <c r="CX43" s="1">
        <f t="shared" si="22"/>
        <v>0.30134385149574472</v>
      </c>
      <c r="CY43" s="1">
        <f t="shared" si="23"/>
        <v>0.23346541886659233</v>
      </c>
      <c r="CZ43" s="1">
        <f t="shared" si="27"/>
        <v>0.27246217012757024</v>
      </c>
      <c r="DA43" s="1">
        <f t="shared" si="28"/>
        <v>0.16851030047581839</v>
      </c>
      <c r="DB43" s="1">
        <f t="shared" si="24"/>
        <v>0.13990598154376643</v>
      </c>
      <c r="DC43" s="1">
        <f t="shared" si="25"/>
        <v>3.282526650651052E-2</v>
      </c>
      <c r="DD43" s="1"/>
      <c r="DH43" s="1"/>
      <c r="DI43" s="1"/>
      <c r="DJ43" s="1"/>
      <c r="DK43" s="1"/>
      <c r="DL43" s="1"/>
      <c r="DM43" s="1"/>
    </row>
    <row r="44" spans="1:117" x14ac:dyDescent="0.2">
      <c r="A44" t="s">
        <v>191</v>
      </c>
      <c r="B44" s="1"/>
      <c r="C44" s="1"/>
      <c r="E44" s="1">
        <f>'CCSD-MP2 '!X38+'(T) '!P47</f>
        <v>-2.1378117088713156</v>
      </c>
      <c r="F44" s="1"/>
      <c r="G44" s="1">
        <f>'CCSD-MP2 '!X38+'(T) '!AC47</f>
        <v>-2.1850873467454548</v>
      </c>
      <c r="H44" s="1"/>
      <c r="I44" s="1">
        <f>BEGDB!I30-BEGDB!E30</f>
        <v>-2.0900000000000003</v>
      </c>
      <c r="J44" s="1">
        <f>-(BEGDB!D30-BEGDB!I30)</f>
        <v>-1.9930000000000003</v>
      </c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B44" s="1">
        <f>'F12b_VTZ-F12'!E37-'F12b_VTZ-F12'!$C37</f>
        <v>-2.0678251295559464</v>
      </c>
      <c r="AC44" s="1">
        <f>'F12b_VTZ-F12'!F37-'F12b_VTZ-F12'!$C37</f>
        <v>-2.1140546418533841</v>
      </c>
      <c r="AD44" s="1">
        <f>'F12b_VTZ-F12'!G37-'F12b_VTZ-F12'!$C37</f>
        <v>-2.0380443690146173</v>
      </c>
      <c r="AE44" s="1">
        <f>'F12b_VTZ-F12'!H37-'F12b_VTZ-F12'!$C37</f>
        <v>-2.018752687562424</v>
      </c>
      <c r="AF44" s="1">
        <f>'F12b_VTZ-F12'!I37-'F12b_VTZ-F12'!$C37</f>
        <v>-2.0465497315297743</v>
      </c>
      <c r="AG44" s="1">
        <f>'F12b_VTZ-F12'!N37-'F12b_VTZ-F12'!$L37</f>
        <v>-2.1204785737966549</v>
      </c>
      <c r="AH44" s="1">
        <f>'F12b_VTZ-F12'!O37-'F12b_VTZ-F12'!$L37</f>
        <v>-2.1876168719228954</v>
      </c>
      <c r="AI44" s="1">
        <f>'F12b_VTZ-F12'!P37-'F12b_VTZ-F12'!$L37</f>
        <v>-2.116394471043356</v>
      </c>
      <c r="AJ44" s="1">
        <f>'F12b_VTZ-F12'!Q37-'F12b_VTZ-F12'!$L37</f>
        <v>-2.0983179687665778</v>
      </c>
      <c r="AK44" s="1">
        <f>'F12b_VTZ-F12'!R37-'F12b_VTZ-F12'!$L37</f>
        <v>-2.1243640824663448</v>
      </c>
      <c r="AL44" s="1">
        <f>'F12b_VTZ-F12'!W37-'F12b_VTZ-F12'!$U37</f>
        <v>-2.0941518516763011</v>
      </c>
      <c r="AM44" s="1">
        <f>'F12b_VTZ-F12'!X37-'F12b_VTZ-F12'!$U37</f>
        <v>-2.1508357568881404</v>
      </c>
      <c r="AN44" s="1">
        <f>'F12b_VTZ-F12'!Y37-'F12b_VTZ-F12'!$U37</f>
        <v>-2.0772194200289871</v>
      </c>
      <c r="AO44" s="1">
        <f>'F12b_VTZ-F12'!Z37-'F12b_VTZ-F12'!$U37</f>
        <v>-2.0585353281645014</v>
      </c>
      <c r="AP44" s="1">
        <f>'F12b_VTZ-F12'!AA37-'F12b_VTZ-F12'!$U37</f>
        <v>-2.08545690699806</v>
      </c>
      <c r="AQ44" s="1"/>
      <c r="AR44" s="1">
        <f>'F12b_VDZ-F12'!E37-'F12b_VDZ-F12'!$C37</f>
        <v>-2.1176264948069941</v>
      </c>
      <c r="AS44" s="1">
        <f>'F12b_VDZ-F12'!F37-'F12b_VDZ-F12'!$C37</f>
        <v>-2.2291868876368555</v>
      </c>
      <c r="AT44" s="1">
        <f>'F12b_VDZ-F12'!G37-'F12b_VDZ-F12'!$C37</f>
        <v>-2.0426430437018412</v>
      </c>
      <c r="AU44" s="1">
        <f>'F12b_VDZ-F12'!H37-'F12b_VDZ-F12'!$C37</f>
        <v>-2.0036534469395351</v>
      </c>
      <c r="AV44" s="1">
        <f>'F12b_VDZ-F12'!I37-'F12b_VDZ-F12'!$C37</f>
        <v>-2.0573909862615216</v>
      </c>
      <c r="AW44" s="1">
        <f>'F12b_VDZ-F12'!N37-'F12b_VDZ-F12'!$L37</f>
        <v>-2.1761451065500772</v>
      </c>
      <c r="AX44" s="1">
        <f>'F12b_VDZ-F12'!O37-'F12b_VDZ-F12'!$L37</f>
        <v>-2.3234932429955699</v>
      </c>
      <c r="AY44" s="1">
        <f>'F12b_VDZ-F12'!P37-'F12b_VDZ-F12'!$L37</f>
        <v>-2.1611265493657172</v>
      </c>
      <c r="AZ44" s="1">
        <f>'F12b_VDZ-F12'!Q37-'F12b_VDZ-F12'!$L37</f>
        <v>-2.1271902275942933</v>
      </c>
      <c r="BA44" s="1">
        <f>'F12b_VDZ-F12'!R37-'F12b_VDZ-F12'!$L37</f>
        <v>-2.1739630741244351</v>
      </c>
      <c r="BB44" s="1">
        <f t="shared" si="9"/>
        <v>-2.1468858006785356</v>
      </c>
      <c r="BC44" s="1">
        <f t="shared" si="10"/>
        <v>-2.2763400653162127</v>
      </c>
      <c r="BD44" s="1">
        <f t="shared" si="11"/>
        <v>-2.1018847965337795</v>
      </c>
      <c r="BE44" s="1">
        <f t="shared" si="12"/>
        <v>-2.0654218372669142</v>
      </c>
      <c r="BF44" s="1">
        <f t="shared" si="13"/>
        <v>-2.1156770301929786</v>
      </c>
      <c r="BG44" s="1"/>
      <c r="BH44" s="1">
        <f>'F12c_VDZ-F12 '!E37-'F12c_VDZ-F12 '!$C37</f>
        <v>-2.092176507920529</v>
      </c>
      <c r="BI44" s="1">
        <f>'F12c_VDZ-F12 '!F37-'F12c_VDZ-F12 '!$C37</f>
        <v>-2.2007533226358307</v>
      </c>
      <c r="BJ44" s="1">
        <f>'F12c_VDZ-F12 '!G37-'F12c_VDZ-F12 '!$C37</f>
        <v>-2.0101451518396241</v>
      </c>
      <c r="BK44" s="1">
        <f>'F12c_VDZ-F12 '!H37-'F12c_VDZ-F12 '!$C37</f>
        <v>-1.9795199214282562</v>
      </c>
      <c r="BL44" s="1">
        <f>'F12c_VDZ-F12 '!I37-'F12c_VDZ-F12 '!$C37</f>
        <v>-2.0322328963218275</v>
      </c>
      <c r="BM44" s="1">
        <f>'F12c_VDZ-F12 '!N37-'F12c_VDZ-F12 '!$L37</f>
        <v>-2.1989886386219637</v>
      </c>
      <c r="BN44" s="1">
        <f>'F12c_VDZ-F12 '!O37-'F12c_VDZ-F12 '!$L37</f>
        <v>-2.3427258192900071</v>
      </c>
      <c r="BO44" s="1">
        <f>'F12c_VDZ-F12 '!P37-'F12c_VDZ-F12 '!$L37</f>
        <v>-2.1772070773569121</v>
      </c>
      <c r="BP44" s="1">
        <f>'F12c_VDZ-F12 '!Q37-'F12c_VDZ-F12 '!$L37</f>
        <v>-2.150612993861297</v>
      </c>
      <c r="BQ44" s="1">
        <f>'F12c_VDZ-F12 '!R37-'F12c_VDZ-F12 '!$L37</f>
        <v>-2.1963874496545026</v>
      </c>
      <c r="BR44" s="1">
        <f>'F12c_VDZ-F12 '!W37-'F12c_VDZ-F12 '!$U37</f>
        <v>-2.1455825732712466</v>
      </c>
      <c r="BS44" s="1">
        <f>'F12c_VDZ-F12 '!X37-'F12c_VDZ-F12 '!$U37</f>
        <v>-2.2717395709629193</v>
      </c>
      <c r="BT44" s="1">
        <f>'F12c_VDZ-F12 '!Y37-'F12c_VDZ-F12 '!$U37</f>
        <v>-2.0936761145982685</v>
      </c>
      <c r="BU44" s="1">
        <f>'F12c_VDZ-F12 '!Z37-'F12c_VDZ-F12 '!$U37</f>
        <v>-2.065066457644777</v>
      </c>
      <c r="BV44" s="1">
        <f>'F12c_VDZ-F12 '!AA37-'F12c_VDZ-F12 '!$U37</f>
        <v>-2.1143101729881657</v>
      </c>
      <c r="BX44" s="1">
        <f>'F12c_aVDZ-F12'!E37-'F12c_aVDZ-F12'!C37</f>
        <v>-2.0386571293817788</v>
      </c>
      <c r="BY44" s="1">
        <f>'F12c_aVDZ-F12'!F37-'F12c_aVDZ-F12'!C37</f>
        <v>-2.1154313733987875</v>
      </c>
      <c r="BZ44" s="1">
        <f>'F12c_aVDZ-F12'!G37-'F12c_aVDZ-F12'!C37</f>
        <v>-1.9189332748768009</v>
      </c>
      <c r="CA44" s="1">
        <f>'F12c_aVDZ-F12'!H37-'F12c_aVDZ-F12'!C37</f>
        <v>-1.8879676179207987</v>
      </c>
      <c r="CB44" s="1">
        <f>'F12c_aVDZ-F12'!I37-'F12c_aVDZ-F12'!C37</f>
        <v>-1.9375064690658386</v>
      </c>
      <c r="CC44" s="1">
        <f>'F12c_aVDZ-F12'!N37-'F12c_aVDZ-F12'!L37</f>
        <v>-2.1799234460412196</v>
      </c>
      <c r="CD44" s="1">
        <f>'F12c_aVDZ-F12'!O37-'F12c_aVDZ-F12'!L37</f>
        <v>-2.3208083715108634</v>
      </c>
      <c r="CE44" s="1">
        <f>'F12c_aVDZ-F12'!P37-'F12c_aVDZ-F12'!L37</f>
        <v>-2.1490552024137388</v>
      </c>
      <c r="CF44" s="1">
        <f>'F12c_aVDZ-F12'!Q37-'F12c_aVDZ-F12'!L37</f>
        <v>-2.1219890386423232</v>
      </c>
      <c r="CG44" s="1">
        <f>'F12c_aVDZ-F12'!R37-'F12c_aVDZ-F12'!L37</f>
        <v>-2.1652894814536783</v>
      </c>
      <c r="CH44" s="1">
        <f>'F12c_aVDZ-F12'!W37-'F12c_aVDZ-F12'!U37</f>
        <v>-2.1092902877114992</v>
      </c>
      <c r="CI44" s="1">
        <f>'F12c_aVDZ-F12'!X37-'F12c_aVDZ-F12'!U37</f>
        <v>-2.2181198724548254</v>
      </c>
      <c r="CJ44" s="1">
        <f>'F12c_aVDZ-F12'!Y37-'F12c_aVDZ-F12'!U37</f>
        <v>-2.0339942386452696</v>
      </c>
      <c r="CK44" s="1">
        <f>'F12c_aVDZ-F12'!Z37-'F12c_aVDZ-F12'!U37</f>
        <v>-2.004978328281561</v>
      </c>
      <c r="CL44" s="1">
        <f>'F12c_aVDZ-F12'!AA37-'F12c_aVDZ-F12'!U37</f>
        <v>-2.0513979752597584</v>
      </c>
      <c r="CM44" t="str">
        <f t="shared" si="14"/>
        <v>27_Benzene-Pyridine_pi-pi.out</v>
      </c>
      <c r="CO44" s="1">
        <f t="shared" si="15"/>
        <v>-2.384908680564557E-2</v>
      </c>
      <c r="CP44" s="1"/>
      <c r="CQ44" s="1">
        <f t="shared" si="16"/>
        <v>-1.7403736614488796E-2</v>
      </c>
      <c r="CR44" s="1">
        <f t="shared" si="17"/>
        <v>-8.1437134753517881E-2</v>
      </c>
      <c r="CS44" s="1">
        <f t="shared" si="18"/>
        <v>2.9015910363708652E-2</v>
      </c>
      <c r="CU44" t="str">
        <f t="shared" si="19"/>
        <v>27_Benzene-Pyridine_pi-pi.out</v>
      </c>
      <c r="CV44" s="1">
        <f t="shared" si="20"/>
        <v>0.14481170887131523</v>
      </c>
      <c r="CW44" s="1">
        <f t="shared" si="21"/>
        <v>4.781170887131525E-2</v>
      </c>
      <c r="CX44" s="1">
        <f t="shared" si="22"/>
        <v>0.1276665570316915</v>
      </c>
      <c r="CY44" s="1">
        <f t="shared" si="23"/>
        <v>0.10381747022604593</v>
      </c>
      <c r="CZ44" s="1">
        <f t="shared" si="27"/>
        <v>0.13283338058975458</v>
      </c>
      <c r="DA44" s="1">
        <f t="shared" si="28"/>
        <v>8.6413733611557131E-2</v>
      </c>
      <c r="DB44" s="1">
        <f t="shared" si="24"/>
        <v>2.2380335472528046E-2</v>
      </c>
      <c r="DC44" s="1">
        <f t="shared" si="25"/>
        <v>2.1417237827959568E-2</v>
      </c>
      <c r="DD44" s="1"/>
      <c r="DH44" s="1"/>
      <c r="DI44" s="1"/>
      <c r="DJ44" s="1"/>
      <c r="DK44" s="1"/>
      <c r="DL44" s="1"/>
      <c r="DM44" s="1"/>
    </row>
    <row r="45" spans="1:117" x14ac:dyDescent="0.2">
      <c r="A45" t="s">
        <v>199</v>
      </c>
      <c r="B45" s="1"/>
      <c r="C45" s="1"/>
      <c r="E45" s="1">
        <f>'CCSD-MP2 '!X39+'(T) '!P48</f>
        <v>-2.0340880575927796</v>
      </c>
      <c r="F45" s="1"/>
      <c r="G45" s="1">
        <f>'CCSD-MP2 '!X39+'(T) '!AC48</f>
        <v>-2.0710031480146407</v>
      </c>
      <c r="H45" s="1"/>
      <c r="I45" s="1">
        <f>BEGDB!I31-BEGDB!E31</f>
        <v>-1.9420000000000002</v>
      </c>
      <c r="J45" s="1">
        <f>-(BEGDB!D31-BEGDB!I31)</f>
        <v>-1.8220000000000001</v>
      </c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B45" s="1">
        <f>'F12b_VTZ-F12'!E38-'F12b_VTZ-F12'!$C38</f>
        <v>-1.8798199901396977</v>
      </c>
      <c r="AC45" s="1">
        <f>'F12b_VTZ-F12'!F38-'F12b_VTZ-F12'!$C38</f>
        <v>-1.966530450012681</v>
      </c>
      <c r="AD45" s="1">
        <f>'F12b_VTZ-F12'!G38-'F12b_VTZ-F12'!$C38</f>
        <v>-1.8587340027649875</v>
      </c>
      <c r="AE45" s="1">
        <f>'F12b_VTZ-F12'!H38-'F12b_VTZ-F12'!$C38</f>
        <v>-1.8338214012257739</v>
      </c>
      <c r="AF45" s="1">
        <f>'F12b_VTZ-F12'!I38-'F12b_VTZ-F12'!$C38</f>
        <v>-1.8777945429531142</v>
      </c>
      <c r="AG45" s="1">
        <f>'F12b_VTZ-F12'!N38-'F12b_VTZ-F12'!$L38</f>
        <v>-1.9826778853987195</v>
      </c>
      <c r="AH45" s="1">
        <f>'F12b_VTZ-F12'!O38-'F12b_VTZ-F12'!$L38</f>
        <v>-2.0956377460161928</v>
      </c>
      <c r="AI45" s="1">
        <f>'F12b_VTZ-F12'!P38-'F12b_VTZ-F12'!$L38</f>
        <v>-1.9960554926939977</v>
      </c>
      <c r="AJ45" s="1">
        <f>'F12b_VTZ-F12'!Q38-'F12b_VTZ-F12'!$L38</f>
        <v>-1.9730412555764012</v>
      </c>
      <c r="AK45" s="1">
        <f>'F12b_VTZ-F12'!R38-'F12b_VTZ-F12'!$L38</f>
        <v>-2.0136636012164475</v>
      </c>
      <c r="AL45" s="1">
        <f>'F12b_VTZ-F12'!W38-'F12b_VTZ-F12'!$U38</f>
        <v>-1.9312489377692081</v>
      </c>
      <c r="AM45" s="1">
        <f>'F12b_VTZ-F12'!X38-'F12b_VTZ-F12'!$U38</f>
        <v>-2.0310840980144373</v>
      </c>
      <c r="AN45" s="1">
        <f>'F12b_VTZ-F12'!Y38-'F12b_VTZ-F12'!$U38</f>
        <v>-1.9273947477294922</v>
      </c>
      <c r="AO45" s="1">
        <f>'F12b_VTZ-F12'!Z38-'F12b_VTZ-F12'!$U38</f>
        <v>-1.9034313284010871</v>
      </c>
      <c r="AP45" s="1">
        <f>'F12b_VTZ-F12'!AA38-'F12b_VTZ-F12'!$U38</f>
        <v>-1.9457290720847809</v>
      </c>
      <c r="AQ45" s="1"/>
      <c r="AR45" s="1">
        <f>'F12b_VDZ-F12'!E38-'F12b_VDZ-F12'!$C38</f>
        <v>-1.8950163732393248</v>
      </c>
      <c r="AS45" s="1">
        <f>'F12b_VDZ-F12'!F38-'F12b_VDZ-F12'!$C38</f>
        <v>-2.1030511853420819</v>
      </c>
      <c r="AT45" s="1">
        <f>'F12b_VDZ-F12'!G38-'F12b_VDZ-F12'!$C38</f>
        <v>-1.8385134798962071</v>
      </c>
      <c r="AU45" s="1">
        <f>'F12b_VDZ-F12'!H38-'F12b_VDZ-F12'!$C38</f>
        <v>-1.7882751006018776</v>
      </c>
      <c r="AV45" s="1">
        <f>'F12b_VDZ-F12'!I38-'F12b_VDZ-F12'!$C38</f>
        <v>-1.8761394037631218</v>
      </c>
      <c r="AW45" s="1">
        <f>'F12b_VDZ-F12'!N38-'F12b_VDZ-F12'!$L38</f>
        <v>-2.0579759556095549</v>
      </c>
      <c r="AX45" s="1">
        <f>'F12b_VDZ-F12'!O38-'F12b_VDZ-F12'!$L38</f>
        <v>-2.3073991198490607</v>
      </c>
      <c r="AY45" s="1">
        <f>'F12b_VDZ-F12'!P38-'F12b_VDZ-F12'!$L38</f>
        <v>-2.084692186535257</v>
      </c>
      <c r="AZ45" s="1">
        <f>'F12b_VDZ-F12'!Q38-'F12b_VDZ-F12'!$L38</f>
        <v>-2.0423978929167426</v>
      </c>
      <c r="BA45" s="1">
        <f>'F12b_VDZ-F12'!R38-'F12b_VDZ-F12'!$L38</f>
        <v>-2.1163684048776501</v>
      </c>
      <c r="BB45" s="1">
        <f t="shared" si="9"/>
        <v>-1.9764961644244399</v>
      </c>
      <c r="BC45" s="1">
        <f t="shared" si="10"/>
        <v>-2.2052251525955713</v>
      </c>
      <c r="BD45" s="1">
        <f t="shared" si="11"/>
        <v>-1.961602833215732</v>
      </c>
      <c r="BE45" s="1">
        <f t="shared" si="12"/>
        <v>-1.9153364967593101</v>
      </c>
      <c r="BF45" s="1">
        <f t="shared" si="13"/>
        <v>-1.996253904320386</v>
      </c>
      <c r="BG45" s="1"/>
      <c r="BH45" s="1">
        <f>'F12c_VDZ-F12 '!E38-'F12c_VDZ-F12 '!$C38</f>
        <v>-1.8804612589724528</v>
      </c>
      <c r="BI45" s="1">
        <f>'F12c_VDZ-F12 '!F38-'F12c_VDZ-F12 '!$C38</f>
        <v>-2.0828745013474128</v>
      </c>
      <c r="BJ45" s="1">
        <f>'F12c_VDZ-F12 '!G38-'F12c_VDZ-F12 '!$C38</f>
        <v>-1.8127020940221028</v>
      </c>
      <c r="BK45" s="1">
        <f>'F12c_VDZ-F12 '!H38-'F12c_VDZ-F12 '!$C38</f>
        <v>-1.774963900331648</v>
      </c>
      <c r="BL45" s="1">
        <f>'F12c_VDZ-F12 '!I38-'F12c_VDZ-F12 '!$C38</f>
        <v>-1.8609118223831347</v>
      </c>
      <c r="BM45" s="1">
        <f>'F12c_VDZ-F12 '!N38-'F12c_VDZ-F12 '!$L38</f>
        <v>-2.0940230574447289</v>
      </c>
      <c r="BN45" s="1">
        <f>'F12c_VDZ-F12 '!O38-'F12c_VDZ-F12 '!$L38</f>
        <v>-2.3373418288809127</v>
      </c>
      <c r="BO45" s="1">
        <f>'F12c_VDZ-F12 '!P38-'F12c_VDZ-F12 '!$L38</f>
        <v>-2.1104014139163869</v>
      </c>
      <c r="BP45" s="1">
        <f>'F12c_VDZ-F12 '!Q38-'F12c_VDZ-F12 '!$L38</f>
        <v>-2.0787019468208765</v>
      </c>
      <c r="BQ45" s="1">
        <f>'F12c_VDZ-F12 '!R38-'F12c_VDZ-F12 '!$L38</f>
        <v>-2.15089679931822</v>
      </c>
      <c r="BR45" s="1">
        <f>'F12c_VDZ-F12 '!W38-'F12c_VDZ-F12 '!$U38</f>
        <v>-1.9872421582085913</v>
      </c>
      <c r="BS45" s="1">
        <f>'F12c_VDZ-F12 '!X38-'F12c_VDZ-F12 '!$U38</f>
        <v>-2.2101081651141632</v>
      </c>
      <c r="BT45" s="1">
        <f>'F12c_VDZ-F12 '!Y38-'F12c_VDZ-F12 '!$U38</f>
        <v>-1.9615517539692453</v>
      </c>
      <c r="BU45" s="1">
        <f>'F12c_VDZ-F12 '!Z38-'F12c_VDZ-F12 '!$U38</f>
        <v>-1.9268329235762627</v>
      </c>
      <c r="BV45" s="1">
        <f>'F12c_VDZ-F12 '!AA38-'F12c_VDZ-F12 '!$U38</f>
        <v>-2.0059043108506778</v>
      </c>
      <c r="BX45" s="1">
        <f>'F12c_aVDZ-F12'!E38-'F12c_aVDZ-F12'!C38</f>
        <v>-1.8070104450469451</v>
      </c>
      <c r="BY45" s="1">
        <f>'F12c_aVDZ-F12'!F38-'F12c_aVDZ-F12'!C38</f>
        <v>-1.9596371837372333</v>
      </c>
      <c r="BZ45" s="1">
        <f>'F12c_aVDZ-F12'!G38-'F12c_aVDZ-F12'!C38</f>
        <v>-1.6817010562597181</v>
      </c>
      <c r="CA45" s="1">
        <f>'F12c_aVDZ-F12'!H38-'F12c_aVDZ-F12'!C38</f>
        <v>-1.6435785729546613</v>
      </c>
      <c r="CB45" s="1">
        <f>'F12c_aVDZ-F12'!I38-'F12c_aVDZ-F12'!C38</f>
        <v>-1.725664143447851</v>
      </c>
      <c r="CC45" s="1">
        <f>'F12c_aVDZ-F12'!N38-'F12c_aVDZ-F12'!L38</f>
        <v>-2.0464342613347117</v>
      </c>
      <c r="CD45" s="1">
        <f>'F12c_aVDZ-F12'!O38-'F12c_aVDZ-F12'!L38</f>
        <v>-2.2859651904922371</v>
      </c>
      <c r="CE45" s="1">
        <f>'F12c_aVDZ-F12'!P38-'F12c_aVDZ-F12'!L38</f>
        <v>-2.0481849377234731</v>
      </c>
      <c r="CF45" s="1">
        <f>'F12c_aVDZ-F12'!Q38-'F12c_aVDZ-F12'!L38</f>
        <v>-2.0155703445839652</v>
      </c>
      <c r="CG45" s="1">
        <f>'F12c_aVDZ-F12'!R38-'F12c_aVDZ-F12'!L38</f>
        <v>-2.0857962913785855</v>
      </c>
      <c r="CH45" s="1">
        <f>'F12c_aVDZ-F12'!W38-'F12c_aVDZ-F12'!U38</f>
        <v>-1.9267223531908284</v>
      </c>
      <c r="CI45" s="1">
        <f>'F12c_aVDZ-F12'!X38-'F12c_aVDZ-F12'!U38</f>
        <v>-2.1228011871147352</v>
      </c>
      <c r="CJ45" s="1">
        <f>'F12c_aVDZ-F12'!Y38-'F12c_aVDZ-F12'!U38</f>
        <v>-1.864942996991596</v>
      </c>
      <c r="CK45" s="1">
        <f>'F12c_aVDZ-F12'!Z38-'F12c_aVDZ-F12'!U38</f>
        <v>-1.8295744587693132</v>
      </c>
      <c r="CL45" s="1">
        <f>'F12c_aVDZ-F12'!AA38-'F12c_aVDZ-F12'!U38</f>
        <v>-1.9057302174132182</v>
      </c>
      <c r="CM45" t="str">
        <f t="shared" si="14"/>
        <v>28_Benzene-Uracil_pi-pi.out</v>
      </c>
      <c r="CO45" s="1">
        <f t="shared" si="15"/>
        <v>-5.2240902969493241E-2</v>
      </c>
      <c r="CP45" s="1"/>
      <c r="CQ45" s="1">
        <f t="shared" si="16"/>
        <v>-4.0787220421622195E-2</v>
      </c>
      <c r="CR45" s="1">
        <f t="shared" si="17"/>
        <v>-9.4694186745637232E-2</v>
      </c>
      <c r="CS45" s="1">
        <f t="shared" si="18"/>
        <v>3.5368538222282808E-2</v>
      </c>
      <c r="CU45" t="str">
        <f t="shared" si="19"/>
        <v>28_Benzene-Uracil_pi-pi.out</v>
      </c>
      <c r="CV45" s="1">
        <f t="shared" si="20"/>
        <v>0.21208805759277949</v>
      </c>
      <c r="CW45" s="1">
        <f t="shared" si="21"/>
        <v>9.2088057592779382E-2</v>
      </c>
      <c r="CX45" s="1">
        <f t="shared" si="22"/>
        <v>0.22138596357067675</v>
      </c>
      <c r="CY45" s="1">
        <f t="shared" si="23"/>
        <v>0.16914506060118351</v>
      </c>
      <c r="CZ45" s="1">
        <f t="shared" si="27"/>
        <v>0.20451359882346631</v>
      </c>
      <c r="DA45" s="1">
        <f t="shared" si="28"/>
        <v>0.12835784017956131</v>
      </c>
      <c r="DB45" s="1">
        <f t="shared" si="24"/>
        <v>7.4450873855546273E-2</v>
      </c>
      <c r="DC45" s="1">
        <f t="shared" si="25"/>
        <v>3.8032564898781818E-2</v>
      </c>
      <c r="DD45" s="1"/>
      <c r="DH45" s="1"/>
      <c r="DI45" s="1"/>
      <c r="DJ45" s="1"/>
      <c r="DK45" s="1"/>
      <c r="DL45" s="1"/>
      <c r="DM45" s="1"/>
    </row>
    <row r="46" spans="1:117" x14ac:dyDescent="0.2">
      <c r="A46" t="s">
        <v>196</v>
      </c>
      <c r="B46" s="1"/>
      <c r="C46" s="1"/>
      <c r="E46" s="1">
        <f>'CCSD-MP2 '!X40+'(T) '!P49</f>
        <v>-2.0208087980881704</v>
      </c>
      <c r="F46" s="1"/>
      <c r="G46" s="1">
        <f>'CCSD-MP2 '!X40+'(T) '!AC49</f>
        <v>-2.061465606560974</v>
      </c>
      <c r="H46" s="1"/>
      <c r="I46" s="1">
        <f>BEGDB!I32-BEGDB!E32</f>
        <v>-1.9249999999999998</v>
      </c>
      <c r="J46" s="1">
        <f>-(BEGDB!D32-BEGDB!I32)</f>
        <v>-1.8069999999999995</v>
      </c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B46" s="1">
        <f>'F12b_VTZ-F12'!E39-'F12b_VTZ-F12'!$C39</f>
        <v>-1.8740633925108066</v>
      </c>
      <c r="AC46" s="1">
        <f>'F12b_VTZ-F12'!F39-'F12b_VTZ-F12'!$C39</f>
        <v>-1.9624290559102251</v>
      </c>
      <c r="AD46" s="1">
        <f>'F12b_VTZ-F12'!G39-'F12b_VTZ-F12'!$C39</f>
        <v>-1.8566601848798117</v>
      </c>
      <c r="AE46" s="1">
        <f>'F12b_VTZ-F12'!H39-'F12b_VTZ-F12'!$C39</f>
        <v>-1.8327040389747857</v>
      </c>
      <c r="AF46" s="1">
        <f>'F12b_VTZ-F12'!I39-'F12b_VTZ-F12'!$C39</f>
        <v>-1.8759565225049695</v>
      </c>
      <c r="AG46" s="1">
        <f>'F12b_VTZ-F12'!N39-'F12b_VTZ-F12'!$L39</f>
        <v>-1.9702593394103038</v>
      </c>
      <c r="AH46" s="1">
        <f>'F12b_VTZ-F12'!O39-'F12b_VTZ-F12'!$L39</f>
        <v>-2.0836462939861269</v>
      </c>
      <c r="AI46" s="1">
        <f>'F12b_VTZ-F12'!P39-'F12b_VTZ-F12'!$L39</f>
        <v>-1.9856736986000785</v>
      </c>
      <c r="AJ46" s="1">
        <f>'F12b_VTZ-F12'!Q39-'F12b_VTZ-F12'!$L39</f>
        <v>-1.9634833720238651</v>
      </c>
      <c r="AK46" s="1">
        <f>'F12b_VTZ-F12'!R39-'F12b_VTZ-F12'!$L39</f>
        <v>-2.0035476936627514</v>
      </c>
      <c r="AL46" s="1">
        <f>'F12b_VTZ-F12'!W39-'F12b_VTZ-F12'!$U39</f>
        <v>-1.9221613659605552</v>
      </c>
      <c r="AM46" s="1">
        <f>'F12b_VTZ-F12'!X39-'F12b_VTZ-F12'!$U39</f>
        <v>-2.023037674948176</v>
      </c>
      <c r="AN46" s="1">
        <f>'F12b_VTZ-F12'!Y39-'F12b_VTZ-F12'!$U39</f>
        <v>-1.9211669417399451</v>
      </c>
      <c r="AO46" s="1">
        <f>'F12b_VTZ-F12'!Z39-'F12b_VTZ-F12'!$U39</f>
        <v>-1.8980937054993259</v>
      </c>
      <c r="AP46" s="1">
        <f>'F12b_VTZ-F12'!AA39-'F12b_VTZ-F12'!$U39</f>
        <v>-1.9397521080838604</v>
      </c>
      <c r="AQ46" s="1"/>
      <c r="AR46" s="1">
        <f>'F12b_VDZ-F12'!E39-'F12b_VDZ-F12'!$C39</f>
        <v>-1.8891205751291889</v>
      </c>
      <c r="AS46" s="1">
        <f>'F12b_VDZ-F12'!F39-'F12b_VDZ-F12'!$C39</f>
        <v>-2.0985776349572545</v>
      </c>
      <c r="AT46" s="1">
        <f>'F12b_VDZ-F12'!G39-'F12b_VDZ-F12'!$C39</f>
        <v>-1.8391573470917573</v>
      </c>
      <c r="AU46" s="1">
        <f>'F12b_VDZ-F12'!H39-'F12b_VDZ-F12'!$C39</f>
        <v>-1.7911542093010677</v>
      </c>
      <c r="AV46" s="1">
        <f>'F12b_VDZ-F12'!I39-'F12b_VDZ-F12'!$C39</f>
        <v>-1.8779571915302622</v>
      </c>
      <c r="AW46" s="1">
        <f>'F12b_VDZ-F12'!N39-'F12b_VDZ-F12'!$L39</f>
        <v>-2.0512235869123989</v>
      </c>
      <c r="AX46" s="1">
        <f>'F12b_VDZ-F12'!O39-'F12b_VDZ-F12'!$L39</f>
        <v>-2.3007135473193614</v>
      </c>
      <c r="AY46" s="1">
        <f>'F12b_VDZ-F12'!P39-'F12b_VDZ-F12'!$L39</f>
        <v>-2.0817711559784255</v>
      </c>
      <c r="AZ46" s="1">
        <f>'F12b_VDZ-F12'!Q39-'F12b_VDZ-F12'!$L39</f>
        <v>-2.0412580493658421</v>
      </c>
      <c r="BA46" s="1">
        <f>'F12b_VDZ-F12'!R39-'F12b_VDZ-F12'!$L39</f>
        <v>-2.1145169785774165</v>
      </c>
      <c r="BB46" s="1">
        <f t="shared" si="9"/>
        <v>-1.9701720810207939</v>
      </c>
      <c r="BC46" s="1">
        <f t="shared" si="10"/>
        <v>-2.1996455911383079</v>
      </c>
      <c r="BD46" s="1">
        <f t="shared" si="11"/>
        <v>-1.9604642515350914</v>
      </c>
      <c r="BE46" s="1">
        <f t="shared" si="12"/>
        <v>-1.9162061293334549</v>
      </c>
      <c r="BF46" s="1">
        <f t="shared" si="13"/>
        <v>-1.9962370850538393</v>
      </c>
      <c r="BG46" s="1"/>
      <c r="BH46" s="1">
        <f>'F12c_VDZ-F12 '!E39-'F12c_VDZ-F12 '!$C39</f>
        <v>-1.8688224582013939</v>
      </c>
      <c r="BI46" s="1">
        <f>'F12c_VDZ-F12 '!F39-'F12c_VDZ-F12 '!$C39</f>
        <v>-2.0725118529222488</v>
      </c>
      <c r="BJ46" s="1">
        <f>'F12c_VDZ-F12 '!G39-'F12c_VDZ-F12 '!$C39</f>
        <v>-1.8075582066567426</v>
      </c>
      <c r="BK46" s="1">
        <f>'F12c_VDZ-F12 '!H39-'F12c_VDZ-F12 '!$C39</f>
        <v>-1.7718150435389681</v>
      </c>
      <c r="BL46" s="1">
        <f>'F12c_VDZ-F12 '!I39-'F12c_VDZ-F12 '!$C39</f>
        <v>-1.8567187223826442</v>
      </c>
      <c r="BM46" s="1">
        <f>'F12c_VDZ-F12 '!N39-'F12c_VDZ-F12 '!$L39</f>
        <v>-2.079974799627335</v>
      </c>
      <c r="BN46" s="1">
        <f>'F12c_VDZ-F12 '!O39-'F12c_VDZ-F12 '!$L39</f>
        <v>-2.3231558299045325</v>
      </c>
      <c r="BO46" s="1">
        <f>'F12c_VDZ-F12 '!P39-'F12c_VDZ-F12 '!$L39</f>
        <v>-2.1000741644706817</v>
      </c>
      <c r="BP46" s="1">
        <f>'F12c_VDZ-F12 '!Q39-'F12c_VDZ-F12 '!$L39</f>
        <v>-2.0699796763646505</v>
      </c>
      <c r="BQ46" s="1">
        <f>'F12c_VDZ-F12 '!R39-'F12c_VDZ-F12 '!$L39</f>
        <v>-2.1414655922781378</v>
      </c>
      <c r="BR46" s="1">
        <f>'F12c_VDZ-F12 '!W39-'F12c_VDZ-F12 '!$U39</f>
        <v>-1.9743986289143649</v>
      </c>
      <c r="BS46" s="1">
        <f>'F12c_VDZ-F12 '!X39-'F12c_VDZ-F12 '!$U39</f>
        <v>-2.1978338414133907</v>
      </c>
      <c r="BT46" s="1">
        <f>'F12c_VDZ-F12 '!Y39-'F12c_VDZ-F12 '!$U39</f>
        <v>-1.9538161855637117</v>
      </c>
      <c r="BU46" s="1">
        <f>'F12c_VDZ-F12 '!Z39-'F12c_VDZ-F12 '!$U39</f>
        <v>-1.9208973599518089</v>
      </c>
      <c r="BV46" s="1">
        <f>'F12c_VDZ-F12 '!AA39-'F12c_VDZ-F12 '!$U39</f>
        <v>-1.9990921573303915</v>
      </c>
      <c r="BX46" s="1">
        <f>'F12c_aVDZ-F12'!E39-'F12c_aVDZ-F12'!C39</f>
        <v>-1.7870855318804377</v>
      </c>
      <c r="BY46" s="1">
        <f>'F12c_aVDZ-F12'!F39-'F12c_aVDZ-F12'!C39</f>
        <v>-1.9427754586880814</v>
      </c>
      <c r="BZ46" s="1">
        <f>'F12c_aVDZ-F12'!G39-'F12c_aVDZ-F12'!C39</f>
        <v>-1.6678702730223582</v>
      </c>
      <c r="CA46" s="1">
        <f>'F12c_aVDZ-F12'!H39-'F12c_aVDZ-F12'!C39</f>
        <v>-1.6314220621926339</v>
      </c>
      <c r="CB46" s="1">
        <f>'F12c_aVDZ-F12'!I39-'F12c_aVDZ-F12'!C39</f>
        <v>-1.7132546436646434</v>
      </c>
      <c r="CC46" s="1">
        <f>'F12c_aVDZ-F12'!N39-'F12c_aVDZ-F12'!L39</f>
        <v>-2.0271786572332395</v>
      </c>
      <c r="CD46" s="1">
        <f>'F12c_aVDZ-F12'!O39-'F12c_aVDZ-F12'!L39</f>
        <v>-2.2664551633713836</v>
      </c>
      <c r="CE46" s="1">
        <f>'F12c_aVDZ-F12'!P39-'F12c_aVDZ-F12'!L39</f>
        <v>-2.0313654068346505</v>
      </c>
      <c r="CF46" s="1">
        <f>'F12c_aVDZ-F12'!Q39-'F12c_aVDZ-F12'!L39</f>
        <v>-2.0001961111758249</v>
      </c>
      <c r="CG46" s="1">
        <f>'F12c_aVDZ-F12'!R39-'F12c_aVDZ-F12'!L39</f>
        <v>-2.0701766086642204</v>
      </c>
      <c r="CH46" s="1">
        <f>'F12c_aVDZ-F12'!W39-'F12c_aVDZ-F12'!U39</f>
        <v>-1.9071320945568386</v>
      </c>
      <c r="CI46" s="1">
        <f>'F12c_aVDZ-F12'!X39-'F12c_aVDZ-F12'!U39</f>
        <v>-2.1046153110297325</v>
      </c>
      <c r="CJ46" s="1">
        <f>'F12c_aVDZ-F12'!Y39-'F12c_aVDZ-F12'!U39</f>
        <v>-1.8496178399285039</v>
      </c>
      <c r="CK46" s="1">
        <f>'F12c_aVDZ-F12'!Z39-'F12c_aVDZ-F12'!U39</f>
        <v>-1.8158090866842294</v>
      </c>
      <c r="CL46" s="1">
        <f>'F12c_aVDZ-F12'!AA39-'F12c_aVDZ-F12'!U39</f>
        <v>-1.8917156261644319</v>
      </c>
      <c r="CM46" t="str">
        <f t="shared" si="14"/>
        <v>29_Pyridine-Uracil_pi-pi.out</v>
      </c>
      <c r="CO46" s="1">
        <f t="shared" si="15"/>
        <v>-4.2059633271761321E-2</v>
      </c>
      <c r="CP46" s="1"/>
      <c r="CQ46" s="1">
        <f t="shared" si="16"/>
        <v>-4.209778623592797E-2</v>
      </c>
      <c r="CR46" s="1">
        <f t="shared" si="17"/>
        <v>-9.315761875957751E-2</v>
      </c>
      <c r="CS46" s="1">
        <f t="shared" si="18"/>
        <v>3.380875324427457E-2</v>
      </c>
      <c r="CU46" t="str">
        <f t="shared" si="19"/>
        <v>29_Pyridine-Uracil_pi-pi.out</v>
      </c>
      <c r="CV46" s="1">
        <f t="shared" si="20"/>
        <v>0.21380879808817088</v>
      </c>
      <c r="CW46" s="1">
        <f t="shared" si="21"/>
        <v>9.5808798088170555E-2</v>
      </c>
      <c r="CX46" s="1">
        <f t="shared" si="22"/>
        <v>0.21325059143142777</v>
      </c>
      <c r="CY46" s="1">
        <f t="shared" si="23"/>
        <v>0.17119095815966645</v>
      </c>
      <c r="CZ46" s="1">
        <f t="shared" si="27"/>
        <v>0.20499971140394102</v>
      </c>
      <c r="DA46" s="1">
        <f t="shared" si="28"/>
        <v>0.12909317192373848</v>
      </c>
      <c r="DB46" s="1">
        <f t="shared" si="24"/>
        <v>7.8033339400088941E-2</v>
      </c>
      <c r="DC46" s="1">
        <f t="shared" si="25"/>
        <v>3.5135099488091903E-2</v>
      </c>
      <c r="DD46" s="1"/>
      <c r="DH46" s="1"/>
      <c r="DI46" s="1"/>
      <c r="DJ46" s="1"/>
      <c r="DK46" s="1"/>
      <c r="DL46" s="1"/>
      <c r="DM46" s="1"/>
    </row>
    <row r="47" spans="1:117" x14ac:dyDescent="0.2">
      <c r="A47" t="s">
        <v>171</v>
      </c>
      <c r="B47" s="1"/>
      <c r="C47" s="1"/>
      <c r="E47" s="1">
        <f>'CCSD-MP2 '!X41+'(T) '!P50</f>
        <v>-0.9701328440769893</v>
      </c>
      <c r="F47" s="1">
        <f>'CCSD-MP2 '!H41+'(T) '!Q50</f>
        <v>-0.98768917016493019</v>
      </c>
      <c r="G47" s="1">
        <f>'CCSD-MP2 '!X41+'(T) '!AC50</f>
        <v>-1.0134552032239865</v>
      </c>
      <c r="H47" s="1"/>
      <c r="I47" s="1">
        <f>BEGDB!I33-BEGDB!E33</f>
        <v>-0.96100000000000008</v>
      </c>
      <c r="J47" s="1">
        <f>-(BEGDB!D33-BEGDB!I33)</f>
        <v>-0.89300000000000024</v>
      </c>
      <c r="L47" s="1">
        <f>'F12b_VQZ-F12'!F40-'F12b_VQZ-F12'!$D40</f>
        <v>-0.97064655529237176</v>
      </c>
      <c r="M47" s="1">
        <f>'F12b_VQZ-F12'!G40-'F12b_VQZ-F12'!$D40</f>
        <v>-0.98579584913889073</v>
      </c>
      <c r="N47" s="1">
        <f>'F12b_VQZ-F12'!H40-'F12b_VQZ-F12'!$D40</f>
        <v>-0.96548578617089387</v>
      </c>
      <c r="O47" s="1">
        <f>'F12b_VQZ-F12'!I40-'F12b_VQZ-F12'!$D40</f>
        <v>-0.95882733709875767</v>
      </c>
      <c r="P47" s="1">
        <f>'F12b_VQZ-F12'!J40-'F12b_VQZ-F12'!$D40</f>
        <v>-0.96890113917626852</v>
      </c>
      <c r="Q47" s="1">
        <f>'F12b_VQZ-F12'!O40-'F12b_VQZ-F12'!$M40</f>
        <v>-0.97611441264345422</v>
      </c>
      <c r="R47" s="1">
        <f>'F12b_VQZ-F12'!P40-'F12b_VQZ-F12'!$M40</f>
        <v>-0.9982078502210725</v>
      </c>
      <c r="S47" s="1">
        <f>'F12b_VQZ-F12'!Q40-'F12b_VQZ-F12'!$M40</f>
        <v>-0.97837431955357945</v>
      </c>
      <c r="T47" s="1">
        <f>'F12b_VQZ-F12'!R40-'F12b_VQZ-F12'!$M40</f>
        <v>-0.97187209678458863</v>
      </c>
      <c r="U47" s="1">
        <f>'F12b_VQZ-F12'!S40-'F12b_VQZ-F12'!$M40</f>
        <v>-0.9817095385865855</v>
      </c>
      <c r="V47" s="1">
        <f>'F12b_VQZ-F12'!X40-'F12b_VQZ-F12'!$V40</f>
        <v>-0.97338048396791299</v>
      </c>
      <c r="W47" s="1">
        <f>'F12b_VQZ-F12'!Y40-'F12b_VQZ-F12'!$V40</f>
        <v>-0.99200184967998162</v>
      </c>
      <c r="X47" s="1">
        <f>'F12b_VQZ-F12'!Z40-'F12b_VQZ-F12'!$V40</f>
        <v>-0.97193005286223677</v>
      </c>
      <c r="Y47" s="1">
        <f>'F12b_VQZ-F12'!AA40-'F12b_VQZ-F12'!$V40</f>
        <v>-0.96534971694167315</v>
      </c>
      <c r="Z47" s="1">
        <f>'F12b_VQZ-F12'!AB40-'F12b_VQZ-F12'!$V40</f>
        <v>-0.97530533888142701</v>
      </c>
      <c r="AB47" s="1">
        <f>'F12b_VTZ-F12'!E40-'F12b_VTZ-F12'!$C40</f>
        <v>-0.94508775134081202</v>
      </c>
      <c r="AC47" s="1">
        <f>'F12b_VTZ-F12'!F40-'F12b_VTZ-F12'!$C40</f>
        <v>-0.98161172385608109</v>
      </c>
      <c r="AD47" s="1">
        <f>'F12b_VTZ-F12'!G40-'F12b_VTZ-F12'!$C40</f>
        <v>-0.93962654377735499</v>
      </c>
      <c r="AE47" s="1">
        <f>'F12b_VTZ-F12'!H40-'F12b_VTZ-F12'!$C40</f>
        <v>-0.9279690475130673</v>
      </c>
      <c r="AF47" s="1">
        <f>'F12b_VTZ-F12'!I40-'F12b_VTZ-F12'!$C40</f>
        <v>-0.94412241531408059</v>
      </c>
      <c r="AG47" s="1">
        <f>'F12b_VTZ-F12'!N40-'F12b_VTZ-F12'!$L40</f>
        <v>-0.97211397744537087</v>
      </c>
      <c r="AH47" s="1">
        <f>'F12b_VTZ-F12'!O40-'F12b_VTZ-F12'!$L40</f>
        <v>-1.0183801790776306</v>
      </c>
      <c r="AI47" s="1">
        <f>'F12b_VTZ-F12'!P40-'F12b_VTZ-F12'!$L40</f>
        <v>-0.97865013213487306</v>
      </c>
      <c r="AJ47" s="1">
        <f>'F12b_VTZ-F12'!Q40-'F12b_VTZ-F12'!$L40</f>
        <v>-0.9676187902912341</v>
      </c>
      <c r="AK47" s="1">
        <f>'F12b_VTZ-F12'!R40-'F12b_VTZ-F12'!$L40</f>
        <v>-0.98290451872718476</v>
      </c>
      <c r="AL47" s="1">
        <f>'F12b_VTZ-F12'!W40-'F12b_VTZ-F12'!$U40</f>
        <v>-0.95860086439309145</v>
      </c>
      <c r="AM47" s="1">
        <f>'F12b_VTZ-F12'!X40-'F12b_VTZ-F12'!$U40</f>
        <v>-0.99999595146685571</v>
      </c>
      <c r="AN47" s="1">
        <f>'F12b_VTZ-F12'!Y40-'F12b_VTZ-F12'!$U40</f>
        <v>-0.95913833795611403</v>
      </c>
      <c r="AO47" s="1">
        <f>'F12b_VTZ-F12'!Z40-'F12b_VTZ-F12'!$U40</f>
        <v>-0.9477939189021507</v>
      </c>
      <c r="AP47" s="1">
        <f>'F12b_VTZ-F12'!AA40-'F12b_VTZ-F12'!$U40</f>
        <v>-0.96351346702063267</v>
      </c>
      <c r="AQ47" s="1"/>
      <c r="AR47" s="1">
        <f>'F12b_VDZ-F12'!E40-'F12b_VDZ-F12'!$C40</f>
        <v>-0.98524532784270802</v>
      </c>
      <c r="AS47" s="1">
        <f>'F12b_VDZ-F12'!F40-'F12b_VDZ-F12'!$C40</f>
        <v>-1.0571143393477205</v>
      </c>
      <c r="AT47" s="1">
        <f>'F12b_VDZ-F12'!G40-'F12b_VDZ-F12'!$C40</f>
        <v>-0.95811841378364004</v>
      </c>
      <c r="AU47" s="1">
        <f>'F12b_VDZ-F12'!H40-'F12b_VDZ-F12'!$C40</f>
        <v>-0.93494017438948296</v>
      </c>
      <c r="AV47" s="1">
        <f>'F12b_VDZ-F12'!I40-'F12b_VDZ-F12'!$C40</f>
        <v>-0.96391609641211806</v>
      </c>
      <c r="AW47" s="1">
        <f>'F12b_VDZ-F12'!N40-'F12b_VDZ-F12'!$L40</f>
        <v>-1.0154216554202988</v>
      </c>
      <c r="AX47" s="1">
        <f>'F12b_VDZ-F12'!O40-'F12b_VDZ-F12'!$L40</f>
        <v>-1.1003560815460844</v>
      </c>
      <c r="AY47" s="1">
        <f>'F12b_VDZ-F12'!P40-'F12b_VDZ-F12'!$L40</f>
        <v>-1.0128491956605052</v>
      </c>
      <c r="AZ47" s="1">
        <f>'F12b_VDZ-F12'!Q40-'F12b_VDZ-F12'!$L40</f>
        <v>-0.99236092265193365</v>
      </c>
      <c r="BA47" s="1">
        <f>'F12b_VDZ-F12'!R40-'F12b_VDZ-F12'!$L40</f>
        <v>-1.017974024276231</v>
      </c>
      <c r="BB47" s="1">
        <f t="shared" si="9"/>
        <v>-1.0003334916315034</v>
      </c>
      <c r="BC47" s="1">
        <f t="shared" si="10"/>
        <v>-1.0787352104469026</v>
      </c>
      <c r="BD47" s="1">
        <f t="shared" si="11"/>
        <v>-0.98548380472207264</v>
      </c>
      <c r="BE47" s="1">
        <f t="shared" si="12"/>
        <v>-0.96365054852070831</v>
      </c>
      <c r="BF47" s="1">
        <f t="shared" si="13"/>
        <v>-0.99094506034417451</v>
      </c>
      <c r="BG47" s="1"/>
      <c r="BH47" s="1">
        <f>'F12c_VDZ-F12 '!E40-'F12c_VDZ-F12 '!$C40</f>
        <v>-0.98536138637360549</v>
      </c>
      <c r="BI47" s="1">
        <f>'F12c_VDZ-F12 '!F40-'F12c_VDZ-F12 '!$C40</f>
        <v>-1.0552115610083226</v>
      </c>
      <c r="BJ47" s="1">
        <f>'F12c_VDZ-F12 '!G40-'F12c_VDZ-F12 '!$C40</f>
        <v>-0.95428616060948146</v>
      </c>
      <c r="BK47" s="1">
        <f>'F12c_VDZ-F12 '!H40-'F12c_VDZ-F12 '!$C40</f>
        <v>-0.93555898105898194</v>
      </c>
      <c r="BL47" s="1">
        <f>'F12c_VDZ-F12 '!I40-'F12c_VDZ-F12 '!$C40</f>
        <v>-0.96393686133886369</v>
      </c>
      <c r="BM47" s="1">
        <f>'F12c_VDZ-F12 '!N40-'F12c_VDZ-F12 '!$L40</f>
        <v>-1.0355701351730151</v>
      </c>
      <c r="BN47" s="1">
        <f>'F12c_VDZ-F12 '!O40-'F12c_VDZ-F12 '!$L40</f>
        <v>-1.1183842947186355</v>
      </c>
      <c r="BO47" s="1">
        <f>'F12c_VDZ-F12 '!P40-'F12c_VDZ-F12 '!$L40</f>
        <v>-1.029272964899548</v>
      </c>
      <c r="BP47" s="1">
        <f>'F12c_VDZ-F12 '!Q40-'F12c_VDZ-F12 '!$L40</f>
        <v>-1.0127379413384725</v>
      </c>
      <c r="BQ47" s="1">
        <f>'F12c_VDZ-F12 '!R40-'F12c_VDZ-F12 '!$L40</f>
        <v>-1.0377939791564423</v>
      </c>
      <c r="BR47" s="1">
        <f>'F12c_VDZ-F12 '!W40-'F12c_VDZ-F12 '!$U40</f>
        <v>-1.0104657607733103</v>
      </c>
      <c r="BS47" s="1">
        <f>'F12c_VDZ-F12 '!X40-'F12c_VDZ-F12 '!$U40</f>
        <v>-1.0867979278634792</v>
      </c>
      <c r="BT47" s="1">
        <f>'F12c_VDZ-F12 '!Y40-'F12c_VDZ-F12 '!$U40</f>
        <v>-0.99177956275451473</v>
      </c>
      <c r="BU47" s="1">
        <f>'F12c_VDZ-F12 '!Z40-'F12c_VDZ-F12 '!$U40</f>
        <v>-0.97414846119872722</v>
      </c>
      <c r="BV47" s="1">
        <f>'F12c_VDZ-F12 '!AA40-'F12c_VDZ-F12 '!$U40</f>
        <v>-1.000865420247653</v>
      </c>
      <c r="BX47" s="1">
        <f>'F12c_aVDZ-F12'!E40-'F12c_aVDZ-F12'!C40</f>
        <v>-0.95902860097829312</v>
      </c>
      <c r="BY47" s="1">
        <f>'F12c_aVDZ-F12'!F40-'F12c_aVDZ-F12'!C40</f>
        <v>-1.0147259656597458</v>
      </c>
      <c r="BZ47" s="1">
        <f>'F12c_aVDZ-F12'!G40-'F12c_aVDZ-F12'!C40</f>
        <v>-0.91054559102134425</v>
      </c>
      <c r="CA47" s="1">
        <f>'F12c_aVDZ-F12'!H40-'F12c_aVDZ-F12'!C40</f>
        <v>-0.8915344564794756</v>
      </c>
      <c r="CB47" s="1">
        <f>'F12c_aVDZ-F12'!I40-'F12c_aVDZ-F12'!C40</f>
        <v>-0.91850603666826847</v>
      </c>
      <c r="CC47" s="1">
        <f>'F12c_aVDZ-F12'!N40-'F12c_aVDZ-F12'!L40</f>
        <v>-1.0235922470425338</v>
      </c>
      <c r="CD47" s="1">
        <f>'F12c_aVDZ-F12'!O40-'F12c_aVDZ-F12'!L40</f>
        <v>-1.1059114645960484</v>
      </c>
      <c r="CE47" s="1">
        <f>'F12c_aVDZ-F12'!P40-'F12c_aVDZ-F12'!L40</f>
        <v>-1.0124013937846696</v>
      </c>
      <c r="CF47" s="1">
        <f>'F12c_aVDZ-F12'!Q40-'F12c_aVDZ-F12'!L40</f>
        <v>-0.99533740698883477</v>
      </c>
      <c r="CG47" s="1">
        <f>'F12c_aVDZ-F12'!R40-'F12c_aVDZ-F12'!L40</f>
        <v>-1.0195465191378628</v>
      </c>
      <c r="CH47" s="1">
        <f>'F12c_aVDZ-F12'!W40-'F12c_aVDZ-F12'!U40</f>
        <v>-0.99131042401041336</v>
      </c>
      <c r="CI47" s="1">
        <f>'F12c_aVDZ-F12'!X40-'F12c_aVDZ-F12'!U40</f>
        <v>-1.060318715127897</v>
      </c>
      <c r="CJ47" s="1">
        <f>'F12c_aVDZ-F12'!Y40-'F12c_aVDZ-F12'!U40</f>
        <v>-0.96147349240300661</v>
      </c>
      <c r="CK47" s="1">
        <f>'F12c_aVDZ-F12'!Z40-'F12c_aVDZ-F12'!U40</f>
        <v>-0.94343593173415496</v>
      </c>
      <c r="CL47" s="1">
        <f>'F12c_aVDZ-F12'!AA40-'F12c_aVDZ-F12'!U40</f>
        <v>-0.96902627790306539</v>
      </c>
      <c r="CM47" t="str">
        <f t="shared" si="14"/>
        <v>30_Benzene-Ethene.out</v>
      </c>
      <c r="CO47" s="1">
        <f t="shared" si="15"/>
        <v>-7.1873317935251535E-3</v>
      </c>
      <c r="CP47" s="1"/>
      <c r="CQ47" s="1">
        <f t="shared" si="16"/>
        <v>-7.5527855000587785E-3</v>
      </c>
      <c r="CR47" s="1">
        <f t="shared" si="17"/>
        <v>-5.3252473256739208E-2</v>
      </c>
      <c r="CS47" s="1">
        <f t="shared" si="18"/>
        <v>1.8037560668851649E-2</v>
      </c>
      <c r="CU47" t="str">
        <f t="shared" si="19"/>
        <v>30_Benzene-Ethene.out</v>
      </c>
      <c r="CV47" s="1">
        <f t="shared" si="20"/>
        <v>7.713284407698906E-2</v>
      </c>
      <c r="CW47" s="1">
        <f t="shared" si="21"/>
        <v>9.1328440769892216E-3</v>
      </c>
      <c r="CX47" s="1">
        <f t="shared" si="22"/>
        <v>1.5846683467507838E-2</v>
      </c>
      <c r="CY47" s="1">
        <f t="shared" si="23"/>
        <v>8.6593516739826848E-3</v>
      </c>
      <c r="CZ47" s="1">
        <f t="shared" si="27"/>
        <v>2.6696912342834334E-2</v>
      </c>
      <c r="DA47" s="1">
        <f t="shared" si="28"/>
        <v>1.1065661739239063E-3</v>
      </c>
      <c r="DB47" s="1">
        <f t="shared" si="24"/>
        <v>-4.4593121582756523E-2</v>
      </c>
      <c r="DC47" s="1">
        <f t="shared" si="25"/>
        <v>-8.5172880578837651E-3</v>
      </c>
      <c r="DD47" s="1">
        <f t="shared" si="26"/>
        <v>-1.7556326087940888E-2</v>
      </c>
      <c r="DH47" s="1"/>
      <c r="DI47" s="1"/>
      <c r="DJ47" s="1"/>
      <c r="DK47" s="1"/>
      <c r="DL47" s="1"/>
      <c r="DM47" s="1"/>
    </row>
    <row r="48" spans="1:117" x14ac:dyDescent="0.2">
      <c r="A48" t="s">
        <v>172</v>
      </c>
      <c r="B48" s="1"/>
      <c r="C48" s="1"/>
      <c r="E48" s="1">
        <f>'CCSD-MP2 '!X42+'(T) '!P51</f>
        <v>-0.73016499754916364</v>
      </c>
      <c r="F48" s="1"/>
      <c r="G48" s="1">
        <f>'CCSD-MP2 '!X42+'(T) '!AC51</f>
        <v>-0.76856456223199432</v>
      </c>
      <c r="H48" s="1"/>
      <c r="I48" s="1">
        <f>BEGDB!I34-BEGDB!E34</f>
        <v>-0.68199999999999994</v>
      </c>
      <c r="J48" s="1">
        <f>-(BEGDB!D34-BEGDB!I34)</f>
        <v>-0.63100000000000023</v>
      </c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B48" s="1">
        <f>'F12b_VTZ-F12'!E41-'F12b_VTZ-F12'!$C41</f>
        <v>-0.6742029857670655</v>
      </c>
      <c r="AC48" s="1">
        <f>'F12b_VTZ-F12'!F41-'F12b_VTZ-F12'!$C41</f>
        <v>-0.71216107138338991</v>
      </c>
      <c r="AD48" s="1">
        <f>'F12b_VTZ-F12'!G41-'F12b_VTZ-F12'!$C41</f>
        <v>-0.65804871546684218</v>
      </c>
      <c r="AE48" s="1">
        <f>'F12b_VTZ-F12'!H41-'F12b_VTZ-F12'!$C41</f>
        <v>-0.64539074626267379</v>
      </c>
      <c r="AF48" s="1">
        <f>'F12b_VTZ-F12'!I41-'F12b_VTZ-F12'!$C41</f>
        <v>-0.6690054848700413</v>
      </c>
      <c r="AG48" s="1">
        <f>'F12b_VTZ-F12'!N41-'F12b_VTZ-F12'!$L41</f>
        <v>-0.72172172374342658</v>
      </c>
      <c r="AH48" s="1">
        <f>'F12b_VTZ-F12'!O41-'F12b_VTZ-F12'!$L41</f>
        <v>-0.77137313036329047</v>
      </c>
      <c r="AI48" s="1">
        <f>'F12b_VTZ-F12'!P41-'F12b_VTZ-F12'!$L41</f>
        <v>-0.72092275465186351</v>
      </c>
      <c r="AJ48" s="1">
        <f>'F12b_VTZ-F12'!Q41-'F12b_VTZ-F12'!$L41</f>
        <v>-0.70912139632477755</v>
      </c>
      <c r="AK48" s="1">
        <f>'F12b_VTZ-F12'!R41-'F12b_VTZ-F12'!$L41</f>
        <v>-0.73113803956437673</v>
      </c>
      <c r="AL48" s="1">
        <f>'F12b_VTZ-F12'!W41-'F12b_VTZ-F12'!$U41</f>
        <v>-0.69796235475524604</v>
      </c>
      <c r="AM48" s="1">
        <f>'F12b_VTZ-F12'!X41-'F12b_VTZ-F12'!$U41</f>
        <v>-0.74176710087334019</v>
      </c>
      <c r="AN48" s="1">
        <f>'F12b_VTZ-F12'!Y41-'F12b_VTZ-F12'!$U41</f>
        <v>-0.68948573505935284</v>
      </c>
      <c r="AO48" s="1">
        <f>'F12b_VTZ-F12'!Z41-'F12b_VTZ-F12'!$U41</f>
        <v>-0.67725607129372545</v>
      </c>
      <c r="AP48" s="1">
        <f>'F12b_VTZ-F12'!AA41-'F12b_VTZ-F12'!$U41</f>
        <v>-0.70007176221720879</v>
      </c>
      <c r="AQ48" s="1"/>
      <c r="AR48" s="1">
        <f>'F12b_VDZ-F12'!E41-'F12b_VDZ-F12'!$C41</f>
        <v>-0.71524749487026096</v>
      </c>
      <c r="AS48" s="1">
        <f>'F12b_VDZ-F12'!F41-'F12b_VDZ-F12'!$C41</f>
        <v>-0.79944012764556405</v>
      </c>
      <c r="AT48" s="1">
        <f>'F12b_VDZ-F12'!G41-'F12b_VDZ-F12'!$C41</f>
        <v>-0.67056471643500482</v>
      </c>
      <c r="AU48" s="1">
        <f>'F12b_VDZ-F12'!H41-'F12b_VDZ-F12'!$C41</f>
        <v>-0.64555363163418722</v>
      </c>
      <c r="AV48" s="1">
        <f>'F12b_VDZ-F12'!I41-'F12b_VDZ-F12'!$C41</f>
        <v>-0.69131700922701489</v>
      </c>
      <c r="AW48" s="1">
        <f>'F12b_VDZ-F12'!N41-'F12b_VDZ-F12'!$L41</f>
        <v>-0.79585283338455559</v>
      </c>
      <c r="AX48" s="1">
        <f>'F12b_VDZ-F12'!O41-'F12b_VDZ-F12'!$L41</f>
        <v>-0.89451436965881692</v>
      </c>
      <c r="AY48" s="1">
        <f>'F12b_VDZ-F12'!P41-'F12b_VDZ-F12'!$L41</f>
        <v>-0.78482969341727093</v>
      </c>
      <c r="AZ48" s="1">
        <f>'F12b_VDZ-F12'!Q41-'F12b_VDZ-F12'!$L41</f>
        <v>-0.76354298935899756</v>
      </c>
      <c r="BA48" s="1">
        <f>'F12b_VDZ-F12'!R41-'F12b_VDZ-F12'!$L41</f>
        <v>-0.80249177879709954</v>
      </c>
      <c r="BB48" s="1">
        <f t="shared" si="9"/>
        <v>-0.75555016412740827</v>
      </c>
      <c r="BC48" s="1">
        <f t="shared" si="10"/>
        <v>-0.84697724865219048</v>
      </c>
      <c r="BD48" s="1">
        <f t="shared" si="11"/>
        <v>-0.72769720492613787</v>
      </c>
      <c r="BE48" s="1">
        <f t="shared" si="12"/>
        <v>-0.70454831049659239</v>
      </c>
      <c r="BF48" s="1">
        <f t="shared" si="13"/>
        <v>-0.74690439401205722</v>
      </c>
      <c r="BG48" s="1"/>
      <c r="BH48" s="1">
        <f>'F12c_VDZ-F12 '!E41-'F12c_VDZ-F12 '!$C41</f>
        <v>-0.71346443920478952</v>
      </c>
      <c r="BI48" s="1">
        <f>'F12c_VDZ-F12 '!F41-'F12c_VDZ-F12 '!$C41</f>
        <v>-0.79534667374433488</v>
      </c>
      <c r="BJ48" s="1">
        <f>'F12c_VDZ-F12 '!G41-'F12c_VDZ-F12 '!$C41</f>
        <v>-0.66372039941216343</v>
      </c>
      <c r="BK48" s="1">
        <f>'F12c_VDZ-F12 '!H41-'F12c_VDZ-F12 '!$C41</f>
        <v>-0.64485902412769081</v>
      </c>
      <c r="BL48" s="1">
        <f>'F12c_VDZ-F12 '!I41-'F12c_VDZ-F12 '!$C41</f>
        <v>-0.68961163927511482</v>
      </c>
      <c r="BM48" s="1">
        <f>'F12c_VDZ-F12 '!N41-'F12c_VDZ-F12 '!$L41</f>
        <v>-0.81225792593374413</v>
      </c>
      <c r="BN48" s="1">
        <f>'F12c_VDZ-F12 '!O41-'F12c_VDZ-F12 '!$L41</f>
        <v>-0.90863629100476162</v>
      </c>
      <c r="BO48" s="1">
        <f>'F12c_VDZ-F12 '!P41-'F12c_VDZ-F12 '!$L41</f>
        <v>-0.7966969197291589</v>
      </c>
      <c r="BP48" s="1">
        <f>'F12c_VDZ-F12 '!Q41-'F12c_VDZ-F12 '!$L41</f>
        <v>-0.78065657746885231</v>
      </c>
      <c r="BQ48" s="1">
        <f>'F12c_VDZ-F12 '!R41-'F12c_VDZ-F12 '!$L41</f>
        <v>-0.81871569315801507</v>
      </c>
      <c r="BR48" s="1">
        <f>'F12c_VDZ-F12 '!W41-'F12c_VDZ-F12 '!$U41</f>
        <v>-0.76286118256926727</v>
      </c>
      <c r="BS48" s="1">
        <f>'F12c_VDZ-F12 '!X41-'F12c_VDZ-F12 '!$U41</f>
        <v>-0.85199148237454825</v>
      </c>
      <c r="BT48" s="1">
        <f>'F12c_VDZ-F12 '!Y41-'F12c_VDZ-F12 '!$U41</f>
        <v>-0.73020865957066139</v>
      </c>
      <c r="BU48" s="1">
        <f>'F12c_VDZ-F12 '!Z41-'F12c_VDZ-F12 '!$U41</f>
        <v>-0.712757800798272</v>
      </c>
      <c r="BV48" s="1">
        <f>'F12c_VDZ-F12 '!AA41-'F12c_VDZ-F12 '!$U41</f>
        <v>-0.75416366621656517</v>
      </c>
      <c r="BX48" s="1">
        <f>'F12c_aVDZ-F12'!E41-'F12c_aVDZ-F12'!C41</f>
        <v>-0.6717999312688514</v>
      </c>
      <c r="BY48" s="1">
        <f>'F12c_aVDZ-F12'!F41-'F12c_aVDZ-F12'!C41</f>
        <v>-0.73505384691373088</v>
      </c>
      <c r="BZ48" s="1">
        <f>'F12c_aVDZ-F12'!G41-'F12c_aVDZ-F12'!C41</f>
        <v>-0.59842991576303906</v>
      </c>
      <c r="CA48" s="1">
        <f>'F12c_aVDZ-F12'!H41-'F12c_aVDZ-F12'!C41</f>
        <v>-0.57913209798061649</v>
      </c>
      <c r="CB48" s="1">
        <f>'F12c_aVDZ-F12'!I41-'F12c_aVDZ-F12'!C41</f>
        <v>-0.62288743315745432</v>
      </c>
      <c r="CC48" s="1">
        <f>'F12c_aVDZ-F12'!N41-'F12c_aVDZ-F12'!L41</f>
        <v>-0.77887894294755933</v>
      </c>
      <c r="CD48" s="1">
        <f>'F12c_aVDZ-F12'!O41-'F12c_aVDZ-F12'!L41</f>
        <v>-0.87412785005479865</v>
      </c>
      <c r="CE48" s="1">
        <f>'F12c_aVDZ-F12'!P41-'F12c_aVDZ-F12'!L41</f>
        <v>-0.75517356791158408</v>
      </c>
      <c r="CF48" s="1">
        <f>'F12c_aVDZ-F12'!Q41-'F12c_aVDZ-F12'!L41</f>
        <v>-0.73837154763662394</v>
      </c>
      <c r="CG48" s="1">
        <f>'F12c_aVDZ-F12'!R41-'F12c_aVDZ-F12'!L41</f>
        <v>-0.7764679809778352</v>
      </c>
      <c r="CH48" s="1">
        <f>'F12c_aVDZ-F12'!W41-'F12c_aVDZ-F12'!U41</f>
        <v>-0.72533943710820559</v>
      </c>
      <c r="CI48" s="1">
        <f>'F12c_aVDZ-F12'!X41-'F12c_aVDZ-F12'!U41</f>
        <v>-0.80459084848426476</v>
      </c>
      <c r="CJ48" s="1">
        <f>'F12c_aVDZ-F12'!Y41-'F12c_aVDZ-F12'!U41</f>
        <v>-0.67680174183731179</v>
      </c>
      <c r="CK48" s="1">
        <f>'F12c_aVDZ-F12'!Z41-'F12c_aVDZ-F12'!U41</f>
        <v>-0.65875182280861999</v>
      </c>
      <c r="CL48" s="1">
        <f>'F12c_aVDZ-F12'!AA41-'F12c_aVDZ-F12'!U41</f>
        <v>-0.69967770706764476</v>
      </c>
      <c r="CM48" t="str">
        <f t="shared" si="14"/>
        <v>31_Uracil-Ethene.out</v>
      </c>
      <c r="CO48" s="1">
        <f t="shared" si="15"/>
        <v>-1.3081342425148357E-2</v>
      </c>
      <c r="CP48" s="1"/>
      <c r="CQ48" s="1">
        <f t="shared" si="16"/>
        <v>-2.2875965230332973E-2</v>
      </c>
      <c r="CR48" s="1">
        <f t="shared" si="17"/>
        <v>-5.8252105076419092E-2</v>
      </c>
      <c r="CS48" s="1">
        <f t="shared" si="18"/>
        <v>1.8049919028691797E-2</v>
      </c>
      <c r="CU48" t="str">
        <f t="shared" si="19"/>
        <v>31_Uracil-Ethene.out</v>
      </c>
      <c r="CV48" s="1">
        <f t="shared" si="20"/>
        <v>9.9164997549163414E-2</v>
      </c>
      <c r="CW48" s="1">
        <f t="shared" si="21"/>
        <v>4.8164997549163702E-2</v>
      </c>
      <c r="CX48" s="1">
        <f t="shared" si="22"/>
        <v>6.644459813700021E-2</v>
      </c>
      <c r="CY48" s="1">
        <f t="shared" si="23"/>
        <v>5.3363255711851854E-2</v>
      </c>
      <c r="CZ48" s="1">
        <f t="shared" si="27"/>
        <v>7.141317474054365E-2</v>
      </c>
      <c r="DA48" s="1">
        <f t="shared" si="28"/>
        <v>3.0487290481518881E-2</v>
      </c>
      <c r="DB48" s="1">
        <f t="shared" si="24"/>
        <v>-4.8888493645672382E-3</v>
      </c>
      <c r="DC48" s="1">
        <f t="shared" si="25"/>
        <v>9.2422428973001347E-3</v>
      </c>
      <c r="DD48" s="1"/>
      <c r="DH48" s="1"/>
      <c r="DI48" s="1"/>
      <c r="DJ48" s="1"/>
      <c r="DK48" s="1"/>
      <c r="DL48" s="1"/>
      <c r="DM48" s="1"/>
    </row>
    <row r="49" spans="1:117" x14ac:dyDescent="0.2">
      <c r="A49" t="s">
        <v>173</v>
      </c>
      <c r="B49" s="1"/>
      <c r="C49" s="1"/>
      <c r="E49" s="1">
        <f>'CCSD-MP2 '!X43+'(T) '!P52</f>
        <v>-0.77266170382769839</v>
      </c>
      <c r="F49" s="1"/>
      <c r="G49" s="1">
        <f>'CCSD-MP2 '!X43+'(T) '!AC52</f>
        <v>-0.81118666830770503</v>
      </c>
      <c r="H49" s="1"/>
      <c r="I49" s="1">
        <f>BEGDB!I35-BEGDB!E35</f>
        <v>-0.71599999999999975</v>
      </c>
      <c r="J49" s="1">
        <f>-(BEGDB!D35-BEGDB!I35)</f>
        <v>-0.67099999999999982</v>
      </c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B49" s="1">
        <f>'F12b_VTZ-F12'!E42-'F12b_VTZ-F12'!$C42</f>
        <v>-0.72922534869976019</v>
      </c>
      <c r="AC49" s="1">
        <f>'F12b_VTZ-F12'!F42-'F12b_VTZ-F12'!$C42</f>
        <v>-0.77549658027113066</v>
      </c>
      <c r="AD49" s="1">
        <f>'F12b_VTZ-F12'!G42-'F12b_VTZ-F12'!$C42</f>
        <v>-0.72649157119372809</v>
      </c>
      <c r="AE49" s="1">
        <f>'F12b_VTZ-F12'!H42-'F12b_VTZ-F12'!$C42</f>
        <v>-0.71547113426710141</v>
      </c>
      <c r="AF49" s="1">
        <f>'F12b_VTZ-F12'!I42-'F12b_VTZ-F12'!$C42</f>
        <v>-0.73644964984507855</v>
      </c>
      <c r="AG49" s="1">
        <f>'F12b_VTZ-F12'!N42-'F12b_VTZ-F12'!$L42</f>
        <v>-0.75125653265708614</v>
      </c>
      <c r="AH49" s="1">
        <f>'F12b_VTZ-F12'!O42-'F12b_VTZ-F12'!$L42</f>
        <v>-0.80483591219784412</v>
      </c>
      <c r="AI49" s="1">
        <f>'F12b_VTZ-F12'!P42-'F12b_VTZ-F12'!$L42</f>
        <v>-0.76014386999122729</v>
      </c>
      <c r="AJ49" s="1">
        <f>'F12b_VTZ-F12'!Q42-'F12b_VTZ-F12'!$L42</f>
        <v>-0.75009334981925413</v>
      </c>
      <c r="AK49" s="1">
        <f>'F12b_VTZ-F12'!R42-'F12b_VTZ-F12'!$L42</f>
        <v>-0.76922553082063372</v>
      </c>
      <c r="AL49" s="1">
        <f>'F12b_VTZ-F12'!W42-'F12b_VTZ-F12'!$U42</f>
        <v>-0.74024094067842272</v>
      </c>
      <c r="AM49" s="1">
        <f>'F12b_VTZ-F12'!X42-'F12b_VTZ-F12'!$U42</f>
        <v>-0.79016624623448717</v>
      </c>
      <c r="AN49" s="1">
        <f>'F12b_VTZ-F12'!Y42-'F12b_VTZ-F12'!$U42</f>
        <v>-0.74331772059247747</v>
      </c>
      <c r="AO49" s="1">
        <f>'F12b_VTZ-F12'!Z42-'F12b_VTZ-F12'!$U42</f>
        <v>-0.73278224204317732</v>
      </c>
      <c r="AP49" s="1">
        <f>'F12b_VTZ-F12'!AA42-'F12b_VTZ-F12'!$U42</f>
        <v>-0.75283759033285591</v>
      </c>
      <c r="AQ49" s="1"/>
      <c r="AR49" s="1">
        <f>'F12b_VDZ-F12'!E42-'F12b_VDZ-F12'!$C42</f>
        <v>-0.7295275478296368</v>
      </c>
      <c r="AS49" s="1">
        <f>'F12b_VDZ-F12'!F42-'F12b_VDZ-F12'!$C42</f>
        <v>-0.83967848640208187</v>
      </c>
      <c r="AT49" s="1">
        <f>'F12b_VDZ-F12'!G42-'F12b_VDZ-F12'!$C42</f>
        <v>-0.72403465527673205</v>
      </c>
      <c r="AU49" s="1">
        <f>'F12b_VDZ-F12'!H42-'F12b_VDZ-F12'!$C42</f>
        <v>-0.7028867675864614</v>
      </c>
      <c r="AV49" s="1">
        <f>'F12b_VDZ-F12'!I42-'F12b_VDZ-F12'!$C42</f>
        <v>-0.74301789286163844</v>
      </c>
      <c r="AW49" s="1">
        <f>'F12b_VDZ-F12'!N42-'F12b_VDZ-F12'!$L42</f>
        <v>-0.80200736563567077</v>
      </c>
      <c r="AX49" s="1">
        <f>'F12b_VDZ-F12'!O42-'F12b_VDZ-F12'!$L42</f>
        <v>-0.92164922367159896</v>
      </c>
      <c r="AY49" s="1">
        <f>'F12b_VDZ-F12'!P42-'F12b_VDZ-F12'!$L42</f>
        <v>-0.82583334293755684</v>
      </c>
      <c r="AZ49" s="1">
        <f>'F12b_VDZ-F12'!Q42-'F12b_VDZ-F12'!$L42</f>
        <v>-0.80831140973118032</v>
      </c>
      <c r="BA49" s="1">
        <f>'F12b_VDZ-F12'!R42-'F12b_VDZ-F12'!$L42</f>
        <v>-0.84156177056470671</v>
      </c>
      <c r="BB49" s="1">
        <f t="shared" si="9"/>
        <v>-0.76576745673265378</v>
      </c>
      <c r="BC49" s="1">
        <f t="shared" si="10"/>
        <v>-0.88066385503684042</v>
      </c>
      <c r="BD49" s="1">
        <f t="shared" si="11"/>
        <v>-0.77493399910714444</v>
      </c>
      <c r="BE49" s="1">
        <f t="shared" si="12"/>
        <v>-0.75559908865882086</v>
      </c>
      <c r="BF49" s="1">
        <f t="shared" si="13"/>
        <v>-0.79228983171317258</v>
      </c>
      <c r="BG49" s="1"/>
      <c r="BH49" s="1">
        <f>'F12c_VDZ-F12 '!E42-'F12c_VDZ-F12 '!$C42</f>
        <v>-0.74025775134888061</v>
      </c>
      <c r="BI49" s="1">
        <f>'F12c_VDZ-F12 '!F42-'F12c_VDZ-F12 '!$C42</f>
        <v>-0.84772895221047584</v>
      </c>
      <c r="BJ49" s="1">
        <f>'F12c_VDZ-F12 '!G42-'F12c_VDZ-F12 '!$C42</f>
        <v>-0.73000768137028693</v>
      </c>
      <c r="BK49" s="1">
        <f>'F12c_VDZ-F12 '!H42-'F12c_VDZ-F12 '!$C42</f>
        <v>-0.71450096032813715</v>
      </c>
      <c r="BL49" s="1">
        <f>'F12c_VDZ-F12 '!I42-'F12c_VDZ-F12 '!$C42</f>
        <v>-0.75358658099694553</v>
      </c>
      <c r="BM49" s="1">
        <f>'F12c_VDZ-F12 '!N42-'F12c_VDZ-F12 '!$L42</f>
        <v>-0.81771778194558697</v>
      </c>
      <c r="BN49" s="1">
        <f>'F12c_VDZ-F12 '!O42-'F12c_VDZ-F12 '!$L42</f>
        <v>-0.93478475792073867</v>
      </c>
      <c r="BO49" s="1">
        <f>'F12c_VDZ-F12 '!P42-'F12c_VDZ-F12 '!$L42</f>
        <v>-0.83739631275588211</v>
      </c>
      <c r="BP49" s="1">
        <f>'F12c_VDZ-F12 '!Q42-'F12c_VDZ-F12 '!$L42</f>
        <v>-0.82456791359639414</v>
      </c>
      <c r="BQ49" s="1">
        <f>'F12c_VDZ-F12 '!R42-'F12c_VDZ-F12 '!$L42</f>
        <v>-0.85690266328157261</v>
      </c>
      <c r="BR49" s="1">
        <f>'F12c_VDZ-F12 '!W42-'F12c_VDZ-F12 '!$U42</f>
        <v>-0.77898776664723357</v>
      </c>
      <c r="BS49" s="1">
        <f>'F12c_VDZ-F12 '!X42-'F12c_VDZ-F12 '!$U42</f>
        <v>-0.89125685506560703</v>
      </c>
      <c r="BT49" s="1">
        <f>'F12c_VDZ-F12 '!Y42-'F12c_VDZ-F12 '!$U42</f>
        <v>-0.7837019970630843</v>
      </c>
      <c r="BU49" s="1">
        <f>'F12c_VDZ-F12 '!Z42-'F12c_VDZ-F12 '!$U42</f>
        <v>-0.76953443696226564</v>
      </c>
      <c r="BV49" s="1">
        <f>'F12c_VDZ-F12 '!AA42-'F12c_VDZ-F12 '!$U42</f>
        <v>-0.80524462213925929</v>
      </c>
      <c r="BX49" s="1">
        <f>'F12c_aVDZ-F12'!E42-'F12c_aVDZ-F12'!C42</f>
        <v>-0.67942809678134886</v>
      </c>
      <c r="BY49" s="1">
        <f>'F12c_aVDZ-F12'!F42-'F12c_aVDZ-F12'!C42</f>
        <v>-0.76132722528030072</v>
      </c>
      <c r="BZ49" s="1">
        <f>'F12c_aVDZ-F12'!G42-'F12c_aVDZ-F12'!C42</f>
        <v>-0.6369697633160345</v>
      </c>
      <c r="CA49" s="1">
        <f>'F12c_aVDZ-F12'!H42-'F12c_aVDZ-F12'!C42</f>
        <v>-0.62081191796951263</v>
      </c>
      <c r="CB49" s="1">
        <f>'F12c_aVDZ-F12'!I42-'F12c_aVDZ-F12'!C42</f>
        <v>-0.65971553629891622</v>
      </c>
      <c r="CC49" s="1">
        <f>'F12c_aVDZ-F12'!N42-'F12c_aVDZ-F12'!L42</f>
        <v>-0.78857462303034032</v>
      </c>
      <c r="CD49" s="1">
        <f>'F12c_aVDZ-F12'!O42-'F12c_aVDZ-F12'!L42</f>
        <v>-0.90269005788699097</v>
      </c>
      <c r="CE49" s="1">
        <f>'F12c_aVDZ-F12'!P42-'F12c_aVDZ-F12'!L42</f>
        <v>-0.79759835838918791</v>
      </c>
      <c r="CF49" s="1">
        <f>'F12c_aVDZ-F12'!Q42-'F12c_aVDZ-F12'!L42</f>
        <v>-0.78394372600229811</v>
      </c>
      <c r="CG49" s="1">
        <f>'F12c_aVDZ-F12'!R42-'F12c_aVDZ-F12'!L42</f>
        <v>-0.81682030053407617</v>
      </c>
      <c r="CH49" s="1">
        <f>'F12c_aVDZ-F12'!W42-'F12c_aVDZ-F12'!U42</f>
        <v>-0.73400135990584481</v>
      </c>
      <c r="CI49" s="1">
        <f>'F12c_aVDZ-F12'!X42-'F12c_aVDZ-F12'!U42</f>
        <v>-0.83200864158364585</v>
      </c>
      <c r="CJ49" s="1">
        <f>'F12c_aVDZ-F12'!Y42-'F12c_aVDZ-F12'!U42</f>
        <v>-0.7172840608526112</v>
      </c>
      <c r="CK49" s="1">
        <f>'F12c_aVDZ-F12'!Z42-'F12c_aVDZ-F12'!U42</f>
        <v>-0.70237782198590537</v>
      </c>
      <c r="CL49" s="1">
        <f>'F12c_aVDZ-F12'!AA42-'F12c_aVDZ-F12'!U42</f>
        <v>-0.73826791841649619</v>
      </c>
      <c r="CM49" t="str">
        <f t="shared" si="14"/>
        <v>32_Uracil-Ethyne.out</v>
      </c>
      <c r="CO49" s="1">
        <f t="shared" si="15"/>
        <v>1.2723620517675727E-2</v>
      </c>
      <c r="CP49" s="1"/>
      <c r="CQ49" s="1">
        <f t="shared" si="16"/>
        <v>-2.0983857563884989E-2</v>
      </c>
      <c r="CR49" s="1">
        <f t="shared" si="17"/>
        <v>-4.4043164427689518E-2</v>
      </c>
      <c r="CS49" s="1">
        <f t="shared" si="18"/>
        <v>1.4906238866705834E-2</v>
      </c>
      <c r="CU49" t="str">
        <f t="shared" si="19"/>
        <v>32_Uracil-Ethyne.out</v>
      </c>
      <c r="CV49" s="1">
        <f t="shared" si="20"/>
        <v>0.10166170382769857</v>
      </c>
      <c r="CW49" s="1">
        <f t="shared" si="21"/>
        <v>5.666170382769864E-2</v>
      </c>
      <c r="CX49" s="1">
        <f t="shared" si="22"/>
        <v>4.2654022457411456E-2</v>
      </c>
      <c r="CY49" s="1">
        <f t="shared" si="23"/>
        <v>5.5377642975087182E-2</v>
      </c>
      <c r="CZ49" s="1">
        <f t="shared" si="27"/>
        <v>7.0283881841793017E-2</v>
      </c>
      <c r="DA49" s="1">
        <f t="shared" si="28"/>
        <v>3.4393785411202193E-2</v>
      </c>
      <c r="DB49" s="1">
        <f t="shared" si="24"/>
        <v>1.1334478547397664E-2</v>
      </c>
      <c r="DC49" s="1">
        <f t="shared" si="25"/>
        <v>1.2517833836471093E-2</v>
      </c>
      <c r="DD49" s="1"/>
      <c r="DH49" s="1"/>
      <c r="DI49" s="1"/>
      <c r="DJ49" s="1"/>
      <c r="DK49" s="1"/>
      <c r="DL49" s="1"/>
      <c r="DM49" s="1"/>
    </row>
    <row r="50" spans="1:117" x14ac:dyDescent="0.2">
      <c r="A50" t="s">
        <v>174</v>
      </c>
      <c r="B50" s="1"/>
      <c r="C50" s="1"/>
      <c r="E50" s="1">
        <f>'CCSD-MP2 '!X44+'(T) '!P53</f>
        <v>-1.0537193304839438</v>
      </c>
      <c r="F50" s="1">
        <f>'CCSD-MP2 '!H44+'(T) '!Q53</f>
        <v>-1.0513021727859828</v>
      </c>
      <c r="G50" s="1">
        <f>'CCSD-MP2 '!X44+'(T) '!AC53</f>
        <v>-1.0983825317082987</v>
      </c>
      <c r="H50" s="1"/>
      <c r="I50" s="1">
        <f>BEGDB!I36-BEGDB!E36</f>
        <v>-1.0210000000000001</v>
      </c>
      <c r="J50" s="1">
        <f>-(BEGDB!D36-BEGDB!I36)</f>
        <v>-0.95399999999999996</v>
      </c>
      <c r="L50" s="1">
        <f>'F12b_VQZ-F12'!F43-'F12b_VQZ-F12'!$D43</f>
        <v>-1.0344436721870938</v>
      </c>
      <c r="M50" s="1">
        <f>'F12b_VQZ-F12'!G43-'F12b_VQZ-F12'!$D43</f>
        <v>-1.0503404578463233</v>
      </c>
      <c r="N50" s="1">
        <f>'F12b_VQZ-F12'!H43-'F12b_VQZ-F12'!$D43</f>
        <v>-1.0286474388474267</v>
      </c>
      <c r="O50" s="1">
        <f>'F12b_VQZ-F12'!I43-'F12b_VQZ-F12'!$D43</f>
        <v>-1.0218622789852319</v>
      </c>
      <c r="P50" s="1">
        <f>'F12b_VQZ-F12'!J43-'F12b_VQZ-F12'!$D43</f>
        <v>-1.03255049528802</v>
      </c>
      <c r="Q50" s="1">
        <f>'F12b_VQZ-F12'!O43-'F12b_VQZ-F12'!$M43</f>
        <v>-1.0390614066928956</v>
      </c>
      <c r="R50" s="1">
        <f>'F12b_VQZ-F12'!P43-'F12b_VQZ-F12'!$M43</f>
        <v>-1.0621894488200674</v>
      </c>
      <c r="S50" s="1">
        <f>'F12b_VQZ-F12'!Q43-'F12b_VQZ-F12'!$M43</f>
        <v>-1.0409752298521338</v>
      </c>
      <c r="T50" s="1">
        <f>'F12b_VQZ-F12'!R43-'F12b_VQZ-F12'!$M43</f>
        <v>-1.0343398294472221</v>
      </c>
      <c r="U50" s="1">
        <f>'F12b_VQZ-F12'!S43-'F12b_VQZ-F12'!$M43</f>
        <v>-1.0447921395215145</v>
      </c>
      <c r="V50" s="1">
        <f>'F12b_VQZ-F12'!X43-'F12b_VQZ-F12'!$V43</f>
        <v>-1.0367525394399948</v>
      </c>
      <c r="W50" s="1">
        <f>'F12b_VQZ-F12'!Y43-'F12b_VQZ-F12'!$V43</f>
        <v>-1.0562649533331954</v>
      </c>
      <c r="X50" s="1">
        <f>'F12b_VQZ-F12'!Z43-'F12b_VQZ-F12'!$V43</f>
        <v>-1.0348113343497802</v>
      </c>
      <c r="Y50" s="1">
        <f>'F12b_VQZ-F12'!AA43-'F12b_VQZ-F12'!$V43</f>
        <v>-1.028101054216227</v>
      </c>
      <c r="Z50" s="1">
        <f>'F12b_VQZ-F12'!AB43-'F12b_VQZ-F12'!$V43</f>
        <v>-1.0386713174047673</v>
      </c>
      <c r="AB50" s="1">
        <f>'F12b_VTZ-F12'!E43-'F12b_VTZ-F12'!$C43</f>
        <v>-1.0095165487802991</v>
      </c>
      <c r="AC50" s="1">
        <f>'F12b_VTZ-F12'!F43-'F12b_VTZ-F12'!$C43</f>
        <v>-1.0482619896200054</v>
      </c>
      <c r="AD50" s="1">
        <f>'F12b_VTZ-F12'!G43-'F12b_VTZ-F12'!$C43</f>
        <v>-1.0034707686315918</v>
      </c>
      <c r="AE50" s="1">
        <f>'F12b_VTZ-F12'!H43-'F12b_VTZ-F12'!$C43</f>
        <v>-0.99149406316222133</v>
      </c>
      <c r="AF50" s="1">
        <f>'F12b_VTZ-F12'!I43-'F12b_VTZ-F12'!$C43</f>
        <v>-1.0088283553719366</v>
      </c>
      <c r="AG50" s="1">
        <f>'F12b_VTZ-F12'!N43-'F12b_VTZ-F12'!$L43</f>
        <v>-1.0365131533039842</v>
      </c>
      <c r="AH50" s="1">
        <f>'F12b_VTZ-F12'!O43-'F12b_VTZ-F12'!$L43</f>
        <v>-1.0847139301427062</v>
      </c>
      <c r="AI50" s="1">
        <f>'F12b_VTZ-F12'!P43-'F12b_VTZ-F12'!$L43</f>
        <v>-1.0422433684487182</v>
      </c>
      <c r="AJ50" s="1">
        <f>'F12b_VTZ-F12'!Q43-'F12b_VTZ-F12'!$L43</f>
        <v>-1.0308871830779467</v>
      </c>
      <c r="AK50" s="1">
        <f>'F12b_VTZ-F12'!R43-'F12b_VTZ-F12'!$L43</f>
        <v>-1.0473233754939733</v>
      </c>
      <c r="AL50" s="1">
        <f>'F12b_VTZ-F12'!W43-'F12b_VTZ-F12'!$U43</f>
        <v>-1.0230148510421415</v>
      </c>
      <c r="AM50" s="1">
        <f>'F12b_VTZ-F12'!X43-'F12b_VTZ-F12'!$U43</f>
        <v>-1.0664879598813557</v>
      </c>
      <c r="AN50" s="1">
        <f>'F12b_VTZ-F12'!Y43-'F12b_VTZ-F12'!$U43</f>
        <v>-1.022857068540155</v>
      </c>
      <c r="AO50" s="1">
        <f>'F12b_VTZ-F12'!Z43-'F12b_VTZ-F12'!$U43</f>
        <v>-1.011190623120084</v>
      </c>
      <c r="AP50" s="1">
        <f>'F12b_VTZ-F12'!AA43-'F12b_VTZ-F12'!$U43</f>
        <v>-1.0280758654329549</v>
      </c>
      <c r="AQ50" s="1"/>
      <c r="AR50" s="1">
        <f>'F12b_VDZ-F12'!E43-'F12b_VDZ-F12'!$C43</f>
        <v>-1.0528241615151899</v>
      </c>
      <c r="AS50" s="1">
        <f>'F12b_VDZ-F12'!F43-'F12b_VDZ-F12'!$C43</f>
        <v>-1.1273318579827278</v>
      </c>
      <c r="AT50" s="1">
        <f>'F12b_VDZ-F12'!G43-'F12b_VDZ-F12'!$C43</f>
        <v>-1.0213349367960078</v>
      </c>
      <c r="AU50" s="1">
        <f>'F12b_VDZ-F12'!H43-'F12b_VDZ-F12'!$C43</f>
        <v>-0.9976517077400946</v>
      </c>
      <c r="AV50" s="1">
        <f>'F12b_VDZ-F12'!I43-'F12b_VDZ-F12'!$C43</f>
        <v>-1.0292867875213272</v>
      </c>
      <c r="AW50" s="1">
        <f>'F12b_VDZ-F12'!N43-'F12b_VDZ-F12'!$L43</f>
        <v>-1.0879270855946737</v>
      </c>
      <c r="AX50" s="1">
        <f>'F12b_VDZ-F12'!O43-'F12b_VDZ-F12'!$L43</f>
        <v>-1.1757596667629751</v>
      </c>
      <c r="AY50" s="1">
        <f>'F12b_VDZ-F12'!P43-'F12b_VDZ-F12'!$L43</f>
        <v>-1.0820070074604411</v>
      </c>
      <c r="AZ50" s="1">
        <f>'F12b_VDZ-F12'!Q43-'F12b_VDZ-F12'!$L43</f>
        <v>-1.0610595527607747</v>
      </c>
      <c r="BA50" s="1">
        <f>'F12b_VDZ-F12'!R43-'F12b_VDZ-F12'!$L43</f>
        <v>-1.0890402980836869</v>
      </c>
      <c r="BB50" s="1">
        <f t="shared" si="9"/>
        <v>-1.0703756235549318</v>
      </c>
      <c r="BC50" s="1">
        <f t="shared" si="10"/>
        <v>-1.1515457623728516</v>
      </c>
      <c r="BD50" s="1">
        <f t="shared" si="11"/>
        <v>-1.0516709721282245</v>
      </c>
      <c r="BE50" s="1">
        <f t="shared" si="12"/>
        <v>-1.0293556302504347</v>
      </c>
      <c r="BF50" s="1">
        <f t="shared" si="13"/>
        <v>-1.059163542802507</v>
      </c>
      <c r="BG50" s="1"/>
      <c r="BH50" s="1">
        <f>'F12c_VDZ-F12 '!E43-'F12c_VDZ-F12 '!$C43</f>
        <v>-1.0512407027682116</v>
      </c>
      <c r="BI50" s="1">
        <f>'F12c_VDZ-F12 '!F43-'F12c_VDZ-F12 '!$C43</f>
        <v>-1.12365067000307</v>
      </c>
      <c r="BJ50" s="1">
        <f>'F12c_VDZ-F12 '!G43-'F12c_VDZ-F12 '!$C43</f>
        <v>-1.015594807991981</v>
      </c>
      <c r="BK50" s="1">
        <f>'F12c_VDZ-F12 '!H43-'F12c_VDZ-F12 '!$C43</f>
        <v>-0.99669562754138852</v>
      </c>
      <c r="BL50" s="1">
        <f>'F12c_VDZ-F12 '!I43-'F12c_VDZ-F12 '!$C43</f>
        <v>-1.0276659255373197</v>
      </c>
      <c r="BM50" s="1">
        <f>'F12c_VDZ-F12 '!N43-'F12c_VDZ-F12 '!$L43</f>
        <v>-1.1082569124622657</v>
      </c>
      <c r="BN50" s="1">
        <f>'F12c_VDZ-F12 '!O43-'F12c_VDZ-F12 '!$L43</f>
        <v>-1.1938607728897033</v>
      </c>
      <c r="BO50" s="1">
        <f>'F12c_VDZ-F12 '!P43-'F12c_VDZ-F12 '!$L43</f>
        <v>-1.0984139285692214</v>
      </c>
      <c r="BP50" s="1">
        <f>'F12c_VDZ-F12 '!Q43-'F12c_VDZ-F12 '!$L43</f>
        <v>-1.0817200898391461</v>
      </c>
      <c r="BQ50" s="1">
        <f>'F12c_VDZ-F12 '!R43-'F12c_VDZ-F12 '!$L43</f>
        <v>-1.1090764697371034</v>
      </c>
      <c r="BR50" s="1">
        <f>'F12c_VDZ-F12 '!W43-'F12c_VDZ-F12 '!$U43</f>
        <v>-1.0797488076152384</v>
      </c>
      <c r="BS50" s="1">
        <f>'F12c_VDZ-F12 '!X43-'F12c_VDZ-F12 '!$U43</f>
        <v>-1.1587557214463864</v>
      </c>
      <c r="BT50" s="1">
        <f>'F12c_VDZ-F12 '!Y43-'F12c_VDZ-F12 '!$U43</f>
        <v>-1.057004368280601</v>
      </c>
      <c r="BU50" s="1">
        <f>'F12c_VDZ-F12 '!Z43-'F12c_VDZ-F12 '!$U43</f>
        <v>-1.0392078586902671</v>
      </c>
      <c r="BV50" s="1">
        <f>'F12c_VDZ-F12 '!AA43-'F12c_VDZ-F12 '!$U43</f>
        <v>-1.0683711976372114</v>
      </c>
      <c r="BX50" s="1">
        <f>'F12c_aVDZ-F12'!E43-'F12c_aVDZ-F12'!C43</f>
        <v>-1.025627032515914</v>
      </c>
      <c r="BY50" s="1">
        <f>'F12c_aVDZ-F12'!F43-'F12c_aVDZ-F12'!C43</f>
        <v>-1.0839870481892904</v>
      </c>
      <c r="BZ50" s="1">
        <f>'F12c_aVDZ-F12'!G43-'F12c_aVDZ-F12'!C43</f>
        <v>-0.97258896171851816</v>
      </c>
      <c r="CA50" s="1">
        <f>'F12c_aVDZ-F12'!H43-'F12c_aVDZ-F12'!C43</f>
        <v>-0.95340057471412765</v>
      </c>
      <c r="CB50" s="1">
        <f>'F12c_aVDZ-F12'!I43-'F12c_aVDZ-F12'!C43</f>
        <v>-0.98284620376135168</v>
      </c>
      <c r="CC50" s="1">
        <f>'F12c_aVDZ-F12'!N43-'F12c_aVDZ-F12'!L43</f>
        <v>-1.0932615175097693</v>
      </c>
      <c r="CD50" s="1">
        <f>'F12c_aVDZ-F12'!O43-'F12c_aVDZ-F12'!L43</f>
        <v>-1.178273202714138</v>
      </c>
      <c r="CE50" s="1">
        <f>'F12c_aVDZ-F12'!P43-'F12c_aVDZ-F12'!L43</f>
        <v>-1.0781134403034316</v>
      </c>
      <c r="CF50" s="1">
        <f>'F12c_aVDZ-F12'!Q43-'F12c_aVDZ-F12'!L43</f>
        <v>-1.0608608613382742</v>
      </c>
      <c r="CG50" s="1">
        <f>'F12c_aVDZ-F12'!R43-'F12c_aVDZ-F12'!L43</f>
        <v>-1.0873358871025411</v>
      </c>
      <c r="CH50" s="1">
        <f>'F12c_aVDZ-F12'!W43-'F12c_aVDZ-F12'!U43</f>
        <v>-1.0594442750128417</v>
      </c>
      <c r="CI50" s="1">
        <f>'F12c_aVDZ-F12'!X43-'F12c_aVDZ-F12'!U43</f>
        <v>-1.1311301254517141</v>
      </c>
      <c r="CJ50" s="1">
        <f>'F12c_aVDZ-F12'!Y43-'F12c_aVDZ-F12'!U43</f>
        <v>-1.0253512010109749</v>
      </c>
      <c r="CK50" s="1">
        <f>'F12c_aVDZ-F12'!Z43-'F12c_aVDZ-F12'!U43</f>
        <v>-1.0071307180262008</v>
      </c>
      <c r="CL50" s="1">
        <f>'F12c_aVDZ-F12'!AA43-'F12c_aVDZ-F12'!U43</f>
        <v>-1.0350910454319464</v>
      </c>
      <c r="CM50" t="str">
        <f t="shared" si="14"/>
        <v>33_Pyridine-Ethene.out</v>
      </c>
      <c r="CO50" s="1">
        <f t="shared" si="15"/>
        <v>-9.7563930189938919E-3</v>
      </c>
      <c r="CP50" s="1"/>
      <c r="CQ50" s="1">
        <f t="shared" si="16"/>
        <v>-9.7398444209715329E-3</v>
      </c>
      <c r="CR50" s="1">
        <f t="shared" si="17"/>
        <v>-5.8635847178315492E-2</v>
      </c>
      <c r="CS50" s="1">
        <f t="shared" si="18"/>
        <v>1.8220482984774078E-2</v>
      </c>
      <c r="CU50" t="str">
        <f t="shared" si="19"/>
        <v>33_Pyridine-Ethene.out</v>
      </c>
      <c r="CV50" s="1">
        <f t="shared" si="20"/>
        <v>9.971933048394388E-2</v>
      </c>
      <c r="CW50" s="1">
        <f t="shared" si="21"/>
        <v>3.2719330483943709E-2</v>
      </c>
      <c r="CX50" s="1">
        <f t="shared" si="22"/>
        <v>3.8124522491962853E-2</v>
      </c>
      <c r="CY50" s="1">
        <f t="shared" si="23"/>
        <v>2.8368129472968961E-2</v>
      </c>
      <c r="CZ50" s="1">
        <f t="shared" si="27"/>
        <v>4.6588612457743039E-2</v>
      </c>
      <c r="DA50" s="1">
        <f t="shared" si="28"/>
        <v>1.8628285051997429E-2</v>
      </c>
      <c r="DB50" s="1">
        <f t="shared" si="24"/>
        <v>-3.0267717705346531E-2</v>
      </c>
      <c r="DC50" s="1">
        <f t="shared" si="25"/>
        <v>1.1475962035225606E-2</v>
      </c>
      <c r="DD50" s="1">
        <f t="shared" si="26"/>
        <v>2.4171576979610254E-3</v>
      </c>
      <c r="DH50" s="1"/>
      <c r="DI50" s="1"/>
      <c r="DJ50" s="1"/>
      <c r="DK50" s="1"/>
      <c r="DL50" s="1"/>
      <c r="DM50" s="1"/>
    </row>
    <row r="51" spans="1:117" x14ac:dyDescent="0.2">
      <c r="A51" t="s">
        <v>165</v>
      </c>
      <c r="B51" s="1"/>
      <c r="C51" s="1"/>
      <c r="E51" s="1">
        <f>'CCSD-MP2 '!X45+'(T) '!P54</f>
        <v>-0.22411834022945731</v>
      </c>
      <c r="F51" s="1"/>
      <c r="G51" s="1">
        <f>'CCSD-MP2 '!X45+'(T) '!AC54</f>
        <v>-0.25115598956493934</v>
      </c>
      <c r="H51" s="1"/>
      <c r="I51" s="1">
        <f>BEGDB!I37-BEGDB!E37</f>
        <v>-0.20400000000000018</v>
      </c>
      <c r="J51" s="1">
        <f>-(BEGDB!D37-BEGDB!I37)</f>
        <v>-0.19200000000000017</v>
      </c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B51" s="1">
        <f>'F12b_VTZ-F12'!E44-'F12b_VTZ-F12'!$C44</f>
        <v>-0.14764547157210028</v>
      </c>
      <c r="AC51" s="1">
        <f>'F12b_VTZ-F12'!F44-'F12b_VTZ-F12'!$C44</f>
        <v>-0.19170256342612202</v>
      </c>
      <c r="AD51" s="1">
        <f>'F12b_VTZ-F12'!G44-'F12b_VTZ-F12'!$C44</f>
        <v>-0.12716160985707337</v>
      </c>
      <c r="AE51" s="1">
        <f>'F12b_VTZ-F12'!H44-'F12b_VTZ-F12'!$C44</f>
        <v>-0.10607941349196226</v>
      </c>
      <c r="AF51" s="1">
        <f>'F12b_VTZ-F12'!I44-'F12b_VTZ-F12'!$C44</f>
        <v>-0.13451849730156118</v>
      </c>
      <c r="AG51" s="1">
        <f>'F12b_VTZ-F12'!N44-'F12b_VTZ-F12'!$L44</f>
        <v>-0.21974321446989054</v>
      </c>
      <c r="AH51" s="1">
        <f>'F12b_VTZ-F12'!O44-'F12b_VTZ-F12'!$L44</f>
        <v>-0.28702951687977674</v>
      </c>
      <c r="AI51" s="1">
        <f>'F12b_VTZ-F12'!P44-'F12b_VTZ-F12'!$L44</f>
        <v>-0.22565517466559593</v>
      </c>
      <c r="AJ51" s="1">
        <f>'F12b_VTZ-F12'!Q44-'F12b_VTZ-F12'!$L44</f>
        <v>-0.20560734669301084</v>
      </c>
      <c r="AK51" s="1">
        <f>'F12b_VTZ-F12'!R44-'F12b_VTZ-F12'!$L44</f>
        <v>-0.23265110674717171</v>
      </c>
      <c r="AL51" s="1">
        <f>'F12b_VTZ-F12'!W44-'F12b_VTZ-F12'!$U44</f>
        <v>-0.18369434302099519</v>
      </c>
      <c r="AM51" s="1">
        <f>'F12b_VTZ-F12'!X44-'F12b_VTZ-F12'!$U44</f>
        <v>-0.23936604015294893</v>
      </c>
      <c r="AN51" s="1">
        <f>'F12b_VTZ-F12'!Y44-'F12b_VTZ-F12'!$U44</f>
        <v>-0.17640839226133442</v>
      </c>
      <c r="AO51" s="1">
        <f>'F12b_VTZ-F12'!Z44-'F12b_VTZ-F12'!$U44</f>
        <v>-0.15584338009248633</v>
      </c>
      <c r="AP51" s="1">
        <f>'F12b_VTZ-F12'!AA44-'F12b_VTZ-F12'!$U44</f>
        <v>-0.18358480202436622</v>
      </c>
      <c r="AQ51" s="1"/>
      <c r="AR51" s="1">
        <f>'F12b_VDZ-F12'!E44-'F12b_VDZ-F12'!$C44</f>
        <v>-0.15886627828209932</v>
      </c>
      <c r="AS51" s="1">
        <f>'F12b_VDZ-F12'!F44-'F12b_VDZ-F12'!$C44</f>
        <v>-0.27273339325531065</v>
      </c>
      <c r="AT51" s="1">
        <f>'F12b_VDZ-F12'!G44-'F12b_VDZ-F12'!$C44</f>
        <v>-0.12596909712571591</v>
      </c>
      <c r="AU51" s="1">
        <f>'F12b_VDZ-F12'!H44-'F12b_VDZ-F12'!$C44</f>
        <v>-8.4125901940551362E-2</v>
      </c>
      <c r="AV51" s="1">
        <f>'F12b_VDZ-F12'!I44-'F12b_VDZ-F12'!$C44</f>
        <v>-0.13039146832489878</v>
      </c>
      <c r="AW51" s="1">
        <f>'F12b_VDZ-F12'!N44-'F12b_VDZ-F12'!$L44</f>
        <v>-0.27460966259497344</v>
      </c>
      <c r="AX51" s="1">
        <f>'F12b_VDZ-F12'!O44-'F12b_VDZ-F12'!$L44</f>
        <v>-0.4170004957044795</v>
      </c>
      <c r="AY51" s="1">
        <f>'F12b_VDZ-F12'!P44-'F12b_VDZ-F12'!$L44</f>
        <v>-0.28607999633209458</v>
      </c>
      <c r="AZ51" s="1">
        <f>'F12b_VDZ-F12'!Q44-'F12b_VDZ-F12'!$L44</f>
        <v>-0.24875394256121908</v>
      </c>
      <c r="BA51" s="1">
        <f>'F12b_VDZ-F12'!R44-'F12b_VDZ-F12'!$L44</f>
        <v>-0.29002495475233481</v>
      </c>
      <c r="BB51" s="1">
        <f t="shared" si="9"/>
        <v>-0.21673797043853638</v>
      </c>
      <c r="BC51" s="1">
        <f t="shared" si="10"/>
        <v>-0.34486694447989508</v>
      </c>
      <c r="BD51" s="1">
        <f t="shared" si="11"/>
        <v>-0.20602454672890524</v>
      </c>
      <c r="BE51" s="1">
        <f t="shared" si="12"/>
        <v>-0.16643992225088522</v>
      </c>
      <c r="BF51" s="1">
        <f t="shared" si="13"/>
        <v>-0.2102082115386168</v>
      </c>
      <c r="BG51" s="1"/>
      <c r="BH51" s="1">
        <f>'F12c_VDZ-F12 '!E44-'F12c_VDZ-F12 '!$C44</f>
        <v>-0.18666987506640442</v>
      </c>
      <c r="BI51" s="1">
        <f>'F12c_VDZ-F12 '!F44-'F12c_VDZ-F12 '!$C44</f>
        <v>-0.29768954141613024</v>
      </c>
      <c r="BJ51" s="1">
        <f>'F12c_VDZ-F12 '!G44-'F12c_VDZ-F12 '!$C44</f>
        <v>-0.14767200300779848</v>
      </c>
      <c r="BK51" s="1">
        <f>'F12c_VDZ-F12 '!H44-'F12c_VDZ-F12 '!$C44</f>
        <v>-0.11231916190802593</v>
      </c>
      <c r="BL51" s="1">
        <f>'F12c_VDZ-F12 '!I44-'F12c_VDZ-F12 '!$C44</f>
        <v>-0.15779066221142291</v>
      </c>
      <c r="BM51" s="1">
        <f>'F12c_VDZ-F12 '!N44-'F12c_VDZ-F12 '!$L44</f>
        <v>-0.31833008674946184</v>
      </c>
      <c r="BN51" s="1">
        <f>'F12c_VDZ-F12 '!O44-'F12c_VDZ-F12 '!$L44</f>
        <v>-0.45804729113390596</v>
      </c>
      <c r="BO51" s="1">
        <f>'F12c_VDZ-F12 '!P44-'F12c_VDZ-F12 '!$L44</f>
        <v>-0.32416150332159832</v>
      </c>
      <c r="BP51" s="1">
        <f>'F12c_VDZ-F12 '!Q44-'F12c_VDZ-F12 '!$L44</f>
        <v>-0.2926102391676495</v>
      </c>
      <c r="BQ51" s="1">
        <f>'F12c_VDZ-F12 '!R44-'F12c_VDZ-F12 '!$L44</f>
        <v>-0.33319207850270827</v>
      </c>
      <c r="BR51" s="1">
        <f>'F12c_VDZ-F12 '!W44-'F12c_VDZ-F12 '!$U44</f>
        <v>-0.25249998090793335</v>
      </c>
      <c r="BS51" s="1">
        <f>'F12c_VDZ-F12 '!X44-'F12c_VDZ-F12 '!$U44</f>
        <v>-0.37786841627501833</v>
      </c>
      <c r="BT51" s="1">
        <f>'F12c_VDZ-F12 '!Y44-'F12c_VDZ-F12 '!$U44</f>
        <v>-0.23591675316469862</v>
      </c>
      <c r="BU51" s="1">
        <f>'F12c_VDZ-F12 '!Z44-'F12c_VDZ-F12 '!$U44</f>
        <v>-0.20246470053783794</v>
      </c>
      <c r="BV51" s="1">
        <f>'F12c_VDZ-F12 '!AA44-'F12c_VDZ-F12 '!$U44</f>
        <v>-0.24549137035706581</v>
      </c>
      <c r="BX51" s="1">
        <f>'F12c_aVDZ-F12'!E44-'F12c_aVDZ-F12'!C44</f>
        <v>-0.14539710248667514</v>
      </c>
      <c r="BY51" s="1">
        <f>'F12c_aVDZ-F12'!F44-'F12c_aVDZ-F12'!C44</f>
        <v>-0.24384908615566481</v>
      </c>
      <c r="BZ51" s="1">
        <f>'F12c_aVDZ-F12'!G44-'F12c_aVDZ-F12'!C44</f>
        <v>-8.9000298605766304E-2</v>
      </c>
      <c r="CA51" s="1">
        <f>'F12c_aVDZ-F12'!H44-'F12c_aVDZ-F12'!C44</f>
        <v>-5.2793763977659225E-2</v>
      </c>
      <c r="CB51" s="1">
        <f>'F12c_aVDZ-F12'!I44-'F12c_aVDZ-F12'!C44</f>
        <v>-9.5940388252598652E-2</v>
      </c>
      <c r="CC51" s="1">
        <f>'F12c_aVDZ-F12'!N44-'F12c_aVDZ-F12'!L44</f>
        <v>-0.28589367766273943</v>
      </c>
      <c r="CD51" s="1">
        <f>'F12c_aVDZ-F12'!O44-'F12c_aVDZ-F12'!L44</f>
        <v>-0.42365114676525817</v>
      </c>
      <c r="CE51" s="1">
        <f>'F12c_aVDZ-F12'!P44-'F12c_aVDZ-F12'!L44</f>
        <v>-0.28793215386327331</v>
      </c>
      <c r="CF51" s="1">
        <f>'F12c_aVDZ-F12'!Q44-'F12c_aVDZ-F12'!L44</f>
        <v>-0.25619852201540327</v>
      </c>
      <c r="CG51" s="1">
        <f>'F12c_aVDZ-F12'!R44-'F12c_aVDZ-F12'!L44</f>
        <v>-0.29401487489984612</v>
      </c>
      <c r="CH51" s="1">
        <f>'F12c_aVDZ-F12'!W44-'F12c_aVDZ-F12'!U44</f>
        <v>-0.21564539007470751</v>
      </c>
      <c r="CI51" s="1">
        <f>'F12c_aVDZ-F12'!X44-'F12c_aVDZ-F12'!U44</f>
        <v>-0.33375011646046193</v>
      </c>
      <c r="CJ51" s="1">
        <f>'F12c_aVDZ-F12'!Y44-'F12c_aVDZ-F12'!U44</f>
        <v>-0.18846622623452003</v>
      </c>
      <c r="CK51" s="1">
        <f>'F12c_aVDZ-F12'!Z44-'F12c_aVDZ-F12'!U44</f>
        <v>-0.15449614299653147</v>
      </c>
      <c r="CL51" s="1">
        <f>'F12c_aVDZ-F12'!AA44-'F12c_aVDZ-F12'!U44</f>
        <v>-0.19497763157622261</v>
      </c>
      <c r="CM51" t="str">
        <f t="shared" si="14"/>
        <v>34_Pentane-Pentane.out</v>
      </c>
      <c r="CO51" s="1">
        <f t="shared" si="15"/>
        <v>-4.0794223226721549E-2</v>
      </c>
      <c r="CP51" s="1"/>
      <c r="CQ51" s="1">
        <f t="shared" si="16"/>
        <v>-6.5114053417025808E-3</v>
      </c>
      <c r="CR51" s="1">
        <f t="shared" si="17"/>
        <v>-5.5382859921144778E-2</v>
      </c>
      <c r="CS51" s="1">
        <f t="shared" si="18"/>
        <v>3.3970083237988558E-2</v>
      </c>
      <c r="CU51" t="str">
        <f t="shared" si="19"/>
        <v>34_Pentane-Pentane.out</v>
      </c>
      <c r="CV51" s="1">
        <f t="shared" si="20"/>
        <v>3.2118340229457143E-2</v>
      </c>
      <c r="CW51" s="1">
        <f t="shared" si="21"/>
        <v>2.0118340229457132E-2</v>
      </c>
      <c r="CX51" s="1">
        <f t="shared" si="22"/>
        <v>7.6446337221658833E-2</v>
      </c>
      <c r="CY51" s="1">
        <f t="shared" si="23"/>
        <v>3.5652113994937285E-2</v>
      </c>
      <c r="CZ51" s="1">
        <f t="shared" si="27"/>
        <v>6.9622197232925842E-2</v>
      </c>
      <c r="DA51" s="1">
        <f t="shared" si="28"/>
        <v>2.9140708653234704E-2</v>
      </c>
      <c r="DB51" s="1">
        <f t="shared" si="24"/>
        <v>-1.9730745926207494E-2</v>
      </c>
      <c r="DC51" s="1">
        <f t="shared" si="25"/>
        <v>-1.5368344361386121E-3</v>
      </c>
      <c r="DD51" s="1"/>
      <c r="DH51" s="1"/>
      <c r="DI51" s="1"/>
      <c r="DJ51" s="1"/>
      <c r="DK51" s="1"/>
      <c r="DL51" s="1"/>
      <c r="DM51" s="1"/>
    </row>
    <row r="52" spans="1:117" x14ac:dyDescent="0.2">
      <c r="A52" t="s">
        <v>200</v>
      </c>
      <c r="B52" s="1"/>
      <c r="C52" s="1"/>
      <c r="E52" s="1">
        <f>'CCSD-MP2 '!X46+'(T) '!P55</f>
        <v>-9.1782271522547365E-2</v>
      </c>
      <c r="F52" s="1"/>
      <c r="G52" s="1">
        <f>'CCSD-MP2 '!X46+'(T) '!AC55</f>
        <v>-0.10031493619554754</v>
      </c>
      <c r="H52" s="1"/>
      <c r="I52" s="1">
        <f>BEGDB!I38-BEGDB!E38</f>
        <v>-7.099999999999973E-2</v>
      </c>
      <c r="J52" s="1">
        <f>-(BEGDB!D38-BEGDB!I38)</f>
        <v>-6.1999999999999833E-2</v>
      </c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B52" s="1">
        <f>'F12b_VTZ-F12'!E45-'F12b_VTZ-F12'!$C45</f>
        <v>-2.4475960369037431E-2</v>
      </c>
      <c r="AC52" s="1">
        <f>'F12b_VTZ-F12'!F45-'F12b_VTZ-F12'!$C45</f>
        <v>-5.4144721953780728E-2</v>
      </c>
      <c r="AD52" s="1">
        <f>'F12b_VTZ-F12'!G45-'F12b_VTZ-F12'!$C45</f>
        <v>-8.6193218040659936E-3</v>
      </c>
      <c r="AE52" s="1">
        <f>'F12b_VTZ-F12'!H45-'F12b_VTZ-F12'!$C45</f>
        <v>6.221417403439844E-3</v>
      </c>
      <c r="AF52" s="1">
        <f>'F12b_VTZ-F12'!I45-'F12b_VTZ-F12'!$C45</f>
        <v>-1.3652087559013371E-2</v>
      </c>
      <c r="AG52" s="1">
        <f>'F12b_VTZ-F12'!N45-'F12b_VTZ-F12'!$L45</f>
        <v>-8.0982739646233703E-2</v>
      </c>
      <c r="AH52" s="1">
        <f>'F12b_VTZ-F12'!O45-'F12b_VTZ-F12'!$L45</f>
        <v>-0.1285032896120204</v>
      </c>
      <c r="AI52" s="1">
        <f>'F12b_VTZ-F12'!P45-'F12b_VTZ-F12'!$L45</f>
        <v>-8.5491611731622452E-2</v>
      </c>
      <c r="AJ52" s="1">
        <f>'F12b_VTZ-F12'!Q45-'F12b_VTZ-F12'!$L45</f>
        <v>-7.1470316098832587E-2</v>
      </c>
      <c r="AK52" s="1">
        <f>'F12b_VTZ-F12'!R45-'F12b_VTZ-F12'!$L45</f>
        <v>-9.0246489201945224E-2</v>
      </c>
      <c r="AL52" s="1">
        <f>'F12b_VTZ-F12'!W45-'F12b_VTZ-F12'!$U45</f>
        <v>-5.2729350007635567E-2</v>
      </c>
      <c r="AM52" s="1">
        <f>'F12b_VTZ-F12'!X45-'F12b_VTZ-F12'!$U45</f>
        <v>-9.1324005782900564E-2</v>
      </c>
      <c r="AN52" s="1">
        <f>'F12b_VTZ-F12'!Y45-'F12b_VTZ-F12'!$U45</f>
        <v>-4.7055466767844223E-2</v>
      </c>
      <c r="AO52" s="1">
        <f>'F12b_VTZ-F12'!Z45-'F12b_VTZ-F12'!$U45</f>
        <v>-3.2624449347696149E-2</v>
      </c>
      <c r="AP52" s="1">
        <f>'F12b_VTZ-F12'!AA45-'F12b_VTZ-F12'!$U45</f>
        <v>-5.1949288380479075E-2</v>
      </c>
      <c r="AQ52" s="1"/>
      <c r="AR52" s="1">
        <f>'F12b_VDZ-F12'!E45-'F12b_VDZ-F12'!$C45</f>
        <v>-3.0632739673950304E-2</v>
      </c>
      <c r="AS52" s="1">
        <f>'F12b_VDZ-F12'!F45-'F12b_VDZ-F12'!$C45</f>
        <v>-0.11050681541447194</v>
      </c>
      <c r="AT52" s="1">
        <f>'F12b_VDZ-F12'!G45-'F12b_VDZ-F12'!$C45</f>
        <v>-5.9132042592735523E-3</v>
      </c>
      <c r="AU52" s="1">
        <f>'F12b_VDZ-F12'!H45-'F12b_VDZ-F12'!$C45</f>
        <v>2.3808943688997442E-2</v>
      </c>
      <c r="AV52" s="1">
        <f>'F12b_VDZ-F12'!I45-'F12b_VDZ-F12'!$C45</f>
        <v>-8.7925879111718785E-3</v>
      </c>
      <c r="AW52" s="1">
        <f>'F12b_VDZ-F12'!N45-'F12b_VDZ-F12'!$L45</f>
        <v>-0.11745050442714788</v>
      </c>
      <c r="AX52" s="1">
        <f>'F12b_VDZ-F12'!O45-'F12b_VDZ-F12'!$L45</f>
        <v>-0.21824459562963572</v>
      </c>
      <c r="AY52" s="1">
        <f>'F12b_VDZ-F12'!P45-'F12b_VDZ-F12'!$L45</f>
        <v>-0.12590466245491072</v>
      </c>
      <c r="AZ52" s="1">
        <f>'F12b_VDZ-F12'!Q45-'F12b_VDZ-F12'!$L45</f>
        <v>-9.9664616576006893E-2</v>
      </c>
      <c r="BA52" s="1">
        <f>'F12b_VDZ-F12'!R45-'F12b_VDZ-F12'!$L45</f>
        <v>-0.12844671154437348</v>
      </c>
      <c r="BB52" s="1">
        <f t="shared" si="9"/>
        <v>-7.4041622050549094E-2</v>
      </c>
      <c r="BC52" s="1">
        <f t="shared" si="10"/>
        <v>-0.16437570552205383</v>
      </c>
      <c r="BD52" s="1">
        <f t="shared" si="11"/>
        <v>-6.5908933357092137E-2</v>
      </c>
      <c r="BE52" s="1">
        <f t="shared" si="12"/>
        <v>-3.7927836443504725E-2</v>
      </c>
      <c r="BF52" s="1">
        <f t="shared" si="13"/>
        <v>-6.861964972777268E-2</v>
      </c>
      <c r="BG52" s="1"/>
      <c r="BH52" s="1">
        <f>'F12c_VDZ-F12 '!E45-'F12c_VDZ-F12 '!$C45</f>
        <v>-5.2849461303874357E-2</v>
      </c>
      <c r="BI52" s="1">
        <f>'F12c_VDZ-F12 '!F45-'F12c_VDZ-F12 '!$C45</f>
        <v>-0.13075225416884217</v>
      </c>
      <c r="BJ52" s="1">
        <f>'F12c_VDZ-F12 '!G45-'F12c_VDZ-F12 '!$C45</f>
        <v>-2.377580756522768E-2</v>
      </c>
      <c r="BK52" s="1">
        <f>'F12c_VDZ-F12 '!H45-'F12c_VDZ-F12 '!$C45</f>
        <v>1.3065755035142068E-3</v>
      </c>
      <c r="BL52" s="1">
        <f>'F12c_VDZ-F12 '!I45-'F12c_VDZ-F12 '!$C45</f>
        <v>-3.074714728765926E-2</v>
      </c>
      <c r="BM52" s="1">
        <f>'F12c_VDZ-F12 '!N45-'F12c_VDZ-F12 '!$L45</f>
        <v>-0.1467058513448829</v>
      </c>
      <c r="BN52" s="1">
        <f>'F12c_VDZ-F12 '!O45-'F12c_VDZ-F12 '!$L45</f>
        <v>-0.24561609569685761</v>
      </c>
      <c r="BO52" s="1">
        <f>'F12c_VDZ-F12 '!P45-'F12c_VDZ-F12 '!$L45</f>
        <v>-0.15115628696238526</v>
      </c>
      <c r="BP52" s="1">
        <f>'F12c_VDZ-F12 '!Q45-'F12c_VDZ-F12 '!$L45</f>
        <v>-0.12900863500253745</v>
      </c>
      <c r="BQ52" s="1">
        <f>'F12c_VDZ-F12 '!R45-'F12c_VDZ-F12 '!$L45</f>
        <v>-0.15731195428646405</v>
      </c>
      <c r="BR52" s="1">
        <f>'F12c_VDZ-F12 '!W45-'F12c_VDZ-F12 '!$U45</f>
        <v>-9.9777656324378405E-2</v>
      </c>
      <c r="BS52" s="1">
        <f>'F12c_VDZ-F12 '!X45-'F12c_VDZ-F12 '!$U45</f>
        <v>-0.18818417493285011</v>
      </c>
      <c r="BT52" s="1">
        <f>'F12c_VDZ-F12 '!Y45-'F12c_VDZ-F12 '!$U45</f>
        <v>-8.7466047263806246E-2</v>
      </c>
      <c r="BU52" s="1">
        <f>'F12c_VDZ-F12 '!Z45-'F12c_VDZ-F12 '!$U45</f>
        <v>-6.3851029749511845E-2</v>
      </c>
      <c r="BV52" s="1">
        <f>'F12c_VDZ-F12 '!AA45-'F12c_VDZ-F12 '!$U45</f>
        <v>-9.4029550787061655E-2</v>
      </c>
      <c r="BX52" s="1">
        <f>'F12c_aVDZ-F12'!E45-'F12c_aVDZ-F12'!C45</f>
        <v>-1.8746561415180718E-2</v>
      </c>
      <c r="BY52" s="1">
        <f>'F12c_aVDZ-F12'!F45-'F12c_aVDZ-F12'!C45</f>
        <v>-8.7245134581666939E-2</v>
      </c>
      <c r="BZ52" s="1">
        <f>'F12c_aVDZ-F12'!G45-'F12c_aVDZ-F12'!C45</f>
        <v>2.3220820407257925E-2</v>
      </c>
      <c r="CA52" s="1">
        <f>'F12c_aVDZ-F12'!H45-'F12c_aVDZ-F12'!C45</f>
        <v>4.8934450662798668E-2</v>
      </c>
      <c r="CB52" s="1">
        <f>'F12c_aVDZ-F12'!I45-'F12c_aVDZ-F12'!C45</f>
        <v>1.8384150387779741E-2</v>
      </c>
      <c r="CC52" s="1">
        <f>'F12c_aVDZ-F12'!N45-'F12c_aVDZ-F12'!L45</f>
        <v>-0.12368042819389435</v>
      </c>
      <c r="CD52" s="1">
        <f>'F12c_aVDZ-F12'!O45-'F12c_aVDZ-F12'!L45</f>
        <v>-0.22166584193907157</v>
      </c>
      <c r="CE52" s="1">
        <f>'F12c_aVDZ-F12'!P45-'F12c_aVDZ-F12'!L45</f>
        <v>-0.12594642670474787</v>
      </c>
      <c r="CF52" s="1">
        <f>'F12c_aVDZ-F12'!Q45-'F12c_aVDZ-F12'!L45</f>
        <v>-0.10366541123841078</v>
      </c>
      <c r="CG52" s="1">
        <f>'F12c_aVDZ-F12'!R45-'F12c_aVDZ-F12'!L45</f>
        <v>-0.13013743040351011</v>
      </c>
      <c r="CH52" s="1">
        <f>'F12c_aVDZ-F12'!W45-'F12c_aVDZ-F12'!U45</f>
        <v>-7.1213494804537536E-2</v>
      </c>
      <c r="CI52" s="1">
        <f>'F12c_aVDZ-F12'!X45-'F12c_aVDZ-F12'!U45</f>
        <v>-0.15445548826036903</v>
      </c>
      <c r="CJ52" s="1">
        <f>'F12c_aVDZ-F12'!Y45-'F12c_aVDZ-F12'!U45</f>
        <v>-5.1362803148744973E-2</v>
      </c>
      <c r="CK52" s="1">
        <f>'F12c_aVDZ-F12'!Z45-'F12c_aVDZ-F12'!U45</f>
        <v>-2.7365480287806054E-2</v>
      </c>
      <c r="CL52" s="1">
        <f>'F12c_aVDZ-F12'!AA45-'F12c_aVDZ-F12'!U45</f>
        <v>-5.5876640007865408E-2</v>
      </c>
      <c r="CM52" t="str">
        <f t="shared" si="14"/>
        <v>35_Neopentane-Pentane.out</v>
      </c>
      <c r="CO52" s="1">
        <f t="shared" si="15"/>
        <v>-2.7586995583517293E-2</v>
      </c>
      <c r="CP52" s="1"/>
      <c r="CQ52" s="1">
        <f t="shared" si="16"/>
        <v>-4.5138368591204348E-3</v>
      </c>
      <c r="CR52" s="1">
        <f t="shared" si="17"/>
        <v>-3.5882331432921966E-2</v>
      </c>
      <c r="CS52" s="1">
        <f t="shared" si="18"/>
        <v>2.3997322860938919E-2</v>
      </c>
      <c r="CU52" t="str">
        <f t="shared" si="19"/>
        <v>35_Neopentane-Pentane.out</v>
      </c>
      <c r="CV52" s="1">
        <f t="shared" si="20"/>
        <v>2.9782271522547532E-2</v>
      </c>
      <c r="CW52" s="1">
        <f t="shared" si="21"/>
        <v>2.0782271522547635E-2</v>
      </c>
      <c r="CX52" s="1">
        <f t="shared" si="22"/>
        <v>6.8006463957319685E-2</v>
      </c>
      <c r="CY52" s="1">
        <f t="shared" si="23"/>
        <v>4.0419468373802392E-2</v>
      </c>
      <c r="CZ52" s="1">
        <f t="shared" si="27"/>
        <v>6.4416791234741311E-2</v>
      </c>
      <c r="DA52" s="1">
        <f t="shared" si="28"/>
        <v>3.5905631514681957E-2</v>
      </c>
      <c r="DB52" s="1">
        <f t="shared" si="24"/>
        <v>4.5371369408804263E-3</v>
      </c>
      <c r="DC52" s="1">
        <f t="shared" si="25"/>
        <v>6.2906597909249129E-3</v>
      </c>
      <c r="DD52" s="1"/>
      <c r="DH52" s="1"/>
      <c r="DI52" s="1"/>
      <c r="DJ52" s="1"/>
      <c r="DK52" s="1"/>
      <c r="DL52" s="1"/>
      <c r="DM52" s="1"/>
    </row>
    <row r="53" spans="1:117" x14ac:dyDescent="0.2">
      <c r="A53" t="s">
        <v>197</v>
      </c>
      <c r="B53" s="1"/>
      <c r="C53" s="1"/>
      <c r="E53" s="1">
        <f>'CCSD-MP2 '!X47+'(T) '!P56</f>
        <v>8.3425928065384847E-3</v>
      </c>
      <c r="F53" s="1"/>
      <c r="G53" s="1">
        <f>'CCSD-MP2 '!X47+'(T) '!AC56</f>
        <v>7.9638946188882453E-3</v>
      </c>
      <c r="H53" s="1"/>
      <c r="I53" s="1">
        <f>BEGDB!I39-BEGDB!E39</f>
        <v>2.6999999999999913E-2</v>
      </c>
      <c r="J53" s="1">
        <f>-(BEGDB!D39-BEGDB!I39)</f>
        <v>3.9999999999999813E-2</v>
      </c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B53" s="1">
        <f>'F12b_VTZ-F12'!E46-'F12b_VTZ-F12'!$C46</f>
        <v>6.2211458142392928E-2</v>
      </c>
      <c r="AC53" s="1">
        <f>'F12b_VTZ-F12'!F46-'F12b_VTZ-F12'!$C46</f>
        <v>4.0924241323608168E-2</v>
      </c>
      <c r="AD53" s="1">
        <f>'F12b_VTZ-F12'!G46-'F12b_VTZ-F12'!$C46</f>
        <v>7.3401593172171875E-2</v>
      </c>
      <c r="AE53" s="1">
        <f>'F12b_VTZ-F12'!H46-'F12b_VTZ-F12'!$C46</f>
        <v>8.3958207878073399E-2</v>
      </c>
      <c r="AF53" s="1">
        <f>'F12b_VTZ-F12'!I46-'F12b_VTZ-F12'!$C46</f>
        <v>6.9928756531527192E-2</v>
      </c>
      <c r="AG53" s="1">
        <f>'F12b_VTZ-F12'!N46-'F12b_VTZ-F12'!$L46</f>
        <v>2.4018698582721321E-2</v>
      </c>
      <c r="AH53" s="1">
        <f>'F12b_VTZ-F12'!O46-'F12b_VTZ-F12'!$L46</f>
        <v>-9.7532036398484401E-3</v>
      </c>
      <c r="AI53" s="1">
        <f>'F12b_VTZ-F12'!P46-'F12b_VTZ-F12'!$L46</f>
        <v>2.0910650759577321E-2</v>
      </c>
      <c r="AJ53" s="1">
        <f>'F12b_VTZ-F12'!Q46-'F12b_VTZ-F12'!$L46</f>
        <v>3.0877796412399849E-2</v>
      </c>
      <c r="AK53" s="1">
        <f>'F12b_VTZ-F12'!R46-'F12b_VTZ-F12'!$L46</f>
        <v>1.7631733266603611E-2</v>
      </c>
      <c r="AL53" s="1">
        <f>'F12b_VTZ-F12'!W46-'F12b_VTZ-F12'!$U46</f>
        <v>4.3115078362557124E-2</v>
      </c>
      <c r="AM53" s="1">
        <f>'F12b_VTZ-F12'!X46-'F12b_VTZ-F12'!$U46</f>
        <v>1.5585518841879864E-2</v>
      </c>
      <c r="AN53" s="1">
        <f>'F12b_VTZ-F12'!Y46-'F12b_VTZ-F12'!$U46</f>
        <v>4.7156121965874709E-2</v>
      </c>
      <c r="AO53" s="1">
        <f>'F12b_VTZ-F12'!Z46-'F12b_VTZ-F12'!$U46</f>
        <v>5.7418002145236624E-2</v>
      </c>
      <c r="AP53" s="1">
        <f>'F12b_VTZ-F12'!AA46-'F12b_VTZ-F12'!$U46</f>
        <v>4.3780244899065401E-2</v>
      </c>
      <c r="AQ53" s="1"/>
      <c r="AR53" s="1">
        <f>'F12b_VDZ-F12'!E46-'F12b_VDZ-F12'!$C46</f>
        <v>5.6391426116304544E-2</v>
      </c>
      <c r="AS53" s="1">
        <f>'F12b_VDZ-F12'!F46-'F12b_VDZ-F12'!$C46</f>
        <v>-1.8199269518683892E-3</v>
      </c>
      <c r="AT53" s="1">
        <f>'F12b_VDZ-F12'!G46-'F12b_VDZ-F12'!$C46</f>
        <v>7.3344256231664184E-2</v>
      </c>
      <c r="AU53" s="1">
        <f>'F12b_VDZ-F12'!H46-'F12b_VDZ-F12'!$C46</f>
        <v>9.4616290718024354E-2</v>
      </c>
      <c r="AV53" s="1">
        <f>'F12b_VDZ-F12'!I46-'F12b_VDZ-F12'!$C46</f>
        <v>7.149200156220048E-2</v>
      </c>
      <c r="AW53" s="1">
        <f>'F12b_VDZ-F12'!N46-'F12b_VDZ-F12'!$L46</f>
        <v>4.503404140334899E-3</v>
      </c>
      <c r="AX53" s="1">
        <f>'F12b_VDZ-F12'!O46-'F12b_VDZ-F12'!$L46</f>
        <v>-6.752516013369636E-2</v>
      </c>
      <c r="AY53" s="1">
        <f>'F12b_VDZ-F12'!P46-'F12b_VDZ-F12'!$L46</f>
        <v>-8.2274752277000651E-4</v>
      </c>
      <c r="AZ53" s="1">
        <f>'F12b_VDZ-F12'!Q46-'F12b_VDZ-F12'!$L46</f>
        <v>1.8054541649899614E-2</v>
      </c>
      <c r="BA53" s="1">
        <f>'F12b_VDZ-F12'!R46-'F12b_VDZ-F12'!$L46</f>
        <v>-2.4664806146523777E-3</v>
      </c>
      <c r="BB53" s="1">
        <f t="shared" si="9"/>
        <v>3.0447415128319721E-2</v>
      </c>
      <c r="BC53" s="1">
        <f t="shared" si="10"/>
        <v>-3.4672543542782375E-2</v>
      </c>
      <c r="BD53" s="1">
        <f t="shared" si="11"/>
        <v>3.6260754354447089E-2</v>
      </c>
      <c r="BE53" s="1">
        <f t="shared" si="12"/>
        <v>5.6335416183961984E-2</v>
      </c>
      <c r="BF53" s="1">
        <f t="shared" si="13"/>
        <v>3.4512760473774051E-2</v>
      </c>
      <c r="BG53" s="1"/>
      <c r="BH53" s="1">
        <f>'F12c_VDZ-F12 '!E46-'F12c_VDZ-F12 '!$C46</f>
        <v>3.7981854855516639E-2</v>
      </c>
      <c r="BI53" s="1">
        <f>'F12c_VDZ-F12 '!F46-'F12c_VDZ-F12 '!$C46</f>
        <v>-1.8836039250073933E-2</v>
      </c>
      <c r="BJ53" s="1">
        <f>'F12c_VDZ-F12 '!G46-'F12c_VDZ-F12 '!$C46</f>
        <v>5.8059033939861449E-2</v>
      </c>
      <c r="BK53" s="1">
        <f>'F12c_VDZ-F12 '!H46-'F12c_VDZ-F12 '!$C46</f>
        <v>7.5991682252773973E-2</v>
      </c>
      <c r="BL53" s="1">
        <f>'F12c_VDZ-F12 '!I46-'F12c_VDZ-F12 '!$C46</f>
        <v>5.3253091865490543E-2</v>
      </c>
      <c r="BM53" s="1">
        <f>'F12c_VDZ-F12 '!N46-'F12c_VDZ-F12 '!$L46</f>
        <v>-1.8350648128353297E-2</v>
      </c>
      <c r="BN53" s="1">
        <f>'F12c_VDZ-F12 '!O46-'F12c_VDZ-F12 '!$L46</f>
        <v>-8.9017220825059029E-2</v>
      </c>
      <c r="BO53" s="1">
        <f>'F12c_VDZ-F12 '!P46-'F12c_VDZ-F12 '!$L46</f>
        <v>-2.0787701185895013E-2</v>
      </c>
      <c r="BP53" s="1">
        <f>'F12c_VDZ-F12 '!Q46-'F12c_VDZ-F12 '!$L46</f>
        <v>-4.875940789674571E-3</v>
      </c>
      <c r="BQ53" s="1">
        <f>'F12c_VDZ-F12 '!R46-'F12c_VDZ-F12 '!$L46</f>
        <v>-2.5052046163342556E-2</v>
      </c>
      <c r="BR53" s="1">
        <f>'F12c_VDZ-F12 '!W46-'F12c_VDZ-F12 '!$U46</f>
        <v>9.8156033635818929E-3</v>
      </c>
      <c r="BS53" s="1">
        <f>'F12c_VDZ-F12 '!X46-'F12c_VDZ-F12 '!$U46</f>
        <v>-5.3926630037566259E-2</v>
      </c>
      <c r="BT53" s="1">
        <f>'F12c_VDZ-F12 '!Y46-'F12c_VDZ-F12 '!$U46</f>
        <v>1.8635666376983329E-2</v>
      </c>
      <c r="BU53" s="1">
        <f>'F12c_VDZ-F12 '!Z46-'F12c_VDZ-F12 '!$U46</f>
        <v>3.5557870731549812E-2</v>
      </c>
      <c r="BV53" s="1">
        <f>'F12c_VDZ-F12 '!AA46-'F12c_VDZ-F12 '!$U46</f>
        <v>1.4100522851073993E-2</v>
      </c>
      <c r="BX53" s="1">
        <f>'F12c_aVDZ-F12'!E46-'F12c_aVDZ-F12'!C46</f>
        <v>7.2254526764052418E-2</v>
      </c>
      <c r="BY53" s="1">
        <f>'F12c_aVDZ-F12'!F46-'F12c_aVDZ-F12'!C46</f>
        <v>2.2737676098352644E-2</v>
      </c>
      <c r="BZ53" s="1">
        <f>'F12c_aVDZ-F12'!G46-'F12c_aVDZ-F12'!C46</f>
        <v>0.10281473857121526</v>
      </c>
      <c r="CA53" s="1">
        <f>'F12c_aVDZ-F12'!H46-'F12c_aVDZ-F12'!C46</f>
        <v>0.12135853791959206</v>
      </c>
      <c r="CB53" s="1">
        <f>'F12c_aVDZ-F12'!I46-'F12c_aVDZ-F12'!C46</f>
        <v>9.9443587069917072E-2</v>
      </c>
      <c r="CC53" s="1">
        <f>'F12c_aVDZ-F12'!N46-'F12c_aVDZ-F12'!L46</f>
        <v>-6.6597019477820929E-4</v>
      </c>
      <c r="CD53" s="1">
        <f>'F12c_aVDZ-F12'!O46-'F12c_aVDZ-F12'!L46</f>
        <v>-7.0894907905178384E-2</v>
      </c>
      <c r="CE53" s="1">
        <f>'F12c_aVDZ-F12'!P46-'F12c_aVDZ-F12'!L46</f>
        <v>-1.685386170547476E-3</v>
      </c>
      <c r="CF53" s="1">
        <f>'F12c_aVDZ-F12'!Q46-'F12c_aVDZ-F12'!L46</f>
        <v>1.4341768727636373E-2</v>
      </c>
      <c r="CG53" s="1">
        <f>'F12c_aVDZ-F12'!R46-'F12c_aVDZ-F12'!L46</f>
        <v>-4.5990268048914373E-3</v>
      </c>
      <c r="CH53" s="1">
        <f>'F12c_aVDZ-F12'!W46-'F12c_aVDZ-F12'!U46</f>
        <v>3.5794278284636993E-2</v>
      </c>
      <c r="CI53" s="1">
        <f>'F12c_aVDZ-F12'!X46-'F12c_aVDZ-F12'!U46</f>
        <v>-2.4078615903412981E-2</v>
      </c>
      <c r="CJ53" s="1">
        <f>'F12c_aVDZ-F12'!Y46-'F12c_aVDZ-F12'!U46</f>
        <v>5.056467620033378E-2</v>
      </c>
      <c r="CK53" s="1">
        <f>'F12c_aVDZ-F12'!Z46-'F12c_aVDZ-F12'!U46</f>
        <v>6.7850153323614215E-2</v>
      </c>
      <c r="CL53" s="1">
        <f>'F12c_aVDZ-F12'!AA46-'F12c_aVDZ-F12'!U46</f>
        <v>4.7422280132512817E-2</v>
      </c>
      <c r="CM53" t="str">
        <f t="shared" si="14"/>
        <v>36_Neopentane-Neopentane.out</v>
      </c>
      <c r="CO53" s="1">
        <f t="shared" si="15"/>
        <v>-7.4943577395276684E-3</v>
      </c>
      <c r="CP53" s="1"/>
      <c r="CQ53" s="1">
        <f t="shared" si="16"/>
        <v>-3.1423960678209628E-3</v>
      </c>
      <c r="CR53" s="1">
        <f t="shared" si="17"/>
        <v>-2.7827000101981136E-2</v>
      </c>
      <c r="CS53" s="1">
        <f t="shared" si="18"/>
        <v>1.7285477123280435E-2</v>
      </c>
      <c r="CU53" t="str">
        <f t="shared" si="19"/>
        <v>36_Neopentane-Neopentane.out</v>
      </c>
      <c r="CV53" s="1">
        <f t="shared" si="20"/>
        <v>3.1657407193461329E-2</v>
      </c>
      <c r="CW53" s="1">
        <f t="shared" si="21"/>
        <v>1.8657407193461428E-2</v>
      </c>
      <c r="CX53" s="1">
        <f t="shared" si="22"/>
        <v>4.9716441133322964E-2</v>
      </c>
      <c r="CY53" s="1">
        <f t="shared" si="23"/>
        <v>4.2222083393795296E-2</v>
      </c>
      <c r="CZ53" s="1">
        <f t="shared" si="27"/>
        <v>5.950756051707573E-2</v>
      </c>
      <c r="DA53" s="1">
        <f t="shared" si="28"/>
        <v>3.9079687325974333E-2</v>
      </c>
      <c r="DB53" s="1">
        <f t="shared" si="24"/>
        <v>1.4395083291814159E-2</v>
      </c>
      <c r="DC53" s="1">
        <f t="shared" si="25"/>
        <v>1.2568057953038836E-2</v>
      </c>
      <c r="DD53" s="1"/>
      <c r="DH53" s="1"/>
      <c r="DI53" s="1"/>
      <c r="DJ53" s="1"/>
      <c r="DK53" s="1"/>
      <c r="DL53" s="1"/>
      <c r="DM53" s="1"/>
    </row>
    <row r="54" spans="1:117" x14ac:dyDescent="0.2">
      <c r="A54" t="s">
        <v>203</v>
      </c>
      <c r="B54" s="1"/>
      <c r="C54" s="1"/>
      <c r="E54" s="1">
        <f>'CCSD-MP2 '!X48+'(T) '!P57</f>
        <v>-0.10706659826580767</v>
      </c>
      <c r="F54" s="1"/>
      <c r="G54" s="1">
        <f>'CCSD-MP2 '!X48+'(T) '!AC57</f>
        <v>-0.11713192966865715</v>
      </c>
      <c r="H54" s="1"/>
      <c r="I54" s="1">
        <f>BEGDB!I40-BEGDB!E40</f>
        <v>-8.8000000000000078E-2</v>
      </c>
      <c r="J54" s="1">
        <f>-(BEGDB!D40-BEGDB!I40)</f>
        <v>-8.0999999999999961E-2</v>
      </c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B54" s="1">
        <f>'F12b_VTZ-F12'!E47-'F12b_VTZ-F12'!$C47</f>
        <v>-4.7972448657197297E-2</v>
      </c>
      <c r="AC54" s="1">
        <f>'F12b_VTZ-F12'!F47-'F12b_VTZ-F12'!$C47</f>
        <v>-7.6235206215851115E-2</v>
      </c>
      <c r="AD54" s="1">
        <f>'F12b_VTZ-F12'!G47-'F12b_VTZ-F12'!$C47</f>
        <v>-3.2445878122821181E-2</v>
      </c>
      <c r="AE54" s="1">
        <f>'F12b_VTZ-F12'!H47-'F12b_VTZ-F12'!$C47</f>
        <v>-1.845418588189629E-2</v>
      </c>
      <c r="AF54" s="1">
        <f>'F12b_VTZ-F12'!I47-'F12b_VTZ-F12'!$C47</f>
        <v>-3.7280148982517414E-2</v>
      </c>
      <c r="AG54" s="1">
        <f>'F12b_VTZ-F12'!N47-'F12b_VTZ-F12'!$L47</f>
        <v>-9.8852290046580027E-2</v>
      </c>
      <c r="AH54" s="1">
        <f>'F12b_VTZ-F12'!O47-'F12b_VTZ-F12'!$L47</f>
        <v>-0.14396110805413187</v>
      </c>
      <c r="AI54" s="1">
        <f>'F12b_VTZ-F12'!P47-'F12b_VTZ-F12'!$L47</f>
        <v>-0.10249597315979164</v>
      </c>
      <c r="AJ54" s="1">
        <f>'F12b_VTZ-F12'!Q47-'F12b_VTZ-F12'!$L47</f>
        <v>-8.9246913824204466E-2</v>
      </c>
      <c r="AK54" s="1">
        <f>'F12b_VTZ-F12'!R47-'F12b_VTZ-F12'!$L47</f>
        <v>-0.10707365685677006</v>
      </c>
      <c r="AL54" s="1">
        <f>'F12b_VTZ-F12'!W47-'F12b_VTZ-F12'!$U47</f>
        <v>-7.3412369351888884E-2</v>
      </c>
      <c r="AM54" s="1">
        <f>'F12b_VTZ-F12'!X47-'F12b_VTZ-F12'!$U47</f>
        <v>-0.11009815713499149</v>
      </c>
      <c r="AN54" s="1">
        <f>'F12b_VTZ-F12'!Y47-'F12b_VTZ-F12'!$U47</f>
        <v>-6.7470925641306412E-2</v>
      </c>
      <c r="AO54" s="1">
        <f>'F12b_VTZ-F12'!Z47-'F12b_VTZ-F12'!$U47</f>
        <v>-5.3850549853050378E-2</v>
      </c>
      <c r="AP54" s="1">
        <f>'F12b_VTZ-F12'!AA47-'F12b_VTZ-F12'!$U47</f>
        <v>-7.2176902919643737E-2</v>
      </c>
      <c r="AQ54" s="1"/>
      <c r="AR54" s="1">
        <f>'F12b_VDZ-F12'!E47-'F12b_VDZ-F12'!$C47</f>
        <v>-5.9105347002857744E-2</v>
      </c>
      <c r="AS54" s="1">
        <f>'F12b_VDZ-F12'!F47-'F12b_VDZ-F12'!$C47</f>
        <v>-0.13318256131047601</v>
      </c>
      <c r="AT54" s="1">
        <f>'F12b_VDZ-F12'!G47-'F12b_VDZ-F12'!$C47</f>
        <v>-3.1668200754087827E-2</v>
      </c>
      <c r="AU54" s="1">
        <f>'F12b_VDZ-F12'!H47-'F12b_VDZ-F12'!$C47</f>
        <v>-3.6395708466550047E-3</v>
      </c>
      <c r="AV54" s="1">
        <f>'F12b_VDZ-F12'!I47-'F12b_VDZ-F12'!$C47</f>
        <v>-3.5298166970243461E-2</v>
      </c>
      <c r="AW54" s="1">
        <f>'F12b_VDZ-F12'!N47-'F12b_VDZ-F12'!$L47</f>
        <v>-0.13410095448410253</v>
      </c>
      <c r="AX54" s="1">
        <f>'F12b_VDZ-F12'!O47-'F12b_VDZ-F12'!$L47</f>
        <v>-0.22937331308408648</v>
      </c>
      <c r="AY54" s="1">
        <f>'F12b_VDZ-F12'!P47-'F12b_VDZ-F12'!$L47</f>
        <v>-0.13940417088833446</v>
      </c>
      <c r="AZ54" s="1">
        <f>'F12b_VDZ-F12'!Q47-'F12b_VDZ-F12'!$L47</f>
        <v>-0.11456323433637472</v>
      </c>
      <c r="BA54" s="1">
        <f>'F12b_VDZ-F12'!R47-'F12b_VDZ-F12'!$L47</f>
        <v>-0.14262130139949658</v>
      </c>
      <c r="BB54" s="1">
        <f t="shared" si="9"/>
        <v>-9.6603150743480137E-2</v>
      </c>
      <c r="BC54" s="1">
        <f t="shared" si="10"/>
        <v>-0.18127793719728125</v>
      </c>
      <c r="BD54" s="1">
        <f t="shared" si="11"/>
        <v>-8.5536185821211141E-2</v>
      </c>
      <c r="BE54" s="1">
        <f t="shared" si="12"/>
        <v>-5.9101402591514862E-2</v>
      </c>
      <c r="BF54" s="1">
        <f t="shared" si="13"/>
        <v>-8.8959734184870021E-2</v>
      </c>
      <c r="BG54" s="1"/>
      <c r="BH54" s="1">
        <f>'F12c_VDZ-F12 '!E47-'F12c_VDZ-F12 '!$C47</f>
        <v>-7.6920591439124664E-2</v>
      </c>
      <c r="BI54" s="1">
        <f>'F12c_VDZ-F12 '!F47-'F12c_VDZ-F12 '!$C47</f>
        <v>-0.14917565417737189</v>
      </c>
      <c r="BJ54" s="1">
        <f>'F12c_VDZ-F12 '!G47-'F12c_VDZ-F12 '!$C47</f>
        <v>-4.5317422291967002E-2</v>
      </c>
      <c r="BK54" s="1">
        <f>'F12c_VDZ-F12 '!H47-'F12c_VDZ-F12 '!$C47</f>
        <v>-2.1804623310174964E-2</v>
      </c>
      <c r="BL54" s="1">
        <f>'F12c_VDZ-F12 '!I47-'F12c_VDZ-F12 '!$C47</f>
        <v>-5.2932421193323087E-2</v>
      </c>
      <c r="BM54" s="1">
        <f>'F12c_VDZ-F12 '!N47-'F12c_VDZ-F12 '!$L47</f>
        <v>-0.161537630775479</v>
      </c>
      <c r="BN54" s="1">
        <f>'F12c_VDZ-F12 '!O47-'F12c_VDZ-F12 '!$L47</f>
        <v>-0.25502385012838813</v>
      </c>
      <c r="BO54" s="1">
        <f>'F12c_VDZ-F12 '!P47-'F12c_VDZ-F12 '!$L47</f>
        <v>-0.16297460915072515</v>
      </c>
      <c r="BP54" s="1">
        <f>'F12c_VDZ-F12 '!Q47-'F12c_VDZ-F12 '!$L47</f>
        <v>-0.14213528558201283</v>
      </c>
      <c r="BQ54" s="1">
        <f>'F12c_VDZ-F12 '!R47-'F12c_VDZ-F12 '!$L47</f>
        <v>-0.16972375995168454</v>
      </c>
      <c r="BR54" s="1">
        <f>'F12c_VDZ-F12 '!W47-'F12c_VDZ-F12 '!$U47</f>
        <v>-0.11922911110730183</v>
      </c>
      <c r="BS54" s="1">
        <f>'F12c_VDZ-F12 '!X47-'F12c_VDZ-F12 '!$U47</f>
        <v>-0.20209975215288001</v>
      </c>
      <c r="BT54" s="1">
        <f>'F12c_VDZ-F12 '!Y47-'F12c_VDZ-F12 '!$U47</f>
        <v>-0.10414601572134607</v>
      </c>
      <c r="BU54" s="1">
        <f>'F12c_VDZ-F12 '!Z47-'F12c_VDZ-F12 '!$U47</f>
        <v>-8.1969954446094118E-2</v>
      </c>
      <c r="BV54" s="1">
        <f>'F12c_VDZ-F12 '!AA47-'F12c_VDZ-F12 '!$U47</f>
        <v>-0.11132809057250403</v>
      </c>
      <c r="BX54" s="1">
        <f>'F12c_aVDZ-F12'!E47-'F12c_aVDZ-F12'!C47</f>
        <v>-3.8129738147249626E-2</v>
      </c>
      <c r="BY54" s="1">
        <f>'F12c_aVDZ-F12'!F47-'F12c_aVDZ-F12'!C47</f>
        <v>-0.10105935869269089</v>
      </c>
      <c r="BZ54" s="1">
        <f>'F12c_aVDZ-F12'!G47-'F12c_aVDZ-F12'!C47</f>
        <v>6.933524965343274E-3</v>
      </c>
      <c r="CA54" s="1">
        <f>'F12c_aVDZ-F12'!H47-'F12c_aVDZ-F12'!C47</f>
        <v>3.1239252231252568E-2</v>
      </c>
      <c r="CB54" s="1">
        <f>'F12c_aVDZ-F12'!I47-'F12c_aVDZ-F12'!C47</f>
        <v>1.2634097702624025E-3</v>
      </c>
      <c r="CC54" s="1">
        <f>'F12c_aVDZ-F12'!N47-'F12c_aVDZ-F12'!L47</f>
        <v>-0.13968602307086542</v>
      </c>
      <c r="CD54" s="1">
        <f>'F12c_aVDZ-F12'!O47-'F12c_aVDZ-F12'!L47</f>
        <v>-0.23231642165131206</v>
      </c>
      <c r="CE54" s="1">
        <f>'F12c_aVDZ-F12'!P47-'F12c_aVDZ-F12'!L47</f>
        <v>-0.13907851885301081</v>
      </c>
      <c r="CF54" s="1">
        <f>'F12c_aVDZ-F12'!Q47-'F12c_aVDZ-F12'!L47</f>
        <v>-0.11809366355979556</v>
      </c>
      <c r="CG54" s="1">
        <f>'F12c_aVDZ-F12'!R47-'F12c_aVDZ-F12'!L47</f>
        <v>-0.14397393076819043</v>
      </c>
      <c r="CH54" s="1">
        <f>'F12c_aVDZ-F12'!W47-'F12c_aVDZ-F12'!U47</f>
        <v>-8.8907880609057521E-2</v>
      </c>
      <c r="CI54" s="1">
        <f>'F12c_aVDZ-F12'!X47-'F12c_aVDZ-F12'!U47</f>
        <v>-0.16668789017200147</v>
      </c>
      <c r="CJ54" s="1">
        <f>'F12c_aVDZ-F12'!Y47-'F12c_aVDZ-F12'!U47</f>
        <v>-6.6072496943833769E-2</v>
      </c>
      <c r="CK54" s="1">
        <f>'F12c_aVDZ-F12'!Z47-'F12c_aVDZ-F12'!U47</f>
        <v>-4.3427205664271717E-2</v>
      </c>
      <c r="CL54" s="1">
        <f>'F12c_aVDZ-F12'!AA47-'F12c_aVDZ-F12'!U47</f>
        <v>-7.1355260498964235E-2</v>
      </c>
      <c r="CM54" t="str">
        <f t="shared" si="14"/>
        <v>37_Cyclopentane-Neopentane.out</v>
      </c>
      <c r="CO54" s="1">
        <f t="shared" si="15"/>
        <v>-2.0755074651866767E-2</v>
      </c>
      <c r="CP54" s="1"/>
      <c r="CQ54" s="1">
        <f t="shared" si="16"/>
        <v>-5.2827635551304652E-3</v>
      </c>
      <c r="CR54" s="1">
        <f t="shared" si="17"/>
        <v>-3.4986861748857123E-2</v>
      </c>
      <c r="CS54" s="1">
        <f t="shared" si="18"/>
        <v>2.2645291279562052E-2</v>
      </c>
      <c r="CU54" t="str">
        <f t="shared" si="19"/>
        <v>37_Cyclopentane-Neopentane.out</v>
      </c>
      <c r="CV54" s="1">
        <f t="shared" si="20"/>
        <v>2.6066598265807706E-2</v>
      </c>
      <c r="CW54" s="1">
        <f t="shared" si="21"/>
        <v>1.9066598265807588E-2</v>
      </c>
      <c r="CX54" s="1">
        <f t="shared" si="22"/>
        <v>6.1749175973840664E-2</v>
      </c>
      <c r="CY54" s="1">
        <f t="shared" si="23"/>
        <v>4.0994101321973897E-2</v>
      </c>
      <c r="CZ54" s="1">
        <f t="shared" si="27"/>
        <v>6.3639392601535949E-2</v>
      </c>
      <c r="DA54" s="1">
        <f t="shared" si="28"/>
        <v>3.5711337766843432E-2</v>
      </c>
      <c r="DB54" s="1">
        <f t="shared" si="24"/>
        <v>6.0072395731167738E-3</v>
      </c>
      <c r="DC54" s="1">
        <f t="shared" si="25"/>
        <v>4.5706251060160241E-3</v>
      </c>
      <c r="DD54" s="1"/>
      <c r="DH54" s="1"/>
      <c r="DI54" s="1"/>
      <c r="DJ54" s="1"/>
      <c r="DK54" s="1"/>
      <c r="DL54" s="1"/>
      <c r="DM54" s="1"/>
    </row>
    <row r="55" spans="1:117" x14ac:dyDescent="0.2">
      <c r="A55" t="s">
        <v>201</v>
      </c>
      <c r="B55" s="1"/>
      <c r="C55" s="1"/>
      <c r="E55" s="1">
        <f>'CCSD-MP2 '!X49+'(T) '!P58</f>
        <v>-0.1656183809023688</v>
      </c>
      <c r="F55" s="1"/>
      <c r="G55" s="1">
        <f>'CCSD-MP2 '!X49+'(T) '!AC58</f>
        <v>-0.18471924259448858</v>
      </c>
      <c r="H55" s="1"/>
      <c r="I55" s="1">
        <f>BEGDB!I41-BEGDB!E41</f>
        <v>-0.1509999999999998</v>
      </c>
      <c r="J55" s="1">
        <f>-(BEGDB!D41-BEGDB!I41)</f>
        <v>-0.14000000000000012</v>
      </c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B55" s="1">
        <f>'F12b_VTZ-F12'!E48-'F12b_VTZ-F12'!$C48</f>
        <v>-0.10393596850713083</v>
      </c>
      <c r="AC55" s="1">
        <f>'F12b_VTZ-F12'!F48-'F12b_VTZ-F12'!$C48</f>
        <v>-0.13836714727523924</v>
      </c>
      <c r="AD55" s="1">
        <f>'F12b_VTZ-F12'!G48-'F12b_VTZ-F12'!$C48</f>
        <v>-8.6220269838148678E-2</v>
      </c>
      <c r="AE55" s="1">
        <f>'F12b_VTZ-F12'!H48-'F12b_VTZ-F12'!$C48</f>
        <v>-6.985584977965642E-2</v>
      </c>
      <c r="AF55" s="1">
        <f>'F12b_VTZ-F12'!I48-'F12b_VTZ-F12'!$C48</f>
        <v>-9.2195432877815175E-2</v>
      </c>
      <c r="AG55" s="1">
        <f>'F12b_VTZ-F12'!N48-'F12b_VTZ-F12'!$L48</f>
        <v>-0.16214076593246363</v>
      </c>
      <c r="AH55" s="1">
        <f>'F12b_VTZ-F12'!O48-'F12b_VTZ-F12'!$L48</f>
        <v>-0.2156593661921673</v>
      </c>
      <c r="AI55" s="1">
        <f>'F12b_VTZ-F12'!P48-'F12b_VTZ-F12'!$L48</f>
        <v>-0.16604672328197445</v>
      </c>
      <c r="AJ55" s="1">
        <f>'F12b_VTZ-F12'!Q48-'F12b_VTZ-F12'!$L48</f>
        <v>-0.15047758149062229</v>
      </c>
      <c r="AK55" s="1">
        <f>'F12b_VTZ-F12'!R48-'F12b_VTZ-F12'!$L48</f>
        <v>-0.1717315052821009</v>
      </c>
      <c r="AL55" s="1">
        <f>'F12b_VTZ-F12'!W48-'F12b_VTZ-F12'!$U48</f>
        <v>-0.13303836721979767</v>
      </c>
      <c r="AM55" s="1">
        <f>'F12b_VTZ-F12'!X48-'F12b_VTZ-F12'!$U48</f>
        <v>-0.17701325673370327</v>
      </c>
      <c r="AN55" s="1">
        <f>'F12b_VTZ-F12'!Y48-'F12b_VTZ-F12'!$U48</f>
        <v>-0.12613349656006179</v>
      </c>
      <c r="AO55" s="1">
        <f>'F12b_VTZ-F12'!Z48-'F12b_VTZ-F12'!$U48</f>
        <v>-0.11016671563513958</v>
      </c>
      <c r="AP55" s="1">
        <f>'F12b_VTZ-F12'!AA48-'F12b_VTZ-F12'!$U48</f>
        <v>-0.13196346907995826</v>
      </c>
      <c r="AQ55" s="1"/>
      <c r="AR55" s="1">
        <f>'F12b_VDZ-F12'!E48-'F12b_VDZ-F12'!$C48</f>
        <v>-0.11616485985199398</v>
      </c>
      <c r="AS55" s="1">
        <f>'F12b_VDZ-F12'!F48-'F12b_VDZ-F12'!$C48</f>
        <v>-0.20720851143063035</v>
      </c>
      <c r="AT55" s="1">
        <f>'F12b_VDZ-F12'!G48-'F12b_VDZ-F12'!$C48</f>
        <v>-8.5554135051002955E-2</v>
      </c>
      <c r="AU55" s="1">
        <f>'F12b_VDZ-F12'!H48-'F12b_VDZ-F12'!$C48</f>
        <v>-5.284301762791932E-2</v>
      </c>
      <c r="AV55" s="1">
        <f>'F12b_VDZ-F12'!I48-'F12b_VDZ-F12'!$C48</f>
        <v>-9.1390135319315835E-2</v>
      </c>
      <c r="AW55" s="1">
        <f>'F12b_VDZ-F12'!N48-'F12b_VDZ-F12'!$L48</f>
        <v>-0.19750168867762241</v>
      </c>
      <c r="AX55" s="1">
        <f>'F12b_VDZ-F12'!O48-'F12b_VDZ-F12'!$L48</f>
        <v>-0.31299322711310618</v>
      </c>
      <c r="AY55" s="1">
        <f>'F12b_VDZ-F12'!P48-'F12b_VDZ-F12'!$L48</f>
        <v>-0.20442978112419308</v>
      </c>
      <c r="AZ55" s="1">
        <f>'F12b_VDZ-F12'!Q48-'F12b_VDZ-F12'!$L48</f>
        <v>-0.17523862717411909</v>
      </c>
      <c r="BA55" s="1">
        <f>'F12b_VDZ-F12'!R48-'F12b_VDZ-F12'!$L48</f>
        <v>-0.20963778365377816</v>
      </c>
      <c r="BB55" s="1">
        <f t="shared" si="9"/>
        <v>-0.1568332742648082</v>
      </c>
      <c r="BC55" s="1">
        <f t="shared" si="10"/>
        <v>-0.26010086927186826</v>
      </c>
      <c r="BD55" s="1">
        <f t="shared" si="11"/>
        <v>-0.14499195808759802</v>
      </c>
      <c r="BE55" s="1">
        <f t="shared" si="12"/>
        <v>-0.1140408224010192</v>
      </c>
      <c r="BF55" s="1">
        <f t="shared" si="13"/>
        <v>-0.150513959486547</v>
      </c>
      <c r="BG55" s="1"/>
      <c r="BH55" s="1">
        <f>'F12c_VDZ-F12 '!E48-'F12c_VDZ-F12 '!$C48</f>
        <v>-0.13439121147685418</v>
      </c>
      <c r="BI55" s="1">
        <f>'F12c_VDZ-F12 '!F48-'F12c_VDZ-F12 '!$C48</f>
        <v>-0.22315244719562122</v>
      </c>
      <c r="BJ55" s="1">
        <f>'F12c_VDZ-F12 '!G48-'F12c_VDZ-F12 '!$C48</f>
        <v>-9.8744629082517132E-2</v>
      </c>
      <c r="BK55" s="1">
        <f>'F12c_VDZ-F12 '!H48-'F12c_VDZ-F12 '!$C48</f>
        <v>-7.1466076661774736E-2</v>
      </c>
      <c r="BL55" s="1">
        <f>'F12c_VDZ-F12 '!I48-'F12c_VDZ-F12 '!$C48</f>
        <v>-0.10934418162925041</v>
      </c>
      <c r="BM55" s="1">
        <f>'F12c_VDZ-F12 '!N48-'F12c_VDZ-F12 '!$L48</f>
        <v>-0.23226136819121113</v>
      </c>
      <c r="BN55" s="1">
        <f>'F12c_VDZ-F12 '!O48-'F12c_VDZ-F12 '!$L48</f>
        <v>-0.34549544071158289</v>
      </c>
      <c r="BO55" s="1">
        <f>'F12c_VDZ-F12 '!P48-'F12c_VDZ-F12 '!$L48</f>
        <v>-0.23448031382128365</v>
      </c>
      <c r="BP55" s="1">
        <f>'F12c_VDZ-F12 '!Q48-'F12c_VDZ-F12 '!$L48</f>
        <v>-0.21013833914233526</v>
      </c>
      <c r="BQ55" s="1">
        <f>'F12c_VDZ-F12 '!R48-'F12c_VDZ-F12 '!$L48</f>
        <v>-0.24393880838218207</v>
      </c>
      <c r="BR55" s="1">
        <f>'F12c_VDZ-F12 '!W48-'F12c_VDZ-F12 '!$U48</f>
        <v>-0.18332628983403287</v>
      </c>
      <c r="BS55" s="1">
        <f>'F12c_VDZ-F12 '!X48-'F12c_VDZ-F12 '!$U48</f>
        <v>-0.28432394395360205</v>
      </c>
      <c r="BT55" s="1">
        <f>'F12c_VDZ-F12 '!Y48-'F12c_VDZ-F12 '!$U48</f>
        <v>-0.16661247145190039</v>
      </c>
      <c r="BU55" s="1">
        <f>'F12c_VDZ-F12 '!Z48-'F12c_VDZ-F12 '!$U48</f>
        <v>-0.140802207902055</v>
      </c>
      <c r="BV55" s="1">
        <f>'F12c_VDZ-F12 '!AA48-'F12c_VDZ-F12 '!$U48</f>
        <v>-0.17664149500571602</v>
      </c>
      <c r="BX55" s="1">
        <f>'F12c_aVDZ-F12'!E48-'F12c_aVDZ-F12'!C48</f>
        <v>-8.9615407334373565E-2</v>
      </c>
      <c r="BY55" s="1">
        <f>'F12c_aVDZ-F12'!F48-'F12c_aVDZ-F12'!C48</f>
        <v>-0.16539141642836519</v>
      </c>
      <c r="BZ55" s="1">
        <f>'F12c_aVDZ-F12'!G48-'F12c_aVDZ-F12'!C48</f>
        <v>-3.5745912130172197E-2</v>
      </c>
      <c r="CA55" s="1">
        <f>'F12c_aVDZ-F12'!H48-'F12c_aVDZ-F12'!C48</f>
        <v>-7.4394984471459757E-3</v>
      </c>
      <c r="CB55" s="1">
        <f>'F12c_aVDZ-F12'!I48-'F12c_aVDZ-F12'!C48</f>
        <v>-4.4009825139373238E-2</v>
      </c>
      <c r="CC55" s="1">
        <f>'F12c_aVDZ-F12'!N48-'F12c_aVDZ-F12'!L48</f>
        <v>-0.21079602024539712</v>
      </c>
      <c r="CD55" s="1">
        <f>'F12c_aVDZ-F12'!O48-'F12c_aVDZ-F12'!L48</f>
        <v>-0.32241226083014007</v>
      </c>
      <c r="CE55" s="1">
        <f>'F12c_aVDZ-F12'!P48-'F12c_aVDZ-F12'!L48</f>
        <v>-0.21040012506414651</v>
      </c>
      <c r="CF55" s="1">
        <f>'F12c_aVDZ-F12'!Q48-'F12c_aVDZ-F12'!L48</f>
        <v>-0.18594372860308006</v>
      </c>
      <c r="CG55" s="1">
        <f>'F12c_aVDZ-F12'!R48-'F12c_aVDZ-F12'!L48</f>
        <v>-0.21754004519447268</v>
      </c>
      <c r="CH55" s="1">
        <f>'F12c_aVDZ-F12'!W48-'F12c_aVDZ-F12'!U48</f>
        <v>-0.15020571378988512</v>
      </c>
      <c r="CI55" s="1">
        <f>'F12c_aVDZ-F12'!X48-'F12c_aVDZ-F12'!U48</f>
        <v>-0.24390183862925285</v>
      </c>
      <c r="CJ55" s="1">
        <f>'F12c_aVDZ-F12'!Y48-'F12c_aVDZ-F12'!U48</f>
        <v>-0.12307301859715958</v>
      </c>
      <c r="CK55" s="1">
        <f>'F12c_aVDZ-F12'!Z48-'F12c_aVDZ-F12'!U48</f>
        <v>-9.6691613525112796E-2</v>
      </c>
      <c r="CL55" s="1">
        <f>'F12c_aVDZ-F12'!AA48-'F12c_aVDZ-F12'!U48</f>
        <v>-0.13077493516692273</v>
      </c>
      <c r="CM55" t="str">
        <f t="shared" si="14"/>
        <v>38_Cyclopentane-Cyclopentane.out</v>
      </c>
      <c r="CO55" s="1">
        <f t="shared" si="15"/>
        <v>-2.4328389514642446E-2</v>
      </c>
      <c r="CP55" s="1"/>
      <c r="CQ55" s="1">
        <f t="shared" si="16"/>
        <v>-7.7019165697631564E-3</v>
      </c>
      <c r="CR55" s="1">
        <f t="shared" si="17"/>
        <v>-4.2318397831205612E-2</v>
      </c>
      <c r="CS55" s="1">
        <f t="shared" si="18"/>
        <v>2.6381405072046782E-2</v>
      </c>
      <c r="CU55" t="str">
        <f t="shared" si="19"/>
        <v>38_Cyclopentane-Cyclopentane.out</v>
      </c>
      <c r="CV55" s="1">
        <f t="shared" si="20"/>
        <v>2.5618380902368676E-2</v>
      </c>
      <c r="CW55" s="1">
        <f t="shared" si="21"/>
        <v>1.4618380902368999E-2</v>
      </c>
      <c r="CX55" s="1">
        <f t="shared" si="22"/>
        <v>6.6873751819851668E-2</v>
      </c>
      <c r="CY55" s="1">
        <f t="shared" si="23"/>
        <v>4.2545362305209222E-2</v>
      </c>
      <c r="CZ55" s="1">
        <f t="shared" si="27"/>
        <v>6.8926767377256004E-2</v>
      </c>
      <c r="DA55" s="1">
        <f t="shared" si="28"/>
        <v>3.4843445735446066E-2</v>
      </c>
      <c r="DB55" s="1">
        <f t="shared" si="24"/>
        <v>2.2696447400361031E-4</v>
      </c>
      <c r="DC55" s="1">
        <f t="shared" si="25"/>
        <v>-4.2834237960565069E-4</v>
      </c>
      <c r="DD55" s="1"/>
      <c r="DH55" s="1"/>
      <c r="DI55" s="1"/>
      <c r="DJ55" s="1"/>
      <c r="DK55" s="1"/>
      <c r="DL55" s="1"/>
      <c r="DM55" s="1"/>
    </row>
    <row r="56" spans="1:117" x14ac:dyDescent="0.2">
      <c r="A56" t="s">
        <v>192</v>
      </c>
      <c r="B56" s="1"/>
      <c r="C56" s="1"/>
      <c r="E56" s="1">
        <f>'CCSD-MP2 '!X50+'(T) '!P59</f>
        <v>-1.0913352870562218</v>
      </c>
      <c r="F56" s="1"/>
      <c r="G56" s="1">
        <f>'CCSD-MP2 '!X50+'(T) '!AC59</f>
        <v>-1.1265090932029185</v>
      </c>
      <c r="H56" s="1"/>
      <c r="I56" s="1">
        <f>BEGDB!I42-BEGDB!E42</f>
        <v>-1.0660000000000003</v>
      </c>
      <c r="J56" s="1">
        <f>-(BEGDB!D42-BEGDB!I42)</f>
        <v>-1.0049999999999999</v>
      </c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B56" s="1">
        <f>'F12b_VTZ-F12'!E49-'F12b_VTZ-F12'!$C49</f>
        <v>-1.0138601155780682</v>
      </c>
      <c r="AC56" s="1">
        <f>'F12b_VTZ-F12'!F49-'F12b_VTZ-F12'!$C49</f>
        <v>-1.065276265031275</v>
      </c>
      <c r="AD56" s="1">
        <f>'F12b_VTZ-F12'!G49-'F12b_VTZ-F12'!$C49</f>
        <v>-1.0015913977377693</v>
      </c>
      <c r="AE56" s="1">
        <f>'F12b_VTZ-F12'!H49-'F12b_VTZ-F12'!$C49</f>
        <v>-0.98337845919362277</v>
      </c>
      <c r="AF56" s="1">
        <f>'F12b_VTZ-F12'!I49-'F12b_VTZ-F12'!$C49</f>
        <v>-1.0084686735220036</v>
      </c>
      <c r="AG56" s="1">
        <f>'F12b_VTZ-F12'!N49-'F12b_VTZ-F12'!$L49</f>
        <v>-1.0747142173247317</v>
      </c>
      <c r="AH56" s="1">
        <f>'F12b_VTZ-F12'!O49-'F12b_VTZ-F12'!$L49</f>
        <v>-1.1486284897343459</v>
      </c>
      <c r="AI56" s="1">
        <f>'F12b_VTZ-F12'!P49-'F12b_VTZ-F12'!$L49</f>
        <v>-1.089170112158095</v>
      </c>
      <c r="AJ56" s="1">
        <f>'F12b_VTZ-F12'!Q49-'F12b_VTZ-F12'!$L49</f>
        <v>-1.0721658877205993</v>
      </c>
      <c r="AK56" s="1">
        <f>'F12b_VTZ-F12'!R49-'F12b_VTZ-F12'!$L49</f>
        <v>-1.0955909728374533</v>
      </c>
      <c r="AL56" s="1">
        <f>'F12b_VTZ-F12'!W49-'F12b_VTZ-F12'!$U49</f>
        <v>-1.0442871664514</v>
      </c>
      <c r="AM56" s="1">
        <f>'F12b_VTZ-F12'!X49-'F12b_VTZ-F12'!$U49</f>
        <v>-1.1069523773828105</v>
      </c>
      <c r="AN56" s="1">
        <f>'F12b_VTZ-F12'!Y49-'F12b_VTZ-F12'!$U49</f>
        <v>-1.0453807549479324</v>
      </c>
      <c r="AO56" s="1">
        <f>'F12b_VTZ-F12'!Z49-'F12b_VTZ-F12'!$U49</f>
        <v>-1.027772173457111</v>
      </c>
      <c r="AP56" s="1">
        <f>'F12b_VTZ-F12'!AA49-'F12b_VTZ-F12'!$U49</f>
        <v>-1.0520298231797285</v>
      </c>
      <c r="AQ56" s="1"/>
      <c r="AR56" s="1">
        <f>'F12b_VDZ-F12'!E49-'F12b_VDZ-F12'!$C49</f>
        <v>-1.0549174126916769</v>
      </c>
      <c r="AS56" s="1">
        <f>'F12b_VDZ-F12'!F49-'F12b_VDZ-F12'!$C49</f>
        <v>-1.1630728827403018</v>
      </c>
      <c r="AT56" s="1">
        <f>'F12b_VDZ-F12'!G49-'F12b_VDZ-F12'!$C49</f>
        <v>-1.0111228310527789</v>
      </c>
      <c r="AU56" s="1">
        <f>'F12b_VDZ-F12'!H49-'F12b_VDZ-F12'!$C49</f>
        <v>-0.97446783708011386</v>
      </c>
      <c r="AV56" s="1">
        <f>'F12b_VDZ-F12'!I49-'F12b_VDZ-F12'!$C49</f>
        <v>-1.0198977540163288</v>
      </c>
      <c r="AW56" s="1">
        <f>'F12b_VDZ-F12'!N49-'F12b_VDZ-F12'!$L49</f>
        <v>-1.1367070686932288</v>
      </c>
      <c r="AX56" s="1">
        <f>'F12b_VDZ-F12'!O49-'F12b_VDZ-F12'!$L49</f>
        <v>-1.2784788588488998</v>
      </c>
      <c r="AY56" s="1">
        <f>'F12b_VDZ-F12'!P49-'F12b_VDZ-F12'!$L49</f>
        <v>-1.1470096048362435</v>
      </c>
      <c r="AZ56" s="1">
        <f>'F12b_VDZ-F12'!Q49-'F12b_VDZ-F12'!$L49</f>
        <v>-1.1152952048745068</v>
      </c>
      <c r="BA56" s="1">
        <f>'F12b_VDZ-F12'!R49-'F12b_VDZ-F12'!$L49</f>
        <v>-1.1546017876833332</v>
      </c>
      <c r="BB56" s="1">
        <f t="shared" si="9"/>
        <v>-1.0958122406924529</v>
      </c>
      <c r="BC56" s="1">
        <f t="shared" si="10"/>
        <v>-1.2207758707946008</v>
      </c>
      <c r="BD56" s="1">
        <f t="shared" si="11"/>
        <v>-1.0790662179445112</v>
      </c>
      <c r="BE56" s="1">
        <f t="shared" si="12"/>
        <v>-1.0448815209773104</v>
      </c>
      <c r="BF56" s="1">
        <f t="shared" si="13"/>
        <v>-1.087249770849831</v>
      </c>
      <c r="BG56" s="1"/>
      <c r="BH56" s="1">
        <f>'F12c_VDZ-F12 '!E49-'F12c_VDZ-F12 '!$C49</f>
        <v>-1.0459656596545979</v>
      </c>
      <c r="BI56" s="1">
        <f>'F12c_VDZ-F12 '!F49-'F12c_VDZ-F12 '!$C49</f>
        <v>-1.1515406740958061</v>
      </c>
      <c r="BJ56" s="1">
        <f>'F12c_VDZ-F12 '!G49-'F12c_VDZ-F12 '!$C49</f>
        <v>-0.99594095990012077</v>
      </c>
      <c r="BK56" s="1">
        <f>'F12c_VDZ-F12 '!H49-'F12c_VDZ-F12 '!$C49</f>
        <v>-0.96603793706414098</v>
      </c>
      <c r="BL56" s="1">
        <f>'F12c_VDZ-F12 '!I49-'F12c_VDZ-F12 '!$C49</f>
        <v>-1.0107205907303394</v>
      </c>
      <c r="BM56" s="1">
        <f>'F12c_VDZ-F12 '!N49-'F12c_VDZ-F12 '!$L49</f>
        <v>-1.1613323431047591</v>
      </c>
      <c r="BN56" s="1">
        <f>'F12c_VDZ-F12 '!O49-'F12c_VDZ-F12 '!$L49</f>
        <v>-1.3001589244562428</v>
      </c>
      <c r="BO56" s="1">
        <f>'F12c_VDZ-F12 '!P49-'F12c_VDZ-F12 '!$L49</f>
        <v>-1.1657314365659328</v>
      </c>
      <c r="BP56" s="1">
        <f>'F12c_VDZ-F12 '!Q49-'F12c_VDZ-F12 '!$L49</f>
        <v>-1.1398972744600049</v>
      </c>
      <c r="BQ56" s="1">
        <f>'F12c_VDZ-F12 '!R49-'F12c_VDZ-F12 '!$L49</f>
        <v>-1.1785000245721666</v>
      </c>
      <c r="BR56" s="1">
        <f>'F12c_VDZ-F12 '!W49-'F12c_VDZ-F12 '!$U49</f>
        <v>-1.1036490013796785</v>
      </c>
      <c r="BS56" s="1">
        <f>'F12c_VDZ-F12 '!X49-'F12c_VDZ-F12 '!$U49</f>
        <v>-1.2258497992760242</v>
      </c>
      <c r="BT56" s="1">
        <f>'F12c_VDZ-F12 '!Y49-'F12c_VDZ-F12 '!$U49</f>
        <v>-1.080836198233027</v>
      </c>
      <c r="BU56" s="1">
        <f>'F12c_VDZ-F12 '!Z49-'F12c_VDZ-F12 '!$U49</f>
        <v>-1.0529676057620732</v>
      </c>
      <c r="BV56" s="1">
        <f>'F12c_VDZ-F12 '!AA49-'F12c_VDZ-F12 '!$U49</f>
        <v>-1.0946103076512532</v>
      </c>
      <c r="BX56" s="1">
        <f>'F12c_aVDZ-F12'!E49-'F12c_aVDZ-F12'!C49</f>
        <v>-0.99340714312827672</v>
      </c>
      <c r="BY56" s="1">
        <f>'F12c_aVDZ-F12'!F49-'F12c_aVDZ-F12'!C49</f>
        <v>-1.0779292849268822</v>
      </c>
      <c r="BZ56" s="1">
        <f>'F12c_aVDZ-F12'!G49-'F12c_aVDZ-F12'!C49</f>
        <v>-0.91802489947534305</v>
      </c>
      <c r="CA56" s="1">
        <f>'F12c_aVDZ-F12'!H49-'F12c_aVDZ-F12'!C49</f>
        <v>-0.88764477160996957</v>
      </c>
      <c r="CB56" s="1">
        <f>'F12c_aVDZ-F12'!I49-'F12c_aVDZ-F12'!C49</f>
        <v>-0.92982696672877996</v>
      </c>
      <c r="CC56" s="1">
        <f>'F12c_aVDZ-F12'!N49-'F12c_aVDZ-F12'!L49</f>
        <v>-1.1310528667476638</v>
      </c>
      <c r="CD56" s="1">
        <f>'F12c_aVDZ-F12'!O49-'F12c_aVDZ-F12'!L49</f>
        <v>-1.2689970030065338</v>
      </c>
      <c r="CE56" s="1">
        <f>'F12c_aVDZ-F12'!P49-'F12c_aVDZ-F12'!L49</f>
        <v>-1.1312831988562628</v>
      </c>
      <c r="CF56" s="1">
        <f>'F12c_aVDZ-F12'!Q49-'F12c_aVDZ-F12'!L49</f>
        <v>-1.1051190447769472</v>
      </c>
      <c r="CG56" s="1">
        <f>'F12c_aVDZ-F12'!R49-'F12c_aVDZ-F12'!L49</f>
        <v>-1.1414474452821413</v>
      </c>
      <c r="CH56" s="1">
        <f>'F12c_aVDZ-F12'!W49-'F12c_aVDZ-F12'!U49</f>
        <v>-1.0622300049379696</v>
      </c>
      <c r="CI56" s="1">
        <f>'F12c_aVDZ-F12'!X49-'F12c_aVDZ-F12'!U49</f>
        <v>-1.1734631439667078</v>
      </c>
      <c r="CJ56" s="1">
        <f>'F12c_aVDZ-F12'!Y49-'F12c_aVDZ-F12'!U49</f>
        <v>-1.0246540491658025</v>
      </c>
      <c r="CK56" s="1">
        <f>'F12c_aVDZ-F12'!Z49-'F12c_aVDZ-F12'!U49</f>
        <v>-0.99638190819345773</v>
      </c>
      <c r="CL56" s="1">
        <f>'F12c_aVDZ-F12'!AA49-'F12c_aVDZ-F12'!U49</f>
        <v>-1.0356372060054602</v>
      </c>
      <c r="CM56" t="str">
        <f t="shared" si="14"/>
        <v>39_Benzene-Cyclopentane.out</v>
      </c>
      <c r="CO56" s="1">
        <f t="shared" si="15"/>
        <v>-2.8713089265681724E-2</v>
      </c>
      <c r="CP56" s="1"/>
      <c r="CQ56" s="1">
        <f t="shared" si="16"/>
        <v>-1.0983156839657671E-2</v>
      </c>
      <c r="CR56" s="1">
        <f t="shared" si="17"/>
        <v>-5.3275235761079731E-2</v>
      </c>
      <c r="CS56" s="1">
        <f t="shared" si="18"/>
        <v>2.8272140972344761E-2</v>
      </c>
      <c r="CU56" t="str">
        <f t="shared" si="19"/>
        <v>39_Benzene-Cyclopentane.out</v>
      </c>
      <c r="CV56" s="1">
        <f t="shared" si="20"/>
        <v>8.6335287056221954E-2</v>
      </c>
      <c r="CW56" s="1">
        <f t="shared" si="21"/>
        <v>2.5335287056221567E-2</v>
      </c>
      <c r="CX56" s="1">
        <f t="shared" si="22"/>
        <v>9.5394327156101077E-2</v>
      </c>
      <c r="CY56" s="1">
        <f t="shared" si="23"/>
        <v>6.6681237890419354E-2</v>
      </c>
      <c r="CZ56" s="1">
        <f t="shared" si="27"/>
        <v>9.4953378862764115E-2</v>
      </c>
      <c r="DA56" s="1">
        <f t="shared" si="28"/>
        <v>5.5698081050761683E-2</v>
      </c>
      <c r="DB56" s="1">
        <f t="shared" si="24"/>
        <v>1.3406002129339623E-2</v>
      </c>
      <c r="DC56" s="1">
        <f t="shared" si="25"/>
        <v>2.1651748981268426E-3</v>
      </c>
      <c r="DD56" s="1"/>
      <c r="DH56" s="1"/>
      <c r="DI56" s="1"/>
      <c r="DJ56" s="1"/>
      <c r="DK56" s="1"/>
      <c r="DL56" s="1"/>
      <c r="DM56" s="1"/>
    </row>
    <row r="57" spans="1:117" x14ac:dyDescent="0.2">
      <c r="A57" t="s">
        <v>193</v>
      </c>
      <c r="B57" s="1"/>
      <c r="C57" s="1"/>
      <c r="E57" s="1">
        <f>'CCSD-MP2 '!X51+'(T) '!P60</f>
        <v>-0.77608871465417339</v>
      </c>
      <c r="F57" s="1"/>
      <c r="G57" s="1">
        <f>'CCSD-MP2 '!X51+'(T) '!AC60</f>
        <v>-0.7995877544743567</v>
      </c>
      <c r="H57" s="1"/>
      <c r="I57" s="1">
        <f>BEGDB!I43-BEGDB!E43</f>
        <v>-0.75</v>
      </c>
      <c r="J57" s="1">
        <f>-(BEGDB!D43-BEGDB!I43)</f>
        <v>-0.70400000000000018</v>
      </c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B57" s="1">
        <f>'F12b_VTZ-F12'!E50-'F12b_VTZ-F12'!$C50</f>
        <v>-0.70382712509239509</v>
      </c>
      <c r="AC57" s="1">
        <f>'F12b_VTZ-F12'!F50-'F12b_VTZ-F12'!$C50</f>
        <v>-0.74919599431208006</v>
      </c>
      <c r="AD57" s="1">
        <f>'F12b_VTZ-F12'!G50-'F12b_VTZ-F12'!$C50</f>
        <v>-0.69921412213878531</v>
      </c>
      <c r="AE57" s="1">
        <f>'F12b_VTZ-F12'!H50-'F12b_VTZ-F12'!$C50</f>
        <v>-0.68461361834484613</v>
      </c>
      <c r="AF57" s="1">
        <f>'F12b_VTZ-F12'!I50-'F12b_VTZ-F12'!$C50</f>
        <v>-0.70444498066048933</v>
      </c>
      <c r="AG57" s="1">
        <f>'F12b_VTZ-F12'!N50-'F12b_VTZ-F12'!$L50</f>
        <v>-0.75420231831304152</v>
      </c>
      <c r="AH57" s="1">
        <f>'F12b_VTZ-F12'!O50-'F12b_VTZ-F12'!$L50</f>
        <v>-0.81774696696395832</v>
      </c>
      <c r="AI57" s="1">
        <f>'F12b_VTZ-F12'!P50-'F12b_VTZ-F12'!$L50</f>
        <v>-0.77144185998022996</v>
      </c>
      <c r="AJ57" s="1">
        <f>'F12b_VTZ-F12'!Q50-'F12b_VTZ-F12'!$L50</f>
        <v>-0.75791539806918751</v>
      </c>
      <c r="AK57" s="1">
        <f>'F12b_VTZ-F12'!R50-'F12b_VTZ-F12'!$L50</f>
        <v>-0.77628792622249598</v>
      </c>
      <c r="AL57" s="1">
        <f>'F12b_VTZ-F12'!W50-'F12b_VTZ-F12'!$U50</f>
        <v>-0.7290147217027183</v>
      </c>
      <c r="AM57" s="1">
        <f>'F12b_VTZ-F12'!X50-'F12b_VTZ-F12'!$U50</f>
        <v>-0.78347148063801919</v>
      </c>
      <c r="AN57" s="1">
        <f>'F12b_VTZ-F12'!Y50-'F12b_VTZ-F12'!$U50</f>
        <v>-0.73532799105950764</v>
      </c>
      <c r="AO57" s="1">
        <f>'F12b_VTZ-F12'!Z50-'F12b_VTZ-F12'!$U50</f>
        <v>-0.7212645082070166</v>
      </c>
      <c r="AP57" s="1">
        <f>'F12b_VTZ-F12'!AA50-'F12b_VTZ-F12'!$U50</f>
        <v>-0.74036645344149266</v>
      </c>
      <c r="AQ57" s="1"/>
      <c r="AR57" s="1">
        <f>'F12b_VDZ-F12'!E50-'F12b_VDZ-F12'!$C50</f>
        <v>-0.74925626458529759</v>
      </c>
      <c r="AS57" s="1">
        <f>'F12b_VDZ-F12'!F50-'F12b_VDZ-F12'!$C50</f>
        <v>-0.82935131535944384</v>
      </c>
      <c r="AT57" s="1">
        <f>'F12b_VDZ-F12'!G50-'F12b_VDZ-F12'!$C50</f>
        <v>-0.7102665559421486</v>
      </c>
      <c r="AU57" s="1">
        <f>'F12b_VDZ-F12'!H50-'F12b_VDZ-F12'!$C50</f>
        <v>-0.68065462687354561</v>
      </c>
      <c r="AV57" s="1">
        <f>'F12b_VDZ-F12'!I50-'F12b_VDZ-F12'!$C50</f>
        <v>-0.71584162495426407</v>
      </c>
      <c r="AW57" s="1">
        <f>'F12b_VDZ-F12'!N50-'F12b_VDZ-F12'!$L50</f>
        <v>-0.81850763508836666</v>
      </c>
      <c r="AX57" s="1">
        <f>'F12b_VDZ-F12'!O50-'F12b_VDZ-F12'!$L50</f>
        <v>-0.92437404274766921</v>
      </c>
      <c r="AY57" s="1">
        <f>'F12b_VDZ-F12'!P50-'F12b_VDZ-F12'!$L50</f>
        <v>-0.82263028125224924</v>
      </c>
      <c r="AZ57" s="1">
        <f>'F12b_VDZ-F12'!Q50-'F12b_VDZ-F12'!$L50</f>
        <v>-0.79733041027532847</v>
      </c>
      <c r="BA57" s="1">
        <f>'F12b_VDZ-F12'!R50-'F12b_VDZ-F12'!$L50</f>
        <v>-0.82739351455485455</v>
      </c>
      <c r="BB57" s="1">
        <f t="shared" si="9"/>
        <v>-0.78388194983683213</v>
      </c>
      <c r="BC57" s="1">
        <f t="shared" si="10"/>
        <v>-0.87686267905355653</v>
      </c>
      <c r="BD57" s="1">
        <f t="shared" si="11"/>
        <v>-0.76644841859719892</v>
      </c>
      <c r="BE57" s="1">
        <f t="shared" si="12"/>
        <v>-0.73899251857443704</v>
      </c>
      <c r="BF57" s="1">
        <f t="shared" si="13"/>
        <v>-0.77161756975455931</v>
      </c>
      <c r="BG57" s="1"/>
      <c r="BH57" s="1">
        <f>'F12c_VDZ-F12 '!E50-'F12c_VDZ-F12 '!$C50</f>
        <v>-0.73910879966906062</v>
      </c>
      <c r="BI57" s="1">
        <f>'F12c_VDZ-F12 '!F50-'F12c_VDZ-F12 '!$C50</f>
        <v>-0.81746833707278732</v>
      </c>
      <c r="BJ57" s="1">
        <f>'F12c_VDZ-F12 '!G50-'F12c_VDZ-F12 '!$C50</f>
        <v>-0.69543564788838541</v>
      </c>
      <c r="BK57" s="1">
        <f>'F12c_VDZ-F12 '!H50-'F12c_VDZ-F12 '!$C50</f>
        <v>-0.67107518053779014</v>
      </c>
      <c r="BL57" s="1">
        <f>'F12c_VDZ-F12 '!I50-'F12c_VDZ-F12 '!$C50</f>
        <v>-0.70571707990003318</v>
      </c>
      <c r="BM57" s="1">
        <f>'F12c_VDZ-F12 '!N50-'F12c_VDZ-F12 '!$L50</f>
        <v>-0.83291990174545161</v>
      </c>
      <c r="BN57" s="1">
        <f>'F12c_VDZ-F12 '!O50-'F12c_VDZ-F12 '!$L50</f>
        <v>-0.93675954346220447</v>
      </c>
      <c r="BO57" s="1">
        <f>'F12c_VDZ-F12 '!P50-'F12c_VDZ-F12 '!$L50</f>
        <v>-0.83265249303085431</v>
      </c>
      <c r="BP57" s="1">
        <f>'F12c_VDZ-F12 '!Q50-'F12c_VDZ-F12 '!$L50</f>
        <v>-0.81187038604010064</v>
      </c>
      <c r="BQ57" s="1">
        <f>'F12c_VDZ-F12 '!R50-'F12c_VDZ-F12 '!$L50</f>
        <v>-0.84142366383842138</v>
      </c>
      <c r="BR57" s="1">
        <f>'F12c_VDZ-F12 '!W50-'F12c_VDZ-F12 '!$U50</f>
        <v>-0.78601435070725589</v>
      </c>
      <c r="BS57" s="1">
        <f>'F12c_VDZ-F12 '!X50-'F12c_VDZ-F12 '!$U50</f>
        <v>-0.87711394026749545</v>
      </c>
      <c r="BT57" s="1">
        <f>'F12c_VDZ-F12 '!Y50-'F12c_VDZ-F12 '!$U50</f>
        <v>-0.76404407045961964</v>
      </c>
      <c r="BU57" s="1">
        <f>'F12c_VDZ-F12 '!Z50-'F12c_VDZ-F12 '!$U50</f>
        <v>-0.74147278328894517</v>
      </c>
      <c r="BV57" s="1">
        <f>'F12c_VDZ-F12 '!AA50-'F12c_VDZ-F12 '!$U50</f>
        <v>-0.77357037186922728</v>
      </c>
      <c r="BX57" s="1">
        <f>'F12c_aVDZ-F12'!E50-'F12c_aVDZ-F12'!C50</f>
        <v>-0.69481378381919923</v>
      </c>
      <c r="BY57" s="1">
        <f>'F12c_aVDZ-F12'!F50-'F12c_aVDZ-F12'!C50</f>
        <v>-0.7565575928484245</v>
      </c>
      <c r="BZ57" s="1">
        <f>'F12c_aVDZ-F12'!G50-'F12c_aVDZ-F12'!C50</f>
        <v>-0.63168802772968924</v>
      </c>
      <c r="CA57" s="1">
        <f>'F12c_aVDZ-F12'!H50-'F12c_aVDZ-F12'!C50</f>
        <v>-0.60709385716613662</v>
      </c>
      <c r="CB57" s="1">
        <f>'F12c_aVDZ-F12'!I50-'F12c_aVDZ-F12'!C50</f>
        <v>-0.63965525698890469</v>
      </c>
      <c r="CC57" s="1">
        <f>'F12c_aVDZ-F12'!N50-'F12c_aVDZ-F12'!L50</f>
        <v>-0.80639914146811842</v>
      </c>
      <c r="CD57" s="1">
        <f>'F12c_aVDZ-F12'!O50-'F12c_aVDZ-F12'!L50</f>
        <v>-0.91027915931303705</v>
      </c>
      <c r="CE57" s="1">
        <f>'F12c_aVDZ-F12'!P50-'F12c_aVDZ-F12'!L50</f>
        <v>-0.80335937822122805</v>
      </c>
      <c r="CF57" s="1">
        <f>'F12c_aVDZ-F12'!Q50-'F12c_aVDZ-F12'!L50</f>
        <v>-0.78230057714116263</v>
      </c>
      <c r="CG57" s="1">
        <f>'F12c_aVDZ-F12'!R50-'F12c_aVDZ-F12'!L50</f>
        <v>-0.81018133205356158</v>
      </c>
      <c r="CH57" s="1">
        <f>'F12c_aVDZ-F12'!W50-'F12c_aVDZ-F12'!U50</f>
        <v>-0.75060646264365882</v>
      </c>
      <c r="CI57" s="1">
        <f>'F12c_aVDZ-F12'!X50-'F12c_aVDZ-F12'!U50</f>
        <v>-0.83341837608073055</v>
      </c>
      <c r="CJ57" s="1">
        <f>'F12c_aVDZ-F12'!Y50-'F12c_aVDZ-F12'!U50</f>
        <v>-0.7175237029754582</v>
      </c>
      <c r="CK57" s="1">
        <f>'F12c_aVDZ-F12'!Z50-'F12c_aVDZ-F12'!U50</f>
        <v>-0.6946972171536494</v>
      </c>
      <c r="CL57" s="1">
        <f>'F12c_aVDZ-F12'!AA50-'F12c_aVDZ-F12'!U50</f>
        <v>-0.72491829452123291</v>
      </c>
      <c r="CM57" t="str">
        <f t="shared" si="14"/>
        <v>40_Benzene-Neopentane.out</v>
      </c>
      <c r="CO57" s="1">
        <f t="shared" si="15"/>
        <v>-2.2088055087072789E-2</v>
      </c>
      <c r="CP57" s="1"/>
      <c r="CQ57" s="1">
        <f t="shared" si="16"/>
        <v>-7.3945915457747091E-3</v>
      </c>
      <c r="CR57" s="1">
        <f t="shared" si="17"/>
        <v>-3.9033889872966299E-2</v>
      </c>
      <c r="CS57" s="1">
        <f t="shared" si="18"/>
        <v>2.2826485821808795E-2</v>
      </c>
      <c r="CU57" t="str">
        <f t="shared" si="19"/>
        <v>40_Benzene-Neopentane.out</v>
      </c>
      <c r="CV57" s="1">
        <f t="shared" si="20"/>
        <v>7.2088714654173214E-2</v>
      </c>
      <c r="CW57" s="1">
        <f t="shared" si="21"/>
        <v>2.6088714654173395E-2</v>
      </c>
      <c r="CX57" s="1">
        <f t="shared" si="22"/>
        <v>8.0653066765787984E-2</v>
      </c>
      <c r="CY57" s="1">
        <f t="shared" si="23"/>
        <v>5.8565011678715195E-2</v>
      </c>
      <c r="CZ57" s="1">
        <f t="shared" si="27"/>
        <v>8.139149750052399E-2</v>
      </c>
      <c r="DA57" s="1">
        <f t="shared" si="28"/>
        <v>5.1170420132940486E-2</v>
      </c>
      <c r="DB57" s="1">
        <f t="shared" si="24"/>
        <v>1.9531121805748897E-2</v>
      </c>
      <c r="DC57" s="1">
        <f t="shared" si="25"/>
        <v>4.6468546739434347E-3</v>
      </c>
      <c r="DD57" s="1"/>
      <c r="DH57" s="1"/>
      <c r="DI57" s="1"/>
      <c r="DJ57" s="1"/>
      <c r="DK57" s="1"/>
      <c r="DL57" s="1"/>
      <c r="DM57" s="1"/>
    </row>
    <row r="58" spans="1:117" x14ac:dyDescent="0.2">
      <c r="A58" t="s">
        <v>198</v>
      </c>
      <c r="B58" s="1"/>
      <c r="C58" s="1"/>
      <c r="E58" s="1">
        <f>'CCSD-MP2 '!X52+'(T) '!P61</f>
        <v>-0.68491466444611815</v>
      </c>
      <c r="F58" s="1"/>
      <c r="G58" s="1">
        <f>'CCSD-MP2 '!X52+'(T) '!AC61</f>
        <v>-0.71495442014281552</v>
      </c>
      <c r="H58" s="1"/>
      <c r="I58" s="1">
        <f>BEGDB!I44-BEGDB!E44</f>
        <v>-0.62999999999999989</v>
      </c>
      <c r="J58" s="1">
        <f>-(BEGDB!D44-BEGDB!I44)</f>
        <v>-0.59299999999999997</v>
      </c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B58" s="1">
        <f>'F12b_VTZ-F12'!E51-'F12b_VTZ-F12'!$C51</f>
        <v>-0.56546183938758343</v>
      </c>
      <c r="AC58" s="1">
        <f>'F12b_VTZ-F12'!F51-'F12b_VTZ-F12'!$C51</f>
        <v>-0.61776380701098521</v>
      </c>
      <c r="AD58" s="1">
        <f>'F12b_VTZ-F12'!G51-'F12b_VTZ-F12'!$C51</f>
        <v>-0.5256354021569738</v>
      </c>
      <c r="AE58" s="1">
        <f>'F12b_VTZ-F12'!H51-'F12b_VTZ-F12'!$C51</f>
        <v>-0.50213246937306977</v>
      </c>
      <c r="AF58" s="1">
        <f>'F12b_VTZ-F12'!I51-'F12b_VTZ-F12'!$C51</f>
        <v>-0.54233787978080983</v>
      </c>
      <c r="AG58" s="1">
        <f>'F12b_VTZ-F12'!N51-'F12b_VTZ-F12'!$L51</f>
        <v>-0.68009026921408111</v>
      </c>
      <c r="AH58" s="1">
        <f>'F12b_VTZ-F12'!O51-'F12b_VTZ-F12'!$L51</f>
        <v>-0.75875447245602068</v>
      </c>
      <c r="AI58" s="1">
        <f>'F12b_VTZ-F12'!P51-'F12b_VTZ-F12'!$L51</f>
        <v>-0.67386638579496516</v>
      </c>
      <c r="AJ58" s="1">
        <f>'F12b_VTZ-F12'!Q51-'F12b_VTZ-F12'!$L51</f>
        <v>-0.65221053494081715</v>
      </c>
      <c r="AK58" s="1">
        <f>'F12b_VTZ-F12'!R51-'F12b_VTZ-F12'!$L51</f>
        <v>-0.68925622533721409</v>
      </c>
      <c r="AL58" s="1">
        <f>'F12b_VTZ-F12'!W51-'F12b_VTZ-F12'!$U51</f>
        <v>-0.62277605430083227</v>
      </c>
      <c r="AM58" s="1">
        <f>'F12b_VTZ-F12'!X51-'F12b_VTZ-F12'!$U51</f>
        <v>-0.68825913973350339</v>
      </c>
      <c r="AN58" s="1">
        <f>'F12b_VTZ-F12'!Y51-'F12b_VTZ-F12'!$U51</f>
        <v>-0.59975089397596992</v>
      </c>
      <c r="AO58" s="1">
        <f>'F12b_VTZ-F12'!Z51-'F12b_VTZ-F12'!$U51</f>
        <v>-0.57717150215694346</v>
      </c>
      <c r="AP58" s="1">
        <f>'F12b_VTZ-F12'!AA51-'F12b_VTZ-F12'!$U51</f>
        <v>-0.61579705255901196</v>
      </c>
      <c r="AQ58" s="1"/>
      <c r="AR58" s="1">
        <f>'F12b_VDZ-F12'!E51-'F12b_VDZ-F12'!$C51</f>
        <v>-0.6040796388253451</v>
      </c>
      <c r="AS58" s="1">
        <f>'F12b_VDZ-F12'!F51-'F12b_VDZ-F12'!$C51</f>
        <v>-0.71157484395434878</v>
      </c>
      <c r="AT58" s="1">
        <f>'F12b_VDZ-F12'!G51-'F12b_VDZ-F12'!$C51</f>
        <v>-0.49061309622981941</v>
      </c>
      <c r="AU58" s="1">
        <f>'F12b_VDZ-F12'!H51-'F12b_VDZ-F12'!$C51</f>
        <v>-0.44310360111745428</v>
      </c>
      <c r="AV58" s="1">
        <f>'F12b_VDZ-F12'!I51-'F12b_VDZ-F12'!$C51</f>
        <v>-0.51954645996101601</v>
      </c>
      <c r="AW58" s="1">
        <f>'F12b_VDZ-F12'!N51-'F12b_VDZ-F12'!$L51</f>
        <v>-0.8062267207526963</v>
      </c>
      <c r="AX58" s="1">
        <f>'F12b_VDZ-F12'!O51-'F12b_VDZ-F12'!$L51</f>
        <v>-0.94623176582296242</v>
      </c>
      <c r="AY58" s="1">
        <f>'F12b_VDZ-F12'!P51-'F12b_VDZ-F12'!$L51</f>
        <v>-0.76055545189290541</v>
      </c>
      <c r="AZ58" s="1">
        <f>'F12b_VDZ-F12'!Q51-'F12b_VDZ-F12'!$L51</f>
        <v>-0.72063275930025128</v>
      </c>
      <c r="BA58" s="1">
        <f>'F12b_VDZ-F12'!R51-'F12b_VDZ-F12'!$L51</f>
        <v>-0.78486843992151023</v>
      </c>
      <c r="BB58" s="1">
        <f t="shared" si="9"/>
        <v>-0.7051531797890207</v>
      </c>
      <c r="BC58" s="1">
        <f t="shared" si="10"/>
        <v>-0.8289033048886556</v>
      </c>
      <c r="BD58" s="1">
        <f t="shared" si="11"/>
        <v>-0.62558427406136241</v>
      </c>
      <c r="BE58" s="1">
        <f t="shared" si="12"/>
        <v>-0.58186818020885278</v>
      </c>
      <c r="BF58" s="1">
        <f t="shared" si="13"/>
        <v>-0.65220744994126312</v>
      </c>
      <c r="BG58" s="1"/>
      <c r="BH58" s="1">
        <f>'F12c_VDZ-F12 '!E51-'F12c_VDZ-F12 '!$C51</f>
        <v>-0.62861765848568485</v>
      </c>
      <c r="BI58" s="1">
        <f>'F12c_VDZ-F12 '!F51-'F12c_VDZ-F12 '!$C51</f>
        <v>-0.73361871037519499</v>
      </c>
      <c r="BJ58" s="1">
        <f>'F12c_VDZ-F12 '!G51-'F12c_VDZ-F12 '!$C51</f>
        <v>-0.50756444724437788</v>
      </c>
      <c r="BK58" s="1">
        <f>'F12c_VDZ-F12 '!H51-'F12c_VDZ-F12 '!$C51</f>
        <v>-0.47043648534507998</v>
      </c>
      <c r="BL58" s="1">
        <f>'F12c_VDZ-F12 '!I51-'F12c_VDZ-F12 '!$C51</f>
        <v>-0.54537338163648474</v>
      </c>
      <c r="BM58" s="1">
        <f>'F12c_VDZ-F12 '!N51-'F12c_VDZ-F12 '!$L51</f>
        <v>-0.85381841974118444</v>
      </c>
      <c r="BN58" s="1">
        <f>'F12c_VDZ-F12 '!O51-'F12c_VDZ-F12 '!$L51</f>
        <v>-0.99142064163179455</v>
      </c>
      <c r="BO58" s="1">
        <f>'F12c_VDZ-F12 '!P51-'F12c_VDZ-F12 '!$L51</f>
        <v>-0.80153475248576278</v>
      </c>
      <c r="BP58" s="1">
        <f>'F12c_VDZ-F12 '!Q51-'F12c_VDZ-F12 '!$L51</f>
        <v>-0.77034721388425265</v>
      </c>
      <c r="BQ58" s="1">
        <f>'F12c_VDZ-F12 '!R51-'F12c_VDZ-F12 '!$L51</f>
        <v>-0.83329430890940959</v>
      </c>
      <c r="BR58" s="1">
        <f>'F12c_VDZ-F12 '!W51-'F12c_VDZ-F12 '!$U51</f>
        <v>-0.7412180391134342</v>
      </c>
      <c r="BS58" s="1">
        <f>'F12c_VDZ-F12 '!X51-'F12c_VDZ-F12 '!$U51</f>
        <v>-0.86251967600349477</v>
      </c>
      <c r="BT58" s="1">
        <f>'F12c_VDZ-F12 '!Y51-'F12c_VDZ-F12 '!$U51</f>
        <v>-0.65454959986507077</v>
      </c>
      <c r="BU58" s="1">
        <f>'F12c_VDZ-F12 '!Z51-'F12c_VDZ-F12 '!$U51</f>
        <v>-0.62039184961466631</v>
      </c>
      <c r="BV58" s="1">
        <f>'F12c_VDZ-F12 '!AA51-'F12c_VDZ-F12 '!$U51</f>
        <v>-0.68933384527294717</v>
      </c>
      <c r="BX58" s="1">
        <f>'F12c_aVDZ-F12'!E51-'F12c_aVDZ-F12'!C51</f>
        <v>-0.56242050415020284</v>
      </c>
      <c r="BY58" s="1">
        <f>'F12c_aVDZ-F12'!F51-'F12c_aVDZ-F12'!C51</f>
        <v>-0.63537153116367051</v>
      </c>
      <c r="BZ58" s="1">
        <f>'F12c_aVDZ-F12'!G51-'F12c_aVDZ-F12'!C51</f>
        <v>-0.40465743786973007</v>
      </c>
      <c r="CA58" s="1">
        <f>'F12c_aVDZ-F12'!H51-'F12c_aVDZ-F12'!C51</f>
        <v>-0.36718981373456661</v>
      </c>
      <c r="CB58" s="1">
        <f>'F12c_aVDZ-F12'!I51-'F12c_aVDZ-F12'!C51</f>
        <v>-0.43858352330158112</v>
      </c>
      <c r="CC58" s="1">
        <f>'F12c_aVDZ-F12'!N51-'F12c_aVDZ-F12'!L51</f>
        <v>-0.79508498386226378</v>
      </c>
      <c r="CD58" s="1">
        <f>'F12c_aVDZ-F12'!O51-'F12c_aVDZ-F12'!L51</f>
        <v>-0.92960255270012926</v>
      </c>
      <c r="CE58" s="1">
        <f>'F12c_aVDZ-F12'!P51-'F12c_aVDZ-F12'!L51</f>
        <v>-0.73289308509765494</v>
      </c>
      <c r="CF58" s="1">
        <f>'F12c_aVDZ-F12'!Q51-'F12c_aVDZ-F12'!L51</f>
        <v>-0.70094776138235204</v>
      </c>
      <c r="CG58" s="1">
        <f>'F12c_aVDZ-F12'!R51-'F12c_aVDZ-F12'!L51</f>
        <v>-0.76181885251764925</v>
      </c>
      <c r="CH58" s="1">
        <f>'F12c_aVDZ-F12'!W51-'F12c_aVDZ-F12'!U51</f>
        <v>-0.67875274400623375</v>
      </c>
      <c r="CI58" s="1">
        <f>'F12c_aVDZ-F12'!X51-'F12c_aVDZ-F12'!U51</f>
        <v>-0.78248704193190033</v>
      </c>
      <c r="CJ58" s="1">
        <f>'F12c_aVDZ-F12'!Y51-'F12c_aVDZ-F12'!U51</f>
        <v>-0.56877526148369295</v>
      </c>
      <c r="CK58" s="1">
        <f>'F12c_aVDZ-F12'!Z51-'F12c_aVDZ-F12'!U51</f>
        <v>-0.53406878755845977</v>
      </c>
      <c r="CL58" s="1">
        <f>'F12c_aVDZ-F12'!AA51-'F12c_aVDZ-F12'!U51</f>
        <v>-0.60020118790961519</v>
      </c>
      <c r="CM58" t="str">
        <f t="shared" si="14"/>
        <v>41_Uracil-Pentane.out</v>
      </c>
      <c r="CO58" s="1">
        <f t="shared" si="15"/>
        <v>-6.121081423931507E-2</v>
      </c>
      <c r="CP58" s="1"/>
      <c r="CQ58" s="1">
        <f t="shared" si="16"/>
        <v>-3.1425926425922235E-2</v>
      </c>
      <c r="CR58" s="1">
        <f t="shared" si="17"/>
        <v>-6.659626967997756E-2</v>
      </c>
      <c r="CS58" s="1">
        <f t="shared" si="18"/>
        <v>3.4706473925233183E-2</v>
      </c>
      <c r="CU58" t="str">
        <f t="shared" si="19"/>
        <v>41_Uracil-Pentane.out</v>
      </c>
      <c r="CV58" s="1">
        <f t="shared" si="20"/>
        <v>9.1914664446118177E-2</v>
      </c>
      <c r="CW58" s="1">
        <f t="shared" si="21"/>
        <v>5.4914664446118255E-2</v>
      </c>
      <c r="CX58" s="1">
        <f t="shared" si="22"/>
        <v>0.17735021720174027</v>
      </c>
      <c r="CY58" s="1">
        <f t="shared" si="23"/>
        <v>0.1161394029624252</v>
      </c>
      <c r="CZ58" s="1">
        <f t="shared" si="27"/>
        <v>0.15084587688765838</v>
      </c>
      <c r="DA58" s="1">
        <f t="shared" si="28"/>
        <v>8.4713476536502963E-2</v>
      </c>
      <c r="DB58" s="1">
        <f t="shared" si="24"/>
        <v>4.9543133282447638E-2</v>
      </c>
      <c r="DC58" s="1">
        <f t="shared" si="25"/>
        <v>1.1048278651152987E-2</v>
      </c>
      <c r="DD58" s="1"/>
      <c r="DH58" s="1"/>
      <c r="DI58" s="1"/>
      <c r="DJ58" s="1"/>
      <c r="DK58" s="1"/>
      <c r="DL58" s="1"/>
      <c r="DM58" s="1"/>
    </row>
    <row r="59" spans="1:117" x14ac:dyDescent="0.2">
      <c r="A59" t="s">
        <v>204</v>
      </c>
      <c r="B59" s="1"/>
      <c r="C59" s="1"/>
      <c r="E59" s="1">
        <f>'CCSD-MP2 '!X53+'(T) '!P62</f>
        <v>-0.64892467586222513</v>
      </c>
      <c r="F59" s="1"/>
      <c r="G59" s="1">
        <f>'CCSD-MP2 '!X53+'(T) '!AC62</f>
        <v>-0.67901299688969941</v>
      </c>
      <c r="H59" s="1"/>
      <c r="I59" s="1">
        <f>BEGDB!I45-BEGDB!E45</f>
        <v>-0.60700000000000021</v>
      </c>
      <c r="J59" s="1">
        <f>-(BEGDB!D45-BEGDB!I45)</f>
        <v>-0.5600000000000005</v>
      </c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B59" s="1">
        <f>'F12b_VTZ-F12'!E52-'F12b_VTZ-F12'!$C52</f>
        <v>-0.54442017258639641</v>
      </c>
      <c r="AC59" s="1">
        <f>'F12b_VTZ-F12'!F52-'F12b_VTZ-F12'!$C52</f>
        <v>-0.58941738886005091</v>
      </c>
      <c r="AD59" s="1">
        <f>'F12b_VTZ-F12'!G52-'F12b_VTZ-F12'!$C52</f>
        <v>-0.50749281680979763</v>
      </c>
      <c r="AE59" s="1">
        <f>'F12b_VTZ-F12'!H52-'F12b_VTZ-F12'!$C52</f>
        <v>-0.48703977958659195</v>
      </c>
      <c r="AF59" s="1">
        <f>'F12b_VTZ-F12'!I52-'F12b_VTZ-F12'!$C52</f>
        <v>-0.52244942008312556</v>
      </c>
      <c r="AG59" s="1">
        <f>'F12b_VTZ-F12'!N52-'F12b_VTZ-F12'!$L52</f>
        <v>-0.64640406835922093</v>
      </c>
      <c r="AH59" s="1">
        <f>'F12b_VTZ-F12'!O52-'F12b_VTZ-F12'!$L52</f>
        <v>-0.71454944858533898</v>
      </c>
      <c r="AI59" s="1">
        <f>'F12b_VTZ-F12'!P52-'F12b_VTZ-F12'!$L52</f>
        <v>-0.63914396020626985</v>
      </c>
      <c r="AJ59" s="1">
        <f>'F12b_VTZ-F12'!Q52-'F12b_VTZ-F12'!$L52</f>
        <v>-0.62031845740467961</v>
      </c>
      <c r="AK59" s="1">
        <f>'F12b_VTZ-F12'!R52-'F12b_VTZ-F12'!$L52</f>
        <v>-0.65291040348565055</v>
      </c>
      <c r="AL59" s="1">
        <f>'F12b_VTZ-F12'!W52-'F12b_VTZ-F12'!$U52</f>
        <v>-0.59541212047280911</v>
      </c>
      <c r="AM59" s="1">
        <f>'F12b_VTZ-F12'!X52-'F12b_VTZ-F12'!$U52</f>
        <v>-0.65198341872269516</v>
      </c>
      <c r="AN59" s="1">
        <f>'F12b_VTZ-F12'!Y52-'F12b_VTZ-F12'!$U52</f>
        <v>-0.57331838850803418</v>
      </c>
      <c r="AO59" s="1">
        <f>'F12b_VTZ-F12'!Z52-'F12b_VTZ-F12'!$U52</f>
        <v>-0.55367911849563622</v>
      </c>
      <c r="AP59" s="1">
        <f>'F12b_VTZ-F12'!AA52-'F12b_VTZ-F12'!$U52</f>
        <v>-0.58767991178438805</v>
      </c>
      <c r="AQ59" s="1"/>
      <c r="AR59" s="1">
        <f>'F12b_VDZ-F12'!E52-'F12b_VDZ-F12'!$C52</f>
        <v>-0.56602047916258158</v>
      </c>
      <c r="AS59" s="1">
        <f>'F12b_VDZ-F12'!F52-'F12b_VDZ-F12'!$C52</f>
        <v>-0.66799951171687155</v>
      </c>
      <c r="AT59" s="1">
        <f>'F12b_VDZ-F12'!G52-'F12b_VDZ-F12'!$C52</f>
        <v>-0.46924176107499438</v>
      </c>
      <c r="AU59" s="1">
        <f>'F12b_VDZ-F12'!H52-'F12b_VDZ-F12'!$C52</f>
        <v>-0.42780654428805143</v>
      </c>
      <c r="AV59" s="1">
        <f>'F12b_VDZ-F12'!I52-'F12b_VDZ-F12'!$C52</f>
        <v>-0.49664825994324602</v>
      </c>
      <c r="AW59" s="1">
        <f>'F12b_VDZ-F12'!N52-'F12b_VDZ-F12'!$L52</f>
        <v>-0.74065735820631051</v>
      </c>
      <c r="AX59" s="1">
        <f>'F12b_VDZ-F12'!O52-'F12b_VDZ-F12'!$L52</f>
        <v>-0.87342943587171051</v>
      </c>
      <c r="AY59" s="1">
        <f>'F12b_VDZ-F12'!P52-'F12b_VDZ-F12'!$L52</f>
        <v>-0.70681767093093306</v>
      </c>
      <c r="AZ59" s="1">
        <f>'F12b_VDZ-F12'!Q52-'F12b_VDZ-F12'!$L52</f>
        <v>-0.67208395827177103</v>
      </c>
      <c r="BA59" s="1">
        <f>'F12b_VDZ-F12'!R52-'F12b_VDZ-F12'!$L52</f>
        <v>-0.72979159336938082</v>
      </c>
      <c r="BB59" s="1">
        <f t="shared" si="9"/>
        <v>-0.65333891868444605</v>
      </c>
      <c r="BC59" s="1">
        <f t="shared" si="10"/>
        <v>-0.77071447379429103</v>
      </c>
      <c r="BD59" s="1">
        <f t="shared" si="11"/>
        <v>-0.58802971600296372</v>
      </c>
      <c r="BE59" s="1">
        <f t="shared" si="12"/>
        <v>-0.54994525127991123</v>
      </c>
      <c r="BF59" s="1">
        <f t="shared" si="13"/>
        <v>-0.61321992665631342</v>
      </c>
      <c r="BG59" s="1"/>
      <c r="BH59" s="1">
        <f>'F12c_VDZ-F12 '!E52-'F12c_VDZ-F12 '!$C52</f>
        <v>-0.58514631287529983</v>
      </c>
      <c r="BI59" s="1">
        <f>'F12c_VDZ-F12 '!F52-'F12c_VDZ-F12 '!$C52</f>
        <v>-0.6847767222747505</v>
      </c>
      <c r="BJ59" s="1">
        <f>'F12c_VDZ-F12 '!G52-'F12c_VDZ-F12 '!$C52</f>
        <v>-0.48138803044170508</v>
      </c>
      <c r="BK59" s="1">
        <f>'F12c_VDZ-F12 '!H52-'F12c_VDZ-F12 '!$C52</f>
        <v>-0.44930284794742903</v>
      </c>
      <c r="BL59" s="1">
        <f>'F12c_VDZ-F12 '!I52-'F12c_VDZ-F12 '!$C52</f>
        <v>-0.51679202414516645</v>
      </c>
      <c r="BM59" s="1">
        <f>'F12c_VDZ-F12 '!N52-'F12c_VDZ-F12 '!$L52</f>
        <v>-0.78364535639532562</v>
      </c>
      <c r="BN59" s="1">
        <f>'F12c_VDZ-F12 '!O52-'F12c_VDZ-F12 '!$L52</f>
        <v>-0.91408644248078375</v>
      </c>
      <c r="BO59" s="1">
        <f>'F12c_VDZ-F12 '!P52-'F12c_VDZ-F12 '!$L52</f>
        <v>-0.74368370296869379</v>
      </c>
      <c r="BP59" s="1">
        <f>'F12c_VDZ-F12 '!Q52-'F12c_VDZ-F12 '!$L52</f>
        <v>-0.71680215441505979</v>
      </c>
      <c r="BQ59" s="1">
        <f>'F12c_VDZ-F12 '!R52-'F12c_VDZ-F12 '!$L52</f>
        <v>-0.77334581182227113</v>
      </c>
      <c r="BR59" s="1">
        <f>'F12c_VDZ-F12 '!W52-'F12c_VDZ-F12 '!$U52</f>
        <v>-0.68439583463531317</v>
      </c>
      <c r="BS59" s="1">
        <f>'F12c_VDZ-F12 '!X52-'F12c_VDZ-F12 '!$U52</f>
        <v>-0.79943158237776712</v>
      </c>
      <c r="BT59" s="1">
        <f>'F12c_VDZ-F12 '!Y52-'F12c_VDZ-F12 '!$U52</f>
        <v>-0.61253586670519944</v>
      </c>
      <c r="BU59" s="1">
        <f>'F12c_VDZ-F12 '!Z52-'F12c_VDZ-F12 '!$U52</f>
        <v>-0.58305250118124441</v>
      </c>
      <c r="BV59" s="1">
        <f>'F12c_VDZ-F12 '!AA52-'F12c_VDZ-F12 '!$U52</f>
        <v>-0.64506891798371857</v>
      </c>
      <c r="BX59" s="1">
        <f>'F12c_aVDZ-F12'!E52-'F12c_aVDZ-F12'!C52</f>
        <v>-0.52841139756971245</v>
      </c>
      <c r="BY59" s="1">
        <f>'F12c_aVDZ-F12'!F52-'F12c_aVDZ-F12'!C52</f>
        <v>-0.59878361246112366</v>
      </c>
      <c r="BZ59" s="1">
        <f>'F12c_aVDZ-F12'!G52-'F12c_aVDZ-F12'!C52</f>
        <v>-0.3910635727637084</v>
      </c>
      <c r="CA59" s="1">
        <f>'F12c_aVDZ-F12'!H52-'F12c_aVDZ-F12'!C52</f>
        <v>-0.3586254407490479</v>
      </c>
      <c r="CB59" s="1">
        <f>'F12c_aVDZ-F12'!I52-'F12c_aVDZ-F12'!C52</f>
        <v>-0.42316677760655086</v>
      </c>
      <c r="CC59" s="1">
        <f>'F12c_aVDZ-F12'!N52-'F12c_aVDZ-F12'!L52</f>
        <v>-0.73579900831235534</v>
      </c>
      <c r="CD59" s="1">
        <f>'F12c_aVDZ-F12'!O52-'F12c_aVDZ-F12'!L52</f>
        <v>-0.86393548918488472</v>
      </c>
      <c r="CE59" s="1">
        <f>'F12c_aVDZ-F12'!P52-'F12c_aVDZ-F12'!L52</f>
        <v>-0.68756383965080614</v>
      </c>
      <c r="CF59" s="1">
        <f>'F12c_aVDZ-F12'!Q52-'F12c_aVDZ-F12'!L52</f>
        <v>-0.66002115835937225</v>
      </c>
      <c r="CG59" s="1">
        <f>'F12c_aVDZ-F12'!R52-'F12c_aVDZ-F12'!L52</f>
        <v>-0.7148221398211243</v>
      </c>
      <c r="CH59" s="1">
        <f>'F12c_aVDZ-F12'!W52-'F12c_aVDZ-F12'!U52</f>
        <v>-0.63210520294103389</v>
      </c>
      <c r="CI59" s="1">
        <f>'F12c_aVDZ-F12'!X52-'F12c_aVDZ-F12'!U52</f>
        <v>-0.73135955082300441</v>
      </c>
      <c r="CJ59" s="1">
        <f>'F12c_aVDZ-F12'!Y52-'F12c_aVDZ-F12'!U52</f>
        <v>-0.53931370620725794</v>
      </c>
      <c r="CK59" s="1">
        <f>'F12c_aVDZ-F12'!Z52-'F12c_aVDZ-F12'!U52</f>
        <v>-0.50932329955421096</v>
      </c>
      <c r="CL59" s="1">
        <f>'F12c_aVDZ-F12'!AA52-'F12c_aVDZ-F12'!U52</f>
        <v>-0.56899445871383847</v>
      </c>
      <c r="CM59" t="str">
        <f t="shared" si="14"/>
        <v>42_Uracil-Cyclopentane.out</v>
      </c>
      <c r="CO59" s="1">
        <f t="shared" si="15"/>
        <v>-5.7925675765552853E-2</v>
      </c>
      <c r="CP59" s="1"/>
      <c r="CQ59" s="1">
        <f t="shared" si="16"/>
        <v>-2.9680752506580532E-2</v>
      </c>
      <c r="CR59" s="1">
        <f t="shared" si="17"/>
        <v>-5.9469906253865723E-2</v>
      </c>
      <c r="CS59" s="1">
        <f t="shared" si="18"/>
        <v>2.9990406653046975E-2</v>
      </c>
      <c r="CU59" t="str">
        <f t="shared" si="19"/>
        <v>42_Uracil-Cyclopentane.out</v>
      </c>
      <c r="CV59" s="1">
        <f t="shared" si="20"/>
        <v>8.8924675862224634E-2</v>
      </c>
      <c r="CW59" s="1">
        <f t="shared" si="21"/>
        <v>4.1924675862224925E-2</v>
      </c>
      <c r="CX59" s="1">
        <f t="shared" si="22"/>
        <v>0.16753664542052005</v>
      </c>
      <c r="CY59" s="1">
        <f t="shared" si="23"/>
        <v>0.10961096965496719</v>
      </c>
      <c r="CZ59" s="1">
        <f t="shared" si="27"/>
        <v>0.13960137630801417</v>
      </c>
      <c r="DA59" s="1">
        <f t="shared" si="28"/>
        <v>7.9930217148386662E-2</v>
      </c>
      <c r="DB59" s="1">
        <f t="shared" si="24"/>
        <v>5.0141063401101471E-2</v>
      </c>
      <c r="DC59" s="1">
        <f t="shared" si="25"/>
        <v>9.7807156559552855E-3</v>
      </c>
      <c r="DD59" s="1"/>
      <c r="DH59" s="1"/>
      <c r="DI59" s="1"/>
      <c r="DJ59" s="1"/>
      <c r="DK59" s="1"/>
      <c r="DL59" s="1"/>
      <c r="DM59" s="1"/>
    </row>
    <row r="60" spans="1:117" x14ac:dyDescent="0.2">
      <c r="A60" t="s">
        <v>205</v>
      </c>
      <c r="B60" s="1"/>
      <c r="C60" s="1"/>
      <c r="E60" s="1">
        <f>'CCSD-MP2 '!X54+'(T) '!P63</f>
        <v>-0.40182800423646459</v>
      </c>
      <c r="F60" s="1"/>
      <c r="G60" s="1">
        <f>'CCSD-MP2 '!X54+'(T) '!AC63</f>
        <v>-0.42678757321042637</v>
      </c>
      <c r="H60" s="1"/>
      <c r="I60" s="1">
        <f>BEGDB!I46-BEGDB!E46</f>
        <v>-0.36099999999999977</v>
      </c>
      <c r="J60" s="1">
        <f>-(BEGDB!D46-BEGDB!I46)</f>
        <v>-0.33799999999999963</v>
      </c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B60" s="1">
        <f>'F12b_VTZ-F12'!E53-'F12b_VTZ-F12'!$C53</f>
        <v>-0.32110898689161527</v>
      </c>
      <c r="AC60" s="1">
        <f>'F12b_VTZ-F12'!F53-'F12b_VTZ-F12'!$C53</f>
        <v>-0.35322383717947314</v>
      </c>
      <c r="AD60" s="1">
        <f>'F12b_VTZ-F12'!G53-'F12b_VTZ-F12'!$C53</f>
        <v>-0.28837575536659799</v>
      </c>
      <c r="AE60" s="1">
        <f>'F12b_VTZ-F12'!H53-'F12b_VTZ-F12'!$C53</f>
        <v>-0.2718539638277262</v>
      </c>
      <c r="AF60" s="1">
        <f>'F12b_VTZ-F12'!I53-'F12b_VTZ-F12'!$C53</f>
        <v>-0.30001670793241519</v>
      </c>
      <c r="AG60" s="1">
        <f>'F12b_VTZ-F12'!N53-'F12b_VTZ-F12'!$L53</f>
        <v>-0.40283054488555514</v>
      </c>
      <c r="AH60" s="1">
        <f>'F12b_VTZ-F12'!O53-'F12b_VTZ-F12'!$L53</f>
        <v>-0.45282576825034049</v>
      </c>
      <c r="AI60" s="1">
        <f>'F12b_VTZ-F12'!P53-'F12b_VTZ-F12'!$L53</f>
        <v>-0.39335675946749404</v>
      </c>
      <c r="AJ60" s="1">
        <f>'F12b_VTZ-F12'!Q53-'F12b_VTZ-F12'!$L53</f>
        <v>-0.37820543133771656</v>
      </c>
      <c r="AK60" s="1">
        <f>'F12b_VTZ-F12'!R53-'F12b_VTZ-F12'!$L53</f>
        <v>-0.40403210854528027</v>
      </c>
      <c r="AL60" s="1">
        <f>'F12b_VTZ-F12'!W53-'F12b_VTZ-F12'!$U53</f>
        <v>-0.3619697658885852</v>
      </c>
      <c r="AM60" s="1">
        <f>'F12b_VTZ-F12'!X53-'F12b_VTZ-F12'!$U53</f>
        <v>-0.40302480271490682</v>
      </c>
      <c r="AN60" s="1">
        <f>'F12b_VTZ-F12'!Y53-'F12b_VTZ-F12'!$U53</f>
        <v>-0.34086625741704601</v>
      </c>
      <c r="AO60" s="1">
        <f>'F12b_VTZ-F12'!Z53-'F12b_VTZ-F12'!$U53</f>
        <v>-0.32502969758272116</v>
      </c>
      <c r="AP60" s="1">
        <f>'F12b_VTZ-F12'!AA53-'F12b_VTZ-F12'!$U53</f>
        <v>-0.35202440823884773</v>
      </c>
      <c r="AQ60" s="1"/>
      <c r="AR60" s="1">
        <f>'F12b_VDZ-F12'!E53-'F12b_VDZ-F12'!$C53</f>
        <v>-0.35453589152101994</v>
      </c>
      <c r="AS60" s="1">
        <f>'F12b_VDZ-F12'!F53-'F12b_VDZ-F12'!$C53</f>
        <v>-0.41178184463100242</v>
      </c>
      <c r="AT60" s="1">
        <f>'F12b_VDZ-F12'!G53-'F12b_VDZ-F12'!$C53</f>
        <v>-0.25454382008826437</v>
      </c>
      <c r="AU60" s="1">
        <f>'F12b_VDZ-F12'!H53-'F12b_VDZ-F12'!$C53</f>
        <v>-0.22083439267074745</v>
      </c>
      <c r="AV60" s="1">
        <f>'F12b_VDZ-F12'!I53-'F12b_VDZ-F12'!$C53</f>
        <v>-0.27493101082817573</v>
      </c>
      <c r="AW60" s="1">
        <f>'F12b_VDZ-F12'!N53-'F12b_VDZ-F12'!$L53</f>
        <v>-0.50348188838932506</v>
      </c>
      <c r="AX60" s="1">
        <f>'F12b_VDZ-F12'!O53-'F12b_VDZ-F12'!$L53</f>
        <v>-0.58416783195074773</v>
      </c>
      <c r="AY60" s="1">
        <f>'F12b_VDZ-F12'!P53-'F12b_VDZ-F12'!$L53</f>
        <v>-0.45382917155780289</v>
      </c>
      <c r="AZ60" s="1">
        <f>'F12b_VDZ-F12'!Q53-'F12b_VDZ-F12'!$L53</f>
        <v>-0.42588655637302564</v>
      </c>
      <c r="BA60" s="1">
        <f>'F12b_VDZ-F12'!R53-'F12b_VDZ-F12'!$L53</f>
        <v>-0.470728640613987</v>
      </c>
      <c r="BB60" s="1">
        <f t="shared" si="9"/>
        <v>-0.4290088899551725</v>
      </c>
      <c r="BC60" s="1">
        <f t="shared" si="10"/>
        <v>-0.49797483829087508</v>
      </c>
      <c r="BD60" s="1">
        <f t="shared" si="11"/>
        <v>-0.35418649582303363</v>
      </c>
      <c r="BE60" s="1">
        <f t="shared" si="12"/>
        <v>-0.32336047452188654</v>
      </c>
      <c r="BF60" s="1">
        <f t="shared" si="13"/>
        <v>-0.37282982572108136</v>
      </c>
      <c r="BG60" s="1"/>
      <c r="BH60" s="1">
        <f>'F12c_VDZ-F12 '!E53-'F12c_VDZ-F12 '!$C53</f>
        <v>-0.36794732567430843</v>
      </c>
      <c r="BI60" s="1">
        <f>'F12c_VDZ-F12 '!F53-'F12c_VDZ-F12 '!$C53</f>
        <v>-0.42412530243964097</v>
      </c>
      <c r="BJ60" s="1">
        <f>'F12c_VDZ-F12 '!G53-'F12c_VDZ-F12 '!$C53</f>
        <v>-0.26322663859378714</v>
      </c>
      <c r="BK60" s="1">
        <f>'F12c_VDZ-F12 '!H53-'F12c_VDZ-F12 '!$C53</f>
        <v>-0.23690839100277339</v>
      </c>
      <c r="BL60" s="1">
        <f>'F12c_VDZ-F12 '!I53-'F12c_VDZ-F12 '!$C53</f>
        <v>-0.289948123488867</v>
      </c>
      <c r="BM60" s="1">
        <f>'F12c_VDZ-F12 '!N53-'F12c_VDZ-F12 '!$L53</f>
        <v>-0.53512869216693648</v>
      </c>
      <c r="BN60" s="1">
        <f>'F12c_VDZ-F12 '!O53-'F12c_VDZ-F12 '!$L53</f>
        <v>-0.61477207353505259</v>
      </c>
      <c r="BO60" s="1">
        <f>'F12c_VDZ-F12 '!P53-'F12c_VDZ-F12 '!$L53</f>
        <v>-0.48148985171444103</v>
      </c>
      <c r="BP60" s="1">
        <f>'F12c_VDZ-F12 '!Q53-'F12c_VDZ-F12 '!$L53</f>
        <v>-0.45968883466736443</v>
      </c>
      <c r="BQ60" s="1">
        <f>'F12c_VDZ-F12 '!R53-'F12c_VDZ-F12 '!$L53</f>
        <v>-0.50362489492756657</v>
      </c>
      <c r="BR60" s="1">
        <f>'F12c_VDZ-F12 '!W53-'F12c_VDZ-F12 '!$U53</f>
        <v>-0.45153800892062268</v>
      </c>
      <c r="BS60" s="1">
        <f>'F12c_VDZ-F12 '!X53-'F12c_VDZ-F12 '!$U53</f>
        <v>-0.51944868798734678</v>
      </c>
      <c r="BT60" s="1">
        <f>'F12c_VDZ-F12 '!Y53-'F12c_VDZ-F12 '!$U53</f>
        <v>-0.37235824515411409</v>
      </c>
      <c r="BU60" s="1">
        <f>'F12c_VDZ-F12 '!Z53-'F12c_VDZ-F12 '!$U53</f>
        <v>-0.34829861283506869</v>
      </c>
      <c r="BV60" s="1">
        <f>'F12c_VDZ-F12 '!AA53-'F12c_VDZ-F12 '!$U53</f>
        <v>-0.39678650920821656</v>
      </c>
      <c r="BX60" s="1">
        <f>'F12c_aVDZ-F12'!E53-'F12c_aVDZ-F12'!C53</f>
        <v>-0.31387421088595335</v>
      </c>
      <c r="BY60" s="1">
        <f>'F12c_aVDZ-F12'!F53-'F12c_aVDZ-F12'!C53</f>
        <v>-0.34650853274225346</v>
      </c>
      <c r="BZ60" s="1">
        <f>'F12c_aVDZ-F12'!G53-'F12c_aVDZ-F12'!C53</f>
        <v>-0.18167309095967488</v>
      </c>
      <c r="CA60" s="1">
        <f>'F12c_aVDZ-F12'!H53-'F12c_aVDZ-F12'!C53</f>
        <v>-0.155024335769399</v>
      </c>
      <c r="CB60" s="1">
        <f>'F12c_aVDZ-F12'!I53-'F12c_aVDZ-F12'!C53</f>
        <v>-0.20590335360625378</v>
      </c>
      <c r="CC60" s="1">
        <f>'F12c_aVDZ-F12'!N53-'F12c_aVDZ-F12'!L53</f>
        <v>-0.49066325047006742</v>
      </c>
      <c r="CD60" s="1">
        <f>'F12c_aVDZ-F12'!O53-'F12c_aVDZ-F12'!L53</f>
        <v>-0.56924467241560528</v>
      </c>
      <c r="CE60" s="1">
        <f>'F12c_aVDZ-F12'!P53-'F12c_aVDZ-F12'!L53</f>
        <v>-0.43033773045505974</v>
      </c>
      <c r="CF60" s="1">
        <f>'F12c_aVDZ-F12'!Q53-'F12c_aVDZ-F12'!L53</f>
        <v>-0.40788080583675423</v>
      </c>
      <c r="CG60" s="1">
        <f>'F12c_aVDZ-F12'!R53-'F12c_aVDZ-F12'!L53</f>
        <v>-0.45075658971699317</v>
      </c>
      <c r="CH60" s="1">
        <f>'F12c_aVDZ-F12'!W53-'F12c_aVDZ-F12'!U53</f>
        <v>-0.40226873067801083</v>
      </c>
      <c r="CI60" s="1">
        <f>'F12c_aVDZ-F12'!X53-'F12c_aVDZ-F12'!U53</f>
        <v>-0.45787660257892959</v>
      </c>
      <c r="CJ60" s="1">
        <f>'F12c_aVDZ-F12'!Y53-'F12c_aVDZ-F12'!U53</f>
        <v>-0.30600541070736753</v>
      </c>
      <c r="CK60" s="1">
        <f>'F12c_aVDZ-F12'!Z53-'F12c_aVDZ-F12'!U53</f>
        <v>-0.28145257080307706</v>
      </c>
      <c r="CL60" s="1">
        <f>'F12c_aVDZ-F12'!AA53-'F12c_aVDZ-F12'!U53</f>
        <v>-0.32832997166162414</v>
      </c>
      <c r="CM60" t="str">
        <f t="shared" si="14"/>
        <v>43_Uracil-Neopentane.out</v>
      </c>
      <c r="CO60" s="1">
        <f t="shared" si="15"/>
        <v>-4.2778772113580388E-2</v>
      </c>
      <c r="CP60" s="1"/>
      <c r="CQ60" s="1">
        <f t="shared" si="16"/>
        <v>-2.2324560954256611E-2</v>
      </c>
      <c r="CR60" s="1">
        <f t="shared" si="17"/>
        <v>-4.050312203488593E-2</v>
      </c>
      <c r="CS60" s="1">
        <f t="shared" si="18"/>
        <v>2.4552839904290469E-2</v>
      </c>
      <c r="CU60" t="str">
        <f t="shared" si="19"/>
        <v>43_Uracil-Neopentane.out</v>
      </c>
      <c r="CV60" s="1">
        <f t="shared" si="20"/>
        <v>6.3828004236464952E-2</v>
      </c>
      <c r="CW60" s="1">
        <f t="shared" si="21"/>
        <v>4.0828004236464821E-2</v>
      </c>
      <c r="CX60" s="1">
        <f t="shared" si="22"/>
        <v>0.13860136564267744</v>
      </c>
      <c r="CY60" s="1">
        <f t="shared" si="23"/>
        <v>9.5822593529097055E-2</v>
      </c>
      <c r="CZ60" s="1">
        <f t="shared" si="27"/>
        <v>0.12037543343338752</v>
      </c>
      <c r="DA60" s="1">
        <f t="shared" si="28"/>
        <v>7.3498032574840444E-2</v>
      </c>
      <c r="DB60" s="1">
        <f t="shared" si="24"/>
        <v>5.5319471494211125E-2</v>
      </c>
      <c r="DC60" s="1">
        <f t="shared" si="25"/>
        <v>8.4712447689705428E-3</v>
      </c>
      <c r="DD60" s="1"/>
      <c r="DH60" s="1"/>
      <c r="DI60" s="1"/>
      <c r="DJ60" s="1"/>
      <c r="DK60" s="1"/>
      <c r="DL60" s="1"/>
      <c r="DM60" s="1"/>
    </row>
    <row r="61" spans="1:117" x14ac:dyDescent="0.2">
      <c r="A61" t="s">
        <v>188</v>
      </c>
      <c r="B61" s="1"/>
      <c r="C61" s="1"/>
      <c r="E61" s="1">
        <f>'CCSD-MP2 '!X55+'(T) '!P64</f>
        <v>-0.17683323658271533</v>
      </c>
      <c r="F61" s="1"/>
      <c r="G61" s="1">
        <f>'CCSD-MP2 '!X55+'(T) '!AC64</f>
        <v>-0.19305854486239005</v>
      </c>
      <c r="H61" s="1"/>
      <c r="I61" s="1">
        <f>BEGDB!I47-BEGDB!E47</f>
        <v>-0.1579999999999997</v>
      </c>
      <c r="J61" s="1">
        <f>-(BEGDB!D47-BEGDB!I47)</f>
        <v>-0.14599999999999991</v>
      </c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B61" s="1">
        <f>'F12b_VTZ-F12'!E54-'F12b_VTZ-F12'!$C54</f>
        <v>-0.13980933936865725</v>
      </c>
      <c r="AC61" s="1">
        <f>'F12b_VTZ-F12'!F54-'F12b_VTZ-F12'!$C54</f>
        <v>-0.16613580047535725</v>
      </c>
      <c r="AD61" s="1">
        <f>'F12b_VTZ-F12'!G54-'F12b_VTZ-F12'!$C54</f>
        <v>-0.13149081874789736</v>
      </c>
      <c r="AE61" s="1">
        <f>'F12b_VTZ-F12'!H54-'F12b_VTZ-F12'!$C54</f>
        <v>-0.12018421257881551</v>
      </c>
      <c r="AF61" s="1">
        <f>'F12b_VTZ-F12'!I54-'F12b_VTZ-F12'!$C54</f>
        <v>-0.13550173106198216</v>
      </c>
      <c r="AG61" s="1">
        <f>'F12b_VTZ-F12'!N54-'F12b_VTZ-F12'!$L54</f>
        <v>-0.17063062560427866</v>
      </c>
      <c r="AH61" s="1">
        <f>'F12b_VTZ-F12'!O54-'F12b_VTZ-F12'!$L54</f>
        <v>-0.20783737021001625</v>
      </c>
      <c r="AI61" s="1">
        <f>'F12b_VTZ-F12'!P54-'F12b_VTZ-F12'!$L54</f>
        <v>-0.17501779914088855</v>
      </c>
      <c r="AJ61" s="1">
        <f>'F12b_VTZ-F12'!Q54-'F12b_VTZ-F12'!$L54</f>
        <v>-0.16430692714112949</v>
      </c>
      <c r="AK61" s="1">
        <f>'F12b_VTZ-F12'!R54-'F12b_VTZ-F12'!$L54</f>
        <v>-0.17881738035526751</v>
      </c>
      <c r="AL61" s="1">
        <f>'F12b_VTZ-F12'!W54-'F12b_VTZ-F12'!$U54</f>
        <v>-0.15521998248646796</v>
      </c>
      <c r="AM61" s="1">
        <f>'F12b_VTZ-F12'!X54-'F12b_VTZ-F12'!$U54</f>
        <v>-0.18698658534268686</v>
      </c>
      <c r="AN61" s="1">
        <f>'F12b_VTZ-F12'!Y54-'F12b_VTZ-F12'!$U54</f>
        <v>-0.15325430894439296</v>
      </c>
      <c r="AO61" s="1">
        <f>'F12b_VTZ-F12'!Z54-'F12b_VTZ-F12'!$U54</f>
        <v>-0.1422455698599725</v>
      </c>
      <c r="AP61" s="1">
        <f>'F12b_VTZ-F12'!AA54-'F12b_VTZ-F12'!$U54</f>
        <v>-0.15715955570862494</v>
      </c>
      <c r="AQ61" s="1"/>
      <c r="AR61" s="1">
        <f>'F12b_VDZ-F12'!E54-'F12b_VDZ-F12'!$C54</f>
        <v>-0.15374026053540613</v>
      </c>
      <c r="AS61" s="1">
        <f>'F12b_VDZ-F12'!F54-'F12b_VDZ-F12'!$C54</f>
        <v>-0.21939365521055598</v>
      </c>
      <c r="AT61" s="1">
        <f>'F12b_VDZ-F12'!G54-'F12b_VDZ-F12'!$C54</f>
        <v>-0.14075651062124894</v>
      </c>
      <c r="AU61" s="1">
        <f>'F12b_VDZ-F12'!H54-'F12b_VDZ-F12'!$C54</f>
        <v>-0.11833960869008386</v>
      </c>
      <c r="AV61" s="1">
        <f>'F12b_VDZ-F12'!I54-'F12b_VDZ-F12'!$C54</f>
        <v>-0.14319403560783295</v>
      </c>
      <c r="AW61" s="1">
        <f>'F12b_VDZ-F12'!N54-'F12b_VDZ-F12'!$L54</f>
        <v>-0.20874033113637025</v>
      </c>
      <c r="AX61" s="1">
        <f>'F12b_VDZ-F12'!O54-'F12b_VDZ-F12'!$L54</f>
        <v>-0.28700811201230625</v>
      </c>
      <c r="AY61" s="1">
        <f>'F12b_VDZ-F12'!P54-'F12b_VDZ-F12'!$L54</f>
        <v>-0.21829095340312143</v>
      </c>
      <c r="AZ61" s="1">
        <f>'F12b_VDZ-F12'!Q54-'F12b_VDZ-F12'!$L54</f>
        <v>-0.19870191804870307</v>
      </c>
      <c r="BA61" s="1">
        <f>'F12b_VDZ-F12'!R54-'F12b_VDZ-F12'!$L54</f>
        <v>-0.2204209873964933</v>
      </c>
      <c r="BB61" s="1">
        <f t="shared" si="9"/>
        <v>-0.18124029583588819</v>
      </c>
      <c r="BC61" s="1">
        <f t="shared" si="10"/>
        <v>-0.25320088361143112</v>
      </c>
      <c r="BD61" s="1">
        <f t="shared" si="11"/>
        <v>-0.17952373201218519</v>
      </c>
      <c r="BE61" s="1">
        <f t="shared" si="12"/>
        <v>-0.15852076336939347</v>
      </c>
      <c r="BF61" s="1">
        <f t="shared" si="13"/>
        <v>-0.18180751150216312</v>
      </c>
      <c r="BG61" s="1"/>
      <c r="BH61" s="1">
        <f>'F12c_VDZ-F12 '!E54-'F12c_VDZ-F12 '!$C54</f>
        <v>-0.16695812246828723</v>
      </c>
      <c r="BI61" s="1">
        <f>'F12c_VDZ-F12 '!F54-'F12c_VDZ-F12 '!$C54</f>
        <v>-0.2310175907769203</v>
      </c>
      <c r="BJ61" s="1">
        <f>'F12c_VDZ-F12 '!G54-'F12c_VDZ-F12 '!$C54</f>
        <v>-0.15067893847807845</v>
      </c>
      <c r="BK61" s="1">
        <f>'F12c_VDZ-F12 '!H54-'F12c_VDZ-F12 '!$C54</f>
        <v>-0.13174595132665834</v>
      </c>
      <c r="BL61" s="1">
        <f>'F12c_VDZ-F12 '!I54-'F12c_VDZ-F12 '!$C54</f>
        <v>-0.15616199189906732</v>
      </c>
      <c r="BM61" s="1">
        <f>'F12c_VDZ-F12 '!N54-'F12c_VDZ-F12 '!$L54</f>
        <v>-0.22929141975132095</v>
      </c>
      <c r="BN61" s="1">
        <f>'F12c_VDZ-F12 '!O54-'F12c_VDZ-F12 '!$L54</f>
        <v>-0.30600666052155745</v>
      </c>
      <c r="BO61" s="1">
        <f>'F12c_VDZ-F12 '!P54-'F12c_VDZ-F12 '!$L54</f>
        <v>-0.2358118506121214</v>
      </c>
      <c r="BP61" s="1">
        <f>'F12c_VDZ-F12 '!Q54-'F12c_VDZ-F12 '!$L54</f>
        <v>-0.21926940938261064</v>
      </c>
      <c r="BQ61" s="1">
        <f>'F12c_VDZ-F12 '!R54-'F12c_VDZ-F12 '!$L54</f>
        <v>-0.24060259431513931</v>
      </c>
      <c r="BR61" s="1">
        <f>'F12c_VDZ-F12 '!W54-'F12c_VDZ-F12 '!$U54</f>
        <v>-0.19812477110980398</v>
      </c>
      <c r="BS61" s="1">
        <f>'F12c_VDZ-F12 '!X54-'F12c_VDZ-F12 '!$U54</f>
        <v>-0.26851212564923865</v>
      </c>
      <c r="BT61" s="1">
        <f>'F12c_VDZ-F12 '!Y54-'F12c_VDZ-F12 '!$U54</f>
        <v>-0.19324539454509981</v>
      </c>
      <c r="BU61" s="1">
        <f>'F12c_VDZ-F12 '!Z54-'F12c_VDZ-F12 '!$U54</f>
        <v>-0.17550768035463427</v>
      </c>
      <c r="BV61" s="1">
        <f>'F12c_VDZ-F12 '!AA54-'F12c_VDZ-F12 '!$U54</f>
        <v>-0.19838229310710309</v>
      </c>
      <c r="BX61" s="1">
        <f>'F12c_aVDZ-F12'!E54-'F12c_aVDZ-F12'!C54</f>
        <v>-0.14995384301498449</v>
      </c>
      <c r="BY61" s="1">
        <f>'F12c_aVDZ-F12'!F54-'F12c_aVDZ-F12'!C54</f>
        <v>-0.2054414277319534</v>
      </c>
      <c r="BZ61" s="1">
        <f>'F12c_aVDZ-F12'!G54-'F12c_aVDZ-F12'!C54</f>
        <v>-0.12370883685386147</v>
      </c>
      <c r="CA61" s="1">
        <f>'F12c_aVDZ-F12'!H54-'F12c_aVDZ-F12'!C54</f>
        <v>-0.1045919793801442</v>
      </c>
      <c r="CB61" s="1">
        <f>'F12c_aVDZ-F12'!I54-'F12c_aVDZ-F12'!C54</f>
        <v>-0.12765067540085839</v>
      </c>
      <c r="CC61" s="1">
        <f>'F12c_aVDZ-F12'!N54-'F12c_aVDZ-F12'!L54</f>
        <v>-0.21241629178032495</v>
      </c>
      <c r="CD61" s="1">
        <f>'F12c_aVDZ-F12'!O54-'F12c_aVDZ-F12'!L54</f>
        <v>-0.28786198485779035</v>
      </c>
      <c r="CE61" s="1">
        <f>'F12c_aVDZ-F12'!P54-'F12c_aVDZ-F12'!L54</f>
        <v>-0.21593562333919158</v>
      </c>
      <c r="CF61" s="1">
        <f>'F12c_aVDZ-F12'!Q54-'F12c_aVDZ-F12'!L54</f>
        <v>-0.19911239545687698</v>
      </c>
      <c r="CG61" s="1">
        <f>'F12c_aVDZ-F12'!R54-'F12c_aVDZ-F12'!L54</f>
        <v>-0.21940452235894892</v>
      </c>
      <c r="CH61" s="1">
        <f>'F12c_aVDZ-F12'!W54-'F12c_aVDZ-F12'!U54</f>
        <v>-0.18118506739765472</v>
      </c>
      <c r="CI61" s="1">
        <f>'F12c_aVDZ-F12'!X54-'F12c_aVDZ-F12'!U54</f>
        <v>-0.24665170629487188</v>
      </c>
      <c r="CJ61" s="1">
        <f>'F12c_aVDZ-F12'!Y54-'F12c_aVDZ-F12'!U54</f>
        <v>-0.16982223009652664</v>
      </c>
      <c r="CK61" s="1">
        <f>'F12c_aVDZ-F12'!Z54-'F12c_aVDZ-F12'!U54</f>
        <v>-0.15185218741851059</v>
      </c>
      <c r="CL61" s="1">
        <f>'F12c_aVDZ-F12'!AA54-'F12c_aVDZ-F12'!U54</f>
        <v>-0.17352759887990366</v>
      </c>
      <c r="CM61" t="str">
        <f t="shared" si="14"/>
        <v>44_Ethene-Pentane.out</v>
      </c>
      <c r="CO61" s="1">
        <f t="shared" si="15"/>
        <v>-1.9143291618448188E-2</v>
      </c>
      <c r="CP61" s="1"/>
      <c r="CQ61" s="1">
        <f t="shared" si="16"/>
        <v>-3.7053687833770166E-3</v>
      </c>
      <c r="CR61" s="1">
        <f t="shared" si="17"/>
        <v>-3.5619197635426758E-2</v>
      </c>
      <c r="CS61" s="1">
        <f t="shared" si="18"/>
        <v>1.7970042678016052E-2</v>
      </c>
      <c r="CU61" t="str">
        <f t="shared" si="19"/>
        <v>44_Ethene-Pentane.out</v>
      </c>
      <c r="CV61" s="1">
        <f t="shared" si="20"/>
        <v>3.0833236582715418E-2</v>
      </c>
      <c r="CW61" s="1">
        <f t="shared" si="21"/>
        <v>1.8833236582715629E-2</v>
      </c>
      <c r="CX61" s="1">
        <f t="shared" si="22"/>
        <v>2.6154298104636875E-2</v>
      </c>
      <c r="CY61" s="1">
        <f t="shared" si="23"/>
        <v>7.0110064861886867E-3</v>
      </c>
      <c r="CZ61" s="1">
        <f t="shared" si="27"/>
        <v>2.4981049164204738E-2</v>
      </c>
      <c r="DA61" s="1">
        <f t="shared" si="28"/>
        <v>3.3056377028116701E-3</v>
      </c>
      <c r="DB61" s="1">
        <f t="shared" si="24"/>
        <v>-2.8608191149238071E-2</v>
      </c>
      <c r="DC61" s="1">
        <f t="shared" si="25"/>
        <v>1.8154374418267727E-3</v>
      </c>
      <c r="DD61" s="1"/>
      <c r="DH61" s="1"/>
      <c r="DI61" s="1"/>
      <c r="DJ61" s="1"/>
      <c r="DK61" s="1"/>
      <c r="DL61" s="1"/>
      <c r="DM61" s="1"/>
    </row>
    <row r="62" spans="1:117" x14ac:dyDescent="0.2">
      <c r="A62" t="s">
        <v>189</v>
      </c>
      <c r="B62" s="1"/>
      <c r="C62" s="1"/>
      <c r="E62" s="1">
        <f>'CCSD-MP2 '!X56+'(T) '!P65</f>
        <v>-0.41035815527940367</v>
      </c>
      <c r="F62" s="1"/>
      <c r="G62" s="1">
        <f>'CCSD-MP2 '!X56+'(T) '!AC65</f>
        <v>-0.4330553264046938</v>
      </c>
      <c r="H62" s="1"/>
      <c r="I62" s="1">
        <f>BEGDB!I48-BEGDB!E48</f>
        <v>-0.38900000000000001</v>
      </c>
      <c r="J62" s="1">
        <f>-(BEGDB!D48-BEGDB!I48)</f>
        <v>-0.35600000000000009</v>
      </c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B62" s="1">
        <f>'F12b_VTZ-F12'!E55-'F12b_VTZ-F12'!$C55</f>
        <v>-0.38702915293078832</v>
      </c>
      <c r="AC62" s="1">
        <f>'F12b_VTZ-F12'!F55-'F12b_VTZ-F12'!$C55</f>
        <v>-0.42172662055773347</v>
      </c>
      <c r="AD62" s="1">
        <f>'F12b_VTZ-F12'!G55-'F12b_VTZ-F12'!$C55</f>
        <v>-0.39153489038712053</v>
      </c>
      <c r="AE62" s="1">
        <f>'F12b_VTZ-F12'!H55-'F12b_VTZ-F12'!$C55</f>
        <v>-0.38204969241730602</v>
      </c>
      <c r="AF62" s="1">
        <f>'F12b_VTZ-F12'!I55-'F12b_VTZ-F12'!$C55</f>
        <v>-0.39499435946917005</v>
      </c>
      <c r="AG62" s="1">
        <f>'F12b_VTZ-F12'!N55-'F12b_VTZ-F12'!$L55</f>
        <v>-0.39499187634635535</v>
      </c>
      <c r="AH62" s="1">
        <f>'F12b_VTZ-F12'!O55-'F12b_VTZ-F12'!$L55</f>
        <v>-0.43473021173582604</v>
      </c>
      <c r="AI62" s="1">
        <f>'F12b_VTZ-F12'!P55-'F12b_VTZ-F12'!$L55</f>
        <v>-0.40693382783104348</v>
      </c>
      <c r="AJ62" s="1">
        <f>'F12b_VTZ-F12'!Q55-'F12b_VTZ-F12'!$L55</f>
        <v>-0.39820116485704604</v>
      </c>
      <c r="AK62" s="1">
        <f>'F12b_VTZ-F12'!R55-'F12b_VTZ-F12'!$L55</f>
        <v>-0.4101188301534664</v>
      </c>
      <c r="AL62" s="1">
        <f>'F12b_VTZ-F12'!W55-'F12b_VTZ-F12'!$U55</f>
        <v>-0.39101051463857206</v>
      </c>
      <c r="AM62" s="1">
        <f>'F12b_VTZ-F12'!X55-'F12b_VTZ-F12'!$U55</f>
        <v>-0.42822841614677998</v>
      </c>
      <c r="AN62" s="1">
        <f>'F12b_VTZ-F12'!Y55-'F12b_VTZ-F12'!$U55</f>
        <v>-0.39923435910908234</v>
      </c>
      <c r="AO62" s="1">
        <f>'F12b_VTZ-F12'!Z55-'F12b_VTZ-F12'!$U55</f>
        <v>-0.39012542863717625</v>
      </c>
      <c r="AP62" s="1">
        <f>'F12b_VTZ-F12'!AA55-'F12b_VTZ-F12'!$U55</f>
        <v>-0.40255659481131856</v>
      </c>
      <c r="AQ62" s="1"/>
      <c r="AR62" s="1">
        <f>'F12b_VDZ-F12'!E55-'F12b_VDZ-F12'!$C55</f>
        <v>-0.39071521711278301</v>
      </c>
      <c r="AS62" s="1">
        <f>'F12b_VDZ-F12'!F55-'F12b_VDZ-F12'!$C55</f>
        <v>-0.46860524037294526</v>
      </c>
      <c r="AT62" s="1">
        <f>'F12b_VDZ-F12'!G55-'F12b_VDZ-F12'!$C55</f>
        <v>-0.40247713472760482</v>
      </c>
      <c r="AU62" s="1">
        <f>'F12b_VDZ-F12'!H55-'F12b_VDZ-F12'!$C55</f>
        <v>-0.38467767324369007</v>
      </c>
      <c r="AV62" s="1">
        <f>'F12b_VDZ-F12'!I55-'F12b_VDZ-F12'!$C55</f>
        <v>-0.40464972136071675</v>
      </c>
      <c r="AW62" s="1">
        <f>'F12b_VDZ-F12'!N55-'F12b_VDZ-F12'!$L55</f>
        <v>-0.43162075798070609</v>
      </c>
      <c r="AX62" s="1">
        <f>'F12b_VDZ-F12'!O55-'F12b_VDZ-F12'!$L55</f>
        <v>-0.51542786105070615</v>
      </c>
      <c r="AY62" s="1">
        <f>'F12b_VDZ-F12'!P55-'F12b_VDZ-F12'!$L55</f>
        <v>-0.45872942831677355</v>
      </c>
      <c r="AZ62" s="1">
        <f>'F12b_VDZ-F12'!Q55-'F12b_VDZ-F12'!$L55</f>
        <v>-0.44346811756550908</v>
      </c>
      <c r="BA62" s="1">
        <f>'F12b_VDZ-F12'!R55-'F12b_VDZ-F12'!$L55</f>
        <v>-0.46059221050105048</v>
      </c>
      <c r="BB62" s="1">
        <f t="shared" si="9"/>
        <v>-0.41116798754674455</v>
      </c>
      <c r="BC62" s="1">
        <f t="shared" si="10"/>
        <v>-0.49201655071182571</v>
      </c>
      <c r="BD62" s="1">
        <f t="shared" si="11"/>
        <v>-0.43060328152218919</v>
      </c>
      <c r="BE62" s="1">
        <f t="shared" si="12"/>
        <v>-0.41407289540459957</v>
      </c>
      <c r="BF62" s="1">
        <f t="shared" si="13"/>
        <v>-0.43262096593088362</v>
      </c>
      <c r="BG62" s="1"/>
      <c r="BH62" s="1">
        <f>'F12c_VDZ-F12 '!E55-'F12c_VDZ-F12 '!$C55</f>
        <v>-0.40501590636276452</v>
      </c>
      <c r="BI62" s="1">
        <f>'F12c_VDZ-F12 '!F55-'F12c_VDZ-F12 '!$C55</f>
        <v>-0.48088106816155607</v>
      </c>
      <c r="BJ62" s="1">
        <f>'F12c_VDZ-F12 '!G55-'F12c_VDZ-F12 '!$C55</f>
        <v>-0.41355106999613822</v>
      </c>
      <c r="BK62" s="1">
        <f>'F12c_VDZ-F12 '!H55-'F12c_VDZ-F12 '!$C55</f>
        <v>-0.39880442161003948</v>
      </c>
      <c r="BL62" s="1">
        <f>'F12c_VDZ-F12 '!I55-'F12c_VDZ-F12 '!$C55</f>
        <v>-0.41833601036934276</v>
      </c>
      <c r="BM62" s="1">
        <f>'F12c_VDZ-F12 '!N55-'F12c_VDZ-F12 '!$L55</f>
        <v>-0.44675976662296901</v>
      </c>
      <c r="BN62" s="1">
        <f>'F12c_VDZ-F12 '!O55-'F12c_VDZ-F12 '!$L55</f>
        <v>-0.52866134684894672</v>
      </c>
      <c r="BO62" s="1">
        <f>'F12c_VDZ-F12 '!P55-'F12c_VDZ-F12 '!$L55</f>
        <v>-0.47094897638437194</v>
      </c>
      <c r="BP62" s="1">
        <f>'F12c_VDZ-F12 '!Q55-'F12c_VDZ-F12 '!$L55</f>
        <v>-0.45830878541513353</v>
      </c>
      <c r="BQ62" s="1">
        <f>'F12c_VDZ-F12 '!R55-'F12c_VDZ-F12 '!$L55</f>
        <v>-0.47505042089638327</v>
      </c>
      <c r="BR62" s="1">
        <f>'F12c_VDZ-F12 '!W55-'F12c_VDZ-F12 '!$U55</f>
        <v>-0.42588783649286643</v>
      </c>
      <c r="BS62" s="1">
        <f>'F12c_VDZ-F12 '!X55-'F12c_VDZ-F12 '!$U55</f>
        <v>-0.50477120750525106</v>
      </c>
      <c r="BT62" s="1">
        <f>'F12c_VDZ-F12 '!Y55-'F12c_VDZ-F12 '!$U55</f>
        <v>-0.44225002319025486</v>
      </c>
      <c r="BU62" s="1">
        <f>'F12c_VDZ-F12 '!Z55-'F12c_VDZ-F12 '!$U55</f>
        <v>-0.42855660351258629</v>
      </c>
      <c r="BV62" s="1">
        <f>'F12c_VDZ-F12 '!AA55-'F12c_VDZ-F12 '!$U55</f>
        <v>-0.44669321563286291</v>
      </c>
      <c r="BX62" s="1">
        <f>'F12c_aVDZ-F12'!E55-'F12c_aVDZ-F12'!C55</f>
        <v>-0.36717196801889851</v>
      </c>
      <c r="BY62" s="1">
        <f>'F12c_aVDZ-F12'!F55-'F12c_aVDZ-F12'!C55</f>
        <v>-0.42628136710937214</v>
      </c>
      <c r="BZ62" s="1">
        <f>'F12c_aVDZ-F12'!G55-'F12c_aVDZ-F12'!C55</f>
        <v>-0.35661688935270797</v>
      </c>
      <c r="CA62" s="1">
        <f>'F12c_aVDZ-F12'!H55-'F12c_aVDZ-F12'!C55</f>
        <v>-0.34145291797802191</v>
      </c>
      <c r="CB62" s="1">
        <f>'F12c_aVDZ-F12'!I55-'F12c_aVDZ-F12'!C55</f>
        <v>-0.36020369571904753</v>
      </c>
      <c r="CC62" s="1">
        <f>'F12c_aVDZ-F12'!N55-'F12c_aVDZ-F12'!L55</f>
        <v>-0.432204481711844</v>
      </c>
      <c r="CD62" s="1">
        <f>'F12c_aVDZ-F12'!O55-'F12c_aVDZ-F12'!L55</f>
        <v>-0.51006206159008283</v>
      </c>
      <c r="CE62" s="1">
        <f>'F12c_aVDZ-F12'!P55-'F12c_aVDZ-F12'!L55</f>
        <v>-0.44992892494131986</v>
      </c>
      <c r="CF62" s="1">
        <f>'F12c_aVDZ-F12'!Q55-'F12c_aVDZ-F12'!L55</f>
        <v>-0.43683965488324206</v>
      </c>
      <c r="CG62" s="1">
        <f>'F12c_aVDZ-F12'!R55-'F12c_aVDZ-F12'!L55</f>
        <v>-0.45302499232465898</v>
      </c>
      <c r="CH62" s="1">
        <f>'F12c_aVDZ-F12'!W55-'F12c_aVDZ-F12'!U55</f>
        <v>-0.39968822486537148</v>
      </c>
      <c r="CI62" s="1">
        <f>'F12c_aVDZ-F12'!X55-'F12c_aVDZ-F12'!U55</f>
        <v>-0.46817171434972771</v>
      </c>
      <c r="CJ62" s="1">
        <f>'F12c_aVDZ-F12'!Y55-'F12c_aVDZ-F12'!U55</f>
        <v>-0.40327290714701425</v>
      </c>
      <c r="CK62" s="1">
        <f>'F12c_aVDZ-F12'!Z55-'F12c_aVDZ-F12'!U55</f>
        <v>-0.38914628643063232</v>
      </c>
      <c r="CL62" s="1">
        <f>'F12c_aVDZ-F12'!AA55-'F12c_aVDZ-F12'!U55</f>
        <v>-0.40661434402185348</v>
      </c>
      <c r="CM62" t="str">
        <f t="shared" si="14"/>
        <v>45_Ethyne-Pentane.out</v>
      </c>
      <c r="CO62" s="1">
        <f t="shared" si="15"/>
        <v>1.0278162849123973E-2</v>
      </c>
      <c r="CP62" s="1"/>
      <c r="CQ62" s="1">
        <f t="shared" si="16"/>
        <v>-3.341436874839232E-3</v>
      </c>
      <c r="CR62" s="1">
        <f t="shared" si="17"/>
        <v>-2.3008459962357897E-2</v>
      </c>
      <c r="CS62" s="1">
        <f t="shared" si="18"/>
        <v>1.4126620716381932E-2</v>
      </c>
      <c r="CU62" t="str">
        <f t="shared" si="19"/>
        <v>45_Ethyne-Pentane.out</v>
      </c>
      <c r="CV62" s="1">
        <f t="shared" si="20"/>
        <v>5.4358155279403575E-2</v>
      </c>
      <c r="CW62" s="1">
        <f t="shared" si="21"/>
        <v>2.1358155279403657E-2</v>
      </c>
      <c r="CX62" s="1">
        <f t="shared" si="22"/>
        <v>-3.1929147167345517E-3</v>
      </c>
      <c r="CY62" s="1">
        <f t="shared" si="23"/>
        <v>7.0852481323894212E-3</v>
      </c>
      <c r="CZ62" s="1">
        <f t="shared" si="27"/>
        <v>2.1211868848771354E-2</v>
      </c>
      <c r="DA62" s="1">
        <f t="shared" si="28"/>
        <v>3.7438112575501892E-3</v>
      </c>
      <c r="DB62" s="1">
        <f t="shared" si="24"/>
        <v>-1.5923211829968476E-2</v>
      </c>
      <c r="DC62" s="1">
        <f t="shared" si="25"/>
        <v>3.4243274483601871E-3</v>
      </c>
      <c r="DD62" s="1"/>
      <c r="DH62" s="1"/>
      <c r="DI62" s="1"/>
      <c r="DJ62" s="1"/>
      <c r="DK62" s="1"/>
      <c r="DL62" s="1"/>
      <c r="DM62" s="1"/>
    </row>
    <row r="63" spans="1:117" x14ac:dyDescent="0.2">
      <c r="A63" t="s">
        <v>194</v>
      </c>
      <c r="B63" s="1"/>
      <c r="C63" s="1"/>
      <c r="E63" s="1">
        <f>'CCSD-MP2 '!X57+'(T) '!P66</f>
        <v>-0.29967044199880033</v>
      </c>
      <c r="F63" s="1"/>
      <c r="G63" s="1">
        <f>'CCSD-MP2 '!X57+'(T) '!AC66</f>
        <v>-0.33564994410040971</v>
      </c>
      <c r="H63" s="1"/>
      <c r="I63" s="1">
        <f>BEGDB!I49-BEGDB!E49</f>
        <v>-0.25699999999999967</v>
      </c>
      <c r="J63" s="1">
        <f>-(BEGDB!D49-BEGDB!I49)</f>
        <v>-0.24899999999999967</v>
      </c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B63" s="1">
        <f>'F12b_VTZ-F12'!E56-'F12b_VTZ-F12'!$C56</f>
        <v>-0.21889646948194219</v>
      </c>
      <c r="AC63" s="1">
        <f>'F12b_VTZ-F12'!F56-'F12b_VTZ-F12'!$C56</f>
        <v>-0.26704497670896021</v>
      </c>
      <c r="AD63" s="1">
        <f>'F12b_VTZ-F12'!G56-'F12b_VTZ-F12'!$C56</f>
        <v>-0.19577786948500719</v>
      </c>
      <c r="AE63" s="1">
        <f>'F12b_VTZ-F12'!H56-'F12b_VTZ-F12'!$C56</f>
        <v>-0.17519963957570361</v>
      </c>
      <c r="AF63" s="1">
        <f>'F12b_VTZ-F12'!I56-'F12b_VTZ-F12'!$C56</f>
        <v>-0.20726817341909332</v>
      </c>
      <c r="AG63" s="1">
        <f>'F12b_VTZ-F12'!N56-'F12b_VTZ-F12'!$L56</f>
        <v>-0.29629769116086724</v>
      </c>
      <c r="AH63" s="1">
        <f>'F12b_VTZ-F12'!O56-'F12b_VTZ-F12'!$L56</f>
        <v>-0.36570833364040567</v>
      </c>
      <c r="AI63" s="1">
        <f>'F12b_VTZ-F12'!P56-'F12b_VTZ-F12'!$L56</f>
        <v>-0.29883305075007005</v>
      </c>
      <c r="AJ63" s="1">
        <f>'F12b_VTZ-F12'!Q56-'F12b_VTZ-F12'!$L56</f>
        <v>-0.27952295103965952</v>
      </c>
      <c r="AK63" s="1">
        <f>'F12b_VTZ-F12'!R56-'F12b_VTZ-F12'!$L56</f>
        <v>-0.30961526650176641</v>
      </c>
      <c r="AL63" s="1">
        <f>'F12b_VTZ-F12'!W56-'F12b_VTZ-F12'!$U56</f>
        <v>-0.25759708032140427</v>
      </c>
      <c r="AM63" s="1">
        <f>'F12b_VTZ-F12'!X56-'F12b_VTZ-F12'!$U56</f>
        <v>-0.3163766551746825</v>
      </c>
      <c r="AN63" s="1">
        <f>'F12b_VTZ-F12'!Y56-'F12b_VTZ-F12'!$U56</f>
        <v>-0.24730546011753773</v>
      </c>
      <c r="AO63" s="1">
        <f>'F12b_VTZ-F12'!Z56-'F12b_VTZ-F12'!$U56</f>
        <v>-0.22736129530768068</v>
      </c>
      <c r="AP63" s="1">
        <f>'F12b_VTZ-F12'!AA56-'F12b_VTZ-F12'!$U56</f>
        <v>-0.25844171996042942</v>
      </c>
      <c r="AQ63" s="1"/>
      <c r="AR63" s="1">
        <f>'F12b_VDZ-F12'!E56-'F12b_VDZ-F12'!$C56</f>
        <v>-0.23445474049582327</v>
      </c>
      <c r="AS63" s="1">
        <f>'F12b_VDZ-F12'!F56-'F12b_VDZ-F12'!$C56</f>
        <v>-0.35166841413471328</v>
      </c>
      <c r="AT63" s="1">
        <f>'F12b_VDZ-F12'!G56-'F12b_VDZ-F12'!$C56</f>
        <v>-0.18602662565810935</v>
      </c>
      <c r="AU63" s="1">
        <f>'F12b_VDZ-F12'!H56-'F12b_VDZ-F12'!$C56</f>
        <v>-0.1448566979627115</v>
      </c>
      <c r="AV63" s="1">
        <f>'F12b_VDZ-F12'!I56-'F12b_VDZ-F12'!$C56</f>
        <v>-0.20122048258143099</v>
      </c>
      <c r="AW63" s="1">
        <f>'F12b_VDZ-F12'!N56-'F12b_VDZ-F12'!$L56</f>
        <v>-0.38180188332377574</v>
      </c>
      <c r="AX63" s="1">
        <f>'F12b_VDZ-F12'!O56-'F12b_VDZ-F12'!$L56</f>
        <v>-0.52534455861415674</v>
      </c>
      <c r="AY63" s="1">
        <f>'F12b_VDZ-F12'!P56-'F12b_VDZ-F12'!$L56</f>
        <v>-0.38315854375332448</v>
      </c>
      <c r="AZ63" s="1">
        <f>'F12b_VDZ-F12'!Q56-'F12b_VDZ-F12'!$L56</f>
        <v>-0.34781850060990038</v>
      </c>
      <c r="BA63" s="1">
        <f>'F12b_VDZ-F12'!R56-'F12b_VDZ-F12'!$L56</f>
        <v>-0.39620086831502732</v>
      </c>
      <c r="BB63" s="1">
        <f t="shared" si="9"/>
        <v>-0.3081283119097995</v>
      </c>
      <c r="BC63" s="1">
        <f t="shared" si="10"/>
        <v>-0.43850648637443501</v>
      </c>
      <c r="BD63" s="1">
        <f t="shared" si="11"/>
        <v>-0.28459258470571691</v>
      </c>
      <c r="BE63" s="1">
        <f t="shared" si="12"/>
        <v>-0.24633759928630594</v>
      </c>
      <c r="BF63" s="1">
        <f t="shared" si="13"/>
        <v>-0.29871067544822916</v>
      </c>
      <c r="BG63" s="1"/>
      <c r="BH63" s="1">
        <f>'F12c_VDZ-F12 '!E56-'F12c_VDZ-F12 '!$C56</f>
        <v>-0.25540417404253812</v>
      </c>
      <c r="BI63" s="1">
        <f>'F12c_VDZ-F12 '!F56-'F12c_VDZ-F12 '!$C56</f>
        <v>-0.36963442647825406</v>
      </c>
      <c r="BJ63" s="1">
        <f>'F12c_VDZ-F12 '!G56-'F12c_VDZ-F12 '!$C56</f>
        <v>-0.20044699549655043</v>
      </c>
      <c r="BK63" s="1">
        <f>'F12c_VDZ-F12 '!H56-'F12c_VDZ-F12 '!$C56</f>
        <v>-0.16691780042856319</v>
      </c>
      <c r="BL63" s="1">
        <f>'F12c_VDZ-F12 '!I56-'F12c_VDZ-F12 '!$C56</f>
        <v>-0.22216552266161926</v>
      </c>
      <c r="BM63" s="1">
        <f>'F12c_VDZ-F12 '!N56-'F12c_VDZ-F12 '!$L56</f>
        <v>-0.42246606772808537</v>
      </c>
      <c r="BN63" s="1">
        <f>'F12c_VDZ-F12 '!O56-'F12c_VDZ-F12 '!$L56</f>
        <v>-0.56325248980137888</v>
      </c>
      <c r="BO63" s="1">
        <f>'F12c_VDZ-F12 '!P56-'F12c_VDZ-F12 '!$L56</f>
        <v>-0.4179913775527746</v>
      </c>
      <c r="BP63" s="1">
        <f>'F12c_VDZ-F12 '!Q56-'F12c_VDZ-F12 '!$L56</f>
        <v>-0.38920384800571917</v>
      </c>
      <c r="BQ63" s="1">
        <f>'F12c_VDZ-F12 '!R56-'F12c_VDZ-F12 '!$L56</f>
        <v>-0.43663849214097716</v>
      </c>
      <c r="BR63" s="1">
        <f>'F12c_VDZ-F12 '!W56-'F12c_VDZ-F12 '!$U56</f>
        <v>-0.33893512088531175</v>
      </c>
      <c r="BS63" s="1">
        <f>'F12c_VDZ-F12 '!X56-'F12c_VDZ-F12 '!$U56</f>
        <v>-0.46644345813981669</v>
      </c>
      <c r="BT63" s="1">
        <f>'F12c_VDZ-F12 '!Y56-'F12c_VDZ-F12 '!$U56</f>
        <v>-0.30921918652466207</v>
      </c>
      <c r="BU63" s="1">
        <f>'F12c_VDZ-F12 '!Z56-'F12c_VDZ-F12 '!$U56</f>
        <v>-0.27806082421714162</v>
      </c>
      <c r="BV63" s="1">
        <f>'F12c_VDZ-F12 '!AA56-'F12c_VDZ-F12 '!$U56</f>
        <v>-0.32940200740129821</v>
      </c>
      <c r="BX63" s="1">
        <f>'F12c_aVDZ-F12'!E56-'F12c_aVDZ-F12'!C56</f>
        <v>-0.20976519030819851</v>
      </c>
      <c r="BY63" s="1">
        <f>'F12c_aVDZ-F12'!F56-'F12c_aVDZ-F12'!C56</f>
        <v>-0.30733121344887948</v>
      </c>
      <c r="BZ63" s="1">
        <f>'F12c_aVDZ-F12'!G56-'F12c_aVDZ-F12'!C56</f>
        <v>-0.13443716314418008</v>
      </c>
      <c r="CA63" s="1">
        <f>'F12c_aVDZ-F12'!H56-'F12c_aVDZ-F12'!C56</f>
        <v>-0.10048305967986959</v>
      </c>
      <c r="CB63" s="1">
        <f>'F12c_aVDZ-F12'!I56-'F12c_aVDZ-F12'!C56</f>
        <v>-0.15311159784346273</v>
      </c>
      <c r="CC63" s="1">
        <f>'F12c_aVDZ-F12'!N56-'F12c_aVDZ-F12'!L56</f>
        <v>-0.37726219659118065</v>
      </c>
      <c r="CD63" s="1">
        <f>'F12c_aVDZ-F12'!O56-'F12c_aVDZ-F12'!L56</f>
        <v>-0.51601323087109874</v>
      </c>
      <c r="CE63" s="1">
        <f>'F12c_aVDZ-F12'!P56-'F12c_aVDZ-F12'!L56</f>
        <v>-0.36619975527446158</v>
      </c>
      <c r="CF63" s="1">
        <f>'F12c_aVDZ-F12'!Q56-'F12c_aVDZ-F12'!L56</f>
        <v>-0.33677837124307608</v>
      </c>
      <c r="CG63" s="1">
        <f>'F12c_aVDZ-F12'!R56-'F12c_aVDZ-F12'!L56</f>
        <v>-0.38238123729869233</v>
      </c>
      <c r="CH63" s="1">
        <f>'F12c_aVDZ-F12'!W56-'F12c_aVDZ-F12'!U56</f>
        <v>-0.29351369344968958</v>
      </c>
      <c r="CI63" s="1">
        <f>'F12c_aVDZ-F12'!X56-'F12c_aVDZ-F12'!U56</f>
        <v>-0.41167222215998933</v>
      </c>
      <c r="CJ63" s="1">
        <f>'F12c_aVDZ-F12'!Y56-'F12c_aVDZ-F12'!U56</f>
        <v>-0.25031845920932128</v>
      </c>
      <c r="CK63" s="1">
        <f>'F12c_aVDZ-F12'!Z56-'F12c_aVDZ-F12'!U56</f>
        <v>-0.21863071546147328</v>
      </c>
      <c r="CL63" s="1">
        <f>'F12c_aVDZ-F12'!AA56-'F12c_aVDZ-F12'!U56</f>
        <v>-0.26774641757107798</v>
      </c>
      <c r="CM63" t="str">
        <f t="shared" si="14"/>
        <v>46_Peptide-Pentane.out</v>
      </c>
      <c r="CO63" s="1">
        <f t="shared" si="15"/>
        <v>-4.9871463712770847E-2</v>
      </c>
      <c r="CP63" s="1"/>
      <c r="CQ63" s="1">
        <f t="shared" si="16"/>
        <v>-1.7427958361756701E-2</v>
      </c>
      <c r="CR63" s="1">
        <f t="shared" si="17"/>
        <v>-5.7012754239558205E-2</v>
      </c>
      <c r="CS63" s="1">
        <f t="shared" si="18"/>
        <v>3.1687743747847996E-2</v>
      </c>
      <c r="CU63" t="str">
        <f t="shared" si="19"/>
        <v>46_Peptide-Pentane.out</v>
      </c>
      <c r="CV63" s="1">
        <f t="shared" si="20"/>
        <v>5.0670441998800664E-2</v>
      </c>
      <c r="CW63" s="1">
        <f t="shared" si="21"/>
        <v>4.2670441998800657E-2</v>
      </c>
      <c r="CX63" s="1">
        <f t="shared" si="22"/>
        <v>9.9223446502249901E-2</v>
      </c>
      <c r="CY63" s="1">
        <f t="shared" si="23"/>
        <v>4.9351982789479054E-2</v>
      </c>
      <c r="CZ63" s="1">
        <f t="shared" si="27"/>
        <v>8.103972653732705E-2</v>
      </c>
      <c r="DA63" s="1">
        <f t="shared" si="28"/>
        <v>3.1924024427722353E-2</v>
      </c>
      <c r="DB63" s="1">
        <f t="shared" si="24"/>
        <v>-7.6607714500791513E-3</v>
      </c>
      <c r="DC63" s="1">
        <f t="shared" si="25"/>
        <v>8.3739124873027926E-4</v>
      </c>
      <c r="DD63" s="1"/>
      <c r="DH63" s="1"/>
      <c r="DI63" s="1"/>
      <c r="DJ63" s="1"/>
      <c r="DK63" s="1"/>
      <c r="DL63" s="1"/>
      <c r="DM63" s="1"/>
    </row>
    <row r="64" spans="1:117" x14ac:dyDescent="0.2">
      <c r="A64" t="s">
        <v>166</v>
      </c>
      <c r="B64" s="1"/>
      <c r="C64" s="1"/>
      <c r="E64" s="1">
        <f>'CCSD-MP2 '!X58+'(T) '!P67</f>
        <v>-0.94403659738977552</v>
      </c>
      <c r="F64" s="1"/>
      <c r="G64" s="1">
        <f>'CCSD-MP2 '!X58+'(T) '!AC67</f>
        <v>-0.96259987165457284</v>
      </c>
      <c r="H64" s="1"/>
      <c r="I64" s="1">
        <f>BEGDB!I50-BEGDB!E50</f>
        <v>-0.91700000000000026</v>
      </c>
      <c r="J64" s="1">
        <f>-(BEGDB!D50-BEGDB!I50)</f>
        <v>-0.86900000000000022</v>
      </c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B64" s="1">
        <f>'F12b_VTZ-F12'!E57-'F12b_VTZ-F12'!$C57</f>
        <v>-0.89815193081576084</v>
      </c>
      <c r="AC64" s="1">
        <f>'F12b_VTZ-F12'!F57-'F12b_VTZ-F12'!$C57</f>
        <v>-0.92208529849716347</v>
      </c>
      <c r="AD64" s="1">
        <f>'F12b_VTZ-F12'!G57-'F12b_VTZ-F12'!$C57</f>
        <v>-0.87739208823793691</v>
      </c>
      <c r="AE64" s="1">
        <f>'F12b_VTZ-F12'!H57-'F12b_VTZ-F12'!$C57</f>
        <v>-0.8656977102023462</v>
      </c>
      <c r="AF64" s="1">
        <f>'F12b_VTZ-F12'!I57-'F12b_VTZ-F12'!$C57</f>
        <v>-0.88208984628692022</v>
      </c>
      <c r="AG64" s="1">
        <f>'F12b_VTZ-F12'!N57-'F12b_VTZ-F12'!$L57</f>
        <v>-0.9394359835370687</v>
      </c>
      <c r="AH64" s="1">
        <f>'F12b_VTZ-F12'!O57-'F12b_VTZ-F12'!$L57</f>
        <v>-0.98044620641455049</v>
      </c>
      <c r="AI64" s="1">
        <f>'F12b_VTZ-F12'!P57-'F12b_VTZ-F12'!$L57</f>
        <v>-0.93934035664264393</v>
      </c>
      <c r="AJ64" s="1">
        <f>'F12b_VTZ-F12'!Q57-'F12b_VTZ-F12'!$L57</f>
        <v>-0.9285846435506846</v>
      </c>
      <c r="AK64" s="1">
        <f>'F12b_VTZ-F12'!R57-'F12b_VTZ-F12'!$L57</f>
        <v>-0.94366104283874019</v>
      </c>
      <c r="AL64" s="1">
        <f>'F12b_VTZ-F12'!W57-'F12b_VTZ-F12'!$U57</f>
        <v>-0.91879395717641454</v>
      </c>
      <c r="AM64" s="1">
        <f>'F12b_VTZ-F12'!X57-'F12b_VTZ-F12'!$U57</f>
        <v>-0.95126575245585698</v>
      </c>
      <c r="AN64" s="1">
        <f>'F12b_VTZ-F12'!Y57-'F12b_VTZ-F12'!$U57</f>
        <v>-0.90836622244029019</v>
      </c>
      <c r="AO64" s="1">
        <f>'F12b_VTZ-F12'!Z57-'F12b_VTZ-F12'!$U57</f>
        <v>-0.89714117687651518</v>
      </c>
      <c r="AP64" s="1">
        <f>'F12b_VTZ-F12'!AA57-'F12b_VTZ-F12'!$U57</f>
        <v>-0.91287544456282976</v>
      </c>
      <c r="AQ64" s="1"/>
      <c r="AR64" s="1">
        <f>'F12b_VDZ-F12'!E57-'F12b_VDZ-F12'!$C57</f>
        <v>-0.92460266984199579</v>
      </c>
      <c r="AS64" s="1">
        <f>'F12b_VDZ-F12'!F57-'F12b_VDZ-F12'!$C57</f>
        <v>-0.98447001167125814</v>
      </c>
      <c r="AT64" s="1">
        <f>'F12b_VDZ-F12'!G57-'F12b_VDZ-F12'!$C57</f>
        <v>-0.87247242378029499</v>
      </c>
      <c r="AU64" s="1">
        <f>'F12b_VDZ-F12'!H57-'F12b_VDZ-F12'!$C57</f>
        <v>-0.8481751906379591</v>
      </c>
      <c r="AV64" s="1">
        <f>'F12b_VDZ-F12'!I57-'F12b_VDZ-F12'!$C57</f>
        <v>-0.88034276355313024</v>
      </c>
      <c r="AW64" s="1">
        <f>'F12b_VDZ-F12'!N57-'F12b_VDZ-F12'!$L57</f>
        <v>-0.9854311195911869</v>
      </c>
      <c r="AX64" s="1">
        <f>'F12b_VDZ-F12'!O57-'F12b_VDZ-F12'!$L57</f>
        <v>-1.0758594203954694</v>
      </c>
      <c r="AY64" s="1">
        <f>'F12b_VDZ-F12'!P57-'F12b_VDZ-F12'!$L57</f>
        <v>-0.9837427294832306</v>
      </c>
      <c r="AZ64" s="1">
        <f>'F12b_VDZ-F12'!Q57-'F12b_VDZ-F12'!$L57</f>
        <v>-0.96375854270258143</v>
      </c>
      <c r="BA64" s="1">
        <f>'F12b_VDZ-F12'!R57-'F12b_VDZ-F12'!$L57</f>
        <v>-0.99021599082645118</v>
      </c>
      <c r="BB64" s="1">
        <f t="shared" si="9"/>
        <v>-0.95501689471659135</v>
      </c>
      <c r="BC64" s="1">
        <f t="shared" si="10"/>
        <v>-1.0301647160333638</v>
      </c>
      <c r="BD64" s="1">
        <f t="shared" si="11"/>
        <v>-0.9281075766317628</v>
      </c>
      <c r="BE64" s="1">
        <f t="shared" si="12"/>
        <v>-0.90596686667027027</v>
      </c>
      <c r="BF64" s="1">
        <f t="shared" si="13"/>
        <v>-0.93527937718979071</v>
      </c>
      <c r="BG64" s="1"/>
      <c r="BH64" s="1">
        <f>'F12c_VDZ-F12 '!E57-'F12c_VDZ-F12 '!$C57</f>
        <v>-0.89856896546660447</v>
      </c>
      <c r="BI64" s="1">
        <f>'F12c_VDZ-F12 '!F57-'F12c_VDZ-F12 '!$C57</f>
        <v>-0.9573480404791801</v>
      </c>
      <c r="BJ64" s="1">
        <f>'F12c_VDZ-F12 '!G57-'F12c_VDZ-F12 '!$C57</f>
        <v>-0.84238627020583756</v>
      </c>
      <c r="BK64" s="1">
        <f>'F12c_VDZ-F12 '!H57-'F12c_VDZ-F12 '!$C57</f>
        <v>-0.82298052308257352</v>
      </c>
      <c r="BL64" s="1">
        <f>'F12c_VDZ-F12 '!I57-'F12c_VDZ-F12 '!$C57</f>
        <v>-0.85469322412665649</v>
      </c>
      <c r="BM64" s="1">
        <f>'F12c_VDZ-F12 '!N57-'F12c_VDZ-F12 '!$L57</f>
        <v>-0.990530932601414</v>
      </c>
      <c r="BN64" s="1">
        <f>'F12c_VDZ-F12 '!O57-'F12c_VDZ-F12 '!$L57</f>
        <v>-1.0793026896584164</v>
      </c>
      <c r="BO64" s="1">
        <f>'F12c_VDZ-F12 '!P57-'F12c_VDZ-F12 '!$L57</f>
        <v>-0.98501231282988044</v>
      </c>
      <c r="BP64" s="1">
        <f>'F12c_VDZ-F12 '!Q57-'F12c_VDZ-F12 '!$L57</f>
        <v>-0.96909593293644969</v>
      </c>
      <c r="BQ64" s="1">
        <f>'F12c_VDZ-F12 '!R57-'F12c_VDZ-F12 '!$L57</f>
        <v>-0.9951063407840981</v>
      </c>
      <c r="BR64" s="1">
        <f>'F12c_VDZ-F12 '!W57-'F12c_VDZ-F12 '!$U57</f>
        <v>-0.94454994903400946</v>
      </c>
      <c r="BS64" s="1">
        <f>'F12c_VDZ-F12 '!X57-'F12c_VDZ-F12 '!$U57</f>
        <v>-1.0183253650687982</v>
      </c>
      <c r="BT64" s="1">
        <f>'F12c_VDZ-F12 '!Y57-'F12c_VDZ-F12 '!$U57</f>
        <v>-0.913699291517859</v>
      </c>
      <c r="BU64" s="1">
        <f>'F12c_VDZ-F12 '!Z57-'F12c_VDZ-F12 '!$U57</f>
        <v>-0.89603822800951161</v>
      </c>
      <c r="BV64" s="1">
        <f>'F12c_VDZ-F12 '!AA57-'F12c_VDZ-F12 '!$U57</f>
        <v>-0.9248997824553773</v>
      </c>
      <c r="BX64" s="1">
        <f>'F12c_aVDZ-F12'!E57-'F12c_aVDZ-F12'!C57</f>
        <v>-0.86035245089998424</v>
      </c>
      <c r="BY64" s="1">
        <f>'F12c_aVDZ-F12'!F57-'F12c_aVDZ-F12'!C57</f>
        <v>-0.89609562041041224</v>
      </c>
      <c r="BZ64" s="1">
        <f>'F12c_aVDZ-F12'!G57-'F12c_aVDZ-F12'!C57</f>
        <v>-0.77822815860085992</v>
      </c>
      <c r="CA64" s="1">
        <f>'F12c_aVDZ-F12'!H57-'F12c_aVDZ-F12'!C57</f>
        <v>-0.75874071540387966</v>
      </c>
      <c r="CB64" s="1">
        <f>'F12c_aVDZ-F12'!I57-'F12c_aVDZ-F12'!C57</f>
        <v>-0.78849339561593146</v>
      </c>
      <c r="CC64" s="1">
        <f>'F12c_aVDZ-F12'!N57-'F12c_aVDZ-F12'!L57</f>
        <v>-0.97536427966148809</v>
      </c>
      <c r="CD64" s="1">
        <f>'F12c_aVDZ-F12'!O57-'F12c_aVDZ-F12'!L57</f>
        <v>-1.0628347584687861</v>
      </c>
      <c r="CE64" s="1">
        <f>'F12c_aVDZ-F12'!P57-'F12c_aVDZ-F12'!L57</f>
        <v>-0.96561479385216709</v>
      </c>
      <c r="CF64" s="1">
        <f>'F12c_aVDZ-F12'!Q57-'F12c_aVDZ-F12'!L57</f>
        <v>-0.94954107419287759</v>
      </c>
      <c r="CG64" s="1">
        <f>'F12c_aVDZ-F12'!R57-'F12c_aVDZ-F12'!L57</f>
        <v>-0.97408181234959601</v>
      </c>
      <c r="CH64" s="1">
        <f>'F12c_aVDZ-F12'!W57-'F12c_aVDZ-F12'!U57</f>
        <v>-0.91785836528073617</v>
      </c>
      <c r="CI64" s="1">
        <f>'F12c_aVDZ-F12'!X57-'F12c_aVDZ-F12'!U57</f>
        <v>-0.97946518943959937</v>
      </c>
      <c r="CJ64" s="1">
        <f>'F12c_aVDZ-F12'!Y57-'F12c_aVDZ-F12'!U57</f>
        <v>-0.87192147622651373</v>
      </c>
      <c r="CK64" s="1">
        <f>'F12c_aVDZ-F12'!Z57-'F12c_aVDZ-F12'!U57</f>
        <v>-0.85414089479837862</v>
      </c>
      <c r="CL64" s="1">
        <f>'F12c_aVDZ-F12'!AA57-'F12c_aVDZ-F12'!U57</f>
        <v>-0.88128760398276373</v>
      </c>
      <c r="CM64" t="str">
        <f t="shared" si="14"/>
        <v>47_Benzene-Benzene_TS.out</v>
      </c>
      <c r="CO64" s="1">
        <f t="shared" si="15"/>
        <v>-2.9535206020676164E-2</v>
      </c>
      <c r="CP64" s="1"/>
      <c r="CQ64" s="1">
        <f t="shared" si="16"/>
        <v>-9.3661277562500089E-3</v>
      </c>
      <c r="CR64" s="1">
        <f t="shared" si="17"/>
        <v>-2.4174144183898516E-2</v>
      </c>
      <c r="CS64" s="1">
        <f t="shared" si="18"/>
        <v>1.77805814281351E-2</v>
      </c>
      <c r="CU64" t="str">
        <f t="shared" si="19"/>
        <v>47_Benzene-Benzene_TS.out</v>
      </c>
      <c r="CV64" s="1">
        <f t="shared" si="20"/>
        <v>7.5036597389775306E-2</v>
      </c>
      <c r="CW64" s="1">
        <f t="shared" si="21"/>
        <v>2.7036597389775263E-2</v>
      </c>
      <c r="CX64" s="1">
        <f t="shared" si="22"/>
        <v>0.10165032718393796</v>
      </c>
      <c r="CY64" s="1">
        <f t="shared" si="23"/>
        <v>7.2115121163261797E-2</v>
      </c>
      <c r="CZ64" s="1">
        <f t="shared" si="27"/>
        <v>8.9895702591396898E-2</v>
      </c>
      <c r="DA64" s="1">
        <f t="shared" si="28"/>
        <v>6.2748993407011788E-2</v>
      </c>
      <c r="DB64" s="1">
        <f t="shared" si="24"/>
        <v>4.7940976979363281E-2</v>
      </c>
      <c r="DC64" s="1">
        <f t="shared" si="25"/>
        <v>4.696240747131597E-3</v>
      </c>
      <c r="DD64" s="1"/>
      <c r="DH64" s="1"/>
      <c r="DI64" s="1"/>
      <c r="DJ64" s="1"/>
      <c r="DK64" s="1"/>
      <c r="DL64" s="1"/>
      <c r="DM64" s="1"/>
    </row>
    <row r="65" spans="1:117" x14ac:dyDescent="0.2">
      <c r="A65" t="s">
        <v>195</v>
      </c>
      <c r="B65" s="1"/>
      <c r="C65" s="1"/>
      <c r="E65" s="1">
        <f>'CCSD-MP2 '!X59+'(T) '!P68</f>
        <v>-0.92198347903481315</v>
      </c>
      <c r="F65" s="1"/>
      <c r="G65" s="1">
        <f>'CCSD-MP2 '!X59+'(T) '!AC68</f>
        <v>-0.94351016751355099</v>
      </c>
      <c r="H65" s="1"/>
      <c r="I65" s="1">
        <f>BEGDB!I51-BEGDB!E51</f>
        <v>-0.8839999999999999</v>
      </c>
      <c r="J65" s="1">
        <f>-(BEGDB!D51-BEGDB!I51)</f>
        <v>-0.85499999999999954</v>
      </c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B65" s="1">
        <f>'F12b_VTZ-F12'!E58-'F12b_VTZ-F12'!$C58</f>
        <v>-0.87566481537676299</v>
      </c>
      <c r="AC65" s="1">
        <f>'F12b_VTZ-F12'!F58-'F12b_VTZ-F12'!$C58</f>
        <v>-0.90352438918325184</v>
      </c>
      <c r="AD65" s="1">
        <f>'F12b_VTZ-F12'!G58-'F12b_VTZ-F12'!$C58</f>
        <v>-0.85755526971404006</v>
      </c>
      <c r="AE65" s="1">
        <f>'F12b_VTZ-F12'!H58-'F12b_VTZ-F12'!$C58</f>
        <v>-0.84612426790225026</v>
      </c>
      <c r="AF65" s="1">
        <f>'F12b_VTZ-F12'!I58-'F12b_VTZ-F12'!$C58</f>
        <v>-0.86318851512352035</v>
      </c>
      <c r="AG65" s="1">
        <f>'F12b_VTZ-F12'!N58-'F12b_VTZ-F12'!$L58</f>
        <v>-0.92062649915807349</v>
      </c>
      <c r="AH65" s="1">
        <f>'F12b_VTZ-F12'!O58-'F12b_VTZ-F12'!$L58</f>
        <v>-0.96470715761123715</v>
      </c>
      <c r="AI65" s="1">
        <f>'F12b_VTZ-F12'!P58-'F12b_VTZ-F12'!$L58</f>
        <v>-0.92224376723698231</v>
      </c>
      <c r="AJ65" s="1">
        <f>'F12b_VTZ-F12'!Q58-'F12b_VTZ-F12'!$L58</f>
        <v>-0.91168452446906389</v>
      </c>
      <c r="AK65" s="1">
        <f>'F12b_VTZ-F12'!R58-'F12b_VTZ-F12'!$L58</f>
        <v>-0.92744740615064369</v>
      </c>
      <c r="AL65" s="1">
        <f>'F12b_VTZ-F12'!W58-'F12b_VTZ-F12'!$U58</f>
        <v>-0.89814565726741868</v>
      </c>
      <c r="AM65" s="1">
        <f>'F12b_VTZ-F12'!X58-'F12b_VTZ-F12'!$U58</f>
        <v>-0.93411577339724516</v>
      </c>
      <c r="AN65" s="1">
        <f>'F12b_VTZ-F12'!Y58-'F12b_VTZ-F12'!$U58</f>
        <v>-0.88989951847551163</v>
      </c>
      <c r="AO65" s="1">
        <f>'F12b_VTZ-F12'!Z58-'F12b_VTZ-F12'!$U58</f>
        <v>-0.87890439618565752</v>
      </c>
      <c r="AP65" s="1">
        <f>'F12b_VTZ-F12'!AA58-'F12b_VTZ-F12'!$U58</f>
        <v>-0.89531796063708224</v>
      </c>
      <c r="AQ65" s="1"/>
      <c r="AR65" s="1">
        <f>'F12b_VDZ-F12'!E58-'F12b_VDZ-F12'!$C58</f>
        <v>-0.90953259562814148</v>
      </c>
      <c r="AS65" s="1">
        <f>'F12b_VDZ-F12'!F58-'F12b_VDZ-F12'!$C58</f>
        <v>-0.97856692693737157</v>
      </c>
      <c r="AT65" s="1">
        <f>'F12b_VDZ-F12'!G58-'F12b_VDZ-F12'!$C58</f>
        <v>-0.86427652294737545</v>
      </c>
      <c r="AU65" s="1">
        <f>'F12b_VDZ-F12'!H58-'F12b_VDZ-F12'!$C58</f>
        <v>-0.84103419115810807</v>
      </c>
      <c r="AV65" s="1">
        <f>'F12b_VDZ-F12'!I58-'F12b_VDZ-F12'!$C58</f>
        <v>-0.87484007175215428</v>
      </c>
      <c r="AW65" s="1">
        <f>'F12b_VDZ-F12'!N58-'F12b_VDZ-F12'!$L58</f>
        <v>-0.97687951926626271</v>
      </c>
      <c r="AX65" s="1">
        <f>'F12b_VDZ-F12'!O58-'F12b_VDZ-F12'!$L58</f>
        <v>-1.0742662026449081</v>
      </c>
      <c r="AY65" s="1">
        <f>'F12b_VDZ-F12'!P58-'F12b_VDZ-F12'!$L58</f>
        <v>-0.97971808162495888</v>
      </c>
      <c r="AZ65" s="1">
        <f>'F12b_VDZ-F12'!Q58-'F12b_VDZ-F12'!$L58</f>
        <v>-0.96049058113428076</v>
      </c>
      <c r="BA65" s="1">
        <f>'F12b_VDZ-F12'!R58-'F12b_VDZ-F12'!$L58</f>
        <v>-0.98845690532254427</v>
      </c>
      <c r="BB65" s="1">
        <f t="shared" si="9"/>
        <v>-0.9432060574472021</v>
      </c>
      <c r="BC65" s="1">
        <f t="shared" si="10"/>
        <v>-1.0264165647911399</v>
      </c>
      <c r="BD65" s="1">
        <f t="shared" si="11"/>
        <v>-0.92199730228616716</v>
      </c>
      <c r="BE65" s="1">
        <f t="shared" si="12"/>
        <v>-0.90076238614619442</v>
      </c>
      <c r="BF65" s="1">
        <f t="shared" si="13"/>
        <v>-0.93164848853734927</v>
      </c>
      <c r="BG65" s="1"/>
      <c r="BH65" s="1">
        <f>'F12c_VDZ-F12 '!E58-'F12c_VDZ-F12 '!$C58</f>
        <v>-0.88116615349413641</v>
      </c>
      <c r="BI65" s="1">
        <f>'F12c_VDZ-F12 '!F58-'F12c_VDZ-F12 '!$C58</f>
        <v>-0.94893598349347741</v>
      </c>
      <c r="BJ65" s="1">
        <f>'F12c_VDZ-F12 '!G58-'F12c_VDZ-F12 '!$C58</f>
        <v>-0.83168405787579092</v>
      </c>
      <c r="BK65" s="1">
        <f>'F12c_VDZ-F12 '!H58-'F12c_VDZ-F12 '!$C58</f>
        <v>-0.81346905594516583</v>
      </c>
      <c r="BL65" s="1">
        <f>'F12c_VDZ-F12 '!I58-'F12c_VDZ-F12 '!$C58</f>
        <v>-0.84676715585547102</v>
      </c>
      <c r="BM65" s="1">
        <f>'F12c_VDZ-F12 '!N58-'F12c_VDZ-F12 '!$L58</f>
        <v>-0.97776118015864544</v>
      </c>
      <c r="BN65" s="1">
        <f>'F12c_VDZ-F12 '!O58-'F12c_VDZ-F12 '!$L58</f>
        <v>-1.0732887477617314</v>
      </c>
      <c r="BO65" s="1">
        <f>'F12c_VDZ-F12 '!P58-'F12c_VDZ-F12 '!$L58</f>
        <v>-0.97658623970679859</v>
      </c>
      <c r="BP65" s="1">
        <f>'F12c_VDZ-F12 '!Q58-'F12c_VDZ-F12 '!$L58</f>
        <v>-0.96156357494766898</v>
      </c>
      <c r="BQ65" s="1">
        <f>'F12c_VDZ-F12 '!R58-'F12c_VDZ-F12 '!$L58</f>
        <v>-0.98902589386334716</v>
      </c>
      <c r="BR65" s="1">
        <f>'F12c_VDZ-F12 '!W58-'F12c_VDZ-F12 '!$U58</f>
        <v>-0.9294636668263907</v>
      </c>
      <c r="BS65" s="1">
        <f>'F12c_VDZ-F12 '!X58-'F12c_VDZ-F12 '!$U58</f>
        <v>-1.0111123656276044</v>
      </c>
      <c r="BT65" s="1">
        <f>'F12c_VDZ-F12 '!Y58-'F12c_VDZ-F12 '!$U58</f>
        <v>-0.90413514879129497</v>
      </c>
      <c r="BU65" s="1">
        <f>'F12c_VDZ-F12 '!Z58-'F12c_VDZ-F12 '!$U58</f>
        <v>-0.88751631544641718</v>
      </c>
      <c r="BV65" s="1">
        <f>'F12c_VDZ-F12 '!AA58-'F12c_VDZ-F12 '!$U58</f>
        <v>-0.91789652485940909</v>
      </c>
      <c r="BX65" s="1">
        <f>'F12c_aVDZ-F12'!E58-'F12c_aVDZ-F12'!C58</f>
        <v>-0.83627559983054178</v>
      </c>
      <c r="BY65" s="1">
        <f>'F12c_aVDZ-F12'!F58-'F12c_aVDZ-F12'!C58</f>
        <v>-0.87911930738860411</v>
      </c>
      <c r="BZ65" s="1">
        <f>'F12c_aVDZ-F12'!G58-'F12c_aVDZ-F12'!C58</f>
        <v>-0.75749383928551994</v>
      </c>
      <c r="CA65" s="1">
        <f>'F12c_aVDZ-F12'!H58-'F12c_aVDZ-F12'!C58</f>
        <v>-0.73894971973030454</v>
      </c>
      <c r="CB65" s="1">
        <f>'F12c_aVDZ-F12'!I58-'F12c_aVDZ-F12'!C58</f>
        <v>-0.77062386141028494</v>
      </c>
      <c r="CC65" s="1">
        <f>'F12c_aVDZ-F12'!N58-'F12c_aVDZ-F12'!L58</f>
        <v>-0.9567471351118173</v>
      </c>
      <c r="CD65" s="1">
        <f>'F12c_aVDZ-F12'!O58-'F12c_aVDZ-F12'!L58</f>
        <v>-1.0501274212661076</v>
      </c>
      <c r="CE65" s="1">
        <f>'F12c_aVDZ-F12'!P58-'F12c_aVDZ-F12'!L58</f>
        <v>-0.94964716216267142</v>
      </c>
      <c r="CF65" s="1">
        <f>'F12c_aVDZ-F12'!Q58-'F12c_aVDZ-F12'!L58</f>
        <v>-0.93432703253181248</v>
      </c>
      <c r="CG65" s="1">
        <f>'F12c_aVDZ-F12'!R58-'F12c_aVDZ-F12'!L58</f>
        <v>-0.96049446286133788</v>
      </c>
      <c r="CH65" s="1">
        <f>'F12c_aVDZ-F12'!W58-'F12c_aVDZ-F12'!U58</f>
        <v>-0.89651136747117999</v>
      </c>
      <c r="CI65" s="1">
        <f>'F12c_aVDZ-F12'!X58-'F12c_aVDZ-F12'!U58</f>
        <v>-0.96462336432735629</v>
      </c>
      <c r="CJ65" s="1">
        <f>'F12c_aVDZ-F12'!Y58-'F12c_aVDZ-F12'!U58</f>
        <v>-0.85357050072409635</v>
      </c>
      <c r="CK65" s="1">
        <f>'F12c_aVDZ-F12'!Z58-'F12c_aVDZ-F12'!U58</f>
        <v>-0.83663837613105896</v>
      </c>
      <c r="CL65" s="1">
        <f>'F12c_aVDZ-F12'!AA58-'F12c_aVDZ-F12'!U58</f>
        <v>-0.86555916213581163</v>
      </c>
      <c r="CM65" t="str">
        <f t="shared" si="14"/>
        <v>48_Pyridine-Pyridine_TS.out</v>
      </c>
      <c r="CO65" s="1">
        <f t="shared" si="15"/>
        <v>-2.1886442848305432E-2</v>
      </c>
      <c r="CP65" s="1"/>
      <c r="CQ65" s="1">
        <f t="shared" si="16"/>
        <v>-1.1988661411715285E-2</v>
      </c>
      <c r="CR65" s="1">
        <f t="shared" si="17"/>
        <v>-2.5548806664507762E-2</v>
      </c>
      <c r="CS65" s="1">
        <f t="shared" si="18"/>
        <v>1.693212459303739E-2</v>
      </c>
      <c r="CU65" t="str">
        <f t="shared" si="19"/>
        <v>48_Pyridine-Pyridine_TS.out</v>
      </c>
      <c r="CV65" s="1">
        <f t="shared" si="20"/>
        <v>6.6983479034813609E-2</v>
      </c>
      <c r="CW65" s="1">
        <f t="shared" si="21"/>
        <v>3.798347903481325E-2</v>
      </c>
      <c r="CX65" s="1">
        <f t="shared" si="22"/>
        <v>9.0299421159022231E-2</v>
      </c>
      <c r="CY65" s="1">
        <f t="shared" si="23"/>
        <v>6.8412978310716799E-2</v>
      </c>
      <c r="CZ65" s="1">
        <f t="shared" si="27"/>
        <v>8.5345102903754189E-2</v>
      </c>
      <c r="DA65" s="1">
        <f t="shared" si="28"/>
        <v>5.6424316899001514E-2</v>
      </c>
      <c r="DB65" s="1">
        <f t="shared" si="24"/>
        <v>4.2864171646209037E-2</v>
      </c>
      <c r="DC65" s="1">
        <f t="shared" si="25"/>
        <v>-2.602882021691677E-4</v>
      </c>
      <c r="DD65" s="1"/>
      <c r="DH65" s="1"/>
      <c r="DI65" s="1"/>
      <c r="DJ65" s="1"/>
      <c r="DK65" s="1"/>
      <c r="DL65" s="1"/>
      <c r="DM65" s="1"/>
    </row>
    <row r="66" spans="1:117" x14ac:dyDescent="0.2">
      <c r="A66" t="s">
        <v>206</v>
      </c>
      <c r="B66" s="1"/>
      <c r="C66" s="1"/>
      <c r="E66" s="1">
        <f>'CCSD-MP2 '!X60+'(T) '!P69</f>
        <v>-0.91670615731184513</v>
      </c>
      <c r="F66" s="1"/>
      <c r="G66" s="1">
        <f>'CCSD-MP2 '!X60+'(T) '!AC69</f>
        <v>-0.93379603183501936</v>
      </c>
      <c r="H66" s="1"/>
      <c r="I66" s="1">
        <f>BEGDB!I52-BEGDB!E52</f>
        <v>-0.88199999999999967</v>
      </c>
      <c r="J66" s="1">
        <f>-(BEGDB!D52-BEGDB!I52)</f>
        <v>-0.84399999999999986</v>
      </c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B66" s="1">
        <f>'F12b_VTZ-F12'!E59-'F12b_VTZ-F12'!$C59</f>
        <v>-0.87171721148249315</v>
      </c>
      <c r="AC66" s="1">
        <f>'F12b_VTZ-F12'!F59-'F12b_VTZ-F12'!$C59</f>
        <v>-0.89561830489242444</v>
      </c>
      <c r="AD66" s="1">
        <f>'F12b_VTZ-F12'!G59-'F12b_VTZ-F12'!$C59</f>
        <v>-0.85122747973833723</v>
      </c>
      <c r="AE66" s="1">
        <f>'F12b_VTZ-F12'!H59-'F12b_VTZ-F12'!$C59</f>
        <v>-0.83990275254690161</v>
      </c>
      <c r="AF66" s="1">
        <f>'F12b_VTZ-F12'!I59-'F12b_VTZ-F12'!$C59</f>
        <v>-0.85628088290452453</v>
      </c>
      <c r="AG66" s="1">
        <f>'F12b_VTZ-F12'!N59-'F12b_VTZ-F12'!$L59</f>
        <v>-0.91358108476867761</v>
      </c>
      <c r="AH66" s="1">
        <f>'F12b_VTZ-F12'!O59-'F12b_VTZ-F12'!$L59</f>
        <v>-0.95495845956465519</v>
      </c>
      <c r="AI66" s="1">
        <f>'F12b_VTZ-F12'!P59-'F12b_VTZ-F12'!$L59</f>
        <v>-0.91420031846694094</v>
      </c>
      <c r="AJ66" s="1">
        <f>'F12b_VTZ-F12'!Q59-'F12b_VTZ-F12'!$L59</f>
        <v>-0.90380234034512252</v>
      </c>
      <c r="AK66" s="1">
        <f>'F12b_VTZ-F12'!R59-'F12b_VTZ-F12'!$L59</f>
        <v>-0.91884018083841434</v>
      </c>
      <c r="AL66" s="1">
        <f>'F12b_VTZ-F12'!W59-'F12b_VTZ-F12'!$U59</f>
        <v>-0.89264914812558604</v>
      </c>
      <c r="AM66" s="1">
        <f>'F12b_VTZ-F12'!X59-'F12b_VTZ-F12'!$U59</f>
        <v>-0.92528838222854048</v>
      </c>
      <c r="AN66" s="1">
        <f>'F12b_VTZ-F12'!Y59-'F12b_VTZ-F12'!$U59</f>
        <v>-0.88271389910263931</v>
      </c>
      <c r="AO66" s="1">
        <f>'F12b_VTZ-F12'!Z59-'F12b_VTZ-F12'!$U59</f>
        <v>-0.87185254644601251</v>
      </c>
      <c r="AP66" s="1">
        <f>'F12b_VTZ-F12'!AA59-'F12b_VTZ-F12'!$U59</f>
        <v>-0.8875605318714701</v>
      </c>
      <c r="AQ66" s="1"/>
      <c r="AR66" s="1">
        <f>'F12b_VDZ-F12'!E59-'F12b_VDZ-F12'!$C59</f>
        <v>-0.90854548614684383</v>
      </c>
      <c r="AS66" s="1">
        <f>'F12b_VDZ-F12'!F59-'F12b_VDZ-F12'!$C59</f>
        <v>-0.96969643559249841</v>
      </c>
      <c r="AT66" s="1">
        <f>'F12b_VDZ-F12'!G59-'F12b_VDZ-F12'!$C59</f>
        <v>-0.85882215873937939</v>
      </c>
      <c r="AU66" s="1">
        <f>'F12b_VDZ-F12'!H59-'F12b_VDZ-F12'!$C59</f>
        <v>-0.835524156224837</v>
      </c>
      <c r="AV66" s="1">
        <f>'F12b_VDZ-F12'!I59-'F12b_VDZ-F12'!$C59</f>
        <v>-0.86785988255462954</v>
      </c>
      <c r="AW66" s="1">
        <f>'F12b_VDZ-F12'!N59-'F12b_VDZ-F12'!$L59</f>
        <v>-0.96846246515765122</v>
      </c>
      <c r="AX66" s="1">
        <f>'F12b_VDZ-F12'!O59-'F12b_VDZ-F12'!$L59</f>
        <v>-1.060005960755654</v>
      </c>
      <c r="AY66" s="1">
        <f>'F12b_VDZ-F12'!P59-'F12b_VDZ-F12'!$L59</f>
        <v>-0.96898477056971899</v>
      </c>
      <c r="AZ66" s="1">
        <f>'F12b_VDZ-F12'!Q59-'F12b_VDZ-F12'!$L59</f>
        <v>-0.94985849549477219</v>
      </c>
      <c r="BA66" s="1">
        <f>'F12b_VDZ-F12'!R59-'F12b_VDZ-F12'!$L59</f>
        <v>-0.97640420455913413</v>
      </c>
      <c r="BB66" s="1">
        <f t="shared" si="9"/>
        <v>-0.93850397565224752</v>
      </c>
      <c r="BC66" s="1">
        <f t="shared" si="10"/>
        <v>-1.0148511981740762</v>
      </c>
      <c r="BD66" s="1">
        <f t="shared" si="11"/>
        <v>-0.91390346465454919</v>
      </c>
      <c r="BE66" s="1">
        <f t="shared" si="12"/>
        <v>-0.8926913258598046</v>
      </c>
      <c r="BF66" s="1">
        <f t="shared" si="13"/>
        <v>-0.92213204355688183</v>
      </c>
      <c r="BG66" s="1"/>
      <c r="BH66" s="1">
        <f>'F12c_VDZ-F12 '!E59-'F12c_VDZ-F12 '!$C59</f>
        <v>-0.87485120722703513</v>
      </c>
      <c r="BI66" s="1">
        <f>'F12c_VDZ-F12 '!F59-'F12c_VDZ-F12 '!$C59</f>
        <v>-0.93498427137193341</v>
      </c>
      <c r="BJ66" s="1">
        <f>'F12c_VDZ-F12 '!G59-'F12c_VDZ-F12 '!$C59</f>
        <v>-0.82112820359005179</v>
      </c>
      <c r="BK66" s="1">
        <f>'F12c_VDZ-F12 '!H59-'F12c_VDZ-F12 '!$C59</f>
        <v>-0.80268183893799661</v>
      </c>
      <c r="BL66" s="1">
        <f>'F12c_VDZ-F12 '!I59-'F12c_VDZ-F12 '!$C59</f>
        <v>-0.83456692927356357</v>
      </c>
      <c r="BM66" s="1">
        <f>'F12c_VDZ-F12 '!N59-'F12c_VDZ-F12 '!$L59</f>
        <v>-0.96704124896686583</v>
      </c>
      <c r="BN66" s="1">
        <f>'F12c_VDZ-F12 '!O59-'F12c_VDZ-F12 '!$L59</f>
        <v>-1.0569593671855264</v>
      </c>
      <c r="BO66" s="1">
        <f>'F12c_VDZ-F12 '!P59-'F12c_VDZ-F12 '!$L59</f>
        <v>-0.96377187257492736</v>
      </c>
      <c r="BP66" s="1">
        <f>'F12c_VDZ-F12 '!Q59-'F12c_VDZ-F12 '!$L59</f>
        <v>-0.94867412205458068</v>
      </c>
      <c r="BQ66" s="1">
        <f>'F12c_VDZ-F12 '!R59-'F12c_VDZ-F12 '!$L59</f>
        <v>-0.97477103319590253</v>
      </c>
      <c r="BR66" s="1">
        <f>'F12c_VDZ-F12 '!W59-'F12c_VDZ-F12 '!$U59</f>
        <v>-0.92094622809695048</v>
      </c>
      <c r="BS66" s="1">
        <f>'F12c_VDZ-F12 '!X59-'F12c_VDZ-F12 '!$U59</f>
        <v>-0.99597181927873013</v>
      </c>
      <c r="BT66" s="1">
        <f>'F12c_VDZ-F12 '!Y59-'F12c_VDZ-F12 '!$U59</f>
        <v>-0.89245003808248935</v>
      </c>
      <c r="BU66" s="1">
        <f>'F12c_VDZ-F12 '!Z59-'F12c_VDZ-F12 '!$U59</f>
        <v>-0.87567798049628864</v>
      </c>
      <c r="BV66" s="1">
        <f>'F12c_VDZ-F12 '!AA59-'F12c_VDZ-F12 '!$U59</f>
        <v>-0.90466898123473305</v>
      </c>
      <c r="BX66" s="1">
        <f>'F12c_aVDZ-F12'!E59-'F12c_aVDZ-F12'!C59</f>
        <v>-0.83285951964745708</v>
      </c>
      <c r="BY66" s="1">
        <f>'F12c_aVDZ-F12'!F59-'F12c_aVDZ-F12'!C59</f>
        <v>-0.86880745826659256</v>
      </c>
      <c r="BZ66" s="1">
        <f>'F12c_aVDZ-F12'!G59-'F12c_aVDZ-F12'!C59</f>
        <v>-0.75165548533479765</v>
      </c>
      <c r="CA66" s="1">
        <f>'F12c_aVDZ-F12'!H59-'F12c_aVDZ-F12'!C59</f>
        <v>-0.7330445341557934</v>
      </c>
      <c r="CB66" s="1">
        <f>'F12c_aVDZ-F12'!I59-'F12c_aVDZ-F12'!C59</f>
        <v>-0.7631013677476739</v>
      </c>
      <c r="CC66" s="1">
        <f>'F12c_aVDZ-F12'!N59-'F12c_aVDZ-F12'!L59</f>
        <v>-0.95041086359220639</v>
      </c>
      <c r="CD66" s="1">
        <f>'F12c_aVDZ-F12'!O59-'F12c_aVDZ-F12'!L59</f>
        <v>-1.0388416944053422</v>
      </c>
      <c r="CE66" s="1">
        <f>'F12c_aVDZ-F12'!P59-'F12c_aVDZ-F12'!L59</f>
        <v>-0.94268087760598496</v>
      </c>
      <c r="CF66" s="1">
        <f>'F12c_aVDZ-F12'!Q59-'F12c_aVDZ-F12'!L59</f>
        <v>-0.92740461531181184</v>
      </c>
      <c r="CG66" s="1">
        <f>'F12c_aVDZ-F12'!R59-'F12c_aVDZ-F12'!L59</f>
        <v>-0.95207589993695674</v>
      </c>
      <c r="CH66" s="1">
        <f>'F12c_aVDZ-F12'!W59-'F12c_aVDZ-F12'!U59</f>
        <v>-0.89163519161983196</v>
      </c>
      <c r="CI66" s="1">
        <f>'F12c_aVDZ-F12'!X59-'F12c_aVDZ-F12'!U59</f>
        <v>-0.9538245763359674</v>
      </c>
      <c r="CJ66" s="1">
        <f>'F12c_aVDZ-F12'!Y59-'F12c_aVDZ-F12'!U59</f>
        <v>-0.84716818147039152</v>
      </c>
      <c r="CK66" s="1">
        <f>'F12c_aVDZ-F12'!Z59-'F12c_aVDZ-F12'!U59</f>
        <v>-0.83022457473380262</v>
      </c>
      <c r="CL66" s="1">
        <f>'F12c_aVDZ-F12'!AA59-'F12c_aVDZ-F12'!U59</f>
        <v>-0.85758863384231532</v>
      </c>
      <c r="CM66" t="str">
        <f t="shared" si="14"/>
        <v>49_Benzene-Pyridine_TS.out</v>
      </c>
      <c r="CO66" s="1">
        <f t="shared" si="15"/>
        <v>-2.6039977880339737E-2</v>
      </c>
      <c r="CP66" s="1"/>
      <c r="CQ66" s="1">
        <f t="shared" si="16"/>
        <v>-1.0420452371923794E-2</v>
      </c>
      <c r="CR66" s="1">
        <f t="shared" si="17"/>
        <v>-2.1639276796201035E-2</v>
      </c>
      <c r="CS66" s="1">
        <f t="shared" si="18"/>
        <v>1.6943606736588901E-2</v>
      </c>
      <c r="CU66" t="str">
        <f t="shared" si="19"/>
        <v>49_Benzene-Pyridine_TS.out</v>
      </c>
      <c r="CV66" s="1">
        <f t="shared" si="20"/>
        <v>7.2706157311845265E-2</v>
      </c>
      <c r="CW66" s="1">
        <f t="shared" si="21"/>
        <v>3.4706157311845454E-2</v>
      </c>
      <c r="CX66" s="1">
        <f t="shared" si="22"/>
        <v>9.5577953721793341E-2</v>
      </c>
      <c r="CY66" s="1">
        <f t="shared" si="23"/>
        <v>6.9537975841453603E-2</v>
      </c>
      <c r="CZ66" s="1">
        <f t="shared" si="27"/>
        <v>8.6481582578042504E-2</v>
      </c>
      <c r="DA66" s="1">
        <f t="shared" si="28"/>
        <v>5.9117523469529809E-2</v>
      </c>
      <c r="DB66" s="1">
        <f t="shared" si="24"/>
        <v>4.7898699045252568E-2</v>
      </c>
      <c r="DC66" s="1">
        <f t="shared" si="25"/>
        <v>2.5058388449041846E-3</v>
      </c>
      <c r="DD66" s="1"/>
      <c r="DH66" s="1"/>
      <c r="DI66" s="1"/>
      <c r="DJ66" s="1"/>
      <c r="DK66" s="1"/>
      <c r="DL66" s="1"/>
      <c r="DM66" s="1"/>
    </row>
    <row r="67" spans="1:117" x14ac:dyDescent="0.2">
      <c r="A67" t="s">
        <v>175</v>
      </c>
      <c r="B67" s="1"/>
      <c r="C67" s="1"/>
      <c r="E67" s="1">
        <f>'CCSD-MP2 '!X61+'(T) '!P70</f>
        <v>-0.63985461271508126</v>
      </c>
      <c r="F67" s="1">
        <f>'CCSD-MP2 '!H61+'(T) '!Q70</f>
        <v>-0.63423402922176209</v>
      </c>
      <c r="G67" s="1">
        <f>'CCSD-MP2 '!X61+'(T) '!AC70</f>
        <v>-0.65150034497118292</v>
      </c>
      <c r="H67" s="1"/>
      <c r="I67" s="1">
        <f>BEGDB!I53-BEGDB!E53</f>
        <v>-0.60599999999999987</v>
      </c>
      <c r="J67" s="1">
        <f>-(BEGDB!D53-BEGDB!I53)</f>
        <v>-0.59600000000000009</v>
      </c>
      <c r="L67" s="1">
        <f>'F12b_VQZ-F12'!F60-'F12b_VQZ-F12'!$D60</f>
        <v>-0.62523125081992825</v>
      </c>
      <c r="M67" s="1">
        <f>'F12b_VQZ-F12'!G60-'F12b_VQZ-F12'!$D60</f>
        <v>-0.62942606462525719</v>
      </c>
      <c r="N67" s="1">
        <f>'F12b_VQZ-F12'!H60-'F12b_VQZ-F12'!$D60</f>
        <v>-0.61680199769456845</v>
      </c>
      <c r="O67" s="1">
        <f>'F12b_VQZ-F12'!I60-'F12b_VQZ-F12'!$D60</f>
        <v>-0.61281827293432967</v>
      </c>
      <c r="P67" s="1">
        <f>'F12b_VQZ-F12'!J60-'F12b_VQZ-F12'!$D60</f>
        <v>-0.61887569168606493</v>
      </c>
      <c r="Q67" s="1">
        <f>'F12b_VQZ-F12'!O60-'F12b_VQZ-F12'!$M60</f>
        <v>-0.63102876404681973</v>
      </c>
      <c r="R67" s="1">
        <f>'F12b_VQZ-F12'!P60-'F12b_VQZ-F12'!$M60</f>
        <v>-0.6442054721075352</v>
      </c>
      <c r="S67" s="1">
        <f>'F12b_VQZ-F12'!Q60-'F12b_VQZ-F12'!$M60</f>
        <v>-0.63211184285573907</v>
      </c>
      <c r="T67" s="1">
        <f>'F12b_VQZ-F12'!R60-'F12b_VQZ-F12'!$M60</f>
        <v>-0.62829550612716822</v>
      </c>
      <c r="U67" s="1">
        <f>'F12b_VQZ-F12'!S60-'F12b_VQZ-F12'!$M60</f>
        <v>-0.63409840443312326</v>
      </c>
      <c r="V67" s="1">
        <f>'F12b_VQZ-F12'!X60-'F12b_VQZ-F12'!$V60</f>
        <v>-0.62813000743337444</v>
      </c>
      <c r="W67" s="1">
        <f>'F12b_VQZ-F12'!Y60-'F12b_VQZ-F12'!$V60</f>
        <v>-0.63681576836639664</v>
      </c>
      <c r="X67" s="1">
        <f>'F12b_VQZ-F12'!Z60-'F12b_VQZ-F12'!$V60</f>
        <v>-0.6244569202751542</v>
      </c>
      <c r="Y67" s="1">
        <f>'F12b_VQZ-F12'!AA60-'F12b_VQZ-F12'!$V60</f>
        <v>-0.62055688953074917</v>
      </c>
      <c r="Z67" s="1">
        <f>'F12b_VQZ-F12'!AB60-'F12b_VQZ-F12'!$V60</f>
        <v>-0.62648704805959454</v>
      </c>
      <c r="AB67" s="1">
        <f>'F12b_VTZ-F12'!E60-'F12b_VTZ-F12'!$C60</f>
        <v>-0.61341746770781125</v>
      </c>
      <c r="AC67" s="1">
        <f>'F12b_VTZ-F12'!F60-'F12b_VTZ-F12'!$C60</f>
        <v>-0.62955504207468094</v>
      </c>
      <c r="AD67" s="1">
        <f>'F12b_VTZ-F12'!G60-'F12b_VTZ-F12'!$C60</f>
        <v>-0.60282973255705175</v>
      </c>
      <c r="AE67" s="1">
        <f>'F12b_VTZ-F12'!H60-'F12b_VTZ-F12'!$C60</f>
        <v>-0.59571010277685765</v>
      </c>
      <c r="AF67" s="1">
        <f>'F12b_VTZ-F12'!I60-'F12b_VTZ-F12'!$C60</f>
        <v>-0.60561040059934834</v>
      </c>
      <c r="AG67" s="1">
        <f>'F12b_VTZ-F12'!N60-'F12b_VTZ-F12'!$L60</f>
        <v>-0.63788245166349222</v>
      </c>
      <c r="AH67" s="1">
        <f>'F12b_VTZ-F12'!O60-'F12b_VTZ-F12'!$L60</f>
        <v>-0.66484661469575235</v>
      </c>
      <c r="AI67" s="1">
        <f>'F12b_VTZ-F12'!P60-'F12b_VTZ-F12'!$L60</f>
        <v>-0.64076041100965586</v>
      </c>
      <c r="AJ67" s="1">
        <f>'F12b_VTZ-F12'!Q60-'F12b_VTZ-F12'!$L60</f>
        <v>-0.63434383974629149</v>
      </c>
      <c r="AK67" s="1">
        <f>'F12b_VTZ-F12'!R60-'F12b_VTZ-F12'!$L60</f>
        <v>-0.64326649000589731</v>
      </c>
      <c r="AL67" s="1">
        <f>'F12b_VTZ-F12'!W60-'F12b_VTZ-F12'!$U60</f>
        <v>-0.62564995968565196</v>
      </c>
      <c r="AM67" s="1">
        <f>'F12b_VTZ-F12'!X60-'F12b_VTZ-F12'!$U60</f>
        <v>-0.64720082838521664</v>
      </c>
      <c r="AN67" s="1">
        <f>'F12b_VTZ-F12'!Y60-'F12b_VTZ-F12'!$U60</f>
        <v>-0.62179507178335403</v>
      </c>
      <c r="AO67" s="1">
        <f>'F12b_VTZ-F12'!Z60-'F12b_VTZ-F12'!$U60</f>
        <v>-0.61502697126157457</v>
      </c>
      <c r="AP67" s="1">
        <f>'F12b_VTZ-F12'!AA60-'F12b_VTZ-F12'!$U60</f>
        <v>-0.62443844530262282</v>
      </c>
      <c r="AQ67" s="1"/>
      <c r="AR67" s="1">
        <f>'F12b_VDZ-F12'!E60-'F12b_VDZ-F12'!$C60</f>
        <v>-0.65473431590749387</v>
      </c>
      <c r="AS67" s="1">
        <f>'F12b_VDZ-F12'!F60-'F12b_VDZ-F12'!$C60</f>
        <v>-0.69516146410125135</v>
      </c>
      <c r="AT67" s="1">
        <f>'F12b_VDZ-F12'!G60-'F12b_VDZ-F12'!$C60</f>
        <v>-0.63237811929519383</v>
      </c>
      <c r="AU67" s="1">
        <f>'F12b_VDZ-F12'!H60-'F12b_VDZ-F12'!$C60</f>
        <v>-0.6186261445381116</v>
      </c>
      <c r="AV67" s="1">
        <f>'F12b_VDZ-F12'!I60-'F12b_VDZ-F12'!$C60</f>
        <v>-0.636180767198812</v>
      </c>
      <c r="AW67" s="1">
        <f>'F12b_VDZ-F12'!N60-'F12b_VDZ-F12'!$L60</f>
        <v>-0.69243502265633339</v>
      </c>
      <c r="AX67" s="1">
        <f>'F12b_VDZ-F12'!O60-'F12b_VDZ-F12'!$L60</f>
        <v>-0.74943433739222742</v>
      </c>
      <c r="AY67" s="1">
        <f>'F12b_VDZ-F12'!P60-'F12b_VDZ-F12'!$L60</f>
        <v>-0.69881272266697048</v>
      </c>
      <c r="AZ67" s="1">
        <f>'F12b_VDZ-F12'!Q60-'F12b_VDZ-F12'!$L60</f>
        <v>-0.68772463600935518</v>
      </c>
      <c r="BA67" s="1">
        <f>'F12b_VDZ-F12'!R60-'F12b_VDZ-F12'!$L60</f>
        <v>-0.70187876156163886</v>
      </c>
      <c r="BB67" s="1">
        <f t="shared" si="9"/>
        <v>-0.67358466928191363</v>
      </c>
      <c r="BC67" s="1">
        <f t="shared" si="10"/>
        <v>-0.72229790074673939</v>
      </c>
      <c r="BD67" s="1">
        <f t="shared" si="11"/>
        <v>-0.66559542098108215</v>
      </c>
      <c r="BE67" s="1">
        <f t="shared" si="12"/>
        <v>-0.65317539027373339</v>
      </c>
      <c r="BF67" s="1">
        <f t="shared" si="13"/>
        <v>-0.66902976438022543</v>
      </c>
      <c r="BG67" s="1"/>
      <c r="BH67" s="1">
        <f>'F12c_VDZ-F12 '!E60-'F12c_VDZ-F12 '!$C60</f>
        <v>-0.62585011702997706</v>
      </c>
      <c r="BI67" s="1">
        <f>'F12c_VDZ-F12 '!F60-'F12c_VDZ-F12 '!$C60</f>
        <v>-0.6658228912989097</v>
      </c>
      <c r="BJ67" s="1">
        <f>'F12c_VDZ-F12 '!G60-'F12c_VDZ-F12 '!$C60</f>
        <v>-0.60124055451577085</v>
      </c>
      <c r="BK67" s="1">
        <f>'F12c_VDZ-F12 '!H60-'F12c_VDZ-F12 '!$C60</f>
        <v>-0.59026918329190581</v>
      </c>
      <c r="BL67" s="1">
        <f>'F12c_VDZ-F12 '!I60-'F12c_VDZ-F12 '!$C60</f>
        <v>-0.60759865734588558</v>
      </c>
      <c r="BM67" s="1">
        <f>'F12c_VDZ-F12 '!N60-'F12c_VDZ-F12 '!$L60</f>
        <v>-0.68030782740329698</v>
      </c>
      <c r="BN67" s="1">
        <f>'F12c_VDZ-F12 '!O60-'F12c_VDZ-F12 '!$L60</f>
        <v>-0.73658257890017165</v>
      </c>
      <c r="BO67" s="1">
        <f>'F12c_VDZ-F12 '!P60-'F12c_VDZ-F12 '!$L60</f>
        <v>-0.68462439118405305</v>
      </c>
      <c r="BP67" s="1">
        <f>'F12c_VDZ-F12 '!Q60-'F12c_VDZ-F12 '!$L60</f>
        <v>-0.67579763461333631</v>
      </c>
      <c r="BQ67" s="1">
        <f>'F12c_VDZ-F12 '!R60-'F12c_VDZ-F12 '!$L60</f>
        <v>-0.68973965205599663</v>
      </c>
      <c r="BR67" s="1">
        <f>'F12c_VDZ-F12 '!W60-'F12c_VDZ-F12 '!$U60</f>
        <v>-0.65307897221663724</v>
      </c>
      <c r="BS67" s="1">
        <f>'F12c_VDZ-F12 '!X60-'F12c_VDZ-F12 '!$U60</f>
        <v>-0.70120273509954067</v>
      </c>
      <c r="BT67" s="1">
        <f>'F12c_VDZ-F12 '!Y60-'F12c_VDZ-F12 '!$U60</f>
        <v>-0.64293247284991173</v>
      </c>
      <c r="BU67" s="1">
        <f>'F12c_VDZ-F12 '!Z60-'F12c_VDZ-F12 '!$U60</f>
        <v>-0.63303340895262084</v>
      </c>
      <c r="BV67" s="1">
        <f>'F12c_VDZ-F12 '!AA60-'F12c_VDZ-F12 '!$U60</f>
        <v>-0.64866915470094133</v>
      </c>
      <c r="BX67" s="1">
        <f>'F12c_aVDZ-F12'!E60-'F12c_aVDZ-F12'!C60</f>
        <v>-0.61520209591143926</v>
      </c>
      <c r="BY67" s="1">
        <f>'F12c_aVDZ-F12'!F60-'F12c_aVDZ-F12'!C60</f>
        <v>-0.64331358094236579</v>
      </c>
      <c r="BZ67" s="1">
        <f>'F12c_aVDZ-F12'!G60-'F12c_aVDZ-F12'!C60</f>
        <v>-0.57735223940483582</v>
      </c>
      <c r="CA67" s="1">
        <f>'F12c_aVDZ-F12'!H60-'F12c_aVDZ-F12'!C60</f>
        <v>-0.56632349652592717</v>
      </c>
      <c r="CB67" s="1">
        <f>'F12c_aVDZ-F12'!I60-'F12c_aVDZ-F12'!C60</f>
        <v>-0.58271714664516194</v>
      </c>
      <c r="CC67" s="1">
        <f>'F12c_aVDZ-F12'!N60-'F12c_aVDZ-F12'!L60</f>
        <v>-0.66988617409055129</v>
      </c>
      <c r="CD67" s="1">
        <f>'F12c_aVDZ-F12'!O60-'F12c_aVDZ-F12'!L60</f>
        <v>-0.72679491293287946</v>
      </c>
      <c r="CE67" s="1">
        <f>'F12c_aVDZ-F12'!P60-'F12c_aVDZ-F12'!L60</f>
        <v>-0.67201417390011597</v>
      </c>
      <c r="CF67" s="1">
        <f>'F12c_aVDZ-F12'!Q60-'F12c_aVDZ-F12'!L60</f>
        <v>-0.66285482887428415</v>
      </c>
      <c r="CG67" s="1">
        <f>'F12c_aVDZ-F12'!R60-'F12c_aVDZ-F12'!L60</f>
        <v>-0.67646971674713408</v>
      </c>
      <c r="CH67" s="1">
        <f>'F12c_aVDZ-F12'!W60-'F12c_aVDZ-F12'!U60</f>
        <v>-0.64254413500099528</v>
      </c>
      <c r="CI67" s="1">
        <f>'F12c_aVDZ-F12'!X60-'F12c_aVDZ-F12'!U60</f>
        <v>-0.68505424693762285</v>
      </c>
      <c r="CJ67" s="1">
        <f>'F12c_aVDZ-F12'!Y60-'F12c_aVDZ-F12'!U60</f>
        <v>-0.62468320665247612</v>
      </c>
      <c r="CK67" s="1">
        <f>'F12c_aVDZ-F12'!Z60-'F12c_aVDZ-F12'!U60</f>
        <v>-0.61458916270010588</v>
      </c>
      <c r="CL67" s="1">
        <f>'F12c_aVDZ-F12'!AA60-'F12c_aVDZ-F12'!U60</f>
        <v>-0.62959343169614801</v>
      </c>
      <c r="CM67" t="str">
        <f t="shared" si="14"/>
        <v>50_Benzene-Ethyne_CH-pi.out</v>
      </c>
      <c r="CO67" s="1">
        <f t="shared" si="15"/>
        <v>-2.3442652136705266E-2</v>
      </c>
      <c r="CP67" s="1"/>
      <c r="CQ67" s="1">
        <f t="shared" si="16"/>
        <v>-4.9102250436718897E-3</v>
      </c>
      <c r="CR67" s="1">
        <f t="shared" si="17"/>
        <v>-1.8630374289889673E-2</v>
      </c>
      <c r="CS67" s="1">
        <f t="shared" si="18"/>
        <v>1.0094043952370235E-2</v>
      </c>
      <c r="CU67" t="str">
        <f t="shared" si="19"/>
        <v>50_Benzene-Ethyne_CH-pi.out</v>
      </c>
      <c r="CV67" s="1">
        <f t="shared" si="20"/>
        <v>4.3854612715081176E-2</v>
      </c>
      <c r="CW67" s="1">
        <f t="shared" si="21"/>
        <v>3.3854612715081389E-2</v>
      </c>
      <c r="CX67" s="1">
        <f t="shared" si="22"/>
        <v>3.8614058199310408E-2</v>
      </c>
      <c r="CY67" s="1">
        <f t="shared" si="23"/>
        <v>1.5171406062605142E-2</v>
      </c>
      <c r="CZ67" s="1">
        <f t="shared" si="27"/>
        <v>2.5265450014975377E-2</v>
      </c>
      <c r="DA67" s="1">
        <f t="shared" si="28"/>
        <v>1.0261181018933252E-2</v>
      </c>
      <c r="DB67" s="1">
        <f t="shared" si="24"/>
        <v>-3.4589682272845312E-3</v>
      </c>
      <c r="DC67" s="1">
        <f t="shared" si="25"/>
        <v>-9.0579829457460015E-4</v>
      </c>
      <c r="DD67" s="1">
        <f t="shared" si="26"/>
        <v>5.6205834933191756E-3</v>
      </c>
      <c r="DH67" s="1"/>
      <c r="DI67" s="1"/>
      <c r="DJ67" s="1"/>
      <c r="DK67" s="1"/>
      <c r="DL67" s="1"/>
      <c r="DM67" s="1"/>
    </row>
    <row r="68" spans="1:117" x14ac:dyDescent="0.2">
      <c r="A68" t="s">
        <v>167</v>
      </c>
      <c r="B68" s="1"/>
      <c r="C68" s="1"/>
      <c r="E68" s="1">
        <f>'CCSD-MP2 '!X62+'(T) '!P71</f>
        <v>-0.14727763288633006</v>
      </c>
      <c r="F68" s="1">
        <f>'CCSD-MP2 '!H62+'(T) '!Q71</f>
        <v>-0.14070470277509844</v>
      </c>
      <c r="G68" s="1">
        <f>'CCSD-MP2 '!X62+'(T) '!AC71</f>
        <v>-0.15333737052157637</v>
      </c>
      <c r="H68" s="1"/>
      <c r="I68" s="1">
        <f>BEGDB!I54-BEGDB!E54</f>
        <v>-0.12200000000000011</v>
      </c>
      <c r="J68" s="1">
        <f>-(BEGDB!D54-BEGDB!I54)</f>
        <v>-0.13700000000000001</v>
      </c>
      <c r="L68" s="1">
        <f>'F12b_VQZ-F12'!F61-'F12b_VQZ-F12'!$D61</f>
        <v>-0.14137907573519359</v>
      </c>
      <c r="M68" s="1">
        <f>'F12b_VQZ-F12'!G61-'F12b_VQZ-F12'!$D61</f>
        <v>-0.14549763333578936</v>
      </c>
      <c r="N68" s="1">
        <f>'F12b_VQZ-F12'!H61-'F12b_VQZ-F12'!$D61</f>
        <v>-0.14024021727318625</v>
      </c>
      <c r="O68" s="1">
        <f>'F12b_VQZ-F12'!I61-'F12b_VQZ-F12'!$D61</f>
        <v>-0.13851397538998622</v>
      </c>
      <c r="P68" s="1">
        <f>'F12b_VQZ-F12'!J61-'F12b_VQZ-F12'!$D61</f>
        <v>-0.14105744212165061</v>
      </c>
      <c r="Q68" s="1">
        <f>'F12b_VQZ-F12'!O61-'F12b_VQZ-F12'!$M61</f>
        <v>-0.13682933565194744</v>
      </c>
      <c r="R68" s="1">
        <f>'F12b_VQZ-F12'!P61-'F12b_VQZ-F12'!$M61</f>
        <v>-0.14334469560428631</v>
      </c>
      <c r="S68" s="1">
        <f>'F12b_VQZ-F12'!Q61-'F12b_VQZ-F12'!$M61</f>
        <v>-0.13832433712087222</v>
      </c>
      <c r="T68" s="1">
        <f>'F12b_VQZ-F12'!R61-'F12b_VQZ-F12'!$M61</f>
        <v>-0.13667593171039072</v>
      </c>
      <c r="U68" s="1">
        <f>'F12b_VQZ-F12'!S61-'F12b_VQZ-F12'!$M61</f>
        <v>-0.139104713193831</v>
      </c>
      <c r="V68" s="1">
        <f>'F12b_VQZ-F12'!X61-'F12b_VQZ-F12'!$V61</f>
        <v>-0.13910420569357029</v>
      </c>
      <c r="W68" s="1">
        <f>'F12b_VQZ-F12'!Y61-'F12b_VQZ-F12'!$V61</f>
        <v>-0.14442116447003772</v>
      </c>
      <c r="X68" s="1">
        <f>'F12b_VQZ-F12'!Z61-'F12b_VQZ-F12'!$V61</f>
        <v>-0.13928227719702901</v>
      </c>
      <c r="Y68" s="1">
        <f>'F12b_VQZ-F12'!AA61-'F12b_VQZ-F12'!$V61</f>
        <v>-0.13759495355018836</v>
      </c>
      <c r="Z68" s="1">
        <f>'F12b_VQZ-F12'!AB61-'F12b_VQZ-F12'!$V61</f>
        <v>-0.14008107765774058</v>
      </c>
      <c r="AB68" s="1">
        <f>'F12b_VTZ-F12'!E61-'F12b_VTZ-F12'!$C61</f>
        <v>-0.14345874508802847</v>
      </c>
      <c r="AC68" s="1">
        <f>'F12b_VTZ-F12'!F61-'F12b_VTZ-F12'!$C61</f>
        <v>-0.15476978704514299</v>
      </c>
      <c r="AD68" s="1">
        <f>'F12b_VTZ-F12'!G61-'F12b_VTZ-F12'!$C61</f>
        <v>-0.14329099230813402</v>
      </c>
      <c r="AE68" s="1">
        <f>'F12b_VTZ-F12'!H61-'F12b_VTZ-F12'!$C61</f>
        <v>-0.14006016256744114</v>
      </c>
      <c r="AF68" s="1">
        <f>'F12b_VTZ-F12'!I61-'F12b_VTZ-F12'!$C61</f>
        <v>-0.14444846845376991</v>
      </c>
      <c r="AG68" s="1">
        <f>'F12b_VTZ-F12'!N61-'F12b_VTZ-F12'!$L61</f>
        <v>-0.14008221376161334</v>
      </c>
      <c r="AH68" s="1">
        <f>'F12b_VTZ-F12'!O61-'F12b_VTZ-F12'!$L61</f>
        <v>-0.15316448265915672</v>
      </c>
      <c r="AI68" s="1">
        <f>'F12b_VTZ-F12'!P61-'F12b_VTZ-F12'!$L61</f>
        <v>-0.1432581522176084</v>
      </c>
      <c r="AJ68" s="1">
        <f>'F12b_VTZ-F12'!Q61-'F12b_VTZ-F12'!$L61</f>
        <v>-0.140469909397263</v>
      </c>
      <c r="AK68" s="1">
        <f>'F12b_VTZ-F12'!R61-'F12b_VTZ-F12'!$L61</f>
        <v>-0.14425706729881571</v>
      </c>
      <c r="AL68" s="1">
        <f>'F12b_VTZ-F12'!W61-'F12b_VTZ-F12'!$U61</f>
        <v>-0.14177047942482091</v>
      </c>
      <c r="AM68" s="1">
        <f>'F12b_VTZ-F12'!X61-'F12b_VTZ-F12'!$U61</f>
        <v>-0.15396713485214986</v>
      </c>
      <c r="AN68" s="1">
        <f>'F12b_VTZ-F12'!Y61-'F12b_VTZ-F12'!$U61</f>
        <v>-0.14327457226287121</v>
      </c>
      <c r="AO68" s="1">
        <f>'F12b_VTZ-F12'!Z61-'F12b_VTZ-F12'!$U61</f>
        <v>-0.14026503598235207</v>
      </c>
      <c r="AP68" s="1">
        <f>'F12b_VTZ-F12'!AA61-'F12b_VTZ-F12'!$U61</f>
        <v>-0.14435276787629281</v>
      </c>
      <c r="AQ68" s="1"/>
      <c r="AR68" s="1">
        <f>'F12b_VDZ-F12'!E61-'F12b_VDZ-F12'!$C61</f>
        <v>-0.14893786123232355</v>
      </c>
      <c r="AS68" s="1">
        <f>'F12b_VDZ-F12'!F61-'F12b_VDZ-F12'!$C61</f>
        <v>-0.17421091294615798</v>
      </c>
      <c r="AT68" s="1">
        <f>'F12b_VDZ-F12'!G61-'F12b_VDZ-F12'!$C61</f>
        <v>-0.14861828510092367</v>
      </c>
      <c r="AU68" s="1">
        <f>'F12b_VDZ-F12'!H61-'F12b_VDZ-F12'!$C61</f>
        <v>-0.14283576992595859</v>
      </c>
      <c r="AV68" s="1">
        <f>'F12b_VDZ-F12'!I61-'F12b_VDZ-F12'!$C61</f>
        <v>-0.14929367795317505</v>
      </c>
      <c r="AW68" s="1">
        <f>'F12b_VDZ-F12'!N61-'F12b_VDZ-F12'!$L61</f>
        <v>-0.16516315100782752</v>
      </c>
      <c r="AX68" s="1">
        <f>'F12b_VDZ-F12'!O61-'F12b_VDZ-F12'!$L61</f>
        <v>-0.192965511637887</v>
      </c>
      <c r="AY68" s="1">
        <f>'F12b_VDZ-F12'!P61-'F12b_VDZ-F12'!$L61</f>
        <v>-0.17307048453454299</v>
      </c>
      <c r="AZ68" s="1">
        <f>'F12b_VDZ-F12'!Q61-'F12b_VDZ-F12'!$L61</f>
        <v>-0.168575311282811</v>
      </c>
      <c r="BA68" s="1">
        <f>'F12b_VDZ-F12'!R61-'F12b_VDZ-F12'!$L61</f>
        <v>-0.173595516945525</v>
      </c>
      <c r="BB68" s="1">
        <f t="shared" si="9"/>
        <v>-0.15705050612007554</v>
      </c>
      <c r="BC68" s="1">
        <f t="shared" si="10"/>
        <v>-0.18358821229202249</v>
      </c>
      <c r="BD68" s="1">
        <f t="shared" si="11"/>
        <v>-0.16084438481773333</v>
      </c>
      <c r="BE68" s="1">
        <f t="shared" si="12"/>
        <v>-0.1557055406043848</v>
      </c>
      <c r="BF68" s="1">
        <f t="shared" si="13"/>
        <v>-0.16144459744935002</v>
      </c>
      <c r="BG68" s="1"/>
      <c r="BH68" s="1">
        <f>'F12c_VDZ-F12 '!E61-'F12c_VDZ-F12 '!$C61</f>
        <v>-0.14951944144121598</v>
      </c>
      <c r="BI68" s="1">
        <f>'F12c_VDZ-F12 '!F61-'F12c_VDZ-F12 '!$C61</f>
        <v>-0.17408948374052557</v>
      </c>
      <c r="BJ68" s="1">
        <f>'F12c_VDZ-F12 '!G61-'F12c_VDZ-F12 '!$C61</f>
        <v>-0.14799624075935269</v>
      </c>
      <c r="BK68" s="1">
        <f>'F12c_VDZ-F12 '!H61-'F12c_VDZ-F12 '!$C61</f>
        <v>-0.14346785838770981</v>
      </c>
      <c r="BL68" s="1">
        <f>'F12c_VDZ-F12 '!I61-'F12c_VDZ-F12 '!$C61</f>
        <v>-0.14977067077805795</v>
      </c>
      <c r="BM68" s="1">
        <f>'F12c_VDZ-F12 '!N61-'F12c_VDZ-F12 '!$L61</f>
        <v>-0.16202430766811715</v>
      </c>
      <c r="BN68" s="1">
        <f>'F12c_VDZ-F12 '!O61-'F12c_VDZ-F12 '!$L61</f>
        <v>-0.18918556764845929</v>
      </c>
      <c r="BO68" s="1">
        <f>'F12c_VDZ-F12 '!P61-'F12c_VDZ-F12 '!$L61</f>
        <v>-0.16892431053888668</v>
      </c>
      <c r="BP68" s="1">
        <f>'F12c_VDZ-F12 '!Q61-'F12c_VDZ-F12 '!$L61</f>
        <v>-0.16540804697638056</v>
      </c>
      <c r="BQ68" s="1">
        <f>'F12c_VDZ-F12 '!R61-'F12c_VDZ-F12 '!$L61</f>
        <v>-0.17030214551546918</v>
      </c>
      <c r="BR68" s="1">
        <f>'F12c_VDZ-F12 '!W61-'F12c_VDZ-F12 '!$U61</f>
        <v>-0.15577187455466657</v>
      </c>
      <c r="BS68" s="1">
        <f>'F12c_VDZ-F12 '!X61-'F12c_VDZ-F12 '!$U61</f>
        <v>-0.18163752569449243</v>
      </c>
      <c r="BT68" s="1">
        <f>'F12c_VDZ-F12 '!Y61-'F12c_VDZ-F12 '!$U61</f>
        <v>-0.1584602756491198</v>
      </c>
      <c r="BU68" s="1">
        <f>'F12c_VDZ-F12 '!Z61-'F12c_VDZ-F12 '!$U61</f>
        <v>-0.15443795268204519</v>
      </c>
      <c r="BV68" s="1">
        <f>'F12c_VDZ-F12 '!AA61-'F12c_VDZ-F12 '!$U61</f>
        <v>-0.16003640814676356</v>
      </c>
      <c r="BX68" s="1">
        <f>'F12c_aVDZ-F12'!E61-'F12c_aVDZ-F12'!C61</f>
        <v>-0.13782271331328477</v>
      </c>
      <c r="BY68" s="1">
        <f>'F12c_aVDZ-F12'!F61-'F12c_aVDZ-F12'!C61</f>
        <v>-0.15681654165767611</v>
      </c>
      <c r="BZ68" s="1">
        <f>'F12c_aVDZ-F12'!G61-'F12c_aVDZ-F12'!C61</f>
        <v>-0.131088868289718</v>
      </c>
      <c r="CA68" s="1">
        <f>'F12c_aVDZ-F12'!H61-'F12c_aVDZ-F12'!C61</f>
        <v>-0.12664500529149914</v>
      </c>
      <c r="CB68" s="1">
        <f>'F12c_aVDZ-F12'!I61-'F12c_aVDZ-F12'!C61</f>
        <v>-0.13261978815067077</v>
      </c>
      <c r="CC68" s="1">
        <f>'F12c_aVDZ-F12'!N61-'F12c_aVDZ-F12'!L61</f>
        <v>-0.1583066308178307</v>
      </c>
      <c r="CD68" s="1">
        <f>'F12c_aVDZ-F12'!O61-'F12c_aVDZ-F12'!L61</f>
        <v>-0.18591743399963767</v>
      </c>
      <c r="CE68" s="1">
        <f>'F12c_aVDZ-F12'!P61-'F12c_aVDZ-F12'!L61</f>
        <v>-0.16424112383150358</v>
      </c>
      <c r="CF68" s="1">
        <f>'F12c_aVDZ-F12'!Q61-'F12c_aVDZ-F12'!L61</f>
        <v>-0.16049704051248681</v>
      </c>
      <c r="CG68" s="1">
        <f>'F12c_aVDZ-F12'!R61-'F12c_aVDZ-F12'!L61</f>
        <v>-0.16553096816658819</v>
      </c>
      <c r="CH68" s="1">
        <f>'F12c_aVDZ-F12'!W61-'F12c_aVDZ-F12'!U61</f>
        <v>-0.14806467206555762</v>
      </c>
      <c r="CI68" s="1">
        <f>'F12c_aVDZ-F12'!X61-'F12c_aVDZ-F12'!U61</f>
        <v>-0.17136698782865678</v>
      </c>
      <c r="CJ68" s="1">
        <f>'F12c_aVDZ-F12'!Y61-'F12c_aVDZ-F12'!U61</f>
        <v>-0.14766499606061068</v>
      </c>
      <c r="CK68" s="1">
        <f>'F12c_aVDZ-F12'!Z61-'F12c_aVDZ-F12'!U61</f>
        <v>-0.14357102290199286</v>
      </c>
      <c r="CL68" s="1">
        <f>'F12c_aVDZ-F12'!AA61-'F12c_aVDZ-F12'!U61</f>
        <v>-0.14907537815862937</v>
      </c>
      <c r="CM68" t="str">
        <f t="shared" si="14"/>
        <v>51_Ethyne-Ethyne_TS.out</v>
      </c>
      <c r="CO68" s="1">
        <f t="shared" si="15"/>
        <v>3.3124469874201701E-4</v>
      </c>
      <c r="CP68" s="1"/>
      <c r="CQ68" s="1">
        <f t="shared" si="16"/>
        <v>-1.4103820980186921E-3</v>
      </c>
      <c r="CR68" s="1">
        <f t="shared" si="17"/>
        <v>-9.1515455970654358E-3</v>
      </c>
      <c r="CS68" s="1">
        <f t="shared" si="18"/>
        <v>4.0939731586178141E-3</v>
      </c>
      <c r="CU68" t="str">
        <f t="shared" si="19"/>
        <v>51_Ethyne-Ethyne_TS.out</v>
      </c>
      <c r="CV68" s="1">
        <f t="shared" si="20"/>
        <v>1.0277632886330046E-2</v>
      </c>
      <c r="CW68" s="1">
        <f t="shared" si="21"/>
        <v>2.5277632886329948E-2</v>
      </c>
      <c r="CX68" s="1">
        <f t="shared" si="22"/>
        <v>-7.186078730226364E-4</v>
      </c>
      <c r="CY68" s="1">
        <f t="shared" si="23"/>
        <v>-3.8736317428061939E-4</v>
      </c>
      <c r="CZ68" s="1">
        <f t="shared" si="27"/>
        <v>3.7066099843371947E-3</v>
      </c>
      <c r="DA68" s="1">
        <f t="shared" si="28"/>
        <v>-1.7977452722993115E-3</v>
      </c>
      <c r="DB68" s="1">
        <f t="shared" si="24"/>
        <v>-9.5389087713460552E-3</v>
      </c>
      <c r="DC68" s="1">
        <f t="shared" si="25"/>
        <v>4.0194806687216533E-3</v>
      </c>
      <c r="DD68" s="1">
        <f t="shared" si="26"/>
        <v>6.5729301112316119E-3</v>
      </c>
      <c r="DH68" s="1"/>
      <c r="DI68" s="1"/>
      <c r="DJ68" s="1"/>
      <c r="DK68" s="1"/>
      <c r="DL68" s="1"/>
      <c r="DM68" s="1"/>
    </row>
    <row r="69" spans="1:117" x14ac:dyDescent="0.2">
      <c r="A69" t="s">
        <v>176</v>
      </c>
      <c r="B69" s="1"/>
      <c r="C69" s="1"/>
      <c r="E69" s="1">
        <f>'CCSD-MP2 '!X63+'(T) '!P72</f>
        <v>-0.57244526297260512</v>
      </c>
      <c r="F69" s="1"/>
      <c r="G69" s="1">
        <f>'CCSD-MP2 '!X63+'(T) '!AC72</f>
        <v>-0.59606556741427641</v>
      </c>
      <c r="H69" s="1"/>
      <c r="I69" s="1">
        <f>BEGDB!I55-BEGDB!E55</f>
        <v>-0.52400000000000002</v>
      </c>
      <c r="J69" s="1">
        <f>-(BEGDB!D55-BEGDB!I55)</f>
        <v>-0.54300000000000015</v>
      </c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B69" s="1">
        <f>'F12b_VTZ-F12'!E62-'F12b_VTZ-F12'!$C62</f>
        <v>-0.48371869757086117</v>
      </c>
      <c r="AC69" s="1">
        <f>'F12b_VTZ-F12'!F62-'F12b_VTZ-F12'!$C62</f>
        <v>-0.56095299852990532</v>
      </c>
      <c r="AD69" s="1">
        <f>'F12b_VTZ-F12'!G62-'F12b_VTZ-F12'!$C62</f>
        <v>-0.51328165444702822</v>
      </c>
      <c r="AE69" s="1">
        <f>'F12b_VTZ-F12'!H62-'F12b_VTZ-F12'!$C62</f>
        <v>-0.50172055013120964</v>
      </c>
      <c r="AF69" s="1">
        <f>'F12b_VTZ-F12'!I62-'F12b_VTZ-F12'!$C62</f>
        <v>-0.5220872832890695</v>
      </c>
      <c r="AG69" s="1">
        <f>'F12b_VTZ-F12'!N62-'F12b_VTZ-F12'!$L62</f>
        <v>-0.53887886340694013</v>
      </c>
      <c r="AH69" s="1">
        <f>'F12b_VTZ-F12'!O62-'F12b_VTZ-F12'!$L62</f>
        <v>-0.63371953795358671</v>
      </c>
      <c r="AI69" s="1">
        <f>'F12b_VTZ-F12'!P62-'F12b_VTZ-F12'!$L62</f>
        <v>-0.59054644172567272</v>
      </c>
      <c r="AJ69" s="1">
        <f>'F12b_VTZ-F12'!Q62-'F12b_VTZ-F12'!$L62</f>
        <v>-0.58007623832087596</v>
      </c>
      <c r="AK69" s="1">
        <f>'F12b_VTZ-F12'!R62-'F12b_VTZ-F12'!$L62</f>
        <v>-0.59852117515638614</v>
      </c>
      <c r="AL69" s="1">
        <f>'F12b_VTZ-F12'!W62-'F12b_VTZ-F12'!$U62</f>
        <v>-0.51129878048890021</v>
      </c>
      <c r="AM69" s="1">
        <f>'F12b_VTZ-F12'!X62-'F12b_VTZ-F12'!$U62</f>
        <v>-0.59733626824174557</v>
      </c>
      <c r="AN69" s="1">
        <f>'F12b_VTZ-F12'!Y62-'F12b_VTZ-F12'!$U62</f>
        <v>-0.55191404808635092</v>
      </c>
      <c r="AO69" s="1">
        <f>'F12b_VTZ-F12'!Z62-'F12b_VTZ-F12'!$U62</f>
        <v>-0.54089839422604236</v>
      </c>
      <c r="AP69" s="1">
        <f>'F12b_VTZ-F12'!AA62-'F12b_VTZ-F12'!$U62</f>
        <v>-0.56030422922272827</v>
      </c>
      <c r="AQ69" s="1"/>
      <c r="AR69" s="1">
        <f>'F12b_VDZ-F12'!E62-'F12b_VDZ-F12'!$C62</f>
        <v>-0.4850063194648957</v>
      </c>
      <c r="AS69" s="1">
        <f>'F12b_VDZ-F12'!F62-'F12b_VDZ-F12'!$C62</f>
        <v>-0.6628845339470919</v>
      </c>
      <c r="AT69" s="1">
        <f>'F12b_VDZ-F12'!G62-'F12b_VDZ-F12'!$C62</f>
        <v>-0.55110486116344681</v>
      </c>
      <c r="AU69" s="1">
        <f>'F12b_VDZ-F12'!H62-'F12b_VDZ-F12'!$C62</f>
        <v>-0.52846163749144193</v>
      </c>
      <c r="AV69" s="1">
        <f>'F12b_VDZ-F12'!I62-'F12b_VDZ-F12'!$C62</f>
        <v>-0.56702686711254024</v>
      </c>
      <c r="AW69" s="1">
        <f>'F12b_VDZ-F12'!N62-'F12b_VDZ-F12'!$L62</f>
        <v>-0.5758967520512881</v>
      </c>
      <c r="AX69" s="1">
        <f>'F12b_VDZ-F12'!O62-'F12b_VDZ-F12'!$L62</f>
        <v>-0.77521138096858344</v>
      </c>
      <c r="AY69" s="1">
        <f>'F12b_VDZ-F12'!P62-'F12b_VDZ-F12'!$L62</f>
        <v>-0.68443210754931005</v>
      </c>
      <c r="AZ69" s="1">
        <f>'F12b_VDZ-F12'!Q62-'F12b_VDZ-F12'!$L62</f>
        <v>-0.66604293766156797</v>
      </c>
      <c r="BA69" s="1">
        <f>'F12b_VDZ-F12'!R62-'F12b_VDZ-F12'!$L62</f>
        <v>-0.6973627960675497</v>
      </c>
      <c r="BB69" s="1">
        <f t="shared" si="9"/>
        <v>-0.5304515357580919</v>
      </c>
      <c r="BC69" s="1">
        <f t="shared" si="10"/>
        <v>-0.71904795745783767</v>
      </c>
      <c r="BD69" s="1">
        <f t="shared" si="11"/>
        <v>-0.61776848435637843</v>
      </c>
      <c r="BE69" s="1">
        <f t="shared" si="12"/>
        <v>-0.59725228757650495</v>
      </c>
      <c r="BF69" s="1">
        <f t="shared" si="13"/>
        <v>-0.63219483159004497</v>
      </c>
      <c r="BG69" s="1"/>
      <c r="BH69" s="1">
        <f>'F12c_VDZ-F12 '!E62-'F12c_VDZ-F12 '!$C62</f>
        <v>-0.45979505728961101</v>
      </c>
      <c r="BI69" s="1">
        <f>'F12c_VDZ-F12 '!F62-'F12c_VDZ-F12 '!$C62</f>
        <v>-0.6338099824753316</v>
      </c>
      <c r="BJ69" s="1">
        <f>'F12c_VDZ-F12 '!G62-'F12c_VDZ-F12 '!$C62</f>
        <v>-0.51956361910805704</v>
      </c>
      <c r="BK69" s="1">
        <f>'F12c_VDZ-F12 '!H62-'F12c_VDZ-F12 '!$C62</f>
        <v>-0.50209630832833874</v>
      </c>
      <c r="BL69" s="1">
        <f>'F12c_VDZ-F12 '!I62-'F12c_VDZ-F12 '!$C62</f>
        <v>-0.53988427616360823</v>
      </c>
      <c r="BM69" s="1">
        <f>'F12c_VDZ-F12 '!N62-'F12c_VDZ-F12 '!$L62</f>
        <v>-0.57280911846694949</v>
      </c>
      <c r="BN69" s="1">
        <f>'F12c_VDZ-F12 '!O62-'F12c_VDZ-F12 '!$L62</f>
        <v>-0.76804149179810643</v>
      </c>
      <c r="BO69" s="1">
        <f>'F12c_VDZ-F12 '!P62-'F12c_VDZ-F12 '!$L62</f>
        <v>-0.6754948204481046</v>
      </c>
      <c r="BP69" s="1">
        <f>'F12c_VDZ-F12 '!Q62-'F12c_VDZ-F12 '!$L62</f>
        <v>-0.66134521058348028</v>
      </c>
      <c r="BQ69" s="1">
        <f>'F12c_VDZ-F12 '!R62-'F12c_VDZ-F12 '!$L62</f>
        <v>-0.69195581854649024</v>
      </c>
      <c r="BR69" s="1">
        <f>'F12c_VDZ-F12 '!W62-'F12c_VDZ-F12 '!$U62</f>
        <v>-0.51630208787828025</v>
      </c>
      <c r="BS69" s="1">
        <f>'F12c_VDZ-F12 '!X62-'F12c_VDZ-F12 '!$U62</f>
        <v>-0.70092573713671857</v>
      </c>
      <c r="BT69" s="1">
        <f>'F12c_VDZ-F12 '!Y62-'F12c_VDZ-F12 '!$U62</f>
        <v>-0.59752921977807993</v>
      </c>
      <c r="BU69" s="1">
        <f>'F12c_VDZ-F12 '!Z62-'F12c_VDZ-F12 '!$U62</f>
        <v>-0.58172075945590862</v>
      </c>
      <c r="BV69" s="1">
        <f>'F12c_VDZ-F12 '!AA62-'F12c_VDZ-F12 '!$U62</f>
        <v>-0.61592004735504879</v>
      </c>
      <c r="BX69" s="1">
        <f>'F12c_aVDZ-F12'!E62-'F12c_aVDZ-F12'!C62</f>
        <v>-0.42447366387191376</v>
      </c>
      <c r="BY69" s="1">
        <f>'F12c_aVDZ-F12'!F62-'F12c_aVDZ-F12'!C62</f>
        <v>-0.57861719234017883</v>
      </c>
      <c r="BZ69" s="1">
        <f>'F12c_aVDZ-F12'!G62-'F12c_aVDZ-F12'!C62</f>
        <v>-0.46160523297078537</v>
      </c>
      <c r="CA69" s="1">
        <f>'F12c_aVDZ-F12'!H62-'F12c_aVDZ-F12'!C62</f>
        <v>-0.44401560312518029</v>
      </c>
      <c r="CB69" s="1">
        <f>'F12c_aVDZ-F12'!I62-'F12c_aVDZ-F12'!C62</f>
        <v>-0.48031879841095559</v>
      </c>
      <c r="CC69" s="1">
        <f>'F12c_aVDZ-F12'!N62-'F12c_aVDZ-F12'!L62</f>
        <v>-0.53899332682070522</v>
      </c>
      <c r="CD69" s="1">
        <f>'F12c_aVDZ-F12'!O62-'F12c_aVDZ-F12'!L62</f>
        <v>-0.73321070014437328</v>
      </c>
      <c r="CE69" s="1">
        <f>'F12c_aVDZ-F12'!P62-'F12c_aVDZ-F12'!L62</f>
        <v>-0.63557146234536877</v>
      </c>
      <c r="CF69" s="1">
        <f>'F12c_aVDZ-F12'!Q62-'F12c_aVDZ-F12'!L62</f>
        <v>-0.62089400492522806</v>
      </c>
      <c r="CG69" s="1">
        <f>'F12c_aVDZ-F12'!R62-'F12c_aVDZ-F12'!L62</f>
        <v>-0.65118677445472173</v>
      </c>
      <c r="CH69" s="1">
        <f>'F12c_aVDZ-F12'!W62-'F12c_aVDZ-F12'!U62</f>
        <v>-0.48173349534630994</v>
      </c>
      <c r="CI69" s="1">
        <f>'F12c_aVDZ-F12'!X62-'F12c_aVDZ-F12'!U62</f>
        <v>-0.6559139462422765</v>
      </c>
      <c r="CJ69" s="1">
        <f>'F12c_aVDZ-F12'!Y62-'F12c_aVDZ-F12'!U62</f>
        <v>-0.54858834765807707</v>
      </c>
      <c r="CK69" s="1">
        <f>'F12c_aVDZ-F12'!Z62-'F12c_aVDZ-F12'!U62</f>
        <v>-0.53245480402520506</v>
      </c>
      <c r="CL69" s="1">
        <f>'F12c_aVDZ-F12'!AA62-'F12c_aVDZ-F12'!U62</f>
        <v>-0.56575278643283866</v>
      </c>
      <c r="CM69" t="str">
        <f t="shared" si="14"/>
        <v>52_Benzene-AcOH_OH-pi.out</v>
      </c>
      <c r="CO69" s="1">
        <f t="shared" si="15"/>
        <v>-2.9024728550020029E-2</v>
      </c>
      <c r="CP69" s="1"/>
      <c r="CQ69" s="1">
        <f t="shared" si="16"/>
        <v>-1.7164438774761592E-2</v>
      </c>
      <c r="CR69" s="1">
        <f t="shared" si="17"/>
        <v>-3.0028844682101763E-2</v>
      </c>
      <c r="CS69" s="1">
        <f t="shared" si="18"/>
        <v>1.6133543632872005E-2</v>
      </c>
      <c r="CU69" t="str">
        <f t="shared" si="19"/>
        <v>52_Benzene-AcOH_OH-pi.out</v>
      </c>
      <c r="CV69" s="1">
        <f t="shared" si="20"/>
        <v>2.9445262972604969E-2</v>
      </c>
      <c r="CW69" s="1">
        <f t="shared" si="21"/>
        <v>4.8445262972605097E-2</v>
      </c>
      <c r="CX69" s="1">
        <f t="shared" si="22"/>
        <v>5.2881643864548078E-2</v>
      </c>
      <c r="CY69" s="1">
        <f t="shared" si="23"/>
        <v>2.3856915314528049E-2</v>
      </c>
      <c r="CZ69" s="1">
        <f t="shared" si="27"/>
        <v>3.9990458947400054E-2</v>
      </c>
      <c r="DA69" s="1">
        <f t="shared" si="28"/>
        <v>6.6924765397664565E-3</v>
      </c>
      <c r="DB69" s="1">
        <f t="shared" si="24"/>
        <v>-6.1719293675737141E-3</v>
      </c>
      <c r="DC69" s="1">
        <f t="shared" si="25"/>
        <v>-1.8101178753067604E-2</v>
      </c>
      <c r="DD69" s="1"/>
      <c r="DH69" s="1"/>
      <c r="DI69" s="1"/>
      <c r="DJ69" s="1"/>
      <c r="DK69" s="1"/>
      <c r="DL69" s="1"/>
      <c r="DM69" s="1"/>
    </row>
    <row r="70" spans="1:117" x14ac:dyDescent="0.2">
      <c r="A70" t="s">
        <v>177</v>
      </c>
      <c r="B70" s="1"/>
      <c r="C70" s="1"/>
      <c r="E70" s="1">
        <f>'CCSD-MP2 '!X64+'(T) '!P73</f>
        <v>-0.35897229739171022</v>
      </c>
      <c r="F70" s="1"/>
      <c r="G70" s="1">
        <f>'CCSD-MP2 '!X64+'(T) '!AC73</f>
        <v>-0.38486988908118902</v>
      </c>
      <c r="H70" s="1"/>
      <c r="I70" s="1">
        <f>BEGDB!I56-BEGDB!E56</f>
        <v>-0.31700000000000017</v>
      </c>
      <c r="J70" s="1">
        <f>-(BEGDB!D56-BEGDB!I56)</f>
        <v>-0.36100000000000065</v>
      </c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B70" s="1">
        <f>'F12b_VTZ-F12'!E63-'F12b_VTZ-F12'!$C63</f>
        <v>-0.29377088979488253</v>
      </c>
      <c r="AC70" s="1">
        <f>'F12b_VTZ-F12'!F63-'F12b_VTZ-F12'!$C63</f>
        <v>-0.354690740479775</v>
      </c>
      <c r="AD70" s="1">
        <f>'F12b_VTZ-F12'!G63-'F12b_VTZ-F12'!$C63</f>
        <v>-0.31446597594513293</v>
      </c>
      <c r="AE70" s="1">
        <f>'F12b_VTZ-F12'!H63-'F12b_VTZ-F12'!$C63</f>
        <v>-0.30431873437543722</v>
      </c>
      <c r="AF70" s="1">
        <f>'F12b_VTZ-F12'!I63-'F12b_VTZ-F12'!$C63</f>
        <v>-0.32104774586025986</v>
      </c>
      <c r="AG70" s="1">
        <f>'F12b_VTZ-F12'!N63-'F12b_VTZ-F12'!$L63</f>
        <v>-0.34047891055060919</v>
      </c>
      <c r="AH70" s="1">
        <f>'F12b_VTZ-F12'!O63-'F12b_VTZ-F12'!$L63</f>
        <v>-0.41429983784287217</v>
      </c>
      <c r="AI70" s="1">
        <f>'F12b_VTZ-F12'!P63-'F12b_VTZ-F12'!$L63</f>
        <v>-0.37792578310488878</v>
      </c>
      <c r="AJ70" s="1">
        <f>'F12b_VTZ-F12'!Q63-'F12b_VTZ-F12'!$L63</f>
        <v>-0.36874993522695299</v>
      </c>
      <c r="AK70" s="1">
        <f>'F12b_VTZ-F12'!R63-'F12b_VTZ-F12'!$L63</f>
        <v>-0.38387748131705557</v>
      </c>
      <c r="AL70" s="1">
        <f>'F12b_VTZ-F12'!W63-'F12b_VTZ-F12'!$U63</f>
        <v>-0.31712490017274675</v>
      </c>
      <c r="AM70" s="1">
        <f>'F12b_VTZ-F12'!X63-'F12b_VTZ-F12'!$U63</f>
        <v>-0.38449528916132358</v>
      </c>
      <c r="AN70" s="1">
        <f>'F12b_VTZ-F12'!Y63-'F12b_VTZ-F12'!$U63</f>
        <v>-0.34619587952501085</v>
      </c>
      <c r="AO70" s="1">
        <f>'F12b_VTZ-F12'!Z63-'F12b_VTZ-F12'!$U63</f>
        <v>-0.3365343348011951</v>
      </c>
      <c r="AP70" s="1">
        <f>'F12b_VTZ-F12'!AA63-'F12b_VTZ-F12'!$U63</f>
        <v>-0.35246261358865816</v>
      </c>
      <c r="AQ70" s="1"/>
      <c r="AR70" s="1">
        <f>'F12b_VDZ-F12'!E63-'F12b_VDZ-F12'!$C63</f>
        <v>-0.31429897393083905</v>
      </c>
      <c r="AS70" s="1">
        <f>'F12b_VDZ-F12'!F63-'F12b_VDZ-F12'!$C63</f>
        <v>-0.44853653541743288</v>
      </c>
      <c r="AT70" s="1">
        <f>'F12b_VDZ-F12'!G63-'F12b_VDZ-F12'!$C63</f>
        <v>-0.35379178831854308</v>
      </c>
      <c r="AU70" s="1">
        <f>'F12b_VDZ-F12'!H63-'F12b_VDZ-F12'!$C63</f>
        <v>-0.33386566035679177</v>
      </c>
      <c r="AV70" s="1">
        <f>'F12b_VDZ-F12'!I63-'F12b_VDZ-F12'!$C63</f>
        <v>-0.36516210205458144</v>
      </c>
      <c r="AW70" s="1">
        <f>'F12b_VDZ-F12'!N63-'F12b_VDZ-F12'!$L63</f>
        <v>-0.38977682934798974</v>
      </c>
      <c r="AX70" s="1">
        <f>'F12b_VDZ-F12'!O63-'F12b_VDZ-F12'!$L63</f>
        <v>-0.53969097053643011</v>
      </c>
      <c r="AY70" s="1">
        <f>'F12b_VDZ-F12'!P63-'F12b_VDZ-F12'!$L63</f>
        <v>-0.46331138152187101</v>
      </c>
      <c r="AZ70" s="1">
        <f>'F12b_VDZ-F12'!Q63-'F12b_VDZ-F12'!$L63</f>
        <v>-0.44724769977726186</v>
      </c>
      <c r="BA70" s="1">
        <f>'F12b_VDZ-F12'!R63-'F12b_VDZ-F12'!$L63</f>
        <v>-0.47247769328814471</v>
      </c>
      <c r="BB70" s="1">
        <f t="shared" si="9"/>
        <v>-0.3520379016394144</v>
      </c>
      <c r="BC70" s="1">
        <f t="shared" si="10"/>
        <v>-0.4941137529769315</v>
      </c>
      <c r="BD70" s="1">
        <f t="shared" si="11"/>
        <v>-0.40855158492020704</v>
      </c>
      <c r="BE70" s="1">
        <f t="shared" si="12"/>
        <v>-0.39055668006702682</v>
      </c>
      <c r="BF70" s="1">
        <f t="shared" si="13"/>
        <v>-0.41881989767136307</v>
      </c>
      <c r="BG70" s="1"/>
      <c r="BH70" s="1">
        <f>'F12c_VDZ-F12 '!E63-'F12c_VDZ-F12 '!$C63</f>
        <v>-0.28964606214158373</v>
      </c>
      <c r="BI70" s="1">
        <f>'F12c_VDZ-F12 '!F63-'F12c_VDZ-F12 '!$C63</f>
        <v>-0.42105894420578238</v>
      </c>
      <c r="BJ70" s="1">
        <f>'F12c_VDZ-F12 '!G63-'F12c_VDZ-F12 '!$C63</f>
        <v>-0.3240643442241149</v>
      </c>
      <c r="BK70" s="1">
        <f>'F12c_VDZ-F12 '!H63-'F12c_VDZ-F12 '!$C63</f>
        <v>-0.3084614947475206</v>
      </c>
      <c r="BL70" s="1">
        <f>'F12c_VDZ-F12 '!I63-'F12c_VDZ-F12 '!$C63</f>
        <v>-0.33919204869530173</v>
      </c>
      <c r="BM70" s="1">
        <f>'F12c_VDZ-F12 '!N63-'F12c_VDZ-F12 '!$L63</f>
        <v>-0.3840348651771972</v>
      </c>
      <c r="BN70" s="1">
        <f>'F12c_VDZ-F12 '!O63-'F12c_VDZ-F12 '!$L63</f>
        <v>-0.53094441632196254</v>
      </c>
      <c r="BO70" s="1">
        <f>'F12c_VDZ-F12 '!P63-'F12c_VDZ-F12 '!$L63</f>
        <v>-0.45293244207288286</v>
      </c>
      <c r="BP70" s="1">
        <f>'F12c_VDZ-F12 '!Q63-'F12c_VDZ-F12 '!$L63</f>
        <v>-0.44038319611681498</v>
      </c>
      <c r="BQ70" s="1">
        <f>'F12c_VDZ-F12 '!R63-'F12c_VDZ-F12 '!$L63</f>
        <v>-0.46509953273439297</v>
      </c>
      <c r="BR70" s="1">
        <f>'F12c_VDZ-F12 '!W63-'F12c_VDZ-F12 '!$U63</f>
        <v>-0.33684046365939047</v>
      </c>
      <c r="BS70" s="1">
        <f>'F12c_VDZ-F12 '!X63-'F12c_VDZ-F12 '!$U63</f>
        <v>-0.47600168026387202</v>
      </c>
      <c r="BT70" s="1">
        <f>'F12c_VDZ-F12 '!Y63-'F12c_VDZ-F12 '!$U63</f>
        <v>-0.38849839314849888</v>
      </c>
      <c r="BU70" s="1">
        <f>'F12c_VDZ-F12 '!Z63-'F12c_VDZ-F12 '!$U63</f>
        <v>-0.37442234543216735</v>
      </c>
      <c r="BV70" s="1">
        <f>'F12c_VDZ-F12 '!AA63-'F12c_VDZ-F12 '!$U63</f>
        <v>-0.40214579071484735</v>
      </c>
      <c r="BX70" s="1">
        <f>'F12c_aVDZ-F12'!E63-'F12c_aVDZ-F12'!C63</f>
        <v>-0.24830069298792345</v>
      </c>
      <c r="BY70" s="1">
        <f>'F12c_aVDZ-F12'!F63-'F12c_aVDZ-F12'!C63</f>
        <v>-0.36157194337649745</v>
      </c>
      <c r="BZ70" s="1">
        <f>'F12c_aVDZ-F12'!G63-'F12c_aVDZ-F12'!C63</f>
        <v>-0.26113113064945548</v>
      </c>
      <c r="CA70" s="1">
        <f>'F12c_aVDZ-F12'!H63-'F12c_aVDZ-F12'!C63</f>
        <v>-0.24524205625027395</v>
      </c>
      <c r="CB70" s="1">
        <f>'F12c_aVDZ-F12'!I63-'F12c_aVDZ-F12'!C63</f>
        <v>-0.27493852353562964</v>
      </c>
      <c r="CC70" s="1">
        <f>'F12c_aVDZ-F12'!N63-'F12c_aVDZ-F12'!L63</f>
        <v>-0.35107939154995194</v>
      </c>
      <c r="CD70" s="1">
        <f>'F12c_aVDZ-F12'!O63-'F12c_aVDZ-F12'!L63</f>
        <v>-0.49726972838969985</v>
      </c>
      <c r="CE70" s="1">
        <f>'F12c_aVDZ-F12'!P63-'F12c_aVDZ-F12'!L63</f>
        <v>-0.41400234806361702</v>
      </c>
      <c r="CF70" s="1">
        <f>'F12c_aVDZ-F12'!Q63-'F12c_aVDZ-F12'!L63</f>
        <v>-0.40082999745130632</v>
      </c>
      <c r="CG70" s="1">
        <f>'F12c_aVDZ-F12'!R63-'F12c_aVDZ-F12'!L63</f>
        <v>-0.42544894435798497</v>
      </c>
      <c r="CH70" s="1">
        <f>'F12c_aVDZ-F12'!W63-'F12c_aVDZ-F12'!U63</f>
        <v>-0.29969004226893681</v>
      </c>
      <c r="CI70" s="1">
        <f>'F12c_aVDZ-F12'!X63-'F12c_aVDZ-F12'!U63</f>
        <v>-0.42942083588309821</v>
      </c>
      <c r="CJ70" s="1">
        <f>'F12c_aVDZ-F12'!Y63-'F12c_aVDZ-F12'!U63</f>
        <v>-0.33756673935653581</v>
      </c>
      <c r="CK70" s="1">
        <f>'F12c_aVDZ-F12'!Z63-'F12c_aVDZ-F12'!U63</f>
        <v>-0.32303602685079014</v>
      </c>
      <c r="CL70" s="1">
        <f>'F12c_aVDZ-F12'!AA63-'F12c_aVDZ-F12'!U63</f>
        <v>-0.35019373394680642</v>
      </c>
      <c r="CM70" t="str">
        <f t="shared" si="14"/>
        <v>53_Benzene-AcNH2_NH-pi.out</v>
      </c>
      <c r="CO70" s="1">
        <f t="shared" si="15"/>
        <v>-1.3502395132420908E-2</v>
      </c>
      <c r="CP70" s="1"/>
      <c r="CQ70" s="1">
        <f t="shared" si="16"/>
        <v>-1.2626994590270613E-2</v>
      </c>
      <c r="CR70" s="1">
        <f t="shared" si="17"/>
        <v>-2.4005204019961646E-2</v>
      </c>
      <c r="CS70" s="1">
        <f t="shared" si="18"/>
        <v>1.4530712505745669E-2</v>
      </c>
      <c r="CU70" t="str">
        <f t="shared" si="19"/>
        <v>53_Benzene-AcNH2_NH-pi.out</v>
      </c>
      <c r="CV70" s="1">
        <f t="shared" si="20"/>
        <v>-2.0277026082904381E-3</v>
      </c>
      <c r="CW70" s="1">
        <f t="shared" si="21"/>
        <v>4.1972297391710045E-2</v>
      </c>
      <c r="CX70" s="1">
        <f t="shared" si="22"/>
        <v>3.4907953167595318E-2</v>
      </c>
      <c r="CY70" s="1">
        <f t="shared" si="23"/>
        <v>2.140555803517441E-2</v>
      </c>
      <c r="CZ70" s="1">
        <f t="shared" si="27"/>
        <v>3.5936270540920079E-2</v>
      </c>
      <c r="DA70" s="1">
        <f t="shared" si="28"/>
        <v>8.7785634449037975E-3</v>
      </c>
      <c r="DB70" s="1">
        <f t="shared" si="24"/>
        <v>-2.5996459847872355E-3</v>
      </c>
      <c r="DC70" s="1">
        <f t="shared" si="25"/>
        <v>-1.8953485713178564E-2</v>
      </c>
      <c r="DD70" s="1"/>
      <c r="DH70" s="1"/>
      <c r="DI70" s="1"/>
      <c r="DJ70" s="1"/>
      <c r="DK70" s="1"/>
      <c r="DL70" s="1"/>
      <c r="DM70" s="1"/>
    </row>
    <row r="71" spans="1:117" x14ac:dyDescent="0.2">
      <c r="A71" t="s">
        <v>178</v>
      </c>
      <c r="B71" s="1"/>
      <c r="C71" s="1"/>
      <c r="E71" s="1">
        <f>'CCSD-MP2 '!X65+'(T) '!P74</f>
        <v>-0.30663991009569919</v>
      </c>
      <c r="F71" s="1"/>
      <c r="G71" s="1">
        <f>'CCSD-MP2 '!X65+'(T) '!AC74</f>
        <v>-0.32845372509014276</v>
      </c>
      <c r="H71" s="1"/>
      <c r="I71" s="1">
        <f>BEGDB!I57-BEGDB!E57</f>
        <v>-0.27900000000000036</v>
      </c>
      <c r="J71" s="1">
        <f>-(BEGDB!D57-BEGDB!I57)</f>
        <v>-0.29000000000000004</v>
      </c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B71" s="1">
        <f>'F12b_VTZ-F12'!E64-'F12b_VTZ-F12'!$C64</f>
        <v>-0.22882254841295824</v>
      </c>
      <c r="AC71" s="1">
        <f>'F12b_VTZ-F12'!F64-'F12b_VTZ-F12'!$C64</f>
        <v>-0.31276889269909791</v>
      </c>
      <c r="AD71" s="1">
        <f>'F12b_VTZ-F12'!G64-'F12b_VTZ-F12'!$C64</f>
        <v>-0.28480818210875736</v>
      </c>
      <c r="AE71" s="1">
        <f>'F12b_VTZ-F12'!H64-'F12b_VTZ-F12'!$C64</f>
        <v>-0.27786142868820329</v>
      </c>
      <c r="AF71" s="1">
        <f>'F12b_VTZ-F12'!I64-'F12b_VTZ-F12'!$C64</f>
        <v>-0.28946461548715829</v>
      </c>
      <c r="AG71" s="1">
        <f>'F12b_VTZ-F12'!N64-'F12b_VTZ-F12'!$L64</f>
        <v>-0.2616458804667996</v>
      </c>
      <c r="AH71" s="1">
        <f>'F12b_VTZ-F12'!O64-'F12b_VTZ-F12'!$L64</f>
        <v>-0.35573642181746123</v>
      </c>
      <c r="AI71" s="1">
        <f>'F12b_VTZ-F12'!P64-'F12b_VTZ-F12'!$L64</f>
        <v>-0.33062389441710671</v>
      </c>
      <c r="AJ71" s="1">
        <f>'F12b_VTZ-F12'!Q64-'F12b_VTZ-F12'!$L64</f>
        <v>-0.32438476343888878</v>
      </c>
      <c r="AK71" s="1">
        <f>'F12b_VTZ-F12'!R64-'F12b_VTZ-F12'!$L64</f>
        <v>-0.33480600597057375</v>
      </c>
      <c r="AL71" s="1">
        <f>'F12b_VTZ-F12'!W64-'F12b_VTZ-F12'!$U64</f>
        <v>-0.24523421443987914</v>
      </c>
      <c r="AM71" s="1">
        <f>'F12b_VTZ-F12'!X64-'F12b_VTZ-F12'!$U64</f>
        <v>-0.33425265725828002</v>
      </c>
      <c r="AN71" s="1">
        <f>'F12b_VTZ-F12'!Y64-'F12b_VTZ-F12'!$U64</f>
        <v>-0.30771603826293248</v>
      </c>
      <c r="AO71" s="1">
        <f>'F12b_VTZ-F12'!Z64-'F12b_VTZ-F12'!$U64</f>
        <v>-0.30112309606354604</v>
      </c>
      <c r="AP71" s="1">
        <f>'F12b_VTZ-F12'!AA64-'F12b_VTZ-F12'!$U64</f>
        <v>-0.31213531072886624</v>
      </c>
      <c r="AQ71" s="1"/>
      <c r="AR71" s="1">
        <f>'F12b_VDZ-F12'!E64-'F12b_VDZ-F12'!$C64</f>
        <v>-0.22647911414179367</v>
      </c>
      <c r="AS71" s="1">
        <f>'F12b_VDZ-F12'!F64-'F12b_VDZ-F12'!$C64</f>
        <v>-0.39635731654986772</v>
      </c>
      <c r="AT71" s="1">
        <f>'F12b_VDZ-F12'!G64-'F12b_VDZ-F12'!$C64</f>
        <v>-0.33198190195793487</v>
      </c>
      <c r="AU71" s="1">
        <f>'F12b_VDZ-F12'!H64-'F12b_VDZ-F12'!$C64</f>
        <v>-0.31869050420859768</v>
      </c>
      <c r="AV71" s="1">
        <f>'F12b_VDZ-F12'!I64-'F12b_VDZ-F12'!$C64</f>
        <v>-0.3398132369710769</v>
      </c>
      <c r="AW71" s="1">
        <f>'F12b_VDZ-F12'!N64-'F12b_VDZ-F12'!$L64</f>
        <v>-0.28002084137053451</v>
      </c>
      <c r="AX71" s="1">
        <f>'F12b_VDZ-F12'!O64-'F12b_VDZ-F12'!$L64</f>
        <v>-0.45742218285410008</v>
      </c>
      <c r="AY71" s="1">
        <f>'F12b_VDZ-F12'!P64-'F12b_VDZ-F12'!$L64</f>
        <v>-0.40687452827034853</v>
      </c>
      <c r="AZ71" s="1">
        <f>'F12b_VDZ-F12'!Q64-'F12b_VDZ-F12'!$L64</f>
        <v>-0.39643810643714561</v>
      </c>
      <c r="BA71" s="1">
        <f>'F12b_VDZ-F12'!R64-'F12b_VDZ-F12'!$L64</f>
        <v>-0.41302370213871464</v>
      </c>
      <c r="BB71" s="1">
        <f t="shared" si="9"/>
        <v>-0.25324997775616409</v>
      </c>
      <c r="BC71" s="1">
        <f t="shared" si="10"/>
        <v>-0.4268897497019839</v>
      </c>
      <c r="BD71" s="1">
        <f t="shared" si="11"/>
        <v>-0.3694282151141417</v>
      </c>
      <c r="BE71" s="1">
        <f t="shared" si="12"/>
        <v>-0.35756430532287165</v>
      </c>
      <c r="BF71" s="1">
        <f t="shared" si="13"/>
        <v>-0.37641846955489577</v>
      </c>
      <c r="BG71" s="1"/>
      <c r="BH71" s="1">
        <f>'F12c_VDZ-F12 '!E64-'F12c_VDZ-F12 '!$C64</f>
        <v>-0.21528784932636835</v>
      </c>
      <c r="BI71" s="1">
        <f>'F12c_VDZ-F12 '!F64-'F12c_VDZ-F12 '!$C64</f>
        <v>-0.38155682544220593</v>
      </c>
      <c r="BJ71" s="1">
        <f>'F12c_VDZ-F12 '!G64-'F12c_VDZ-F12 '!$C64</f>
        <v>-0.31578415321185815</v>
      </c>
      <c r="BK71" s="1">
        <f>'F12c_VDZ-F12 '!H64-'F12c_VDZ-F12 '!$C64</f>
        <v>-0.30541793761434155</v>
      </c>
      <c r="BL71" s="1">
        <f>'F12c_VDZ-F12 '!I64-'F12c_VDZ-F12 '!$C64</f>
        <v>-0.32612512684893291</v>
      </c>
      <c r="BM71" s="1">
        <f>'F12c_VDZ-F12 '!N64-'F12c_VDZ-F12 '!$L64</f>
        <v>-0.27452704031447484</v>
      </c>
      <c r="BN71" s="1">
        <f>'F12c_VDZ-F12 '!O64-'F12c_VDZ-F12 '!$L64</f>
        <v>-0.44831947450069443</v>
      </c>
      <c r="BO71" s="1">
        <f>'F12c_VDZ-F12 '!P64-'F12c_VDZ-F12 '!$L64</f>
        <v>-0.39678472278625154</v>
      </c>
      <c r="BP71" s="1">
        <f>'F12c_VDZ-F12 '!Q64-'F12c_VDZ-F12 '!$L64</f>
        <v>-0.38866249924080298</v>
      </c>
      <c r="BQ71" s="1">
        <f>'F12c_VDZ-F12 '!R64-'F12c_VDZ-F12 '!$L64</f>
        <v>-0.40488716854071116</v>
      </c>
      <c r="BR71" s="1">
        <f>'F12c_VDZ-F12 '!W64-'F12c_VDZ-F12 '!$U64</f>
        <v>-0.24490744482042137</v>
      </c>
      <c r="BS71" s="1">
        <f>'F12c_VDZ-F12 '!X64-'F12c_VDZ-F12 '!$U64</f>
        <v>-0.41493814997145018</v>
      </c>
      <c r="BT71" s="1">
        <f>'F12c_VDZ-F12 '!Y64-'F12c_VDZ-F12 '!$U64</f>
        <v>-0.35628443799905485</v>
      </c>
      <c r="BU71" s="1">
        <f>'F12c_VDZ-F12 '!Z64-'F12c_VDZ-F12 '!$U64</f>
        <v>-0.34704021842757227</v>
      </c>
      <c r="BV71" s="1">
        <f>'F12c_VDZ-F12 '!AA64-'F12c_VDZ-F12 '!$U64</f>
        <v>-0.36550614769482204</v>
      </c>
      <c r="BX71" s="1">
        <f>'F12c_aVDZ-F12'!E64-'F12c_aVDZ-F12'!C64</f>
        <v>-0.18658087916598065</v>
      </c>
      <c r="BY71" s="1">
        <f>'F12c_aVDZ-F12'!F64-'F12c_aVDZ-F12'!C64</f>
        <v>-0.34731958311868327</v>
      </c>
      <c r="BZ71" s="1">
        <f>'F12c_aVDZ-F12'!G64-'F12c_aVDZ-F12'!C64</f>
        <v>-0.28145247135424523</v>
      </c>
      <c r="CA71" s="1">
        <f>'F12c_aVDZ-F12'!H64-'F12c_aVDZ-F12'!C64</f>
        <v>-0.2712656907276112</v>
      </c>
      <c r="CB71" s="1">
        <f>'F12c_aVDZ-F12'!I64-'F12c_aVDZ-F12'!C64</f>
        <v>-0.29075569049491312</v>
      </c>
      <c r="CC71" s="1">
        <f>'F12c_aVDZ-F12'!N64-'F12c_aVDZ-F12'!L64</f>
        <v>-0.24644245418970723</v>
      </c>
      <c r="CD71" s="1">
        <f>'F12c_aVDZ-F12'!O64-'F12c_aVDZ-F12'!L64</f>
        <v>-0.42313075102834752</v>
      </c>
      <c r="CE71" s="1">
        <f>'F12c_aVDZ-F12'!P64-'F12c_aVDZ-F12'!L64</f>
        <v>-0.36843943848894423</v>
      </c>
      <c r="CF71" s="1">
        <f>'F12c_aVDZ-F12'!Q64-'F12c_aVDZ-F12'!L64</f>
        <v>-0.35998106847548339</v>
      </c>
      <c r="CG71" s="1">
        <f>'F12c_aVDZ-F12'!R64-'F12c_aVDZ-F12'!L64</f>
        <v>-0.37616416258895446</v>
      </c>
      <c r="CH71" s="1">
        <f>'F12c_aVDZ-F12'!W64-'F12c_aVDZ-F12'!U64</f>
        <v>-0.21651166667784416</v>
      </c>
      <c r="CI71" s="1">
        <f>'F12c_aVDZ-F12'!X64-'F12c_aVDZ-F12'!U64</f>
        <v>-0.38522516707351562</v>
      </c>
      <c r="CJ71" s="1">
        <f>'F12c_aVDZ-F12'!Y64-'F12c_aVDZ-F12'!U64</f>
        <v>-0.32494595492159473</v>
      </c>
      <c r="CK71" s="1">
        <f>'F12c_aVDZ-F12'!Z64-'F12c_aVDZ-F12'!U64</f>
        <v>-0.31562337960154752</v>
      </c>
      <c r="CL71" s="1">
        <f>'F12c_aVDZ-F12'!AA64-'F12c_aVDZ-F12'!U64</f>
        <v>-0.33345992654193424</v>
      </c>
      <c r="CM71" t="str">
        <f t="shared" si="14"/>
        <v>54_Benzene-Water_OH-pi.out</v>
      </c>
      <c r="CO71" s="1">
        <f t="shared" si="15"/>
        <v>-9.1618017097365723E-3</v>
      </c>
      <c r="CP71" s="1"/>
      <c r="CQ71" s="1">
        <f t="shared" si="16"/>
        <v>-8.513971620339511E-3</v>
      </c>
      <c r="CR71" s="1">
        <f t="shared" si="17"/>
        <v>-2.2373628197088546E-2</v>
      </c>
      <c r="CS71" s="1">
        <f t="shared" si="18"/>
        <v>9.3225753200472106E-3</v>
      </c>
      <c r="CU71" t="str">
        <f t="shared" si="19"/>
        <v>54_Benzene-Water_OH-pi.out</v>
      </c>
      <c r="CV71" s="1">
        <f t="shared" si="20"/>
        <v>1.6639910095699151E-2</v>
      </c>
      <c r="CW71" s="1">
        <f t="shared" si="21"/>
        <v>2.7639910095698828E-2</v>
      </c>
      <c r="CX71" s="1">
        <f t="shared" si="22"/>
        <v>-9.1442431161589677E-3</v>
      </c>
      <c r="CY71" s="1">
        <f t="shared" si="23"/>
        <v>-1.830604482589554E-2</v>
      </c>
      <c r="CZ71" s="1">
        <f t="shared" si="27"/>
        <v>-8.9834695058483294E-3</v>
      </c>
      <c r="DA71" s="1">
        <f t="shared" si="28"/>
        <v>-2.6820016446235051E-2</v>
      </c>
      <c r="DB71" s="1">
        <f t="shared" si="24"/>
        <v>-4.0679673022984086E-2</v>
      </c>
      <c r="DC71" s="1">
        <f t="shared" si="25"/>
        <v>-2.3983984321407525E-2</v>
      </c>
      <c r="DD71" s="1"/>
      <c r="DH71" s="1"/>
      <c r="DI71" s="1"/>
      <c r="DJ71" s="1"/>
      <c r="DK71" s="1"/>
      <c r="DL71" s="1"/>
      <c r="DM71" s="1"/>
    </row>
    <row r="72" spans="1:117" x14ac:dyDescent="0.2">
      <c r="A72" t="s">
        <v>179</v>
      </c>
      <c r="B72" s="1"/>
      <c r="C72" s="1"/>
      <c r="E72" s="1">
        <f>'CCSD-MP2 '!X66+'(T) '!P75</f>
        <v>-0.62956848520669939</v>
      </c>
      <c r="F72" s="1"/>
      <c r="G72" s="1">
        <f>'CCSD-MP2 '!X66+'(T) '!AC75</f>
        <v>-0.65510018246339863</v>
      </c>
      <c r="H72" s="1"/>
      <c r="I72" s="1">
        <f>BEGDB!I58-BEGDB!E58</f>
        <v>-0.59399999999999942</v>
      </c>
      <c r="J72" s="1">
        <f>-(BEGDB!D58-BEGDB!I58)</f>
        <v>-0.57399999999999984</v>
      </c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B72" s="1">
        <f>'F12b_VTZ-F12'!E65-'F12b_VTZ-F12'!$C65</f>
        <v>-0.53522883897730633</v>
      </c>
      <c r="AC72" s="1">
        <f>'F12b_VTZ-F12'!F65-'F12b_VTZ-F12'!$C65</f>
        <v>-0.62261059397330332</v>
      </c>
      <c r="AD72" s="1">
        <f>'F12b_VTZ-F12'!G65-'F12b_VTZ-F12'!$C65</f>
        <v>-0.57639995831115343</v>
      </c>
      <c r="AE72" s="1">
        <f>'F12b_VTZ-F12'!H65-'F12b_VTZ-F12'!$C65</f>
        <v>-0.56443275144680882</v>
      </c>
      <c r="AF72" s="1">
        <f>'F12b_VTZ-F12'!I65-'F12b_VTZ-F12'!$C65</f>
        <v>-0.58379483848405744</v>
      </c>
      <c r="AG72" s="1">
        <f>'F12b_VTZ-F12'!N65-'F12b_VTZ-F12'!$L65</f>
        <v>-0.583878527876311</v>
      </c>
      <c r="AH72" s="1">
        <f>'F12b_VTZ-F12'!O65-'F12b_VTZ-F12'!$L65</f>
        <v>-0.68693246088697357</v>
      </c>
      <c r="AI72" s="1">
        <f>'F12b_VTZ-F12'!P65-'F12b_VTZ-F12'!$L65</f>
        <v>-0.64432796694004768</v>
      </c>
      <c r="AJ72" s="1">
        <f>'F12b_VTZ-F12'!Q65-'F12b_VTZ-F12'!$L65</f>
        <v>-0.63329464560378224</v>
      </c>
      <c r="AK72" s="1">
        <f>'F12b_VTZ-F12'!R65-'F12b_VTZ-F12'!$L65</f>
        <v>-0.65114577247442984</v>
      </c>
      <c r="AL72" s="1">
        <f>'F12b_VTZ-F12'!W65-'F12b_VTZ-F12'!$U65</f>
        <v>-0.55955368342680778</v>
      </c>
      <c r="AM72" s="1">
        <f>'F12b_VTZ-F12'!X65-'F12b_VTZ-F12'!$U65</f>
        <v>-0.654771527430138</v>
      </c>
      <c r="AN72" s="1">
        <f>'F12b_VTZ-F12'!Y65-'F12b_VTZ-F12'!$U65</f>
        <v>-0.61036396262560011</v>
      </c>
      <c r="AO72" s="1">
        <f>'F12b_VTZ-F12'!Z65-'F12b_VTZ-F12'!$U65</f>
        <v>-0.59886369852529509</v>
      </c>
      <c r="AP72" s="1">
        <f>'F12b_VTZ-F12'!AA65-'F12b_VTZ-F12'!$U65</f>
        <v>-0.61747030547924275</v>
      </c>
      <c r="AQ72" s="1"/>
      <c r="AR72" s="1">
        <f>'F12b_VDZ-F12'!E65-'F12b_VDZ-F12'!$C65</f>
        <v>-0.54996942870867116</v>
      </c>
      <c r="AS72" s="1">
        <f>'F12b_VDZ-F12'!F65-'F12b_VDZ-F12'!$C65</f>
        <v>-0.7287669742301599</v>
      </c>
      <c r="AT72" s="1">
        <f>'F12b_VDZ-F12'!G65-'F12b_VDZ-F12'!$C65</f>
        <v>-0.62257376347681159</v>
      </c>
      <c r="AU72" s="1">
        <f>'F12b_VDZ-F12'!H65-'F12b_VDZ-F12'!$C65</f>
        <v>-0.59947122714007861</v>
      </c>
      <c r="AV72" s="1">
        <f>'F12b_VDZ-F12'!I65-'F12b_VDZ-F12'!$C65</f>
        <v>-0.63447236806257301</v>
      </c>
      <c r="AW72" s="1">
        <f>'F12b_VDZ-F12'!N65-'F12b_VDZ-F12'!$L65</f>
        <v>-0.61857362103698588</v>
      </c>
      <c r="AX72" s="1">
        <f>'F12b_VDZ-F12'!O65-'F12b_VDZ-F12'!$L65</f>
        <v>-0.81527150804494708</v>
      </c>
      <c r="AY72" s="1">
        <f>'F12b_VDZ-F12'!P65-'F12b_VDZ-F12'!$L65</f>
        <v>-0.72561770842499929</v>
      </c>
      <c r="AZ72" s="1">
        <f>'F12b_VDZ-F12'!Q65-'F12b_VDZ-F12'!$L65</f>
        <v>-0.7061133526497807</v>
      </c>
      <c r="BA72" s="1">
        <f>'F12b_VDZ-F12'!R65-'F12b_VDZ-F12'!$L65</f>
        <v>-0.73566312567645209</v>
      </c>
      <c r="BB72" s="1">
        <f t="shared" si="9"/>
        <v>-0.58427152487282852</v>
      </c>
      <c r="BC72" s="1">
        <f t="shared" si="10"/>
        <v>-0.77201924113755349</v>
      </c>
      <c r="BD72" s="1">
        <f t="shared" si="11"/>
        <v>-0.67409573595090544</v>
      </c>
      <c r="BE72" s="1">
        <f t="shared" si="12"/>
        <v>-0.65279228989492966</v>
      </c>
      <c r="BF72" s="1">
        <f t="shared" si="13"/>
        <v>-0.68506774686951255</v>
      </c>
      <c r="BG72" s="1"/>
      <c r="BH72" s="1">
        <f>'F12c_VDZ-F12 '!E65-'F12c_VDZ-F12 '!$C65</f>
        <v>-0.53727043170819222</v>
      </c>
      <c r="BI72" s="1">
        <f>'F12c_VDZ-F12 '!F65-'F12c_VDZ-F12 '!$C65</f>
        <v>-0.71209658761677819</v>
      </c>
      <c r="BJ72" s="1">
        <f>'F12c_VDZ-F12 '!G65-'F12c_VDZ-F12 '!$C65</f>
        <v>-0.60354899757235714</v>
      </c>
      <c r="BK72" s="1">
        <f>'F12c_VDZ-F12 '!H65-'F12c_VDZ-F12 '!$C65</f>
        <v>-0.58525104507925008</v>
      </c>
      <c r="BL72" s="1">
        <f>'F12c_VDZ-F12 '!I65-'F12c_VDZ-F12 '!$C65</f>
        <v>-0.6195889008057005</v>
      </c>
      <c r="BM72" s="1">
        <f>'F12c_VDZ-F12 '!N65-'F12c_VDZ-F12 '!$L65</f>
        <v>-0.62657768227380117</v>
      </c>
      <c r="BN72" s="1">
        <f>'F12c_VDZ-F12 '!O65-'F12c_VDZ-F12 '!$L65</f>
        <v>-0.81912743117405018</v>
      </c>
      <c r="BO72" s="1">
        <f>'F12c_VDZ-F12 '!P65-'F12c_VDZ-F12 '!$L65</f>
        <v>-0.72767049615051205</v>
      </c>
      <c r="BP72" s="1">
        <f>'F12c_VDZ-F12 '!Q65-'F12c_VDZ-F12 '!$L65</f>
        <v>-0.71225352879507797</v>
      </c>
      <c r="BQ72" s="1">
        <f>'F12c_VDZ-F12 '!R65-'F12c_VDZ-F12 '!$L65</f>
        <v>-0.74118494071068497</v>
      </c>
      <c r="BR72" s="1">
        <f>'F12c_VDZ-F12 '!W65-'F12c_VDZ-F12 '!$U65</f>
        <v>-0.58192405699099581</v>
      </c>
      <c r="BS72" s="1">
        <f>'F12c_VDZ-F12 '!X65-'F12c_VDZ-F12 '!$U65</f>
        <v>-0.76561200939541374</v>
      </c>
      <c r="BT72" s="1">
        <f>'F12c_VDZ-F12 '!Y65-'F12c_VDZ-F12 '!$U65</f>
        <v>-0.66560974686143393</v>
      </c>
      <c r="BU72" s="1">
        <f>'F12c_VDZ-F12 '!Z65-'F12c_VDZ-F12 '!$U65</f>
        <v>-0.6487522869371638</v>
      </c>
      <c r="BV72" s="1">
        <f>'F12c_VDZ-F12 '!AA65-'F12c_VDZ-F12 '!$U65</f>
        <v>-0.68038692075819185</v>
      </c>
      <c r="BX72" s="1">
        <f>'F12c_aVDZ-F12'!E65-'F12c_aVDZ-F12'!C65</f>
        <v>-0.50815069396637291</v>
      </c>
      <c r="BY72" s="1">
        <f>'F12c_aVDZ-F12'!F65-'F12c_aVDZ-F12'!C65</f>
        <v>-0.67135927180577593</v>
      </c>
      <c r="BZ72" s="1">
        <f>'F12c_aVDZ-F12'!G65-'F12c_aVDZ-F12'!C65</f>
        <v>-0.56151844270977591</v>
      </c>
      <c r="CA72" s="1">
        <f>'F12c_aVDZ-F12'!H65-'F12c_aVDZ-F12'!C65</f>
        <v>-0.54329504467894019</v>
      </c>
      <c r="CB72" s="1">
        <f>'F12c_aVDZ-F12'!I65-'F12c_aVDZ-F12'!C65</f>
        <v>-0.5757955186423942</v>
      </c>
      <c r="CC72" s="1">
        <f>'F12c_aVDZ-F12'!N65-'F12c_aVDZ-F12'!L65</f>
        <v>-0.59570562238160285</v>
      </c>
      <c r="CD72" s="1">
        <f>'F12c_aVDZ-F12'!O65-'F12c_aVDZ-F12'!L65</f>
        <v>-0.78873410046477321</v>
      </c>
      <c r="CE72" s="1">
        <f>'F12c_aVDZ-F12'!P65-'F12c_aVDZ-F12'!L65</f>
        <v>-0.69345898784918703</v>
      </c>
      <c r="CF72" s="1">
        <f>'F12c_aVDZ-F12'!Q65-'F12c_aVDZ-F12'!L65</f>
        <v>-0.6776521488630296</v>
      </c>
      <c r="CG72" s="1">
        <f>'F12c_aVDZ-F12'!R65-'F12c_aVDZ-F12'!L65</f>
        <v>-0.70584281659935666</v>
      </c>
      <c r="CH72" s="1">
        <f>'F12c_aVDZ-F12'!W65-'F12c_aVDZ-F12'!U65</f>
        <v>-0.55192815817398788</v>
      </c>
      <c r="CI72" s="1">
        <f>'F12c_aVDZ-F12'!X65-'F12c_aVDZ-F12'!U65</f>
        <v>-0.73004668613527457</v>
      </c>
      <c r="CJ72" s="1">
        <f>'F12c_aVDZ-F12'!Y65-'F12c_aVDZ-F12'!U65</f>
        <v>-0.62748871527948147</v>
      </c>
      <c r="CK72" s="1">
        <f>'F12c_aVDZ-F12'!Z65-'F12c_aVDZ-F12'!U65</f>
        <v>-0.61047359677098445</v>
      </c>
      <c r="CL72" s="1">
        <f>'F12c_aVDZ-F12'!AA65-'F12c_aVDZ-F12'!U65</f>
        <v>-0.64081916762087499</v>
      </c>
      <c r="CM72" t="str">
        <f t="shared" si="14"/>
        <v>55_Benzene-MeOH_OH-pi.out</v>
      </c>
      <c r="CO72" s="1">
        <f t="shared" si="15"/>
        <v>-2.3939717707124331E-2</v>
      </c>
      <c r="CP72" s="1"/>
      <c r="CQ72" s="1">
        <f t="shared" si="16"/>
        <v>-1.3330452341393517E-2</v>
      </c>
      <c r="CR72" s="1">
        <f t="shared" si="17"/>
        <v>-4.3870556526294457E-2</v>
      </c>
      <c r="CS72" s="1">
        <f t="shared" si="18"/>
        <v>1.7015118508497018E-2</v>
      </c>
      <c r="CU72" t="str">
        <f t="shared" si="19"/>
        <v>55_Benzene-MeOH_OH-pi.out</v>
      </c>
      <c r="CV72" s="1">
        <f t="shared" si="20"/>
        <v>5.5568485206699547E-2</v>
      </c>
      <c r="CW72" s="1">
        <f t="shared" si="21"/>
        <v>3.5568485206699973E-2</v>
      </c>
      <c r="CX72" s="1">
        <f t="shared" si="22"/>
        <v>2.6019487634342253E-2</v>
      </c>
      <c r="CY72" s="1">
        <f t="shared" si="23"/>
        <v>2.0797699272179226E-3</v>
      </c>
      <c r="CZ72" s="1">
        <f t="shared" si="27"/>
        <v>1.9094888435714941E-2</v>
      </c>
      <c r="DA72" s="1">
        <f t="shared" si="28"/>
        <v>-1.1250682414175595E-2</v>
      </c>
      <c r="DB72" s="1">
        <f t="shared" si="24"/>
        <v>-4.1790786599076535E-2</v>
      </c>
      <c r="DC72" s="1">
        <f t="shared" si="25"/>
        <v>-1.475948173334829E-2</v>
      </c>
      <c r="DD72" s="1"/>
      <c r="DH72" s="1"/>
      <c r="DI72" s="1"/>
      <c r="DJ72" s="1"/>
      <c r="DK72" s="1"/>
      <c r="DL72" s="1"/>
      <c r="DM72" s="1"/>
    </row>
    <row r="73" spans="1:117" x14ac:dyDescent="0.2">
      <c r="A73" t="s">
        <v>180</v>
      </c>
      <c r="B73" s="1"/>
      <c r="C73" s="1"/>
      <c r="E73" s="1">
        <f>'CCSD-MP2 '!X67+'(T) '!P76</f>
        <v>-0.67001621837162739</v>
      </c>
      <c r="F73" s="1"/>
      <c r="G73" s="1">
        <f>'CCSD-MP2 '!X67+'(T) '!AC76</f>
        <v>-0.70003222685710198</v>
      </c>
      <c r="H73" s="1"/>
      <c r="I73" s="1">
        <f>BEGDB!I59-BEGDB!E59</f>
        <v>-0.64400000000000013</v>
      </c>
      <c r="J73" s="1">
        <f>-(BEGDB!D59-BEGDB!I59)</f>
        <v>-0.6120000000000001</v>
      </c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B73" s="1">
        <f>'F12b_VTZ-F12'!E66-'F12b_VTZ-F12'!$C66</f>
        <v>-0.60629989034639475</v>
      </c>
      <c r="AC73" s="1">
        <f>'F12b_VTZ-F12'!F66-'F12b_VTZ-F12'!$C66</f>
        <v>-0.66278459737443685</v>
      </c>
      <c r="AD73" s="1">
        <f>'F12b_VTZ-F12'!G66-'F12b_VTZ-F12'!$C66</f>
        <v>-0.61957810836742011</v>
      </c>
      <c r="AE73" s="1">
        <f>'F12b_VTZ-F12'!H66-'F12b_VTZ-F12'!$C66</f>
        <v>-0.60780981949842472</v>
      </c>
      <c r="AF73" s="1">
        <f>'F12b_VTZ-F12'!I66-'F12b_VTZ-F12'!$C66</f>
        <v>-0.62508622037659256</v>
      </c>
      <c r="AG73" s="1">
        <f>'F12b_VTZ-F12'!N66-'F12b_VTZ-F12'!$L66</f>
        <v>-0.64981892478330971</v>
      </c>
      <c r="AH73" s="1">
        <f>'F12b_VTZ-F12'!O66-'F12b_VTZ-F12'!$L66</f>
        <v>-0.72034245896553761</v>
      </c>
      <c r="AI73" s="1">
        <f>'F12b_VTZ-F12'!P66-'F12b_VTZ-F12'!$L66</f>
        <v>-0.68029132635672118</v>
      </c>
      <c r="AJ73" s="1">
        <f>'F12b_VTZ-F12'!Q66-'F12b_VTZ-F12'!$L66</f>
        <v>-0.66938247194842981</v>
      </c>
      <c r="AK73" s="1">
        <f>'F12b_VTZ-F12'!R66-'F12b_VTZ-F12'!$L66</f>
        <v>-0.68539718266612359</v>
      </c>
      <c r="AL73" s="1">
        <f>'F12b_VTZ-F12'!W66-'F12b_VTZ-F12'!$U66</f>
        <v>-0.62805940756485246</v>
      </c>
      <c r="AM73" s="1">
        <f>'F12b_VTZ-F12'!X66-'F12b_VTZ-F12'!$U66</f>
        <v>-0.69156352816998723</v>
      </c>
      <c r="AN73" s="1">
        <f>'F12b_VTZ-F12'!Y66-'F12b_VTZ-F12'!$U66</f>
        <v>-0.64993471736207065</v>
      </c>
      <c r="AO73" s="1">
        <f>'F12b_VTZ-F12'!Z66-'F12b_VTZ-F12'!$U66</f>
        <v>-0.63859614572342727</v>
      </c>
      <c r="AP73" s="1">
        <f>'F12b_VTZ-F12'!AA66-'F12b_VTZ-F12'!$U66</f>
        <v>-0.65524170152135808</v>
      </c>
      <c r="AQ73" s="1"/>
      <c r="AR73" s="1">
        <f>'F12b_VDZ-F12'!E66-'F12b_VDZ-F12'!$C66</f>
        <v>-0.64825204738573827</v>
      </c>
      <c r="AS73" s="1">
        <f>'F12b_VDZ-F12'!F66-'F12b_VDZ-F12'!$C66</f>
        <v>-0.75329957422331306</v>
      </c>
      <c r="AT73" s="1">
        <f>'F12b_VDZ-F12'!G66-'F12b_VDZ-F12'!$C66</f>
        <v>-0.65319834767142826</v>
      </c>
      <c r="AU73" s="1">
        <f>'F12b_VDZ-F12'!H66-'F12b_VDZ-F12'!$C66</f>
        <v>-0.63031358661536707</v>
      </c>
      <c r="AV73" s="1">
        <f>'F12b_VDZ-F12'!I66-'F12b_VDZ-F12'!$C66</f>
        <v>-0.66097383459027581</v>
      </c>
      <c r="AW73" s="1">
        <f>'F12b_VDZ-F12'!N66-'F12b_VDZ-F12'!$L66</f>
        <v>-0.70670086698475343</v>
      </c>
      <c r="AX73" s="1">
        <f>'F12b_VDZ-F12'!O66-'F12b_VDZ-F12'!$L66</f>
        <v>-0.83009535651278954</v>
      </c>
      <c r="AY73" s="1">
        <f>'F12b_VDZ-F12'!P66-'F12b_VDZ-F12'!$L66</f>
        <v>-0.74473435697737944</v>
      </c>
      <c r="AZ73" s="1">
        <f>'F12b_VDZ-F12'!Q66-'F12b_VDZ-F12'!$L66</f>
        <v>-0.72521945046560043</v>
      </c>
      <c r="BA73" s="1">
        <f>'F12b_VDZ-F12'!R66-'F12b_VDZ-F12'!$L66</f>
        <v>-0.7513648784817617</v>
      </c>
      <c r="BB73" s="1">
        <f t="shared" si="9"/>
        <v>-0.67747645718524585</v>
      </c>
      <c r="BC73" s="1">
        <f t="shared" si="10"/>
        <v>-0.7916974653680513</v>
      </c>
      <c r="BD73" s="1">
        <f t="shared" si="11"/>
        <v>-0.69896635232440385</v>
      </c>
      <c r="BE73" s="1">
        <f t="shared" si="12"/>
        <v>-0.67776651854048375</v>
      </c>
      <c r="BF73" s="1">
        <f t="shared" si="13"/>
        <v>-0.70616935653601876</v>
      </c>
      <c r="BG73" s="1"/>
      <c r="BH73" s="1">
        <f>'F12c_VDZ-F12 '!E66-'F12c_VDZ-F12 '!$C66</f>
        <v>-0.63916299146432554</v>
      </c>
      <c r="BI73" s="1">
        <f>'F12c_VDZ-F12 '!F66-'F12c_VDZ-F12 '!$C66</f>
        <v>-0.74176864009591759</v>
      </c>
      <c r="BJ73" s="1">
        <f>'F12c_VDZ-F12 '!G66-'F12c_VDZ-F12 '!$C66</f>
        <v>-0.63937877602012971</v>
      </c>
      <c r="BK73" s="1">
        <f>'F12c_VDZ-F12 '!H66-'F12c_VDZ-F12 '!$C66</f>
        <v>-0.62092446018591563</v>
      </c>
      <c r="BL73" s="1">
        <f>'F12c_VDZ-F12 '!I66-'F12c_VDZ-F12 '!$C66</f>
        <v>-0.6510507582680467</v>
      </c>
      <c r="BM73" s="1">
        <f>'F12c_VDZ-F12 '!N66-'F12c_VDZ-F12 '!$L66</f>
        <v>-0.71970950971784697</v>
      </c>
      <c r="BN73" s="1">
        <f>'F12c_VDZ-F12 '!O66-'F12c_VDZ-F12 '!$L66</f>
        <v>-0.84047451705230714</v>
      </c>
      <c r="BO73" s="1">
        <f>'F12c_VDZ-F12 '!P66-'F12c_VDZ-F12 '!$L66</f>
        <v>-0.7533123521830869</v>
      </c>
      <c r="BP73" s="1">
        <f>'F12c_VDZ-F12 '!Q66-'F12c_VDZ-F12 '!$L66</f>
        <v>-0.73760261241724612</v>
      </c>
      <c r="BQ73" s="1">
        <f>'F12c_VDZ-F12 '!R66-'F12c_VDZ-F12 '!$L66</f>
        <v>-0.76324844546953274</v>
      </c>
      <c r="BR73" s="1">
        <f>'F12c_VDZ-F12 '!W66-'F12c_VDZ-F12 '!$U66</f>
        <v>-0.67943625059108648</v>
      </c>
      <c r="BS73" s="1">
        <f>'F12c_VDZ-F12 '!X66-'F12c_VDZ-F12 '!$U66</f>
        <v>-0.79112157857411258</v>
      </c>
      <c r="BT73" s="1">
        <f>'F12c_VDZ-F12 '!Y66-'F12c_VDZ-F12 '!$U66</f>
        <v>-0.69634556410160853</v>
      </c>
      <c r="BU73" s="1">
        <f>'F12c_VDZ-F12 '!Z66-'F12c_VDZ-F12 '!$U66</f>
        <v>-0.67926353630158109</v>
      </c>
      <c r="BV73" s="1">
        <f>'F12c_VDZ-F12 '!AA66-'F12c_VDZ-F12 '!$U66</f>
        <v>-0.70714960186878972</v>
      </c>
      <c r="BX73" s="1">
        <f>'F12c_aVDZ-F12'!E66-'F12c_aVDZ-F12'!C66</f>
        <v>-0.6103151523328143</v>
      </c>
      <c r="BY73" s="1">
        <f>'F12c_aVDZ-F12'!F66-'F12c_aVDZ-F12'!C66</f>
        <v>-0.70253430885720869</v>
      </c>
      <c r="BZ73" s="1">
        <f>'F12c_aVDZ-F12'!G66-'F12c_aVDZ-F12'!C66</f>
        <v>-0.59845494676720445</v>
      </c>
      <c r="CA73" s="1">
        <f>'F12c_aVDZ-F12'!H66-'F12c_aVDZ-F12'!C66</f>
        <v>-0.57998875103527991</v>
      </c>
      <c r="CB73" s="1">
        <f>'F12c_aVDZ-F12'!I66-'F12c_aVDZ-F12'!C66</f>
        <v>-0.6083650454691214</v>
      </c>
      <c r="CC73" s="1">
        <f>'F12c_aVDZ-F12'!N66-'F12c_aVDZ-F12'!L66</f>
        <v>-0.69205117199916621</v>
      </c>
      <c r="CD73" s="1">
        <f>'F12c_aVDZ-F12'!O66-'F12c_aVDZ-F12'!L66</f>
        <v>-0.81339192758611922</v>
      </c>
      <c r="CE73" s="1">
        <f>'F12c_aVDZ-F12'!P66-'F12c_aVDZ-F12'!L66</f>
        <v>-0.72263254148702893</v>
      </c>
      <c r="CF73" s="1">
        <f>'F12c_aVDZ-F12'!Q66-'F12c_aVDZ-F12'!L66</f>
        <v>-0.70652963160595394</v>
      </c>
      <c r="CG73" s="1">
        <f>'F12c_aVDZ-F12'!R66-'F12c_aVDZ-F12'!L66</f>
        <v>-0.73127435535200602</v>
      </c>
      <c r="CH73" s="1">
        <f>'F12c_aVDZ-F12'!W66-'F12c_aVDZ-F12'!U66</f>
        <v>-0.65118316216599048</v>
      </c>
      <c r="CI73" s="1">
        <f>'F12c_aVDZ-F12'!X66-'F12c_aVDZ-F12'!U66</f>
        <v>-0.75796311822166418</v>
      </c>
      <c r="CJ73" s="1">
        <f>'F12c_aVDZ-F12'!Y66-'F12c_aVDZ-F12'!U66</f>
        <v>-0.66054374412711692</v>
      </c>
      <c r="CK73" s="1">
        <f>'F12c_aVDZ-F12'!Z66-'F12c_aVDZ-F12'!U66</f>
        <v>-0.64325919132061715</v>
      </c>
      <c r="CL73" s="1">
        <f>'F12c_aVDZ-F12'!AA66-'F12c_aVDZ-F12'!U66</f>
        <v>-0.66981970041056371</v>
      </c>
      <c r="CM73" t="str">
        <f t="shared" si="14"/>
        <v>56_Benzene-MeNH2_NH-pi.out</v>
      </c>
      <c r="CO73" s="1">
        <f t="shared" si="15"/>
        <v>-2.1164968106987203E-2</v>
      </c>
      <c r="CP73" s="1"/>
      <c r="CQ73" s="1">
        <f t="shared" si="16"/>
        <v>-9.2759562834467957E-3</v>
      </c>
      <c r="CR73" s="1">
        <f t="shared" si="17"/>
        <v>-4.1990564730091773E-2</v>
      </c>
      <c r="CS73" s="1">
        <f t="shared" si="18"/>
        <v>1.7284552806499764E-2</v>
      </c>
      <c r="CU73" t="str">
        <f t="shared" si="19"/>
        <v>56_Benzene-MeNH2_NH-pi.out</v>
      </c>
      <c r="CV73" s="1">
        <f t="shared" si="20"/>
        <v>5.8016218371627293E-2</v>
      </c>
      <c r="CW73" s="1">
        <f t="shared" si="21"/>
        <v>2.6016218371627264E-2</v>
      </c>
      <c r="CX73" s="1">
        <f t="shared" si="22"/>
        <v>3.0637442351497679E-2</v>
      </c>
      <c r="CY73" s="1">
        <f t="shared" si="23"/>
        <v>9.4724742445104759E-3</v>
      </c>
      <c r="CZ73" s="1">
        <f t="shared" si="27"/>
        <v>2.675702705101024E-2</v>
      </c>
      <c r="DA73" s="1">
        <f t="shared" si="28"/>
        <v>1.9651796106368025E-4</v>
      </c>
      <c r="DB73" s="1">
        <f t="shared" si="24"/>
        <v>-3.2518090485581297E-2</v>
      </c>
      <c r="DC73" s="1">
        <f t="shared" si="25"/>
        <v>-1.027510798509379E-2</v>
      </c>
      <c r="DD73" s="1"/>
      <c r="DH73" s="1"/>
      <c r="DI73" s="1"/>
      <c r="DJ73" s="1"/>
      <c r="DK73" s="1"/>
      <c r="DL73" s="1"/>
      <c r="DM73" s="1"/>
    </row>
    <row r="74" spans="1:117" x14ac:dyDescent="0.2">
      <c r="A74" t="s">
        <v>202</v>
      </c>
      <c r="B74" s="1"/>
      <c r="C74" s="1"/>
      <c r="E74" s="1">
        <f>'CCSD-MP2 '!X68+'(T) '!P77</f>
        <v>-0.98500981946668498</v>
      </c>
      <c r="F74" s="1"/>
      <c r="G74" s="1">
        <f>'CCSD-MP2 '!X68+'(T) '!AC77</f>
        <v>-1.0182816502083607</v>
      </c>
      <c r="H74" s="1"/>
      <c r="I74" s="1">
        <f>BEGDB!I60-BEGDB!E60</f>
        <v>-0.94399999999999995</v>
      </c>
      <c r="J74" s="1">
        <f>-(BEGDB!D60-BEGDB!I60)</f>
        <v>-0.91699999999999982</v>
      </c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B74" s="1">
        <f>'F12b_VTZ-F12'!E67-'F12b_VTZ-F12'!$C67</f>
        <v>-0.90113046615008674</v>
      </c>
      <c r="AC74" s="1">
        <f>'F12b_VTZ-F12'!F67-'F12b_VTZ-F12'!$C67</f>
        <v>-0.96919542638392286</v>
      </c>
      <c r="AD74" s="1">
        <f>'F12b_VTZ-F12'!G67-'F12b_VTZ-F12'!$C67</f>
        <v>-0.90700239489195322</v>
      </c>
      <c r="AE74" s="1">
        <f>'F12b_VTZ-F12'!H67-'F12b_VTZ-F12'!$C67</f>
        <v>-0.89098112562342902</v>
      </c>
      <c r="AF74" s="1">
        <f>'F12b_VTZ-F12'!I67-'F12b_VTZ-F12'!$C67</f>
        <v>-0.91671227570935443</v>
      </c>
      <c r="AG74" s="1">
        <f>'F12b_VTZ-F12'!N67-'F12b_VTZ-F12'!$L67</f>
        <v>-0.96070325687948888</v>
      </c>
      <c r="AH74" s="1">
        <f>'F12b_VTZ-F12'!O67-'F12b_VTZ-F12'!$L67</f>
        <v>-1.0507382404082515</v>
      </c>
      <c r="AI74" s="1">
        <f>'F12b_VTZ-F12'!P67-'F12b_VTZ-F12'!$L67</f>
        <v>-0.99313759645588817</v>
      </c>
      <c r="AJ74" s="1">
        <f>'F12b_VTZ-F12'!Q67-'F12b_VTZ-F12'!$L67</f>
        <v>-0.97829935164512705</v>
      </c>
      <c r="AK74" s="1">
        <f>'F12b_VTZ-F12'!R67-'F12b_VTZ-F12'!$L67</f>
        <v>-1.0021304912282742</v>
      </c>
      <c r="AL74" s="1">
        <f>'F12b_VTZ-F12'!W67-'F12b_VTZ-F12'!$U67</f>
        <v>-0.93091686151478825</v>
      </c>
      <c r="AM74" s="1">
        <f>'F12b_VTZ-F12'!X67-'F12b_VTZ-F12'!$U67</f>
        <v>-1.0099668333960867</v>
      </c>
      <c r="AN74" s="1">
        <f>'F12b_VTZ-F12'!Y67-'F12b_VTZ-F12'!$U67</f>
        <v>-0.95006999567392114</v>
      </c>
      <c r="AO74" s="1">
        <f>'F12b_VTZ-F12'!Z67-'F12b_VTZ-F12'!$U67</f>
        <v>-0.93464023863427848</v>
      </c>
      <c r="AP74" s="1">
        <f>'F12b_VTZ-F12'!AA67-'F12b_VTZ-F12'!$U67</f>
        <v>-0.95942138346881478</v>
      </c>
      <c r="AQ74" s="1"/>
      <c r="AR74" s="1">
        <f>'F12b_VDZ-F12'!E67-'F12b_VDZ-F12'!$C67</f>
        <v>-0.9297868935444189</v>
      </c>
      <c r="AS74" s="1">
        <f>'F12b_VDZ-F12'!F67-'F12b_VDZ-F12'!$C67</f>
        <v>-1.0803678055716404</v>
      </c>
      <c r="AT74" s="1">
        <f>'F12b_VDZ-F12'!G67-'F12b_VDZ-F12'!$C67</f>
        <v>-0.93220184798320815</v>
      </c>
      <c r="AU74" s="1">
        <f>'F12b_VDZ-F12'!H67-'F12b_VDZ-F12'!$C67</f>
        <v>-0.90023840775766129</v>
      </c>
      <c r="AV74" s="1">
        <f>'F12b_VDZ-F12'!I67-'F12b_VDZ-F12'!$C67</f>
        <v>-0.9483886729533122</v>
      </c>
      <c r="AW74" s="1">
        <f>'F12b_VDZ-F12'!N67-'F12b_VDZ-F12'!$L67</f>
        <v>-1.0190307895061403</v>
      </c>
      <c r="AX74" s="1">
        <f>'F12b_VDZ-F12'!O67-'F12b_VDZ-F12'!$L67</f>
        <v>-1.2026913667949293</v>
      </c>
      <c r="AY74" s="1">
        <f>'F12b_VDZ-F12'!P67-'F12b_VDZ-F12'!$L67</f>
        <v>-1.0777446359740912</v>
      </c>
      <c r="AZ74" s="1">
        <f>'F12b_VDZ-F12'!Q67-'F12b_VDZ-F12'!$L67</f>
        <v>-1.0507902165718761</v>
      </c>
      <c r="BA74" s="1">
        <f>'F12b_VDZ-F12'!R67-'F12b_VDZ-F12'!$L67</f>
        <v>-1.091394808357153</v>
      </c>
      <c r="BB74" s="1">
        <f t="shared" si="9"/>
        <v>-0.97440884152527962</v>
      </c>
      <c r="BC74" s="1">
        <f t="shared" si="10"/>
        <v>-1.1415295861832848</v>
      </c>
      <c r="BD74" s="1">
        <f t="shared" si="11"/>
        <v>-1.0049732419786497</v>
      </c>
      <c r="BE74" s="1">
        <f t="shared" si="12"/>
        <v>-0.97551431216476869</v>
      </c>
      <c r="BF74" s="1">
        <f t="shared" si="13"/>
        <v>-1.0198917406552326</v>
      </c>
      <c r="BG74" s="1"/>
      <c r="BH74" s="1">
        <f>'F12c_VDZ-F12 '!E67-'F12c_VDZ-F12 '!$C67</f>
        <v>-0.89960638611004118</v>
      </c>
      <c r="BI74" s="1">
        <f>'F12c_VDZ-F12 '!F67-'F12c_VDZ-F12 '!$C67</f>
        <v>-1.0468696396667196</v>
      </c>
      <c r="BJ74" s="1">
        <f>'F12c_VDZ-F12 '!G67-'F12c_VDZ-F12 '!$C67</f>
        <v>-0.89506126347204695</v>
      </c>
      <c r="BK74" s="1">
        <f>'F12c_VDZ-F12 '!H67-'F12c_VDZ-F12 '!$C67</f>
        <v>-0.86984478908869356</v>
      </c>
      <c r="BL74" s="1">
        <f>'F12c_VDZ-F12 '!I67-'F12c_VDZ-F12 '!$C67</f>
        <v>-0.91716517989947288</v>
      </c>
      <c r="BM74" s="1">
        <f>'F12c_VDZ-F12 '!N67-'F12c_VDZ-F12 '!$L67</f>
        <v>-1.0267303341827949</v>
      </c>
      <c r="BN74" s="1">
        <f>'F12c_VDZ-F12 '!O67-'F12c_VDZ-F12 '!$L67</f>
        <v>-1.20667915990769</v>
      </c>
      <c r="BO74" s="1">
        <f>'F12c_VDZ-F12 '!P67-'F12c_VDZ-F12 '!$L67</f>
        <v>-1.0788931035932388</v>
      </c>
      <c r="BP74" s="1">
        <f>'F12c_VDZ-F12 '!Q67-'F12c_VDZ-F12 '!$L67</f>
        <v>-1.0576669110973063</v>
      </c>
      <c r="BQ74" s="1">
        <f>'F12c_VDZ-F12 '!R67-'F12c_VDZ-F12 '!$L67</f>
        <v>-1.0974992726345496</v>
      </c>
      <c r="BR74" s="1">
        <f>'F12c_VDZ-F12 '!W67-'F12c_VDZ-F12 '!$U67</f>
        <v>-0.96316836014641805</v>
      </c>
      <c r="BS74" s="1">
        <f>'F12c_VDZ-F12 '!X67-'F12c_VDZ-F12 '!$U67</f>
        <v>-1.1267743997872053</v>
      </c>
      <c r="BT74" s="1">
        <f>'F12c_VDZ-F12 '!Y67-'F12c_VDZ-F12 '!$U67</f>
        <v>-0.98697718353264285</v>
      </c>
      <c r="BU74" s="1">
        <f>'F12c_VDZ-F12 '!Z67-'F12c_VDZ-F12 '!$U67</f>
        <v>-0.96375585009299947</v>
      </c>
      <c r="BV74" s="1">
        <f>'F12c_VDZ-F12 '!AA67-'F12c_VDZ-F12 '!$U67</f>
        <v>-1.0073322262670112</v>
      </c>
      <c r="BX74" s="1">
        <f>'F12c_aVDZ-F12'!E67-'F12c_aVDZ-F12'!C67</f>
        <v>-0.85244754995428629</v>
      </c>
      <c r="BY74" s="1">
        <f>'F12c_aVDZ-F12'!F67-'F12c_aVDZ-F12'!C67</f>
        <v>-0.97779467847447066</v>
      </c>
      <c r="BZ74" s="1">
        <f>'F12c_aVDZ-F12'!G67-'F12c_aVDZ-F12'!C67</f>
        <v>-0.82249024688362837</v>
      </c>
      <c r="CA74" s="1">
        <f>'F12c_aVDZ-F12'!H67-'F12c_aVDZ-F12'!C67</f>
        <v>-0.79708378899918131</v>
      </c>
      <c r="CB74" s="1">
        <f>'F12c_aVDZ-F12'!I67-'F12c_aVDZ-F12'!C67</f>
        <v>-0.8421001683100755</v>
      </c>
      <c r="CC74" s="1">
        <f>'F12c_aVDZ-F12'!N67-'F12c_aVDZ-F12'!L67</f>
        <v>-0.99306342729317798</v>
      </c>
      <c r="CD74" s="1">
        <f>'F12c_aVDZ-F12'!O67-'F12c_aVDZ-F12'!L67</f>
        <v>-1.1712013615795325</v>
      </c>
      <c r="CE74" s="1">
        <f>'F12c_aVDZ-F12'!P67-'F12c_aVDZ-F12'!L67</f>
        <v>-1.0389825245021509</v>
      </c>
      <c r="CF74" s="1">
        <f>'F12c_aVDZ-F12'!Q67-'F12c_aVDZ-F12'!L67</f>
        <v>-1.0173526696337012</v>
      </c>
      <c r="CG74" s="1">
        <f>'F12c_aVDZ-F12'!R67-'F12c_aVDZ-F12'!L67</f>
        <v>-1.0556774827826363</v>
      </c>
      <c r="CH74" s="1">
        <f>'F12c_aVDZ-F12'!W67-'F12c_aVDZ-F12'!U67</f>
        <v>-0.92275548862373213</v>
      </c>
      <c r="CI74" s="1">
        <f>'F12c_aVDZ-F12'!X67-'F12c_aVDZ-F12'!U67</f>
        <v>-1.0744980200270025</v>
      </c>
      <c r="CJ74" s="1">
        <f>'F12c_aVDZ-F12'!Y67-'F12c_aVDZ-F12'!U67</f>
        <v>-0.93073638569289052</v>
      </c>
      <c r="CK74" s="1">
        <f>'F12c_aVDZ-F12'!Z67-'F12c_aVDZ-F12'!U67</f>
        <v>-0.90721822931644169</v>
      </c>
      <c r="CL74" s="1">
        <f>'F12c_aVDZ-F12'!AA67-'F12c_aVDZ-F12'!U67</f>
        <v>-0.94888882554635678</v>
      </c>
      <c r="CM74" t="str">
        <f t="shared" si="14"/>
        <v>57_Benzene-Peptide_NH-pi.out</v>
      </c>
      <c r="CO74" s="1">
        <f t="shared" si="15"/>
        <v>-3.5675122220843569E-2</v>
      </c>
      <c r="CP74" s="1"/>
      <c r="CQ74" s="1">
        <f t="shared" si="16"/>
        <v>-1.8152439853466262E-2</v>
      </c>
      <c r="CR74" s="1">
        <f t="shared" si="17"/>
        <v>-4.7058292781580136E-2</v>
      </c>
      <c r="CS74" s="1">
        <f t="shared" si="18"/>
        <v>2.3518156376448829E-2</v>
      </c>
      <c r="CU74" t="str">
        <f t="shared" si="19"/>
        <v>57_Benzene-Peptide_NH-pi.out</v>
      </c>
      <c r="CV74" s="1">
        <f t="shared" si="20"/>
        <v>6.8009819466685162E-2</v>
      </c>
      <c r="CW74" s="1">
        <f t="shared" si="21"/>
        <v>4.1009819466685027E-2</v>
      </c>
      <c r="CX74" s="1">
        <f t="shared" si="22"/>
        <v>8.9948555994638024E-2</v>
      </c>
      <c r="CY74" s="1">
        <f t="shared" si="23"/>
        <v>5.4273433773794455E-2</v>
      </c>
      <c r="CZ74" s="1">
        <f t="shared" si="27"/>
        <v>7.7791590150243284E-2</v>
      </c>
      <c r="DA74" s="1">
        <f t="shared" si="28"/>
        <v>3.6120993920328193E-2</v>
      </c>
      <c r="DB74" s="1">
        <f t="shared" si="24"/>
        <v>7.2151409922143195E-3</v>
      </c>
      <c r="DC74" s="1">
        <f t="shared" si="25"/>
        <v>-8.1277769892031948E-3</v>
      </c>
      <c r="DD74" s="1"/>
      <c r="DH74" s="1"/>
      <c r="DI74" s="1"/>
      <c r="DJ74" s="1"/>
      <c r="DK74" s="1"/>
      <c r="DL74" s="1"/>
      <c r="DM74" s="1"/>
    </row>
    <row r="75" spans="1:117" x14ac:dyDescent="0.2">
      <c r="A75" t="s">
        <v>207</v>
      </c>
      <c r="B75" s="1"/>
      <c r="C75" s="1"/>
      <c r="E75" s="1">
        <f>'CCSD-MP2 '!X69+'(T) '!P78</f>
        <v>-0.18730635244354044</v>
      </c>
      <c r="F75" s="1"/>
      <c r="G75" s="1">
        <f>'CCSD-MP2 '!X69+'(T) '!AC78</f>
        <v>-0.20558940485493393</v>
      </c>
      <c r="H75" s="1"/>
      <c r="I75" s="1">
        <f>BEGDB!I61-BEGDB!E61</f>
        <v>-0.12999999999999989</v>
      </c>
      <c r="J75" s="1">
        <f>-(BEGDB!D61-BEGDB!I61)</f>
        <v>-0.22100000000000009</v>
      </c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B75" s="1">
        <f>'F12b_VTZ-F12'!E68-'F12b_VTZ-F12'!$C68</f>
        <v>-0.16872432141360783</v>
      </c>
      <c r="AC75" s="1">
        <f>'F12b_VTZ-F12'!F68-'F12b_VTZ-F12'!$C68</f>
        <v>-0.19268447107561215</v>
      </c>
      <c r="AD75" s="1">
        <f>'F12b_VTZ-F12'!G68-'F12b_VTZ-F12'!$C68</f>
        <v>-0.16070303906868943</v>
      </c>
      <c r="AE75" s="1">
        <f>'F12b_VTZ-F12'!H68-'F12b_VTZ-F12'!$C68</f>
        <v>-0.15272708353948605</v>
      </c>
      <c r="AF75" s="1">
        <f>'F12b_VTZ-F12'!I68-'F12b_VTZ-F12'!$C68</f>
        <v>-0.1646734777772112</v>
      </c>
      <c r="AG75" s="1">
        <f>'F12b_VTZ-F12'!N68-'F12b_VTZ-F12'!$L68</f>
        <v>-0.19053350504499988</v>
      </c>
      <c r="AH75" s="1">
        <f>'F12b_VTZ-F12'!O68-'F12b_VTZ-F12'!$L68</f>
        <v>-0.22719899679157951</v>
      </c>
      <c r="AI75" s="1">
        <f>'F12b_VTZ-F12'!P68-'F12b_VTZ-F12'!$L68</f>
        <v>-0.19718622654927387</v>
      </c>
      <c r="AJ75" s="1">
        <f>'F12b_VTZ-F12'!Q68-'F12b_VTZ-F12'!$L68</f>
        <v>-0.18970124211489914</v>
      </c>
      <c r="AK75" s="1">
        <f>'F12b_VTZ-F12'!R68-'F12b_VTZ-F12'!$L68</f>
        <v>-0.20091225935150092</v>
      </c>
      <c r="AL75" s="1">
        <f>'F12b_VTZ-F12'!W68-'F12b_VTZ-F12'!$U68</f>
        <v>-0.17962891322930474</v>
      </c>
      <c r="AM75" s="1">
        <f>'F12b_VTZ-F12'!X68-'F12b_VTZ-F12'!$U68</f>
        <v>-0.20994173393359628</v>
      </c>
      <c r="AN75" s="1">
        <f>'F12b_VTZ-F12'!Y68-'F12b_VTZ-F12'!$U68</f>
        <v>-0.17894463280898165</v>
      </c>
      <c r="AO75" s="1">
        <f>'F12b_VTZ-F12'!Z68-'F12b_VTZ-F12'!$U68</f>
        <v>-0.1712141628271926</v>
      </c>
      <c r="AP75" s="1">
        <f>'F12b_VTZ-F12'!AA68-'F12b_VTZ-F12'!$U68</f>
        <v>-0.1827928685643565</v>
      </c>
      <c r="AQ75" s="1"/>
      <c r="AR75" s="1">
        <f>'F12b_VDZ-F12'!E68-'F12b_VDZ-F12'!$C68</f>
        <v>-0.1920166092764477</v>
      </c>
      <c r="AS75" s="1">
        <f>'F12b_VDZ-F12'!F68-'F12b_VDZ-F12'!$C68</f>
        <v>-0.24155524458582267</v>
      </c>
      <c r="AT75" s="1">
        <f>'F12b_VDZ-F12'!G68-'F12b_VDZ-F12'!$C68</f>
        <v>-0.15907481409268609</v>
      </c>
      <c r="AU75" s="1">
        <f>'F12b_VDZ-F12'!H68-'F12b_VDZ-F12'!$C68</f>
        <v>-0.14226224066089621</v>
      </c>
      <c r="AV75" s="1">
        <f>'F12b_VDZ-F12'!I68-'F12b_VDZ-F12'!$C68</f>
        <v>-0.16677990242824414</v>
      </c>
      <c r="AW75" s="1">
        <f>'F12b_VDZ-F12'!N68-'F12b_VDZ-F12'!$L68</f>
        <v>-0.25234662827883803</v>
      </c>
      <c r="AX75" s="1">
        <f>'F12b_VDZ-F12'!O68-'F12b_VDZ-F12'!$L68</f>
        <v>-0.33298105122270982</v>
      </c>
      <c r="AY75" s="1">
        <f>'F12b_VDZ-F12'!P68-'F12b_VDZ-F12'!$L68</f>
        <v>-0.26588362202702687</v>
      </c>
      <c r="AZ75" s="1">
        <f>'F12b_VDZ-F12'!Q68-'F12b_VDZ-F12'!$L68</f>
        <v>-0.25220667528108898</v>
      </c>
      <c r="BA75" s="1">
        <f>'F12b_VDZ-F12'!R68-'F12b_VDZ-F12'!$L68</f>
        <v>-0.27215167392673933</v>
      </c>
      <c r="BB75" s="1">
        <f t="shared" si="9"/>
        <v>-0.22218161877764286</v>
      </c>
      <c r="BC75" s="1">
        <f t="shared" si="10"/>
        <v>-0.28726814790426625</v>
      </c>
      <c r="BD75" s="1">
        <f t="shared" si="11"/>
        <v>-0.21247921805985648</v>
      </c>
      <c r="BE75" s="1">
        <f t="shared" si="12"/>
        <v>-0.19723445797099259</v>
      </c>
      <c r="BF75" s="1">
        <f t="shared" si="13"/>
        <v>-0.21946578817749174</v>
      </c>
      <c r="BG75" s="1"/>
      <c r="BH75" s="1">
        <f>'F12c_VDZ-F12 '!E68-'F12c_VDZ-F12 '!$C68</f>
        <v>-0.15334409552690342</v>
      </c>
      <c r="BI75" s="1">
        <f>'F12c_VDZ-F12 '!F68-'F12c_VDZ-F12 '!$C68</f>
        <v>-0.20185684430329154</v>
      </c>
      <c r="BJ75" s="1">
        <f>'F12c_VDZ-F12 '!G68-'F12c_VDZ-F12 '!$C68</f>
        <v>-0.11734347239096987</v>
      </c>
      <c r="BK75" s="1">
        <f>'F12c_VDZ-F12 '!H68-'F12c_VDZ-F12 '!$C68</f>
        <v>-0.10417158280384076</v>
      </c>
      <c r="BL75" s="1">
        <f>'F12c_VDZ-F12 '!I68-'F12c_VDZ-F12 '!$C68</f>
        <v>-0.12829225703531222</v>
      </c>
      <c r="BM75" s="1">
        <f>'F12c_VDZ-F12 '!N68-'F12c_VDZ-F12 '!$L68</f>
        <v>-0.23788441935653371</v>
      </c>
      <c r="BN75" s="1">
        <f>'F12c_VDZ-F12 '!O68-'F12c_VDZ-F12 '!$L68</f>
        <v>-0.31678809780193795</v>
      </c>
      <c r="BO75" s="1">
        <f>'F12c_VDZ-F12 '!P68-'F12c_VDZ-F12 '!$L68</f>
        <v>-0.24840412998834971</v>
      </c>
      <c r="BP75" s="1">
        <f>'F12c_VDZ-F12 '!Q68-'F12c_VDZ-F12 '!$L68</f>
        <v>-0.23774609974782379</v>
      </c>
      <c r="BQ75" s="1">
        <f>'F12c_VDZ-F12 '!R68-'F12c_VDZ-F12 '!$L68</f>
        <v>-0.25726333557647152</v>
      </c>
      <c r="BR75" s="1">
        <f>'F12c_VDZ-F12 '!W68-'F12c_VDZ-F12 '!$U68</f>
        <v>-0.19561425744171856</v>
      </c>
      <c r="BS75" s="1">
        <f>'F12c_VDZ-F12 '!X68-'F12c_VDZ-F12 '!$U68</f>
        <v>-0.25932247105261474</v>
      </c>
      <c r="BT75" s="1">
        <f>'F12c_VDZ-F12 '!Y68-'F12c_VDZ-F12 '!$U68</f>
        <v>-0.18287380118966023</v>
      </c>
      <c r="BU75" s="1">
        <f>'F12c_VDZ-F12 '!Z68-'F12c_VDZ-F12 '!$U68</f>
        <v>-0.17095884127583272</v>
      </c>
      <c r="BV75" s="1">
        <f>'F12c_VDZ-F12 '!AA68-'F12c_VDZ-F12 '!$U68</f>
        <v>-0.19277779630589187</v>
      </c>
      <c r="BX75" s="1">
        <f>'F12c_aVDZ-F12'!E68-'F12c_aVDZ-F12'!C68</f>
        <v>-0.1187980139289424</v>
      </c>
      <c r="BY75" s="1">
        <f>'F12c_aVDZ-F12'!F68-'F12c_aVDZ-F12'!C68</f>
        <v>-0.15116733899304169</v>
      </c>
      <c r="BZ75" s="1">
        <f>'F12c_aVDZ-F12'!G68-'F12c_aVDZ-F12'!C68</f>
        <v>-6.1889178024917335E-2</v>
      </c>
      <c r="CA75" s="1">
        <f>'F12c_aVDZ-F12'!H68-'F12c_aVDZ-F12'!C68</f>
        <v>-4.8251829336168228E-2</v>
      </c>
      <c r="CB75" s="1">
        <f>'F12c_aVDZ-F12'!I68-'F12c_aVDZ-F12'!C68</f>
        <v>-7.1687726185607481E-2</v>
      </c>
      <c r="CC75" s="1">
        <f>'F12c_aVDZ-F12'!N68-'F12c_aVDZ-F12'!L68</f>
        <v>-0.21996229807747714</v>
      </c>
      <c r="CD75" s="1">
        <f>'F12c_aVDZ-F12'!O68-'F12c_aVDZ-F12'!L68</f>
        <v>-0.29812722156038518</v>
      </c>
      <c r="CE75" s="1">
        <f>'F12c_aVDZ-F12'!P68-'F12c_aVDZ-F12'!L68</f>
        <v>-0.22662849091171111</v>
      </c>
      <c r="CF75" s="1">
        <f>'F12c_aVDZ-F12'!Q68-'F12c_aVDZ-F12'!L68</f>
        <v>-0.21570697203088418</v>
      </c>
      <c r="CG75" s="1">
        <f>'F12c_aVDZ-F12'!R68-'F12c_aVDZ-F12'!L68</f>
        <v>-0.23447569282640313</v>
      </c>
      <c r="CH75" s="1">
        <f>'F12c_aVDZ-F12'!W68-'F12c_aVDZ-F12'!U68</f>
        <v>-0.16938015600320977</v>
      </c>
      <c r="CI75" s="1">
        <f>'F12c_aVDZ-F12'!X68-'F12c_aVDZ-F12'!U68</f>
        <v>-0.22464728027671299</v>
      </c>
      <c r="CJ75" s="1">
        <f>'F12c_aVDZ-F12'!Y68-'F12c_aVDZ-F12'!U68</f>
        <v>-0.14425883446831378</v>
      </c>
      <c r="CK75" s="1">
        <f>'F12c_aVDZ-F12'!Z68-'F12c_aVDZ-F12'!U68</f>
        <v>-0.13197940068352665</v>
      </c>
      <c r="CL75" s="1">
        <f>'F12c_aVDZ-F12'!AA68-'F12c_aVDZ-F12'!U68</f>
        <v>-0.1530817095060053</v>
      </c>
      <c r="CM75" t="str">
        <f t="shared" si="14"/>
        <v>58_Pyridine-Pyridine_CH-N.out</v>
      </c>
      <c r="CO75" s="1">
        <f t="shared" si="15"/>
        <v>-2.6915362077343907E-2</v>
      </c>
      <c r="CP75" s="1"/>
      <c r="CQ75" s="1">
        <f t="shared" si="16"/>
        <v>-8.8228750376915244E-3</v>
      </c>
      <c r="CR75" s="1">
        <f t="shared" si="17"/>
        <v>-6.9085045247279098E-3</v>
      </c>
      <c r="CS75" s="1">
        <f t="shared" si="18"/>
        <v>1.227943378478713E-2</v>
      </c>
      <c r="CU75" t="str">
        <f t="shared" si="19"/>
        <v>58_Pyridine-Pyridine_CH-N.out</v>
      </c>
      <c r="CV75" s="1">
        <f t="shared" si="20"/>
        <v>-3.3693647556459649E-2</v>
      </c>
      <c r="CW75" s="1">
        <f t="shared" si="21"/>
        <v>5.7306352443540542E-2</v>
      </c>
      <c r="CX75" s="1">
        <f t="shared" si="22"/>
        <v>6.9962880052570564E-2</v>
      </c>
      <c r="CY75" s="1">
        <f t="shared" si="23"/>
        <v>4.3047517975226657E-2</v>
      </c>
      <c r="CZ75" s="1">
        <f t="shared" si="27"/>
        <v>5.5326951760013787E-2</v>
      </c>
      <c r="DA75" s="1">
        <f t="shared" si="28"/>
        <v>3.4224642937535132E-2</v>
      </c>
      <c r="DB75" s="1">
        <f t="shared" si="24"/>
        <v>3.6139013450498747E-2</v>
      </c>
      <c r="DC75" s="1">
        <f t="shared" si="25"/>
        <v>-9.8798741057334327E-3</v>
      </c>
      <c r="DD75" s="1"/>
      <c r="DH75" s="1"/>
      <c r="DI75" s="1"/>
      <c r="DJ75" s="1"/>
      <c r="DK75" s="1"/>
      <c r="DL75" s="1"/>
      <c r="DM75" s="1"/>
    </row>
    <row r="76" spans="1:117" x14ac:dyDescent="0.2">
      <c r="A76" t="s">
        <v>168</v>
      </c>
      <c r="B76" s="1"/>
      <c r="C76" s="1"/>
      <c r="E76" s="1">
        <f>'CCSD-MP2 '!X70+'(T) '!P79</f>
        <v>2.2715734355087058E-2</v>
      </c>
      <c r="F76" s="1">
        <f>'CCSD-MP2 '!H70+'(T) '!Q79</f>
        <v>2.5920262583079889E-2</v>
      </c>
      <c r="G76" s="1">
        <f>'CCSD-MP2 '!X70+'(T) '!AC79</f>
        <v>2.6573060978071439E-2</v>
      </c>
      <c r="H76" s="1"/>
      <c r="I76" s="1">
        <f>BEGDB!I62-BEGDB!E62</f>
        <v>5.3999999999999826E-2</v>
      </c>
      <c r="J76" s="1">
        <f>-(BEGDB!D62-BEGDB!I62)</f>
        <v>-2.3000000000000131E-2</v>
      </c>
      <c r="L76" s="1">
        <f>'F12b_VQZ-F12'!F69-'F12b_VQZ-F12'!$D69</f>
        <v>4.7955835347662124E-2</v>
      </c>
      <c r="M76" s="1">
        <f>'F12b_VQZ-F12'!G69-'F12b_VQZ-F12'!$D69</f>
        <v>2.3980571791219152E-2</v>
      </c>
      <c r="N76" s="1">
        <f>'F12b_VQZ-F12'!H69-'F12b_VQZ-F12'!$D69</f>
        <v>2.8644776369888714E-2</v>
      </c>
      <c r="O76" s="1">
        <f>'F12b_VQZ-F12'!I69-'F12b_VQZ-F12'!$D69</f>
        <v>2.9952080858559604E-2</v>
      </c>
      <c r="P76" s="1">
        <f>'F12b_VQZ-F12'!J69-'F12b_VQZ-F12'!$D69</f>
        <v>2.7369533464414619E-2</v>
      </c>
      <c r="Q76" s="1">
        <f>'F12b_VQZ-F12'!O69-'F12b_VQZ-F12'!$M69</f>
        <v>4.7837517813589248E-2</v>
      </c>
      <c r="R76" s="1">
        <f>'F12b_VQZ-F12'!P69-'F12b_VQZ-F12'!$M69</f>
        <v>2.1583359272614455E-2</v>
      </c>
      <c r="S76" s="1">
        <f>'F12b_VQZ-F12'!Q69-'F12b_VQZ-F12'!$M69</f>
        <v>2.5977595650006347E-2</v>
      </c>
      <c r="T76" s="1">
        <f>'F12b_VQZ-F12'!R69-'F12b_VQZ-F12'!$M69</f>
        <v>2.7209232222449753E-2</v>
      </c>
      <c r="U76" s="1">
        <f>'F12b_VQZ-F12'!S69-'F12b_VQZ-F12'!$M69</f>
        <v>2.4776164908552278E-2</v>
      </c>
      <c r="V76" s="1">
        <f>'F12b_VQZ-F12'!X69-'F12b_VQZ-F12'!$V69</f>
        <v>4.7896676580625464E-2</v>
      </c>
      <c r="W76" s="1">
        <f>'F12b_VQZ-F12'!Y69-'F12b_VQZ-F12'!$V69</f>
        <v>2.2781965531916804E-2</v>
      </c>
      <c r="X76" s="1">
        <f>'F12b_VQZ-F12'!Z69-'F12b_VQZ-F12'!$V69</f>
        <v>2.731118600994753E-2</v>
      </c>
      <c r="Y76" s="1">
        <f>'F12b_VQZ-F12'!AA69-'F12b_VQZ-F12'!$V69</f>
        <v>2.8580656540504901E-2</v>
      </c>
      <c r="Z76" s="1">
        <f>'F12b_VQZ-F12'!AB69-'F12b_VQZ-F12'!$V69</f>
        <v>2.6072849186483449E-2</v>
      </c>
      <c r="AB76" s="1">
        <f>'F12b_VTZ-F12'!E69-'F12b_VTZ-F12'!$C69</f>
        <v>7.3046728655188353E-2</v>
      </c>
      <c r="AC76" s="1">
        <f>'F12b_VTZ-F12'!F69-'F12b_VTZ-F12'!$C69</f>
        <v>2.1477530265438638E-2</v>
      </c>
      <c r="AD76" s="1">
        <f>'F12b_VTZ-F12'!G69-'F12b_VTZ-F12'!$C69</f>
        <v>3.1150269110515438E-2</v>
      </c>
      <c r="AE76" s="1">
        <f>'F12b_VTZ-F12'!H69-'F12b_VTZ-F12'!$C69</f>
        <v>3.352125820448304E-2</v>
      </c>
      <c r="AF76" s="1">
        <f>'F12b_VTZ-F12'!I69-'F12b_VTZ-F12'!$C69</f>
        <v>2.8982732520084653E-2</v>
      </c>
      <c r="AG76" s="1">
        <f>'F12b_VTZ-F12'!N69-'F12b_VTZ-F12'!$L69</f>
        <v>6.1693603396145935E-2</v>
      </c>
      <c r="AH76" s="1">
        <f>'F12b_VTZ-F12'!O69-'F12b_VTZ-F12'!$L69</f>
        <v>6.8350380261015253E-3</v>
      </c>
      <c r="AI76" s="1">
        <f>'F12b_VTZ-F12'!P69-'F12b_VTZ-F12'!$L69</f>
        <v>1.5392699666807452E-2</v>
      </c>
      <c r="AJ76" s="1">
        <f>'F12b_VTZ-F12'!Q69-'F12b_VTZ-F12'!$L69</f>
        <v>1.7490360189329035E-2</v>
      </c>
      <c r="AK76" s="1">
        <f>'F12b_VTZ-F12'!R69-'F12b_VTZ-F12'!$L69</f>
        <v>1.3475037561808456E-2</v>
      </c>
      <c r="AL76" s="1">
        <f>'F12b_VTZ-F12'!W69-'F12b_VTZ-F12'!$U69</f>
        <v>6.7370166025667366E-2</v>
      </c>
      <c r="AM76" s="1">
        <f>'F12b_VTZ-F12'!X69-'F12b_VTZ-F12'!$U69</f>
        <v>1.415628414576986E-2</v>
      </c>
      <c r="AN76" s="1">
        <f>'F12b_VTZ-F12'!Y69-'F12b_VTZ-F12'!$U69</f>
        <v>2.3271484388661445E-2</v>
      </c>
      <c r="AO76" s="1">
        <f>'F12b_VTZ-F12'!Z69-'F12b_VTZ-F12'!$U69</f>
        <v>2.5505809196905815E-2</v>
      </c>
      <c r="AP76" s="1">
        <f>'F12b_VTZ-F12'!AA69-'F12b_VTZ-F12'!$U69</f>
        <v>2.1228885040946555E-2</v>
      </c>
      <c r="AQ76" s="1"/>
      <c r="AR76" s="1">
        <f>'F12b_VDZ-F12'!E69-'F12b_VDZ-F12'!$C69</f>
        <v>0.11111769362578094</v>
      </c>
      <c r="AS76" s="1">
        <f>'F12b_VDZ-F12'!F69-'F12b_VDZ-F12'!$C69</f>
        <v>-3.5726543823475509E-3</v>
      </c>
      <c r="AT76" s="1">
        <f>'F12b_VDZ-F12'!G69-'F12b_VDZ-F12'!$C69</f>
        <v>2.0321382900942098E-2</v>
      </c>
      <c r="AU76" s="1">
        <f>'F12b_VDZ-F12'!H69-'F12b_VDZ-F12'!$C69</f>
        <v>2.509282753493336E-2</v>
      </c>
      <c r="AV76" s="1">
        <f>'F12b_VDZ-F12'!I69-'F12b_VDZ-F12'!$C69</f>
        <v>1.6728154156699038E-2</v>
      </c>
      <c r="AW76" s="1">
        <f>'F12b_VDZ-F12'!N69-'F12b_VDZ-F12'!$L69</f>
        <v>6.5087089427611655E-2</v>
      </c>
      <c r="AX76" s="1">
        <f>'F12b_VDZ-F12'!O69-'F12b_VDZ-F12'!$L69</f>
        <v>-5.0092521068886064E-2</v>
      </c>
      <c r="AY76" s="1">
        <f>'F12b_VDZ-F12'!P69-'F12b_VDZ-F12'!$L69</f>
        <v>-3.3918422488914413E-2</v>
      </c>
      <c r="AZ76" s="1">
        <f>'F12b_VDZ-F12'!Q69-'F12b_VDZ-F12'!$L69</f>
        <v>-3.0688586736836498E-2</v>
      </c>
      <c r="BA76" s="1">
        <f>'F12b_VDZ-F12'!R69-'F12b_VDZ-F12'!$L69</f>
        <v>-3.6350712823140174E-2</v>
      </c>
      <c r="BB76" s="1">
        <f t="shared" si="9"/>
        <v>8.81023915266963E-2</v>
      </c>
      <c r="BC76" s="1">
        <f t="shared" si="10"/>
        <v>-2.6832587725616808E-2</v>
      </c>
      <c r="BD76" s="1">
        <f t="shared" si="11"/>
        <v>-6.7985197939861575E-3</v>
      </c>
      <c r="BE76" s="1">
        <f t="shared" si="12"/>
        <v>-2.7978796009515694E-3</v>
      </c>
      <c r="BF76" s="1">
        <f t="shared" si="13"/>
        <v>-9.8112793332205683E-3</v>
      </c>
      <c r="BG76" s="1"/>
      <c r="BH76" s="1">
        <f>'F12c_VDZ-F12 '!E69-'F12c_VDZ-F12 '!$C69</f>
        <v>0.12398955314764359</v>
      </c>
      <c r="BI76" s="1">
        <f>'F12c_VDZ-F12 '!F69-'F12c_VDZ-F12 '!$C69</f>
        <v>1.115037133269281E-2</v>
      </c>
      <c r="BJ76" s="1">
        <f>'F12c_VDZ-F12 '!G69-'F12c_VDZ-F12 '!$C69</f>
        <v>3.5635146595753397E-2</v>
      </c>
      <c r="BK76" s="1">
        <f>'F12c_VDZ-F12 '!H69-'F12c_VDZ-F12 '!$C69</f>
        <v>3.9263513899503E-2</v>
      </c>
      <c r="BL76" s="1">
        <f>'F12c_VDZ-F12 '!I69-'F12c_VDZ-F12 '!$C69</f>
        <v>3.106001479629672E-2</v>
      </c>
      <c r="BM76" s="1">
        <f>'F12c_VDZ-F12 '!N69-'F12c_VDZ-F12 '!$L69</f>
        <v>8.2864028206237617E-2</v>
      </c>
      <c r="BN76" s="1">
        <f>'F12c_VDZ-F12 '!O69-'F12c_VDZ-F12 '!$L69</f>
        <v>-3.0669644365101778E-2</v>
      </c>
      <c r="BO76" s="1">
        <f>'F12c_VDZ-F12 '!P69-'F12c_VDZ-F12 '!$L69</f>
        <v>-1.4053056859315571E-2</v>
      </c>
      <c r="BP76" s="1">
        <f>'F12c_VDZ-F12 '!Q69-'F12c_VDZ-F12 '!$L69</f>
        <v>-1.1590666163132646E-2</v>
      </c>
      <c r="BQ76" s="1">
        <f>'F12c_VDZ-F12 '!R69-'F12c_VDZ-F12 '!$L69</f>
        <v>-1.7157969078414936E-2</v>
      </c>
      <c r="BR76" s="1">
        <f>'F12c_VDZ-F12 '!W69-'F12c_VDZ-F12 '!$U69</f>
        <v>0.10342679067694061</v>
      </c>
      <c r="BS76" s="1">
        <f>'F12c_VDZ-F12 '!X69-'F12c_VDZ-F12 '!$U69</f>
        <v>-9.7596365162040399E-3</v>
      </c>
      <c r="BT76" s="1">
        <f>'F12c_VDZ-F12 '!Y69-'F12c_VDZ-F12 '!$U69</f>
        <v>1.0791044868219135E-2</v>
      </c>
      <c r="BU76" s="1">
        <f>'F12c_VDZ-F12 '!Z69-'F12c_VDZ-F12 '!$U69</f>
        <v>1.3836423868185399E-2</v>
      </c>
      <c r="BV76" s="1">
        <f>'F12c_VDZ-F12 '!AA69-'F12c_VDZ-F12 '!$U69</f>
        <v>6.9510228589413359E-3</v>
      </c>
      <c r="BX76" s="1">
        <f>'F12c_aVDZ-F12'!E69-'F12c_aVDZ-F12'!C69</f>
        <v>0.12995690367008406</v>
      </c>
      <c r="BY76" s="1">
        <f>'F12c_aVDZ-F12'!F69-'F12c_aVDZ-F12'!C69</f>
        <v>2.0064730610193759E-2</v>
      </c>
      <c r="BZ76" s="1">
        <f>'F12c_aVDZ-F12'!G69-'F12c_aVDZ-F12'!C69</f>
        <v>4.5049598942587199E-2</v>
      </c>
      <c r="CA76" s="1">
        <f>'F12c_aVDZ-F12'!H69-'F12c_aVDZ-F12'!C69</f>
        <v>4.8717686704896845E-2</v>
      </c>
      <c r="CB76" s="1">
        <f>'F12c_aVDZ-F12'!I69-'F12c_aVDZ-F12'!C69</f>
        <v>4.0566251489213556E-2</v>
      </c>
      <c r="CC76" s="1">
        <f>'F12c_aVDZ-F12'!N69-'F12c_aVDZ-F12'!L69</f>
        <v>9.3349185454426387E-2</v>
      </c>
      <c r="CD76" s="1">
        <f>'F12c_aVDZ-F12'!O69-'F12c_aVDZ-F12'!L69</f>
        <v>-1.8771880096343452E-2</v>
      </c>
      <c r="CE76" s="1">
        <f>'F12c_aVDZ-F12'!P69-'F12c_aVDZ-F12'!L69</f>
        <v>-4.1611456420787007E-4</v>
      </c>
      <c r="CF76" s="1">
        <f>'F12c_aVDZ-F12'!Q69-'F12c_aVDZ-F12'!L69</f>
        <v>2.2787388975156198E-3</v>
      </c>
      <c r="CG76" s="1">
        <f>'F12c_aVDZ-F12'!R69-'F12c_aVDZ-F12'!L69</f>
        <v>-3.7099191806015952E-3</v>
      </c>
      <c r="CH76" s="1">
        <f>'F12c_aVDZ-F12'!W69-'F12c_aVDZ-F12'!U69</f>
        <v>0.11165304456225522</v>
      </c>
      <c r="CI76" s="1">
        <f>'F12c_aVDZ-F12'!X69-'F12c_aVDZ-F12'!U69</f>
        <v>6.4642525692537589E-4</v>
      </c>
      <c r="CJ76" s="1">
        <f>'F12c_aVDZ-F12'!Y69-'F12c_aVDZ-F12'!U69</f>
        <v>2.2316742189189664E-2</v>
      </c>
      <c r="CK76" s="1">
        <f>'F12c_aVDZ-F12'!Z69-'F12c_aVDZ-F12'!U69</f>
        <v>2.5498212801206233E-2</v>
      </c>
      <c r="CL76" s="1">
        <f>'F12c_aVDZ-F12'!AA69-'F12c_aVDZ-F12'!U69</f>
        <v>1.842816615430598E-2</v>
      </c>
      <c r="CM76" t="str">
        <f t="shared" si="14"/>
        <v>59_Ethyne-Water_CH-O.out</v>
      </c>
      <c r="CO76" s="1">
        <f t="shared" si="15"/>
        <v>-1.3318404406563733E-2</v>
      </c>
      <c r="CP76" s="1"/>
      <c r="CQ76" s="1">
        <f t="shared" si="16"/>
        <v>-3.888576034883684E-3</v>
      </c>
      <c r="CR76" s="1">
        <f t="shared" si="17"/>
        <v>-2.252011578995905E-3</v>
      </c>
      <c r="CS76" s="1">
        <f t="shared" si="18"/>
        <v>3.1814706120165681E-3</v>
      </c>
      <c r="CU76" t="str">
        <f t="shared" si="19"/>
        <v>59_Ethyne-Water_CH-O.out</v>
      </c>
      <c r="CV76" s="1">
        <f t="shared" si="20"/>
        <v>-4.571573435508719E-2</v>
      </c>
      <c r="CW76" s="1">
        <f t="shared" si="21"/>
        <v>3.1284265644912768E-2</v>
      </c>
      <c r="CX76" s="1">
        <f t="shared" si="22"/>
        <v>1.2919412240666339E-2</v>
      </c>
      <c r="CY76" s="1">
        <f t="shared" si="23"/>
        <v>-3.9899216589739384E-4</v>
      </c>
      <c r="CZ76" s="1">
        <f t="shared" si="27"/>
        <v>2.7824784461191743E-3</v>
      </c>
      <c r="DA76" s="1">
        <f t="shared" si="28"/>
        <v>-4.2875682007810778E-3</v>
      </c>
      <c r="DB76" s="1">
        <f t="shared" si="24"/>
        <v>-2.6510037448932988E-3</v>
      </c>
      <c r="DC76" s="1">
        <f t="shared" si="25"/>
        <v>-7.323034688279606E-3</v>
      </c>
      <c r="DD76" s="1">
        <f t="shared" si="26"/>
        <v>3.2045282279928311E-3</v>
      </c>
      <c r="DH76" s="1"/>
      <c r="DI76" s="1"/>
      <c r="DJ76" s="1"/>
      <c r="DK76" s="1"/>
      <c r="DL76" s="1"/>
      <c r="DM76" s="1"/>
    </row>
    <row r="77" spans="1:117" x14ac:dyDescent="0.2">
      <c r="A77" t="s">
        <v>181</v>
      </c>
      <c r="B77" s="1"/>
      <c r="C77" s="1"/>
      <c r="E77" s="1">
        <f>'CCSD-MP2 '!X71+'(T) '!P80</f>
        <v>-0.12562428576080031</v>
      </c>
      <c r="F77" s="1">
        <f>'CCSD-MP2 '!H71+'(T) '!Q80</f>
        <v>-0.11740053930145267</v>
      </c>
      <c r="G77" s="1">
        <f>'CCSD-MP2 '!X71+'(T) '!AC80</f>
        <v>-0.14278893249328339</v>
      </c>
      <c r="H77" s="1"/>
      <c r="I77" s="1">
        <f>BEGDB!I63-BEGDB!E63</f>
        <v>-6.2999999999999723E-2</v>
      </c>
      <c r="J77" s="1">
        <f>-(BEGDB!D63-BEGDB!I63)</f>
        <v>-0.16099999999999959</v>
      </c>
      <c r="L77" s="1">
        <f>'F12b_VQZ-F12'!F70-'F12b_VQZ-F12'!$D70</f>
        <v>-9.9840077824515205E-2</v>
      </c>
      <c r="M77" s="1">
        <f>'F12b_VQZ-F12'!G70-'F12b_VQZ-F12'!$D70</f>
        <v>-0.12297438545649264</v>
      </c>
      <c r="N77" s="1">
        <f>'F12b_VQZ-F12'!H70-'F12b_VQZ-F12'!$D70</f>
        <v>-0.10772201753389776</v>
      </c>
      <c r="O77" s="1">
        <f>'F12b_VQZ-F12'!I70-'F12b_VQZ-F12'!$D70</f>
        <v>-0.10357938598674199</v>
      </c>
      <c r="P77" s="1">
        <f>'F12b_VQZ-F12'!J70-'F12b_VQZ-F12'!$D70</f>
        <v>-0.11190950316117654</v>
      </c>
      <c r="Q77" s="1">
        <f>'F12b_VQZ-F12'!O70-'F12b_VQZ-F12'!$M70</f>
        <v>-9.9796772136879319E-2</v>
      </c>
      <c r="R77" s="1">
        <f>'F12b_VQZ-F12'!P70-'F12b_VQZ-F12'!$M70</f>
        <v>-0.12928670193300018</v>
      </c>
      <c r="S77" s="1">
        <f>'F12b_VQZ-F12'!Q70-'F12b_VQZ-F12'!$M70</f>
        <v>-0.11472883327938455</v>
      </c>
      <c r="T77" s="1">
        <f>'F12b_VQZ-F12'!R70-'F12b_VQZ-F12'!$M70</f>
        <v>-0.110774831759759</v>
      </c>
      <c r="U77" s="1">
        <f>'F12b_VQZ-F12'!S70-'F12b_VQZ-F12'!$M70</f>
        <v>-0.11872564649948281</v>
      </c>
      <c r="V77" s="1">
        <f>'F12b_VQZ-F12'!X70-'F12b_VQZ-F12'!$V70</f>
        <v>-9.9818424980696818E-2</v>
      </c>
      <c r="W77" s="1">
        <f>'F12b_VQZ-F12'!Y70-'F12b_VQZ-F12'!$V70</f>
        <v>-0.12613054369474597</v>
      </c>
      <c r="X77" s="1">
        <f>'F12b_VQZ-F12'!Z70-'F12b_VQZ-F12'!$V70</f>
        <v>-0.11122542540664071</v>
      </c>
      <c r="Y77" s="1">
        <f>'F12b_VQZ-F12'!AA70-'F12b_VQZ-F12'!$V70</f>
        <v>-0.10717710887325005</v>
      </c>
      <c r="Z77" s="1">
        <f>'F12b_VQZ-F12'!AB70-'F12b_VQZ-F12'!$V70</f>
        <v>-0.11531757483033012</v>
      </c>
      <c r="AB77" s="1">
        <f>'F12b_VTZ-F12'!E70-'F12b_VTZ-F12'!$C70</f>
        <v>-9.2099084215230498E-2</v>
      </c>
      <c r="AC77" s="1">
        <f>'F12b_VTZ-F12'!F70-'F12b_VTZ-F12'!$C70</f>
        <v>-0.14399676606844913</v>
      </c>
      <c r="AD77" s="1">
        <f>'F12b_VTZ-F12'!G70-'F12b_VTZ-F12'!$C70</f>
        <v>-0.11163545619085191</v>
      </c>
      <c r="AE77" s="1">
        <f>'F12b_VTZ-F12'!H70-'F12b_VTZ-F12'!$C70</f>
        <v>-0.10393533606972571</v>
      </c>
      <c r="AF77" s="1">
        <f>'F12b_VTZ-F12'!I70-'F12b_VTZ-F12'!$C70</f>
        <v>-0.1188946019449677</v>
      </c>
      <c r="AG77" s="1">
        <f>'F12b_VTZ-F12'!N70-'F12b_VTZ-F12'!$L70</f>
        <v>-0.1086520631950938</v>
      </c>
      <c r="AH77" s="1">
        <f>'F12b_VTZ-F12'!O70-'F12b_VTZ-F12'!$L70</f>
        <v>-0.16942774199374888</v>
      </c>
      <c r="AI77" s="1">
        <f>'F12b_VTZ-F12'!P70-'F12b_VTZ-F12'!$L70</f>
        <v>-0.14056639223007039</v>
      </c>
      <c r="AJ77" s="1">
        <f>'F12b_VTZ-F12'!Q70-'F12b_VTZ-F12'!$L70</f>
        <v>-0.13369906019441569</v>
      </c>
      <c r="AK77" s="1">
        <f>'F12b_VTZ-F12'!R70-'F12b_VTZ-F12'!$L70</f>
        <v>-0.1470404424272802</v>
      </c>
      <c r="AL77" s="1">
        <f>'F12b_VTZ-F12'!W70-'F12b_VTZ-F12'!$U70</f>
        <v>-0.10037557370516126</v>
      </c>
      <c r="AM77" s="1">
        <f>'F12b_VTZ-F12'!X70-'F12b_VTZ-F12'!$U70</f>
        <v>-0.15671225403109901</v>
      </c>
      <c r="AN77" s="1">
        <f>'F12b_VTZ-F12'!Y70-'F12b_VTZ-F12'!$U70</f>
        <v>-0.12610092421046026</v>
      </c>
      <c r="AO77" s="1">
        <f>'F12b_VTZ-F12'!Z70-'F12b_VTZ-F12'!$U70</f>
        <v>-0.1188171981320707</v>
      </c>
      <c r="AP77" s="1">
        <f>'F12b_VTZ-F12'!AA70-'F12b_VTZ-F12'!$U70</f>
        <v>-0.13296752218612351</v>
      </c>
      <c r="AQ77" s="1"/>
      <c r="AR77" s="1">
        <f>'F12b_VDZ-F12'!E70-'F12b_VDZ-F12'!$C70</f>
        <v>-5.9319044651205743E-2</v>
      </c>
      <c r="AS77" s="1">
        <f>'F12b_VDZ-F12'!F70-'F12b_VDZ-F12'!$C70</f>
        <v>-0.19136265623235271</v>
      </c>
      <c r="AT77" s="1">
        <f>'F12b_VDZ-F12'!G70-'F12b_VDZ-F12'!$C70</f>
        <v>-0.11862958738961105</v>
      </c>
      <c r="AU77" s="1">
        <f>'F12b_VDZ-F12'!H70-'F12b_VDZ-F12'!$C70</f>
        <v>-0.10430253100536646</v>
      </c>
      <c r="AV77" s="1">
        <f>'F12b_VDZ-F12'!I70-'F12b_VDZ-F12'!$C70</f>
        <v>-0.13103639051575566</v>
      </c>
      <c r="AW77" s="1">
        <f>'F12b_VDZ-F12'!N70-'F12b_VDZ-F12'!$L70</f>
        <v>-0.1418412006687042</v>
      </c>
      <c r="AX77" s="1">
        <f>'F12b_VDZ-F12'!O70-'F12b_VDZ-F12'!$L70</f>
        <v>-0.28210591317988332</v>
      </c>
      <c r="AY77" s="1">
        <f>'F12b_VDZ-F12'!P70-'F12b_VDZ-F12'!$L70</f>
        <v>-0.22458814922767356</v>
      </c>
      <c r="AZ77" s="1">
        <f>'F12b_VDZ-F12'!Q70-'F12b_VDZ-F12'!$L70</f>
        <v>-0.21325822378453463</v>
      </c>
      <c r="BA77" s="1">
        <f>'F12b_VDZ-F12'!R70-'F12b_VDZ-F12'!$L70</f>
        <v>-0.23439952643154349</v>
      </c>
      <c r="BB77" s="1">
        <f t="shared" si="9"/>
        <v>-0.10058012265995497</v>
      </c>
      <c r="BC77" s="1">
        <f t="shared" si="10"/>
        <v>-0.23673428470611801</v>
      </c>
      <c r="BD77" s="1">
        <f t="shared" si="11"/>
        <v>-0.1716088683086423</v>
      </c>
      <c r="BE77" s="1">
        <f t="shared" si="12"/>
        <v>-0.15878037739495054</v>
      </c>
      <c r="BF77" s="1">
        <f t="shared" si="13"/>
        <v>-0.18271795847364958</v>
      </c>
      <c r="BG77" s="1"/>
      <c r="BH77" s="1">
        <f>'F12c_VDZ-F12 '!E70-'F12c_VDZ-F12 '!$C70</f>
        <v>-6.4026580802212685E-2</v>
      </c>
      <c r="BI77" s="1">
        <f>'F12c_VDZ-F12 '!F70-'F12c_VDZ-F12 '!$C70</f>
        <v>-0.19341554012678142</v>
      </c>
      <c r="BJ77" s="1">
        <f>'F12c_VDZ-F12 '!G70-'F12c_VDZ-F12 '!$C70</f>
        <v>-0.11950185242853362</v>
      </c>
      <c r="BK77" s="1">
        <f>'F12c_VDZ-F12 '!H70-'F12c_VDZ-F12 '!$C70</f>
        <v>-0.10873011445462311</v>
      </c>
      <c r="BL77" s="1">
        <f>'F12c_VDZ-F12 '!I70-'F12c_VDZ-F12 '!$C70</f>
        <v>-0.13473476660300143</v>
      </c>
      <c r="BM77" s="1">
        <f>'F12c_VDZ-F12 '!N70-'F12c_VDZ-F12 '!$L70</f>
        <v>-0.13482852101203857</v>
      </c>
      <c r="BN77" s="1">
        <f>'F12c_VDZ-F12 '!O70-'F12c_VDZ-F12 '!$L70</f>
        <v>-0.27256229578191515</v>
      </c>
      <c r="BO77" s="1">
        <f>'F12c_VDZ-F12 '!P70-'F12c_VDZ-F12 '!$L70</f>
        <v>-0.21422953807346268</v>
      </c>
      <c r="BP77" s="1">
        <f>'F12c_VDZ-F12 '!Q70-'F12c_VDZ-F12 '!$L70</f>
        <v>-0.2057284714794605</v>
      </c>
      <c r="BQ77" s="1">
        <f>'F12c_VDZ-F12 '!R70-'F12c_VDZ-F12 '!$L70</f>
        <v>-0.2262513694744408</v>
      </c>
      <c r="BR77" s="1">
        <f>'F12c_VDZ-F12 '!W70-'F12c_VDZ-F12 '!$U70</f>
        <v>-9.942755090712474E-2</v>
      </c>
      <c r="BS77" s="1">
        <f>'F12c_VDZ-F12 '!X70-'F12c_VDZ-F12 '!$U70</f>
        <v>-0.23298891795434784</v>
      </c>
      <c r="BT77" s="1">
        <f>'F12c_VDZ-F12 '!Y70-'F12c_VDZ-F12 '!$U70</f>
        <v>-0.1668656952509977</v>
      </c>
      <c r="BU77" s="1">
        <f>'F12c_VDZ-F12 '!Z70-'F12c_VDZ-F12 '!$U70</f>
        <v>-0.1572292929670418</v>
      </c>
      <c r="BV77" s="1">
        <f>'F12c_VDZ-F12 '!AA70-'F12c_VDZ-F12 '!$U70</f>
        <v>-0.18049306803872067</v>
      </c>
      <c r="BX77" s="1">
        <f>'F12c_aVDZ-F12'!E70-'F12c_aVDZ-F12'!C70</f>
        <v>-3.4657395512359912E-2</v>
      </c>
      <c r="BY77" s="1">
        <f>'F12c_aVDZ-F12'!F70-'F12c_aVDZ-F12'!C70</f>
        <v>-0.14917257391305849</v>
      </c>
      <c r="BZ77" s="1">
        <f>'F12c_aVDZ-F12'!G70-'F12c_aVDZ-F12'!C70</f>
        <v>-7.4701775239922164E-2</v>
      </c>
      <c r="CA77" s="1">
        <f>'F12c_aVDZ-F12'!H70-'F12c_aVDZ-F12'!C70</f>
        <v>-6.3961905445640177E-2</v>
      </c>
      <c r="CB77" s="1">
        <f>'F12c_aVDZ-F12'!I70-'F12c_aVDZ-F12'!C70</f>
        <v>-8.8984254674288721E-2</v>
      </c>
      <c r="CC77" s="1">
        <f>'F12c_aVDZ-F12'!N70-'F12c_aVDZ-F12'!L70</f>
        <v>-0.11377624369815287</v>
      </c>
      <c r="CD77" s="1">
        <f>'F12c_aVDZ-F12'!O70-'F12c_aVDZ-F12'!L70</f>
        <v>-0.24776215153182868</v>
      </c>
      <c r="CE77" s="1">
        <f>'F12c_aVDZ-F12'!P70-'F12c_aVDZ-F12'!L70</f>
        <v>-0.18596656369514619</v>
      </c>
      <c r="CF77" s="1">
        <f>'F12c_aVDZ-F12'!Q70-'F12c_aVDZ-F12'!L70</f>
        <v>-0.1770546602504135</v>
      </c>
      <c r="CG77" s="1">
        <f>'F12c_aVDZ-F12'!R70-'F12c_aVDZ-F12'!L70</f>
        <v>-0.19781811125657178</v>
      </c>
      <c r="CH77" s="1">
        <f>'F12c_aVDZ-F12'!W70-'F12c_aVDZ-F12'!U70</f>
        <v>-7.421681960525639E-2</v>
      </c>
      <c r="CI77" s="1">
        <f>'F12c_aVDZ-F12'!X70-'F12c_aVDZ-F12'!U70</f>
        <v>-0.19846736272244403</v>
      </c>
      <c r="CJ77" s="1">
        <f>'F12c_aVDZ-F12'!Y70-'F12c_aVDZ-F12'!U70</f>
        <v>-0.13033416946753373</v>
      </c>
      <c r="CK77" s="1">
        <f>'F12c_aVDZ-F12'!Z70-'F12c_aVDZ-F12'!U70</f>
        <v>-0.12050828284802684</v>
      </c>
      <c r="CL77" s="1">
        <f>'F12c_aVDZ-F12'!AA70-'F12c_aVDZ-F12'!U70</f>
        <v>-0.14340118296543025</v>
      </c>
      <c r="CM77" t="str">
        <f t="shared" si="14"/>
        <v>60_Ethyne-AcOH_OH-pi.out</v>
      </c>
      <c r="CO77" s="1">
        <f t="shared" si="15"/>
        <v>-1.0832317039000117E-2</v>
      </c>
      <c r="CP77" s="1"/>
      <c r="CQ77" s="1">
        <f t="shared" si="16"/>
        <v>-1.3067013497896518E-2</v>
      </c>
      <c r="CR77" s="1">
        <f t="shared" si="17"/>
        <v>-1.8838404445524759E-2</v>
      </c>
      <c r="CS77" s="1">
        <f t="shared" si="18"/>
        <v>9.8258866195068961E-3</v>
      </c>
      <c r="CU77" t="str">
        <f t="shared" si="19"/>
        <v>60_Ethyne-AcOH_OH-pi.out</v>
      </c>
      <c r="CV77" s="1">
        <f t="shared" si="20"/>
        <v>-3.5375714239199274E-2</v>
      </c>
      <c r="CW77" s="1">
        <f t="shared" si="21"/>
        <v>6.2624285760800591E-2</v>
      </c>
      <c r="CX77" s="1">
        <f t="shared" si="22"/>
        <v>6.1224333322666968E-3</v>
      </c>
      <c r="CY77" s="1">
        <f t="shared" si="23"/>
        <v>-4.7098837067334198E-3</v>
      </c>
      <c r="CZ77" s="1">
        <f t="shared" si="27"/>
        <v>5.1160029127734763E-3</v>
      </c>
      <c r="DA77" s="1">
        <f t="shared" si="28"/>
        <v>-1.7776897204629938E-2</v>
      </c>
      <c r="DB77" s="1">
        <f t="shared" si="24"/>
        <v>-2.3548288152258179E-2</v>
      </c>
      <c r="DC77" s="1">
        <f t="shared" si="25"/>
        <v>-1.4942106469270078E-2</v>
      </c>
      <c r="DD77" s="1">
        <f t="shared" si="26"/>
        <v>8.2237464593476473E-3</v>
      </c>
      <c r="DH77" s="1"/>
      <c r="DI77" s="1"/>
      <c r="DJ77" s="1"/>
      <c r="DK77" s="1"/>
      <c r="DL77" s="1"/>
      <c r="DM77" s="1"/>
    </row>
    <row r="78" spans="1:117" x14ac:dyDescent="0.2">
      <c r="A78" t="s">
        <v>182</v>
      </c>
      <c r="B78" s="1"/>
      <c r="C78" s="1"/>
      <c r="E78" s="1">
        <f>'CCSD-MP2 '!X72+'(T) '!P81</f>
        <v>-0.15824997836761034</v>
      </c>
      <c r="F78" s="1"/>
      <c r="G78" s="1">
        <f>'CCSD-MP2 '!X72+'(T) '!AC81</f>
        <v>-0.18203253662492447</v>
      </c>
      <c r="H78" s="1"/>
      <c r="I78" s="1">
        <f>BEGDB!I64-BEGDB!E64</f>
        <v>-0.12299999999999978</v>
      </c>
      <c r="J78" s="1">
        <f>-(BEGDB!D64-BEGDB!I64)</f>
        <v>-0.11699999999999999</v>
      </c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B78" s="1">
        <f>'F12b_VTZ-F12'!E71-'F12b_VTZ-F12'!$C71</f>
        <v>-9.5749056638317231E-2</v>
      </c>
      <c r="AC78" s="1">
        <f>'F12b_VTZ-F12'!F71-'F12b_VTZ-F12'!$C71</f>
        <v>-0.13117879870548732</v>
      </c>
      <c r="AD78" s="1">
        <f>'F12b_VTZ-F12'!G71-'F12b_VTZ-F12'!$C71</f>
        <v>-7.8438351417159158E-2</v>
      </c>
      <c r="AE78" s="1">
        <f>'F12b_VTZ-F12'!H71-'F12b_VTZ-F12'!$C71</f>
        <v>-6.3909116350162609E-2</v>
      </c>
      <c r="AF78" s="1">
        <f>'F12b_VTZ-F12'!I71-'F12b_VTZ-F12'!$C71</f>
        <v>-8.8497263507469892E-2</v>
      </c>
      <c r="AG78" s="1">
        <f>'F12b_VTZ-F12'!N71-'F12b_VTZ-F12'!$L71</f>
        <v>-0.15754175314153906</v>
      </c>
      <c r="AH78" s="1">
        <f>'F12b_VTZ-F12'!O71-'F12b_VTZ-F12'!$L71</f>
        <v>-0.20723775141614054</v>
      </c>
      <c r="AI78" s="1">
        <f>'F12b_VTZ-F12'!P71-'F12b_VTZ-F12'!$L71</f>
        <v>-0.15814144901980098</v>
      </c>
      <c r="AJ78" s="1">
        <f>'F12b_VTZ-F12'!Q71-'F12b_VTZ-F12'!$L71</f>
        <v>-0.14461612348478869</v>
      </c>
      <c r="AK78" s="1">
        <f>'F12b_VTZ-F12'!R71-'F12b_VTZ-F12'!$L71</f>
        <v>-0.16750533224711228</v>
      </c>
      <c r="AL78" s="1">
        <f>'F12b_VTZ-F12'!W71-'F12b_VTZ-F12'!$U71</f>
        <v>-0.12664540488992815</v>
      </c>
      <c r="AM78" s="1">
        <f>'F12b_VTZ-F12'!X71-'F12b_VTZ-F12'!$U71</f>
        <v>-0.16920827506081393</v>
      </c>
      <c r="AN78" s="1">
        <f>'F12b_VTZ-F12'!Y71-'F12b_VTZ-F12'!$U71</f>
        <v>-0.11828990021848007</v>
      </c>
      <c r="AO78" s="1">
        <f>'F12b_VTZ-F12'!Z71-'F12b_VTZ-F12'!$U71</f>
        <v>-0.10426261991747587</v>
      </c>
      <c r="AP78" s="1">
        <f>'F12b_VTZ-F12'!AA71-'F12b_VTZ-F12'!$U71</f>
        <v>-0.12800129787729109</v>
      </c>
      <c r="AQ78" s="1"/>
      <c r="AR78" s="1">
        <f>'F12b_VDZ-F12'!E71-'F12b_VDZ-F12'!$C71</f>
        <v>-0.10644730170636896</v>
      </c>
      <c r="AS78" s="1">
        <f>'F12b_VDZ-F12'!F71-'F12b_VDZ-F12'!$C71</f>
        <v>-0.19450506337598705</v>
      </c>
      <c r="AT78" s="1">
        <f>'F12b_VDZ-F12'!G71-'F12b_VDZ-F12'!$C71</f>
        <v>-7.2292130881764116E-2</v>
      </c>
      <c r="AU78" s="1">
        <f>'F12b_VDZ-F12'!H71-'F12b_VDZ-F12'!$C71</f>
        <v>-4.3326412782274115E-2</v>
      </c>
      <c r="AV78" s="1">
        <f>'F12b_VDZ-F12'!I71-'F12b_VDZ-F12'!$C71</f>
        <v>-8.7584827096910178E-2</v>
      </c>
      <c r="AW78" s="1">
        <f>'F12b_VDZ-F12'!N71-'F12b_VDZ-F12'!$L71</f>
        <v>-0.22572014707377885</v>
      </c>
      <c r="AX78" s="1">
        <f>'F12b_VDZ-F12'!O71-'F12b_VDZ-F12'!$L71</f>
        <v>-0.32831234730455039</v>
      </c>
      <c r="AY78" s="1">
        <f>'F12b_VDZ-F12'!P71-'F12b_VDZ-F12'!$L71</f>
        <v>-0.22444198362436207</v>
      </c>
      <c r="AZ78" s="1">
        <f>'F12b_VDZ-F12'!Q71-'F12b_VDZ-F12'!$L71</f>
        <v>-0.19982364240753547</v>
      </c>
      <c r="BA78" s="1">
        <f>'F12b_VDZ-F12'!R71-'F12b_VDZ-F12'!$L71</f>
        <v>-0.23743944539129069</v>
      </c>
      <c r="BB78" s="1">
        <f t="shared" si="9"/>
        <v>-0.16608372439007391</v>
      </c>
      <c r="BC78" s="1">
        <f t="shared" si="10"/>
        <v>-0.26140870534026872</v>
      </c>
      <c r="BD78" s="1">
        <f t="shared" si="11"/>
        <v>-0.14836705725306309</v>
      </c>
      <c r="BE78" s="1">
        <f t="shared" si="12"/>
        <v>-0.12157502759490479</v>
      </c>
      <c r="BF78" s="1">
        <f t="shared" si="13"/>
        <v>-0.16251213624410044</v>
      </c>
      <c r="BG78" s="1"/>
      <c r="BH78" s="1">
        <f>'F12c_VDZ-F12 '!E71-'F12c_VDZ-F12 '!$C71</f>
        <v>-0.12606459718157703</v>
      </c>
      <c r="BI78" s="1">
        <f>'F12c_VDZ-F12 '!F71-'F12c_VDZ-F12 '!$C71</f>
        <v>-0.21226854581726551</v>
      </c>
      <c r="BJ78" s="1">
        <f>'F12c_VDZ-F12 '!G71-'F12c_VDZ-F12 '!$C71</f>
        <v>-8.7529726281606379E-2</v>
      </c>
      <c r="BK78" s="1">
        <f>'F12c_VDZ-F12 '!H71-'F12c_VDZ-F12 '!$C71</f>
        <v>-6.4252214925795137E-2</v>
      </c>
      <c r="BL78" s="1">
        <f>'F12c_VDZ-F12 '!I71-'F12c_VDZ-F12 '!$C71</f>
        <v>-0.10758484206725871</v>
      </c>
      <c r="BM78" s="1">
        <f>'F12c_VDZ-F12 '!N71-'F12c_VDZ-F12 '!$L71</f>
        <v>-0.25514998301943992</v>
      </c>
      <c r="BN78" s="1">
        <f>'F12c_VDZ-F12 '!O71-'F12c_VDZ-F12 '!$L71</f>
        <v>-0.35619172815047495</v>
      </c>
      <c r="BO78" s="1">
        <f>'F12c_VDZ-F12 '!P71-'F12c_VDZ-F12 '!$L71</f>
        <v>-0.25010529473406518</v>
      </c>
      <c r="BP78" s="1">
        <f>'F12c_VDZ-F12 '!Q71-'F12c_VDZ-F12 '!$L71</f>
        <v>-0.23030850518819301</v>
      </c>
      <c r="BQ78" s="1">
        <f>'F12c_VDZ-F12 '!R71-'F12c_VDZ-F12 '!$L71</f>
        <v>-0.26716153843889501</v>
      </c>
      <c r="BR78" s="1">
        <f>'F12c_VDZ-F12 '!W71-'F12c_VDZ-F12 '!$U71</f>
        <v>-0.19060729010050848</v>
      </c>
      <c r="BS78" s="1">
        <f>'F12c_VDZ-F12 '!X71-'F12c_VDZ-F12 '!$U71</f>
        <v>-0.28423013698387001</v>
      </c>
      <c r="BT78" s="1">
        <f>'F12c_VDZ-F12 '!Y71-'F12c_VDZ-F12 '!$U71</f>
        <v>-0.16881751050783578</v>
      </c>
      <c r="BU78" s="1">
        <f>'F12c_VDZ-F12 '!Z71-'F12c_VDZ-F12 '!$U71</f>
        <v>-0.14728036005699385</v>
      </c>
      <c r="BV78" s="1">
        <f>'F12c_VDZ-F12 '!AA71-'F12c_VDZ-F12 '!$U71</f>
        <v>-0.18737319025307686</v>
      </c>
      <c r="BX78" s="1">
        <f>'F12c_aVDZ-F12'!E71-'F12c_aVDZ-F12'!C71</f>
        <v>-8.7686440559600953E-2</v>
      </c>
      <c r="BY78" s="1">
        <f>'F12c_aVDZ-F12'!F71-'F12c_aVDZ-F12'!C71</f>
        <v>-0.15979552862498947</v>
      </c>
      <c r="BZ78" s="1">
        <f>'F12c_aVDZ-F12'!G71-'F12c_aVDZ-F12'!C71</f>
        <v>-3.2355721942001203E-2</v>
      </c>
      <c r="CA78" s="1">
        <f>'F12c_aVDZ-F12'!H71-'F12c_aVDZ-F12'!C71</f>
        <v>-8.7924311514195885E-3</v>
      </c>
      <c r="CB78" s="1">
        <f>'F12c_aVDZ-F12'!I71-'F12c_aVDZ-F12'!C71</f>
        <v>-5.0435364138737615E-2</v>
      </c>
      <c r="CC78" s="1">
        <f>'F12c_aVDZ-F12'!N71-'F12c_aVDZ-F12'!L71</f>
        <v>-0.21673757947985406</v>
      </c>
      <c r="CD78" s="1">
        <f>'F12c_aVDZ-F12'!O71-'F12c_aVDZ-F12'!L71</f>
        <v>-0.3163310990089494</v>
      </c>
      <c r="CE78" s="1">
        <f>'F12c_aVDZ-F12'!P71-'F12c_aVDZ-F12'!L71</f>
        <v>-0.20617336455166546</v>
      </c>
      <c r="CF78" s="1">
        <f>'F12c_aVDZ-F12'!Q71-'F12c_aVDZ-F12'!L71</f>
        <v>-0.18580548423695742</v>
      </c>
      <c r="CG78" s="1">
        <f>'F12c_aVDZ-F12'!R71-'F12c_aVDZ-F12'!L71</f>
        <v>-0.22180123213894953</v>
      </c>
      <c r="CH78" s="1">
        <f>'F12c_aVDZ-F12'!W71-'F12c_aVDZ-F12'!U71</f>
        <v>-0.15221201001972728</v>
      </c>
      <c r="CI78" s="1">
        <f>'F12c_aVDZ-F12'!X71-'F12c_aVDZ-F12'!U71</f>
        <v>-0.23806331381696966</v>
      </c>
      <c r="CJ78" s="1">
        <f>'F12c_aVDZ-F12'!Y71-'F12c_aVDZ-F12'!U71</f>
        <v>-0.11926454324683311</v>
      </c>
      <c r="CK78" s="1">
        <f>'F12c_aVDZ-F12'!Z71-'F12c_aVDZ-F12'!U71</f>
        <v>-9.7298957694188726E-2</v>
      </c>
      <c r="CL78" s="1">
        <f>'F12c_aVDZ-F12'!AA71-'F12c_aVDZ-F12'!U71</f>
        <v>-0.13611829813884357</v>
      </c>
      <c r="CM78" t="str">
        <f t="shared" si="14"/>
        <v>61_Pentane-AcOH.out</v>
      </c>
      <c r="CO78" s="1">
        <f t="shared" si="15"/>
        <v>-3.1734816965226731E-2</v>
      </c>
      <c r="CP78" s="1"/>
      <c r="CQ78" s="1">
        <f t="shared" si="16"/>
        <v>-1.6853754892010464E-2</v>
      </c>
      <c r="CR78" s="1">
        <f t="shared" si="17"/>
        <v>-4.0530985378156359E-2</v>
      </c>
      <c r="CS78" s="1">
        <f t="shared" si="18"/>
        <v>2.1965585552644384E-2</v>
      </c>
      <c r="CU78" t="str">
        <f t="shared" si="19"/>
        <v>61_Pentane-AcOH.out</v>
      </c>
      <c r="CV78" s="1">
        <f t="shared" si="20"/>
        <v>4.1249978367610352E-2</v>
      </c>
      <c r="CW78" s="1">
        <f t="shared" si="21"/>
        <v>3.5249978367610568E-2</v>
      </c>
      <c r="CX78" s="1">
        <f t="shared" si="22"/>
        <v>7.0720252086003965E-2</v>
      </c>
      <c r="CY78" s="1">
        <f t="shared" si="23"/>
        <v>3.8985435120777234E-2</v>
      </c>
      <c r="CZ78" s="1">
        <f t="shared" si="27"/>
        <v>6.0951020673421619E-2</v>
      </c>
      <c r="DA78" s="1">
        <f t="shared" si="28"/>
        <v>2.213168022876677E-2</v>
      </c>
      <c r="DB78" s="1">
        <f t="shared" si="24"/>
        <v>-1.5455502573791247E-3</v>
      </c>
      <c r="DC78" s="1">
        <f t="shared" si="25"/>
        <v>1.0852934780936074E-4</v>
      </c>
      <c r="DD78" s="1"/>
      <c r="DH78" s="1"/>
      <c r="DI78" s="1"/>
      <c r="DJ78" s="1"/>
      <c r="DK78" s="1"/>
      <c r="DL78" s="1"/>
      <c r="DM78" s="1"/>
    </row>
    <row r="79" spans="1:117" x14ac:dyDescent="0.2">
      <c r="A79" t="s">
        <v>183</v>
      </c>
      <c r="B79" s="1"/>
      <c r="C79" s="1"/>
      <c r="E79" s="1">
        <f>'CCSD-MP2 '!X73+'(T) '!P82</f>
        <v>-0.17117109019591159</v>
      </c>
      <c r="F79" s="1"/>
      <c r="G79" s="1">
        <f>'CCSD-MP2 '!X73+'(T) '!AC82</f>
        <v>-0.19391511711368747</v>
      </c>
      <c r="H79" s="1"/>
      <c r="I79" s="1">
        <f>BEGDB!I65-BEGDB!E65</f>
        <v>-0.129</v>
      </c>
      <c r="J79" s="1">
        <f>-(BEGDB!D65-BEGDB!I65)</f>
        <v>-0.12300000000000022</v>
      </c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B79" s="1">
        <f>'F12b_VTZ-F12'!E72-'F12b_VTZ-F12'!$C72</f>
        <v>-9.855805769192072E-2</v>
      </c>
      <c r="AC79" s="1">
        <f>'F12b_VTZ-F12'!F72-'F12b_VTZ-F12'!$C72</f>
        <v>-0.14072114800691748</v>
      </c>
      <c r="AD79" s="1">
        <f>'F12b_VTZ-F12'!G72-'F12b_VTZ-F12'!$C72</f>
        <v>-8.0861082791316541E-2</v>
      </c>
      <c r="AE79" s="1">
        <f>'F12b_VTZ-F12'!H72-'F12b_VTZ-F12'!$C72</f>
        <v>-6.3737393409296406E-2</v>
      </c>
      <c r="AF79" s="1">
        <f>'F12b_VTZ-F12'!I72-'F12b_VTZ-F12'!$C72</f>
        <v>-9.0900784190395711E-2</v>
      </c>
      <c r="AG79" s="1">
        <f>'F12b_VTZ-F12'!N72-'F12b_VTZ-F12'!$L72</f>
        <v>-0.1665200355101315</v>
      </c>
      <c r="AH79" s="1">
        <f>'F12b_VTZ-F12'!O72-'F12b_VTZ-F12'!$L72</f>
        <v>-0.22493232125891893</v>
      </c>
      <c r="AI79" s="1">
        <f>'F12b_VTZ-F12'!P72-'F12b_VTZ-F12'!$L72</f>
        <v>-0.16928858559563098</v>
      </c>
      <c r="AJ79" s="1">
        <f>'F12b_VTZ-F12'!Q72-'F12b_VTZ-F12'!$L72</f>
        <v>-0.1533710278361875</v>
      </c>
      <c r="AK79" s="1">
        <f>'F12b_VTZ-F12'!R72-'F12b_VTZ-F12'!$L72</f>
        <v>-0.17862112622646054</v>
      </c>
      <c r="AL79" s="1">
        <f>'F12b_VTZ-F12'!W72-'F12b_VTZ-F12'!$U72</f>
        <v>-0.13253904660102611</v>
      </c>
      <c r="AM79" s="1">
        <f>'F12b_VTZ-F12'!X72-'F12b_VTZ-F12'!$U72</f>
        <v>-0.18282673463291843</v>
      </c>
      <c r="AN79" s="1">
        <f>'F12b_VTZ-F12'!Y72-'F12b_VTZ-F12'!$U72</f>
        <v>-0.12507483419347398</v>
      </c>
      <c r="AO79" s="1">
        <f>'F12b_VTZ-F12'!Z72-'F12b_VTZ-F12'!$U72</f>
        <v>-0.10855421062274218</v>
      </c>
      <c r="AP79" s="1">
        <f>'F12b_VTZ-F12'!AA72-'F12b_VTZ-F12'!$U72</f>
        <v>-0.1347609552084279</v>
      </c>
      <c r="AQ79" s="1"/>
      <c r="AR79" s="1">
        <f>'F12b_VDZ-F12'!E72-'F12b_VDZ-F12'!$C72</f>
        <v>-0.11222928277491961</v>
      </c>
      <c r="AS79" s="1">
        <f>'F12b_VDZ-F12'!F72-'F12b_VDZ-F12'!$C72</f>
        <v>-0.21682900798829863</v>
      </c>
      <c r="AT79" s="1">
        <f>'F12b_VDZ-F12'!G72-'F12b_VDZ-F12'!$C72</f>
        <v>-7.7684144435331337E-2</v>
      </c>
      <c r="AU79" s="1">
        <f>'F12b_VDZ-F12'!H72-'F12b_VDZ-F12'!$C72</f>
        <v>-4.344501791457489E-2</v>
      </c>
      <c r="AV79" s="1">
        <f>'F12b_VDZ-F12'!I72-'F12b_VDZ-F12'!$C72</f>
        <v>-9.1526801500284805E-2</v>
      </c>
      <c r="AW79" s="1">
        <f>'F12b_VDZ-F12'!N72-'F12b_VDZ-F12'!$L72</f>
        <v>-0.24338694474271261</v>
      </c>
      <c r="AX79" s="1">
        <f>'F12b_VDZ-F12'!O72-'F12b_VDZ-F12'!$L72</f>
        <v>-0.3638133687674876</v>
      </c>
      <c r="AY79" s="1">
        <f>'F12b_VDZ-F12'!P72-'F12b_VDZ-F12'!$L72</f>
        <v>-0.24587458958853814</v>
      </c>
      <c r="AZ79" s="1">
        <f>'F12b_VDZ-F12'!Q72-'F12b_VDZ-F12'!$L72</f>
        <v>-0.21685360614077664</v>
      </c>
      <c r="BA79" s="1">
        <f>'F12b_VDZ-F12'!R72-'F12b_VDZ-F12'!$L72</f>
        <v>-0.25760758521012628</v>
      </c>
      <c r="BB79" s="1">
        <f t="shared" si="9"/>
        <v>-0.17780811375881611</v>
      </c>
      <c r="BC79" s="1">
        <f t="shared" si="10"/>
        <v>-0.29032118837789311</v>
      </c>
      <c r="BD79" s="1">
        <f t="shared" si="11"/>
        <v>-0.16177936701193474</v>
      </c>
      <c r="BE79" s="1">
        <f t="shared" si="12"/>
        <v>-0.13014931202767577</v>
      </c>
      <c r="BF79" s="1">
        <f t="shared" si="13"/>
        <v>-0.17456719335520554</v>
      </c>
      <c r="BG79" s="1"/>
      <c r="BH79" s="1">
        <f>'F12c_VDZ-F12 '!E72-'F12c_VDZ-F12 '!$C72</f>
        <v>-0.13503647450516354</v>
      </c>
      <c r="BI79" s="1">
        <f>'F12c_VDZ-F12 '!F72-'F12c_VDZ-F12 '!$C72</f>
        <v>-0.23698578852810259</v>
      </c>
      <c r="BJ79" s="1">
        <f>'F12c_VDZ-F12 '!G72-'F12c_VDZ-F12 '!$C72</f>
        <v>-9.5036254383782381E-2</v>
      </c>
      <c r="BK79" s="1">
        <f>'F12c_VDZ-F12 '!H72-'F12c_VDZ-F12 '!$C72</f>
        <v>-6.7256989838814007E-2</v>
      </c>
      <c r="BL79" s="1">
        <f>'F12c_VDZ-F12 '!I72-'F12c_VDZ-F12 '!$C72</f>
        <v>-0.11432514044473452</v>
      </c>
      <c r="BM79" s="1">
        <f>'F12c_VDZ-F12 '!N72-'F12c_VDZ-F12 '!$L72</f>
        <v>-0.27539374697037822</v>
      </c>
      <c r="BN79" s="1">
        <f>'F12c_VDZ-F12 '!O72-'F12c_VDZ-F12 '!$L72</f>
        <v>-0.39347279870834662</v>
      </c>
      <c r="BO79" s="1">
        <f>'F12c_VDZ-F12 '!P72-'F12c_VDZ-F12 '!$L72</f>
        <v>-0.27312705258214409</v>
      </c>
      <c r="BP79" s="1">
        <f>'F12c_VDZ-F12 '!Q72-'F12c_VDZ-F12 '!$L72</f>
        <v>-0.24957560989052885</v>
      </c>
      <c r="BQ79" s="1">
        <f>'F12c_VDZ-F12 '!R72-'F12c_VDZ-F12 '!$L72</f>
        <v>-0.28948029670472364</v>
      </c>
      <c r="BR79" s="1">
        <f>'F12c_VDZ-F12 '!W72-'F12c_VDZ-F12 '!$U72</f>
        <v>-0.20521511073777088</v>
      </c>
      <c r="BS79" s="1">
        <f>'F12c_VDZ-F12 '!X72-'F12c_VDZ-F12 '!$U72</f>
        <v>-0.31522929361822483</v>
      </c>
      <c r="BT79" s="1">
        <f>'F12c_VDZ-F12 '!Y72-'F12c_VDZ-F12 '!$U72</f>
        <v>-0.18408165348296324</v>
      </c>
      <c r="BU79" s="1">
        <f>'F12c_VDZ-F12 '!Z72-'F12c_VDZ-F12 '!$U72</f>
        <v>-0.15841629986467121</v>
      </c>
      <c r="BV79" s="1">
        <f>'F12c_VDZ-F12 '!AA72-'F12c_VDZ-F12 '!$U72</f>
        <v>-0.20190271857472908</v>
      </c>
      <c r="BX79" s="1">
        <f>'F12c_aVDZ-F12'!E72-'F12c_aVDZ-F12'!C72</f>
        <v>-9.8241195569362727E-2</v>
      </c>
      <c r="BY79" s="1">
        <f>'F12c_aVDZ-F12'!F72-'F12c_aVDZ-F12'!C72</f>
        <v>-0.18370248942925249</v>
      </c>
      <c r="BZ79" s="1">
        <f>'F12c_aVDZ-F12'!G72-'F12c_aVDZ-F12'!C72</f>
        <v>-4.00792152759335E-2</v>
      </c>
      <c r="CA79" s="1">
        <f>'F12c_aVDZ-F12'!H72-'F12c_aVDZ-F12'!C72</f>
        <v>-1.2227066059372849E-2</v>
      </c>
      <c r="CB79" s="1">
        <f>'F12c_aVDZ-F12'!I72-'F12c_aVDZ-F12'!C72</f>
        <v>-5.6746163887407164E-2</v>
      </c>
      <c r="CC79" s="1">
        <f>'F12c_aVDZ-F12'!N72-'F12c_aVDZ-F12'!L72</f>
        <v>-0.23453115598398311</v>
      </c>
      <c r="CD79" s="1">
        <f>'F12c_aVDZ-F12'!O72-'F12c_aVDZ-F12'!L72</f>
        <v>-0.35109489267558036</v>
      </c>
      <c r="CE79" s="1">
        <f>'F12c_aVDZ-F12'!P72-'F12c_aVDZ-F12'!L72</f>
        <v>-0.22650837812521019</v>
      </c>
      <c r="CF79" s="1">
        <f>'F12c_aVDZ-F12'!Q72-'F12c_aVDZ-F12'!L72</f>
        <v>-0.20234793328029044</v>
      </c>
      <c r="CG79" s="1">
        <f>'F12c_aVDZ-F12'!R72-'F12c_aVDZ-F12'!L72</f>
        <v>-0.24096618134641368</v>
      </c>
      <c r="CH79" s="1">
        <f>'F12c_aVDZ-F12'!W72-'F12c_aVDZ-F12'!U72</f>
        <v>-0.16638617577667336</v>
      </c>
      <c r="CI79" s="1">
        <f>'F12c_aVDZ-F12'!X72-'F12c_aVDZ-F12'!U72</f>
        <v>-0.26739869105241665</v>
      </c>
      <c r="CJ79" s="1">
        <f>'F12c_aVDZ-F12'!Y72-'F12c_aVDZ-F12'!U72</f>
        <v>-0.13329379670057229</v>
      </c>
      <c r="CK79" s="1">
        <f>'F12c_aVDZ-F12'!Z72-'F12c_aVDZ-F12'!U72</f>
        <v>-0.10728749966983209</v>
      </c>
      <c r="CL79" s="1">
        <f>'F12c_aVDZ-F12'!AA72-'F12c_aVDZ-F12'!U72</f>
        <v>-0.14885617261691042</v>
      </c>
      <c r="CM79" t="str">
        <f t="shared" si="14"/>
        <v>62_Pentane-AcNH2.out</v>
      </c>
      <c r="CO79" s="1">
        <f t="shared" si="15"/>
        <v>-3.8257542316789905E-2</v>
      </c>
      <c r="CP79" s="1"/>
      <c r="CQ79" s="1">
        <f t="shared" si="16"/>
        <v>-1.5562375916338134E-2</v>
      </c>
      <c r="CR79" s="1">
        <f t="shared" si="17"/>
        <v>-5.0408692728680204E-2</v>
      </c>
      <c r="CS79" s="1">
        <f t="shared" si="18"/>
        <v>2.60062970307402E-2</v>
      </c>
      <c r="CU79" t="str">
        <f t="shared" si="19"/>
        <v>62_Pentane-AcNH2.out</v>
      </c>
      <c r="CV79" s="1">
        <f t="shared" si="20"/>
        <v>4.817109019591137E-2</v>
      </c>
      <c r="CW79" s="1">
        <f t="shared" si="21"/>
        <v>4.2171090195911587E-2</v>
      </c>
      <c r="CX79" s="1">
        <f t="shared" si="22"/>
        <v>7.6134835812129209E-2</v>
      </c>
      <c r="CY79" s="1">
        <f t="shared" si="23"/>
        <v>3.7877293495339304E-2</v>
      </c>
      <c r="CZ79" s="1">
        <f t="shared" si="27"/>
        <v>6.3883590526079503E-2</v>
      </c>
      <c r="DA79" s="1">
        <f t="shared" si="28"/>
        <v>2.231491757900117E-2</v>
      </c>
      <c r="DB79" s="1">
        <f t="shared" si="24"/>
        <v>-1.2531399233340901E-2</v>
      </c>
      <c r="DC79" s="1">
        <f t="shared" si="25"/>
        <v>1.8825046002806101E-3</v>
      </c>
      <c r="DD79" s="1"/>
      <c r="DH79" s="1"/>
      <c r="DI79" s="1"/>
      <c r="DJ79" s="1"/>
      <c r="DK79" s="1"/>
      <c r="DL79" s="1"/>
      <c r="DM79" s="1"/>
    </row>
    <row r="80" spans="1:117" x14ac:dyDescent="0.2">
      <c r="A80" t="s">
        <v>184</v>
      </c>
      <c r="B80" s="1"/>
      <c r="C80" s="1"/>
      <c r="E80" s="1">
        <f>'CCSD-MP2 '!X74+'(T) '!P83</f>
        <v>-0.85652141604164078</v>
      </c>
      <c r="F80" s="1"/>
      <c r="G80" s="1">
        <f>'CCSD-MP2 '!X74+'(T) '!AC83</f>
        <v>-0.88722296064108941</v>
      </c>
      <c r="H80" s="1"/>
      <c r="I80" s="1">
        <f>BEGDB!I66-BEGDB!E66</f>
        <v>-0.80900000000000016</v>
      </c>
      <c r="J80" s="1">
        <f>-(BEGDB!D66-BEGDB!I66)</f>
        <v>-0.75499999999999989</v>
      </c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B80" s="1">
        <f>'F12b_VTZ-F12'!E73-'F12b_VTZ-F12'!$C73</f>
        <v>-0.75395366324062918</v>
      </c>
      <c r="AC80" s="1">
        <f>'F12b_VTZ-F12'!F73-'F12b_VTZ-F12'!$C73</f>
        <v>-0.83596096332423953</v>
      </c>
      <c r="AD80" s="1">
        <f>'F12b_VTZ-F12'!G73-'F12b_VTZ-F12'!$C73</f>
        <v>-0.78125469020694993</v>
      </c>
      <c r="AE80" s="1">
        <f>'F12b_VTZ-F12'!H73-'F12b_VTZ-F12'!$C73</f>
        <v>-0.76799734069097303</v>
      </c>
      <c r="AF80" s="1">
        <f>'F12b_VTZ-F12'!I73-'F12b_VTZ-F12'!$C73</f>
        <v>-0.791332161570661</v>
      </c>
      <c r="AG80" s="1">
        <f>'F12b_VTZ-F12'!N73-'F12b_VTZ-F12'!$L73</f>
        <v>-0.80970121755726288</v>
      </c>
      <c r="AH80" s="1">
        <f>'F12b_VTZ-F12'!O73-'F12b_VTZ-F12'!$L73</f>
        <v>-0.90761988785492598</v>
      </c>
      <c r="AI80" s="1">
        <f>'F12b_VTZ-F12'!P73-'F12b_VTZ-F12'!$L73</f>
        <v>-0.8573164232726449</v>
      </c>
      <c r="AJ80" s="1">
        <f>'F12b_VTZ-F12'!Q73-'F12b_VTZ-F12'!$L73</f>
        <v>-0.84512603679901233</v>
      </c>
      <c r="AK80" s="1">
        <f>'F12b_VTZ-F12'!R73-'F12b_VTZ-F12'!$L73</f>
        <v>-0.86658285095885468</v>
      </c>
      <c r="AL80" s="1">
        <f>'F12b_VTZ-F12'!W73-'F12b_VTZ-F12'!$U73</f>
        <v>-0.78182744039894558</v>
      </c>
      <c r="AM80" s="1">
        <f>'F12b_VTZ-F12'!X73-'F12b_VTZ-F12'!$U73</f>
        <v>-0.87179042558958209</v>
      </c>
      <c r="AN80" s="1">
        <f>'F12b_VTZ-F12'!Y73-'F12b_VTZ-F12'!$U73</f>
        <v>-0.81928555673979719</v>
      </c>
      <c r="AO80" s="1">
        <f>'F12b_VTZ-F12'!Z73-'F12b_VTZ-F12'!$U73</f>
        <v>-0.80656168874499201</v>
      </c>
      <c r="AP80" s="1">
        <f>'F12b_VTZ-F12'!AA73-'F12b_VTZ-F12'!$U73</f>
        <v>-0.82895750626475717</v>
      </c>
      <c r="AQ80" s="1"/>
      <c r="AR80" s="1">
        <f>'F12b_VDZ-F12'!E73-'F12b_VDZ-F12'!$C73</f>
        <v>-0.74688581726466063</v>
      </c>
      <c r="AS80" s="1">
        <f>'F12b_VDZ-F12'!F73-'F12b_VDZ-F12'!$C73</f>
        <v>-0.92724995336297678</v>
      </c>
      <c r="AT80" s="1">
        <f>'F12b_VDZ-F12'!G73-'F12b_VDZ-F12'!$C73</f>
        <v>-0.79681738489720111</v>
      </c>
      <c r="AU80" s="1">
        <f>'F12b_VDZ-F12'!H73-'F12b_VDZ-F12'!$C73</f>
        <v>-0.77044738265149881</v>
      </c>
      <c r="AV80" s="1">
        <f>'F12b_VDZ-F12'!I73-'F12b_VDZ-F12'!$C73</f>
        <v>-0.81521273801820993</v>
      </c>
      <c r="AW80" s="1">
        <f>'F12b_VDZ-F12'!N73-'F12b_VDZ-F12'!$L73</f>
        <v>-0.84213418911110116</v>
      </c>
      <c r="AX80" s="1">
        <f>'F12b_VDZ-F12'!O73-'F12b_VDZ-F12'!$L73</f>
        <v>-1.0449064469838398</v>
      </c>
      <c r="AY80" s="1">
        <f>'F12b_VDZ-F12'!P73-'F12b_VDZ-F12'!$L73</f>
        <v>-0.93673697096481989</v>
      </c>
      <c r="AZ80" s="1">
        <f>'F12b_VDZ-F12'!Q73-'F12b_VDZ-F12'!$L73</f>
        <v>-0.91486797490739447</v>
      </c>
      <c r="BA80" s="1">
        <f>'F12b_VDZ-F12'!R73-'F12b_VDZ-F12'!$L73</f>
        <v>-0.95199248369212253</v>
      </c>
      <c r="BB80" s="1">
        <f t="shared" si="9"/>
        <v>-0.7945100031878809</v>
      </c>
      <c r="BC80" s="1">
        <f t="shared" si="10"/>
        <v>-0.9860782001734083</v>
      </c>
      <c r="BD80" s="1">
        <f t="shared" si="11"/>
        <v>-0.8667771779310105</v>
      </c>
      <c r="BE80" s="1">
        <f t="shared" si="12"/>
        <v>-0.84265767877944664</v>
      </c>
      <c r="BF80" s="1">
        <f t="shared" si="13"/>
        <v>-0.88360261085516623</v>
      </c>
      <c r="BG80" s="1"/>
      <c r="BH80" s="1">
        <f>'F12c_VDZ-F12 '!E73-'F12c_VDZ-F12 '!$C73</f>
        <v>-0.72749754770764907</v>
      </c>
      <c r="BI80" s="1">
        <f>'F12c_VDZ-F12 '!F73-'F12c_VDZ-F12 '!$C73</f>
        <v>-0.90379129694853422</v>
      </c>
      <c r="BJ80" s="1">
        <f>'F12c_VDZ-F12 '!G73-'F12c_VDZ-F12 '!$C73</f>
        <v>-0.77044359575279975</v>
      </c>
      <c r="BK80" s="1">
        <f>'F12c_VDZ-F12 '!H73-'F12c_VDZ-F12 '!$C73</f>
        <v>-0.7501169826287164</v>
      </c>
      <c r="BL80" s="1">
        <f>'F12c_VDZ-F12 '!I73-'F12c_VDZ-F12 '!$C73</f>
        <v>-0.79398925627861994</v>
      </c>
      <c r="BM80" s="1">
        <f>'F12c_VDZ-F12 '!N73-'F12c_VDZ-F12 '!$L73</f>
        <v>-0.84839771221050508</v>
      </c>
      <c r="BN80" s="1">
        <f>'F12c_VDZ-F12 '!O73-'F12c_VDZ-F12 '!$L73</f>
        <v>-1.0470366545548333</v>
      </c>
      <c r="BO80" s="1">
        <f>'F12c_VDZ-F12 '!P73-'F12c_VDZ-F12 '!$L73</f>
        <v>-0.93655696964300272</v>
      </c>
      <c r="BP80" s="1">
        <f>'F12c_VDZ-F12 '!Q73-'F12c_VDZ-F12 '!$L73</f>
        <v>-0.9197162007873243</v>
      </c>
      <c r="BQ80" s="1">
        <f>'F12c_VDZ-F12 '!R73-'F12c_VDZ-F12 '!$L73</f>
        <v>-0.95606474617463721</v>
      </c>
      <c r="BR80" s="1">
        <f>'F12c_VDZ-F12 '!W73-'F12c_VDZ-F12 '!$U73</f>
        <v>-0.78794762995907686</v>
      </c>
      <c r="BS80" s="1">
        <f>'F12c_VDZ-F12 '!X73-'F12c_VDZ-F12 '!$U73</f>
        <v>-0.97541397575168354</v>
      </c>
      <c r="BT80" s="1">
        <f>'F12c_VDZ-F12 '!Y73-'F12c_VDZ-F12 '!$U73</f>
        <v>-0.85350028269790101</v>
      </c>
      <c r="BU80" s="1">
        <f>'F12c_VDZ-F12 '!Z73-'F12c_VDZ-F12 '!$U73</f>
        <v>-0.83491659170802013</v>
      </c>
      <c r="BV80" s="1">
        <f>'F12c_VDZ-F12 '!AA73-'F12c_VDZ-F12 '!$U73</f>
        <v>-0.8750270012266288</v>
      </c>
      <c r="BX80" s="1">
        <f>'F12c_aVDZ-F12'!E73-'F12c_aVDZ-F12'!C73</f>
        <v>-0.68606674503069787</v>
      </c>
      <c r="BY80" s="1">
        <f>'F12c_aVDZ-F12'!F73-'F12c_aVDZ-F12'!C73</f>
        <v>-0.84210141956466122</v>
      </c>
      <c r="BZ80" s="1">
        <f>'F12c_aVDZ-F12'!G73-'F12c_aVDZ-F12'!C73</f>
        <v>-0.70545104037627482</v>
      </c>
      <c r="CA80" s="1">
        <f>'F12c_aVDZ-F12'!H73-'F12c_aVDZ-F12'!C73</f>
        <v>-0.68496868898554419</v>
      </c>
      <c r="CB80" s="1">
        <f>'F12c_aVDZ-F12'!I73-'F12c_aVDZ-F12'!C73</f>
        <v>-0.72710708581849381</v>
      </c>
      <c r="CC80" s="1">
        <f>'F12c_aVDZ-F12'!N73-'F12c_aVDZ-F12'!L73</f>
        <v>-0.81478494873775587</v>
      </c>
      <c r="CD80" s="1">
        <f>'F12c_aVDZ-F12'!O73-'F12c_aVDZ-F12'!L73</f>
        <v>-1.0121937069236124</v>
      </c>
      <c r="CE80" s="1">
        <f>'F12c_aVDZ-F12'!P73-'F12c_aVDZ-F12'!L73</f>
        <v>-0.89594412065710927</v>
      </c>
      <c r="CF80" s="1">
        <f>'F12c_aVDZ-F12'!Q73-'F12c_aVDZ-F12'!L73</f>
        <v>-0.87851961814874047</v>
      </c>
      <c r="CG80" s="1">
        <f>'F12c_aVDZ-F12'!R73-'F12c_aVDZ-F12'!L73</f>
        <v>-0.91436709421765716</v>
      </c>
      <c r="CH80" s="1">
        <f>'F12c_aVDZ-F12'!W73-'F12c_aVDZ-F12'!U73</f>
        <v>-0.75042584688422664</v>
      </c>
      <c r="CI80" s="1">
        <f>'F12c_aVDZ-F12'!X73-'F12c_aVDZ-F12'!U73</f>
        <v>-0.92714756324413683</v>
      </c>
      <c r="CJ80" s="1">
        <f>'F12c_aVDZ-F12'!Y73-'F12c_aVDZ-F12'!U73</f>
        <v>-0.80069758051669204</v>
      </c>
      <c r="CK80" s="1">
        <f>'F12c_aVDZ-F12'!Z73-'F12c_aVDZ-F12'!U73</f>
        <v>-0.78174415356714233</v>
      </c>
      <c r="CL80" s="1">
        <f>'F12c_aVDZ-F12'!AA73-'F12c_aVDZ-F12'!U73</f>
        <v>-0.82073709001807549</v>
      </c>
      <c r="CM80" t="str">
        <f t="shared" si="14"/>
        <v>63_Benzene-AcOH.out</v>
      </c>
      <c r="CO80" s="1">
        <f t="shared" si="15"/>
        <v>-3.0253984763892294E-2</v>
      </c>
      <c r="CP80" s="1"/>
      <c r="CQ80" s="1">
        <f t="shared" si="16"/>
        <v>-2.0039509501383446E-2</v>
      </c>
      <c r="CR80" s="1">
        <f t="shared" si="17"/>
        <v>-4.1403839047969182E-2</v>
      </c>
      <c r="CS80" s="1">
        <f t="shared" si="18"/>
        <v>1.8953426949549712E-2</v>
      </c>
      <c r="CU80" t="str">
        <f t="shared" si="19"/>
        <v>63_Benzene-AcOH.out</v>
      </c>
      <c r="CV80" s="1">
        <f t="shared" si="20"/>
        <v>0.10152141604164089</v>
      </c>
      <c r="CW80" s="1">
        <f t="shared" si="21"/>
        <v>4.7521416041640618E-2</v>
      </c>
      <c r="CX80" s="1">
        <f t="shared" si="22"/>
        <v>8.6077820288841034E-2</v>
      </c>
      <c r="CY80" s="1">
        <f t="shared" si="23"/>
        <v>5.5823835524948739E-2</v>
      </c>
      <c r="CZ80" s="1">
        <f t="shared" si="27"/>
        <v>7.4777262474498452E-2</v>
      </c>
      <c r="DA80" s="1">
        <f t="shared" si="28"/>
        <v>3.5784326023565294E-2</v>
      </c>
      <c r="DB80" s="1">
        <f t="shared" si="24"/>
        <v>1.4419996476979557E-2</v>
      </c>
      <c r="DC80" s="1">
        <f t="shared" si="25"/>
        <v>-7.9500723100411896E-4</v>
      </c>
      <c r="DD80" s="1"/>
      <c r="DH80" s="1"/>
      <c r="DI80" s="1"/>
      <c r="DJ80" s="1"/>
      <c r="DK80" s="1"/>
      <c r="DL80" s="1"/>
      <c r="DM80" s="1"/>
    </row>
    <row r="81" spans="1:117" x14ac:dyDescent="0.2">
      <c r="A81" t="s">
        <v>185</v>
      </c>
      <c r="B81" s="1"/>
      <c r="C81" s="1"/>
      <c r="E81" s="1">
        <f>'CCSD-MP2 '!X75+'(T) '!P84</f>
        <v>-0.20658040994143811</v>
      </c>
      <c r="F81" s="1"/>
      <c r="G81" s="1">
        <f>'CCSD-MP2 '!X75+'(T) '!AC84</f>
        <v>-0.22798876552838343</v>
      </c>
      <c r="H81" s="1"/>
      <c r="I81" s="1">
        <f>BEGDB!I67-BEGDB!E67</f>
        <v>-0.16700000000000026</v>
      </c>
      <c r="J81" s="1">
        <f>-(BEGDB!D67-BEGDB!I67)</f>
        <v>-0.16900000000000004</v>
      </c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B81" s="1">
        <f>'F12b_VTZ-F12'!E74-'F12b_VTZ-F12'!$C74</f>
        <v>-0.16701719370167067</v>
      </c>
      <c r="AC81" s="1">
        <f>'F12b_VTZ-F12'!F74-'F12b_VTZ-F12'!$C74</f>
        <v>-0.19991667140174574</v>
      </c>
      <c r="AD81" s="1">
        <f>'F12b_VTZ-F12'!G74-'F12b_VTZ-F12'!$C74</f>
        <v>-0.16181993688255725</v>
      </c>
      <c r="AE81" s="1">
        <f>'F12b_VTZ-F12'!H74-'F12b_VTZ-F12'!$C74</f>
        <v>-0.15142299583444219</v>
      </c>
      <c r="AF81" s="1">
        <f>'F12b_VTZ-F12'!I74-'F12b_VTZ-F12'!$C74</f>
        <v>-0.16876058963325979</v>
      </c>
      <c r="AG81" s="1">
        <f>'F12b_VTZ-F12'!N74-'F12b_VTZ-F12'!$L74</f>
        <v>-0.19963633417629856</v>
      </c>
      <c r="AH81" s="1">
        <f>'F12b_VTZ-F12'!O74-'F12b_VTZ-F12'!$L74</f>
        <v>-0.2414949717087107</v>
      </c>
      <c r="AI81" s="1">
        <f>'F12b_VTZ-F12'!P74-'F12b_VTZ-F12'!$L74</f>
        <v>-0.20601369822723914</v>
      </c>
      <c r="AJ81" s="1">
        <f>'F12b_VTZ-F12'!Q74-'F12b_VTZ-F12'!$L74</f>
        <v>-0.19633053998927785</v>
      </c>
      <c r="AK81" s="1">
        <f>'F12b_VTZ-F12'!R74-'F12b_VTZ-F12'!$L74</f>
        <v>-0.21247785326560775</v>
      </c>
      <c r="AL81" s="1">
        <f>'F12b_VTZ-F12'!W74-'F12b_VTZ-F12'!$U74</f>
        <v>-0.18332676393898506</v>
      </c>
      <c r="AM81" s="1">
        <f>'F12b_VTZ-F12'!X74-'F12b_VTZ-F12'!$U74</f>
        <v>-0.22070582155522844</v>
      </c>
      <c r="AN81" s="1">
        <f>'F12b_VTZ-F12'!Y74-'F12b_VTZ-F12'!$U74</f>
        <v>-0.18391681755489842</v>
      </c>
      <c r="AO81" s="1">
        <f>'F12b_VTZ-F12'!Z74-'F12b_VTZ-F12'!$U74</f>
        <v>-0.17387676791186024</v>
      </c>
      <c r="AP81" s="1">
        <f>'F12b_VTZ-F12'!AA74-'F12b_VTZ-F12'!$U74</f>
        <v>-0.19061922144943377</v>
      </c>
      <c r="AQ81" s="1"/>
      <c r="AR81" s="1">
        <f>'F12b_VDZ-F12'!E74-'F12b_VDZ-F12'!$C74</f>
        <v>-0.18260785423609871</v>
      </c>
      <c r="AS81" s="1">
        <f>'F12b_VDZ-F12'!F74-'F12b_VDZ-F12'!$C74</f>
        <v>-0.26300090320249225</v>
      </c>
      <c r="AT81" s="1">
        <f>'F12b_VDZ-F12'!G74-'F12b_VDZ-F12'!$C74</f>
        <v>-0.17388291176259907</v>
      </c>
      <c r="AU81" s="1">
        <f>'F12b_VDZ-F12'!H74-'F12b_VDZ-F12'!$C74</f>
        <v>-0.1530856964077385</v>
      </c>
      <c r="AV81" s="1">
        <f>'F12b_VDZ-F12'!I74-'F12b_VDZ-F12'!$C74</f>
        <v>-0.18440173841591889</v>
      </c>
      <c r="AW81" s="1">
        <f>'F12b_VDZ-F12'!N74-'F12b_VDZ-F12'!$L74</f>
        <v>-0.25551435462084759</v>
      </c>
      <c r="AX81" s="1">
        <f>'F12b_VDZ-F12'!O74-'F12b_VDZ-F12'!$L74</f>
        <v>-0.34514917470084949</v>
      </c>
      <c r="AY81" s="1">
        <f>'F12b_VDZ-F12'!P74-'F12b_VDZ-F12'!$L74</f>
        <v>-0.27101883286355255</v>
      </c>
      <c r="AZ81" s="1">
        <f>'F12b_VDZ-F12'!Q74-'F12b_VDZ-F12'!$L74</f>
        <v>-0.25371924320034145</v>
      </c>
      <c r="BA81" s="1">
        <f>'F12b_VDZ-F12'!R74-'F12b_VDZ-F12'!$L74</f>
        <v>-0.2797686285326324</v>
      </c>
      <c r="BB81" s="1">
        <f t="shared" si="9"/>
        <v>-0.21906110442847315</v>
      </c>
      <c r="BC81" s="1">
        <f t="shared" si="10"/>
        <v>-0.30407503895167087</v>
      </c>
      <c r="BD81" s="1">
        <f t="shared" si="11"/>
        <v>-0.22245087231307581</v>
      </c>
      <c r="BE81" s="1">
        <f t="shared" si="12"/>
        <v>-0.20340246980403998</v>
      </c>
      <c r="BF81" s="1">
        <f t="shared" si="13"/>
        <v>-0.23208518347427565</v>
      </c>
      <c r="BG81" s="1"/>
      <c r="BH81" s="1">
        <f>'F12c_VDZ-F12 '!E74-'F12c_VDZ-F12 '!$C74</f>
        <v>-0.18348855757309357</v>
      </c>
      <c r="BI81" s="1">
        <f>'F12c_VDZ-F12 '!F74-'F12c_VDZ-F12 '!$C74</f>
        <v>-0.26181175616897878</v>
      </c>
      <c r="BJ81" s="1">
        <f>'F12c_VDZ-F12 '!G74-'F12c_VDZ-F12 '!$C74</f>
        <v>-0.17086312195556319</v>
      </c>
      <c r="BK81" s="1">
        <f>'F12c_VDZ-F12 '!H74-'F12c_VDZ-F12 '!$C74</f>
        <v>-0.15423171314106687</v>
      </c>
      <c r="BL81" s="1">
        <f>'F12c_VDZ-F12 '!I74-'F12c_VDZ-F12 '!$C74</f>
        <v>-0.18488244150656863</v>
      </c>
      <c r="BM81" s="1">
        <f>'F12c_VDZ-F12 '!N74-'F12c_VDZ-F12 '!$L74</f>
        <v>-0.26449530013128353</v>
      </c>
      <c r="BN81" s="1">
        <f>'F12c_VDZ-F12 '!O74-'F12c_VDZ-F12 '!$L74</f>
        <v>-0.35216966957181617</v>
      </c>
      <c r="BO81" s="1">
        <f>'F12c_VDZ-F12 '!P74-'F12c_VDZ-F12 '!$L74</f>
        <v>-0.27655685900338556</v>
      </c>
      <c r="BP81" s="1">
        <f>'F12c_VDZ-F12 '!Q74-'F12c_VDZ-F12 '!$L74</f>
        <v>-0.26272985021922102</v>
      </c>
      <c r="BQ81" s="1">
        <f>'F12c_VDZ-F12 '!R74-'F12c_VDZ-F12 '!$L74</f>
        <v>-0.28821223088088965</v>
      </c>
      <c r="BR81" s="1">
        <f>'F12c_VDZ-F12 '!W74-'F12c_VDZ-F12 '!$U74</f>
        <v>-0.22399192885218833</v>
      </c>
      <c r="BS81" s="1">
        <f>'F12c_VDZ-F12 '!X74-'F12c_VDZ-F12 '!$U74</f>
        <v>-0.30699071287039725</v>
      </c>
      <c r="BT81" s="1">
        <f>'F12c_VDZ-F12 '!Y74-'F12c_VDZ-F12 '!$U74</f>
        <v>-0.22370999047947393</v>
      </c>
      <c r="BU81" s="1">
        <f>'F12c_VDZ-F12 '!Z74-'F12c_VDZ-F12 '!$U74</f>
        <v>-0.2084807816801435</v>
      </c>
      <c r="BV81" s="1">
        <f>'F12c_VDZ-F12 '!AA74-'F12c_VDZ-F12 '!$U74</f>
        <v>-0.2365473361937287</v>
      </c>
      <c r="BX81" s="1">
        <f>'F12c_aVDZ-F12'!E74-'F12c_aVDZ-F12'!C74</f>
        <v>-0.15824721692265431</v>
      </c>
      <c r="BY81" s="1">
        <f>'F12c_aVDZ-F12'!F74-'F12c_aVDZ-F12'!C74</f>
        <v>-0.22499875323786656</v>
      </c>
      <c r="BZ81" s="1">
        <f>'F12c_aVDZ-F12'!G74-'F12c_aVDZ-F12'!C74</f>
        <v>-0.1333836280811953</v>
      </c>
      <c r="CA81" s="1">
        <f>'F12c_aVDZ-F12'!H74-'F12c_aVDZ-F12'!C74</f>
        <v>-0.11681516213060306</v>
      </c>
      <c r="CB81" s="1">
        <f>'F12c_aVDZ-F12'!I74-'F12c_aVDZ-F12'!C74</f>
        <v>-0.14593433508213671</v>
      </c>
      <c r="CC81" s="1">
        <f>'F12c_aVDZ-F12'!N74-'F12c_aVDZ-F12'!L74</f>
        <v>-0.23714557775212874</v>
      </c>
      <c r="CD81" s="1">
        <f>'F12c_aVDZ-F12'!O74-'F12c_aVDZ-F12'!L74</f>
        <v>-0.3239971635970389</v>
      </c>
      <c r="CE81" s="1">
        <f>'F12c_aVDZ-F12'!P74-'F12c_aVDZ-F12'!L74</f>
        <v>-0.24457588786386975</v>
      </c>
      <c r="CF81" s="1">
        <f>'F12c_aVDZ-F12'!Q74-'F12c_aVDZ-F12'!L74</f>
        <v>-0.23021266235402882</v>
      </c>
      <c r="CG81" s="1">
        <f>'F12c_aVDZ-F12'!R74-'F12c_aVDZ-F12'!L74</f>
        <v>-0.25545611271389745</v>
      </c>
      <c r="CH81" s="1">
        <f>'F12c_aVDZ-F12'!W74-'F12c_aVDZ-F12'!U74</f>
        <v>-0.19769639733739108</v>
      </c>
      <c r="CI81" s="1">
        <f>'F12c_aVDZ-F12'!X74-'F12c_aVDZ-F12'!U74</f>
        <v>-0.27449795841745228</v>
      </c>
      <c r="CJ81" s="1">
        <f>'F12c_aVDZ-F12'!Y74-'F12c_aVDZ-F12'!U74</f>
        <v>-0.18897975797253252</v>
      </c>
      <c r="CK81" s="1">
        <f>'F12c_aVDZ-F12'!Z74-'F12c_aVDZ-F12'!U74</f>
        <v>-0.17351391224231572</v>
      </c>
      <c r="CL81" s="1">
        <f>'F12c_aVDZ-F12'!AA74-'F12c_aVDZ-F12'!U74</f>
        <v>-0.20069522389801708</v>
      </c>
      <c r="CM81" t="str">
        <f t="shared" si="14"/>
        <v>64_Peptide-Ethene.out</v>
      </c>
      <c r="CO81" s="1">
        <f t="shared" si="15"/>
        <v>-1.8116636016969334E-2</v>
      </c>
      <c r="CP81" s="1"/>
      <c r="CQ81" s="1">
        <f t="shared" si="16"/>
        <v>-1.1715465925484558E-2</v>
      </c>
      <c r="CR81" s="1">
        <f t="shared" si="17"/>
        <v>-3.6018995265334031E-2</v>
      </c>
      <c r="CS81" s="1">
        <f t="shared" si="18"/>
        <v>1.546584573021681E-2</v>
      </c>
      <c r="CU81" t="str">
        <f t="shared" si="19"/>
        <v>64_Peptide-Ethene.out</v>
      </c>
      <c r="CV81" s="1">
        <f t="shared" si="20"/>
        <v>3.7580409941438075E-2</v>
      </c>
      <c r="CW81" s="1">
        <f t="shared" si="21"/>
        <v>3.9580409941437855E-2</v>
      </c>
      <c r="CX81" s="1">
        <f t="shared" si="22"/>
        <v>3.5717287985874924E-2</v>
      </c>
      <c r="CY81" s="1">
        <f t="shared" si="23"/>
        <v>1.760065196890559E-2</v>
      </c>
      <c r="CZ81" s="1">
        <f t="shared" si="27"/>
        <v>3.3066497699122399E-2</v>
      </c>
      <c r="DA81" s="1">
        <f t="shared" si="28"/>
        <v>5.8851860434210312E-3</v>
      </c>
      <c r="DB81" s="1">
        <f t="shared" si="24"/>
        <v>-1.8418343296428441E-2</v>
      </c>
      <c r="DC81" s="1">
        <f t="shared" si="25"/>
        <v>5.6671171419897526E-4</v>
      </c>
      <c r="DD81" s="1"/>
      <c r="DH81" s="1"/>
      <c r="DI81" s="1"/>
      <c r="DJ81" s="1"/>
      <c r="DK81" s="1"/>
      <c r="DL81" s="1"/>
      <c r="DM81" s="1"/>
    </row>
    <row r="82" spans="1:117" x14ac:dyDescent="0.2">
      <c r="A82" t="s">
        <v>186</v>
      </c>
      <c r="B82" s="1"/>
      <c r="C82" s="1"/>
      <c r="E82" s="1">
        <f>'CCSD-MP2 '!X76+'(T) '!P85</f>
        <v>-0.15315982776061682</v>
      </c>
      <c r="F82" s="1"/>
      <c r="G82" s="1">
        <f>'CCSD-MP2 '!X76+'(T) '!AC85</f>
        <v>-0.15319552416876597</v>
      </c>
      <c r="H82" s="1"/>
      <c r="I82" s="1">
        <f>BEGDB!I68-BEGDB!E68</f>
        <v>-0.10299999999999976</v>
      </c>
      <c r="J82" s="1">
        <f>-(BEGDB!D68-BEGDB!I68)</f>
        <v>-0.21599999999999975</v>
      </c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B82" s="1">
        <f>'F12b_VTZ-F12'!E75-'F12b_VTZ-F12'!$C75</f>
        <v>-0.13798259082002939</v>
      </c>
      <c r="AC82" s="1">
        <f>'F12b_VTZ-F12'!F75-'F12b_VTZ-F12'!$C75</f>
        <v>-0.15264255313931052</v>
      </c>
      <c r="AD82" s="1">
        <f>'F12b_VTZ-F12'!G75-'F12b_VTZ-F12'!$C75</f>
        <v>-0.13415496472292521</v>
      </c>
      <c r="AE82" s="1">
        <f>'F12b_VTZ-F12'!H75-'F12b_VTZ-F12'!$C75</f>
        <v>-0.12940867369690068</v>
      </c>
      <c r="AF82" s="1">
        <f>'F12b_VTZ-F12'!I75-'F12b_VTZ-F12'!$C75</f>
        <v>-0.1363554266006366</v>
      </c>
      <c r="AG82" s="1">
        <f>'F12b_VTZ-F12'!N75-'F12b_VTZ-F12'!$L75</f>
        <v>-0.15036829178473887</v>
      </c>
      <c r="AH82" s="1">
        <f>'F12b_VTZ-F12'!O75-'F12b_VTZ-F12'!$L75</f>
        <v>-0.17366058560443287</v>
      </c>
      <c r="AI82" s="1">
        <f>'F12b_VTZ-F12'!P75-'F12b_VTZ-F12'!$L75</f>
        <v>-0.15649808830171086</v>
      </c>
      <c r="AJ82" s="1">
        <f>'F12b_VTZ-F12'!Q75-'F12b_VTZ-F12'!$L75</f>
        <v>-0.15209198594279627</v>
      </c>
      <c r="AK82" s="1">
        <f>'F12b_VTZ-F12'!R75-'F12b_VTZ-F12'!$L75</f>
        <v>-0.1585408328820419</v>
      </c>
      <c r="AL82" s="1">
        <f>'F12b_VTZ-F12'!W75-'F12b_VTZ-F12'!$U75</f>
        <v>-0.14417544130238458</v>
      </c>
      <c r="AM82" s="1">
        <f>'F12b_VTZ-F12'!X75-'F12b_VTZ-F12'!$U75</f>
        <v>-0.16315156937187236</v>
      </c>
      <c r="AN82" s="1">
        <f>'F12b_VTZ-F12'!Y75-'F12b_VTZ-F12'!$U75</f>
        <v>-0.14532652651231892</v>
      </c>
      <c r="AO82" s="1">
        <f>'F12b_VTZ-F12'!Z75-'F12b_VTZ-F12'!$U75</f>
        <v>-0.14075032981984847</v>
      </c>
      <c r="AP82" s="1">
        <f>'F12b_VTZ-F12'!AA75-'F12b_VTZ-F12'!$U75</f>
        <v>-0.14744812974134014</v>
      </c>
      <c r="AQ82" s="1"/>
      <c r="AR82" s="1">
        <f>'F12b_VDZ-F12'!E75-'F12b_VDZ-F12'!$C75</f>
        <v>-0.16123228528517686</v>
      </c>
      <c r="AS82" s="1">
        <f>'F12b_VDZ-F12'!F75-'F12b_VDZ-F12'!$C75</f>
        <v>-0.18972001802986327</v>
      </c>
      <c r="AT82" s="1">
        <f>'F12b_VDZ-F12'!G75-'F12b_VDZ-F12'!$C75</f>
        <v>-0.1436989011691745</v>
      </c>
      <c r="AU82" s="1">
        <f>'F12b_VDZ-F12'!H75-'F12b_VDZ-F12'!$C75</f>
        <v>-0.13407669790196408</v>
      </c>
      <c r="AV82" s="1">
        <f>'F12b_VDZ-F12'!I75-'F12b_VDZ-F12'!$C75</f>
        <v>-0.14730410378803072</v>
      </c>
      <c r="AW82" s="1">
        <f>'F12b_VDZ-F12'!N75-'F12b_VDZ-F12'!$L75</f>
        <v>-0.20238207229736371</v>
      </c>
      <c r="AX82" s="1">
        <f>'F12b_VDZ-F12'!O75-'F12b_VDZ-F12'!$L75</f>
        <v>-0.25007906528191848</v>
      </c>
      <c r="AY82" s="1">
        <f>'F12b_VDZ-F12'!P75-'F12b_VDZ-F12'!$L75</f>
        <v>-0.21274504241475478</v>
      </c>
      <c r="AZ82" s="1">
        <f>'F12b_VDZ-F12'!Q75-'F12b_VDZ-F12'!$L75</f>
        <v>-0.2049391571752035</v>
      </c>
      <c r="BA82" s="1">
        <f>'F12b_VDZ-F12'!R75-'F12b_VDZ-F12'!$L75</f>
        <v>-0.21566971539521695</v>
      </c>
      <c r="BB82" s="1">
        <f t="shared" si="9"/>
        <v>-0.18180717879127029</v>
      </c>
      <c r="BC82" s="1">
        <f t="shared" si="10"/>
        <v>-0.21989954165589087</v>
      </c>
      <c r="BD82" s="1">
        <f t="shared" si="11"/>
        <v>-0.17822197179196464</v>
      </c>
      <c r="BE82" s="1">
        <f t="shared" si="12"/>
        <v>-0.16950792753858379</v>
      </c>
      <c r="BF82" s="1">
        <f t="shared" si="13"/>
        <v>-0.18148690959162384</v>
      </c>
      <c r="BG82" s="1"/>
      <c r="BH82" s="1">
        <f>'F12c_VDZ-F12 '!E75-'F12c_VDZ-F12 '!$C75</f>
        <v>-0.12696094746228237</v>
      </c>
      <c r="BI82" s="1">
        <f>'F12c_VDZ-F12 '!F75-'F12c_VDZ-F12 '!$C75</f>
        <v>-0.15523798228055963</v>
      </c>
      <c r="BJ82" s="1">
        <f>'F12c_VDZ-F12 '!G75-'F12c_VDZ-F12 '!$C75</f>
        <v>-0.10792704831232847</v>
      </c>
      <c r="BK82" s="1">
        <f>'F12c_VDZ-F12 '!H75-'F12c_VDZ-F12 '!$C75</f>
        <v>-0.1003549257530878</v>
      </c>
      <c r="BL82" s="1">
        <f>'F12c_VDZ-F12 '!I75-'F12c_VDZ-F12 '!$C75</f>
        <v>-0.11340160347267947</v>
      </c>
      <c r="BM82" s="1">
        <f>'F12c_VDZ-F12 '!N75-'F12c_VDZ-F12 '!$L75</f>
        <v>-0.17818525574976452</v>
      </c>
      <c r="BN82" s="1">
        <f>'F12c_VDZ-F12 '!O75-'F12c_VDZ-F12 '!$L75</f>
        <v>-0.22530746838145177</v>
      </c>
      <c r="BO82" s="1">
        <f>'F12c_VDZ-F12 '!P75-'F12c_VDZ-F12 '!$L75</f>
        <v>-0.18708351378454591</v>
      </c>
      <c r="BP82" s="1">
        <f>'F12c_VDZ-F12 '!Q75-'F12c_VDZ-F12 '!$L75</f>
        <v>-0.18096576372911555</v>
      </c>
      <c r="BQ82" s="1">
        <f>'F12c_VDZ-F12 '!R75-'F12c_VDZ-F12 '!$L75</f>
        <v>-0.19150657480524069</v>
      </c>
      <c r="BR82" s="1">
        <f>'F12c_VDZ-F12 '!W75-'F12c_VDZ-F12 '!$U75</f>
        <v>-0.15257310160602344</v>
      </c>
      <c r="BS82" s="1">
        <f>'F12c_VDZ-F12 '!X75-'F12c_VDZ-F12 '!$U75</f>
        <v>-0.19027272533100525</v>
      </c>
      <c r="BT82" s="1">
        <f>'F12c_VDZ-F12 '!Y75-'F12c_VDZ-F12 '!$U75</f>
        <v>-0.14750528104843674</v>
      </c>
      <c r="BU82" s="1">
        <f>'F12c_VDZ-F12 '!Z75-'F12c_VDZ-F12 '!$U75</f>
        <v>-0.14066034474110101</v>
      </c>
      <c r="BV82" s="1">
        <f>'F12c_VDZ-F12 '!AA75-'F12c_VDZ-F12 '!$U75</f>
        <v>-0.15245408913895986</v>
      </c>
      <c r="BX82" s="1">
        <f>'F12c_aVDZ-F12'!E75-'F12c_aVDZ-F12'!C75</f>
        <v>-0.12098026985196064</v>
      </c>
      <c r="BY82" s="1">
        <f>'F12c_aVDZ-F12'!F75-'F12c_aVDZ-F12'!C75</f>
        <v>-0.1459488378753413</v>
      </c>
      <c r="BZ82" s="1">
        <f>'F12c_aVDZ-F12'!G75-'F12c_aVDZ-F12'!C75</f>
        <v>-9.6514571893680845E-2</v>
      </c>
      <c r="CA82" s="1">
        <f>'F12c_aVDZ-F12'!H75-'F12c_aVDZ-F12'!C75</f>
        <v>-8.871557260507501E-2</v>
      </c>
      <c r="CB82" s="1">
        <f>'F12c_aVDZ-F12'!I75-'F12c_aVDZ-F12'!C75</f>
        <v>-0.10141261125452683</v>
      </c>
      <c r="CC82" s="1">
        <f>'F12c_aVDZ-F12'!N75-'F12c_aVDZ-F12'!L75</f>
        <v>-0.17104215637157427</v>
      </c>
      <c r="CD82" s="1">
        <f>'F12c_aVDZ-F12'!O75-'F12c_aVDZ-F12'!L75</f>
        <v>-0.21965280772244755</v>
      </c>
      <c r="CE82" s="1">
        <f>'F12c_aVDZ-F12'!P75-'F12c_aVDZ-F12'!L75</f>
        <v>-0.17924449679203391</v>
      </c>
      <c r="CF82" s="1">
        <f>'F12c_aVDZ-F12'!Q75-'F12c_aVDZ-F12'!L75</f>
        <v>-0.17286947772495687</v>
      </c>
      <c r="CG82" s="1">
        <f>'F12c_aVDZ-F12'!R75-'F12c_aVDZ-F12'!L75</f>
        <v>-0.1832482276761116</v>
      </c>
      <c r="CH82" s="1">
        <f>'F12c_aVDZ-F12'!W75-'F12c_aVDZ-F12'!U75</f>
        <v>-0.1460112131117679</v>
      </c>
      <c r="CI82" s="1">
        <f>'F12c_aVDZ-F12'!X75-'F12c_aVDZ-F12'!U75</f>
        <v>-0.18280082279889509</v>
      </c>
      <c r="CJ82" s="1">
        <f>'F12c_aVDZ-F12'!Y75-'F12c_aVDZ-F12'!U75</f>
        <v>-0.13787953434285782</v>
      </c>
      <c r="CK82" s="1">
        <f>'F12c_aVDZ-F12'!Z75-'F12c_aVDZ-F12'!U75</f>
        <v>-0.13079252516501683</v>
      </c>
      <c r="CL82" s="1">
        <f>'F12c_aVDZ-F12'!AA75-'F12c_aVDZ-F12'!U75</f>
        <v>-0.14233041946531966</v>
      </c>
      <c r="CM82" t="str">
        <f t="shared" si="14"/>
        <v>65_Pyridine-Ethyne.out</v>
      </c>
      <c r="CO82" s="1">
        <f t="shared" si="15"/>
        <v>-2.9952486030529357E-2</v>
      </c>
      <c r="CP82" s="1"/>
      <c r="CQ82" s="1">
        <f t="shared" si="16"/>
        <v>-4.450885122461834E-3</v>
      </c>
      <c r="CR82" s="1">
        <f t="shared" si="17"/>
        <v>-8.0693035324834739E-3</v>
      </c>
      <c r="CS82" s="1">
        <f t="shared" si="18"/>
        <v>7.0870091778409972E-3</v>
      </c>
      <c r="CU82" t="str">
        <f t="shared" si="19"/>
        <v>65_Pyridine-Ethyne.out</v>
      </c>
      <c r="CV82" s="1">
        <f t="shared" si="20"/>
        <v>-6.284017223938293E-2</v>
      </c>
      <c r="CW82" s="1">
        <f t="shared" si="21"/>
        <v>5.0159827760617059E-2</v>
      </c>
      <c r="CX82" s="1">
        <f t="shared" si="22"/>
        <v>4.5232779448288352E-2</v>
      </c>
      <c r="CY82" s="1">
        <f t="shared" si="23"/>
        <v>1.5280293417758994E-2</v>
      </c>
      <c r="CZ82" s="1">
        <f t="shared" si="27"/>
        <v>2.2367302595599992E-2</v>
      </c>
      <c r="DA82" s="1">
        <f t="shared" si="28"/>
        <v>1.082940829529716E-2</v>
      </c>
      <c r="DB82" s="1">
        <f t="shared" si="24"/>
        <v>7.2109898852755205E-3</v>
      </c>
      <c r="DC82" s="1">
        <f t="shared" si="25"/>
        <v>-3.3382605410940402E-3</v>
      </c>
      <c r="DD82" s="1"/>
      <c r="DH82" s="1"/>
      <c r="DI82" s="1"/>
      <c r="DJ82" s="1"/>
      <c r="DK82" s="1"/>
      <c r="DL82" s="1"/>
      <c r="DM82" s="1"/>
    </row>
    <row r="83" spans="1:117" x14ac:dyDescent="0.2">
      <c r="A83" t="s">
        <v>187</v>
      </c>
      <c r="B83" s="1"/>
      <c r="C83" s="1"/>
      <c r="E83" s="1">
        <f>'CCSD-MP2 '!X77+'(T) '!P86</f>
        <v>-0.62702874452564039</v>
      </c>
      <c r="F83" s="1"/>
      <c r="G83" s="1">
        <f>'CCSD-MP2 '!X77+'(T) '!AC86</f>
        <v>-0.65706166503632857</v>
      </c>
      <c r="H83" s="1"/>
      <c r="I83" s="1">
        <f>BEGDB!I69-BEGDB!E69</f>
        <v>-0.58599999999999941</v>
      </c>
      <c r="J83" s="1">
        <f>-(BEGDB!D69-BEGDB!I69)</f>
        <v>-0.58399999999999963</v>
      </c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B83" s="1">
        <f>'F12b_VTZ-F12'!E76-'F12b_VTZ-F12'!$C76</f>
        <v>-0.56386616748445118</v>
      </c>
      <c r="AC83" s="1">
        <f>'F12b_VTZ-F12'!F76-'F12b_VTZ-F12'!$C76</f>
        <v>-0.62395455112117659</v>
      </c>
      <c r="AD83" s="1">
        <f>'F12b_VTZ-F12'!G76-'F12b_VTZ-F12'!$C76</f>
        <v>-0.57898818635137861</v>
      </c>
      <c r="AE83" s="1">
        <f>'F12b_VTZ-F12'!H76-'F12b_VTZ-F12'!$C76</f>
        <v>-0.56716750031218943</v>
      </c>
      <c r="AF83" s="1">
        <f>'F12b_VTZ-F12'!I76-'F12b_VTZ-F12'!$C76</f>
        <v>-0.5852524863919859</v>
      </c>
      <c r="AG83" s="1">
        <f>'F12b_VTZ-F12'!N76-'F12b_VTZ-F12'!$L76</f>
        <v>-0.60187859337918859</v>
      </c>
      <c r="AH83" s="1">
        <f>'F12b_VTZ-F12'!O76-'F12b_VTZ-F12'!$L76</f>
        <v>-0.67447606772250301</v>
      </c>
      <c r="AI83" s="1">
        <f>'F12b_VTZ-F12'!P76-'F12b_VTZ-F12'!$L76</f>
        <v>-0.63243376348760139</v>
      </c>
      <c r="AJ83" s="1">
        <f>'F12b_VTZ-F12'!Q76-'F12b_VTZ-F12'!$L76</f>
        <v>-0.6213817498042844</v>
      </c>
      <c r="AK83" s="1">
        <f>'F12b_VTZ-F12'!R76-'F12b_VTZ-F12'!$L76</f>
        <v>-0.63829071032940643</v>
      </c>
      <c r="AL83" s="1">
        <f>'F12b_VTZ-F12'!W76-'F12b_VTZ-F12'!$U76</f>
        <v>-0.58287238043181988</v>
      </c>
      <c r="AM83" s="1">
        <f>'F12b_VTZ-F12'!X76-'F12b_VTZ-F12'!$U76</f>
        <v>-0.64921530942184003</v>
      </c>
      <c r="AN83" s="1">
        <f>'F12b_VTZ-F12'!Y76-'F12b_VTZ-F12'!$U76</f>
        <v>-0.60571097491949022</v>
      </c>
      <c r="AO83" s="1">
        <f>'F12b_VTZ-F12'!Z76-'F12b_VTZ-F12'!$U76</f>
        <v>-0.59427462505823669</v>
      </c>
      <c r="AP83" s="1">
        <f>'F12b_VTZ-F12'!AA76-'F12b_VTZ-F12'!$U76</f>
        <v>-0.61177159836069617</v>
      </c>
      <c r="AQ83" s="1"/>
      <c r="AR83" s="1">
        <f>'F12b_VDZ-F12'!E76-'F12b_VDZ-F12'!$C76</f>
        <v>-0.60427049643240949</v>
      </c>
      <c r="AS83" s="1">
        <f>'F12b_VDZ-F12'!F76-'F12b_VDZ-F12'!$C76</f>
        <v>-0.7136778427557573</v>
      </c>
      <c r="AT83" s="1">
        <f>'F12b_VDZ-F12'!G76-'F12b_VDZ-F12'!$C76</f>
        <v>-0.60808121479361343</v>
      </c>
      <c r="AU83" s="1">
        <f>'F12b_VDZ-F12'!H76-'F12b_VDZ-F12'!$C76</f>
        <v>-0.58499493170542394</v>
      </c>
      <c r="AV83" s="1">
        <f>'F12b_VDZ-F12'!I76-'F12b_VDZ-F12'!$C76</f>
        <v>-0.61792117781511458</v>
      </c>
      <c r="AW83" s="1">
        <f>'F12b_VDZ-F12'!N76-'F12b_VDZ-F12'!$L76</f>
        <v>-0.66878511519709427</v>
      </c>
      <c r="AX83" s="1">
        <f>'F12b_VDZ-F12'!O76-'F12b_VDZ-F12'!$L76</f>
        <v>-0.79376031133415026</v>
      </c>
      <c r="AY83" s="1">
        <f>'F12b_VDZ-F12'!P76-'F12b_VDZ-F12'!$L76</f>
        <v>-0.70322332832855672</v>
      </c>
      <c r="AZ83" s="1">
        <f>'F12b_VDZ-F12'!Q76-'F12b_VDZ-F12'!$L76</f>
        <v>-0.68342949153703492</v>
      </c>
      <c r="BA83" s="1">
        <f>'F12b_VDZ-F12'!R76-'F12b_VDZ-F12'!$L76</f>
        <v>-0.71165996671413723</v>
      </c>
      <c r="BB83" s="1">
        <f t="shared" ref="BB83" si="29">(AR83+AW83)/2</f>
        <v>-0.63652780581475188</v>
      </c>
      <c r="BC83" s="1">
        <f t="shared" ref="BC83" si="30">(AS83+AX83)/2</f>
        <v>-0.75371907704495378</v>
      </c>
      <c r="BD83" s="1">
        <f t="shared" ref="BD83" si="31">(AT83+AY83)/2</f>
        <v>-0.65565227156108508</v>
      </c>
      <c r="BE83" s="1">
        <f t="shared" ref="BE83" si="32">(AU83+AZ83)/2</f>
        <v>-0.63421221162122943</v>
      </c>
      <c r="BF83" s="1">
        <f t="shared" ref="BF83" si="33">(AV83+BA83)/2</f>
        <v>-0.6647905722646259</v>
      </c>
      <c r="BG83" s="1"/>
      <c r="BH83" s="1">
        <f>'F12c_VDZ-F12 '!E76-'F12c_VDZ-F12 '!$C76</f>
        <v>-0.596556381575855</v>
      </c>
      <c r="BI83" s="1">
        <f>'F12c_VDZ-F12 '!F76-'F12c_VDZ-F12 '!$C76</f>
        <v>-0.70312154331563015</v>
      </c>
      <c r="BJ83" s="1">
        <f>'F12c_VDZ-F12 '!G76-'F12c_VDZ-F12 '!$C76</f>
        <v>-0.59539700434330189</v>
      </c>
      <c r="BK83" s="1">
        <f>'F12c_VDZ-F12 '!H76-'F12c_VDZ-F12 '!$C76</f>
        <v>-0.57705576792091406</v>
      </c>
      <c r="BL83" s="1">
        <f>'F12c_VDZ-F12 '!I76-'F12c_VDZ-F12 '!$C76</f>
        <v>-0.60931236448665249</v>
      </c>
      <c r="BM83" s="1">
        <f>'F12c_VDZ-F12 '!N76-'F12c_VDZ-F12 '!$L76</f>
        <v>-0.68183774202147163</v>
      </c>
      <c r="BN83" s="1">
        <f>'F12c_VDZ-F12 '!O76-'F12c_VDZ-F12 '!$L76</f>
        <v>-0.80378964576866885</v>
      </c>
      <c r="BO83" s="1">
        <f>'F12c_VDZ-F12 '!P76-'F12c_VDZ-F12 '!$L76</f>
        <v>-0.71163357111738046</v>
      </c>
      <c r="BP83" s="1">
        <f>'F12c_VDZ-F12 '!Q76-'F12c_VDZ-F12 '!$L76</f>
        <v>-0.69594302958373122</v>
      </c>
      <c r="BQ83" s="1">
        <f>'F12c_VDZ-F12 '!R76-'F12c_VDZ-F12 '!$L76</f>
        <v>-0.7235378686934375</v>
      </c>
      <c r="BR83" s="1">
        <f>'F12c_VDZ-F12 '!W76-'F12c_VDZ-F12 '!$U76</f>
        <v>-0.63919706179866287</v>
      </c>
      <c r="BS83" s="1">
        <f>'F12c_VDZ-F12 '!X76-'F12c_VDZ-F12 '!$U76</f>
        <v>-0.75345559454214905</v>
      </c>
      <c r="BT83" s="1">
        <f>'F12c_VDZ-F12 '!Y76-'F12c_VDZ-F12 '!$U76</f>
        <v>-0.65351528773034051</v>
      </c>
      <c r="BU83" s="1">
        <f>'F12c_VDZ-F12 '!Z76-'F12c_VDZ-F12 '!$U76</f>
        <v>-0.63649939875232242</v>
      </c>
      <c r="BV83" s="1">
        <f>'F12c_VDZ-F12 '!AA76-'F12c_VDZ-F12 '!$U76</f>
        <v>-0.66642511659004455</v>
      </c>
      <c r="BX83" s="1">
        <f>'F12c_aVDZ-F12'!E76-'F12c_aVDZ-F12'!C76</f>
        <v>-0.56543529140077275</v>
      </c>
      <c r="BY83" s="1">
        <f>'F12c_aVDZ-F12'!F76-'F12c_aVDZ-F12'!C76</f>
        <v>-0.66095728577824708</v>
      </c>
      <c r="BZ83" s="1">
        <f>'F12c_aVDZ-F12'!G76-'F12c_aVDZ-F12'!C76</f>
        <v>-0.55111052387000559</v>
      </c>
      <c r="CA83" s="1">
        <f>'F12c_aVDZ-F12'!H76-'F12c_aVDZ-F12'!C76</f>
        <v>-0.53268668884273485</v>
      </c>
      <c r="CB83" s="1">
        <f>'F12c_aVDZ-F12'!I76-'F12c_aVDZ-F12'!C76</f>
        <v>-0.56318501832858026</v>
      </c>
      <c r="CC83" s="1">
        <f>'F12c_aVDZ-F12'!N76-'F12c_aVDZ-F12'!L76</f>
        <v>-0.65182195526595432</v>
      </c>
      <c r="CD83" s="1">
        <f>'F12c_aVDZ-F12'!O76-'F12c_aVDZ-F12'!L76</f>
        <v>-0.77368424509802702</v>
      </c>
      <c r="CE83" s="1">
        <f>'F12c_aVDZ-F12'!P76-'F12c_aVDZ-F12'!L76</f>
        <v>-0.67745461114107419</v>
      </c>
      <c r="CF83" s="1">
        <f>'F12c_aVDZ-F12'!Q76-'F12c_aVDZ-F12'!L76</f>
        <v>-0.66131468248083269</v>
      </c>
      <c r="CG83" s="1">
        <f>'F12c_aVDZ-F12'!R76-'F12c_aVDZ-F12'!L76</f>
        <v>-0.6880322937398069</v>
      </c>
      <c r="CH83" s="1">
        <f>'F12c_aVDZ-F12'!W76-'F12c_aVDZ-F12'!U76</f>
        <v>-0.60862862333336354</v>
      </c>
      <c r="CI83" s="1">
        <f>'F12c_aVDZ-F12'!X76-'F12c_aVDZ-F12'!U76</f>
        <v>-0.71732076543813683</v>
      </c>
      <c r="CJ83" s="1">
        <f>'F12c_aVDZ-F12'!Y76-'F12c_aVDZ-F12'!U76</f>
        <v>-0.61428256750553967</v>
      </c>
      <c r="CK83" s="1">
        <f>'F12c_aVDZ-F12'!Z76-'F12c_aVDZ-F12'!U76</f>
        <v>-0.59700068566178377</v>
      </c>
      <c r="CL83" s="1">
        <f>'F12c_aVDZ-F12'!AA76-'F12c_aVDZ-F12'!U76</f>
        <v>-0.6256086560341938</v>
      </c>
      <c r="CM83" t="str">
        <f t="shared" ref="CM83" si="34">A83</f>
        <v>66_MeNH2-Pyridine.out</v>
      </c>
      <c r="CO83" s="1">
        <f t="shared" ref="CO83" si="35">CJ83-BJ83</f>
        <v>-1.8885563162237773E-2</v>
      </c>
      <c r="CP83" s="1"/>
      <c r="CQ83" s="1">
        <f t="shared" ref="CQ83" si="36">CL83-CJ83</f>
        <v>-1.1326088528654132E-2</v>
      </c>
      <c r="CR83" s="1">
        <f t="shared" ref="CR83" si="37">BY83-CJ83</f>
        <v>-4.6674718272707416E-2</v>
      </c>
      <c r="CS83" s="1">
        <f t="shared" ref="CS83" si="38">CK83-CJ83</f>
        <v>1.7281881843755897E-2</v>
      </c>
      <c r="CU83" t="str">
        <f t="shared" ref="CU83" si="39">A83</f>
        <v>66_MeNH2-Pyridine.out</v>
      </c>
      <c r="CV83" s="1">
        <f t="shared" ref="CV83" si="40">J83-$E83</f>
        <v>4.3028744525640761E-2</v>
      </c>
      <c r="CW83" s="1">
        <f t="shared" ref="CW83" si="41">I83-$E83</f>
        <v>4.1028744525640981E-2</v>
      </c>
      <c r="CX83" s="1">
        <f t="shared" ref="CX83" si="42">BJ83-$E83</f>
        <v>3.1631740182338497E-2</v>
      </c>
      <c r="CY83" s="1">
        <f t="shared" ref="CY83" si="43">CJ83-$E83</f>
        <v>1.2746177020100724E-2</v>
      </c>
      <c r="CZ83" s="1">
        <f t="shared" si="27"/>
        <v>3.0028058863856621E-2</v>
      </c>
      <c r="DA83" s="1">
        <f t="shared" si="28"/>
        <v>1.4200884914465917E-3</v>
      </c>
      <c r="DB83" s="1">
        <f t="shared" ref="DB83" si="44">BY83-$E83</f>
        <v>-3.3928541252606692E-2</v>
      </c>
      <c r="DC83" s="1">
        <f t="shared" ref="DC83" si="45">AI83-$E83</f>
        <v>-5.4050189619609945E-3</v>
      </c>
      <c r="DD83" s="1"/>
      <c r="DH83" s="1"/>
      <c r="DI83" s="1"/>
      <c r="DJ83" s="1"/>
      <c r="DK83" s="1"/>
      <c r="DL83" s="1"/>
      <c r="DM83" s="1"/>
    </row>
    <row r="84" spans="1:117" x14ac:dyDescent="0.2">
      <c r="AB84" s="1"/>
      <c r="AC84" s="1"/>
      <c r="AD84" s="1"/>
      <c r="AE84" s="1"/>
      <c r="AF84" s="1"/>
    </row>
    <row r="85" spans="1:117" x14ac:dyDescent="0.2">
      <c r="AB85" s="1"/>
      <c r="AC85" s="1"/>
      <c r="AD85" s="1"/>
      <c r="AE85" s="1"/>
      <c r="AF85" s="1"/>
    </row>
    <row r="86" spans="1:117" x14ac:dyDescent="0.2">
      <c r="AB86" s="1"/>
      <c r="AC86" s="1"/>
      <c r="AD86" s="1"/>
      <c r="AE86" s="1"/>
      <c r="AF86" s="1"/>
    </row>
  </sheetData>
  <conditionalFormatting sqref="B3:C6 E3:J6 AB3:CL6">
    <cfRule type="colorScale" priority="1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3:AH13 AB8:AH10 B8:C13 AQ13:BV13 AQ8:CL10 H8:J8 E9:J13">
    <cfRule type="colorScale" priority="1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1:BV12 BX11:CN1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O18:CO83">
    <cfRule type="colorScale" priority="3">
      <colorScale>
        <cfvo type="min"/>
        <cfvo type="max"/>
        <color rgb="FFF8696B"/>
        <color rgb="FFFCFCFF"/>
      </colorScale>
    </cfRule>
  </conditionalFormatting>
  <conditionalFormatting sqref="CV18:DC83">
    <cfRule type="colorScale" priority="2">
      <colorScale>
        <cfvo type="min"/>
        <cfvo type="num" val="0"/>
        <cfvo type="max"/>
        <color rgb="FFF8696B"/>
        <color rgb="FFFCFCFF"/>
        <color rgb="FF5A8AC6"/>
      </colorScale>
    </cfRule>
  </conditionalFormatting>
  <conditionalFormatting sqref="DH11:DM1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horizontalDpi="4294967292" verticalDpi="429496729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77"/>
  <sheetViews>
    <sheetView topLeftCell="AA1" workbookViewId="0">
      <selection activeCell="AN10" sqref="AN10:AP10"/>
    </sheetView>
  </sheetViews>
  <sheetFormatPr baseColWidth="10" defaultRowHeight="16" x14ac:dyDescent="0.2"/>
  <cols>
    <col min="1" max="1" width="30" customWidth="1"/>
    <col min="40" max="42" width="10.83203125" style="2"/>
    <col min="45" max="45" width="30" customWidth="1"/>
  </cols>
  <sheetData>
    <row r="1" spans="1:80" ht="21" thickBot="1" x14ac:dyDescent="0.3">
      <c r="A1" s="12" t="s">
        <v>516</v>
      </c>
    </row>
    <row r="2" spans="1:80" ht="17" thickTop="1" x14ac:dyDescent="0.2"/>
    <row r="5" spans="1:80" ht="21" thickBot="1" x14ac:dyDescent="0.3">
      <c r="B5" s="12" t="s">
        <v>106</v>
      </c>
    </row>
    <row r="6" spans="1:80" ht="17" thickTop="1" x14ac:dyDescent="0.2">
      <c r="AO6" s="2" t="s">
        <v>307</v>
      </c>
    </row>
    <row r="7" spans="1:80" x14ac:dyDescent="0.2">
      <c r="AD7" t="s">
        <v>305</v>
      </c>
    </row>
    <row r="8" spans="1:80" x14ac:dyDescent="0.2">
      <c r="AD8" s="7">
        <f>SQRT(SUMSQ(AD11:AD76)/COUNT(AD11:AD76))</f>
        <v>7.0259136768008421E-2</v>
      </c>
      <c r="AM8" t="s">
        <v>308</v>
      </c>
      <c r="AN8" s="7">
        <f>SQRT(SUMSQ(AN11:AN76)/COUNT(AN11:AN76))</f>
        <v>0.15599528881585781</v>
      </c>
      <c r="AO8" s="7">
        <f>SQRT(SUMSQ(AO11:AO76)/COUNT(AO11:AO76))</f>
        <v>2.7541854422100095E-2</v>
      </c>
      <c r="AP8" s="7">
        <f>SQRT(SUMSQ(AP11:AP76)/COUNT(AP11:AP76))</f>
        <v>0.13116933414768664</v>
      </c>
    </row>
    <row r="9" spans="1:80" x14ac:dyDescent="0.2">
      <c r="B9" s="2" t="s">
        <v>262</v>
      </c>
      <c r="C9" s="2" t="s">
        <v>262</v>
      </c>
      <c r="D9" s="2" t="s">
        <v>262</v>
      </c>
      <c r="E9" s="2" t="s">
        <v>262</v>
      </c>
      <c r="F9" s="2" t="s">
        <v>262</v>
      </c>
      <c r="G9" s="2" t="s">
        <v>262</v>
      </c>
      <c r="H9" s="2" t="s">
        <v>262</v>
      </c>
      <c r="I9" s="2" t="s">
        <v>262</v>
      </c>
      <c r="K9" s="2" t="s">
        <v>138</v>
      </c>
      <c r="L9" s="2" t="s">
        <v>138</v>
      </c>
      <c r="M9" s="2" t="s">
        <v>138</v>
      </c>
      <c r="N9" s="2" t="s">
        <v>138</v>
      </c>
      <c r="O9" s="2" t="s">
        <v>138</v>
      </c>
      <c r="P9" s="2" t="s">
        <v>138</v>
      </c>
      <c r="Q9" s="2" t="s">
        <v>138</v>
      </c>
      <c r="R9" s="2" t="s">
        <v>138</v>
      </c>
      <c r="T9" s="2" t="s">
        <v>274</v>
      </c>
      <c r="U9" s="2" t="s">
        <v>274</v>
      </c>
      <c r="V9" s="2" t="s">
        <v>274</v>
      </c>
      <c r="W9" s="2" t="s">
        <v>274</v>
      </c>
      <c r="X9" s="2" t="s">
        <v>274</v>
      </c>
      <c r="Y9" s="2" t="s">
        <v>274</v>
      </c>
      <c r="Z9" s="2" t="s">
        <v>274</v>
      </c>
      <c r="AA9" s="2" t="s">
        <v>274</v>
      </c>
      <c r="AT9" s="2" t="s">
        <v>269</v>
      </c>
      <c r="AU9" s="2"/>
      <c r="AV9" s="2"/>
      <c r="AW9" s="2"/>
      <c r="AX9" s="2"/>
      <c r="AY9" s="2"/>
      <c r="AZ9" s="2"/>
      <c r="BA9" s="2"/>
      <c r="BB9" s="2" t="s">
        <v>276</v>
      </c>
      <c r="BC9" s="2"/>
      <c r="BD9" s="2"/>
      <c r="BE9" s="2"/>
      <c r="BF9" s="2"/>
      <c r="BG9" s="2"/>
      <c r="BH9" s="2"/>
      <c r="BI9" s="2" t="s">
        <v>277</v>
      </c>
      <c r="BJ9" s="2"/>
      <c r="BK9" s="2"/>
      <c r="BL9" s="2"/>
      <c r="BM9" s="2"/>
      <c r="BN9" s="2"/>
      <c r="BO9" s="2"/>
      <c r="BP9" s="2" t="s">
        <v>270</v>
      </c>
      <c r="BQ9" s="2"/>
      <c r="BR9" s="2"/>
      <c r="BS9" s="2"/>
      <c r="BT9" s="2"/>
      <c r="BU9" s="2"/>
      <c r="BV9" s="2"/>
      <c r="BW9" s="2" t="s">
        <v>271</v>
      </c>
      <c r="BX9" s="2"/>
      <c r="BY9" s="2"/>
      <c r="BZ9" s="2"/>
      <c r="CA9" s="2"/>
      <c r="CB9" s="2"/>
    </row>
    <row r="10" spans="1:80" ht="20" thickBot="1" x14ac:dyDescent="0.3">
      <c r="B10" s="11" t="s">
        <v>0</v>
      </c>
      <c r="C10" s="11" t="s">
        <v>1</v>
      </c>
      <c r="D10" s="11" t="s">
        <v>2</v>
      </c>
      <c r="E10" s="11" t="s">
        <v>3</v>
      </c>
      <c r="F10" s="11" t="s">
        <v>278</v>
      </c>
      <c r="G10" s="11" t="s">
        <v>517</v>
      </c>
      <c r="H10" s="11" t="s">
        <v>518</v>
      </c>
      <c r="I10" s="11" t="s">
        <v>300</v>
      </c>
      <c r="K10" s="18" t="s">
        <v>0</v>
      </c>
      <c r="L10" s="18" t="s">
        <v>1</v>
      </c>
      <c r="M10" s="18" t="s">
        <v>2</v>
      </c>
      <c r="N10" s="18" t="s">
        <v>3</v>
      </c>
      <c r="O10" s="18" t="s">
        <v>278</v>
      </c>
      <c r="P10" s="18" t="s">
        <v>517</v>
      </c>
      <c r="Q10" s="18" t="s">
        <v>518</v>
      </c>
      <c r="R10" s="18" t="s">
        <v>300</v>
      </c>
      <c r="T10" s="18" t="s">
        <v>0</v>
      </c>
      <c r="U10" s="18" t="s">
        <v>1</v>
      </c>
      <c r="V10" s="18" t="s">
        <v>2</v>
      </c>
      <c r="W10" s="18" t="s">
        <v>3</v>
      </c>
      <c r="X10" s="18" t="s">
        <v>278</v>
      </c>
      <c r="Y10" s="18" t="s">
        <v>517</v>
      </c>
      <c r="Z10" s="18" t="s">
        <v>518</v>
      </c>
      <c r="AA10" s="18" t="s">
        <v>300</v>
      </c>
      <c r="AD10" s="2" t="s">
        <v>0</v>
      </c>
      <c r="AE10" s="2" t="s">
        <v>1</v>
      </c>
      <c r="AF10" s="2" t="s">
        <v>2</v>
      </c>
      <c r="AG10" s="2" t="s">
        <v>3</v>
      </c>
      <c r="AH10" s="2" t="s">
        <v>278</v>
      </c>
      <c r="AI10" s="44" t="s">
        <v>519</v>
      </c>
      <c r="AJ10" s="44" t="s">
        <v>520</v>
      </c>
      <c r="AK10" s="2" t="s">
        <v>300</v>
      </c>
      <c r="AL10" s="2"/>
      <c r="AN10" s="2" t="s">
        <v>528</v>
      </c>
      <c r="AO10" s="2" t="s">
        <v>426</v>
      </c>
      <c r="AP10" s="13" t="s">
        <v>306</v>
      </c>
      <c r="AT10" s="11" t="s">
        <v>0</v>
      </c>
      <c r="AU10" s="11" t="s">
        <v>1</v>
      </c>
      <c r="AV10" s="11" t="s">
        <v>2</v>
      </c>
      <c r="AW10" s="11" t="s">
        <v>3</v>
      </c>
      <c r="AX10" s="11" t="s">
        <v>4</v>
      </c>
      <c r="AY10" s="11" t="s">
        <v>5</v>
      </c>
      <c r="AZ10" s="11" t="s">
        <v>278</v>
      </c>
      <c r="BA10" s="11"/>
      <c r="BB10" s="11" t="s">
        <v>0</v>
      </c>
      <c r="BC10" s="11" t="s">
        <v>1</v>
      </c>
      <c r="BD10" s="11" t="s">
        <v>2</v>
      </c>
      <c r="BE10" s="11" t="s">
        <v>3</v>
      </c>
      <c r="BF10" s="11" t="s">
        <v>4</v>
      </c>
      <c r="BG10" s="11" t="s">
        <v>278</v>
      </c>
      <c r="BH10" s="11"/>
      <c r="BI10" s="11" t="s">
        <v>0</v>
      </c>
      <c r="BJ10" s="11" t="s">
        <v>1</v>
      </c>
      <c r="BK10" s="11" t="s">
        <v>2</v>
      </c>
      <c r="BL10" s="11" t="s">
        <v>3</v>
      </c>
      <c r="BM10" s="11" t="s">
        <v>4</v>
      </c>
      <c r="BN10" s="11" t="s">
        <v>278</v>
      </c>
      <c r="BO10" s="11"/>
      <c r="BP10" s="11" t="s">
        <v>0</v>
      </c>
      <c r="BQ10" s="11" t="s">
        <v>1</v>
      </c>
      <c r="BR10" s="11" t="s">
        <v>2</v>
      </c>
      <c r="BS10" s="11" t="s">
        <v>3</v>
      </c>
      <c r="BT10" s="11" t="s">
        <v>4</v>
      </c>
      <c r="BU10" s="11" t="s">
        <v>278</v>
      </c>
      <c r="BV10" s="11"/>
      <c r="BW10" s="11" t="s">
        <v>0</v>
      </c>
      <c r="BX10" s="11" t="s">
        <v>1</v>
      </c>
      <c r="BY10" s="11" t="s">
        <v>2</v>
      </c>
      <c r="BZ10" s="11" t="s">
        <v>3</v>
      </c>
      <c r="CA10" s="11" t="s">
        <v>4</v>
      </c>
      <c r="CB10" s="11" t="s">
        <v>278</v>
      </c>
    </row>
    <row r="11" spans="1:80" ht="17" thickTop="1" x14ac:dyDescent="0.2">
      <c r="A11" t="s">
        <v>140</v>
      </c>
      <c r="B11" s="1">
        <f t="shared" ref="B11:B42" si="0">627.5095*(BB11+BI11-AT11)</f>
        <v>3.7235376456899441</v>
      </c>
      <c r="C11" s="1">
        <f t="shared" ref="C11:C42" si="1">627.5095*(BC11+BJ11-AU11)</f>
        <v>5.0628675275371604</v>
      </c>
      <c r="D11" s="1">
        <f t="shared" ref="D11:D42" si="2">627.5095*(BD11+BK11-AV11)</f>
        <v>4.7968565328864941</v>
      </c>
      <c r="E11" s="1">
        <f t="shared" ref="E11:E42" si="3">627.5095*(BE11+BL11-AW11)</f>
        <v>5.06806936542546</v>
      </c>
      <c r="F11" s="1">
        <f t="shared" ref="F11:F42" si="4">627.5095*(BG11+BN11-AZ11)</f>
        <v>5.0214637947316483</v>
      </c>
      <c r="G11" s="1">
        <f t="shared" ref="G11:G42" si="5">(F11-D11)*AY11+D11</f>
        <v>5.0646917083463663</v>
      </c>
      <c r="H11" s="1">
        <f t="shared" ref="H11:H42" si="6">(F11-D11)*AX11+D11</f>
        <v>5.072137728852919</v>
      </c>
      <c r="I11" s="1">
        <f>(F11-D11)*1.1413+D11</f>
        <v>5.0532008008303686</v>
      </c>
      <c r="J11" s="1"/>
      <c r="K11" s="1">
        <f t="shared" ref="K11:K42" si="7">627.5095*(BP11+BW11-AT11)</f>
        <v>3.6656583173636945</v>
      </c>
      <c r="L11" s="1">
        <f t="shared" ref="L11:L42" si="8">627.5095*(BQ11+BX11-AU11)</f>
        <v>4.9194769820442925</v>
      </c>
      <c r="M11" s="1">
        <f t="shared" ref="M11:M42" si="9">627.5095*(BR11+BY11-AV11)</f>
        <v>4.6409373805882055</v>
      </c>
      <c r="N11" s="1">
        <f t="shared" ref="N11:N42" si="10">627.5095*(BS11+BZ11-AW11)</f>
        <v>4.8464366288816931</v>
      </c>
      <c r="O11" s="1">
        <f t="shared" ref="O11:O42" si="11">627.5095*(BU11+CB11-AZ11)</f>
        <v>4.8020442597007014</v>
      </c>
      <c r="P11" s="1">
        <f t="shared" ref="P11:P42" si="12">(O11-M11)*AY11+M11</f>
        <v>4.8330508896546922</v>
      </c>
      <c r="Q11" s="1">
        <f t="shared" ref="Q11:Q42" si="13">(O11-M11)*AX11+M11</f>
        <v>4.8383917905488287</v>
      </c>
      <c r="R11" s="1">
        <f>(O11-M11)*1.1413+M11</f>
        <v>4.8248086617192971</v>
      </c>
      <c r="S11" s="1"/>
      <c r="T11" s="1">
        <f>(B11+K11)/2</f>
        <v>3.6945979815268193</v>
      </c>
      <c r="U11" s="1">
        <f t="shared" ref="U11:W11" si="14">(C11+L11)/2</f>
        <v>4.991172254790726</v>
      </c>
      <c r="V11" s="1">
        <f t="shared" si="14"/>
        <v>4.7188969567373498</v>
      </c>
      <c r="W11" s="1">
        <f t="shared" si="14"/>
        <v>4.9572529971535761</v>
      </c>
      <c r="X11" s="1">
        <f>(F11+O11)/2</f>
        <v>4.9117540272161744</v>
      </c>
      <c r="Y11" s="1">
        <f>(G11+P11)/2</f>
        <v>4.9488712990005297</v>
      </c>
      <c r="Z11" s="1">
        <f>(H11+Q11)/2</f>
        <v>4.9552647597008743</v>
      </c>
      <c r="AA11" s="1">
        <f>(I11+R11)/2</f>
        <v>4.9390047312748333</v>
      </c>
      <c r="AD11" s="1">
        <f>K11-B11</f>
        <v>-5.7879328326249535E-2</v>
      </c>
      <c r="AE11" s="1">
        <f t="shared" ref="AE11:AK11" si="15">L11-C11</f>
        <v>-0.14339054549286789</v>
      </c>
      <c r="AF11" s="1">
        <f t="shared" si="15"/>
        <v>-0.15591915229828857</v>
      </c>
      <c r="AG11" s="1">
        <f t="shared" si="15"/>
        <v>-0.22163273654376692</v>
      </c>
      <c r="AH11" s="1">
        <f t="shared" si="15"/>
        <v>-0.21941953503094691</v>
      </c>
      <c r="AI11" s="1">
        <f t="shared" si="15"/>
        <v>-0.23164081869167408</v>
      </c>
      <c r="AJ11" s="1">
        <f t="shared" si="15"/>
        <v>-0.23374593830409029</v>
      </c>
      <c r="AK11" s="1">
        <f t="shared" si="15"/>
        <v>-0.22839213911107148</v>
      </c>
      <c r="AL11" s="1"/>
      <c r="AM11" s="1" t="s">
        <v>140</v>
      </c>
      <c r="AN11" s="7">
        <f>AE11-AD11</f>
        <v>-8.5511217166618358E-2</v>
      </c>
      <c r="AO11" s="7">
        <f>AF11-AE11</f>
        <v>-1.2528606805420672E-2</v>
      </c>
      <c r="AP11" s="7">
        <f t="shared" ref="AP11:AP42" si="16">AH11-AF11</f>
        <v>-6.3500382732658345E-2</v>
      </c>
      <c r="AS11" t="s">
        <v>140</v>
      </c>
      <c r="AT11">
        <v>-152.12870860690199</v>
      </c>
      <c r="AU11">
        <v>-152.72279703408299</v>
      </c>
      <c r="AV11">
        <v>-152.704989736275</v>
      </c>
      <c r="AW11">
        <v>-152.72211739117299</v>
      </c>
      <c r="AX11">
        <v>1.225611290147</v>
      </c>
      <c r="AY11">
        <v>1.1924600000000001</v>
      </c>
      <c r="AZ11">
        <f>(AW11-AV11)/AX11+AV11</f>
        <v>-152.71896452178464</v>
      </c>
      <c r="BB11">
        <v>-76.061292758524999</v>
      </c>
      <c r="BC11">
        <v>-76.357346929138998</v>
      </c>
      <c r="BD11">
        <v>-76.348644755956997</v>
      </c>
      <c r="BE11">
        <v>-76.357002409882</v>
      </c>
      <c r="BF11">
        <v>1.2259938058619999</v>
      </c>
      <c r="BG11">
        <f t="shared" ref="BG11:BG42" si="17">(BE11-BD11)/BF11+BD11</f>
        <v>-76.35546180012561</v>
      </c>
      <c r="BI11">
        <v>-76.061482013676994</v>
      </c>
      <c r="BJ11">
        <v>-76.357381912307005</v>
      </c>
      <c r="BK11">
        <v>-76.348700703166998</v>
      </c>
      <c r="BL11">
        <v>-76.357038498997994</v>
      </c>
      <c r="BM11">
        <v>1.226181265598</v>
      </c>
      <c r="BN11">
        <f t="shared" ref="BN11:BN42" si="18">(BL11-BK11)/BM11+BK11</f>
        <v>-76.355500510067429</v>
      </c>
      <c r="BP11">
        <v>-76.061533121170001</v>
      </c>
      <c r="BQ11">
        <v>-76.357540586610995</v>
      </c>
      <c r="BR11">
        <v>-76.348869100529001</v>
      </c>
      <c r="BS11">
        <v>-76.357283929546</v>
      </c>
      <c r="BT11">
        <v>1.224377788525</v>
      </c>
      <c r="BU11">
        <f t="shared" ref="BU11:BU42" si="19">(BS11-BR11)/BT11+BR11</f>
        <v>-76.355741839560906</v>
      </c>
      <c r="BW11">
        <v>-76.061333887608995</v>
      </c>
      <c r="BX11">
        <v>-76.357416762205006</v>
      </c>
      <c r="BY11">
        <v>-76.348724831569996</v>
      </c>
      <c r="BZ11">
        <v>-76.357110173566994</v>
      </c>
      <c r="CA11">
        <v>1.2249768801650001</v>
      </c>
      <c r="CB11">
        <f>(BZ11-BY11)/CA11+BY11</f>
        <v>-76.355570137904166</v>
      </c>
    </row>
    <row r="12" spans="1:80" x14ac:dyDescent="0.2">
      <c r="A12" t="s">
        <v>141</v>
      </c>
      <c r="B12" s="1">
        <f t="shared" si="0"/>
        <v>3.767855600743093</v>
      </c>
      <c r="C12" s="1">
        <f t="shared" si="1"/>
        <v>5.7819174507747029</v>
      </c>
      <c r="D12" s="1">
        <f t="shared" si="2"/>
        <v>5.3610264068167757</v>
      </c>
      <c r="E12" s="1">
        <f t="shared" si="3"/>
        <v>5.7297532863222083</v>
      </c>
      <c r="F12" s="1">
        <f t="shared" si="4"/>
        <v>5.6658485791889888</v>
      </c>
      <c r="G12" s="1">
        <f t="shared" si="5"/>
        <v>5.721225623243849</v>
      </c>
      <c r="H12" s="1">
        <f t="shared" si="6"/>
        <v>5.7323746017042652</v>
      </c>
      <c r="I12" s="1">
        <f t="shared" ref="I12:I75" si="20">(F12-D12)*1.1413+D12</f>
        <v>5.7089199521451821</v>
      </c>
      <c r="J12" s="1"/>
      <c r="K12" s="1">
        <f t="shared" si="7"/>
        <v>3.7089373325615784</v>
      </c>
      <c r="L12" s="1">
        <f t="shared" si="8"/>
        <v>5.6314150000048402</v>
      </c>
      <c r="M12" s="1">
        <f t="shared" si="9"/>
        <v>5.1947861928540044</v>
      </c>
      <c r="N12" s="1">
        <f t="shared" si="10"/>
        <v>5.4896268508473689</v>
      </c>
      <c r="O12" s="1">
        <f t="shared" si="11"/>
        <v>5.4255306233089691</v>
      </c>
      <c r="P12" s="1">
        <f t="shared" si="12"/>
        <v>5.4674499639897221</v>
      </c>
      <c r="Q12" s="1">
        <f t="shared" si="13"/>
        <v>5.4758895229134819</v>
      </c>
      <c r="R12" s="1">
        <f t="shared" ref="R12:R75" si="21">(O12-M12)*1.1413+M12</f>
        <v>5.4581348113322559</v>
      </c>
      <c r="S12" s="1"/>
      <c r="T12" s="1">
        <f t="shared" ref="T12:T75" si="22">(B12+K12)/2</f>
        <v>3.7383964666523357</v>
      </c>
      <c r="U12" s="1">
        <f t="shared" ref="U12:U75" si="23">(C12+L12)/2</f>
        <v>5.7066662253897711</v>
      </c>
      <c r="V12" s="1">
        <f t="shared" ref="V12:V75" si="24">(D12+M12)/2</f>
        <v>5.2779062998353901</v>
      </c>
      <c r="W12" s="1">
        <f t="shared" ref="W12:W75" si="25">(E12+N12)/2</f>
        <v>5.6096900685847881</v>
      </c>
      <c r="X12" s="1">
        <f t="shared" ref="X12:X75" si="26">(F12+O12)/2</f>
        <v>5.5456896012489789</v>
      </c>
      <c r="Y12" s="1">
        <f t="shared" ref="Y12:Y75" si="27">(G12+P12)/2</f>
        <v>5.594337793616786</v>
      </c>
      <c r="Z12" s="1">
        <f t="shared" ref="Z12:Z75" si="28">(H12+Q12)/2</f>
        <v>5.6041320623088735</v>
      </c>
      <c r="AA12" s="1">
        <f t="shared" ref="AA12:AA75" si="29">(I12+R12)/2</f>
        <v>5.583527381738719</v>
      </c>
      <c r="AD12" s="1">
        <f>K12-B12</f>
        <v>-5.8918268181514577E-2</v>
      </c>
      <c r="AE12" s="1">
        <f t="shared" ref="AE12:AE75" si="30">L12-C12</f>
        <v>-0.15050245076986268</v>
      </c>
      <c r="AF12" s="1">
        <f t="shared" ref="AF12:AF75" si="31">M12-D12</f>
        <v>-0.16624021396277122</v>
      </c>
      <c r="AG12" s="1">
        <f t="shared" ref="AG12:AG75" si="32">N12-E12</f>
        <v>-0.24012643547483936</v>
      </c>
      <c r="AH12" s="1">
        <f t="shared" ref="AH12:AH75" si="33">O12-F12</f>
        <v>-0.2403179558800197</v>
      </c>
      <c r="AI12" s="1">
        <f t="shared" ref="AI12:AI75" si="34">P12-G12</f>
        <v>-0.25377565925412693</v>
      </c>
      <c r="AJ12" s="1">
        <f t="shared" ref="AJ12:AJ75" si="35">Q12-H12</f>
        <v>-0.25648507879078331</v>
      </c>
      <c r="AK12" s="1">
        <f t="shared" ref="AK12:AK75" si="36">R12-I12</f>
        <v>-0.25078514081292624</v>
      </c>
      <c r="AL12" s="1"/>
      <c r="AM12" t="s">
        <v>141</v>
      </c>
      <c r="AN12" s="7">
        <f>AE12-AD12</f>
        <v>-9.1584182588348106E-2</v>
      </c>
      <c r="AO12" s="7">
        <f t="shared" ref="AN12:AO75" si="37">AF12-AE12</f>
        <v>-1.5737763192908538E-2</v>
      </c>
      <c r="AP12" s="7">
        <f t="shared" si="16"/>
        <v>-7.4077741917248474E-2</v>
      </c>
      <c r="AS12" t="s">
        <v>141</v>
      </c>
      <c r="AT12">
        <v>-191.16073378706699</v>
      </c>
      <c r="AU12">
        <v>-191.93912688624101</v>
      </c>
      <c r="AV12">
        <v>-191.926021106333</v>
      </c>
      <c r="AW12">
        <v>-191.95069648280301</v>
      </c>
      <c r="AX12">
        <v>1.218245352684</v>
      </c>
      <c r="AY12">
        <v>1.18167</v>
      </c>
      <c r="AZ12">
        <f t="shared" ref="AZ12:AZ75" si="38">(AW12-AV12)/AX12+AV12</f>
        <v>-191.94627595599496</v>
      </c>
      <c r="BB12">
        <v>-76.061233211940007</v>
      </c>
      <c r="BC12">
        <v>-76.357333061331005</v>
      </c>
      <c r="BD12">
        <v>-76.348624382892993</v>
      </c>
      <c r="BE12">
        <v>-76.356988105810998</v>
      </c>
      <c r="BF12">
        <v>1.225932565475</v>
      </c>
      <c r="BG12">
        <f t="shared" si="17"/>
        <v>-76.355446718112361</v>
      </c>
      <c r="BI12">
        <v>-115.093496115273</v>
      </c>
      <c r="BJ12">
        <v>-115.57257975332899</v>
      </c>
      <c r="BK12">
        <v>-115.56885338440399</v>
      </c>
      <c r="BL12">
        <v>-115.584577434295</v>
      </c>
      <c r="BM12">
        <v>1.2145172036909999</v>
      </c>
      <c r="BN12">
        <f t="shared" si="18"/>
        <v>-115.58180013381455</v>
      </c>
      <c r="BP12">
        <v>-115.093535187852</v>
      </c>
      <c r="BQ12">
        <v>-115.572701866418</v>
      </c>
      <c r="BR12">
        <v>-115.56899806051899</v>
      </c>
      <c r="BS12">
        <v>-115.584792537033</v>
      </c>
      <c r="BT12">
        <v>1.2132213864370001</v>
      </c>
      <c r="BU12">
        <f t="shared" si="19"/>
        <v>-115.58201668736696</v>
      </c>
      <c r="BW12">
        <v>-76.061288031594003</v>
      </c>
      <c r="BX12">
        <v>-76.357450789154001</v>
      </c>
      <c r="BY12">
        <v>-76.348744627410994</v>
      </c>
      <c r="BZ12">
        <v>-76.357155668890002</v>
      </c>
      <c r="CA12">
        <v>1.2245805445689999</v>
      </c>
      <c r="CB12">
        <f t="shared" ref="CB12:CB75" si="39">(BZ12-BY12)/CA12+BY12</f>
        <v>-76.355613135584107</v>
      </c>
    </row>
    <row r="13" spans="1:80" x14ac:dyDescent="0.2">
      <c r="A13" t="s">
        <v>142</v>
      </c>
      <c r="B13" s="1">
        <f t="shared" si="0"/>
        <v>4.677222289725516</v>
      </c>
      <c r="C13" s="1">
        <f t="shared" si="1"/>
        <v>7.1865045392458846</v>
      </c>
      <c r="D13" s="1">
        <f t="shared" si="2"/>
        <v>6.5877132349165786</v>
      </c>
      <c r="E13" s="1">
        <f t="shared" si="3"/>
        <v>7.0504318125146082</v>
      </c>
      <c r="F13" s="1">
        <f t="shared" si="4"/>
        <v>6.9641093868830719</v>
      </c>
      <c r="G13" s="1">
        <f t="shared" si="5"/>
        <v>7.0281757759092889</v>
      </c>
      <c r="H13" s="1">
        <f>(F13-D13)*AX13+D13</f>
        <v>7.0423409498490743</v>
      </c>
      <c r="I13" s="1">
        <f t="shared" si="20"/>
        <v>7.0172941631559373</v>
      </c>
      <c r="J13" s="1"/>
      <c r="K13" s="1">
        <f t="shared" si="7"/>
        <v>4.6115848813742497</v>
      </c>
      <c r="L13" s="1">
        <f t="shared" si="8"/>
        <v>7.0208996253301725</v>
      </c>
      <c r="M13" s="1">
        <f t="shared" si="9"/>
        <v>6.4194491064182282</v>
      </c>
      <c r="N13" s="1">
        <f t="shared" si="10"/>
        <v>6.8202863561221481</v>
      </c>
      <c r="O13" s="1">
        <f t="shared" si="11"/>
        <v>6.7302291693291094</v>
      </c>
      <c r="P13" s="1">
        <f t="shared" si="12"/>
        <v>6.7831270438371707</v>
      </c>
      <c r="Q13" s="1">
        <f t="shared" si="13"/>
        <v>6.7948228425990616</v>
      </c>
      <c r="R13" s="1">
        <f t="shared" si="21"/>
        <v>6.7741423922184172</v>
      </c>
      <c r="S13" s="1"/>
      <c r="T13" s="1">
        <f t="shared" si="22"/>
        <v>4.6444035855498829</v>
      </c>
      <c r="U13" s="1">
        <f t="shared" si="23"/>
        <v>7.103702082288029</v>
      </c>
      <c r="V13" s="1">
        <f t="shared" si="24"/>
        <v>6.5035811706674034</v>
      </c>
      <c r="W13" s="1">
        <f t="shared" si="25"/>
        <v>6.9353590843183781</v>
      </c>
      <c r="X13" s="1">
        <f t="shared" si="26"/>
        <v>6.8471692781060902</v>
      </c>
      <c r="Y13" s="1">
        <f t="shared" si="27"/>
        <v>6.9056514098732293</v>
      </c>
      <c r="Z13" s="1">
        <f t="shared" si="28"/>
        <v>6.9185818962240679</v>
      </c>
      <c r="AA13" s="1">
        <f t="shared" si="29"/>
        <v>6.8957182776871768</v>
      </c>
      <c r="AD13" s="1">
        <f t="shared" ref="AD13:AD75" si="40">K13-B13</f>
        <v>-6.5637408351266302E-2</v>
      </c>
      <c r="AE13" s="1">
        <f t="shared" si="30"/>
        <v>-0.16560491391571208</v>
      </c>
      <c r="AF13" s="1">
        <f t="shared" si="31"/>
        <v>-0.16826412849835037</v>
      </c>
      <c r="AG13" s="1">
        <f t="shared" si="32"/>
        <v>-0.23014545639246009</v>
      </c>
      <c r="AH13" s="1">
        <f t="shared" si="33"/>
        <v>-0.23388021755396249</v>
      </c>
      <c r="AI13" s="1">
        <f t="shared" si="34"/>
        <v>-0.24504873207211819</v>
      </c>
      <c r="AJ13" s="1">
        <f t="shared" si="35"/>
        <v>-0.24751810725001278</v>
      </c>
      <c r="AK13" s="1">
        <f t="shared" si="36"/>
        <v>-0.24315177093752016</v>
      </c>
      <c r="AL13" s="1"/>
      <c r="AM13" t="s">
        <v>142</v>
      </c>
      <c r="AN13" s="7">
        <f t="shared" si="37"/>
        <v>-9.996750556444578E-2</v>
      </c>
      <c r="AO13" s="7">
        <f t="shared" si="37"/>
        <v>-2.6592145826382918E-3</v>
      </c>
      <c r="AP13" s="7">
        <f t="shared" si="16"/>
        <v>-6.5616089055612115E-2</v>
      </c>
      <c r="AS13" t="s">
        <v>142</v>
      </c>
      <c r="AT13">
        <v>-171.32523590785701</v>
      </c>
      <c r="AU13">
        <v>-172.073682932818</v>
      </c>
      <c r="AV13">
        <v>-172.06829768207101</v>
      </c>
      <c r="AW13">
        <v>-172.09295953864199</v>
      </c>
      <c r="AX13">
        <v>1.20784368426</v>
      </c>
      <c r="AY13">
        <v>1.17021</v>
      </c>
      <c r="AZ13">
        <f>(AW13-AV13)/AX13+AV13</f>
        <v>-172.08871576836177</v>
      </c>
      <c r="BB13">
        <v>-76.060947636077998</v>
      </c>
      <c r="BC13">
        <v>-76.357239726708997</v>
      </c>
      <c r="BD13">
        <v>-76.348504551893996</v>
      </c>
      <c r="BE13">
        <v>-76.356893510142996</v>
      </c>
      <c r="BF13">
        <v>1.2256868186359999</v>
      </c>
      <c r="BG13">
        <f t="shared" si="17"/>
        <v>-76.355348843699574</v>
      </c>
      <c r="BI13">
        <v>-95.256834643922005</v>
      </c>
      <c r="BJ13">
        <v>-95.704990782617003</v>
      </c>
      <c r="BK13">
        <v>-95.709294941329006</v>
      </c>
      <c r="BL13">
        <v>-95.724830450691002</v>
      </c>
      <c r="BM13">
        <v>1.1974369053039999</v>
      </c>
      <c r="BN13">
        <f t="shared" si="18"/>
        <v>-95.722268910390071</v>
      </c>
      <c r="BP13">
        <v>-95.256879294331</v>
      </c>
      <c r="BQ13">
        <v>-95.705138476786999</v>
      </c>
      <c r="BR13">
        <v>-95.709438694225994</v>
      </c>
      <c r="BS13">
        <v>-95.725028038117998</v>
      </c>
      <c r="BT13">
        <v>1.1960641225769999</v>
      </c>
      <c r="BU13">
        <f t="shared" si="19"/>
        <v>-95.722472563897142</v>
      </c>
      <c r="BW13">
        <v>-76.061007585533005</v>
      </c>
      <c r="BX13">
        <v>-76.357355940757003</v>
      </c>
      <c r="BY13">
        <v>-76.348628944943002</v>
      </c>
      <c r="BZ13">
        <v>-76.357062682831</v>
      </c>
      <c r="CA13">
        <v>1.224240154771</v>
      </c>
      <c r="CB13">
        <f t="shared" si="39"/>
        <v>-76.355517902028041</v>
      </c>
    </row>
    <row r="14" spans="1:80" x14ac:dyDescent="0.2">
      <c r="A14" t="s">
        <v>143</v>
      </c>
      <c r="B14" s="1">
        <f t="shared" si="0"/>
        <v>5.8505564830308092</v>
      </c>
      <c r="C14" s="1">
        <f>627.5095*(BC14+BJ14-AU14)</f>
        <v>8.1684521929898235</v>
      </c>
      <c r="D14" s="1">
        <f t="shared" si="2"/>
        <v>7.7876988472974658</v>
      </c>
      <c r="E14" s="1">
        <f t="shared" si="3"/>
        <v>8.2781557374653705</v>
      </c>
      <c r="F14" s="1">
        <f t="shared" si="4"/>
        <v>8.1711607359785106</v>
      </c>
      <c r="G14" s="1">
        <f t="shared" si="5"/>
        <v>8.2370624961672352</v>
      </c>
      <c r="H14" s="1">
        <f>(F14-D14)*AX14+D14</f>
        <v>8.2506165808679448</v>
      </c>
      <c r="I14" s="1">
        <f t="shared" si="20"/>
        <v>8.2253439008491416</v>
      </c>
      <c r="J14" s="1"/>
      <c r="K14" s="1">
        <f t="shared" si="7"/>
        <v>5.7854191985105397</v>
      </c>
      <c r="L14" s="1">
        <f t="shared" si="8"/>
        <v>7.9755637803445234</v>
      </c>
      <c r="M14" s="1">
        <f t="shared" si="9"/>
        <v>7.5748234902664775</v>
      </c>
      <c r="N14" s="1">
        <f t="shared" si="10"/>
        <v>7.964720118728744</v>
      </c>
      <c r="O14" s="1">
        <f t="shared" si="11"/>
        <v>7.8515770105815701</v>
      </c>
      <c r="P14" s="1">
        <f t="shared" si="12"/>
        <v>7.8991398705829221</v>
      </c>
      <c r="Q14" s="1">
        <f t="shared" si="13"/>
        <v>7.9089221742910496</v>
      </c>
      <c r="R14" s="1">
        <f t="shared" si="21"/>
        <v>7.8906822830020928</v>
      </c>
      <c r="S14" s="1"/>
      <c r="T14" s="1">
        <f t="shared" si="22"/>
        <v>5.8179878407706749</v>
      </c>
      <c r="U14" s="1">
        <f t="shared" si="23"/>
        <v>8.0720079866671739</v>
      </c>
      <c r="V14" s="1">
        <f t="shared" si="24"/>
        <v>7.6812611687819716</v>
      </c>
      <c r="W14" s="1">
        <f t="shared" si="25"/>
        <v>8.1214379280970572</v>
      </c>
      <c r="X14" s="1">
        <f t="shared" si="26"/>
        <v>8.0113688732800412</v>
      </c>
      <c r="Y14" s="1">
        <f t="shared" si="27"/>
        <v>8.0681011833750791</v>
      </c>
      <c r="Z14" s="1">
        <f t="shared" si="28"/>
        <v>8.0797693775794972</v>
      </c>
      <c r="AA14" s="1">
        <f t="shared" si="29"/>
        <v>8.0580130919256163</v>
      </c>
      <c r="AD14" s="1">
        <f t="shared" si="40"/>
        <v>-6.5137284520269567E-2</v>
      </c>
      <c r="AE14" s="1">
        <f t="shared" si="30"/>
        <v>-0.1928884126453001</v>
      </c>
      <c r="AF14" s="1">
        <f t="shared" si="31"/>
        <v>-0.21287535703098825</v>
      </c>
      <c r="AG14" s="1">
        <f t="shared" si="32"/>
        <v>-0.31343561873662651</v>
      </c>
      <c r="AH14" s="1">
        <f t="shared" si="33"/>
        <v>-0.31958372539694047</v>
      </c>
      <c r="AI14" s="1">
        <f t="shared" si="34"/>
        <v>-0.33792262558431307</v>
      </c>
      <c r="AJ14" s="1">
        <f t="shared" si="35"/>
        <v>-0.3416944065768952</v>
      </c>
      <c r="AK14" s="1">
        <f t="shared" si="36"/>
        <v>-0.33466161784704873</v>
      </c>
      <c r="AL14" s="1"/>
      <c r="AM14" t="s">
        <v>143</v>
      </c>
      <c r="AN14" s="7">
        <f t="shared" si="37"/>
        <v>-0.12775112812503053</v>
      </c>
      <c r="AO14" s="7">
        <f t="shared" si="37"/>
        <v>-1.9986944385688155E-2</v>
      </c>
      <c r="AP14" s="7">
        <f t="shared" si="16"/>
        <v>-0.10670836836595221</v>
      </c>
      <c r="AS14" t="s">
        <v>143</v>
      </c>
      <c r="AT14">
        <v>-323.17622752837298</v>
      </c>
      <c r="AU14">
        <v>-324.534480045051</v>
      </c>
      <c r="AV14">
        <v>-324.509110849264</v>
      </c>
      <c r="AW14">
        <v>-324.56231271148999</v>
      </c>
      <c r="AX14">
        <v>1.20720662792</v>
      </c>
      <c r="AY14">
        <v>1.1718599999999999</v>
      </c>
      <c r="AZ14">
        <f t="shared" si="38"/>
        <v>-324.55318106971805</v>
      </c>
      <c r="BB14">
        <v>-76.061031055561998</v>
      </c>
      <c r="BC14">
        <v>-76.357270165360006</v>
      </c>
      <c r="BD14">
        <v>-76.348542170710999</v>
      </c>
      <c r="BE14">
        <v>-76.356924211429003</v>
      </c>
      <c r="BF14">
        <v>1.2257530447160001</v>
      </c>
      <c r="BG14">
        <f t="shared" si="17"/>
        <v>-76.355380449232229</v>
      </c>
      <c r="BI14">
        <v>-247.10587301797401</v>
      </c>
      <c r="BJ14">
        <v>-248.16419262307099</v>
      </c>
      <c r="BK14">
        <v>-248.148158190987</v>
      </c>
      <c r="BL14">
        <v>-248.19219641972199</v>
      </c>
      <c r="BM14">
        <v>1.202545022007</v>
      </c>
      <c r="BN14">
        <f t="shared" si="18"/>
        <v>-248.184779047528</v>
      </c>
      <c r="BP14">
        <v>-247.10590350279199</v>
      </c>
      <c r="BQ14">
        <v>-248.164328063157</v>
      </c>
      <c r="BR14">
        <v>-248.14832291078901</v>
      </c>
      <c r="BS14">
        <v>-248.19244880727101</v>
      </c>
      <c r="BT14">
        <v>1.201660501871</v>
      </c>
      <c r="BU14">
        <f t="shared" si="19"/>
        <v>-248.18504367877071</v>
      </c>
      <c r="BW14">
        <v>-76.061104373609993</v>
      </c>
      <c r="BX14">
        <v>-76.357442112512999</v>
      </c>
      <c r="BY14">
        <v>-76.348716689369994</v>
      </c>
      <c r="BZ14">
        <v>-76.357171315312002</v>
      </c>
      <c r="CA14">
        <v>1.2238151093809999</v>
      </c>
      <c r="CB14">
        <f t="shared" si="39"/>
        <v>-76.355625107052703</v>
      </c>
    </row>
    <row r="15" spans="1:80" x14ac:dyDescent="0.2">
      <c r="A15" t="s">
        <v>144</v>
      </c>
      <c r="B15" s="1">
        <f t="shared" si="0"/>
        <v>3.5737183676535795</v>
      </c>
      <c r="C15" s="1">
        <f t="shared" si="1"/>
        <v>5.9024265118115977</v>
      </c>
      <c r="D15" s="1">
        <f t="shared" si="2"/>
        <v>5.437993861897616</v>
      </c>
      <c r="E15" s="1">
        <f t="shared" si="3"/>
        <v>5.8763445124195091</v>
      </c>
      <c r="F15" s="1">
        <f t="shared" si="4"/>
        <v>5.8097211743294253</v>
      </c>
      <c r="G15" s="1">
        <f t="shared" si="5"/>
        <v>5.8748552340137268</v>
      </c>
      <c r="H15" s="1">
        <f t="shared" si="6"/>
        <v>5.88919094427205</v>
      </c>
      <c r="I15" s="1">
        <f t="shared" si="20"/>
        <v>5.8622462435760401</v>
      </c>
      <c r="J15" s="1"/>
      <c r="K15" s="1">
        <f t="shared" si="7"/>
        <v>3.523338590473148</v>
      </c>
      <c r="L15" s="1">
        <f t="shared" si="8"/>
        <v>5.763056137288018</v>
      </c>
      <c r="M15" s="1">
        <f t="shared" si="9"/>
        <v>5.2760324544894948</v>
      </c>
      <c r="N15" s="1">
        <f t="shared" si="10"/>
        <v>5.6417392820267187</v>
      </c>
      <c r="O15" s="1">
        <f t="shared" si="11"/>
        <v>5.5716596880895786</v>
      </c>
      <c r="P15" s="1">
        <f t="shared" si="12"/>
        <v>5.6234594919609853</v>
      </c>
      <c r="Q15" s="1">
        <f t="shared" si="13"/>
        <v>5.6348603931690118</v>
      </c>
      <c r="R15" s="1">
        <f t="shared" si="21"/>
        <v>5.6134318161972701</v>
      </c>
      <c r="S15" s="1"/>
      <c r="T15" s="1">
        <f t="shared" si="22"/>
        <v>3.5485284790633638</v>
      </c>
      <c r="U15" s="1">
        <f t="shared" si="23"/>
        <v>5.8327413245498079</v>
      </c>
      <c r="V15" s="1">
        <f t="shared" si="24"/>
        <v>5.3570131581935554</v>
      </c>
      <c r="W15" s="1">
        <f t="shared" si="25"/>
        <v>5.7590418972231134</v>
      </c>
      <c r="X15" s="1">
        <f t="shared" si="26"/>
        <v>5.6906904312095019</v>
      </c>
      <c r="Y15" s="1">
        <f t="shared" si="27"/>
        <v>5.749157362987356</v>
      </c>
      <c r="Z15" s="1">
        <f t="shared" si="28"/>
        <v>5.7620256687205309</v>
      </c>
      <c r="AA15" s="1">
        <f t="shared" si="29"/>
        <v>5.7378390298866551</v>
      </c>
      <c r="AD15" s="1">
        <f t="shared" si="40"/>
        <v>-5.0379777180431518E-2</v>
      </c>
      <c r="AE15" s="1">
        <f t="shared" si="30"/>
        <v>-0.1393703745235797</v>
      </c>
      <c r="AF15" s="1">
        <f t="shared" si="31"/>
        <v>-0.16196140740812126</v>
      </c>
      <c r="AG15" s="1">
        <f t="shared" si="32"/>
        <v>-0.23460523039279035</v>
      </c>
      <c r="AH15" s="1">
        <f t="shared" si="33"/>
        <v>-0.23806148623984669</v>
      </c>
      <c r="AI15" s="1">
        <f t="shared" si="34"/>
        <v>-0.25139574205274151</v>
      </c>
      <c r="AJ15" s="1">
        <f t="shared" si="35"/>
        <v>-0.25433055110303826</v>
      </c>
      <c r="AK15" s="1">
        <f t="shared" si="36"/>
        <v>-0.24881442737877002</v>
      </c>
      <c r="AL15" s="1"/>
      <c r="AM15" t="s">
        <v>144</v>
      </c>
      <c r="AN15" s="7">
        <f t="shared" si="37"/>
        <v>-8.8990597343148181E-2</v>
      </c>
      <c r="AO15" s="7">
        <f t="shared" si="37"/>
        <v>-2.2591032884541562E-2</v>
      </c>
      <c r="AP15" s="7">
        <f t="shared" si="16"/>
        <v>-7.6100078831725426E-2</v>
      </c>
      <c r="AS15" t="s">
        <v>144</v>
      </c>
      <c r="AT15">
        <v>-230.19251216865601</v>
      </c>
      <c r="AU15">
        <v>-231.15442765122199</v>
      </c>
      <c r="AV15">
        <v>-231.146270163667</v>
      </c>
      <c r="AW15">
        <v>-231.17839044228</v>
      </c>
      <c r="AX15">
        <v>1.2137851249689999</v>
      </c>
      <c r="AY15">
        <v>1.1752199999999999</v>
      </c>
      <c r="AZ15">
        <f t="shared" si="38"/>
        <v>-231.17273306715151</v>
      </c>
      <c r="BB15">
        <v>-115.093293535523</v>
      </c>
      <c r="BC15">
        <v>-115.57243803623599</v>
      </c>
      <c r="BD15">
        <v>-115.568743335343</v>
      </c>
      <c r="BE15">
        <v>-115.584445092129</v>
      </c>
      <c r="BF15">
        <v>1.214622533417</v>
      </c>
      <c r="BG15">
        <f t="shared" si="17"/>
        <v>-115.58167060809977</v>
      </c>
      <c r="BI15">
        <v>-115.09352355064</v>
      </c>
      <c r="BJ15">
        <v>-115.57258349999999</v>
      </c>
      <c r="BK15">
        <v>-115.568860833846</v>
      </c>
      <c r="BL15">
        <v>-115.58458079947501</v>
      </c>
      <c r="BM15">
        <v>1.2145304313900001</v>
      </c>
      <c r="BN15">
        <f t="shared" si="18"/>
        <v>-115.5818040794187</v>
      </c>
      <c r="BP15">
        <v>-115.093567301421</v>
      </c>
      <c r="BQ15">
        <v>-115.572727469377</v>
      </c>
      <c r="BR15">
        <v>-115.569028564189</v>
      </c>
      <c r="BS15">
        <v>-115.58483069970301</v>
      </c>
      <c r="BT15">
        <v>1.212990712858</v>
      </c>
      <c r="BU15">
        <f t="shared" si="19"/>
        <v>-115.58205598092559</v>
      </c>
      <c r="BW15">
        <v>-115.093330070024</v>
      </c>
      <c r="BX15">
        <v>-115.572516167679</v>
      </c>
      <c r="BY15">
        <v>-115.568833706921</v>
      </c>
      <c r="BZ15">
        <v>-115.584569059118</v>
      </c>
      <c r="CA15">
        <v>1.2137378362210001</v>
      </c>
      <c r="CB15">
        <f t="shared" si="39"/>
        <v>-115.58179808170394</v>
      </c>
    </row>
    <row r="16" spans="1:80" x14ac:dyDescent="0.2">
      <c r="A16" t="s">
        <v>145</v>
      </c>
      <c r="B16" s="1">
        <f t="shared" si="0"/>
        <v>4.3100479948595103</v>
      </c>
      <c r="C16" s="1">
        <f t="shared" si="1"/>
        <v>7.8152968939296086</v>
      </c>
      <c r="D16" s="1">
        <f t="shared" si="2"/>
        <v>7.0436417750616638</v>
      </c>
      <c r="E16" s="1">
        <f t="shared" si="3"/>
        <v>7.6765017379265403</v>
      </c>
      <c r="F16" s="1">
        <f t="shared" si="4"/>
        <v>7.5795852880796897</v>
      </c>
      <c r="G16" s="1">
        <f t="shared" si="5"/>
        <v>7.6684929574542497</v>
      </c>
      <c r="H16" s="1">
        <f t="shared" si="6"/>
        <v>7.6895360615783446</v>
      </c>
      <c r="I16" s="1">
        <f t="shared" si="20"/>
        <v>7.6553141064691363</v>
      </c>
      <c r="J16" s="1"/>
      <c r="K16" s="1">
        <f t="shared" si="7"/>
        <v>4.2511972899955257</v>
      </c>
      <c r="L16" s="1">
        <f t="shared" si="8"/>
        <v>7.6544883080876591</v>
      </c>
      <c r="M16" s="1">
        <f t="shared" si="9"/>
        <v>6.8739511273277047</v>
      </c>
      <c r="N16" s="1">
        <f t="shared" si="10"/>
        <v>7.4425133562607391</v>
      </c>
      <c r="O16" s="1">
        <f t="shared" si="11"/>
        <v>7.3373424910814453</v>
      </c>
      <c r="P16" s="1">
        <f t="shared" si="12"/>
        <v>7.4142144844145532</v>
      </c>
      <c r="Q16" s="1">
        <f t="shared" si="13"/>
        <v>7.4324089255838572</v>
      </c>
      <c r="R16" s="1">
        <f t="shared" si="21"/>
        <v>7.4028196907798485</v>
      </c>
      <c r="S16" s="1"/>
      <c r="T16" s="1">
        <f t="shared" si="22"/>
        <v>4.2806226424275184</v>
      </c>
      <c r="U16" s="1">
        <f t="shared" si="23"/>
        <v>7.7348926010086334</v>
      </c>
      <c r="V16" s="1">
        <f t="shared" si="24"/>
        <v>6.9587964511946847</v>
      </c>
      <c r="W16" s="1">
        <f t="shared" si="25"/>
        <v>7.5595075470936397</v>
      </c>
      <c r="X16" s="1">
        <f t="shared" si="26"/>
        <v>7.4584638895805675</v>
      </c>
      <c r="Y16" s="1">
        <f t="shared" si="27"/>
        <v>7.541353720934401</v>
      </c>
      <c r="Z16" s="1">
        <f t="shared" si="28"/>
        <v>7.5609724935811009</v>
      </c>
      <c r="AA16" s="1">
        <f t="shared" si="29"/>
        <v>7.5290668986244924</v>
      </c>
      <c r="AD16" s="1">
        <f t="shared" si="40"/>
        <v>-5.8850704863984582E-2</v>
      </c>
      <c r="AE16" s="1">
        <f t="shared" si="30"/>
        <v>-0.16080858584194946</v>
      </c>
      <c r="AF16" s="1">
        <f t="shared" si="31"/>
        <v>-0.16969064773395903</v>
      </c>
      <c r="AG16" s="1">
        <f t="shared" si="32"/>
        <v>-0.23398838166580127</v>
      </c>
      <c r="AH16" s="1">
        <f t="shared" si="33"/>
        <v>-0.24224279699824436</v>
      </c>
      <c r="AI16" s="1">
        <f t="shared" si="34"/>
        <v>-0.25427847303969653</v>
      </c>
      <c r="AJ16" s="1">
        <f t="shared" si="35"/>
        <v>-0.25712713599448733</v>
      </c>
      <c r="AK16" s="1">
        <f t="shared" si="36"/>
        <v>-0.25249441568928788</v>
      </c>
      <c r="AL16" s="1"/>
      <c r="AM16" t="s">
        <v>145</v>
      </c>
      <c r="AN16" s="7">
        <f t="shared" si="37"/>
        <v>-0.10195788097796488</v>
      </c>
      <c r="AO16" s="7">
        <f t="shared" si="37"/>
        <v>-8.882061892009574E-3</v>
      </c>
      <c r="AP16" s="7">
        <f t="shared" si="16"/>
        <v>-7.2552149264285326E-2</v>
      </c>
      <c r="AS16" t="s">
        <v>145</v>
      </c>
      <c r="AT16">
        <v>-210.35650650465101</v>
      </c>
      <c r="AU16">
        <v>-211.28964913805399</v>
      </c>
      <c r="AV16">
        <v>-211.289006599196</v>
      </c>
      <c r="AW16">
        <v>-211.32128349047599</v>
      </c>
      <c r="AX16">
        <v>1.205153660466</v>
      </c>
      <c r="AY16">
        <v>1.1658900000000001</v>
      </c>
      <c r="AZ16">
        <f t="shared" si="38"/>
        <v>-211.31578898582336</v>
      </c>
      <c r="BB16">
        <v>-115.09280716159201</v>
      </c>
      <c r="BC16">
        <v>-115.572204711027</v>
      </c>
      <c r="BD16">
        <v>-115.56848811886999</v>
      </c>
      <c r="BE16">
        <v>-115.584217669731</v>
      </c>
      <c r="BF16">
        <v>1.214502992993</v>
      </c>
      <c r="BG16">
        <f t="shared" si="17"/>
        <v>-115.58143954916845</v>
      </c>
      <c r="BI16">
        <v>-95.256830844662005</v>
      </c>
      <c r="BJ16">
        <v>-95.704989959176004</v>
      </c>
      <c r="BK16">
        <v>-95.709293723130997</v>
      </c>
      <c r="BL16">
        <v>-95.724832537045003</v>
      </c>
      <c r="BM16">
        <v>1.197423316704</v>
      </c>
      <c r="BN16">
        <f t="shared" si="18"/>
        <v>-95.722270599142377</v>
      </c>
      <c r="BP16">
        <v>-95.256886582684999</v>
      </c>
      <c r="BQ16">
        <v>-95.705168019116002</v>
      </c>
      <c r="BR16">
        <v>-95.709471217534997</v>
      </c>
      <c r="BS16">
        <v>-95.725076091781006</v>
      </c>
      <c r="BT16">
        <v>1.195699777562</v>
      </c>
      <c r="BU16">
        <f t="shared" si="19"/>
        <v>-95.722522047299165</v>
      </c>
      <c r="BW16">
        <v>-115.092845208133</v>
      </c>
      <c r="BX16">
        <v>-115.57228291587001</v>
      </c>
      <c r="BY16">
        <v>-115.568581043715</v>
      </c>
      <c r="BZ16">
        <v>-115.584346999201</v>
      </c>
      <c r="CA16">
        <v>1.2134102441079999</v>
      </c>
      <c r="CB16">
        <f t="shared" si="39"/>
        <v>-115.58157413946523</v>
      </c>
    </row>
    <row r="17" spans="1:80" x14ac:dyDescent="0.2">
      <c r="A17" t="s">
        <v>146</v>
      </c>
      <c r="B17" s="1">
        <f t="shared" si="0"/>
        <v>5.2771229141419056</v>
      </c>
      <c r="C17" s="1">
        <f t="shared" si="1"/>
        <v>8.2522887523469137</v>
      </c>
      <c r="D17" s="1">
        <f t="shared" si="2"/>
        <v>7.7510906910568442</v>
      </c>
      <c r="E17" s="1">
        <f t="shared" si="3"/>
        <v>8.3922195197976048</v>
      </c>
      <c r="F17" s="1">
        <f t="shared" si="4"/>
        <v>8.2819919984813755</v>
      </c>
      <c r="G17" s="1">
        <f t="shared" si="5"/>
        <v>8.3716771563446013</v>
      </c>
      <c r="H17" s="1">
        <f t="shared" si="6"/>
        <v>8.391160221361547</v>
      </c>
      <c r="I17" s="1">
        <f t="shared" si="20"/>
        <v>8.3570083532204613</v>
      </c>
      <c r="J17" s="1"/>
      <c r="K17" s="1">
        <f t="shared" si="7"/>
        <v>5.2209794628395372</v>
      </c>
      <c r="L17" s="1">
        <f t="shared" si="8"/>
        <v>8.0635040096077137</v>
      </c>
      <c r="M17" s="1">
        <f t="shared" si="9"/>
        <v>7.5387166136827428</v>
      </c>
      <c r="N17" s="1">
        <f t="shared" si="10"/>
        <v>8.0733851431467301</v>
      </c>
      <c r="O17" s="1">
        <f t="shared" si="11"/>
        <v>7.9540681604149688</v>
      </c>
      <c r="P17" s="1">
        <f t="shared" si="12"/>
        <v>8.0242334972044436</v>
      </c>
      <c r="Q17" s="1">
        <f t="shared" si="13"/>
        <v>8.0394761064741971</v>
      </c>
      <c r="R17" s="1">
        <f t="shared" si="21"/>
        <v>8.0127573339682314</v>
      </c>
      <c r="S17" s="1"/>
      <c r="T17" s="1">
        <f t="shared" si="22"/>
        <v>5.2490511884907214</v>
      </c>
      <c r="U17" s="1">
        <f t="shared" si="23"/>
        <v>8.1578963809773128</v>
      </c>
      <c r="V17" s="1">
        <f t="shared" si="24"/>
        <v>7.6449036523697931</v>
      </c>
      <c r="W17" s="1">
        <f t="shared" si="25"/>
        <v>8.2328023314721683</v>
      </c>
      <c r="X17" s="1">
        <f t="shared" si="26"/>
        <v>8.1180300794481717</v>
      </c>
      <c r="Y17" s="1">
        <f t="shared" si="27"/>
        <v>8.1979553267745224</v>
      </c>
      <c r="Z17" s="1">
        <f t="shared" si="28"/>
        <v>8.2153181639178712</v>
      </c>
      <c r="AA17" s="1">
        <f t="shared" si="29"/>
        <v>8.1848828435943464</v>
      </c>
      <c r="AD17" s="1">
        <f t="shared" si="40"/>
        <v>-5.6143451302368419E-2</v>
      </c>
      <c r="AE17" s="1">
        <f t="shared" si="30"/>
        <v>-0.18878474273919998</v>
      </c>
      <c r="AF17" s="1">
        <f t="shared" si="31"/>
        <v>-0.21237407737410141</v>
      </c>
      <c r="AG17" s="1">
        <f t="shared" si="32"/>
        <v>-0.31883437665087477</v>
      </c>
      <c r="AH17" s="1">
        <f t="shared" si="33"/>
        <v>-0.32792383806640668</v>
      </c>
      <c r="AI17" s="1">
        <f t="shared" si="34"/>
        <v>-0.34744365914015773</v>
      </c>
      <c r="AJ17" s="1">
        <f t="shared" si="35"/>
        <v>-0.35168411488734996</v>
      </c>
      <c r="AK17" s="1">
        <f t="shared" si="36"/>
        <v>-0.3442510192522299</v>
      </c>
      <c r="AL17" s="1"/>
      <c r="AM17" t="s">
        <v>146</v>
      </c>
      <c r="AN17" s="7">
        <f t="shared" si="37"/>
        <v>-0.13264129143683157</v>
      </c>
      <c r="AO17" s="7">
        <f t="shared" si="37"/>
        <v>-2.3589334634901427E-2</v>
      </c>
      <c r="AP17" s="7">
        <f t="shared" si="16"/>
        <v>-0.11554976069230527</v>
      </c>
      <c r="AS17" t="s">
        <v>146</v>
      </c>
      <c r="AT17">
        <v>-362.20762741261399</v>
      </c>
      <c r="AU17">
        <v>-363.74970686513598</v>
      </c>
      <c r="AV17">
        <v>-363.72924201551399</v>
      </c>
      <c r="AW17">
        <v>-363.78993821814998</v>
      </c>
      <c r="AX17">
        <v>1.2056280919889999</v>
      </c>
      <c r="AY17">
        <v>1.16893</v>
      </c>
      <c r="AZ17">
        <f t="shared" si="38"/>
        <v>-363.77958606691698</v>
      </c>
      <c r="BB17">
        <v>-115.092984099397</v>
      </c>
      <c r="BC17">
        <v>-115.57230653344899</v>
      </c>
      <c r="BD17">
        <v>-115.568593693804</v>
      </c>
      <c r="BE17">
        <v>-115.584316113372</v>
      </c>
      <c r="BF17">
        <v>1.2145368329120001</v>
      </c>
      <c r="BG17">
        <f t="shared" si="17"/>
        <v>-115.58153889162917</v>
      </c>
      <c r="BI17">
        <v>-247.106233682902</v>
      </c>
      <c r="BJ17">
        <v>-248.16424947301101</v>
      </c>
      <c r="BK17">
        <v>-248.148296172952</v>
      </c>
      <c r="BL17">
        <v>-248.19224825223901</v>
      </c>
      <c r="BM17">
        <v>1.202426873868</v>
      </c>
      <c r="BN17">
        <f t="shared" si="18"/>
        <v>-248.18484898147801</v>
      </c>
      <c r="BP17">
        <v>-247.10627119122199</v>
      </c>
      <c r="BQ17">
        <v>-248.164415715487</v>
      </c>
      <c r="BR17">
        <v>-248.14848736659701</v>
      </c>
      <c r="BS17">
        <v>-248.192546435266</v>
      </c>
      <c r="BT17">
        <v>1.201451887665</v>
      </c>
      <c r="BU17">
        <f t="shared" si="19"/>
        <v>-248.18515888804646</v>
      </c>
      <c r="BW17">
        <v>-115.09303606135801</v>
      </c>
      <c r="BX17">
        <v>-115.57244113859799</v>
      </c>
      <c r="BY17">
        <v>-115.56874093978</v>
      </c>
      <c r="BZ17">
        <v>-115.584526025245</v>
      </c>
      <c r="CA17">
        <v>1.2132457335569999</v>
      </c>
      <c r="CB17">
        <f t="shared" si="39"/>
        <v>-115.58175156493894</v>
      </c>
    </row>
    <row r="18" spans="1:80" x14ac:dyDescent="0.2">
      <c r="A18" t="s">
        <v>147</v>
      </c>
      <c r="B18" s="1">
        <f t="shared" si="0"/>
        <v>3.5435306507670319</v>
      </c>
      <c r="C18" s="1">
        <f t="shared" si="1"/>
        <v>5.1374082584349647</v>
      </c>
      <c r="D18" s="1">
        <f t="shared" si="2"/>
        <v>4.8347567079642504</v>
      </c>
      <c r="E18" s="1">
        <f t="shared" si="3"/>
        <v>5.1722037756672501</v>
      </c>
      <c r="F18" s="1">
        <f t="shared" si="4"/>
        <v>5.114413449394462</v>
      </c>
      <c r="G18" s="1">
        <f t="shared" si="5"/>
        <v>5.1652270793123316</v>
      </c>
      <c r="H18" s="1">
        <f t="shared" si="6"/>
        <v>5.1754822745335156</v>
      </c>
      <c r="I18" s="1">
        <f t="shared" si="20"/>
        <v>5.1539289469585512</v>
      </c>
      <c r="J18" s="1"/>
      <c r="K18" s="1">
        <f t="shared" si="7"/>
        <v>3.4881169127072909</v>
      </c>
      <c r="L18" s="1">
        <f t="shared" si="8"/>
        <v>4.9800813726610444</v>
      </c>
      <c r="M18" s="1">
        <f t="shared" si="9"/>
        <v>4.6649343867693158</v>
      </c>
      <c r="N18" s="1">
        <f t="shared" si="10"/>
        <v>4.9309612925697923</v>
      </c>
      <c r="O18" s="1">
        <f t="shared" si="11"/>
        <v>4.8742190608918534</v>
      </c>
      <c r="P18" s="1">
        <f t="shared" si="12"/>
        <v>4.9122460861799189</v>
      </c>
      <c r="Q18" s="1">
        <f t="shared" si="13"/>
        <v>4.9199206917658671</v>
      </c>
      <c r="R18" s="1">
        <f t="shared" si="21"/>
        <v>4.9037909853453678</v>
      </c>
      <c r="S18" s="1"/>
      <c r="T18" s="1">
        <f t="shared" si="22"/>
        <v>3.5158237817371614</v>
      </c>
      <c r="U18" s="1">
        <f t="shared" si="23"/>
        <v>5.058744815548005</v>
      </c>
      <c r="V18" s="1">
        <f t="shared" si="24"/>
        <v>4.7498455473667835</v>
      </c>
      <c r="W18" s="1">
        <f t="shared" si="25"/>
        <v>5.0515825341185217</v>
      </c>
      <c r="X18" s="1">
        <f t="shared" si="26"/>
        <v>4.9943162551431577</v>
      </c>
      <c r="Y18" s="1">
        <f t="shared" si="27"/>
        <v>5.0387365827461252</v>
      </c>
      <c r="Z18" s="1">
        <f t="shared" si="28"/>
        <v>5.0477014831496909</v>
      </c>
      <c r="AA18" s="1">
        <f t="shared" si="29"/>
        <v>5.0288599661519591</v>
      </c>
      <c r="AD18" s="1">
        <f t="shared" si="40"/>
        <v>-5.5413738059741036E-2</v>
      </c>
      <c r="AE18" s="1">
        <f t="shared" si="30"/>
        <v>-0.15732688577392029</v>
      </c>
      <c r="AF18" s="1">
        <f t="shared" si="31"/>
        <v>-0.16982232119493457</v>
      </c>
      <c r="AG18" s="1">
        <f t="shared" si="32"/>
        <v>-0.24124248309745777</v>
      </c>
      <c r="AH18" s="1">
        <f t="shared" si="33"/>
        <v>-0.24019438850260855</v>
      </c>
      <c r="AI18" s="1">
        <f t="shared" si="34"/>
        <v>-0.25298099313241273</v>
      </c>
      <c r="AJ18" s="1">
        <f t="shared" si="35"/>
        <v>-0.25556158276764851</v>
      </c>
      <c r="AK18" s="1">
        <f t="shared" si="36"/>
        <v>-0.25013796161318336</v>
      </c>
      <c r="AL18" s="1"/>
      <c r="AM18" t="s">
        <v>147</v>
      </c>
      <c r="AN18" s="7">
        <f t="shared" si="37"/>
        <v>-0.10191314771417925</v>
      </c>
      <c r="AO18" s="7">
        <f t="shared" si="37"/>
        <v>-1.2495435421014278E-2</v>
      </c>
      <c r="AP18" s="7">
        <f t="shared" si="16"/>
        <v>-7.037206730767398E-2</v>
      </c>
      <c r="AS18" t="s">
        <v>147</v>
      </c>
      <c r="AT18">
        <v>-191.160517003378</v>
      </c>
      <c r="AU18">
        <v>-191.938035263323</v>
      </c>
      <c r="AV18">
        <v>-191.92518509470099</v>
      </c>
      <c r="AW18">
        <v>-191.949753636183</v>
      </c>
      <c r="AX18">
        <v>1.218370652632</v>
      </c>
      <c r="AY18">
        <v>1.1817</v>
      </c>
      <c r="AZ18">
        <f t="shared" si="38"/>
        <v>-191.9453501745385</v>
      </c>
      <c r="BB18">
        <v>-115.09337937457001</v>
      </c>
      <c r="BC18">
        <v>-115.57246507411099</v>
      </c>
      <c r="BD18">
        <v>-115.568777605767</v>
      </c>
      <c r="BE18">
        <v>-115.584471456375</v>
      </c>
      <c r="BF18">
        <v>1.214661596684</v>
      </c>
      <c r="BG18">
        <f t="shared" si="17"/>
        <v>-115.58169795383007</v>
      </c>
      <c r="BI18">
        <v>-76.061490653502005</v>
      </c>
      <c r="BJ18">
        <v>-76.357383208363999</v>
      </c>
      <c r="BK18">
        <v>-76.348702814012</v>
      </c>
      <c r="BL18">
        <v>-76.357039748776003</v>
      </c>
      <c r="BM18">
        <v>1.2261874438930001</v>
      </c>
      <c r="BN18">
        <f t="shared" si="18"/>
        <v>-76.355501884419652</v>
      </c>
      <c r="BP18">
        <v>-76.061555222799996</v>
      </c>
      <c r="BQ18">
        <v>-76.357587777014004</v>
      </c>
      <c r="BR18">
        <v>-76.348914532756993</v>
      </c>
      <c r="BS18">
        <v>-76.357344725367994</v>
      </c>
      <c r="BT18">
        <v>1.224013541211</v>
      </c>
      <c r="BU18">
        <f t="shared" si="19"/>
        <v>-76.355801868825722</v>
      </c>
      <c r="BW18">
        <v>-115.093403112681</v>
      </c>
      <c r="BX18">
        <v>-115.572511221802</v>
      </c>
      <c r="BY18">
        <v>-115.568836516106</v>
      </c>
      <c r="BZ18">
        <v>-115.584550924135</v>
      </c>
      <c r="CA18">
        <v>1.214008956504</v>
      </c>
      <c r="CB18">
        <f t="shared" si="39"/>
        <v>-115.58178074353103</v>
      </c>
    </row>
    <row r="19" spans="1:80" x14ac:dyDescent="0.2">
      <c r="A19" t="s">
        <v>148</v>
      </c>
      <c r="B19" s="1">
        <f t="shared" si="0"/>
        <v>0.94675271226568913</v>
      </c>
      <c r="C19" s="1">
        <f t="shared" si="1"/>
        <v>3.1054570005086615</v>
      </c>
      <c r="D19" s="1">
        <f t="shared" si="2"/>
        <v>2.7534719840879411</v>
      </c>
      <c r="E19" s="1">
        <f t="shared" si="3"/>
        <v>3.1365811611031962</v>
      </c>
      <c r="F19" s="1">
        <f t="shared" si="4"/>
        <v>3.0794121570300228</v>
      </c>
      <c r="G19" s="1">
        <f t="shared" si="5"/>
        <v>3.1335182257384084</v>
      </c>
      <c r="H19" s="1">
        <f t="shared" si="6"/>
        <v>3.1463719057996631</v>
      </c>
      <c r="I19" s="1">
        <f t="shared" si="20"/>
        <v>3.125467503466739</v>
      </c>
      <c r="J19" s="1"/>
      <c r="K19" s="1">
        <f t="shared" si="7"/>
        <v>0.90499683895682637</v>
      </c>
      <c r="L19" s="1">
        <f t="shared" si="8"/>
        <v>2.9985875003793026</v>
      </c>
      <c r="M19" s="1">
        <f t="shared" si="9"/>
        <v>2.6357718764498168</v>
      </c>
      <c r="N19" s="1">
        <f t="shared" si="10"/>
        <v>2.9679324401766571</v>
      </c>
      <c r="O19" s="1">
        <f t="shared" si="11"/>
        <v>2.9075800632279667</v>
      </c>
      <c r="P19" s="1">
        <f t="shared" si="12"/>
        <v>2.9527002222331395</v>
      </c>
      <c r="Q19" s="1">
        <f t="shared" si="13"/>
        <v>2.9634191693311305</v>
      </c>
      <c r="R19" s="1">
        <f t="shared" si="21"/>
        <v>2.945986560019719</v>
      </c>
      <c r="S19" s="1"/>
      <c r="T19" s="1">
        <f t="shared" si="22"/>
        <v>0.92587477561125775</v>
      </c>
      <c r="U19" s="1">
        <f t="shared" si="23"/>
        <v>3.052022250443982</v>
      </c>
      <c r="V19" s="1">
        <f t="shared" si="24"/>
        <v>2.694621930268879</v>
      </c>
      <c r="W19" s="1">
        <f t="shared" si="25"/>
        <v>3.0522568006399267</v>
      </c>
      <c r="X19" s="1">
        <f t="shared" si="26"/>
        <v>2.9934961101289947</v>
      </c>
      <c r="Y19" s="1">
        <f t="shared" si="27"/>
        <v>3.0431092239857742</v>
      </c>
      <c r="Z19" s="1">
        <f t="shared" si="28"/>
        <v>3.0548955375653968</v>
      </c>
      <c r="AA19" s="1">
        <f t="shared" si="29"/>
        <v>3.035727031743229</v>
      </c>
      <c r="AD19" s="1">
        <f t="shared" si="40"/>
        <v>-4.1755873308862768E-2</v>
      </c>
      <c r="AE19" s="1">
        <f t="shared" si="30"/>
        <v>-0.10686950012935892</v>
      </c>
      <c r="AF19" s="1">
        <f t="shared" si="31"/>
        <v>-0.11770010763812433</v>
      </c>
      <c r="AG19" s="1">
        <f t="shared" si="32"/>
        <v>-0.16864872092653904</v>
      </c>
      <c r="AH19" s="1">
        <f t="shared" si="33"/>
        <v>-0.17183209380205611</v>
      </c>
      <c r="AI19" s="1">
        <f t="shared" si="34"/>
        <v>-0.18081800350526889</v>
      </c>
      <c r="AJ19" s="1">
        <f t="shared" si="35"/>
        <v>-0.18295273646853261</v>
      </c>
      <c r="AK19" s="1">
        <f t="shared" si="36"/>
        <v>-0.17948094344701992</v>
      </c>
      <c r="AL19" s="1"/>
      <c r="AM19" t="s">
        <v>148</v>
      </c>
      <c r="AN19" s="7">
        <f t="shared" si="37"/>
        <v>-6.5113626820496151E-2</v>
      </c>
      <c r="AO19" s="7">
        <f t="shared" si="37"/>
        <v>-1.0830607508765411E-2</v>
      </c>
      <c r="AP19" s="7">
        <f t="shared" si="16"/>
        <v>-5.4131986163931778E-2</v>
      </c>
      <c r="AS19" t="s">
        <v>148</v>
      </c>
      <c r="AT19">
        <v>-210.35182253969799</v>
      </c>
      <c r="AU19">
        <v>-211.28247776570601</v>
      </c>
      <c r="AV19">
        <v>-211.28252353145399</v>
      </c>
      <c r="AW19">
        <v>-211.314370696509</v>
      </c>
      <c r="AX19">
        <v>1.2054357036300001</v>
      </c>
      <c r="AY19">
        <v>1.1659999999999999</v>
      </c>
      <c r="AZ19">
        <f t="shared" si="38"/>
        <v>-211.30894316126842</v>
      </c>
      <c r="BB19">
        <v>-95.256751583633005</v>
      </c>
      <c r="BC19">
        <v>-95.704944956659006</v>
      </c>
      <c r="BD19">
        <v>-95.709255106338006</v>
      </c>
      <c r="BE19">
        <v>-95.724786876146993</v>
      </c>
      <c r="BF19">
        <v>1.197493356212</v>
      </c>
      <c r="BG19">
        <f t="shared" si="17"/>
        <v>-95.722225340977232</v>
      </c>
      <c r="BI19">
        <v>-115.09356220964401</v>
      </c>
      <c r="BJ19">
        <v>-115.572583948511</v>
      </c>
      <c r="BK19">
        <v>-115.56888048838501</v>
      </c>
      <c r="BL19">
        <v>-115.584585360321</v>
      </c>
      <c r="BM19">
        <v>1.214609475451</v>
      </c>
      <c r="BN19">
        <f t="shared" si="18"/>
        <v>-115.5818104648535</v>
      </c>
      <c r="BP19">
        <v>-115.093603225577</v>
      </c>
      <c r="BQ19">
        <v>-115.57268798146301</v>
      </c>
      <c r="BR19">
        <v>-115.568998287496</v>
      </c>
      <c r="BS19">
        <v>-115.58475959789401</v>
      </c>
      <c r="BT19">
        <v>1.213603224296</v>
      </c>
      <c r="BU19">
        <f t="shared" si="19"/>
        <v>-115.58198548964121</v>
      </c>
      <c r="BW19">
        <v>-95.256777109916996</v>
      </c>
      <c r="BX19">
        <v>-95.705011231089003</v>
      </c>
      <c r="BY19">
        <v>-95.70932487428</v>
      </c>
      <c r="BZ19">
        <v>-95.724881397407003</v>
      </c>
      <c r="CA19">
        <v>1.1967224786820001</v>
      </c>
      <c r="CB19">
        <f t="shared" si="39"/>
        <v>-95.722324148049921</v>
      </c>
    </row>
    <row r="20" spans="1:80" x14ac:dyDescent="0.2">
      <c r="A20" t="s">
        <v>149</v>
      </c>
      <c r="B20" s="1">
        <f t="shared" si="0"/>
        <v>0.95871076359029883</v>
      </c>
      <c r="C20" s="1">
        <f t="shared" si="1"/>
        <v>4.3623980746741244</v>
      </c>
      <c r="D20" s="1">
        <f t="shared" si="2"/>
        <v>3.699471139660822</v>
      </c>
      <c r="E20" s="1">
        <f t="shared" si="3"/>
        <v>4.234439704632516</v>
      </c>
      <c r="F20" s="1">
        <f t="shared" si="4"/>
        <v>4.1622864530033183</v>
      </c>
      <c r="G20" s="1">
        <f t="shared" si="5"/>
        <v>4.2346106020193499</v>
      </c>
      <c r="H20" s="1">
        <f t="shared" si="6"/>
        <v>4.253134605330219</v>
      </c>
      <c r="I20" s="1">
        <f t="shared" si="20"/>
        <v>4.2276822567786132</v>
      </c>
      <c r="J20" s="1"/>
      <c r="K20" s="1">
        <f t="shared" si="7"/>
        <v>0.912258073293294</v>
      </c>
      <c r="L20" s="1">
        <f t="shared" si="8"/>
        <v>4.2200394409295399</v>
      </c>
      <c r="M20" s="1">
        <f t="shared" si="9"/>
        <v>3.5549137377361864</v>
      </c>
      <c r="N20" s="1">
        <f t="shared" si="10"/>
        <v>4.035808073399247</v>
      </c>
      <c r="O20" s="1">
        <f t="shared" si="11"/>
        <v>3.9573553669442294</v>
      </c>
      <c r="P20" s="1">
        <f t="shared" si="12"/>
        <v>4.0202449203405699</v>
      </c>
      <c r="Q20" s="1">
        <f t="shared" si="13"/>
        <v>4.0363524903732939</v>
      </c>
      <c r="R20" s="1">
        <f t="shared" si="21"/>
        <v>4.0142203691513263</v>
      </c>
      <c r="S20" s="1"/>
      <c r="T20" s="1">
        <f t="shared" si="22"/>
        <v>0.93548441844179642</v>
      </c>
      <c r="U20" s="1">
        <f t="shared" si="23"/>
        <v>4.2912187578018326</v>
      </c>
      <c r="V20" s="1">
        <f t="shared" si="24"/>
        <v>3.6271924386985042</v>
      </c>
      <c r="W20" s="1">
        <f t="shared" si="25"/>
        <v>4.1351238890158815</v>
      </c>
      <c r="X20" s="1">
        <f t="shared" si="26"/>
        <v>4.0598209099737739</v>
      </c>
      <c r="Y20" s="1">
        <f t="shared" si="27"/>
        <v>4.1274277611799599</v>
      </c>
      <c r="Z20" s="1">
        <f t="shared" si="28"/>
        <v>4.1447435478517569</v>
      </c>
      <c r="AA20" s="1">
        <f t="shared" si="29"/>
        <v>4.1209513129649693</v>
      </c>
      <c r="AD20" s="1">
        <f t="shared" si="40"/>
        <v>-4.6452690297004828E-2</v>
      </c>
      <c r="AE20" s="1">
        <f t="shared" si="30"/>
        <v>-0.14235863374458457</v>
      </c>
      <c r="AF20" s="1">
        <f t="shared" si="31"/>
        <v>-0.14455740192463562</v>
      </c>
      <c r="AG20" s="1">
        <f t="shared" si="32"/>
        <v>-0.19863163123326899</v>
      </c>
      <c r="AH20" s="1">
        <f t="shared" si="33"/>
        <v>-0.20493108605908894</v>
      </c>
      <c r="AI20" s="1">
        <f t="shared" si="34"/>
        <v>-0.21436568167878001</v>
      </c>
      <c r="AJ20" s="1">
        <f t="shared" si="35"/>
        <v>-0.21678211495692512</v>
      </c>
      <c r="AK20" s="1">
        <f t="shared" si="36"/>
        <v>-0.21346188762728691</v>
      </c>
      <c r="AL20" s="1"/>
      <c r="AM20" t="s">
        <v>149</v>
      </c>
      <c r="AN20" s="7">
        <f t="shared" si="37"/>
        <v>-9.5905943447579745E-2</v>
      </c>
      <c r="AO20" s="7">
        <f t="shared" si="37"/>
        <v>-2.1987681800510472E-3</v>
      </c>
      <c r="AP20" s="7">
        <f t="shared" si="16"/>
        <v>-6.037368413445332E-2</v>
      </c>
      <c r="AS20" t="s">
        <v>149</v>
      </c>
      <c r="AT20">
        <v>-190.51499935495801</v>
      </c>
      <c r="AU20">
        <v>-191.41685068259</v>
      </c>
      <c r="AV20">
        <v>-191.42440675978699</v>
      </c>
      <c r="AW20">
        <v>-191.45634377887899</v>
      </c>
      <c r="AX20">
        <v>1.196294611928</v>
      </c>
      <c r="AY20">
        <v>1.1562699999999999</v>
      </c>
      <c r="AZ20">
        <f t="shared" si="38"/>
        <v>-191.45110337680219</v>
      </c>
      <c r="BB20">
        <v>-95.256691758149998</v>
      </c>
      <c r="BC20">
        <v>-95.704931380472999</v>
      </c>
      <c r="BD20">
        <v>-95.709239227303996</v>
      </c>
      <c r="BE20">
        <v>-95.724780637967996</v>
      </c>
      <c r="BF20">
        <v>1.197457355212</v>
      </c>
      <c r="BG20">
        <f t="shared" si="17"/>
        <v>-95.722217902992412</v>
      </c>
      <c r="BI20">
        <v>-95.256779794020005</v>
      </c>
      <c r="BJ20">
        <v>-95.704967378560994</v>
      </c>
      <c r="BK20">
        <v>-95.709272050199999</v>
      </c>
      <c r="BL20">
        <v>-95.724815131989004</v>
      </c>
      <c r="BM20">
        <v>1.1974271928539999</v>
      </c>
      <c r="BN20">
        <f t="shared" si="18"/>
        <v>-95.722252448408554</v>
      </c>
      <c r="BP20">
        <v>-95.256820705088998</v>
      </c>
      <c r="BQ20">
        <v>-95.705093630440004</v>
      </c>
      <c r="BR20">
        <v>-95.709398871491999</v>
      </c>
      <c r="BS20">
        <v>-95.724989059066004</v>
      </c>
      <c r="BT20">
        <v>1.196214350195</v>
      </c>
      <c r="BU20">
        <f t="shared" si="19"/>
        <v>-95.722431809586638</v>
      </c>
      <c r="BW20">
        <v>-95.256724874151999</v>
      </c>
      <c r="BX20">
        <v>-95.705031991507994</v>
      </c>
      <c r="BY20">
        <v>-95.709342772886004</v>
      </c>
      <c r="BZ20">
        <v>-95.724923250531006</v>
      </c>
      <c r="CA20">
        <v>1.1964415616140001</v>
      </c>
      <c r="CB20">
        <f t="shared" si="39"/>
        <v>-95.722365120274191</v>
      </c>
    </row>
    <row r="21" spans="1:80" x14ac:dyDescent="0.2">
      <c r="A21" t="s">
        <v>150</v>
      </c>
      <c r="B21" s="1">
        <f t="shared" si="0"/>
        <v>1.5329909136893312</v>
      </c>
      <c r="C21" s="1">
        <f t="shared" si="1"/>
        <v>5.5983925378429875</v>
      </c>
      <c r="D21" s="1">
        <f t="shared" si="2"/>
        <v>4.8052530900128465</v>
      </c>
      <c r="E21" s="1">
        <f t="shared" si="3"/>
        <v>5.5014193682576833</v>
      </c>
      <c r="F21" s="1">
        <f t="shared" si="4"/>
        <v>5.4144262072869083</v>
      </c>
      <c r="G21" s="1">
        <f t="shared" si="5"/>
        <v>5.5136665998220256</v>
      </c>
      <c r="H21" s="1">
        <f t="shared" si="6"/>
        <v>5.5362803456195895</v>
      </c>
      <c r="I21" s="1">
        <f t="shared" si="20"/>
        <v>5.5005023687577328</v>
      </c>
      <c r="J21" s="1"/>
      <c r="K21" s="1">
        <f t="shared" si="7"/>
        <v>1.4793257691459665</v>
      </c>
      <c r="L21" s="1">
        <f t="shared" si="8"/>
        <v>5.4116222185515426</v>
      </c>
      <c r="M21" s="1">
        <f t="shared" si="9"/>
        <v>4.6130164696073841</v>
      </c>
      <c r="N21" s="1">
        <f t="shared" si="10"/>
        <v>5.2114826317868586</v>
      </c>
      <c r="O21" s="1">
        <f t="shared" si="11"/>
        <v>5.1151349594960394</v>
      </c>
      <c r="P21" s="1">
        <f t="shared" si="12"/>
        <v>5.1969350826838001</v>
      </c>
      <c r="Q21" s="1">
        <f t="shared" si="13"/>
        <v>5.2155747428536534</v>
      </c>
      <c r="R21" s="1">
        <f t="shared" si="21"/>
        <v>5.1860843021173064</v>
      </c>
      <c r="S21" s="1"/>
      <c r="T21" s="1">
        <f t="shared" si="22"/>
        <v>1.5061583414176489</v>
      </c>
      <c r="U21" s="1">
        <f t="shared" si="23"/>
        <v>5.5050073781972646</v>
      </c>
      <c r="V21" s="1">
        <f t="shared" si="24"/>
        <v>4.7091347798101157</v>
      </c>
      <c r="W21" s="1">
        <f t="shared" si="25"/>
        <v>5.3564510000222709</v>
      </c>
      <c r="X21" s="1">
        <f t="shared" si="26"/>
        <v>5.2647805833914738</v>
      </c>
      <c r="Y21" s="1">
        <f t="shared" si="27"/>
        <v>5.3553008412529124</v>
      </c>
      <c r="Z21" s="1">
        <f t="shared" si="28"/>
        <v>5.375927544236621</v>
      </c>
      <c r="AA21" s="1">
        <f t="shared" si="29"/>
        <v>5.3432933354375196</v>
      </c>
      <c r="AD21" s="1">
        <f t="shared" si="40"/>
        <v>-5.3665144543364685E-2</v>
      </c>
      <c r="AE21" s="1">
        <f t="shared" si="30"/>
        <v>-0.18677031929144494</v>
      </c>
      <c r="AF21" s="1">
        <f t="shared" si="31"/>
        <v>-0.19223662040546241</v>
      </c>
      <c r="AG21" s="1">
        <f t="shared" si="32"/>
        <v>-0.28993673647082474</v>
      </c>
      <c r="AH21" s="1">
        <f t="shared" si="33"/>
        <v>-0.29929124779086891</v>
      </c>
      <c r="AI21" s="1">
        <f t="shared" si="34"/>
        <v>-0.31673151713822545</v>
      </c>
      <c r="AJ21" s="1">
        <f t="shared" si="35"/>
        <v>-0.32070560276593607</v>
      </c>
      <c r="AK21" s="1">
        <f t="shared" si="36"/>
        <v>-0.31441806664042637</v>
      </c>
      <c r="AL21" s="1"/>
      <c r="AM21" t="s">
        <v>150</v>
      </c>
      <c r="AN21" s="7">
        <f t="shared" si="37"/>
        <v>-0.13310517474808026</v>
      </c>
      <c r="AO21" s="7">
        <f t="shared" si="37"/>
        <v>-5.4663011140174689E-3</v>
      </c>
      <c r="AP21" s="7">
        <f t="shared" si="16"/>
        <v>-0.1070546273854065</v>
      </c>
      <c r="AS21" t="s">
        <v>150</v>
      </c>
      <c r="AT21">
        <v>-342.36555258305299</v>
      </c>
      <c r="AU21">
        <v>-343.87821840023298</v>
      </c>
      <c r="AV21">
        <v>-343.86533897884499</v>
      </c>
      <c r="AW21">
        <v>-343.92593613098097</v>
      </c>
      <c r="AX21">
        <v>1.200032035028</v>
      </c>
      <c r="AY21">
        <v>1.1629100000000001</v>
      </c>
      <c r="AZ21">
        <f t="shared" si="38"/>
        <v>-343.91583525758358</v>
      </c>
      <c r="BB21">
        <v>-95.256675267923995</v>
      </c>
      <c r="BC21">
        <v>-95.704907966592998</v>
      </c>
      <c r="BD21">
        <v>-95.709219873113</v>
      </c>
      <c r="BE21">
        <v>-95.724762027701999</v>
      </c>
      <c r="BF21">
        <v>1.197466830715</v>
      </c>
      <c r="BG21">
        <f t="shared" si="17"/>
        <v>-95.722199067350658</v>
      </c>
      <c r="BI21">
        <v>-247.10643433870601</v>
      </c>
      <c r="BJ21">
        <v>-248.16438882761199</v>
      </c>
      <c r="BK21">
        <v>-248.148461447816</v>
      </c>
      <c r="BL21">
        <v>-248.19240703382701</v>
      </c>
      <c r="BM21">
        <v>1.2024631641229999</v>
      </c>
      <c r="BN21">
        <f t="shared" si="18"/>
        <v>-248.18500775320163</v>
      </c>
      <c r="BP21">
        <v>-247.10647385569399</v>
      </c>
      <c r="BQ21">
        <v>-248.16454698310699</v>
      </c>
      <c r="BR21">
        <v>-248.14862468918901</v>
      </c>
      <c r="BS21">
        <v>-248.19266910255399</v>
      </c>
      <c r="BT21">
        <v>1.2016458117290001</v>
      </c>
      <c r="BU21">
        <f t="shared" si="19"/>
        <v>-248.1852780964868</v>
      </c>
      <c r="BW21">
        <v>-95.256721271784002</v>
      </c>
      <c r="BX21">
        <v>-95.705047448534998</v>
      </c>
      <c r="BY21">
        <v>-95.709362980281995</v>
      </c>
      <c r="BZ21">
        <v>-95.724962002555998</v>
      </c>
      <c r="CA21">
        <v>1.1959968856929999</v>
      </c>
      <c r="CB21">
        <f t="shared" si="39"/>
        <v>-95.722405675008545</v>
      </c>
    </row>
    <row r="22" spans="1:80" x14ac:dyDescent="0.2">
      <c r="A22" t="s">
        <v>151</v>
      </c>
      <c r="B22" s="1">
        <f t="shared" si="0"/>
        <v>4.5922001076523857</v>
      </c>
      <c r="C22" s="1">
        <f t="shared" si="1"/>
        <v>7.6289980759098004</v>
      </c>
      <c r="D22" s="1">
        <f t="shared" si="2"/>
        <v>6.9009322882076205</v>
      </c>
      <c r="E22" s="1">
        <f t="shared" si="3"/>
        <v>7.4150965161866829</v>
      </c>
      <c r="F22" s="1">
        <f t="shared" si="4"/>
        <v>7.3211505602420806</v>
      </c>
      <c r="G22" s="1">
        <f t="shared" si="5"/>
        <v>7.392638092680583</v>
      </c>
      <c r="H22" s="1">
        <f t="shared" si="6"/>
        <v>7.4084327552983513</v>
      </c>
      <c r="I22" s="1">
        <f t="shared" si="20"/>
        <v>7.38052740208055</v>
      </c>
      <c r="J22" s="1"/>
      <c r="K22" s="1">
        <f t="shared" si="7"/>
        <v>4.525651372900521</v>
      </c>
      <c r="L22" s="1">
        <f t="shared" si="8"/>
        <v>7.4573510844841167</v>
      </c>
      <c r="M22" s="1">
        <f t="shared" si="9"/>
        <v>6.7242453638709812</v>
      </c>
      <c r="N22" s="1">
        <f t="shared" si="10"/>
        <v>7.1708120433647879</v>
      </c>
      <c r="O22" s="1">
        <f t="shared" si="11"/>
        <v>7.0730175670734887</v>
      </c>
      <c r="P22" s="1">
        <f t="shared" si="12"/>
        <v>7.132350694282299</v>
      </c>
      <c r="Q22" s="1">
        <f t="shared" si="13"/>
        <v>7.1454599273800632</v>
      </c>
      <c r="R22" s="1">
        <f t="shared" si="21"/>
        <v>7.1222990793860035</v>
      </c>
      <c r="S22" s="1"/>
      <c r="T22" s="1">
        <f t="shared" si="22"/>
        <v>4.5589257402764538</v>
      </c>
      <c r="U22" s="1">
        <f t="shared" si="23"/>
        <v>7.5431745801969585</v>
      </c>
      <c r="V22" s="1">
        <f t="shared" si="24"/>
        <v>6.8125888260393008</v>
      </c>
      <c r="W22" s="1">
        <f t="shared" si="25"/>
        <v>7.292954279775735</v>
      </c>
      <c r="X22" s="1">
        <f t="shared" si="26"/>
        <v>7.1970840636577851</v>
      </c>
      <c r="Y22" s="1">
        <f t="shared" si="27"/>
        <v>7.2624943934814414</v>
      </c>
      <c r="Z22" s="1">
        <f t="shared" si="28"/>
        <v>7.2769463413392073</v>
      </c>
      <c r="AA22" s="1">
        <f t="shared" si="29"/>
        <v>7.2514132407332763</v>
      </c>
      <c r="AD22" s="1">
        <f t="shared" si="40"/>
        <v>-6.6548734751864735E-2</v>
      </c>
      <c r="AE22" s="1">
        <f t="shared" si="30"/>
        <v>-0.17164699142568374</v>
      </c>
      <c r="AF22" s="1">
        <f t="shared" si="31"/>
        <v>-0.17668692433663935</v>
      </c>
      <c r="AG22" s="1">
        <f t="shared" si="32"/>
        <v>-0.24428447282189492</v>
      </c>
      <c r="AH22" s="1">
        <f t="shared" si="33"/>
        <v>-0.24813299316859183</v>
      </c>
      <c r="AI22" s="1">
        <f t="shared" si="34"/>
        <v>-0.26028739839828408</v>
      </c>
      <c r="AJ22" s="1">
        <f t="shared" si="35"/>
        <v>-0.26297282791828813</v>
      </c>
      <c r="AK22" s="1">
        <f t="shared" si="36"/>
        <v>-0.25822832269454654</v>
      </c>
      <c r="AL22" s="1"/>
      <c r="AM22" t="s">
        <v>151</v>
      </c>
      <c r="AN22" s="7">
        <f t="shared" si="37"/>
        <v>-0.105098256673819</v>
      </c>
      <c r="AO22" s="7">
        <f t="shared" si="37"/>
        <v>-5.0399329109556135E-3</v>
      </c>
      <c r="AP22" s="7">
        <f t="shared" si="16"/>
        <v>-7.1446068831952481E-2</v>
      </c>
      <c r="AS22" t="s">
        <v>151</v>
      </c>
      <c r="AT22">
        <v>-171.325059836408</v>
      </c>
      <c r="AU22">
        <v>-172.07436644444101</v>
      </c>
      <c r="AV22">
        <v>-172.06876959299899</v>
      </c>
      <c r="AW22">
        <v>-172.093521271669</v>
      </c>
      <c r="AX22">
        <v>1.2077068058789999</v>
      </c>
      <c r="AY22">
        <v>1.17012</v>
      </c>
      <c r="AZ22">
        <f t="shared" si="38"/>
        <v>-172.08926436751671</v>
      </c>
      <c r="BB22">
        <v>-95.256817625311001</v>
      </c>
      <c r="BC22">
        <v>-95.704979125283998</v>
      </c>
      <c r="BD22">
        <v>-95.709279677547002</v>
      </c>
      <c r="BE22">
        <v>-95.724821165433994</v>
      </c>
      <c r="BF22">
        <v>1.1974153327620001</v>
      </c>
      <c r="BG22">
        <f t="shared" si="17"/>
        <v>-95.722258873204325</v>
      </c>
      <c r="BI22">
        <v>-76.060924074705994</v>
      </c>
      <c r="BJ22">
        <v>-76.357229737357997</v>
      </c>
      <c r="BK22">
        <v>-76.348492580290994</v>
      </c>
      <c r="BL22">
        <v>-76.356883398254993</v>
      </c>
      <c r="BM22">
        <v>1.225667239629</v>
      </c>
      <c r="BN22">
        <f t="shared" si="18"/>
        <v>-76.355338498736643</v>
      </c>
      <c r="BP22">
        <v>-76.060981671340002</v>
      </c>
      <c r="BQ22">
        <v>-76.357353508795995</v>
      </c>
      <c r="BR22">
        <v>-76.348621219915003</v>
      </c>
      <c r="BS22">
        <v>-76.357065179169993</v>
      </c>
      <c r="BT22">
        <v>1.2240496939579999</v>
      </c>
      <c r="BU22">
        <f t="shared" si="19"/>
        <v>-76.355519599365337</v>
      </c>
      <c r="BW22">
        <v>-95.256866080831998</v>
      </c>
      <c r="BX22">
        <v>-95.705128890726996</v>
      </c>
      <c r="BY22">
        <v>-95.709432606448004</v>
      </c>
      <c r="BZ22">
        <v>-95.72502867659</v>
      </c>
      <c r="CA22">
        <v>1.195963426484</v>
      </c>
      <c r="CB22">
        <f t="shared" si="39"/>
        <v>-95.722473197653912</v>
      </c>
    </row>
    <row r="23" spans="1:80" x14ac:dyDescent="0.2">
      <c r="A23" t="s">
        <v>152</v>
      </c>
      <c r="B23" s="1">
        <f t="shared" si="0"/>
        <v>3.1908756920177419</v>
      </c>
      <c r="C23" s="1">
        <f t="shared" si="1"/>
        <v>6.3866674553824749</v>
      </c>
      <c r="D23" s="1">
        <f t="shared" si="2"/>
        <v>5.7516417238114244</v>
      </c>
      <c r="E23" s="1">
        <f t="shared" si="3"/>
        <v>6.3205408607335007</v>
      </c>
      <c r="F23" s="1">
        <f t="shared" si="4"/>
        <v>6.2325718711720732</v>
      </c>
      <c r="G23" s="1">
        <f t="shared" si="5"/>
        <v>6.3136951684288674</v>
      </c>
      <c r="H23" s="1">
        <f t="shared" si="6"/>
        <v>6.3312825308288376</v>
      </c>
      <c r="I23" s="1">
        <f t="shared" si="20"/>
        <v>6.3005273009941334</v>
      </c>
      <c r="J23" s="1"/>
      <c r="K23" s="1">
        <f t="shared" si="7"/>
        <v>3.1334934780091954</v>
      </c>
      <c r="L23" s="1">
        <f t="shared" si="8"/>
        <v>6.2354100335236406</v>
      </c>
      <c r="M23" s="1">
        <f t="shared" si="9"/>
        <v>5.5806272782616633</v>
      </c>
      <c r="N23" s="1">
        <f t="shared" si="10"/>
        <v>6.0686291335659401</v>
      </c>
      <c r="O23" s="1">
        <f t="shared" si="11"/>
        <v>5.9702305163902238</v>
      </c>
      <c r="P23" s="1">
        <f t="shared" si="12"/>
        <v>6.0359487905977494</v>
      </c>
      <c r="Q23" s="1">
        <f t="shared" si="13"/>
        <v>6.0501963759877961</v>
      </c>
      <c r="R23" s="1">
        <f t="shared" si="21"/>
        <v>6.0252814539377892</v>
      </c>
      <c r="S23" s="1"/>
      <c r="T23" s="1">
        <f t="shared" si="22"/>
        <v>3.1621845850134687</v>
      </c>
      <c r="U23" s="1">
        <f t="shared" si="23"/>
        <v>6.3110387444530573</v>
      </c>
      <c r="V23" s="1">
        <f t="shared" si="24"/>
        <v>5.6661345010365434</v>
      </c>
      <c r="W23" s="1">
        <f t="shared" si="25"/>
        <v>6.19458499714972</v>
      </c>
      <c r="X23" s="1">
        <f t="shared" si="26"/>
        <v>6.1014011937811485</v>
      </c>
      <c r="Y23" s="1">
        <f t="shared" si="27"/>
        <v>6.1748219795133084</v>
      </c>
      <c r="Z23" s="1">
        <f t="shared" si="28"/>
        <v>6.1907394534083169</v>
      </c>
      <c r="AA23" s="1">
        <f t="shared" si="29"/>
        <v>6.1629043774659618</v>
      </c>
      <c r="AD23" s="1">
        <f t="shared" si="40"/>
        <v>-5.7382214008546484E-2</v>
      </c>
      <c r="AE23" s="1">
        <f t="shared" si="30"/>
        <v>-0.15125742185883428</v>
      </c>
      <c r="AF23" s="1">
        <f t="shared" si="31"/>
        <v>-0.17101444554976108</v>
      </c>
      <c r="AG23" s="1">
        <f t="shared" si="32"/>
        <v>-0.25191172716756061</v>
      </c>
      <c r="AH23" s="1">
        <f t="shared" si="33"/>
        <v>-0.26234135478184939</v>
      </c>
      <c r="AI23" s="1">
        <f t="shared" si="34"/>
        <v>-0.277746377831118</v>
      </c>
      <c r="AJ23" s="1">
        <f t="shared" si="35"/>
        <v>-0.28108615484104149</v>
      </c>
      <c r="AK23" s="1">
        <f t="shared" si="36"/>
        <v>-0.27524584705634414</v>
      </c>
      <c r="AL23" s="1"/>
      <c r="AM23" t="s">
        <v>152</v>
      </c>
      <c r="AN23" s="7">
        <f t="shared" si="37"/>
        <v>-9.3875207850287801E-2</v>
      </c>
      <c r="AO23" s="7">
        <f t="shared" si="37"/>
        <v>-1.97570236909268E-2</v>
      </c>
      <c r="AP23" s="7">
        <f t="shared" si="16"/>
        <v>-9.1326909232088305E-2</v>
      </c>
      <c r="AS23" t="s">
        <v>152</v>
      </c>
      <c r="AT23">
        <v>-362.20506147237597</v>
      </c>
      <c r="AU23">
        <v>-363.74713888021898</v>
      </c>
      <c r="AV23">
        <v>-363.726490017174</v>
      </c>
      <c r="AW23">
        <v>-363.78702823820902</v>
      </c>
      <c r="AX23">
        <v>1.205249473751</v>
      </c>
      <c r="AY23">
        <v>1.1686799999999999</v>
      </c>
      <c r="AZ23">
        <f t="shared" si="38"/>
        <v>-363.77671880578038</v>
      </c>
      <c r="BB23">
        <v>-247.10640366881901</v>
      </c>
      <c r="BC23">
        <v>-248.16437042280501</v>
      </c>
      <c r="BD23">
        <v>-248.14844702245099</v>
      </c>
      <c r="BE23">
        <v>-248.192364978873</v>
      </c>
      <c r="BF23">
        <v>1.2024216884900001</v>
      </c>
      <c r="BG23">
        <f t="shared" si="17"/>
        <v>-248.18497161015796</v>
      </c>
      <c r="BI23">
        <v>-115.09357281967699</v>
      </c>
      <c r="BJ23">
        <v>-115.572590655396</v>
      </c>
      <c r="BK23">
        <v>-115.568877170582</v>
      </c>
      <c r="BL23">
        <v>-115.58459083675</v>
      </c>
      <c r="BM23">
        <v>1.2145556714370001</v>
      </c>
      <c r="BN23">
        <f t="shared" si="18"/>
        <v>-115.58181496053888</v>
      </c>
      <c r="BP23">
        <v>-115.09362779508599</v>
      </c>
      <c r="BQ23">
        <v>-115.57275002669699</v>
      </c>
      <c r="BR23">
        <v>-115.56906045151401</v>
      </c>
      <c r="BS23">
        <v>-115.58486367400199</v>
      </c>
      <c r="BT23">
        <v>1.2126112140680001</v>
      </c>
      <c r="BU23">
        <f t="shared" si="19"/>
        <v>-115.58209284170194</v>
      </c>
      <c r="BW23">
        <v>-247.106440137785</v>
      </c>
      <c r="BX23">
        <v>-248.16445209553899</v>
      </c>
      <c r="BY23">
        <v>-248.148536270374</v>
      </c>
      <c r="BZ23">
        <v>-248.19249358849501</v>
      </c>
      <c r="CA23">
        <v>1.2018232608399999</v>
      </c>
      <c r="CB23">
        <f t="shared" si="39"/>
        <v>-248.18511179653771</v>
      </c>
    </row>
    <row r="24" spans="1:80" x14ac:dyDescent="0.2">
      <c r="A24" t="s">
        <v>153</v>
      </c>
      <c r="B24" s="1">
        <f t="shared" si="0"/>
        <v>3.5349048525088334</v>
      </c>
      <c r="C24" s="1">
        <f t="shared" si="1"/>
        <v>7.7969426389260654</v>
      </c>
      <c r="D24" s="1">
        <f t="shared" si="2"/>
        <v>6.8710684409334775</v>
      </c>
      <c r="E24" s="1">
        <f t="shared" si="3"/>
        <v>7.6041165153924943</v>
      </c>
      <c r="F24" s="1">
        <f t="shared" si="4"/>
        <v>7.5140298576164142</v>
      </c>
      <c r="G24" s="1">
        <f t="shared" si="5"/>
        <v>7.61871683548073</v>
      </c>
      <c r="H24" s="1">
        <f t="shared" si="6"/>
        <v>7.6425128286392976</v>
      </c>
      <c r="I24" s="1">
        <f t="shared" si="20"/>
        <v>7.6048803057937135</v>
      </c>
      <c r="J24" s="1"/>
      <c r="K24" s="1">
        <f t="shared" si="7"/>
        <v>3.4694689813518682</v>
      </c>
      <c r="L24" s="1">
        <f t="shared" si="8"/>
        <v>7.6170603358170421</v>
      </c>
      <c r="M24" s="1">
        <f t="shared" si="9"/>
        <v>6.6835544356884089</v>
      </c>
      <c r="N24" s="1">
        <f t="shared" si="10"/>
        <v>7.3425823416714397</v>
      </c>
      <c r="O24" s="1">
        <f t="shared" si="11"/>
        <v>7.2387606614750988</v>
      </c>
      <c r="P24" s="1">
        <f t="shared" si="12"/>
        <v>7.3291593391576875</v>
      </c>
      <c r="Q24" s="1">
        <f t="shared" si="13"/>
        <v>7.3497075139122074</v>
      </c>
      <c r="R24" s="1">
        <f t="shared" si="21"/>
        <v>7.3172113011787578</v>
      </c>
      <c r="S24" s="1"/>
      <c r="T24" s="1">
        <f t="shared" si="22"/>
        <v>3.5021869169303508</v>
      </c>
      <c r="U24" s="1">
        <f t="shared" si="23"/>
        <v>7.7070014873715538</v>
      </c>
      <c r="V24" s="1">
        <f t="shared" si="24"/>
        <v>6.7773114383109432</v>
      </c>
      <c r="W24" s="1">
        <f t="shared" si="25"/>
        <v>7.473349428531967</v>
      </c>
      <c r="X24" s="1">
        <f t="shared" si="26"/>
        <v>7.376395259545756</v>
      </c>
      <c r="Y24" s="1">
        <f t="shared" si="27"/>
        <v>7.4739380873192083</v>
      </c>
      <c r="Z24" s="1">
        <f t="shared" si="28"/>
        <v>7.4961101712757525</v>
      </c>
      <c r="AA24" s="1">
        <f t="shared" si="29"/>
        <v>7.4610458034862361</v>
      </c>
      <c r="AD24" s="1">
        <f t="shared" si="40"/>
        <v>-6.5435871156965142E-2</v>
      </c>
      <c r="AE24" s="1">
        <f t="shared" si="30"/>
        <v>-0.17988230310902331</v>
      </c>
      <c r="AF24" s="1">
        <f t="shared" si="31"/>
        <v>-0.18751400524506856</v>
      </c>
      <c r="AG24" s="1">
        <f t="shared" si="32"/>
        <v>-0.26153417372105459</v>
      </c>
      <c r="AH24" s="1">
        <f t="shared" si="33"/>
        <v>-0.2752691961413154</v>
      </c>
      <c r="AI24" s="1">
        <f t="shared" si="34"/>
        <v>-0.28955749632304251</v>
      </c>
      <c r="AJ24" s="1">
        <f t="shared" si="35"/>
        <v>-0.29280531472709015</v>
      </c>
      <c r="AK24" s="1">
        <f t="shared" si="36"/>
        <v>-0.2876690046149557</v>
      </c>
      <c r="AL24" s="1"/>
      <c r="AM24" t="s">
        <v>153</v>
      </c>
      <c r="AN24" s="7">
        <f t="shared" si="37"/>
        <v>-0.11444643195205817</v>
      </c>
      <c r="AO24" s="7">
        <f t="shared" si="37"/>
        <v>-7.6317021360452486E-3</v>
      </c>
      <c r="AP24" s="7">
        <f t="shared" si="16"/>
        <v>-8.7755190896246837E-2</v>
      </c>
      <c r="AS24" t="s">
        <v>153</v>
      </c>
      <c r="AT24">
        <v>-342.36838552049602</v>
      </c>
      <c r="AU24">
        <v>-343.88156023637401</v>
      </c>
      <c r="AV24">
        <v>-343.86843408443502</v>
      </c>
      <c r="AW24">
        <v>-343.92910421322102</v>
      </c>
      <c r="AX24">
        <v>1.1998299861999999</v>
      </c>
      <c r="AY24">
        <v>1.16282</v>
      </c>
      <c r="AZ24">
        <f t="shared" si="38"/>
        <v>-343.91899968913219</v>
      </c>
      <c r="BB24">
        <v>-247.10598944167899</v>
      </c>
      <c r="BC24">
        <v>-248.16417148350999</v>
      </c>
      <c r="BD24">
        <v>-248.14821429152701</v>
      </c>
      <c r="BE24">
        <v>-248.19216668347499</v>
      </c>
      <c r="BF24">
        <v>1.202369532371</v>
      </c>
      <c r="BG24">
        <f t="shared" si="17"/>
        <v>-248.18476910330881</v>
      </c>
      <c r="BI24">
        <v>-95.256762849595006</v>
      </c>
      <c r="BJ24">
        <v>-95.704963534379004</v>
      </c>
      <c r="BK24">
        <v>-95.709270048815</v>
      </c>
      <c r="BL24">
        <v>-95.724819599236</v>
      </c>
      <c r="BM24">
        <v>1.197393223248</v>
      </c>
      <c r="BN24">
        <f t="shared" si="18"/>
        <v>-95.722256217534763</v>
      </c>
      <c r="BP24">
        <v>-95.256826104244993</v>
      </c>
      <c r="BQ24">
        <v>-95.705159714239002</v>
      </c>
      <c r="BR24">
        <v>-95.709469579214002</v>
      </c>
      <c r="BS24">
        <v>-95.725093660099006</v>
      </c>
      <c r="BT24">
        <v>1.19551229152</v>
      </c>
      <c r="BU24">
        <f t="shared" si="19"/>
        <v>-95.722538521286637</v>
      </c>
      <c r="BW24">
        <v>-247.10603046572299</v>
      </c>
      <c r="BX24">
        <v>-248.164261964335</v>
      </c>
      <c r="BY24">
        <v>-248.14831358370401</v>
      </c>
      <c r="BZ24">
        <v>-248.19230940383</v>
      </c>
      <c r="CA24">
        <v>1.2016813627539999</v>
      </c>
      <c r="CB24">
        <f t="shared" si="39"/>
        <v>-248.18492546892551</v>
      </c>
    </row>
    <row r="25" spans="1:80" x14ac:dyDescent="0.2">
      <c r="A25" t="s">
        <v>154</v>
      </c>
      <c r="B25" s="1">
        <f t="shared" si="0"/>
        <v>4.6764525953619254</v>
      </c>
      <c r="C25" s="1">
        <f t="shared" si="1"/>
        <v>8.7621904613800492</v>
      </c>
      <c r="D25" s="1">
        <f t="shared" si="2"/>
        <v>7.9993890114689954</v>
      </c>
      <c r="E25" s="1">
        <f t="shared" si="3"/>
        <v>8.8016076620130637</v>
      </c>
      <c r="F25" s="1">
        <f t="shared" si="4"/>
        <v>8.7012963699160046</v>
      </c>
      <c r="G25" s="1">
        <f t="shared" si="5"/>
        <v>8.8177217434616093</v>
      </c>
      <c r="H25" s="1">
        <f t="shared" si="6"/>
        <v>8.8428094012885587</v>
      </c>
      <c r="I25" s="1">
        <f t="shared" si="20"/>
        <v>8.8004758796645675</v>
      </c>
      <c r="J25" s="1"/>
      <c r="K25" s="1">
        <f t="shared" si="7"/>
        <v>4.606834512713144</v>
      </c>
      <c r="L25" s="1">
        <f t="shared" si="8"/>
        <v>8.5535379715844915</v>
      </c>
      <c r="M25" s="1">
        <f t="shared" si="9"/>
        <v>7.7649259207834316</v>
      </c>
      <c r="N25" s="1">
        <f t="shared" si="10"/>
        <v>8.4508909784970694</v>
      </c>
      <c r="O25" s="1">
        <f t="shared" si="11"/>
        <v>8.3301438358038844</v>
      </c>
      <c r="P25" s="1">
        <f t="shared" si="12"/>
        <v>8.4238965313683263</v>
      </c>
      <c r="Q25" s="1">
        <f t="shared" si="13"/>
        <v>8.4440986185512692</v>
      </c>
      <c r="R25" s="1">
        <f t="shared" si="21"/>
        <v>8.4100091271962736</v>
      </c>
      <c r="S25" s="1"/>
      <c r="T25" s="1">
        <f t="shared" si="22"/>
        <v>4.6416435540375343</v>
      </c>
      <c r="U25" s="1">
        <f t="shared" si="23"/>
        <v>8.6578642164822703</v>
      </c>
      <c r="V25" s="1">
        <f t="shared" si="24"/>
        <v>7.8821574661262135</v>
      </c>
      <c r="W25" s="1">
        <f t="shared" si="25"/>
        <v>8.6262493202550665</v>
      </c>
      <c r="X25" s="1">
        <f t="shared" si="26"/>
        <v>8.5157201028599445</v>
      </c>
      <c r="Y25" s="1">
        <f t="shared" si="27"/>
        <v>8.6208091374149678</v>
      </c>
      <c r="Z25" s="1">
        <f t="shared" si="28"/>
        <v>8.643454009919914</v>
      </c>
      <c r="AA25" s="1">
        <f t="shared" si="29"/>
        <v>8.6052425034304214</v>
      </c>
      <c r="AD25" s="1">
        <f t="shared" si="40"/>
        <v>-6.9618082648781332E-2</v>
      </c>
      <c r="AE25" s="1">
        <f t="shared" si="30"/>
        <v>-0.20865248979555773</v>
      </c>
      <c r="AF25" s="1">
        <f t="shared" si="31"/>
        <v>-0.23446309068556381</v>
      </c>
      <c r="AG25" s="1">
        <f t="shared" si="32"/>
        <v>-0.35071668351599428</v>
      </c>
      <c r="AH25" s="1">
        <f t="shared" si="33"/>
        <v>-0.37115253411212024</v>
      </c>
      <c r="AI25" s="1">
        <f t="shared" si="34"/>
        <v>-0.39382521209328303</v>
      </c>
      <c r="AJ25" s="1">
        <f t="shared" si="35"/>
        <v>-0.39871078273728955</v>
      </c>
      <c r="AK25" s="1">
        <f t="shared" si="36"/>
        <v>-0.39046675246829388</v>
      </c>
      <c r="AL25" s="1"/>
      <c r="AM25" t="s">
        <v>154</v>
      </c>
      <c r="AN25" s="7">
        <f t="shared" si="37"/>
        <v>-0.1390344071467764</v>
      </c>
      <c r="AO25" s="7">
        <f t="shared" si="37"/>
        <v>-2.5810600890006086E-2</v>
      </c>
      <c r="AP25" s="7">
        <f t="shared" si="16"/>
        <v>-0.13668944342655642</v>
      </c>
      <c r="AS25" t="s">
        <v>154</v>
      </c>
      <c r="AT25">
        <v>-494.21889100371101</v>
      </c>
      <c r="AU25">
        <v>-496.34217008304302</v>
      </c>
      <c r="AV25">
        <v>-496.30892443682802</v>
      </c>
      <c r="AW25">
        <v>-496.39830542713401</v>
      </c>
      <c r="AX25">
        <v>1.2016121211290001</v>
      </c>
      <c r="AY25">
        <v>1.16587</v>
      </c>
      <c r="AZ25">
        <f t="shared" si="38"/>
        <v>-496.3833086650946</v>
      </c>
      <c r="BB25">
        <v>-247.10554146701099</v>
      </c>
      <c r="BC25">
        <v>-248.16404912357501</v>
      </c>
      <c r="BD25">
        <v>-248.14802454474</v>
      </c>
      <c r="BE25">
        <v>-248.19209758432001</v>
      </c>
      <c r="BF25">
        <v>1.2024976672109999</v>
      </c>
      <c r="BG25">
        <f t="shared" si="17"/>
        <v>-248.18467579220749</v>
      </c>
      <c r="BI25">
        <v>-247.10589713542899</v>
      </c>
      <c r="BJ25">
        <v>-248.16415752072899</v>
      </c>
      <c r="BK25">
        <v>-248.14815205478601</v>
      </c>
      <c r="BL25">
        <v>-248.19218158877001</v>
      </c>
      <c r="BM25">
        <v>1.2025189436170001</v>
      </c>
      <c r="BN25">
        <f t="shared" si="18"/>
        <v>-248.18476647505582</v>
      </c>
      <c r="BP25">
        <v>-247.105950572746</v>
      </c>
      <c r="BQ25">
        <v>-248.164355429609</v>
      </c>
      <c r="BR25">
        <v>-248.14837554586899</v>
      </c>
      <c r="BS25">
        <v>-248.19252501407399</v>
      </c>
      <c r="BT25">
        <v>1.201348092695</v>
      </c>
      <c r="BU25">
        <f t="shared" si="19"/>
        <v>-248.18512548410376</v>
      </c>
      <c r="BW25">
        <v>-247.105598973166</v>
      </c>
      <c r="BX25">
        <v>-248.16418372358899</v>
      </c>
      <c r="BY25">
        <v>-248.14817469435999</v>
      </c>
      <c r="BZ25">
        <v>-248.19231306160401</v>
      </c>
      <c r="CA25">
        <v>1.201581596304</v>
      </c>
      <c r="CB25">
        <f t="shared" si="39"/>
        <v>-248.18490825234704</v>
      </c>
    </row>
    <row r="26" spans="1:80" x14ac:dyDescent="0.2">
      <c r="A26" t="s">
        <v>155</v>
      </c>
      <c r="B26" s="1">
        <f t="shared" si="0"/>
        <v>3.4719653415523206</v>
      </c>
      <c r="C26" s="1">
        <f t="shared" si="1"/>
        <v>5.2703663706530728</v>
      </c>
      <c r="D26" s="1">
        <f t="shared" si="2"/>
        <v>4.9449648165170146</v>
      </c>
      <c r="E26" s="1">
        <f t="shared" si="3"/>
        <v>5.3307585739336929</v>
      </c>
      <c r="F26" s="1">
        <f t="shared" si="4"/>
        <v>5.246803460872882</v>
      </c>
      <c r="G26" s="1">
        <f t="shared" si="5"/>
        <v>5.2986412296545584</v>
      </c>
      <c r="H26" s="1">
        <f t="shared" si="6"/>
        <v>5.3092969612945859</v>
      </c>
      <c r="I26" s="1">
        <f t="shared" si="20"/>
        <v>5.2894532613203662</v>
      </c>
      <c r="J26" s="1"/>
      <c r="K26" s="1">
        <f t="shared" si="7"/>
        <v>3.408947953502524</v>
      </c>
      <c r="L26" s="1">
        <f t="shared" si="8"/>
        <v>5.0901663205967953</v>
      </c>
      <c r="M26" s="1">
        <f t="shared" si="9"/>
        <v>4.760532233676563</v>
      </c>
      <c r="N26" s="1">
        <f t="shared" si="10"/>
        <v>5.0701388422084719</v>
      </c>
      <c r="O26" s="1">
        <f t="shared" si="11"/>
        <v>4.9837454722809662</v>
      </c>
      <c r="P26" s="1">
        <f t="shared" si="12"/>
        <v>5.0220801138788866</v>
      </c>
      <c r="Q26" s="1">
        <f t="shared" si="13"/>
        <v>5.029960153143394</v>
      </c>
      <c r="R26" s="1">
        <f t="shared" si="21"/>
        <v>5.0152855028957681</v>
      </c>
      <c r="S26" s="1"/>
      <c r="T26" s="1">
        <f t="shared" si="22"/>
        <v>3.4404566475274221</v>
      </c>
      <c r="U26" s="1">
        <f t="shared" si="23"/>
        <v>5.1802663456249345</v>
      </c>
      <c r="V26" s="1">
        <f t="shared" si="24"/>
        <v>4.8527485250967892</v>
      </c>
      <c r="W26" s="1">
        <f t="shared" si="25"/>
        <v>5.2004487080710824</v>
      </c>
      <c r="X26" s="1">
        <f t="shared" si="26"/>
        <v>5.1152744665769241</v>
      </c>
      <c r="Y26" s="1">
        <f t="shared" si="27"/>
        <v>5.160360671766723</v>
      </c>
      <c r="Z26" s="1">
        <f t="shared" si="28"/>
        <v>5.1696285572189904</v>
      </c>
      <c r="AA26" s="1">
        <f t="shared" si="29"/>
        <v>5.1523693821080672</v>
      </c>
      <c r="AD26" s="1">
        <f t="shared" si="40"/>
        <v>-6.3017388049796619E-2</v>
      </c>
      <c r="AE26" s="1">
        <f t="shared" si="30"/>
        <v>-0.18020005005627748</v>
      </c>
      <c r="AF26" s="1">
        <f t="shared" si="31"/>
        <v>-0.18443258284045161</v>
      </c>
      <c r="AG26" s="1">
        <f t="shared" si="32"/>
        <v>-0.26061973172522102</v>
      </c>
      <c r="AH26" s="1">
        <f t="shared" si="33"/>
        <v>-0.26305798859191576</v>
      </c>
      <c r="AI26" s="1">
        <f t="shared" si="34"/>
        <v>-0.27656111577567177</v>
      </c>
      <c r="AJ26" s="1">
        <f t="shared" si="35"/>
        <v>-0.279336808151192</v>
      </c>
      <c r="AK26" s="1">
        <f t="shared" si="36"/>
        <v>-0.27416775842459806</v>
      </c>
      <c r="AL26" s="1"/>
      <c r="AM26" t="s">
        <v>155</v>
      </c>
      <c r="AN26" s="7">
        <f t="shared" si="37"/>
        <v>-0.11718266200648086</v>
      </c>
      <c r="AO26" s="7">
        <f t="shared" si="37"/>
        <v>-4.2325327841741256E-3</v>
      </c>
      <c r="AP26" s="7">
        <f t="shared" si="16"/>
        <v>-7.862540575146415E-2</v>
      </c>
      <c r="AS26" t="s">
        <v>155</v>
      </c>
      <c r="AT26">
        <v>-323.17293039197602</v>
      </c>
      <c r="AU26">
        <v>-324.52998900899502</v>
      </c>
      <c r="AV26">
        <v>-324.50479805833697</v>
      </c>
      <c r="AW26">
        <v>-324.557784489413</v>
      </c>
      <c r="AX26">
        <v>1.207042741512</v>
      </c>
      <c r="AY26">
        <v>1.17174</v>
      </c>
      <c r="AZ26">
        <f t="shared" si="38"/>
        <v>-324.54869578395494</v>
      </c>
      <c r="BB26">
        <v>-247.10588923418999</v>
      </c>
      <c r="BC26">
        <v>-248.16420614638699</v>
      </c>
      <c r="BD26">
        <v>-248.148211925076</v>
      </c>
      <c r="BE26">
        <v>-248.19224874713399</v>
      </c>
      <c r="BF26">
        <v>1.2025515716240001</v>
      </c>
      <c r="BG26">
        <f t="shared" si="17"/>
        <v>-248.18483141242032</v>
      </c>
      <c r="BI26">
        <v>-76.061508229054994</v>
      </c>
      <c r="BJ26">
        <v>-76.357383999530001</v>
      </c>
      <c r="BK26">
        <v>-76.348705830545995</v>
      </c>
      <c r="BL26">
        <v>-76.357040638103001</v>
      </c>
      <c r="BM26">
        <v>1.226206890104</v>
      </c>
      <c r="BN26">
        <f t="shared" si="18"/>
        <v>-76.355503058341952</v>
      </c>
      <c r="BP26">
        <v>-76.061585479494994</v>
      </c>
      <c r="BQ26">
        <v>-76.357624057896999</v>
      </c>
      <c r="BR26">
        <v>-76.348942817245003</v>
      </c>
      <c r="BS26">
        <v>-76.357375034092001</v>
      </c>
      <c r="BT26">
        <v>1.2239304247830001</v>
      </c>
      <c r="BU26">
        <f t="shared" si="19"/>
        <v>-76.355832274910455</v>
      </c>
      <c r="BW26">
        <v>-247.105912408346</v>
      </c>
      <c r="BX26">
        <v>-248.164253255067</v>
      </c>
      <c r="BY26">
        <v>-248.148268850394</v>
      </c>
      <c r="BZ26">
        <v>-248.192329675107</v>
      </c>
      <c r="CA26">
        <v>1.2021215077030001</v>
      </c>
      <c r="CB26">
        <f t="shared" si="39"/>
        <v>-248.18492140542332</v>
      </c>
    </row>
    <row r="27" spans="1:80" x14ac:dyDescent="0.2">
      <c r="A27" t="s">
        <v>170</v>
      </c>
      <c r="B27" s="1">
        <f t="shared" si="0"/>
        <v>12.921685384372793</v>
      </c>
      <c r="C27" s="1">
        <f t="shared" si="1"/>
        <v>17.288482687724315</v>
      </c>
      <c r="D27" s="1">
        <f t="shared" si="2"/>
        <v>16.339355133727445</v>
      </c>
      <c r="E27" s="1">
        <f t="shared" si="3"/>
        <v>17.576796098577521</v>
      </c>
      <c r="F27" s="1">
        <f t="shared" si="4"/>
        <v>17.409058988054412</v>
      </c>
      <c r="G27" s="1">
        <f t="shared" si="5"/>
        <v>17.595658128403208</v>
      </c>
      <c r="H27" s="1">
        <f t="shared" si="6"/>
        <v>17.628185513536646</v>
      </c>
      <c r="I27" s="1">
        <f t="shared" si="20"/>
        <v>17.560208142670813</v>
      </c>
      <c r="J27" s="1"/>
      <c r="K27" s="1">
        <f t="shared" si="7"/>
        <v>12.843619017077518</v>
      </c>
      <c r="L27" s="1">
        <f t="shared" si="8"/>
        <v>16.992039273790613</v>
      </c>
      <c r="M27" s="1">
        <f t="shared" si="9"/>
        <v>16.006779005622644</v>
      </c>
      <c r="N27" s="1">
        <f t="shared" si="10"/>
        <v>17.067130014943587</v>
      </c>
      <c r="O27" s="1">
        <f t="shared" si="11"/>
        <v>16.853258162283982</v>
      </c>
      <c r="P27" s="1">
        <f t="shared" si="12"/>
        <v>17.000917986371984</v>
      </c>
      <c r="Q27" s="1">
        <f t="shared" si="13"/>
        <v>17.026657590305145</v>
      </c>
      <c r="R27" s="1">
        <f t="shared" si="21"/>
        <v>16.972865667120228</v>
      </c>
      <c r="S27" s="1"/>
      <c r="T27" s="1">
        <f t="shared" si="22"/>
        <v>12.882652200725156</v>
      </c>
      <c r="U27" s="1">
        <f t="shared" si="23"/>
        <v>17.140260980757464</v>
      </c>
      <c r="V27" s="1">
        <f t="shared" si="24"/>
        <v>16.173067069675042</v>
      </c>
      <c r="W27" s="1">
        <f t="shared" si="25"/>
        <v>17.321963056760552</v>
      </c>
      <c r="X27" s="1">
        <f t="shared" si="26"/>
        <v>17.131158575169195</v>
      </c>
      <c r="Y27" s="1">
        <f t="shared" si="27"/>
        <v>17.298288057387595</v>
      </c>
      <c r="Z27" s="1">
        <f t="shared" si="28"/>
        <v>17.327421551920896</v>
      </c>
      <c r="AA27" s="1">
        <f t="shared" si="29"/>
        <v>17.266536904895521</v>
      </c>
      <c r="AD27" s="1">
        <f t="shared" si="40"/>
        <v>-7.806636729527483E-2</v>
      </c>
      <c r="AE27" s="1">
        <f t="shared" si="30"/>
        <v>-0.29644341393370155</v>
      </c>
      <c r="AF27" s="1">
        <f t="shared" si="31"/>
        <v>-0.33257612810480097</v>
      </c>
      <c r="AG27" s="1">
        <f t="shared" si="32"/>
        <v>-0.50966608363393462</v>
      </c>
      <c r="AH27" s="1">
        <f t="shared" si="33"/>
        <v>-0.55580082577042944</v>
      </c>
      <c r="AI27" s="1">
        <f t="shared" si="34"/>
        <v>-0.59474014203122394</v>
      </c>
      <c r="AJ27" s="1">
        <f t="shared" si="35"/>
        <v>-0.60152792323150095</v>
      </c>
      <c r="AK27" s="1">
        <f t="shared" si="36"/>
        <v>-0.58734247555058516</v>
      </c>
      <c r="AL27" s="1"/>
      <c r="AM27" t="s">
        <v>170</v>
      </c>
      <c r="AN27" s="7">
        <f t="shared" si="37"/>
        <v>-0.21837704663842672</v>
      </c>
      <c r="AO27" s="7">
        <f t="shared" si="37"/>
        <v>-3.6132714171099423E-2</v>
      </c>
      <c r="AP27" s="7">
        <f t="shared" si="16"/>
        <v>-0.22322469766562847</v>
      </c>
      <c r="AS27" t="s">
        <v>170</v>
      </c>
      <c r="AT27">
        <v>-825.27762197699406</v>
      </c>
      <c r="AU27">
        <v>-828.58013915300501</v>
      </c>
      <c r="AV27">
        <v>-828.45151729285396</v>
      </c>
      <c r="AW27">
        <v>-828.61114421740604</v>
      </c>
      <c r="AX27">
        <v>1.2048478413870001</v>
      </c>
      <c r="AY27">
        <v>1.1744399999999999</v>
      </c>
      <c r="AZ27">
        <f t="shared" si="38"/>
        <v>-828.58400449917895</v>
      </c>
      <c r="BB27">
        <v>-412.62838462401697</v>
      </c>
      <c r="BC27">
        <v>-414.27623228310802</v>
      </c>
      <c r="BD27">
        <v>-414.21263548632101</v>
      </c>
      <c r="BE27">
        <v>-414.29148400643402</v>
      </c>
      <c r="BF27">
        <v>1.2054625421959999</v>
      </c>
      <c r="BG27">
        <f t="shared" si="17"/>
        <v>-414.27804483530781</v>
      </c>
      <c r="BI27">
        <v>-412.62864533742299</v>
      </c>
      <c r="BJ27">
        <v>-414.27635592016998</v>
      </c>
      <c r="BK27">
        <v>-414.21284338777798</v>
      </c>
      <c r="BL27">
        <v>-414.29164980459802</v>
      </c>
      <c r="BM27">
        <v>1.2054855197929999</v>
      </c>
      <c r="BN27">
        <f t="shared" si="18"/>
        <v>-414.27821656358651</v>
      </c>
      <c r="BP27">
        <v>-412.628707928935</v>
      </c>
      <c r="BQ27">
        <v>-414.27658835150902</v>
      </c>
      <c r="BR27">
        <v>-414.21310267440901</v>
      </c>
      <c r="BS27">
        <v>-414.29204650576702</v>
      </c>
      <c r="BT27">
        <v>1.2044012173780001</v>
      </c>
      <c r="BU27">
        <f t="shared" si="19"/>
        <v>-414.2786487982579</v>
      </c>
      <c r="BW27">
        <v>-412.62844643917498</v>
      </c>
      <c r="BX27">
        <v>-414.27647226440001</v>
      </c>
      <c r="BY27">
        <v>-414.21290619346399</v>
      </c>
      <c r="BZ27">
        <v>-414.29189950983499</v>
      </c>
      <c r="CA27">
        <v>1.204310849561</v>
      </c>
      <c r="CB27">
        <f t="shared" si="39"/>
        <v>-414.2784983255948</v>
      </c>
    </row>
    <row r="28" spans="1:80" x14ac:dyDescent="0.2">
      <c r="A28" t="s">
        <v>156</v>
      </c>
      <c r="B28" s="1">
        <f t="shared" si="0"/>
        <v>4.4937790051000608</v>
      </c>
      <c r="C28" s="1">
        <f t="shared" si="1"/>
        <v>7.1694084903344937</v>
      </c>
      <c r="D28" s="1">
        <f t="shared" si="2"/>
        <v>6.5028040308781776</v>
      </c>
      <c r="E28" s="1">
        <f t="shared" si="3"/>
        <v>7.108422635458389</v>
      </c>
      <c r="F28" s="1">
        <f t="shared" si="4"/>
        <v>6.9413500013864562</v>
      </c>
      <c r="G28" s="1">
        <f t="shared" si="5"/>
        <v>7.0130215693466242</v>
      </c>
      <c r="H28" s="1">
        <f t="shared" si="6"/>
        <v>7.0270704627428939</v>
      </c>
      <c r="I28" s="1">
        <f t="shared" si="20"/>
        <v>7.003316547019276</v>
      </c>
      <c r="J28" s="1"/>
      <c r="K28" s="1">
        <f t="shared" si="7"/>
        <v>4.429054628093791</v>
      </c>
      <c r="L28" s="1">
        <f t="shared" si="8"/>
        <v>6.9919300236410491</v>
      </c>
      <c r="M28" s="1">
        <f t="shared" si="9"/>
        <v>6.3226081826156051</v>
      </c>
      <c r="N28" s="1">
        <f t="shared" si="10"/>
        <v>6.8483026347149849</v>
      </c>
      <c r="O28" s="1">
        <f t="shared" si="11"/>
        <v>6.664379236062862</v>
      </c>
      <c r="P28" s="1">
        <f t="shared" si="12"/>
        <v>6.7202348793277471</v>
      </c>
      <c r="Q28" s="1">
        <f t="shared" si="13"/>
        <v>6.7311835720959108</v>
      </c>
      <c r="R28" s="1">
        <f t="shared" si="21"/>
        <v>6.7126714859149592</v>
      </c>
      <c r="S28" s="1"/>
      <c r="T28" s="1">
        <f t="shared" si="22"/>
        <v>4.4614168165969259</v>
      </c>
      <c r="U28" s="1">
        <f t="shared" si="23"/>
        <v>7.0806692569877718</v>
      </c>
      <c r="V28" s="1">
        <f t="shared" si="24"/>
        <v>6.4127061067468913</v>
      </c>
      <c r="W28" s="1">
        <f t="shared" si="25"/>
        <v>6.978362635086687</v>
      </c>
      <c r="X28" s="1">
        <f t="shared" si="26"/>
        <v>6.8028646187246586</v>
      </c>
      <c r="Y28" s="1">
        <f t="shared" si="27"/>
        <v>6.8666282243371857</v>
      </c>
      <c r="Z28" s="1">
        <f t="shared" si="28"/>
        <v>6.8791270174194024</v>
      </c>
      <c r="AA28" s="1">
        <f t="shared" si="29"/>
        <v>6.8579940164671171</v>
      </c>
      <c r="AD28" s="1">
        <f t="shared" si="40"/>
        <v>-6.4724377006269762E-2</v>
      </c>
      <c r="AE28" s="1">
        <f t="shared" si="30"/>
        <v>-0.17747846669344458</v>
      </c>
      <c r="AF28" s="1">
        <f t="shared" si="31"/>
        <v>-0.18019584826257251</v>
      </c>
      <c r="AG28" s="1">
        <f t="shared" si="32"/>
        <v>-0.26012000074340413</v>
      </c>
      <c r="AH28" s="1">
        <f t="shared" si="33"/>
        <v>-0.27697076532359421</v>
      </c>
      <c r="AI28" s="1">
        <f t="shared" si="34"/>
        <v>-0.29278669001887714</v>
      </c>
      <c r="AJ28" s="1">
        <f t="shared" si="35"/>
        <v>-0.29588689064698315</v>
      </c>
      <c r="AK28" s="1">
        <f t="shared" si="36"/>
        <v>-0.29064506110431676</v>
      </c>
      <c r="AL28" s="1"/>
      <c r="AM28" t="s">
        <v>156</v>
      </c>
      <c r="AN28" s="7">
        <f t="shared" si="37"/>
        <v>-0.11275408968717482</v>
      </c>
      <c r="AO28" s="7">
        <f t="shared" si="37"/>
        <v>-2.7173815691279302E-3</v>
      </c>
      <c r="AP28" s="7">
        <f t="shared" si="16"/>
        <v>-9.6774917061021704E-2</v>
      </c>
      <c r="AS28" t="s">
        <v>156</v>
      </c>
      <c r="AT28">
        <v>-322.850284414356</v>
      </c>
      <c r="AU28">
        <v>-324.23867001072</v>
      </c>
      <c r="AV28">
        <v>-324.20170401164501</v>
      </c>
      <c r="AW28">
        <v>-324.26868582624201</v>
      </c>
      <c r="AX28">
        <v>1.1954651669859999</v>
      </c>
      <c r="AY28">
        <v>1.16343</v>
      </c>
      <c r="AZ28">
        <f t="shared" si="38"/>
        <v>-324.2577339290753</v>
      </c>
      <c r="BB28">
        <v>-76.060962886271</v>
      </c>
      <c r="BC28">
        <v>-76.357252390737997</v>
      </c>
      <c r="BD28">
        <v>-76.348517918612998</v>
      </c>
      <c r="BE28">
        <v>-76.356906226885997</v>
      </c>
      <c r="BF28">
        <v>1.2256990018680001</v>
      </c>
      <c r="BG28">
        <f t="shared" si="17"/>
        <v>-76.355361612097468</v>
      </c>
      <c r="BI28">
        <v>-246.782160235698</v>
      </c>
      <c r="BJ28">
        <v>-247.869992440777</v>
      </c>
      <c r="BK28">
        <v>-247.84282321560801</v>
      </c>
      <c r="BL28">
        <v>-247.90045160729301</v>
      </c>
      <c r="BM28">
        <v>1.1885240991029999</v>
      </c>
      <c r="BN28">
        <f t="shared" si="18"/>
        <v>-247.89131057209366</v>
      </c>
      <c r="BP28">
        <v>-246.78218506248001</v>
      </c>
      <c r="BQ28">
        <v>-247.87008786543001</v>
      </c>
      <c r="BR28">
        <v>-247.842926385477</v>
      </c>
      <c r="BS28">
        <v>-247.900613712189</v>
      </c>
      <c r="BT28">
        <v>1.1875602530280001</v>
      </c>
      <c r="BU28">
        <f t="shared" si="19"/>
        <v>-247.8915027221849</v>
      </c>
      <c r="BW28">
        <v>-76.061041204345003</v>
      </c>
      <c r="BX28">
        <v>-76.357439796012997</v>
      </c>
      <c r="BY28">
        <v>-76.348701909094999</v>
      </c>
      <c r="BZ28">
        <v>-76.357158649580001</v>
      </c>
      <c r="CA28">
        <v>1.2240297278779999</v>
      </c>
      <c r="CB28">
        <f t="shared" si="39"/>
        <v>-76.35561084299782</v>
      </c>
    </row>
    <row r="29" spans="1:80" x14ac:dyDescent="0.2">
      <c r="A29" t="s">
        <v>157</v>
      </c>
      <c r="B29" s="1">
        <f t="shared" si="0"/>
        <v>4.2902977608408852</v>
      </c>
      <c r="C29" s="1">
        <f t="shared" si="1"/>
        <v>7.7382247301403764</v>
      </c>
      <c r="D29" s="1">
        <f t="shared" si="2"/>
        <v>6.8754410752176742</v>
      </c>
      <c r="E29" s="1">
        <f t="shared" si="3"/>
        <v>7.6106732918536286</v>
      </c>
      <c r="F29" s="1">
        <f t="shared" si="4"/>
        <v>7.4487737761244874</v>
      </c>
      <c r="G29" s="1">
        <f t="shared" si="5"/>
        <v>7.541447273899065</v>
      </c>
      <c r="H29" s="1">
        <f t="shared" si="6"/>
        <v>7.5607433361364897</v>
      </c>
      <c r="I29" s="1">
        <f t="shared" si="20"/>
        <v>7.5297856867626205</v>
      </c>
      <c r="J29" s="1"/>
      <c r="K29" s="1">
        <f t="shared" si="7"/>
        <v>4.2395056497166026</v>
      </c>
      <c r="L29" s="1">
        <f t="shared" si="8"/>
        <v>7.5901764652575814</v>
      </c>
      <c r="M29" s="1">
        <f t="shared" si="9"/>
        <v>6.7154214539128114</v>
      </c>
      <c r="N29" s="1">
        <f t="shared" si="10"/>
        <v>7.3754837220692044</v>
      </c>
      <c r="O29" s="1">
        <f t="shared" si="11"/>
        <v>7.1885478244189107</v>
      </c>
      <c r="P29" s="1">
        <f t="shared" si="12"/>
        <v>7.2650239709475164</v>
      </c>
      <c r="Q29" s="1">
        <f t="shared" si="13"/>
        <v>7.2809474929741045</v>
      </c>
      <c r="R29" s="1">
        <f t="shared" si="21"/>
        <v>7.2554005805714228</v>
      </c>
      <c r="S29" s="1"/>
      <c r="T29" s="1">
        <f t="shared" si="22"/>
        <v>4.2649017052787439</v>
      </c>
      <c r="U29" s="1">
        <f t="shared" si="23"/>
        <v>7.6642005976989793</v>
      </c>
      <c r="V29" s="1">
        <f t="shared" si="24"/>
        <v>6.7954312645652433</v>
      </c>
      <c r="W29" s="1">
        <f t="shared" si="25"/>
        <v>7.4930785069614165</v>
      </c>
      <c r="X29" s="1">
        <f t="shared" si="26"/>
        <v>7.3186608002716991</v>
      </c>
      <c r="Y29" s="1">
        <f t="shared" si="27"/>
        <v>7.4032356224232903</v>
      </c>
      <c r="Z29" s="1">
        <f t="shared" si="28"/>
        <v>7.4208454145552967</v>
      </c>
      <c r="AA29" s="1">
        <f t="shared" si="29"/>
        <v>7.3925931336670221</v>
      </c>
      <c r="AD29" s="1">
        <f t="shared" si="40"/>
        <v>-5.0792111124282613E-2</v>
      </c>
      <c r="AE29" s="1">
        <f t="shared" si="30"/>
        <v>-0.14804826488279499</v>
      </c>
      <c r="AF29" s="1">
        <f t="shared" si="31"/>
        <v>-0.1600196213048628</v>
      </c>
      <c r="AG29" s="1">
        <f t="shared" si="32"/>
        <v>-0.23518956978442418</v>
      </c>
      <c r="AH29" s="1">
        <f t="shared" si="33"/>
        <v>-0.26022595170557672</v>
      </c>
      <c r="AI29" s="1">
        <f t="shared" si="34"/>
        <v>-0.2764233029515486</v>
      </c>
      <c r="AJ29" s="1">
        <f t="shared" si="35"/>
        <v>-0.27979584316238526</v>
      </c>
      <c r="AK29" s="1">
        <f t="shared" si="36"/>
        <v>-0.27438510619119771</v>
      </c>
      <c r="AL29" s="1"/>
      <c r="AM29" t="s">
        <v>157</v>
      </c>
      <c r="AN29" s="7">
        <f t="shared" si="37"/>
        <v>-9.7256153758512376E-2</v>
      </c>
      <c r="AO29" s="7">
        <f t="shared" si="37"/>
        <v>-1.1971356422067814E-2</v>
      </c>
      <c r="AP29" s="7">
        <f t="shared" si="16"/>
        <v>-0.10020633040071392</v>
      </c>
      <c r="AS29" t="s">
        <v>157</v>
      </c>
      <c r="AT29">
        <v>-361.88182117751199</v>
      </c>
      <c r="AU29">
        <v>-363.45454808008702</v>
      </c>
      <c r="AV29">
        <v>-363.42228164295801</v>
      </c>
      <c r="AW29">
        <v>-363.49681276615098</v>
      </c>
      <c r="AX29">
        <v>1.1952959596320001</v>
      </c>
      <c r="AY29">
        <v>1.16164</v>
      </c>
      <c r="AZ29">
        <f t="shared" si="38"/>
        <v>-363.48463534087892</v>
      </c>
      <c r="BB29">
        <v>-115.09282777023</v>
      </c>
      <c r="BC29">
        <v>-115.572228816706</v>
      </c>
      <c r="BD29">
        <v>-115.568508994952</v>
      </c>
      <c r="BE29">
        <v>-115.584240445056</v>
      </c>
      <c r="BF29">
        <v>1.2145036230240001</v>
      </c>
      <c r="BG29">
        <f t="shared" si="17"/>
        <v>-115.58146198233365</v>
      </c>
      <c r="BI29">
        <v>-246.78215638288501</v>
      </c>
      <c r="BJ29">
        <v>-247.86998761783599</v>
      </c>
      <c r="BK29">
        <v>-247.84281593567701</v>
      </c>
      <c r="BL29">
        <v>-247.90044394169701</v>
      </c>
      <c r="BM29">
        <v>1.1885237371649999</v>
      </c>
      <c r="BN29">
        <f t="shared" si="18"/>
        <v>-247.89130298243759</v>
      </c>
      <c r="BP29">
        <v>-246.78218881769999</v>
      </c>
      <c r="BQ29">
        <v>-247.870112432604</v>
      </c>
      <c r="BR29">
        <v>-247.842946430176</v>
      </c>
      <c r="BS29">
        <v>-247.90064590165201</v>
      </c>
      <c r="BT29">
        <v>1.1873815926089999</v>
      </c>
      <c r="BU29">
        <f t="shared" si="19"/>
        <v>-247.89154030415483</v>
      </c>
      <c r="BW29">
        <v>-115.092876277793</v>
      </c>
      <c r="BX29">
        <v>-115.57233993185601</v>
      </c>
      <c r="BY29">
        <v>-115.568633507941</v>
      </c>
      <c r="BZ29">
        <v>-115.584413283522</v>
      </c>
      <c r="CA29">
        <v>1.213282996647</v>
      </c>
      <c r="CB29">
        <f t="shared" si="39"/>
        <v>-115.58163935705008</v>
      </c>
    </row>
    <row r="30" spans="1:80" x14ac:dyDescent="0.2">
      <c r="A30" t="s">
        <v>158</v>
      </c>
      <c r="B30" s="1">
        <f t="shared" si="0"/>
        <v>15.655764213623426</v>
      </c>
      <c r="C30" s="1">
        <f t="shared" si="1"/>
        <v>19.070276955905943</v>
      </c>
      <c r="D30" s="1">
        <f t="shared" si="2"/>
        <v>18.3788847918945</v>
      </c>
      <c r="E30" s="1">
        <f t="shared" si="3"/>
        <v>19.415538129595088</v>
      </c>
      <c r="F30" s="1">
        <f t="shared" si="4"/>
        <v>19.239643081056407</v>
      </c>
      <c r="G30" s="1">
        <f t="shared" si="5"/>
        <v>19.394923876421217</v>
      </c>
      <c r="H30" s="1">
        <f t="shared" si="6"/>
        <v>19.423928457960763</v>
      </c>
      <c r="I30" s="1">
        <f t="shared" si="20"/>
        <v>19.361268227314984</v>
      </c>
      <c r="J30" s="1"/>
      <c r="K30" s="1">
        <f t="shared" si="7"/>
        <v>15.577687286609226</v>
      </c>
      <c r="L30" s="1">
        <f t="shared" si="8"/>
        <v>18.816125972962084</v>
      </c>
      <c r="M30" s="1">
        <f t="shared" si="9"/>
        <v>18.053232392739559</v>
      </c>
      <c r="N30" s="1">
        <f t="shared" si="10"/>
        <v>18.916865034139519</v>
      </c>
      <c r="O30" s="1">
        <f t="shared" si="11"/>
        <v>18.714193883664471</v>
      </c>
      <c r="P30" s="1">
        <f t="shared" si="12"/>
        <v>18.833431336627324</v>
      </c>
      <c r="Q30" s="1">
        <f t="shared" si="13"/>
        <v>18.855703456105488</v>
      </c>
      <c r="R30" s="1">
        <f t="shared" si="21"/>
        <v>18.80758774233216</v>
      </c>
      <c r="S30" s="1"/>
      <c r="T30" s="1">
        <f t="shared" si="22"/>
        <v>15.616725750116327</v>
      </c>
      <c r="U30" s="1">
        <f t="shared" si="23"/>
        <v>18.943201464434011</v>
      </c>
      <c r="V30" s="1">
        <f t="shared" si="24"/>
        <v>18.21605859231703</v>
      </c>
      <c r="W30" s="1">
        <f t="shared" si="25"/>
        <v>19.166201581867305</v>
      </c>
      <c r="X30" s="1">
        <f t="shared" si="26"/>
        <v>18.976918482360439</v>
      </c>
      <c r="Y30" s="1">
        <f t="shared" si="27"/>
        <v>19.114177606524272</v>
      </c>
      <c r="Z30" s="1">
        <f t="shared" si="28"/>
        <v>19.139815957033125</v>
      </c>
      <c r="AA30" s="1">
        <f t="shared" si="29"/>
        <v>19.08442798482357</v>
      </c>
      <c r="AD30" s="1">
        <f t="shared" si="40"/>
        <v>-7.8076927014199882E-2</v>
      </c>
      <c r="AE30" s="1">
        <f t="shared" si="30"/>
        <v>-0.25415098294385885</v>
      </c>
      <c r="AF30" s="1">
        <f t="shared" si="31"/>
        <v>-0.32565239915494004</v>
      </c>
      <c r="AG30" s="1">
        <f t="shared" si="32"/>
        <v>-0.49867309545556893</v>
      </c>
      <c r="AH30" s="1">
        <f t="shared" si="33"/>
        <v>-0.52544919739193574</v>
      </c>
      <c r="AI30" s="1">
        <f t="shared" si="34"/>
        <v>-0.56149253979389258</v>
      </c>
      <c r="AJ30" s="1">
        <f t="shared" si="35"/>
        <v>-0.56822500185527502</v>
      </c>
      <c r="AK30" s="1">
        <f t="shared" si="36"/>
        <v>-0.55368048498282363</v>
      </c>
      <c r="AL30" s="1"/>
      <c r="AM30" t="s">
        <v>158</v>
      </c>
      <c r="AN30" s="7">
        <f t="shared" si="37"/>
        <v>-0.17607405592965897</v>
      </c>
      <c r="AO30" s="7">
        <f t="shared" si="37"/>
        <v>-7.1501416211081192E-2</v>
      </c>
      <c r="AP30" s="7">
        <f t="shared" si="16"/>
        <v>-0.1997967982369957</v>
      </c>
      <c r="AS30" t="s">
        <v>158</v>
      </c>
      <c r="AT30">
        <v>-455.83660944627297</v>
      </c>
      <c r="AU30">
        <v>-457.64035396795998</v>
      </c>
      <c r="AV30">
        <v>-457.58712478151699</v>
      </c>
      <c r="AW30">
        <v>-457.66112492771401</v>
      </c>
      <c r="AX30">
        <v>1.214096546295</v>
      </c>
      <c r="AY30">
        <v>1.1803999999999999</v>
      </c>
      <c r="AZ30">
        <f t="shared" si="38"/>
        <v>-457.64807557362889</v>
      </c>
      <c r="BB30">
        <v>-227.90583467189199</v>
      </c>
      <c r="BC30">
        <v>-228.80498141090499</v>
      </c>
      <c r="BD30">
        <v>-228.778919092471</v>
      </c>
      <c r="BE30">
        <v>-228.815092145883</v>
      </c>
      <c r="BF30">
        <v>1.2143230206160001</v>
      </c>
      <c r="BG30">
        <f t="shared" si="17"/>
        <v>-228.80870775067635</v>
      </c>
      <c r="BI30">
        <v>-227.90582572705401</v>
      </c>
      <c r="BJ30">
        <v>-228.80498213753799</v>
      </c>
      <c r="BK30">
        <v>-228.77891707302999</v>
      </c>
      <c r="BL30">
        <v>-228.815092153634</v>
      </c>
      <c r="BM30">
        <v>1.2143189154609999</v>
      </c>
      <c r="BN30">
        <f t="shared" si="18"/>
        <v>-228.80870750134616</v>
      </c>
      <c r="BP30">
        <v>-227.90588794054599</v>
      </c>
      <c r="BQ30">
        <v>-228.805184645184</v>
      </c>
      <c r="BR30">
        <v>-228.77917655153999</v>
      </c>
      <c r="BS30">
        <v>-228.81548949552399</v>
      </c>
      <c r="BT30">
        <v>1.212467317684</v>
      </c>
      <c r="BU30">
        <f t="shared" si="19"/>
        <v>-228.80912617859747</v>
      </c>
      <c r="BW30">
        <v>-227.905896881898</v>
      </c>
      <c r="BX30">
        <v>-228.80518391861401</v>
      </c>
      <c r="BY30">
        <v>-228.77917857407101</v>
      </c>
      <c r="BZ30">
        <v>-228.81548949012199</v>
      </c>
      <c r="CA30">
        <v>1.2124713085679999</v>
      </c>
      <c r="CB30">
        <f t="shared" si="39"/>
        <v>-228.80912642998678</v>
      </c>
    </row>
    <row r="31" spans="1:80" x14ac:dyDescent="0.2">
      <c r="A31" t="s">
        <v>159</v>
      </c>
      <c r="B31" s="1">
        <f t="shared" si="0"/>
        <v>12.368517509575558</v>
      </c>
      <c r="C31" s="1">
        <f t="shared" si="1"/>
        <v>16.216521133060407</v>
      </c>
      <c r="D31" s="1">
        <f t="shared" si="2"/>
        <v>15.615675331242594</v>
      </c>
      <c r="E31" s="1">
        <f t="shared" si="3"/>
        <v>16.570194779395266</v>
      </c>
      <c r="F31" s="1">
        <f t="shared" si="4"/>
        <v>16.424490446377142</v>
      </c>
      <c r="G31" s="1">
        <f t="shared" si="5"/>
        <v>16.562555186530609</v>
      </c>
      <c r="H31" s="1">
        <f t="shared" si="6"/>
        <v>16.590543097592835</v>
      </c>
      <c r="I31" s="1">
        <f t="shared" si="20"/>
        <v>16.538776022145655</v>
      </c>
      <c r="J31" s="1"/>
      <c r="K31" s="1">
        <f t="shared" si="7"/>
        <v>12.3048899331681</v>
      </c>
      <c r="L31" s="1">
        <f t="shared" si="8"/>
        <v>15.968129326920613</v>
      </c>
      <c r="M31" s="1">
        <f t="shared" si="9"/>
        <v>15.326959436442744</v>
      </c>
      <c r="N31" s="1">
        <f t="shared" si="10"/>
        <v>16.126408924589047</v>
      </c>
      <c r="O31" s="1">
        <f t="shared" si="11"/>
        <v>15.957717341546488</v>
      </c>
      <c r="P31" s="1">
        <f t="shared" si="12"/>
        <v>16.065387715947697</v>
      </c>
      <c r="Q31" s="1">
        <f t="shared" si="13"/>
        <v>16.08721420734172</v>
      </c>
      <c r="R31" s="1">
        <f t="shared" si="21"/>
        <v>16.046843433537646</v>
      </c>
      <c r="S31" s="1"/>
      <c r="T31" s="1">
        <f t="shared" si="22"/>
        <v>12.33670372137183</v>
      </c>
      <c r="U31" s="1">
        <f t="shared" si="23"/>
        <v>16.092325229990511</v>
      </c>
      <c r="V31" s="1">
        <f t="shared" si="24"/>
        <v>15.471317383842669</v>
      </c>
      <c r="W31" s="1">
        <f t="shared" si="25"/>
        <v>16.348301851992154</v>
      </c>
      <c r="X31" s="1">
        <f t="shared" si="26"/>
        <v>16.191103893961817</v>
      </c>
      <c r="Y31" s="1">
        <f t="shared" si="27"/>
        <v>16.313971451239155</v>
      </c>
      <c r="Z31" s="1">
        <f t="shared" si="28"/>
        <v>16.33887865246728</v>
      </c>
      <c r="AA31" s="1">
        <f t="shared" si="29"/>
        <v>16.29280972784165</v>
      </c>
      <c r="AD31" s="1">
        <f t="shared" si="40"/>
        <v>-6.3627576407457198E-2</v>
      </c>
      <c r="AE31" s="1">
        <f t="shared" si="30"/>
        <v>-0.24839180613979472</v>
      </c>
      <c r="AF31" s="1">
        <f t="shared" si="31"/>
        <v>-0.28871589479985005</v>
      </c>
      <c r="AG31" s="1">
        <f t="shared" si="32"/>
        <v>-0.44378585480621879</v>
      </c>
      <c r="AH31" s="1">
        <f t="shared" si="33"/>
        <v>-0.46677310483065426</v>
      </c>
      <c r="AI31" s="1">
        <f t="shared" si="34"/>
        <v>-0.49716747058291233</v>
      </c>
      <c r="AJ31" s="1">
        <f t="shared" si="35"/>
        <v>-0.50332889025111527</v>
      </c>
      <c r="AK31" s="1">
        <f t="shared" si="36"/>
        <v>-0.49193258860800881</v>
      </c>
      <c r="AL31" s="1"/>
      <c r="AM31" t="s">
        <v>159</v>
      </c>
      <c r="AN31" s="7">
        <f t="shared" si="37"/>
        <v>-0.18476422973233753</v>
      </c>
      <c r="AO31" s="7">
        <f t="shared" si="37"/>
        <v>-4.0324088660055324E-2</v>
      </c>
      <c r="AP31" s="7">
        <f t="shared" si="16"/>
        <v>-0.17805721003080421</v>
      </c>
      <c r="AS31" t="s">
        <v>159</v>
      </c>
      <c r="AT31">
        <v>-416.14828285421601</v>
      </c>
      <c r="AU31">
        <v>-417.89013682272503</v>
      </c>
      <c r="AV31">
        <v>-417.85218978179802</v>
      </c>
      <c r="AW31">
        <v>-417.92541131638598</v>
      </c>
      <c r="AX31">
        <v>1.20530359548</v>
      </c>
      <c r="AY31">
        <v>1.1707000000000001</v>
      </c>
      <c r="AZ31">
        <f t="shared" si="38"/>
        <v>-417.91293923518265</v>
      </c>
      <c r="BB31">
        <v>-208.064283150536</v>
      </c>
      <c r="BC31">
        <v>-208.932145734225</v>
      </c>
      <c r="BD31">
        <v>-208.91365042765699</v>
      </c>
      <c r="BE31">
        <v>-208.94950099183001</v>
      </c>
      <c r="BF31">
        <v>1.2058486416259999</v>
      </c>
      <c r="BG31">
        <f t="shared" si="17"/>
        <v>-208.94338099494001</v>
      </c>
      <c r="BI31">
        <v>-208.06428921720999</v>
      </c>
      <c r="BJ31">
        <v>-208.93214841817701</v>
      </c>
      <c r="BK31">
        <v>-208.91365419251201</v>
      </c>
      <c r="BL31">
        <v>-208.94950403942499</v>
      </c>
      <c r="BM31">
        <v>1.205849259793</v>
      </c>
      <c r="BN31">
        <f t="shared" si="18"/>
        <v>-208.94338414973663</v>
      </c>
      <c r="BP31">
        <v>-208.06433991416699</v>
      </c>
      <c r="BQ31">
        <v>-208.93234634622101</v>
      </c>
      <c r="BR31">
        <v>-208.91388425522601</v>
      </c>
      <c r="BS31">
        <v>-208.949857674508</v>
      </c>
      <c r="BT31">
        <v>1.20425832428</v>
      </c>
      <c r="BU31">
        <f t="shared" si="19"/>
        <v>-208.94375610128819</v>
      </c>
      <c r="BW31">
        <v>-208.06433385057201</v>
      </c>
      <c r="BX31">
        <v>-208.932343643704</v>
      </c>
      <c r="BY31">
        <v>-208.913880462989</v>
      </c>
      <c r="BZ31">
        <v>-208.949854574494</v>
      </c>
      <c r="CA31">
        <v>1.204257929825</v>
      </c>
      <c r="CB31">
        <f t="shared" si="39"/>
        <v>-208.94375289364862</v>
      </c>
    </row>
    <row r="32" spans="1:80" x14ac:dyDescent="0.2">
      <c r="A32" t="s">
        <v>160</v>
      </c>
      <c r="B32" s="1">
        <f t="shared" si="0"/>
        <v>15.779240748259165</v>
      </c>
      <c r="C32" s="1">
        <f t="shared" si="1"/>
        <v>19.495134430948571</v>
      </c>
      <c r="D32" s="1">
        <f t="shared" si="2"/>
        <v>18.748057288552971</v>
      </c>
      <c r="E32" s="1">
        <f t="shared" si="3"/>
        <v>19.862778908659607</v>
      </c>
      <c r="F32" s="1">
        <f t="shared" si="4"/>
        <v>19.674657012333736</v>
      </c>
      <c r="G32" s="1">
        <f t="shared" si="5"/>
        <v>19.838294523553419</v>
      </c>
      <c r="H32" s="1">
        <f t="shared" si="6"/>
        <v>19.867551242869947</v>
      </c>
      <c r="I32" s="1">
        <f t="shared" si="20"/>
        <v>19.805585553303956</v>
      </c>
      <c r="J32" s="1"/>
      <c r="K32" s="1">
        <f t="shared" si="7"/>
        <v>15.700032734741466</v>
      </c>
      <c r="L32" s="1">
        <f t="shared" si="8"/>
        <v>19.220184860910141</v>
      </c>
      <c r="M32" s="1">
        <f t="shared" si="9"/>
        <v>18.418758119158582</v>
      </c>
      <c r="N32" s="1">
        <f t="shared" si="10"/>
        <v>19.358913499023583</v>
      </c>
      <c r="O32" s="1">
        <f t="shared" si="11"/>
        <v>19.135352301734454</v>
      </c>
      <c r="P32" s="1">
        <f t="shared" si="12"/>
        <v>19.261902834377352</v>
      </c>
      <c r="Q32" s="1">
        <f t="shared" si="13"/>
        <v>19.284528779891275</v>
      </c>
      <c r="R32" s="1">
        <f t="shared" si="21"/>
        <v>19.236607059732425</v>
      </c>
      <c r="S32" s="1"/>
      <c r="T32" s="1">
        <f t="shared" si="22"/>
        <v>15.739636741500316</v>
      </c>
      <c r="U32" s="1">
        <f t="shared" si="23"/>
        <v>19.357659645929356</v>
      </c>
      <c r="V32" s="1">
        <f t="shared" si="24"/>
        <v>18.583407703855777</v>
      </c>
      <c r="W32" s="1">
        <f t="shared" si="25"/>
        <v>19.610846203841596</v>
      </c>
      <c r="X32" s="1">
        <f t="shared" si="26"/>
        <v>19.405004657034095</v>
      </c>
      <c r="Y32" s="1">
        <f t="shared" si="27"/>
        <v>19.550098678965384</v>
      </c>
      <c r="Z32" s="1">
        <f t="shared" si="28"/>
        <v>19.576040011380613</v>
      </c>
      <c r="AA32" s="1">
        <f t="shared" si="29"/>
        <v>19.521096306518189</v>
      </c>
      <c r="AD32" s="1">
        <f t="shared" si="40"/>
        <v>-7.9208013517698461E-2</v>
      </c>
      <c r="AE32" s="1">
        <f t="shared" si="30"/>
        <v>-0.27494957003843012</v>
      </c>
      <c r="AF32" s="1">
        <f t="shared" si="31"/>
        <v>-0.32929916939438897</v>
      </c>
      <c r="AG32" s="1">
        <f t="shared" si="32"/>
        <v>-0.503865409636024</v>
      </c>
      <c r="AH32" s="1">
        <f t="shared" si="33"/>
        <v>-0.53930471059928209</v>
      </c>
      <c r="AI32" s="1">
        <f t="shared" si="34"/>
        <v>-0.57639168917606654</v>
      </c>
      <c r="AJ32" s="1">
        <f t="shared" si="35"/>
        <v>-0.583022462978672</v>
      </c>
      <c r="AK32" s="1">
        <f t="shared" si="36"/>
        <v>-0.56897849357153163</v>
      </c>
      <c r="AL32" s="1"/>
      <c r="AM32" t="s">
        <v>160</v>
      </c>
      <c r="AN32" s="7">
        <f t="shared" si="37"/>
        <v>-0.19574155652073166</v>
      </c>
      <c r="AO32" s="7">
        <f t="shared" si="37"/>
        <v>-5.4349599355958844E-2</v>
      </c>
      <c r="AP32" s="7">
        <f t="shared" si="16"/>
        <v>-0.21000554120489312</v>
      </c>
      <c r="AS32" t="s">
        <v>160</v>
      </c>
      <c r="AT32">
        <v>-640.55934150806797</v>
      </c>
      <c r="AU32">
        <v>-643.11204683921903</v>
      </c>
      <c r="AV32">
        <v>-643.02129421055201</v>
      </c>
      <c r="AW32">
        <v>-643.13803554291201</v>
      </c>
      <c r="AX32">
        <v>1.208174280205</v>
      </c>
      <c r="AY32">
        <v>1.1766000000000001</v>
      </c>
      <c r="AZ32">
        <f t="shared" si="38"/>
        <v>-643.11792044591618</v>
      </c>
      <c r="BB32">
        <v>-227.90584765236801</v>
      </c>
      <c r="BC32">
        <v>-228.804875436027</v>
      </c>
      <c r="BD32">
        <v>-228.77883300287499</v>
      </c>
      <c r="BE32">
        <v>-228.814992629995</v>
      </c>
      <c r="BF32">
        <v>1.214316561258</v>
      </c>
      <c r="BG32">
        <f t="shared" si="17"/>
        <v>-228.80861076287076</v>
      </c>
      <c r="BI32">
        <v>-412.62834803599799</v>
      </c>
      <c r="BJ32">
        <v>-414.27610393022002</v>
      </c>
      <c r="BK32">
        <v>-414.21258427786398</v>
      </c>
      <c r="BL32">
        <v>-414.29138956120102</v>
      </c>
      <c r="BM32">
        <v>1.205492725582</v>
      </c>
      <c r="BN32">
        <f t="shared" si="18"/>
        <v>-414.2779561226414</v>
      </c>
      <c r="BP32">
        <v>-412.62840612021199</v>
      </c>
      <c r="BQ32">
        <v>-414.27633037533701</v>
      </c>
      <c r="BR32">
        <v>-414.21284392207599</v>
      </c>
      <c r="BS32">
        <v>-414.29178735991599</v>
      </c>
      <c r="BT32">
        <v>1.2044280488900001</v>
      </c>
      <c r="BU32">
        <f t="shared" si="19"/>
        <v>-414.27838825900233</v>
      </c>
      <c r="BW32">
        <v>-227.905915794153</v>
      </c>
      <c r="BX32">
        <v>-228.80508715092199</v>
      </c>
      <c r="BY32">
        <v>-228.779098130271</v>
      </c>
      <c r="BZ32">
        <v>-228.81539779188799</v>
      </c>
      <c r="CA32">
        <v>1.212416262214</v>
      </c>
      <c r="CB32">
        <f t="shared" si="39"/>
        <v>-228.80903806323653</v>
      </c>
    </row>
    <row r="33" spans="1:80" x14ac:dyDescent="0.2">
      <c r="A33" t="s">
        <v>161</v>
      </c>
      <c r="B33" s="1">
        <f t="shared" si="0"/>
        <v>15.385456472567093</v>
      </c>
      <c r="C33" s="1">
        <f t="shared" si="1"/>
        <v>19.210889600848887</v>
      </c>
      <c r="D33" s="1">
        <f t="shared" si="2"/>
        <v>18.480880574373604</v>
      </c>
      <c r="E33" s="1">
        <f t="shared" si="3"/>
        <v>19.53847159303302</v>
      </c>
      <c r="F33" s="1">
        <f t="shared" si="4"/>
        <v>19.381296462399025</v>
      </c>
      <c r="G33" s="1">
        <f t="shared" si="5"/>
        <v>19.537266502522787</v>
      </c>
      <c r="H33" s="1">
        <f t="shared" si="6"/>
        <v>19.565978597020173</v>
      </c>
      <c r="I33" s="1">
        <f t="shared" si="20"/>
        <v>19.508525227377017</v>
      </c>
      <c r="J33" s="1"/>
      <c r="K33" s="1">
        <f t="shared" si="7"/>
        <v>15.3114994315498</v>
      </c>
      <c r="L33" s="1">
        <f t="shared" si="8"/>
        <v>18.931506978045082</v>
      </c>
      <c r="M33" s="1">
        <f t="shared" si="9"/>
        <v>18.162236446125529</v>
      </c>
      <c r="N33" s="1">
        <f t="shared" si="10"/>
        <v>19.049859218676506</v>
      </c>
      <c r="O33" s="1">
        <f t="shared" si="11"/>
        <v>18.858903101724362</v>
      </c>
      <c r="P33" s="1">
        <f t="shared" si="12"/>
        <v>18.979579699807193</v>
      </c>
      <c r="Q33" s="1">
        <f t="shared" si="13"/>
        <v>19.001794721903924</v>
      </c>
      <c r="R33" s="1">
        <f t="shared" si="21"/>
        <v>18.957342100160478</v>
      </c>
      <c r="S33" s="1"/>
      <c r="T33" s="1">
        <f t="shared" si="22"/>
        <v>15.348477952058445</v>
      </c>
      <c r="U33" s="1">
        <f t="shared" si="23"/>
        <v>19.071198289446983</v>
      </c>
      <c r="V33" s="1">
        <f t="shared" si="24"/>
        <v>18.321558510249567</v>
      </c>
      <c r="W33" s="1">
        <f t="shared" si="25"/>
        <v>19.294165405854763</v>
      </c>
      <c r="X33" s="1">
        <f t="shared" si="26"/>
        <v>19.120099782061693</v>
      </c>
      <c r="Y33" s="1">
        <f t="shared" si="27"/>
        <v>19.25842310116499</v>
      </c>
      <c r="Z33" s="1">
        <f t="shared" si="28"/>
        <v>19.283886659462048</v>
      </c>
      <c r="AA33" s="1">
        <f t="shared" si="29"/>
        <v>19.232933663768748</v>
      </c>
      <c r="AD33" s="1">
        <f t="shared" si="40"/>
        <v>-7.3957041017292724E-2</v>
      </c>
      <c r="AE33" s="1">
        <f t="shared" si="30"/>
        <v>-0.27938262280380499</v>
      </c>
      <c r="AF33" s="1">
        <f t="shared" si="31"/>
        <v>-0.31864412824807431</v>
      </c>
      <c r="AG33" s="1">
        <f t="shared" si="32"/>
        <v>-0.48861237435651361</v>
      </c>
      <c r="AH33" s="1">
        <f t="shared" si="33"/>
        <v>-0.52239336067466269</v>
      </c>
      <c r="AI33" s="1">
        <f t="shared" si="34"/>
        <v>-0.5576868027155939</v>
      </c>
      <c r="AJ33" s="1">
        <f t="shared" si="35"/>
        <v>-0.56418387511624957</v>
      </c>
      <c r="AK33" s="1">
        <f t="shared" si="36"/>
        <v>-0.5511831272165395</v>
      </c>
      <c r="AL33" s="1"/>
      <c r="AM33" t="s">
        <v>161</v>
      </c>
      <c r="AN33" s="7">
        <f t="shared" si="37"/>
        <v>-0.20542558178651227</v>
      </c>
      <c r="AO33" s="7">
        <f t="shared" si="37"/>
        <v>-3.9261505444269318E-2</v>
      </c>
      <c r="AP33" s="7">
        <f t="shared" si="16"/>
        <v>-0.20374923242658838</v>
      </c>
      <c r="AS33" t="s">
        <v>161</v>
      </c>
      <c r="AT33">
        <v>-620.716654857614</v>
      </c>
      <c r="AU33">
        <v>-623.23867211537595</v>
      </c>
      <c r="AV33">
        <v>-623.15538760400295</v>
      </c>
      <c r="AW33">
        <v>-623.27178912672696</v>
      </c>
      <c r="AX33">
        <v>1.2051075920330001</v>
      </c>
      <c r="AY33">
        <v>1.1732199999999999</v>
      </c>
      <c r="AZ33">
        <f t="shared" si="38"/>
        <v>-623.25197775370702</v>
      </c>
      <c r="BB33">
        <v>-208.064160707952</v>
      </c>
      <c r="BC33">
        <v>-208.932084358971</v>
      </c>
      <c r="BD33">
        <v>-208.91355054444</v>
      </c>
      <c r="BE33">
        <v>-208.949403990045</v>
      </c>
      <c r="BF33">
        <v>1.2058551440009999</v>
      </c>
      <c r="BG33">
        <f t="shared" si="17"/>
        <v>-208.94328334093996</v>
      </c>
      <c r="BI33">
        <v>-412.62797586512198</v>
      </c>
      <c r="BJ33">
        <v>-414.27597325638402</v>
      </c>
      <c r="BK33">
        <v>-414.21238590292802</v>
      </c>
      <c r="BL33">
        <v>-414.291248601549</v>
      </c>
      <c r="BM33">
        <v>1.2054378821559999</v>
      </c>
      <c r="BN33">
        <f t="shared" si="18"/>
        <v>-414.27780835213787</v>
      </c>
      <c r="BP33">
        <v>-412.62803027665899</v>
      </c>
      <c r="BQ33">
        <v>-414.27617921140097</v>
      </c>
      <c r="BR33">
        <v>-414.21261195803902</v>
      </c>
      <c r="BS33">
        <v>-414.29159799559699</v>
      </c>
      <c r="BT33">
        <v>1.204506713936</v>
      </c>
      <c r="BU33">
        <f t="shared" si="19"/>
        <v>-414.27818738127587</v>
      </c>
      <c r="BW33">
        <v>-208.06422415445701</v>
      </c>
      <c r="BX33">
        <v>-208.93232362848499</v>
      </c>
      <c r="BY33">
        <v>-208.913832281049</v>
      </c>
      <c r="BZ33">
        <v>-208.94983324934699</v>
      </c>
      <c r="CA33">
        <v>1.203863873173</v>
      </c>
      <c r="CB33">
        <f t="shared" si="39"/>
        <v>-208.94373679857813</v>
      </c>
    </row>
    <row r="34" spans="1:80" x14ac:dyDescent="0.2">
      <c r="A34" t="s">
        <v>162</v>
      </c>
      <c r="B34" s="1">
        <f t="shared" si="0"/>
        <v>-3.8822506660818981</v>
      </c>
      <c r="C34" s="1">
        <f t="shared" si="1"/>
        <v>4.8343034120338437</v>
      </c>
      <c r="D34" s="1">
        <f t="shared" si="2"/>
        <v>1.5565174779200908</v>
      </c>
      <c r="E34" s="1">
        <f t="shared" si="3"/>
        <v>2.8410327583707873</v>
      </c>
      <c r="F34" s="1">
        <f t="shared" si="4"/>
        <v>2.7368262162431951</v>
      </c>
      <c r="G34" s="1">
        <f t="shared" si="5"/>
        <v>2.9157492178855944</v>
      </c>
      <c r="H34" s="1">
        <f t="shared" si="6"/>
        <v>2.9543996558492234</v>
      </c>
      <c r="I34" s="1">
        <f t="shared" si="20"/>
        <v>2.9036038409682496</v>
      </c>
      <c r="J34" s="1"/>
      <c r="K34" s="1">
        <f t="shared" si="7"/>
        <v>-3.9698127474661935</v>
      </c>
      <c r="L34" s="1">
        <f t="shared" si="8"/>
        <v>4.5079984563782434</v>
      </c>
      <c r="M34" s="1">
        <f t="shared" si="9"/>
        <v>1.2961669954318713</v>
      </c>
      <c r="N34" s="1">
        <f t="shared" si="10"/>
        <v>2.4600544957054868</v>
      </c>
      <c r="O34" s="1">
        <f t="shared" si="11"/>
        <v>2.3208842783478842</v>
      </c>
      <c r="P34" s="1">
        <f t="shared" si="12"/>
        <v>2.4762211712651228</v>
      </c>
      <c r="Q34" s="1">
        <f t="shared" si="13"/>
        <v>2.5097766051000638</v>
      </c>
      <c r="R34" s="1">
        <f t="shared" si="21"/>
        <v>2.4656768304239169</v>
      </c>
      <c r="S34" s="1"/>
      <c r="T34" s="1">
        <f t="shared" si="22"/>
        <v>-3.9260317067740456</v>
      </c>
      <c r="U34" s="1">
        <f t="shared" si="23"/>
        <v>4.6711509342060431</v>
      </c>
      <c r="V34" s="1">
        <f t="shared" si="24"/>
        <v>1.426342236675981</v>
      </c>
      <c r="W34" s="1">
        <f t="shared" si="25"/>
        <v>2.6505436270381368</v>
      </c>
      <c r="X34" s="1">
        <f t="shared" si="26"/>
        <v>2.5288552472955397</v>
      </c>
      <c r="Y34" s="1">
        <f t="shared" si="27"/>
        <v>2.6959851945753588</v>
      </c>
      <c r="Z34" s="1">
        <f t="shared" si="28"/>
        <v>2.7320881304746436</v>
      </c>
      <c r="AA34" s="1">
        <f t="shared" si="29"/>
        <v>2.6846403356960833</v>
      </c>
      <c r="AD34" s="1">
        <f t="shared" si="40"/>
        <v>-8.7562081384295443E-2</v>
      </c>
      <c r="AE34" s="1">
        <f t="shared" si="30"/>
        <v>-0.32630495565560036</v>
      </c>
      <c r="AF34" s="1">
        <f t="shared" si="31"/>
        <v>-0.26035048248821946</v>
      </c>
      <c r="AG34" s="1">
        <f t="shared" si="32"/>
        <v>-0.38097826266530044</v>
      </c>
      <c r="AH34" s="1">
        <f t="shared" si="33"/>
        <v>-0.41594193789531086</v>
      </c>
      <c r="AI34" s="1">
        <f t="shared" si="34"/>
        <v>-0.43952804662047162</v>
      </c>
      <c r="AJ34" s="1">
        <f t="shared" si="35"/>
        <v>-0.44462305074915953</v>
      </c>
      <c r="AK34" s="1">
        <f t="shared" si="36"/>
        <v>-0.4379270105443327</v>
      </c>
      <c r="AL34" s="1"/>
      <c r="AM34" t="s">
        <v>162</v>
      </c>
      <c r="AN34" s="7">
        <f t="shared" si="37"/>
        <v>-0.23874287427130492</v>
      </c>
      <c r="AO34" s="7">
        <f t="shared" si="37"/>
        <v>6.59544731673809E-2</v>
      </c>
      <c r="AP34" s="7">
        <f t="shared" si="16"/>
        <v>-0.15559145540709141</v>
      </c>
      <c r="AS34" t="s">
        <v>162</v>
      </c>
      <c r="AT34">
        <v>-461.56254655740298</v>
      </c>
      <c r="AU34">
        <v>-463.67293507284802</v>
      </c>
      <c r="AV34">
        <v>-463.629879586703</v>
      </c>
      <c r="AW34">
        <v>-463.74218499038199</v>
      </c>
      <c r="AX34">
        <v>1.1843360406829999</v>
      </c>
      <c r="AY34">
        <v>1.1515899999999999</v>
      </c>
      <c r="AZ34">
        <f t="shared" si="38"/>
        <v>-463.72470521036149</v>
      </c>
      <c r="BB34">
        <v>-230.78436674489501</v>
      </c>
      <c r="BC34">
        <v>-231.832615656364</v>
      </c>
      <c r="BD34">
        <v>-231.813699665743</v>
      </c>
      <c r="BE34">
        <v>-231.86882880904599</v>
      </c>
      <c r="BF34">
        <v>1.186279855112</v>
      </c>
      <c r="BG34">
        <f t="shared" si="17"/>
        <v>-231.86017195730676</v>
      </c>
      <c r="BI34">
        <v>-230.784366572495</v>
      </c>
      <c r="BJ34">
        <v>-231.83261546393501</v>
      </c>
      <c r="BK34">
        <v>-231.813699452572</v>
      </c>
      <c r="BL34">
        <v>-231.868828707635</v>
      </c>
      <c r="BM34">
        <v>1.1862797352400001</v>
      </c>
      <c r="BN34">
        <f t="shared" si="18"/>
        <v>-231.86017184304222</v>
      </c>
      <c r="BP34">
        <v>-230.78443632601099</v>
      </c>
      <c r="BQ34">
        <v>-231.832875472865</v>
      </c>
      <c r="BR34">
        <v>-231.81390690806401</v>
      </c>
      <c r="BS34">
        <v>-231.869132290149</v>
      </c>
      <c r="BT34">
        <v>1.1851862517659999</v>
      </c>
      <c r="BU34">
        <f t="shared" si="19"/>
        <v>-231.86050328226486</v>
      </c>
      <c r="BW34">
        <v>-230.784436530432</v>
      </c>
      <c r="BX34">
        <v>-231.83287564745899</v>
      </c>
      <c r="BY34">
        <v>-231.81390710513699</v>
      </c>
      <c r="BZ34">
        <v>-231.869132354014</v>
      </c>
      <c r="CA34">
        <v>1.1851863335849999</v>
      </c>
      <c r="CB34">
        <f t="shared" si="39"/>
        <v>-231.86050336372693</v>
      </c>
    </row>
    <row r="35" spans="1:80" x14ac:dyDescent="0.2">
      <c r="A35" t="s">
        <v>163</v>
      </c>
      <c r="B35" s="1">
        <f t="shared" si="0"/>
        <v>-3.2602648184470882</v>
      </c>
      <c r="C35" s="1">
        <f t="shared" si="1"/>
        <v>6.1009428274977635</v>
      </c>
      <c r="D35" s="1">
        <f t="shared" si="2"/>
        <v>2.5053879512845527</v>
      </c>
      <c r="E35" s="1">
        <f t="shared" si="3"/>
        <v>3.8537270786396967</v>
      </c>
      <c r="F35" s="1">
        <f t="shared" si="4"/>
        <v>3.7360300854375401</v>
      </c>
      <c r="G35" s="1">
        <f t="shared" si="5"/>
        <v>3.9270872767647917</v>
      </c>
      <c r="H35" s="1">
        <f t="shared" si="6"/>
        <v>3.9657309953420801</v>
      </c>
      <c r="I35" s="1">
        <f t="shared" si="20"/>
        <v>3.9099198189933571</v>
      </c>
      <c r="J35" s="1"/>
      <c r="K35" s="1">
        <f t="shared" si="7"/>
        <v>-3.3406710757923168</v>
      </c>
      <c r="L35" s="1">
        <f t="shared" si="8"/>
        <v>5.7981773708645044</v>
      </c>
      <c r="M35" s="1">
        <f t="shared" si="9"/>
        <v>2.2641875891384808</v>
      </c>
      <c r="N35" s="1">
        <f t="shared" si="10"/>
        <v>3.4920601886794955</v>
      </c>
      <c r="O35" s="1">
        <f t="shared" si="11"/>
        <v>3.3394154298990077</v>
      </c>
      <c r="P35" s="1">
        <f t="shared" si="12"/>
        <v>3.5063445521770795</v>
      </c>
      <c r="Q35" s="1">
        <f t="shared" si="13"/>
        <v>3.5401080654939818</v>
      </c>
      <c r="R35" s="1">
        <f t="shared" si="21"/>
        <v>3.4913451237984701</v>
      </c>
      <c r="S35" s="1"/>
      <c r="T35" s="1">
        <f t="shared" si="22"/>
        <v>-3.3004679471197025</v>
      </c>
      <c r="U35" s="1">
        <f t="shared" si="23"/>
        <v>5.9495600991811344</v>
      </c>
      <c r="V35" s="1">
        <f t="shared" si="24"/>
        <v>2.384787770211517</v>
      </c>
      <c r="W35" s="1">
        <f t="shared" si="25"/>
        <v>3.6728936336595961</v>
      </c>
      <c r="X35" s="1">
        <f t="shared" si="26"/>
        <v>3.5377227576682739</v>
      </c>
      <c r="Y35" s="1">
        <f t="shared" si="27"/>
        <v>3.7167159144709356</v>
      </c>
      <c r="Z35" s="1">
        <f t="shared" si="28"/>
        <v>3.7529195304180307</v>
      </c>
      <c r="AA35" s="1">
        <f t="shared" si="29"/>
        <v>3.7006324713959136</v>
      </c>
      <c r="AD35" s="1">
        <f t="shared" si="40"/>
        <v>-8.040625734522866E-2</v>
      </c>
      <c r="AE35" s="1">
        <f t="shared" si="30"/>
        <v>-0.30276545663325916</v>
      </c>
      <c r="AF35" s="1">
        <f t="shared" si="31"/>
        <v>-0.24120036214607188</v>
      </c>
      <c r="AG35" s="1">
        <f t="shared" si="32"/>
        <v>-0.36166688996020113</v>
      </c>
      <c r="AH35" s="1">
        <f t="shared" si="33"/>
        <v>-0.39661465553853237</v>
      </c>
      <c r="AI35" s="1">
        <f t="shared" si="34"/>
        <v>-0.42074272458771222</v>
      </c>
      <c r="AJ35" s="1">
        <f t="shared" si="35"/>
        <v>-0.42562292984809824</v>
      </c>
      <c r="AK35" s="1">
        <f t="shared" si="36"/>
        <v>-0.41857469519488699</v>
      </c>
      <c r="AL35" s="1"/>
      <c r="AM35" t="s">
        <v>163</v>
      </c>
      <c r="AN35" s="7">
        <f t="shared" si="37"/>
        <v>-0.2223591992880305</v>
      </c>
      <c r="AO35" s="7">
        <f t="shared" si="37"/>
        <v>6.1565094487187277E-2</v>
      </c>
      <c r="AP35" s="7">
        <f t="shared" si="16"/>
        <v>-0.15541429339246049</v>
      </c>
      <c r="AS35" t="s">
        <v>163</v>
      </c>
      <c r="AT35">
        <v>-493.55890427513799</v>
      </c>
      <c r="AU35">
        <v>-495.74968523512899</v>
      </c>
      <c r="AV35">
        <v>-495.68964172004399</v>
      </c>
      <c r="AW35">
        <v>-495.80713377331398</v>
      </c>
      <c r="AX35">
        <v>1.1866512640269999</v>
      </c>
      <c r="AY35">
        <v>1.1552500000000001</v>
      </c>
      <c r="AZ35">
        <f t="shared" si="38"/>
        <v>-495.78865316243798</v>
      </c>
      <c r="BB35">
        <v>-246.78204851838601</v>
      </c>
      <c r="BC35">
        <v>-247.86998101473401</v>
      </c>
      <c r="BD35">
        <v>-247.84282397401901</v>
      </c>
      <c r="BE35">
        <v>-247.90049616690899</v>
      </c>
      <c r="BF35">
        <v>1.1884898754340001</v>
      </c>
      <c r="BG35">
        <f t="shared" si="17"/>
        <v>-247.8913495812472</v>
      </c>
      <c r="BI35">
        <v>-246.782051319239</v>
      </c>
      <c r="BJ35">
        <v>-247.86998174953601</v>
      </c>
      <c r="BK35">
        <v>-247.84282515634899</v>
      </c>
      <c r="BL35">
        <v>-247.900496301646</v>
      </c>
      <c r="BM35">
        <v>1.1884909434699999</v>
      </c>
      <c r="BN35">
        <f t="shared" si="18"/>
        <v>-247.89134983852168</v>
      </c>
      <c r="BP35">
        <v>-246.782115445812</v>
      </c>
      <c r="BQ35">
        <v>-247.87022296935299</v>
      </c>
      <c r="BR35">
        <v>-247.84301732377401</v>
      </c>
      <c r="BS35">
        <v>-247.900784433025</v>
      </c>
      <c r="BT35">
        <v>1.1874387374969999</v>
      </c>
      <c r="BU35">
        <f t="shared" si="19"/>
        <v>-247.89166582026212</v>
      </c>
      <c r="BW35">
        <v>-246.78211252733499</v>
      </c>
      <c r="BX35">
        <v>-247.87022228236401</v>
      </c>
      <c r="BY35">
        <v>-247.84301618382199</v>
      </c>
      <c r="BZ35">
        <v>-247.90078438838199</v>
      </c>
      <c r="CA35">
        <v>1.187437701553</v>
      </c>
      <c r="CB35">
        <f t="shared" si="39"/>
        <v>-247.89166564516589</v>
      </c>
    </row>
    <row r="36" spans="1:80" x14ac:dyDescent="0.2">
      <c r="A36" t="s">
        <v>164</v>
      </c>
      <c r="B36" s="1">
        <f t="shared" si="0"/>
        <v>-0.23990592867848728</v>
      </c>
      <c r="C36" s="1">
        <f t="shared" si="1"/>
        <v>11.305866477146642</v>
      </c>
      <c r="D36" s="1">
        <f t="shared" si="2"/>
        <v>7.8427048441479075</v>
      </c>
      <c r="E36" s="1">
        <f t="shared" si="3"/>
        <v>9.9987298770425372</v>
      </c>
      <c r="F36" s="1">
        <f t="shared" si="4"/>
        <v>9.7512057821624794</v>
      </c>
      <c r="G36" s="1">
        <f t="shared" si="5"/>
        <v>10.08250245999243</v>
      </c>
      <c r="H36" s="1">
        <f t="shared" si="6"/>
        <v>10.140158178891497</v>
      </c>
      <c r="I36" s="1">
        <f t="shared" si="20"/>
        <v>10.020876964703938</v>
      </c>
      <c r="J36" s="1"/>
      <c r="K36" s="1">
        <f t="shared" si="7"/>
        <v>-0.38605591575004061</v>
      </c>
      <c r="L36" s="1">
        <f t="shared" si="8"/>
        <v>10.812961822330758</v>
      </c>
      <c r="M36" s="1">
        <f t="shared" si="9"/>
        <v>7.3593121434106044</v>
      </c>
      <c r="N36" s="1">
        <f t="shared" si="10"/>
        <v>9.2207999869472417</v>
      </c>
      <c r="O36" s="1">
        <f t="shared" si="11"/>
        <v>8.9295659008255317</v>
      </c>
      <c r="P36" s="1">
        <f t="shared" si="12"/>
        <v>9.2021462505751881</v>
      </c>
      <c r="Q36" s="1">
        <f t="shared" si="13"/>
        <v>9.2495835388858278</v>
      </c>
      <c r="R36" s="1">
        <f t="shared" si="21"/>
        <v>9.1514427567482599</v>
      </c>
      <c r="S36" s="1"/>
      <c r="T36" s="1">
        <f t="shared" si="22"/>
        <v>-0.31298092221426393</v>
      </c>
      <c r="U36" s="1">
        <f t="shared" si="23"/>
        <v>11.0594141497387</v>
      </c>
      <c r="V36" s="1">
        <f t="shared" si="24"/>
        <v>7.6010084937792559</v>
      </c>
      <c r="W36" s="1">
        <f t="shared" si="25"/>
        <v>9.6097649319948886</v>
      </c>
      <c r="X36" s="1">
        <f t="shared" si="26"/>
        <v>9.3403858414940046</v>
      </c>
      <c r="Y36" s="1">
        <f t="shared" si="27"/>
        <v>9.642324355283808</v>
      </c>
      <c r="Z36" s="1">
        <f t="shared" si="28"/>
        <v>9.6948708588886632</v>
      </c>
      <c r="AA36" s="1">
        <f t="shared" si="29"/>
        <v>9.5861598607260987</v>
      </c>
      <c r="AD36" s="1">
        <f t="shared" si="40"/>
        <v>-0.14614998707155333</v>
      </c>
      <c r="AE36" s="1">
        <f t="shared" si="30"/>
        <v>-0.49290465481588441</v>
      </c>
      <c r="AF36" s="1">
        <f t="shared" si="31"/>
        <v>-0.48339270073730312</v>
      </c>
      <c r="AG36" s="1">
        <f t="shared" si="32"/>
        <v>-0.77792989009529556</v>
      </c>
      <c r="AH36" s="1">
        <f t="shared" si="33"/>
        <v>-0.82163988133694765</v>
      </c>
      <c r="AI36" s="1">
        <f t="shared" si="34"/>
        <v>-0.88035620941724169</v>
      </c>
      <c r="AJ36" s="1">
        <f t="shared" si="35"/>
        <v>-0.89057464000566888</v>
      </c>
      <c r="AK36" s="1">
        <f t="shared" si="36"/>
        <v>-0.86943420795567761</v>
      </c>
      <c r="AL36" s="1"/>
      <c r="AM36" t="s">
        <v>164</v>
      </c>
      <c r="AN36" s="7">
        <f t="shared" si="37"/>
        <v>-0.34675466774433106</v>
      </c>
      <c r="AO36" s="7">
        <f t="shared" si="37"/>
        <v>9.5119540785812973E-3</v>
      </c>
      <c r="AP36" s="7">
        <f t="shared" si="16"/>
        <v>-0.33824718059964454</v>
      </c>
      <c r="AS36" t="s">
        <v>164</v>
      </c>
      <c r="AT36">
        <v>-825.25869655160898</v>
      </c>
      <c r="AU36">
        <v>-828.57136525629903</v>
      </c>
      <c r="AV36">
        <v>-828.43916077886604</v>
      </c>
      <c r="AW36">
        <v>-828.60007828801702</v>
      </c>
      <c r="AX36">
        <v>1.2037999505170001</v>
      </c>
      <c r="AY36">
        <v>1.1735899999999999</v>
      </c>
      <c r="AZ36">
        <f t="shared" si="38"/>
        <v>-828.57283540568574</v>
      </c>
      <c r="BB36">
        <v>-412.62953943301301</v>
      </c>
      <c r="BC36">
        <v>-414.27667410598099</v>
      </c>
      <c r="BD36">
        <v>-414.213331316829</v>
      </c>
      <c r="BE36">
        <v>-414.29207214917898</v>
      </c>
      <c r="BF36">
        <v>1.2055252414190001</v>
      </c>
      <c r="BG36">
        <f t="shared" si="17"/>
        <v>-414.27864793538214</v>
      </c>
      <c r="BI36">
        <v>-412.62953943301301</v>
      </c>
      <c r="BJ36">
        <v>-414.27667410599099</v>
      </c>
      <c r="BK36">
        <v>-414.213331316839</v>
      </c>
      <c r="BL36">
        <v>-414.29207214919001</v>
      </c>
      <c r="BM36">
        <v>1.205525241426</v>
      </c>
      <c r="BN36">
        <f t="shared" si="18"/>
        <v>-414.27864793539266</v>
      </c>
      <c r="BP36">
        <v>-412.62965588542397</v>
      </c>
      <c r="BQ36">
        <v>-414.27706685274899</v>
      </c>
      <c r="BR36">
        <v>-414.21371648446598</v>
      </c>
      <c r="BS36">
        <v>-414.29269200425102</v>
      </c>
      <c r="BT36">
        <v>1.2041496395789999</v>
      </c>
      <c r="BU36">
        <f t="shared" si="19"/>
        <v>-414.27930261860513</v>
      </c>
      <c r="BW36">
        <v>-412.62965588542198</v>
      </c>
      <c r="BX36">
        <v>-414.277066852757</v>
      </c>
      <c r="BY36">
        <v>-414.21371648447303</v>
      </c>
      <c r="BZ36">
        <v>-414.29269200425802</v>
      </c>
      <c r="CA36">
        <v>1.2041496395860001</v>
      </c>
      <c r="CB36">
        <f t="shared" si="39"/>
        <v>-414.27930261861178</v>
      </c>
    </row>
    <row r="37" spans="1:80" x14ac:dyDescent="0.2">
      <c r="A37" t="s">
        <v>191</v>
      </c>
      <c r="B37" s="1">
        <f t="shared" si="0"/>
        <v>-3.542530714430923</v>
      </c>
      <c r="C37" s="1">
        <f t="shared" si="1"/>
        <v>5.5462469382474886</v>
      </c>
      <c r="D37" s="1">
        <f t="shared" si="2"/>
        <v>2.1012362616839955</v>
      </c>
      <c r="E37" s="1">
        <f t="shared" si="3"/>
        <v>3.4286204434404945</v>
      </c>
      <c r="F37" s="1">
        <f t="shared" si="4"/>
        <v>3.3170600506106331</v>
      </c>
      <c r="G37" s="1">
        <f t="shared" si="5"/>
        <v>3.5036038945456474</v>
      </c>
      <c r="H37" s="1">
        <f t="shared" si="6"/>
        <v>3.5425934913079535</v>
      </c>
      <c r="I37" s="1">
        <f t="shared" si="20"/>
        <v>3.488855951985967</v>
      </c>
      <c r="J37" s="1"/>
      <c r="K37" s="1">
        <f t="shared" si="7"/>
        <v>-3.6272336679765962</v>
      </c>
      <c r="L37" s="1">
        <f t="shared" si="8"/>
        <v>5.2295141398488223</v>
      </c>
      <c r="M37" s="1">
        <f t="shared" si="9"/>
        <v>1.8477748326555554</v>
      </c>
      <c r="N37" s="1">
        <f t="shared" si="10"/>
        <v>3.0533690332987451</v>
      </c>
      <c r="O37" s="1">
        <f t="shared" si="11"/>
        <v>2.9060208968532524</v>
      </c>
      <c r="P37" s="1">
        <f t="shared" si="12"/>
        <v>3.0683875904831051</v>
      </c>
      <c r="Q37" s="1">
        <f t="shared" si="13"/>
        <v>3.102323912254529</v>
      </c>
      <c r="R37" s="1">
        <f t="shared" si="21"/>
        <v>3.0555510657243872</v>
      </c>
      <c r="S37" s="1"/>
      <c r="T37" s="1">
        <f t="shared" si="22"/>
        <v>-3.5848821912037598</v>
      </c>
      <c r="U37" s="1">
        <f t="shared" si="23"/>
        <v>5.3878805390481554</v>
      </c>
      <c r="V37" s="1">
        <f t="shared" si="24"/>
        <v>1.9745055471697754</v>
      </c>
      <c r="W37" s="1">
        <f t="shared" si="25"/>
        <v>3.2409947383696198</v>
      </c>
      <c r="X37" s="1">
        <f t="shared" si="26"/>
        <v>3.1115404737319428</v>
      </c>
      <c r="Y37" s="1">
        <f t="shared" si="27"/>
        <v>3.285995742514376</v>
      </c>
      <c r="Z37" s="1">
        <f t="shared" si="28"/>
        <v>3.3224587017812413</v>
      </c>
      <c r="AA37" s="1">
        <f t="shared" si="29"/>
        <v>3.2722035088551769</v>
      </c>
      <c r="AD37" s="1">
        <f t="shared" si="40"/>
        <v>-8.4702953545673143E-2</v>
      </c>
      <c r="AE37" s="1">
        <f t="shared" si="30"/>
        <v>-0.3167327983986663</v>
      </c>
      <c r="AF37" s="1">
        <f t="shared" si="31"/>
        <v>-0.25346142902844004</v>
      </c>
      <c r="AG37" s="1">
        <f t="shared" si="32"/>
        <v>-0.37525141014174945</v>
      </c>
      <c r="AH37" s="1">
        <f t="shared" si="33"/>
        <v>-0.41103915375738076</v>
      </c>
      <c r="AI37" s="1">
        <f t="shared" si="34"/>
        <v>-0.4352163040625423</v>
      </c>
      <c r="AJ37" s="1">
        <f t="shared" si="35"/>
        <v>-0.44026957905342456</v>
      </c>
      <c r="AK37" s="1">
        <f t="shared" si="36"/>
        <v>-0.43330488626157981</v>
      </c>
      <c r="AL37" s="1"/>
      <c r="AM37" t="s">
        <v>191</v>
      </c>
      <c r="AN37" s="7">
        <f t="shared" si="37"/>
        <v>-0.23202984485299316</v>
      </c>
      <c r="AO37" s="7">
        <f t="shared" si="37"/>
        <v>6.327136937022626E-2</v>
      </c>
      <c r="AP37" s="7">
        <f t="shared" si="16"/>
        <v>-0.15757772472894072</v>
      </c>
      <c r="AS37" t="s">
        <v>191</v>
      </c>
      <c r="AT37">
        <v>-477.56078644626098</v>
      </c>
      <c r="AU37">
        <v>-479.71143855786698</v>
      </c>
      <c r="AV37">
        <v>-479.659877991732</v>
      </c>
      <c r="AW37">
        <v>-479.77479038735999</v>
      </c>
      <c r="AX37">
        <v>1.1854984601809999</v>
      </c>
      <c r="AY37">
        <v>1.15343</v>
      </c>
      <c r="AZ37">
        <f t="shared" si="38"/>
        <v>-479.75680970399287</v>
      </c>
      <c r="BB37">
        <v>-230.784334541069</v>
      </c>
      <c r="BC37">
        <v>-231.832607768965</v>
      </c>
      <c r="BD37">
        <v>-231.81368896932599</v>
      </c>
      <c r="BE37">
        <v>-231.868831931655</v>
      </c>
      <c r="BF37">
        <v>1.186265864918</v>
      </c>
      <c r="BG37">
        <f t="shared" si="17"/>
        <v>-231.86017345814065</v>
      </c>
      <c r="BI37">
        <v>-246.78209728699801</v>
      </c>
      <c r="BJ37">
        <v>-247.869992282173</v>
      </c>
      <c r="BK37">
        <v>-247.842840489417</v>
      </c>
      <c r="BL37">
        <v>-247.90049460146301</v>
      </c>
      <c r="BM37">
        <v>1.1885072446860001</v>
      </c>
      <c r="BN37">
        <f t="shared" si="18"/>
        <v>-247.89135017440529</v>
      </c>
      <c r="BP37">
        <v>-246.78215974249099</v>
      </c>
      <c r="BQ37">
        <v>-247.87022859488101</v>
      </c>
      <c r="BR37">
        <v>-247.84302988017299</v>
      </c>
      <c r="BS37">
        <v>-247.90077903443699</v>
      </c>
      <c r="BT37">
        <v>1.1874735432679999</v>
      </c>
      <c r="BU37">
        <f t="shared" si="19"/>
        <v>-247.89166183041002</v>
      </c>
      <c r="BW37">
        <v>-230.78440706831901</v>
      </c>
      <c r="BX37">
        <v>-231.83287620207901</v>
      </c>
      <c r="BY37">
        <v>-231.81390349505099</v>
      </c>
      <c r="BZ37">
        <v>-231.869145499843</v>
      </c>
      <c r="CA37">
        <v>1.1851114984169999</v>
      </c>
      <c r="CB37">
        <f t="shared" si="39"/>
        <v>-231.86051683469523</v>
      </c>
    </row>
    <row r="38" spans="1:80" x14ac:dyDescent="0.2">
      <c r="A38" t="s">
        <v>199</v>
      </c>
      <c r="B38" s="1">
        <f t="shared" si="0"/>
        <v>-3.3284225647100607</v>
      </c>
      <c r="C38" s="1">
        <f t="shared" si="1"/>
        <v>7.7031613535442744</v>
      </c>
      <c r="D38" s="1">
        <f t="shared" si="2"/>
        <v>3.9942235328238489</v>
      </c>
      <c r="E38" s="1">
        <f t="shared" si="3"/>
        <v>5.8081449803049496</v>
      </c>
      <c r="F38" s="1">
        <f t="shared" si="4"/>
        <v>5.6001101682021925</v>
      </c>
      <c r="G38" s="1">
        <f t="shared" si="5"/>
        <v>5.8646478736480674</v>
      </c>
      <c r="H38" s="1">
        <f t="shared" si="6"/>
        <v>5.9148862529423969</v>
      </c>
      <c r="I38" s="1">
        <f t="shared" si="20"/>
        <v>5.8270219497811526</v>
      </c>
      <c r="J38" s="1"/>
      <c r="K38" s="1">
        <f t="shared" si="7"/>
        <v>-3.4509222107561337</v>
      </c>
      <c r="L38" s="1">
        <f t="shared" si="8"/>
        <v>7.2643748192263526</v>
      </c>
      <c r="M38" s="1">
        <f t="shared" si="9"/>
        <v>3.6050244256942734</v>
      </c>
      <c r="N38" s="1">
        <f t="shared" si="10"/>
        <v>5.2063988636167977</v>
      </c>
      <c r="O38" s="1">
        <f t="shared" si="11"/>
        <v>4.956975699377292</v>
      </c>
      <c r="P38" s="1">
        <f t="shared" si="12"/>
        <v>5.1796826326910956</v>
      </c>
      <c r="Q38" s="1">
        <f t="shared" si="13"/>
        <v>5.2219769263096101</v>
      </c>
      <c r="R38" s="1">
        <f t="shared" si="21"/>
        <v>5.1480064143487025</v>
      </c>
      <c r="S38" s="1"/>
      <c r="T38" s="1">
        <f t="shared" si="22"/>
        <v>-3.3896723877330972</v>
      </c>
      <c r="U38" s="1">
        <f t="shared" si="23"/>
        <v>7.4837680863853135</v>
      </c>
      <c r="V38" s="1">
        <f t="shared" si="24"/>
        <v>3.7996239792590609</v>
      </c>
      <c r="W38" s="1">
        <f t="shared" si="25"/>
        <v>5.5072719219608732</v>
      </c>
      <c r="X38" s="1">
        <f t="shared" si="26"/>
        <v>5.2785429337897423</v>
      </c>
      <c r="Y38" s="1">
        <f t="shared" si="27"/>
        <v>5.5221652531695815</v>
      </c>
      <c r="Z38" s="1">
        <f t="shared" si="28"/>
        <v>5.5684315896260035</v>
      </c>
      <c r="AA38" s="1">
        <f t="shared" si="29"/>
        <v>5.4875141820649276</v>
      </c>
      <c r="AD38" s="1">
        <f t="shared" si="40"/>
        <v>-0.122499646046073</v>
      </c>
      <c r="AE38" s="1">
        <f t="shared" si="30"/>
        <v>-0.43878653431792181</v>
      </c>
      <c r="AF38" s="1">
        <f t="shared" si="31"/>
        <v>-0.38919910712957551</v>
      </c>
      <c r="AG38" s="1">
        <f t="shared" si="32"/>
        <v>-0.60174611668815192</v>
      </c>
      <c r="AH38" s="1">
        <f t="shared" si="33"/>
        <v>-0.64313446882490055</v>
      </c>
      <c r="AI38" s="1">
        <f t="shared" si="34"/>
        <v>-0.68496524095697175</v>
      </c>
      <c r="AJ38" s="1">
        <f t="shared" si="35"/>
        <v>-0.69290932663278682</v>
      </c>
      <c r="AK38" s="1">
        <f t="shared" si="36"/>
        <v>-0.67901553543245008</v>
      </c>
      <c r="AL38" s="1"/>
      <c r="AM38" t="s">
        <v>199</v>
      </c>
      <c r="AN38" s="7">
        <f t="shared" si="37"/>
        <v>-0.31628688827184881</v>
      </c>
      <c r="AO38" s="7">
        <f t="shared" si="37"/>
        <v>4.95874271883463E-2</v>
      </c>
      <c r="AP38" s="7">
        <f t="shared" si="16"/>
        <v>-0.25393536169532505</v>
      </c>
      <c r="AS38" t="s">
        <v>199</v>
      </c>
      <c r="AT38">
        <v>-643.40931886113503</v>
      </c>
      <c r="AU38">
        <v>-646.12197378199801</v>
      </c>
      <c r="AV38">
        <v>-646.03385040663204</v>
      </c>
      <c r="AW38">
        <v>-646.17055391976805</v>
      </c>
      <c r="AX38">
        <v>1.196013889029</v>
      </c>
      <c r="AY38">
        <v>1.16473</v>
      </c>
      <c r="AZ38">
        <f t="shared" si="38"/>
        <v>-646.14814967555355</v>
      </c>
      <c r="BB38">
        <v>-230.78428572574799</v>
      </c>
      <c r="BC38">
        <v>-231.83258482273101</v>
      </c>
      <c r="BD38">
        <v>-231.813662299919</v>
      </c>
      <c r="BE38">
        <v>-231.86882157800099</v>
      </c>
      <c r="BF38">
        <v>1.1862487648040001</v>
      </c>
      <c r="BG38">
        <f t="shared" si="17"/>
        <v>-231.86016121289455</v>
      </c>
      <c r="BI38">
        <v>-412.63033731415197</v>
      </c>
      <c r="BJ38">
        <v>-414.27711319076701</v>
      </c>
      <c r="BK38">
        <v>-414.21382290661199</v>
      </c>
      <c r="BL38">
        <v>-414.29247647395903</v>
      </c>
      <c r="BM38">
        <v>1.205581011914</v>
      </c>
      <c r="BN38">
        <f t="shared" si="18"/>
        <v>-414.27906411941291</v>
      </c>
      <c r="BP38">
        <v>-412.630433233296</v>
      </c>
      <c r="BQ38">
        <v>-414.27746820177998</v>
      </c>
      <c r="BR38">
        <v>-414.21416589597902</v>
      </c>
      <c r="BS38">
        <v>-414.29302913801899</v>
      </c>
      <c r="BT38">
        <v>1.204506203689</v>
      </c>
      <c r="BU38">
        <f t="shared" si="19"/>
        <v>-414.27963940022369</v>
      </c>
      <c r="BW38">
        <v>-230.784385022208</v>
      </c>
      <c r="BX38">
        <v>-231.83292906254101</v>
      </c>
      <c r="BY38">
        <v>-231.81393953878299</v>
      </c>
      <c r="BZ38">
        <v>-231.86922785737801</v>
      </c>
      <c r="CA38">
        <v>1.184632237899</v>
      </c>
      <c r="CB38">
        <f t="shared" si="39"/>
        <v>-231.86061083205547</v>
      </c>
    </row>
    <row r="39" spans="1:80" x14ac:dyDescent="0.2">
      <c r="A39" t="s">
        <v>196</v>
      </c>
      <c r="B39" s="1">
        <f t="shared" si="0"/>
        <v>-1.9715394161459829</v>
      </c>
      <c r="C39" s="1">
        <f t="shared" si="1"/>
        <v>8.7492550489302943</v>
      </c>
      <c r="D39" s="1">
        <f t="shared" si="2"/>
        <v>5.0893154647374255</v>
      </c>
      <c r="E39" s="1">
        <f t="shared" si="3"/>
        <v>6.8601344738011054</v>
      </c>
      <c r="F39" s="1">
        <f t="shared" si="4"/>
        <v>6.6506774139730398</v>
      </c>
      <c r="G39" s="1">
        <f t="shared" si="5"/>
        <v>6.910097701838537</v>
      </c>
      <c r="H39" s="1">
        <f t="shared" si="6"/>
        <v>6.9581008396292265</v>
      </c>
      <c r="I39" s="1">
        <f t="shared" si="20"/>
        <v>6.8712978574000321</v>
      </c>
      <c r="J39" s="1"/>
      <c r="K39" s="1">
        <f t="shared" si="7"/>
        <v>-2.0832566969622097</v>
      </c>
      <c r="L39" s="1">
        <f t="shared" si="8"/>
        <v>8.3502104457658941</v>
      </c>
      <c r="M39" s="1">
        <f t="shared" si="9"/>
        <v>4.7317575584469189</v>
      </c>
      <c r="N39" s="1">
        <f t="shared" si="10"/>
        <v>6.2989868588534952</v>
      </c>
      <c r="O39" s="1">
        <f t="shared" si="11"/>
        <v>6.0494968984465327</v>
      </c>
      <c r="P39" s="1">
        <f t="shared" si="12"/>
        <v>6.2684392897874686</v>
      </c>
      <c r="Q39" s="1">
        <f t="shared" si="13"/>
        <v>6.308952396400052</v>
      </c>
      <c r="R39" s="1">
        <f t="shared" si="21"/>
        <v>6.2356934671884776</v>
      </c>
      <c r="S39" s="1"/>
      <c r="T39" s="1">
        <f t="shared" si="22"/>
        <v>-2.0273980565540963</v>
      </c>
      <c r="U39" s="1">
        <f t="shared" si="23"/>
        <v>8.5497327473480951</v>
      </c>
      <c r="V39" s="1">
        <f t="shared" si="24"/>
        <v>4.9105365115921717</v>
      </c>
      <c r="W39" s="1">
        <f t="shared" si="25"/>
        <v>6.5795606663272999</v>
      </c>
      <c r="X39" s="1">
        <f t="shared" si="26"/>
        <v>6.3500871562097867</v>
      </c>
      <c r="Y39" s="1">
        <f t="shared" si="27"/>
        <v>6.5892684958130028</v>
      </c>
      <c r="Z39" s="1">
        <f t="shared" si="28"/>
        <v>6.6335266180146393</v>
      </c>
      <c r="AA39" s="1">
        <f t="shared" si="29"/>
        <v>6.5534956622942548</v>
      </c>
      <c r="AD39" s="1">
        <f t="shared" si="40"/>
        <v>-0.11171728081622678</v>
      </c>
      <c r="AE39" s="1">
        <f t="shared" si="30"/>
        <v>-0.39904460316440016</v>
      </c>
      <c r="AF39" s="1">
        <f t="shared" si="31"/>
        <v>-0.35755790629050654</v>
      </c>
      <c r="AG39" s="1">
        <f t="shared" si="32"/>
        <v>-0.56114761494761023</v>
      </c>
      <c r="AH39" s="1">
        <f t="shared" si="33"/>
        <v>-0.60118051552650709</v>
      </c>
      <c r="AI39" s="1">
        <f t="shared" si="34"/>
        <v>-0.64165841205106844</v>
      </c>
      <c r="AJ39" s="1">
        <f t="shared" si="35"/>
        <v>-0.64914844322917453</v>
      </c>
      <c r="AK39" s="1">
        <f t="shared" si="36"/>
        <v>-0.63560439021155446</v>
      </c>
      <c r="AL39" s="1"/>
      <c r="AM39" t="s">
        <v>196</v>
      </c>
      <c r="AN39" s="7">
        <f t="shared" si="37"/>
        <v>-0.28732732234817338</v>
      </c>
      <c r="AO39" s="7">
        <f t="shared" si="37"/>
        <v>4.1486696873893614E-2</v>
      </c>
      <c r="AP39" s="7">
        <f t="shared" si="16"/>
        <v>-0.24362260923600054</v>
      </c>
      <c r="AS39" t="s">
        <v>196</v>
      </c>
      <c r="AT39">
        <v>-659.40896312387997</v>
      </c>
      <c r="AU39">
        <v>-662.16097244663695</v>
      </c>
      <c r="AV39">
        <v>-662.06461775784999</v>
      </c>
      <c r="AW39">
        <v>-662.20381876373699</v>
      </c>
      <c r="AX39">
        <v>1.1968944009469999</v>
      </c>
      <c r="AY39">
        <v>1.16615</v>
      </c>
      <c r="AZ39">
        <f t="shared" si="38"/>
        <v>-662.18091958512639</v>
      </c>
      <c r="BB39">
        <v>-246.78192556687799</v>
      </c>
      <c r="BC39">
        <v>-247.86995836729699</v>
      </c>
      <c r="BD39">
        <v>-247.84277420691799</v>
      </c>
      <c r="BE39">
        <v>-247.90048439311099</v>
      </c>
      <c r="BF39">
        <v>1.1884451292880001</v>
      </c>
      <c r="BG39">
        <f t="shared" si="17"/>
        <v>-247.89133361010016</v>
      </c>
      <c r="BI39">
        <v>-412.63017940492</v>
      </c>
      <c r="BJ39">
        <v>-414.277071254492</v>
      </c>
      <c r="BK39">
        <v>-414.21373321082598</v>
      </c>
      <c r="BL39">
        <v>-414.29240205091799</v>
      </c>
      <c r="BM39">
        <v>1.205574464688</v>
      </c>
      <c r="BN39">
        <f t="shared" si="18"/>
        <v>-414.27898744637616</v>
      </c>
      <c r="BP39">
        <v>-412.63027369011502</v>
      </c>
      <c r="BQ39">
        <v>-414.27740515111998</v>
      </c>
      <c r="BR39">
        <v>-414.21405594748398</v>
      </c>
      <c r="BS39">
        <v>-414.29292062251199</v>
      </c>
      <c r="BT39">
        <v>1.2045150884069999</v>
      </c>
      <c r="BU39">
        <f t="shared" si="19"/>
        <v>-414.27953015846487</v>
      </c>
      <c r="BW39">
        <v>-246.78200931449501</v>
      </c>
      <c r="BX39">
        <v>-247.87026038869601</v>
      </c>
      <c r="BY39">
        <v>-247.84302127503</v>
      </c>
      <c r="BZ39">
        <v>-247.90086006712599</v>
      </c>
      <c r="CA39">
        <v>1.1869805788179999</v>
      </c>
      <c r="CB39">
        <f t="shared" si="39"/>
        <v>-247.89174894010569</v>
      </c>
    </row>
    <row r="40" spans="1:80" x14ac:dyDescent="0.2">
      <c r="A40" t="s">
        <v>171</v>
      </c>
      <c r="B40" s="1">
        <f t="shared" si="0"/>
        <v>-2.8154346315841532</v>
      </c>
      <c r="C40" s="1">
        <f t="shared" si="1"/>
        <v>2.3747899142555582</v>
      </c>
      <c r="D40" s="1">
        <f t="shared" si="2"/>
        <v>0.65809848406847249</v>
      </c>
      <c r="E40" s="1">
        <f t="shared" si="3"/>
        <v>1.3895445864128502</v>
      </c>
      <c r="F40" s="1">
        <f t="shared" si="4"/>
        <v>1.3176755749078377</v>
      </c>
      <c r="G40" s="1">
        <f t="shared" si="5"/>
        <v>1.4166715004719181</v>
      </c>
      <c r="H40" s="1">
        <f t="shared" si="6"/>
        <v>1.4398497398660752</v>
      </c>
      <c r="I40" s="1">
        <f t="shared" si="20"/>
        <v>1.4108738178434401</v>
      </c>
      <c r="J40" s="1"/>
      <c r="K40" s="1">
        <f t="shared" si="7"/>
        <v>-2.8715836482647803</v>
      </c>
      <c r="L40" s="1">
        <f t="shared" si="8"/>
        <v>2.1868408754929693</v>
      </c>
      <c r="M40" s="1">
        <f t="shared" si="9"/>
        <v>0.50345537236264204</v>
      </c>
      <c r="N40" s="1">
        <f t="shared" si="10"/>
        <v>1.1714192200726705</v>
      </c>
      <c r="O40" s="1">
        <f t="shared" si="11"/>
        <v>1.0864847939468849</v>
      </c>
      <c r="P40" s="1">
        <f t="shared" si="12"/>
        <v>1.1739916798324641</v>
      </c>
      <c r="Q40" s="1">
        <f t="shared" si="13"/>
        <v>1.1944799528410357</v>
      </c>
      <c r="R40" s="1">
        <f t="shared" si="21"/>
        <v>1.1688668512167384</v>
      </c>
      <c r="S40" s="1"/>
      <c r="T40" s="1">
        <f t="shared" si="22"/>
        <v>-2.8435091399244667</v>
      </c>
      <c r="U40" s="1">
        <f t="shared" si="23"/>
        <v>2.2808153948742635</v>
      </c>
      <c r="V40" s="1">
        <f t="shared" si="24"/>
        <v>0.58077692821555726</v>
      </c>
      <c r="W40" s="1">
        <f t="shared" si="25"/>
        <v>1.2804819032427603</v>
      </c>
      <c r="X40" s="1">
        <f t="shared" si="26"/>
        <v>1.2020801844273614</v>
      </c>
      <c r="Y40" s="1">
        <f t="shared" si="27"/>
        <v>1.2953315901521911</v>
      </c>
      <c r="Z40" s="1">
        <f t="shared" si="28"/>
        <v>1.3171648463535555</v>
      </c>
      <c r="AA40" s="1">
        <f t="shared" si="29"/>
        <v>1.2898703345300893</v>
      </c>
      <c r="AD40" s="1">
        <f t="shared" si="40"/>
        <v>-5.6149016680627106E-2</v>
      </c>
      <c r="AE40" s="1">
        <f t="shared" si="30"/>
        <v>-0.18794903876258884</v>
      </c>
      <c r="AF40" s="1">
        <f t="shared" si="31"/>
        <v>-0.15464311170583045</v>
      </c>
      <c r="AG40" s="1">
        <f t="shared" si="32"/>
        <v>-0.21812536634017965</v>
      </c>
      <c r="AH40" s="1">
        <f t="shared" si="33"/>
        <v>-0.2311907809609528</v>
      </c>
      <c r="AI40" s="1">
        <f t="shared" si="34"/>
        <v>-0.24267982063945404</v>
      </c>
      <c r="AJ40" s="1">
        <f t="shared" si="35"/>
        <v>-0.24536978702503953</v>
      </c>
      <c r="AK40" s="1">
        <f t="shared" si="36"/>
        <v>-0.24200696662670174</v>
      </c>
      <c r="AL40" s="1"/>
      <c r="AM40" t="s">
        <v>171</v>
      </c>
      <c r="AN40" s="7">
        <f t="shared" si="37"/>
        <v>-0.13180002208196173</v>
      </c>
      <c r="AO40" s="7">
        <f t="shared" si="37"/>
        <v>3.3305927056758389E-2</v>
      </c>
      <c r="AP40" s="7">
        <f t="shared" si="16"/>
        <v>-7.6547669255122353E-2</v>
      </c>
      <c r="AS40" t="s">
        <v>171</v>
      </c>
      <c r="AT40">
        <v>-308.84572690028199</v>
      </c>
      <c r="AU40">
        <v>-310.27188496903102</v>
      </c>
      <c r="AV40">
        <v>-310.25853688346598</v>
      </c>
      <c r="AW40">
        <v>-310.33058194826702</v>
      </c>
      <c r="AX40">
        <v>1.185231061926</v>
      </c>
      <c r="AY40">
        <v>1.1500900000000001</v>
      </c>
      <c r="AZ40">
        <f t="shared" si="38"/>
        <v>-310.31932255396976</v>
      </c>
      <c r="BB40">
        <v>-230.784405837826</v>
      </c>
      <c r="BC40">
        <v>-231.83262747464801</v>
      </c>
      <c r="BD40">
        <v>-231.81371472548099</v>
      </c>
      <c r="BE40">
        <v>-231.86882859561899</v>
      </c>
      <c r="BF40">
        <v>1.186295492515</v>
      </c>
      <c r="BG40">
        <f t="shared" si="17"/>
        <v>-231.86017352978882</v>
      </c>
      <c r="BI40">
        <v>-78.065807742947001</v>
      </c>
      <c r="BJ40">
        <v>-78.435473025918</v>
      </c>
      <c r="BK40">
        <v>-78.443773411338</v>
      </c>
      <c r="BL40">
        <v>-78.459538972489</v>
      </c>
      <c r="BM40">
        <v>1.1875446154710001</v>
      </c>
      <c r="BN40">
        <f t="shared" si="18"/>
        <v>-78.457049174577222</v>
      </c>
      <c r="BP40">
        <v>-78.065847883897007</v>
      </c>
      <c r="BQ40">
        <v>-78.435619850153003</v>
      </c>
      <c r="BR40">
        <v>-78.443898946963998</v>
      </c>
      <c r="BS40">
        <v>-78.459713681785004</v>
      </c>
      <c r="BT40">
        <v>1.1863976844819999</v>
      </c>
      <c r="BU40">
        <f t="shared" si="19"/>
        <v>-78.457228992215988</v>
      </c>
      <c r="BW40">
        <v>-230.784455176026</v>
      </c>
      <c r="BX40">
        <v>-231.832780166259</v>
      </c>
      <c r="BY40">
        <v>-231.81383562932999</v>
      </c>
      <c r="BZ40">
        <v>-231.86900149120601</v>
      </c>
      <c r="CA40">
        <v>1.185686683558</v>
      </c>
      <c r="CB40">
        <f t="shared" si="39"/>
        <v>-231.86036213809575</v>
      </c>
    </row>
    <row r="41" spans="1:80" x14ac:dyDescent="0.2">
      <c r="A41" t="s">
        <v>172</v>
      </c>
      <c r="B41" s="1">
        <f t="shared" si="0"/>
        <v>-1.3398868511526607</v>
      </c>
      <c r="C41" s="1">
        <f t="shared" si="1"/>
        <v>4.081248966781982</v>
      </c>
      <c r="D41" s="1">
        <f t="shared" si="2"/>
        <v>2.516606302557868</v>
      </c>
      <c r="E41" s="1">
        <f t="shared" si="3"/>
        <v>3.3660014719117211</v>
      </c>
      <c r="F41" s="1">
        <f t="shared" si="4"/>
        <v>3.281808839136418</v>
      </c>
      <c r="G41" s="1">
        <f t="shared" si="5"/>
        <v>3.4106842503469772</v>
      </c>
      <c r="H41" s="1">
        <f t="shared" si="6"/>
        <v>3.4356953351477948</v>
      </c>
      <c r="I41" s="1">
        <f t="shared" si="20"/>
        <v>3.3899319575549671</v>
      </c>
      <c r="J41" s="1"/>
      <c r="K41" s="1">
        <f t="shared" si="7"/>
        <v>-1.4060923833933068</v>
      </c>
      <c r="L41" s="1">
        <f t="shared" si="8"/>
        <v>3.8597185086571226</v>
      </c>
      <c r="M41" s="1">
        <f t="shared" si="9"/>
        <v>2.3139473034589044</v>
      </c>
      <c r="N41" s="1">
        <f t="shared" si="10"/>
        <v>3.063865675272567</v>
      </c>
      <c r="O41" s="1">
        <f t="shared" si="11"/>
        <v>2.9652041389983057</v>
      </c>
      <c r="P41" s="1">
        <f t="shared" si="12"/>
        <v>3.0748888152398517</v>
      </c>
      <c r="Q41" s="1">
        <f t="shared" si="13"/>
        <v>3.0961755192981251</v>
      </c>
      <c r="R41" s="1">
        <f t="shared" si="21"/>
        <v>3.0572267298600231</v>
      </c>
      <c r="S41" s="1"/>
      <c r="T41" s="1">
        <f t="shared" si="22"/>
        <v>-1.3729896172729839</v>
      </c>
      <c r="U41" s="1">
        <f t="shared" si="23"/>
        <v>3.9704837377195523</v>
      </c>
      <c r="V41" s="1">
        <f t="shared" si="24"/>
        <v>2.4152768030083864</v>
      </c>
      <c r="W41" s="1">
        <f t="shared" si="25"/>
        <v>3.2149335735921438</v>
      </c>
      <c r="X41" s="1">
        <f t="shared" si="26"/>
        <v>3.1235064890673616</v>
      </c>
      <c r="Y41" s="1">
        <f t="shared" si="27"/>
        <v>3.2427865327934144</v>
      </c>
      <c r="Z41" s="1">
        <f t="shared" si="28"/>
        <v>3.2659354272229599</v>
      </c>
      <c r="AA41" s="1">
        <f t="shared" si="29"/>
        <v>3.2235793437074953</v>
      </c>
      <c r="AD41" s="1">
        <f t="shared" si="40"/>
        <v>-6.620553224064607E-2</v>
      </c>
      <c r="AE41" s="1">
        <f t="shared" si="30"/>
        <v>-0.22153045812485939</v>
      </c>
      <c r="AF41" s="1">
        <f t="shared" si="31"/>
        <v>-0.20265899909896357</v>
      </c>
      <c r="AG41" s="1">
        <f t="shared" si="32"/>
        <v>-0.30213579663915402</v>
      </c>
      <c r="AH41" s="1">
        <f t="shared" si="33"/>
        <v>-0.31660470013811226</v>
      </c>
      <c r="AI41" s="1">
        <f t="shared" si="34"/>
        <v>-0.33579543510712551</v>
      </c>
      <c r="AJ41" s="1">
        <f t="shared" si="35"/>
        <v>-0.33951981584966973</v>
      </c>
      <c r="AK41" s="1">
        <f t="shared" si="36"/>
        <v>-0.33270522769494404</v>
      </c>
      <c r="AL41" s="1"/>
      <c r="AM41" t="s">
        <v>172</v>
      </c>
      <c r="AN41" s="7">
        <f t="shared" si="37"/>
        <v>-0.15532492588421332</v>
      </c>
      <c r="AO41" s="7">
        <f t="shared" si="37"/>
        <v>1.887145902589582E-2</v>
      </c>
      <c r="AP41" s="7">
        <f t="shared" si="16"/>
        <v>-0.11394570103914869</v>
      </c>
      <c r="AS41" t="s">
        <v>172</v>
      </c>
      <c r="AT41">
        <v>-490.69396624468101</v>
      </c>
      <c r="AU41">
        <v>-492.71909335008701</v>
      </c>
      <c r="AV41">
        <v>-492.661618289069</v>
      </c>
      <c r="AW41">
        <v>-492.75740982861402</v>
      </c>
      <c r="AX41">
        <v>1.201105574871</v>
      </c>
      <c r="AY41">
        <v>1.16842</v>
      </c>
      <c r="AZ41">
        <f t="shared" si="38"/>
        <v>-492.74137109477493</v>
      </c>
      <c r="BB41">
        <v>-412.63036491591799</v>
      </c>
      <c r="BC41">
        <v>-414.27713416685702</v>
      </c>
      <c r="BD41">
        <v>-414.213846169406</v>
      </c>
      <c r="BE41">
        <v>-414.292496371467</v>
      </c>
      <c r="BF41">
        <v>1.205586219912</v>
      </c>
      <c r="BG41">
        <f t="shared" si="17"/>
        <v>-414.27908430896167</v>
      </c>
      <c r="BI41">
        <v>-78.065736574287001</v>
      </c>
      <c r="BJ41">
        <v>-78.435455299278004</v>
      </c>
      <c r="BK41">
        <v>-78.443761652407005</v>
      </c>
      <c r="BL41">
        <v>-78.459549392583995</v>
      </c>
      <c r="BM41">
        <v>1.1874732724049999</v>
      </c>
      <c r="BN41">
        <f t="shared" si="18"/>
        <v>-78.457056890745307</v>
      </c>
      <c r="BP41">
        <v>-78.065786678541002</v>
      </c>
      <c r="BQ41">
        <v>-78.435644889214998</v>
      </c>
      <c r="BR41">
        <v>-78.443927681385006</v>
      </c>
      <c r="BS41">
        <v>-78.459782718854001</v>
      </c>
      <c r="BT41">
        <v>1.185777406241</v>
      </c>
      <c r="BU41">
        <f t="shared" si="19"/>
        <v>-78.457298687937794</v>
      </c>
      <c r="BW41">
        <v>-412.63042031689099</v>
      </c>
      <c r="BX41">
        <v>-414.27729760816197</v>
      </c>
      <c r="BY41">
        <v>-414.21400309808701</v>
      </c>
      <c r="BZ41">
        <v>-414.29274452921698</v>
      </c>
      <c r="CA41">
        <v>1.2050300703129999</v>
      </c>
      <c r="CB41">
        <f t="shared" si="39"/>
        <v>-414.27934705345365</v>
      </c>
    </row>
    <row r="42" spans="1:80" x14ac:dyDescent="0.2">
      <c r="A42" t="s">
        <v>173</v>
      </c>
      <c r="B42" s="1">
        <f t="shared" si="0"/>
        <v>-0.3487009987846294</v>
      </c>
      <c r="C42" s="1">
        <f t="shared" si="1"/>
        <v>4.5012308153414624</v>
      </c>
      <c r="D42" s="1">
        <f t="shared" si="2"/>
        <v>2.9774716952490525</v>
      </c>
      <c r="E42" s="1">
        <f t="shared" si="3"/>
        <v>3.7717032675118256</v>
      </c>
      <c r="F42" s="1">
        <f t="shared" si="4"/>
        <v>3.6615523289393805</v>
      </c>
      <c r="G42" s="1">
        <f t="shared" si="5"/>
        <v>3.7771961600647304</v>
      </c>
      <c r="H42" s="1">
        <f t="shared" si="6"/>
        <v>3.798344047755001</v>
      </c>
      <c r="I42" s="1">
        <f t="shared" si="20"/>
        <v>3.758212922479824</v>
      </c>
      <c r="J42" s="1"/>
      <c r="K42" s="1">
        <f t="shared" si="7"/>
        <v>-0.38678893725824987</v>
      </c>
      <c r="L42" s="1">
        <f t="shared" si="8"/>
        <v>4.2506816372343028</v>
      </c>
      <c r="M42" s="1">
        <f t="shared" si="9"/>
        <v>2.7622422288005501</v>
      </c>
      <c r="N42" s="1">
        <f t="shared" si="10"/>
        <v>3.448674271598632</v>
      </c>
      <c r="O42" s="1">
        <f t="shared" si="11"/>
        <v>3.3290324135627039</v>
      </c>
      <c r="P42" s="1">
        <f t="shared" si="12"/>
        <v>3.424848294296746</v>
      </c>
      <c r="Q42" s="1">
        <f t="shared" si="13"/>
        <v>3.4423702275031225</v>
      </c>
      <c r="R42" s="1">
        <f t="shared" si="21"/>
        <v>3.4091198666695961</v>
      </c>
      <c r="S42" s="1"/>
      <c r="T42" s="1">
        <f t="shared" si="22"/>
        <v>-0.36774496802143963</v>
      </c>
      <c r="U42" s="1">
        <f t="shared" si="23"/>
        <v>4.3759562262878831</v>
      </c>
      <c r="V42" s="1">
        <f t="shared" si="24"/>
        <v>2.8698569620248016</v>
      </c>
      <c r="W42" s="1">
        <f t="shared" si="25"/>
        <v>3.6101887695552288</v>
      </c>
      <c r="X42" s="1">
        <f t="shared" si="26"/>
        <v>3.4952923712510424</v>
      </c>
      <c r="Y42" s="1">
        <f t="shared" si="27"/>
        <v>3.6010222271807382</v>
      </c>
      <c r="Z42" s="1">
        <f t="shared" si="28"/>
        <v>3.6203571376290618</v>
      </c>
      <c r="AA42" s="1">
        <f t="shared" si="29"/>
        <v>3.5836663945747098</v>
      </c>
      <c r="AD42" s="1">
        <f t="shared" si="40"/>
        <v>-3.8087938473620464E-2</v>
      </c>
      <c r="AE42" s="1">
        <f t="shared" si="30"/>
        <v>-0.2505491781071596</v>
      </c>
      <c r="AF42" s="1">
        <f t="shared" si="31"/>
        <v>-0.21522946644850238</v>
      </c>
      <c r="AG42" s="1">
        <f t="shared" si="32"/>
        <v>-0.32302899591319356</v>
      </c>
      <c r="AH42" s="1">
        <f t="shared" si="33"/>
        <v>-0.33251991537667669</v>
      </c>
      <c r="AI42" s="1">
        <f t="shared" si="34"/>
        <v>-0.35234786576798438</v>
      </c>
      <c r="AJ42" s="1">
        <f t="shared" si="35"/>
        <v>-0.35597382025187851</v>
      </c>
      <c r="AK42" s="1">
        <f t="shared" si="36"/>
        <v>-0.34909305581022787</v>
      </c>
      <c r="AL42" s="1"/>
      <c r="AM42" t="s">
        <v>173</v>
      </c>
      <c r="AN42" s="7">
        <f t="shared" si="37"/>
        <v>-0.21246123963353913</v>
      </c>
      <c r="AO42" s="7">
        <f t="shared" si="37"/>
        <v>3.5319711658657216E-2</v>
      </c>
      <c r="AP42" s="7">
        <f t="shared" si="16"/>
        <v>-0.11729044892817431</v>
      </c>
      <c r="AS42" t="s">
        <v>173</v>
      </c>
      <c r="AT42">
        <v>-489.479798326295</v>
      </c>
      <c r="AU42">
        <v>-491.47764799496701</v>
      </c>
      <c r="AV42">
        <v>-491.40859194553099</v>
      </c>
      <c r="AW42">
        <v>-491.50605992546701</v>
      </c>
      <c r="AX42">
        <v>1.199964320109</v>
      </c>
      <c r="AY42">
        <v>1.1690499999999999</v>
      </c>
      <c r="AZ42">
        <f t="shared" si="38"/>
        <v>-491.48981767724871</v>
      </c>
      <c r="BB42">
        <v>-412.63027980445599</v>
      </c>
      <c r="BC42">
        <v>-414.277022847757</v>
      </c>
      <c r="BD42">
        <v>-414.21375533624303</v>
      </c>
      <c r="BE42">
        <v>-414.29239662683699</v>
      </c>
      <c r="BF42">
        <v>1.2055986532089999</v>
      </c>
      <c r="BG42">
        <f t="shared" si="17"/>
        <v>-414.27898541126399</v>
      </c>
      <c r="BI42">
        <v>-76.850074212229003</v>
      </c>
      <c r="BJ42">
        <v>-77.193451979608</v>
      </c>
      <c r="BK42">
        <v>-77.19009170631</v>
      </c>
      <c r="BL42">
        <v>-77.207652707129</v>
      </c>
      <c r="BM42">
        <v>1.1781553850990001</v>
      </c>
      <c r="BN42">
        <f t="shared" si="18"/>
        <v>-77.204997211170479</v>
      </c>
      <c r="BP42">
        <v>-76.850090328928005</v>
      </c>
      <c r="BQ42">
        <v>-77.193709535555996</v>
      </c>
      <c r="BR42">
        <v>-77.190299512107998</v>
      </c>
      <c r="BS42">
        <v>-77.207953625635</v>
      </c>
      <c r="BT42">
        <v>1.1767164429129999</v>
      </c>
      <c r="BU42">
        <f t="shared" si="19"/>
        <v>-77.20530237336088</v>
      </c>
      <c r="BW42">
        <v>-412.63032438474801</v>
      </c>
      <c r="BX42">
        <v>-414.27716456732298</v>
      </c>
      <c r="BY42">
        <v>-414.21389052041798</v>
      </c>
      <c r="BZ42">
        <v>-414.29261048778199</v>
      </c>
      <c r="CA42">
        <v>1.2051501812030001</v>
      </c>
      <c r="CB42">
        <f t="shared" si="39"/>
        <v>-414.27921015326689</v>
      </c>
    </row>
    <row r="43" spans="1:80" x14ac:dyDescent="0.2">
      <c r="A43" t="s">
        <v>174</v>
      </c>
      <c r="B43" s="1">
        <f t="shared" ref="B43:B76" si="41">627.5095*(BB43+BI43-AT43)</f>
        <v>-2.5827100295571439</v>
      </c>
      <c r="C43" s="1">
        <f t="shared" ref="C43:C76" si="42">627.5095*(BC43+BJ43-AU43)</f>
        <v>2.8750252040225788</v>
      </c>
      <c r="D43" s="1">
        <f t="shared" ref="D43:D76" si="43">627.5095*(BD43+BK43-AV43)</f>
        <v>1.0538145741969598</v>
      </c>
      <c r="E43" s="1">
        <f t="shared" ref="E43:E76" si="44">627.5095*(BE43+BL43-AW43)</f>
        <v>1.8222010425073889</v>
      </c>
      <c r="F43" s="1">
        <f t="shared" ref="F43:F76" si="45">627.5095*(BG43+BN43-AZ43)</f>
        <v>1.7476933460398509</v>
      </c>
      <c r="G43" s="1">
        <f t="shared" ref="G43:G74" si="46">(F43-D43)*AY43+D43</f>
        <v>1.8536902672265709</v>
      </c>
      <c r="H43" s="1">
        <f t="shared" ref="H43:H76" si="47">(F43-D43)*AX43+D43</f>
        <v>1.8773734962824842</v>
      </c>
      <c r="I43" s="1">
        <f t="shared" si="20"/>
        <v>1.8457384165012516</v>
      </c>
      <c r="J43" s="1"/>
      <c r="K43" s="1">
        <f t="shared" ref="K43:K76" si="48">627.5095*(BP43+BW43-AT43)</f>
        <v>-2.6364405097686041</v>
      </c>
      <c r="L43" s="1">
        <f t="shared" ref="L43:L76" si="49">627.5095*(BQ43+BX43-AU43)</f>
        <v>2.6885076794604847</v>
      </c>
      <c r="M43" s="1">
        <f t="shared" ref="M43:M76" si="50">627.5095*(BR43+BY43-AV43)</f>
        <v>0.89902282742300021</v>
      </c>
      <c r="N43" s="1">
        <f t="shared" ref="N43:N76" si="51">627.5095*(BS43+BZ43-AW43)</f>
        <v>1.6005805938658111</v>
      </c>
      <c r="O43" s="1">
        <f t="shared" ref="O43:O76" si="52">627.5095*(BU43+CB43-AZ43)</f>
        <v>1.5127480126975097</v>
      </c>
      <c r="P43" s="1">
        <f t="shared" ref="P43:P74" si="53">(O43-M43)*AY43+M43</f>
        <v>1.6065006720000437</v>
      </c>
      <c r="Q43" s="1">
        <f t="shared" ref="Q43:Q76" si="54">(O43-M43)*AX43+M43</f>
        <v>1.6274481266997101</v>
      </c>
      <c r="R43" s="1">
        <f t="shared" si="21"/>
        <v>1.5994673813767979</v>
      </c>
      <c r="S43" s="1"/>
      <c r="T43" s="1">
        <f t="shared" si="22"/>
        <v>-2.6095752696628738</v>
      </c>
      <c r="U43" s="1">
        <f t="shared" si="23"/>
        <v>2.7817664417415315</v>
      </c>
      <c r="V43" s="1">
        <f t="shared" si="24"/>
        <v>0.97641870080998006</v>
      </c>
      <c r="W43" s="1">
        <f t="shared" si="25"/>
        <v>1.7113908181866</v>
      </c>
      <c r="X43" s="1">
        <f t="shared" si="26"/>
        <v>1.6302206793686804</v>
      </c>
      <c r="Y43" s="1">
        <f t="shared" si="27"/>
        <v>1.7300954696133073</v>
      </c>
      <c r="Z43" s="1">
        <f t="shared" si="28"/>
        <v>1.7524108114910972</v>
      </c>
      <c r="AA43" s="1">
        <f t="shared" si="29"/>
        <v>1.7226028989390247</v>
      </c>
      <c r="AD43" s="1">
        <f t="shared" si="40"/>
        <v>-5.3730480211460208E-2</v>
      </c>
      <c r="AE43" s="1">
        <f t="shared" si="30"/>
        <v>-0.18651752456209403</v>
      </c>
      <c r="AF43" s="1">
        <f t="shared" si="31"/>
        <v>-0.15479174677395957</v>
      </c>
      <c r="AG43" s="1">
        <f t="shared" si="32"/>
        <v>-0.22162044864157782</v>
      </c>
      <c r="AH43" s="1">
        <f t="shared" si="33"/>
        <v>-0.23494533334234124</v>
      </c>
      <c r="AI43" s="1">
        <f t="shared" si="34"/>
        <v>-0.24718959522652728</v>
      </c>
      <c r="AJ43" s="1">
        <f t="shared" si="35"/>
        <v>-0.24992536958277412</v>
      </c>
      <c r="AK43" s="1">
        <f t="shared" si="36"/>
        <v>-0.2462710351244537</v>
      </c>
      <c r="AL43" s="1"/>
      <c r="AM43" t="s">
        <v>174</v>
      </c>
      <c r="AN43" s="7">
        <f t="shared" si="37"/>
        <v>-0.13278704435063382</v>
      </c>
      <c r="AO43" s="7">
        <f t="shared" si="37"/>
        <v>3.1725777788134457E-2</v>
      </c>
      <c r="AP43" s="7">
        <f t="shared" ref="AP43:AP76" si="55">AH43-AF43</f>
        <v>-8.0153586568381674E-2</v>
      </c>
      <c r="AS43" t="s">
        <v>174</v>
      </c>
      <c r="AT43">
        <v>-324.84382748654502</v>
      </c>
      <c r="AU43">
        <v>-326.31005547901901</v>
      </c>
      <c r="AV43">
        <v>-326.28830999758401</v>
      </c>
      <c r="AW43">
        <v>-326.36294199737802</v>
      </c>
      <c r="AX43">
        <v>1.186891652411</v>
      </c>
      <c r="AY43">
        <v>1.15276</v>
      </c>
      <c r="AZ43">
        <f t="shared" si="38"/>
        <v>-326.35119021048502</v>
      </c>
      <c r="BB43">
        <v>-246.78216250130001</v>
      </c>
      <c r="BC43">
        <v>-247.87000012863601</v>
      </c>
      <c r="BD43">
        <v>-247.84286113564499</v>
      </c>
      <c r="BE43">
        <v>-247.900494938414</v>
      </c>
      <c r="BF43">
        <v>1.1885300456629999</v>
      </c>
      <c r="BG43">
        <f t="shared" ref="BG43:BG74" si="56">(BE43-BD43)/BF43+BD43</f>
        <v>-247.8913528022876</v>
      </c>
      <c r="BI43">
        <v>-78.065780795490994</v>
      </c>
      <c r="BJ43">
        <v>-78.435473706273996</v>
      </c>
      <c r="BK43">
        <v>-78.443769501587994</v>
      </c>
      <c r="BL43">
        <v>-78.459543196883004</v>
      </c>
      <c r="BM43">
        <v>1.187529657297</v>
      </c>
      <c r="BN43">
        <f t="shared" ref="BN43:BN74" si="57">(BL43-BK43)/BM43+BK43</f>
        <v>-78.457052281683701</v>
      </c>
      <c r="BP43">
        <v>-78.065823871505998</v>
      </c>
      <c r="BQ43">
        <v>-78.435632319812001</v>
      </c>
      <c r="BR43">
        <v>-78.443906353334</v>
      </c>
      <c r="BS43">
        <v>-78.459734064000997</v>
      </c>
      <c r="BT43">
        <v>1.186254706807</v>
      </c>
      <c r="BU43">
        <f t="shared" ref="BU43:BU74" si="58">(BS43-BR43)/BT43+BR43</f>
        <v>-78.457248943737369</v>
      </c>
      <c r="BW43">
        <v>-246.782205050252</v>
      </c>
      <c r="BX43">
        <v>-247.87013874968099</v>
      </c>
      <c r="BY43">
        <v>-247.842970960239</v>
      </c>
      <c r="BZ43">
        <v>-247.900657245947</v>
      </c>
      <c r="CA43">
        <v>1.187948387904</v>
      </c>
      <c r="CB43">
        <f t="shared" si="39"/>
        <v>-247.89153054943949</v>
      </c>
    </row>
    <row r="44" spans="1:80" x14ac:dyDescent="0.2">
      <c r="A44" t="s">
        <v>165</v>
      </c>
      <c r="B44" s="1">
        <f t="shared" si="41"/>
        <v>-3.2699681076798202</v>
      </c>
      <c r="C44" s="1">
        <f t="shared" si="42"/>
        <v>4.0234597908776069</v>
      </c>
      <c r="D44" s="1">
        <f t="shared" si="43"/>
        <v>2.7433525481501673</v>
      </c>
      <c r="E44" s="1">
        <f t="shared" si="44"/>
        <v>3.8645935125955075</v>
      </c>
      <c r="F44" s="1">
        <f t="shared" si="45"/>
        <v>3.7507263976222962</v>
      </c>
      <c r="G44" s="1">
        <f t="shared" si="46"/>
        <v>3.8974906937518909</v>
      </c>
      <c r="H44" s="1">
        <f t="shared" si="47"/>
        <v>3.9393338889370555</v>
      </c>
      <c r="I44" s="1">
        <f t="shared" si="20"/>
        <v>3.8930683225527081</v>
      </c>
      <c r="J44" s="1"/>
      <c r="K44" s="1">
        <f t="shared" si="48"/>
        <v>-3.3663836038559514</v>
      </c>
      <c r="L44" s="1">
        <f t="shared" si="49"/>
        <v>3.8478881372756599</v>
      </c>
      <c r="M44" s="1">
        <f t="shared" si="50"/>
        <v>2.5322638556395125</v>
      </c>
      <c r="N44" s="1">
        <f t="shared" si="51"/>
        <v>3.5732784746806865</v>
      </c>
      <c r="O44" s="1">
        <f t="shared" si="52"/>
        <v>3.4308876415711804</v>
      </c>
      <c r="P44" s="1">
        <f t="shared" si="53"/>
        <v>3.5618081409435653</v>
      </c>
      <c r="Q44" s="1">
        <f t="shared" si="54"/>
        <v>3.5991341947144408</v>
      </c>
      <c r="R44" s="1">
        <f t="shared" si="21"/>
        <v>3.5578631825233251</v>
      </c>
      <c r="S44" s="1"/>
      <c r="T44" s="1">
        <f t="shared" si="22"/>
        <v>-3.318175855767886</v>
      </c>
      <c r="U44" s="1">
        <f t="shared" si="23"/>
        <v>3.9356739640766332</v>
      </c>
      <c r="V44" s="1">
        <f t="shared" si="24"/>
        <v>2.6378082018948401</v>
      </c>
      <c r="W44" s="1">
        <f t="shared" si="25"/>
        <v>3.7189359936380972</v>
      </c>
      <c r="X44" s="1">
        <f t="shared" si="26"/>
        <v>3.5908070195967383</v>
      </c>
      <c r="Y44" s="1">
        <f t="shared" si="27"/>
        <v>3.7296494173477281</v>
      </c>
      <c r="Z44" s="1">
        <f t="shared" si="28"/>
        <v>3.7692340418257482</v>
      </c>
      <c r="AA44" s="1">
        <f t="shared" si="29"/>
        <v>3.7254657525380166</v>
      </c>
      <c r="AD44" s="1">
        <f t="shared" si="40"/>
        <v>-9.641549617613121E-2</v>
      </c>
      <c r="AE44" s="1">
        <f t="shared" si="30"/>
        <v>-0.17557165360194693</v>
      </c>
      <c r="AF44" s="1">
        <f t="shared" si="31"/>
        <v>-0.21108869251065476</v>
      </c>
      <c r="AG44" s="1">
        <f t="shared" si="32"/>
        <v>-0.29131503791482105</v>
      </c>
      <c r="AH44" s="1">
        <f t="shared" si="33"/>
        <v>-0.31983875605111578</v>
      </c>
      <c r="AI44" s="1">
        <f t="shared" si="34"/>
        <v>-0.3356825528083256</v>
      </c>
      <c r="AJ44" s="1">
        <f t="shared" si="35"/>
        <v>-0.34019969422261465</v>
      </c>
      <c r="AK44" s="1">
        <f t="shared" si="36"/>
        <v>-0.33520514002938295</v>
      </c>
      <c r="AL44" s="1"/>
      <c r="AM44" t="s">
        <v>165</v>
      </c>
      <c r="AN44" s="7">
        <f t="shared" si="37"/>
        <v>-7.9156157425815721E-2</v>
      </c>
      <c r="AO44" s="7">
        <f t="shared" si="37"/>
        <v>-3.5517038908707832E-2</v>
      </c>
      <c r="AP44" s="7">
        <f t="shared" si="55"/>
        <v>-0.10875006354046102</v>
      </c>
      <c r="AS44" t="s">
        <v>165</v>
      </c>
      <c r="AT44">
        <v>-392.808933169618</v>
      </c>
      <c r="AU44">
        <v>-394.78358333634998</v>
      </c>
      <c r="AV44">
        <v>-394.820082161323</v>
      </c>
      <c r="AW44">
        <v>-394.89688139172802</v>
      </c>
      <c r="AX44">
        <v>1.1872269082760001</v>
      </c>
      <c r="AY44">
        <v>1.1456900000000001</v>
      </c>
      <c r="AZ44">
        <f t="shared" si="38"/>
        <v>-394.88477007386075</v>
      </c>
      <c r="BB44">
        <v>-196.40707158528201</v>
      </c>
      <c r="BC44">
        <v>-197.38858576584099</v>
      </c>
      <c r="BD44">
        <v>-197.407855035365</v>
      </c>
      <c r="BE44">
        <v>-197.44536130517801</v>
      </c>
      <c r="BF44">
        <v>1.1891149299520001</v>
      </c>
      <c r="BG44">
        <f t="shared" si="56"/>
        <v>-197.43939636822381</v>
      </c>
      <c r="BI44">
        <v>-196.40707260999801</v>
      </c>
      <c r="BJ44">
        <v>-197.38858577946701</v>
      </c>
      <c r="BK44">
        <v>-197.40785531557401</v>
      </c>
      <c r="BL44">
        <v>-197.44536146502699</v>
      </c>
      <c r="BM44">
        <v>1.1891150924460001</v>
      </c>
      <c r="BN44">
        <f t="shared" si="57"/>
        <v>-197.43939654290452</v>
      </c>
      <c r="BP44">
        <v>-196.40714942923901</v>
      </c>
      <c r="BQ44">
        <v>-197.388725669905</v>
      </c>
      <c r="BR44">
        <v>-197.408023501332</v>
      </c>
      <c r="BS44">
        <v>-197.44559357101801</v>
      </c>
      <c r="BT44">
        <v>1.1878784803339999</v>
      </c>
      <c r="BU44">
        <f t="shared" si="58"/>
        <v>-197.43965137430723</v>
      </c>
      <c r="BW44">
        <v>-196.407148413908</v>
      </c>
      <c r="BX44">
        <v>-197.38872566663099</v>
      </c>
      <c r="BY44">
        <v>-197.408023240837</v>
      </c>
      <c r="BZ44">
        <v>-197.445593439231</v>
      </c>
      <c r="CA44">
        <v>1.187878099567</v>
      </c>
      <c r="CB44">
        <f t="shared" si="39"/>
        <v>-197.43965123230151</v>
      </c>
    </row>
    <row r="45" spans="1:80" x14ac:dyDescent="0.2">
      <c r="A45" t="s">
        <v>200</v>
      </c>
      <c r="B45" s="1">
        <f t="shared" si="41"/>
        <v>-2.2522688387298628</v>
      </c>
      <c r="C45" s="1">
        <f t="shared" si="42"/>
        <v>2.7373654730925043</v>
      </c>
      <c r="D45" s="1">
        <f t="shared" si="43"/>
        <v>1.9070127447035081</v>
      </c>
      <c r="E45" s="1">
        <f t="shared" si="44"/>
        <v>2.706732733418554</v>
      </c>
      <c r="F45" s="1">
        <f t="shared" si="45"/>
        <v>2.6268586576780324</v>
      </c>
      <c r="G45" s="1">
        <f t="shared" si="46"/>
        <v>2.7314522688332308</v>
      </c>
      <c r="H45" s="1">
        <f t="shared" si="47"/>
        <v>2.7611744167815018</v>
      </c>
      <c r="I45" s="1">
        <f t="shared" si="20"/>
        <v>2.7285728851813325</v>
      </c>
      <c r="J45" s="1"/>
      <c r="K45" s="1">
        <f t="shared" si="48"/>
        <v>-2.3162925706576591</v>
      </c>
      <c r="L45" s="1">
        <f t="shared" si="49"/>
        <v>2.6039117633073059</v>
      </c>
      <c r="M45" s="1">
        <f t="shared" si="50"/>
        <v>1.7501548953120474</v>
      </c>
      <c r="N45" s="1">
        <f t="shared" si="51"/>
        <v>2.486461258880158</v>
      </c>
      <c r="O45" s="1">
        <f t="shared" si="52"/>
        <v>2.3856671676776702</v>
      </c>
      <c r="P45" s="1">
        <f t="shared" si="53"/>
        <v>2.4780071008523952</v>
      </c>
      <c r="Q45" s="1">
        <f t="shared" si="54"/>
        <v>2.504247146731299</v>
      </c>
      <c r="R45" s="1">
        <f t="shared" si="21"/>
        <v>2.4754650517629324</v>
      </c>
      <c r="S45" s="1"/>
      <c r="T45" s="1">
        <f t="shared" si="22"/>
        <v>-2.284280704693761</v>
      </c>
      <c r="U45" s="1">
        <f t="shared" si="23"/>
        <v>2.6706386181999049</v>
      </c>
      <c r="V45" s="1">
        <f t="shared" si="24"/>
        <v>1.8285838200077777</v>
      </c>
      <c r="W45" s="1">
        <f t="shared" si="25"/>
        <v>2.5965969961493558</v>
      </c>
      <c r="X45" s="1">
        <f t="shared" si="26"/>
        <v>2.5062629126778511</v>
      </c>
      <c r="Y45" s="1">
        <f t="shared" si="27"/>
        <v>2.604729684842813</v>
      </c>
      <c r="Z45" s="1">
        <f t="shared" si="28"/>
        <v>2.6327107817564004</v>
      </c>
      <c r="AA45" s="1">
        <f t="shared" si="29"/>
        <v>2.6020189684721324</v>
      </c>
      <c r="AD45" s="1">
        <f t="shared" si="40"/>
        <v>-6.4023731927796312E-2</v>
      </c>
      <c r="AE45" s="1">
        <f t="shared" si="30"/>
        <v>-0.13345370978519844</v>
      </c>
      <c r="AF45" s="1">
        <f t="shared" si="31"/>
        <v>-0.15685784939146075</v>
      </c>
      <c r="AG45" s="1">
        <f t="shared" si="32"/>
        <v>-0.22027147453839602</v>
      </c>
      <c r="AH45" s="1">
        <f t="shared" si="33"/>
        <v>-0.24119149000036222</v>
      </c>
      <c r="AI45" s="1">
        <f t="shared" si="34"/>
        <v>-0.25344516798083561</v>
      </c>
      <c r="AJ45" s="1">
        <f t="shared" si="35"/>
        <v>-0.25692727005020277</v>
      </c>
      <c r="AK45" s="1">
        <f t="shared" si="36"/>
        <v>-0.25310783341840004</v>
      </c>
      <c r="AL45" s="1"/>
      <c r="AM45" t="s">
        <v>200</v>
      </c>
      <c r="AN45" s="7">
        <f t="shared" si="37"/>
        <v>-6.9429977857402125E-2</v>
      </c>
      <c r="AO45" s="7">
        <f t="shared" si="37"/>
        <v>-2.3404139606262309E-2</v>
      </c>
      <c r="AP45" s="7">
        <f t="shared" si="55"/>
        <v>-8.4333640608901472E-2</v>
      </c>
      <c r="AS45" t="s">
        <v>200</v>
      </c>
      <c r="AT45">
        <v>-392.81081804536001</v>
      </c>
      <c r="AU45">
        <v>-394.78921067225798</v>
      </c>
      <c r="AV45">
        <v>-394.82380356280498</v>
      </c>
      <c r="AW45">
        <v>-394.90109106193302</v>
      </c>
      <c r="AX45">
        <v>1.1865895974159999</v>
      </c>
      <c r="AY45">
        <v>1.1453</v>
      </c>
      <c r="AZ45">
        <f t="shared" si="38"/>
        <v>-394.88893770800257</v>
      </c>
      <c r="BB45">
        <v>-196.40707179122001</v>
      </c>
      <c r="BC45">
        <v>-197.38858408708199</v>
      </c>
      <c r="BD45">
        <v>-197.407855279995</v>
      </c>
      <c r="BE45">
        <v>-197.44536207799101</v>
      </c>
      <c r="BF45">
        <v>1.189115602135</v>
      </c>
      <c r="BG45">
        <f t="shared" si="56"/>
        <v>-197.43939703920552</v>
      </c>
      <c r="BI45">
        <v>-196.407335472851</v>
      </c>
      <c r="BJ45">
        <v>-197.39626431580299</v>
      </c>
      <c r="BK45">
        <v>-197.412909264684</v>
      </c>
      <c r="BL45">
        <v>-197.45141553094501</v>
      </c>
      <c r="BM45">
        <v>1.1868079255590001</v>
      </c>
      <c r="BN45">
        <f t="shared" si="57"/>
        <v>-197.4453545032367</v>
      </c>
      <c r="BP45">
        <v>-196.407378256268</v>
      </c>
      <c r="BQ45">
        <v>-197.39636358659001</v>
      </c>
      <c r="BR45">
        <v>-197.41301797063801</v>
      </c>
      <c r="BS45">
        <v>-197.45157099772999</v>
      </c>
      <c r="BT45">
        <v>1.1860111668810001</v>
      </c>
      <c r="BU45">
        <f t="shared" si="58"/>
        <v>-197.44552443277644</v>
      </c>
      <c r="BW45">
        <v>-196.40713103611</v>
      </c>
      <c r="BX45">
        <v>-197.38869748830999</v>
      </c>
      <c r="BY45">
        <v>-197.40799654292499</v>
      </c>
      <c r="BZ45">
        <v>-197.44555763612999</v>
      </c>
      <c r="CA45">
        <v>1.1880808658069999</v>
      </c>
      <c r="CB45">
        <f t="shared" si="39"/>
        <v>-197.4396114727551</v>
      </c>
    </row>
    <row r="46" spans="1:80" x14ac:dyDescent="0.2">
      <c r="A46" t="s">
        <v>197</v>
      </c>
      <c r="B46" s="1">
        <f t="shared" si="41"/>
        <v>-1.6368277131662476</v>
      </c>
      <c r="C46" s="1">
        <f t="shared" si="42"/>
        <v>1.7870623792291551</v>
      </c>
      <c r="D46" s="1">
        <f t="shared" si="43"/>
        <v>1.2664036092902462</v>
      </c>
      <c r="E46" s="1">
        <f t="shared" si="44"/>
        <v>1.8434538053454597</v>
      </c>
      <c r="F46" s="1">
        <f t="shared" si="45"/>
        <v>1.7852424522772867</v>
      </c>
      <c r="G46" s="1">
        <f t="shared" si="46"/>
        <v>1.8604066354608193</v>
      </c>
      <c r="H46" s="1">
        <f t="shared" si="47"/>
        <v>1.8816786699471795</v>
      </c>
      <c r="I46" s="1">
        <f t="shared" si="20"/>
        <v>1.8585543807913556</v>
      </c>
      <c r="J46" s="1"/>
      <c r="K46" s="1">
        <f t="shared" si="48"/>
        <v>-1.6749788568586939</v>
      </c>
      <c r="L46" s="1">
        <f t="shared" si="49"/>
        <v>1.6963806055058932</v>
      </c>
      <c r="M46" s="1">
        <f t="shared" si="50"/>
        <v>1.1684260078701163</v>
      </c>
      <c r="N46" s="1">
        <f t="shared" si="51"/>
        <v>1.7008840096462281</v>
      </c>
      <c r="O46" s="1">
        <f t="shared" si="52"/>
        <v>1.6288554453721968</v>
      </c>
      <c r="P46" s="1">
        <f t="shared" si="53"/>
        <v>1.6955578579831232</v>
      </c>
      <c r="Q46" s="1">
        <f t="shared" si="54"/>
        <v>1.7144351471557928</v>
      </c>
      <c r="R46" s="1">
        <f t="shared" si="21"/>
        <v>1.6939141248912408</v>
      </c>
      <c r="S46" s="1"/>
      <c r="T46" s="1">
        <f t="shared" si="22"/>
        <v>-1.6559032850124709</v>
      </c>
      <c r="U46" s="1">
        <f t="shared" si="23"/>
        <v>1.7417214923675242</v>
      </c>
      <c r="V46" s="1">
        <f t="shared" si="24"/>
        <v>1.2174148085801813</v>
      </c>
      <c r="W46" s="1">
        <f t="shared" si="25"/>
        <v>1.772168907495844</v>
      </c>
      <c r="X46" s="1">
        <f t="shared" si="26"/>
        <v>1.7070489488247418</v>
      </c>
      <c r="Y46" s="1">
        <f t="shared" si="27"/>
        <v>1.7779822467219712</v>
      </c>
      <c r="Z46" s="1">
        <f t="shared" si="28"/>
        <v>1.7980569085514861</v>
      </c>
      <c r="AA46" s="1">
        <f t="shared" si="29"/>
        <v>1.7762342528412982</v>
      </c>
      <c r="AD46" s="1">
        <f t="shared" si="40"/>
        <v>-3.815114369244621E-2</v>
      </c>
      <c r="AE46" s="1">
        <f t="shared" si="30"/>
        <v>-9.0681773723261916E-2</v>
      </c>
      <c r="AF46" s="1">
        <f t="shared" si="31"/>
        <v>-9.7977601420129901E-2</v>
      </c>
      <c r="AG46" s="1">
        <f t="shared" si="32"/>
        <v>-0.14256979569923156</v>
      </c>
      <c r="AH46" s="1">
        <f t="shared" si="33"/>
        <v>-0.15638700690508989</v>
      </c>
      <c r="AI46" s="1">
        <f t="shared" si="34"/>
        <v>-0.16484877747769611</v>
      </c>
      <c r="AJ46" s="1">
        <f t="shared" si="35"/>
        <v>-0.16724352279138666</v>
      </c>
      <c r="AK46" s="1">
        <f t="shared" si="36"/>
        <v>-0.16464025590011477</v>
      </c>
      <c r="AL46" s="1"/>
      <c r="AM46" t="s">
        <v>197</v>
      </c>
      <c r="AN46" s="7">
        <f t="shared" si="37"/>
        <v>-5.2530630030815706E-2</v>
      </c>
      <c r="AO46" s="7">
        <f t="shared" si="37"/>
        <v>-7.2958276968679847E-3</v>
      </c>
      <c r="AP46" s="7">
        <f t="shared" si="55"/>
        <v>-5.8409405484959986E-2</v>
      </c>
      <c r="AS46" t="s">
        <v>197</v>
      </c>
      <c r="AT46">
        <v>-392.81208615665798</v>
      </c>
      <c r="AU46">
        <v>-394.79537062426698</v>
      </c>
      <c r="AV46">
        <v>-394.82783941186398</v>
      </c>
      <c r="AW46">
        <v>-394.90576999711197</v>
      </c>
      <c r="AX46">
        <v>1.185869309851</v>
      </c>
      <c r="AY46">
        <v>1.1448700000000001</v>
      </c>
      <c r="AZ46">
        <f t="shared" si="38"/>
        <v>-394.89355540990914</v>
      </c>
      <c r="BB46">
        <v>-196.40734731428401</v>
      </c>
      <c r="BC46">
        <v>-197.39626140043299</v>
      </c>
      <c r="BD46">
        <v>-197.41291066387001</v>
      </c>
      <c r="BE46">
        <v>-197.45141616586699</v>
      </c>
      <c r="BF46">
        <v>1.1868080623840001</v>
      </c>
      <c r="BG46">
        <f t="shared" si="56"/>
        <v>-197.44535525471616</v>
      </c>
      <c r="BI46">
        <v>-196.407347293263</v>
      </c>
      <c r="BJ46">
        <v>-197.39626135877501</v>
      </c>
      <c r="BK46">
        <v>-197.41291060546499</v>
      </c>
      <c r="BL46">
        <v>-197.45141610073199</v>
      </c>
      <c r="BM46">
        <v>1.1868080722030001</v>
      </c>
      <c r="BN46">
        <f t="shared" si="57"/>
        <v>-197.44535519037208</v>
      </c>
      <c r="BP46">
        <v>-196.40737769187399</v>
      </c>
      <c r="BQ46">
        <v>-197.39633361414599</v>
      </c>
      <c r="BR46">
        <v>-197.41298867391899</v>
      </c>
      <c r="BS46">
        <v>-197.45152970015801</v>
      </c>
      <c r="BT46">
        <v>1.186201642261</v>
      </c>
      <c r="BU46">
        <f t="shared" si="58"/>
        <v>-197.44547979926051</v>
      </c>
      <c r="BW46">
        <v>-196.407377713388</v>
      </c>
      <c r="BX46">
        <v>-197.39633365566101</v>
      </c>
      <c r="BY46">
        <v>-197.412988732656</v>
      </c>
      <c r="BZ46">
        <v>-197.451529765863</v>
      </c>
      <c r="CA46">
        <v>1.1862016238340001</v>
      </c>
      <c r="CB46">
        <f t="shared" si="39"/>
        <v>-197.44547986437644</v>
      </c>
    </row>
    <row r="47" spans="1:80" x14ac:dyDescent="0.2">
      <c r="A47" t="s">
        <v>203</v>
      </c>
      <c r="B47" s="1">
        <f t="shared" si="41"/>
        <v>-2.2507706836324872</v>
      </c>
      <c r="C47" s="1">
        <f t="shared" si="42"/>
        <v>2.5376701806847022</v>
      </c>
      <c r="D47" s="1">
        <f t="shared" si="43"/>
        <v>1.7117459750696795</v>
      </c>
      <c r="E47" s="1">
        <f t="shared" si="44"/>
        <v>2.4785648336818444</v>
      </c>
      <c r="F47" s="1">
        <f t="shared" si="45"/>
        <v>2.4044876193742262</v>
      </c>
      <c r="G47" s="1">
        <f t="shared" si="46"/>
        <v>2.5060019799306144</v>
      </c>
      <c r="H47" s="1">
        <f t="shared" si="47"/>
        <v>2.5340306098380472</v>
      </c>
      <c r="I47" s="1">
        <f t="shared" si="20"/>
        <v>2.5023720137144587</v>
      </c>
      <c r="J47" s="1"/>
      <c r="K47" s="1">
        <f t="shared" si="48"/>
        <v>-2.3097638751993701</v>
      </c>
      <c r="L47" s="1">
        <f t="shared" si="49"/>
        <v>2.4149864226873516</v>
      </c>
      <c r="M47" s="1">
        <f t="shared" si="50"/>
        <v>1.5716569051829545</v>
      </c>
      <c r="N47" s="1">
        <f t="shared" si="51"/>
        <v>2.2808854682032491</v>
      </c>
      <c r="O47" s="1">
        <f t="shared" si="52"/>
        <v>2.1856131096032652</v>
      </c>
      <c r="P47" s="1">
        <f t="shared" si="53"/>
        <v>2.2755822517990172</v>
      </c>
      <c r="Q47" s="1">
        <f t="shared" si="54"/>
        <v>2.3004231883509769</v>
      </c>
      <c r="R47" s="1">
        <f t="shared" si="21"/>
        <v>2.2723651212878551</v>
      </c>
      <c r="S47" s="1"/>
      <c r="T47" s="1">
        <f t="shared" si="22"/>
        <v>-2.2802672794159289</v>
      </c>
      <c r="U47" s="1">
        <f t="shared" si="23"/>
        <v>2.4763283016860269</v>
      </c>
      <c r="V47" s="1">
        <f t="shared" si="24"/>
        <v>1.641701440126317</v>
      </c>
      <c r="W47" s="1">
        <f t="shared" si="25"/>
        <v>2.379725150942547</v>
      </c>
      <c r="X47" s="1">
        <f t="shared" si="26"/>
        <v>2.2950503644887457</v>
      </c>
      <c r="Y47" s="1">
        <f t="shared" si="27"/>
        <v>2.3907921158648158</v>
      </c>
      <c r="Z47" s="1">
        <f t="shared" si="28"/>
        <v>2.417226899094512</v>
      </c>
      <c r="AA47" s="1">
        <f t="shared" si="29"/>
        <v>2.3873685675011567</v>
      </c>
      <c r="AD47" s="1">
        <f t="shared" si="40"/>
        <v>-5.8993191566882874E-2</v>
      </c>
      <c r="AE47" s="1">
        <f t="shared" si="30"/>
        <v>-0.12268375799735054</v>
      </c>
      <c r="AF47" s="1">
        <f t="shared" si="31"/>
        <v>-0.14008906988672498</v>
      </c>
      <c r="AG47" s="1">
        <f t="shared" si="32"/>
        <v>-0.19767936547859533</v>
      </c>
      <c r="AH47" s="1">
        <f t="shared" si="33"/>
        <v>-0.21887450977096101</v>
      </c>
      <c r="AI47" s="1">
        <f t="shared" si="34"/>
        <v>-0.23041972813159717</v>
      </c>
      <c r="AJ47" s="1">
        <f t="shared" si="35"/>
        <v>-0.23360742148707025</v>
      </c>
      <c r="AK47" s="1">
        <f t="shared" si="36"/>
        <v>-0.23000689242660366</v>
      </c>
      <c r="AL47" s="1"/>
      <c r="AM47" t="s">
        <v>203</v>
      </c>
      <c r="AN47" s="7">
        <f t="shared" si="37"/>
        <v>-6.3690566430467666E-2</v>
      </c>
      <c r="AO47" s="7">
        <f t="shared" si="37"/>
        <v>-1.7405311889374442E-2</v>
      </c>
      <c r="AP47" s="7">
        <f t="shared" si="55"/>
        <v>-7.878543988423603E-2</v>
      </c>
      <c r="AS47" t="s">
        <v>203</v>
      </c>
      <c r="AT47">
        <v>-391.63664155477102</v>
      </c>
      <c r="AU47">
        <v>-393.58807606700901</v>
      </c>
      <c r="AV47">
        <v>-393.61328542545903</v>
      </c>
      <c r="AW47">
        <v>-393.69195106145901</v>
      </c>
      <c r="AX47">
        <v>1.187000437362</v>
      </c>
      <c r="AY47">
        <v>1.1465399999999999</v>
      </c>
      <c r="AZ47">
        <f t="shared" si="38"/>
        <v>-393.67955805141929</v>
      </c>
      <c r="BB47">
        <v>-195.23288766742101</v>
      </c>
      <c r="BC47">
        <v>-196.18777755004399</v>
      </c>
      <c r="BD47">
        <v>-196.19765197158799</v>
      </c>
      <c r="BE47">
        <v>-196.23658783064801</v>
      </c>
      <c r="BF47">
        <v>1.189894076584</v>
      </c>
      <c r="BG47">
        <f t="shared" si="56"/>
        <v>-196.23037409351988</v>
      </c>
      <c r="BI47">
        <v>-196.40734071859899</v>
      </c>
      <c r="BJ47">
        <v>-197.39625448228401</v>
      </c>
      <c r="BK47">
        <v>-197.41290561313701</v>
      </c>
      <c r="BL47">
        <v>-197.45141338649199</v>
      </c>
      <c r="BM47">
        <v>1.1868064050689999</v>
      </c>
      <c r="BN47">
        <f t="shared" si="57"/>
        <v>-197.44535216313076</v>
      </c>
      <c r="BP47">
        <v>-196.40738064294399</v>
      </c>
      <c r="BQ47">
        <v>-197.396346812861</v>
      </c>
      <c r="BR47">
        <v>-197.41300638893901</v>
      </c>
      <c r="BS47">
        <v>-197.451557607658</v>
      </c>
      <c r="BT47">
        <v>1.1860475097880001</v>
      </c>
      <c r="BU47">
        <f t="shared" si="58"/>
        <v>-197.445510330308</v>
      </c>
      <c r="BW47">
        <v>-195.23294175470701</v>
      </c>
      <c r="BX47">
        <v>-196.18788072847201</v>
      </c>
      <c r="BY47">
        <v>-196.19777444191999</v>
      </c>
      <c r="BZ47">
        <v>-196.23675863158999</v>
      </c>
      <c r="CA47">
        <v>1.1888945728710001</v>
      </c>
      <c r="CB47">
        <f t="shared" si="39"/>
        <v>-196.23056472506164</v>
      </c>
    </row>
    <row r="48" spans="1:80" x14ac:dyDescent="0.2">
      <c r="A48" t="s">
        <v>201</v>
      </c>
      <c r="B48" s="1">
        <f t="shared" si="41"/>
        <v>-2.5134765342892758</v>
      </c>
      <c r="C48" s="1">
        <f t="shared" si="42"/>
        <v>3.1887193403489182</v>
      </c>
      <c r="D48" s="1">
        <f t="shared" si="43"/>
        <v>2.1618478698856283</v>
      </c>
      <c r="E48" s="1">
        <f t="shared" si="44"/>
        <v>3.0725544804969243</v>
      </c>
      <c r="F48" s="1">
        <f t="shared" si="45"/>
        <v>2.9815108289182879</v>
      </c>
      <c r="G48" s="1">
        <f t="shared" si="46"/>
        <v>3.1031652052979153</v>
      </c>
      <c r="H48" s="1">
        <f t="shared" si="47"/>
        <v>3.1358763227209989</v>
      </c>
      <c r="I48" s="1">
        <f t="shared" si="20"/>
        <v>3.0973292050296024</v>
      </c>
      <c r="J48" s="1"/>
      <c r="K48" s="1">
        <f t="shared" si="48"/>
        <v>-2.5841967633319305</v>
      </c>
      <c r="L48" s="1">
        <f t="shared" si="49"/>
        <v>3.0478116654749154</v>
      </c>
      <c r="M48" s="1">
        <f t="shared" si="50"/>
        <v>2.0033574089256594</v>
      </c>
      <c r="N48" s="1">
        <f t="shared" si="51"/>
        <v>2.850309976797293</v>
      </c>
      <c r="O48" s="1">
        <f t="shared" si="52"/>
        <v>2.7348184383618093</v>
      </c>
      <c r="P48" s="1">
        <f t="shared" si="53"/>
        <v>2.8433818843507224</v>
      </c>
      <c r="Q48" s="1">
        <f t="shared" si="54"/>
        <v>2.8725730383007964</v>
      </c>
      <c r="R48" s="1">
        <f t="shared" si="21"/>
        <v>2.8381738818211373</v>
      </c>
      <c r="S48" s="1"/>
      <c r="T48" s="1">
        <f t="shared" si="22"/>
        <v>-2.5488366488106031</v>
      </c>
      <c r="U48" s="1">
        <f t="shared" si="23"/>
        <v>3.1182655029119166</v>
      </c>
      <c r="V48" s="1">
        <f t="shared" si="24"/>
        <v>2.0826026394056436</v>
      </c>
      <c r="W48" s="1">
        <f t="shared" si="25"/>
        <v>2.9614322286471086</v>
      </c>
      <c r="X48" s="1">
        <f t="shared" si="26"/>
        <v>2.8581646336400484</v>
      </c>
      <c r="Y48" s="1">
        <f t="shared" si="27"/>
        <v>2.9732735448243188</v>
      </c>
      <c r="Z48" s="1">
        <f t="shared" si="28"/>
        <v>3.0042246805108976</v>
      </c>
      <c r="AA48" s="1">
        <f t="shared" si="29"/>
        <v>2.9677515434253698</v>
      </c>
      <c r="AD48" s="1">
        <f t="shared" si="40"/>
        <v>-7.0720229042654736E-2</v>
      </c>
      <c r="AE48" s="1">
        <f t="shared" si="30"/>
        <v>-0.1409076748740028</v>
      </c>
      <c r="AF48" s="1">
        <f t="shared" si="31"/>
        <v>-0.15849046095996888</v>
      </c>
      <c r="AG48" s="1">
        <f t="shared" si="32"/>
        <v>-0.22224450369963122</v>
      </c>
      <c r="AH48" s="1">
        <f t="shared" si="33"/>
        <v>-0.24669239055647862</v>
      </c>
      <c r="AI48" s="1">
        <f t="shared" si="34"/>
        <v>-0.25978332094719292</v>
      </c>
      <c r="AJ48" s="1">
        <f t="shared" si="35"/>
        <v>-0.26330328442020257</v>
      </c>
      <c r="AK48" s="1">
        <f t="shared" si="36"/>
        <v>-0.25915532320846513</v>
      </c>
      <c r="AL48" s="1"/>
      <c r="AM48" t="s">
        <v>201</v>
      </c>
      <c r="AN48" s="7">
        <f t="shared" si="37"/>
        <v>-7.0187445831348061E-2</v>
      </c>
      <c r="AO48" s="7">
        <f t="shared" si="37"/>
        <v>-1.7582786085966084E-2</v>
      </c>
      <c r="AP48" s="7">
        <f t="shared" si="55"/>
        <v>-8.8201929596509743E-2</v>
      </c>
      <c r="AS48" t="s">
        <v>201</v>
      </c>
      <c r="AT48">
        <v>-390.46161198552602</v>
      </c>
      <c r="AU48">
        <v>-392.380688083395</v>
      </c>
      <c r="AV48">
        <v>-392.39871950019602</v>
      </c>
      <c r="AW48">
        <v>-392.47806250404398</v>
      </c>
      <c r="AX48">
        <v>1.1883280098260001</v>
      </c>
      <c r="AY48">
        <v>1.14842</v>
      </c>
      <c r="AZ48">
        <f t="shared" si="38"/>
        <v>-392.46548810549007</v>
      </c>
      <c r="BB48">
        <v>-195.232806114949</v>
      </c>
      <c r="BC48">
        <v>-196.18780348362199</v>
      </c>
      <c r="BD48">
        <v>-196.197636224153</v>
      </c>
      <c r="BE48">
        <v>-196.23658236262301</v>
      </c>
      <c r="BF48">
        <v>1.189868738882</v>
      </c>
      <c r="BG48">
        <f t="shared" si="56"/>
        <v>-196.23036768199987</v>
      </c>
      <c r="BI48">
        <v>-195.23281135023001</v>
      </c>
      <c r="BJ48">
        <v>-196.187803052258</v>
      </c>
      <c r="BK48">
        <v>-196.19763815231201</v>
      </c>
      <c r="BL48">
        <v>-196.236583714386</v>
      </c>
      <c r="BM48">
        <v>1.189870265555</v>
      </c>
      <c r="BN48">
        <f t="shared" si="57"/>
        <v>-196.23036908374328</v>
      </c>
      <c r="BP48">
        <v>-195.232867706701</v>
      </c>
      <c r="BQ48">
        <v>-196.18791533851399</v>
      </c>
      <c r="BR48">
        <v>-196.19776445871301</v>
      </c>
      <c r="BS48">
        <v>-196.23676082179901</v>
      </c>
      <c r="BT48">
        <v>1.18886949959</v>
      </c>
      <c r="BU48">
        <f t="shared" si="58"/>
        <v>-196.23056567289123</v>
      </c>
      <c r="BW48">
        <v>-195.23286245833199</v>
      </c>
      <c r="BX48">
        <v>-196.18791574803001</v>
      </c>
      <c r="BY48">
        <v>-196.197762488368</v>
      </c>
      <c r="BZ48">
        <v>-196.23675942435599</v>
      </c>
      <c r="CA48">
        <v>1.188868131387</v>
      </c>
      <c r="CB48">
        <f t="shared" si="39"/>
        <v>-196.23056422218392</v>
      </c>
    </row>
    <row r="49" spans="1:80" x14ac:dyDescent="0.2">
      <c r="A49" t="s">
        <v>192</v>
      </c>
      <c r="B49" s="1">
        <f t="shared" si="41"/>
        <v>-2.7773380478959977</v>
      </c>
      <c r="C49" s="1">
        <f t="shared" si="42"/>
        <v>4.6966802009357709</v>
      </c>
      <c r="D49" s="1">
        <f t="shared" si="43"/>
        <v>2.5203367681319651</v>
      </c>
      <c r="E49" s="1">
        <f t="shared" si="44"/>
        <v>3.6417627882440939</v>
      </c>
      <c r="F49" s="1">
        <f t="shared" si="45"/>
        <v>3.533607318195469</v>
      </c>
      <c r="G49" s="1">
        <f t="shared" si="46"/>
        <v>3.685557369882992</v>
      </c>
      <c r="H49" s="1">
        <f t="shared" si="47"/>
        <v>3.722212363855657</v>
      </c>
      <c r="I49" s="1">
        <f t="shared" si="20"/>
        <v>3.6767824469194421</v>
      </c>
      <c r="J49" s="1"/>
      <c r="K49" s="1">
        <f t="shared" si="48"/>
        <v>-2.8668356986393424</v>
      </c>
      <c r="L49" s="1">
        <f t="shared" si="49"/>
        <v>4.4371419655096105</v>
      </c>
      <c r="M49" s="1">
        <f t="shared" si="50"/>
        <v>2.2819676277819676</v>
      </c>
      <c r="N49" s="1">
        <f t="shared" si="51"/>
        <v>3.3004348968163817</v>
      </c>
      <c r="O49" s="1">
        <f t="shared" si="52"/>
        <v>3.1586631066607107</v>
      </c>
      <c r="P49" s="1">
        <f t="shared" si="53"/>
        <v>3.290132360673367</v>
      </c>
      <c r="Q49" s="1">
        <f t="shared" si="54"/>
        <v>3.3218467606351036</v>
      </c>
      <c r="R49" s="1">
        <f t="shared" si="21"/>
        <v>3.2825401778262773</v>
      </c>
      <c r="S49" s="1"/>
      <c r="T49" s="1">
        <f t="shared" si="22"/>
        <v>-2.8220868732676703</v>
      </c>
      <c r="U49" s="1">
        <f t="shared" si="23"/>
        <v>4.5669110832226902</v>
      </c>
      <c r="V49" s="1">
        <f t="shared" si="24"/>
        <v>2.4011521979569661</v>
      </c>
      <c r="W49" s="1">
        <f t="shared" si="25"/>
        <v>3.471098842530238</v>
      </c>
      <c r="X49" s="1">
        <f t="shared" si="26"/>
        <v>3.3461352124280896</v>
      </c>
      <c r="Y49" s="1">
        <f t="shared" si="27"/>
        <v>3.4878448652781797</v>
      </c>
      <c r="Z49" s="1">
        <f t="shared" si="28"/>
        <v>3.5220295622453803</v>
      </c>
      <c r="AA49" s="1">
        <f t="shared" si="29"/>
        <v>3.4796613123728597</v>
      </c>
      <c r="AD49" s="1">
        <f t="shared" si="40"/>
        <v>-8.9497650743344703E-2</v>
      </c>
      <c r="AE49" s="1">
        <f t="shared" si="30"/>
        <v>-0.25953823542616039</v>
      </c>
      <c r="AF49" s="1">
        <f t="shared" si="31"/>
        <v>-0.23836914034999745</v>
      </c>
      <c r="AG49" s="1">
        <f t="shared" si="32"/>
        <v>-0.34132789142771225</v>
      </c>
      <c r="AH49" s="1">
        <f t="shared" si="33"/>
        <v>-0.37494421153475832</v>
      </c>
      <c r="AI49" s="1">
        <f t="shared" si="34"/>
        <v>-0.39542500920962498</v>
      </c>
      <c r="AJ49" s="1">
        <f t="shared" si="35"/>
        <v>-0.40036560322055337</v>
      </c>
      <c r="AK49" s="1">
        <f t="shared" si="36"/>
        <v>-0.39424226909316484</v>
      </c>
      <c r="AL49" s="1"/>
      <c r="AM49" t="s">
        <v>192</v>
      </c>
      <c r="AN49" s="7">
        <f t="shared" si="37"/>
        <v>-0.17004058468281569</v>
      </c>
      <c r="AO49" s="7">
        <f t="shared" si="37"/>
        <v>2.1169095076162936E-2</v>
      </c>
      <c r="AP49" s="7">
        <f t="shared" si="55"/>
        <v>-0.13657507118476087</v>
      </c>
      <c r="AS49" t="s">
        <v>192</v>
      </c>
      <c r="AT49">
        <v>-426.01267713383697</v>
      </c>
      <c r="AU49">
        <v>-428.02789489542999</v>
      </c>
      <c r="AV49">
        <v>-428.01533350037698</v>
      </c>
      <c r="AW49">
        <v>-428.111216495787</v>
      </c>
      <c r="AX49">
        <v>1.1861349327170001</v>
      </c>
      <c r="AY49">
        <v>1.1499600000000001</v>
      </c>
      <c r="AZ49">
        <f t="shared" si="38"/>
        <v>-428.09616999946769</v>
      </c>
      <c r="BB49">
        <v>-230.78434035938099</v>
      </c>
      <c r="BC49">
        <v>-231.83261562894899</v>
      </c>
      <c r="BD49">
        <v>-231.813696257891</v>
      </c>
      <c r="BE49">
        <v>-231.86884199209399</v>
      </c>
      <c r="BF49">
        <v>1.1862632410989999</v>
      </c>
      <c r="BG49">
        <f t="shared" si="56"/>
        <v>-231.86018318616496</v>
      </c>
      <c r="BI49">
        <v>-195.23276274417901</v>
      </c>
      <c r="BJ49">
        <v>-196.18779463046999</v>
      </c>
      <c r="BK49">
        <v>-196.19762083035499</v>
      </c>
      <c r="BL49">
        <v>-196.236570985518</v>
      </c>
      <c r="BM49">
        <v>1.189869179185</v>
      </c>
      <c r="BN49">
        <f t="shared" si="57"/>
        <v>-196.23035565183318</v>
      </c>
      <c r="BP49">
        <v>-195.23282496819201</v>
      </c>
      <c r="BQ49">
        <v>-196.187915931552</v>
      </c>
      <c r="BR49">
        <v>-196.19776413976899</v>
      </c>
      <c r="BS49">
        <v>-196.236767000176</v>
      </c>
      <c r="BT49">
        <v>1.1888217250899999</v>
      </c>
      <c r="BU49">
        <f t="shared" si="58"/>
        <v>-196.23057213745599</v>
      </c>
      <c r="BW49">
        <v>-230.78442075894699</v>
      </c>
      <c r="BX49">
        <v>-231.83290792835501</v>
      </c>
      <c r="BY49">
        <v>-231.81393281386599</v>
      </c>
      <c r="BZ49">
        <v>-231.86918991803199</v>
      </c>
      <c r="CA49">
        <v>1.184976350636</v>
      </c>
      <c r="CB49">
        <f t="shared" si="39"/>
        <v>-231.86056421215198</v>
      </c>
    </row>
    <row r="50" spans="1:80" x14ac:dyDescent="0.2">
      <c r="A50" t="s">
        <v>193</v>
      </c>
      <c r="B50" s="1">
        <f t="shared" si="41"/>
        <v>-2.0653636444180239</v>
      </c>
      <c r="C50" s="1">
        <f t="shared" si="42"/>
        <v>3.7184606301134426</v>
      </c>
      <c r="D50" s="1">
        <f t="shared" si="43"/>
        <v>2.0857852496076457</v>
      </c>
      <c r="E50" s="1">
        <f t="shared" si="44"/>
        <v>2.969204365528145</v>
      </c>
      <c r="F50" s="1">
        <f t="shared" si="45"/>
        <v>2.8891093147539988</v>
      </c>
      <c r="G50" s="1">
        <f t="shared" si="46"/>
        <v>3.008194074171294</v>
      </c>
      <c r="H50" s="1">
        <f t="shared" si="47"/>
        <v>3.037806003239897</v>
      </c>
      <c r="I50" s="1">
        <f t="shared" si="20"/>
        <v>3.0026190051591786</v>
      </c>
      <c r="J50" s="1"/>
      <c r="K50" s="1">
        <f t="shared" si="48"/>
        <v>-2.1342952097202152</v>
      </c>
      <c r="L50" s="1">
        <f t="shared" si="49"/>
        <v>3.494758846036861</v>
      </c>
      <c r="M50" s="1">
        <f t="shared" si="50"/>
        <v>1.8840399470060019</v>
      </c>
      <c r="N50" s="1">
        <f t="shared" si="51"/>
        <v>2.6762512109484944</v>
      </c>
      <c r="O50" s="1">
        <f t="shared" si="52"/>
        <v>2.5703848032891918</v>
      </c>
      <c r="P50" s="1">
        <f t="shared" si="53"/>
        <v>2.6721285647846118</v>
      </c>
      <c r="Q50" s="1">
        <f t="shared" si="54"/>
        <v>2.6974284357615326</v>
      </c>
      <c r="R50" s="1">
        <f t="shared" si="21"/>
        <v>2.6673653314820065</v>
      </c>
      <c r="S50" s="1"/>
      <c r="T50" s="1">
        <f t="shared" si="22"/>
        <v>-2.0998294270691193</v>
      </c>
      <c r="U50" s="1">
        <f t="shared" si="23"/>
        <v>3.6066097380751518</v>
      </c>
      <c r="V50" s="1">
        <f t="shared" si="24"/>
        <v>1.9849125983068237</v>
      </c>
      <c r="W50" s="1">
        <f t="shared" si="25"/>
        <v>2.8227277882383195</v>
      </c>
      <c r="X50" s="1">
        <f t="shared" si="26"/>
        <v>2.7297470590215953</v>
      </c>
      <c r="Y50" s="1">
        <f t="shared" si="27"/>
        <v>2.8401613194779527</v>
      </c>
      <c r="Z50" s="1">
        <f t="shared" si="28"/>
        <v>2.8676172195007146</v>
      </c>
      <c r="AA50" s="1">
        <f t="shared" si="29"/>
        <v>2.8349921683205928</v>
      </c>
      <c r="AD50" s="1">
        <f t="shared" si="40"/>
        <v>-6.8931565302191355E-2</v>
      </c>
      <c r="AE50" s="1">
        <f t="shared" si="30"/>
        <v>-0.22370178407658159</v>
      </c>
      <c r="AF50" s="1">
        <f t="shared" si="31"/>
        <v>-0.20174530260164381</v>
      </c>
      <c r="AG50" s="1">
        <f t="shared" si="32"/>
        <v>-0.29295315457965065</v>
      </c>
      <c r="AH50" s="1">
        <f t="shared" si="33"/>
        <v>-0.31872451146480696</v>
      </c>
      <c r="AI50" s="1">
        <f t="shared" si="34"/>
        <v>-0.33606550938668223</v>
      </c>
      <c r="AJ50" s="1">
        <f t="shared" si="35"/>
        <v>-0.34037756747836445</v>
      </c>
      <c r="AK50" s="1">
        <f t="shared" si="36"/>
        <v>-0.33525367367717207</v>
      </c>
      <c r="AL50" s="1"/>
      <c r="AM50" t="s">
        <v>193</v>
      </c>
      <c r="AN50" s="7">
        <f t="shared" si="37"/>
        <v>-0.15477021877439023</v>
      </c>
      <c r="AO50" s="7">
        <f t="shared" si="37"/>
        <v>2.1956481474937783E-2</v>
      </c>
      <c r="AP50" s="7">
        <f t="shared" si="55"/>
        <v>-0.11697920886316315</v>
      </c>
      <c r="AS50" t="s">
        <v>193</v>
      </c>
      <c r="AT50">
        <v>-427.18834387852303</v>
      </c>
      <c r="AU50">
        <v>-429.23479778538302</v>
      </c>
      <c r="AV50">
        <v>-429.22991880602302</v>
      </c>
      <c r="AW50">
        <v>-429.32498416302798</v>
      </c>
      <c r="AX50">
        <v>1.1851017477720001</v>
      </c>
      <c r="AY50">
        <v>1.1482399999999999</v>
      </c>
      <c r="AZ50">
        <f t="shared" si="38"/>
        <v>-429.31013584830117</v>
      </c>
      <c r="BB50">
        <v>-230.78435142083299</v>
      </c>
      <c r="BC50">
        <v>-231.83261735911501</v>
      </c>
      <c r="BD50">
        <v>-231.81369890142099</v>
      </c>
      <c r="BE50">
        <v>-231.868840387848</v>
      </c>
      <c r="BF50">
        <v>1.186267499705</v>
      </c>
      <c r="BG50">
        <f t="shared" si="56"/>
        <v>-231.86018208201958</v>
      </c>
      <c r="BI50">
        <v>-196.40728382402699</v>
      </c>
      <c r="BJ50">
        <v>-197.39625468230699</v>
      </c>
      <c r="BK50">
        <v>-197.41289599436701</v>
      </c>
      <c r="BL50">
        <v>-197.45141204703</v>
      </c>
      <c r="BM50">
        <v>1.186800655281</v>
      </c>
      <c r="BN50">
        <f t="shared" si="57"/>
        <v>-197.44534967771443</v>
      </c>
      <c r="BP50">
        <v>-196.40732388382</v>
      </c>
      <c r="BQ50">
        <v>-197.396347171949</v>
      </c>
      <c r="BR50">
        <v>-197.41300321009999</v>
      </c>
      <c r="BS50">
        <v>-197.45156275127499</v>
      </c>
      <c r="BT50">
        <v>1.1860649320809999</v>
      </c>
      <c r="BU50">
        <f t="shared" si="58"/>
        <v>-197.44551369087725</v>
      </c>
      <c r="BW50">
        <v>-230.78442121047701</v>
      </c>
      <c r="BX50">
        <v>-231.83288136094299</v>
      </c>
      <c r="BY50">
        <v>-231.81391318727901</v>
      </c>
      <c r="BZ50">
        <v>-231.86915653415201</v>
      </c>
      <c r="CA50">
        <v>1.18515397526</v>
      </c>
      <c r="CB50">
        <f t="shared" si="39"/>
        <v>-231.86052598867545</v>
      </c>
    </row>
    <row r="51" spans="1:80" x14ac:dyDescent="0.2">
      <c r="A51" t="s">
        <v>198</v>
      </c>
      <c r="B51" s="1">
        <f t="shared" si="41"/>
        <v>-3.3376383305169735</v>
      </c>
      <c r="C51" s="1">
        <f t="shared" si="42"/>
        <v>5.5945532533846363</v>
      </c>
      <c r="D51" s="1">
        <f t="shared" si="43"/>
        <v>3.5239664915723021</v>
      </c>
      <c r="E51" s="1">
        <f t="shared" si="44"/>
        <v>4.9904736145592912</v>
      </c>
      <c r="F51" s="1">
        <f t="shared" si="45"/>
        <v>4.8829784094302875</v>
      </c>
      <c r="G51" s="1">
        <f t="shared" si="46"/>
        <v>5.1039401571548169</v>
      </c>
      <c r="H51" s="1">
        <f t="shared" si="47"/>
        <v>5.151449652267182</v>
      </c>
      <c r="I51" s="1">
        <f t="shared" si="20"/>
        <v>5.0750067934236203</v>
      </c>
      <c r="J51" s="1"/>
      <c r="K51" s="1">
        <f t="shared" si="48"/>
        <v>-3.4534740296254491</v>
      </c>
      <c r="L51" s="1">
        <f t="shared" si="49"/>
        <v>5.2572113224274535</v>
      </c>
      <c r="M51" s="1">
        <f t="shared" si="50"/>
        <v>3.1689885735793535</v>
      </c>
      <c r="N51" s="1">
        <f t="shared" si="51"/>
        <v>4.4509846016747572</v>
      </c>
      <c r="O51" s="1">
        <f t="shared" si="52"/>
        <v>4.3109795566044911</v>
      </c>
      <c r="P51" s="1">
        <f t="shared" si="53"/>
        <v>4.4966558705345481</v>
      </c>
      <c r="Q51" s="1">
        <f t="shared" si="54"/>
        <v>4.5365785631272022</v>
      </c>
      <c r="R51" s="1">
        <f t="shared" si="21"/>
        <v>4.4723428825059433</v>
      </c>
      <c r="S51" s="1"/>
      <c r="T51" s="1">
        <f t="shared" si="22"/>
        <v>-3.3955561800712113</v>
      </c>
      <c r="U51" s="1">
        <f t="shared" si="23"/>
        <v>5.4258822879060453</v>
      </c>
      <c r="V51" s="1">
        <f t="shared" si="24"/>
        <v>3.346477532575828</v>
      </c>
      <c r="W51" s="1">
        <f t="shared" si="25"/>
        <v>4.7207291081170242</v>
      </c>
      <c r="X51" s="1">
        <f t="shared" si="26"/>
        <v>4.5969789830173893</v>
      </c>
      <c r="Y51" s="1">
        <f t="shared" si="27"/>
        <v>4.8002980138446825</v>
      </c>
      <c r="Z51" s="1">
        <f t="shared" si="28"/>
        <v>4.8440141076971921</v>
      </c>
      <c r="AA51" s="1">
        <f t="shared" si="29"/>
        <v>4.7736748379647818</v>
      </c>
      <c r="AD51" s="1">
        <f t="shared" si="40"/>
        <v>-0.11583569910847569</v>
      </c>
      <c r="AE51" s="1">
        <f t="shared" si="30"/>
        <v>-0.33734193095718279</v>
      </c>
      <c r="AF51" s="1">
        <f t="shared" si="31"/>
        <v>-0.35497791799294864</v>
      </c>
      <c r="AG51" s="1">
        <f t="shared" si="32"/>
        <v>-0.53948901288453399</v>
      </c>
      <c r="AH51" s="1">
        <f t="shared" si="33"/>
        <v>-0.57199885282579643</v>
      </c>
      <c r="AI51" s="1">
        <f t="shared" si="34"/>
        <v>-0.60728428662026879</v>
      </c>
      <c r="AJ51" s="1">
        <f t="shared" si="35"/>
        <v>-0.61487108913997979</v>
      </c>
      <c r="AK51" s="1">
        <f t="shared" si="36"/>
        <v>-0.60266391091767701</v>
      </c>
      <c r="AL51" s="1"/>
      <c r="AM51" t="s">
        <v>198</v>
      </c>
      <c r="AN51" s="7">
        <f t="shared" si="37"/>
        <v>-0.2215062318487071</v>
      </c>
      <c r="AO51" s="7">
        <f t="shared" si="37"/>
        <v>-1.7635987035765854E-2</v>
      </c>
      <c r="AP51" s="7">
        <f t="shared" si="55"/>
        <v>-0.21702093483284779</v>
      </c>
      <c r="AS51" t="s">
        <v>198</v>
      </c>
      <c r="AT51">
        <v>-609.03202546437399</v>
      </c>
      <c r="AU51">
        <v>-611.67461077257406</v>
      </c>
      <c r="AV51">
        <v>-611.62730486064004</v>
      </c>
      <c r="AW51">
        <v>-611.74583709820502</v>
      </c>
      <c r="AX51">
        <v>1.197548850977</v>
      </c>
      <c r="AY51">
        <v>1.16259</v>
      </c>
      <c r="AZ51">
        <f t="shared" si="38"/>
        <v>-611.7262839022618</v>
      </c>
      <c r="BB51">
        <v>-412.630356610516</v>
      </c>
      <c r="BC51">
        <v>-414.27716907396803</v>
      </c>
      <c r="BD51">
        <v>-414.21388332285397</v>
      </c>
      <c r="BE51">
        <v>-414.29256000461402</v>
      </c>
      <c r="BF51">
        <v>1.205561676788</v>
      </c>
      <c r="BG51">
        <f t="shared" si="56"/>
        <v>-414.27914475515968</v>
      </c>
      <c r="BI51">
        <v>-196.40698771888</v>
      </c>
      <c r="BJ51">
        <v>-197.38852621086701</v>
      </c>
      <c r="BK51">
        <v>-197.40780573995099</v>
      </c>
      <c r="BL51">
        <v>-197.44532426799299</v>
      </c>
      <c r="BM51">
        <v>1.1891057153040001</v>
      </c>
      <c r="BN51">
        <f t="shared" si="57"/>
        <v>-197.43935762601052</v>
      </c>
      <c r="BP51">
        <v>-196.40706962687699</v>
      </c>
      <c r="BQ51">
        <v>-197.388692892032</v>
      </c>
      <c r="BR51">
        <v>-197.40800695482901</v>
      </c>
      <c r="BS51">
        <v>-197.44560111252301</v>
      </c>
      <c r="BT51">
        <v>1.187675927703</v>
      </c>
      <c r="BU51">
        <f t="shared" si="58"/>
        <v>-197.43966050342513</v>
      </c>
      <c r="BW51">
        <v>-412.63045929844799</v>
      </c>
      <c r="BX51">
        <v>-414.277539981367</v>
      </c>
      <c r="BY51">
        <v>-414.21424780127302</v>
      </c>
      <c r="BZ51">
        <v>-414.29314289051501</v>
      </c>
      <c r="CA51">
        <v>1.2044019385119999</v>
      </c>
      <c r="CB51">
        <f t="shared" si="39"/>
        <v>-414.27975341590155</v>
      </c>
    </row>
    <row r="52" spans="1:80" x14ac:dyDescent="0.2">
      <c r="A52" t="s">
        <v>204</v>
      </c>
      <c r="B52" s="1">
        <f t="shared" si="41"/>
        <v>-3.0690145689086781</v>
      </c>
      <c r="C52" s="1">
        <f t="shared" si="42"/>
        <v>4.8417012407992033</v>
      </c>
      <c r="D52" s="1">
        <f t="shared" si="43"/>
        <v>2.9610247880092553</v>
      </c>
      <c r="E52" s="1">
        <f t="shared" si="44"/>
        <v>4.2756807616366217</v>
      </c>
      <c r="F52" s="1">
        <f t="shared" si="45"/>
        <v>4.1737017290823317</v>
      </c>
      <c r="G52" s="1">
        <f t="shared" si="46"/>
        <v>4.3724594797242089</v>
      </c>
      <c r="H52" s="1">
        <f t="shared" si="47"/>
        <v>4.4138946965111518</v>
      </c>
      <c r="I52" s="1">
        <f t="shared" si="20"/>
        <v>4.3450529808559573</v>
      </c>
      <c r="J52" s="1"/>
      <c r="K52" s="1">
        <f t="shared" si="48"/>
        <v>-3.173107109153857</v>
      </c>
      <c r="L52" s="1">
        <f t="shared" si="49"/>
        <v>4.5333674456002537</v>
      </c>
      <c r="M52" s="1">
        <f t="shared" si="50"/>
        <v>2.6433927690892656</v>
      </c>
      <c r="N52" s="1">
        <f t="shared" si="51"/>
        <v>3.7927100873939432</v>
      </c>
      <c r="O52" s="1">
        <f t="shared" si="52"/>
        <v>3.6599380097285432</v>
      </c>
      <c r="P52" s="1">
        <f t="shared" si="53"/>
        <v>3.8265497746693207</v>
      </c>
      <c r="Q52" s="1">
        <f t="shared" si="54"/>
        <v>3.8612834873284827</v>
      </c>
      <c r="R52" s="1">
        <f t="shared" si="21"/>
        <v>3.8035758522308729</v>
      </c>
      <c r="S52" s="1"/>
      <c r="T52" s="1">
        <f t="shared" si="22"/>
        <v>-3.1210608390312675</v>
      </c>
      <c r="U52" s="1">
        <f t="shared" si="23"/>
        <v>4.6875343431997285</v>
      </c>
      <c r="V52" s="1">
        <f t="shared" si="24"/>
        <v>2.8022087785492604</v>
      </c>
      <c r="W52" s="1">
        <f t="shared" si="25"/>
        <v>4.034195424515282</v>
      </c>
      <c r="X52" s="1">
        <f t="shared" si="26"/>
        <v>3.9168198694054377</v>
      </c>
      <c r="Y52" s="1">
        <f t="shared" si="27"/>
        <v>4.0995046271967652</v>
      </c>
      <c r="Z52" s="1">
        <f t="shared" si="28"/>
        <v>4.1375890919198177</v>
      </c>
      <c r="AA52" s="1">
        <f t="shared" si="29"/>
        <v>4.0743144165434151</v>
      </c>
      <c r="AD52" s="1">
        <f t="shared" si="40"/>
        <v>-0.10409254024517889</v>
      </c>
      <c r="AE52" s="1">
        <f t="shared" si="30"/>
        <v>-0.30833379519894955</v>
      </c>
      <c r="AF52" s="1">
        <f t="shared" si="31"/>
        <v>-0.31763201891998971</v>
      </c>
      <c r="AG52" s="1">
        <f t="shared" si="32"/>
        <v>-0.48297067424267848</v>
      </c>
      <c r="AH52" s="1">
        <f t="shared" si="33"/>
        <v>-0.51376371935378851</v>
      </c>
      <c r="AI52" s="1">
        <f t="shared" si="34"/>
        <v>-0.54590970505488823</v>
      </c>
      <c r="AJ52" s="1">
        <f t="shared" si="35"/>
        <v>-0.55261120918266915</v>
      </c>
      <c r="AK52" s="1">
        <f t="shared" si="36"/>
        <v>-0.54147712862508435</v>
      </c>
      <c r="AL52" s="1"/>
      <c r="AM52" t="s">
        <v>204</v>
      </c>
      <c r="AN52" s="7">
        <f t="shared" si="37"/>
        <v>-0.20424125495377066</v>
      </c>
      <c r="AO52" s="7">
        <f t="shared" si="37"/>
        <v>-9.2982237210401664E-3</v>
      </c>
      <c r="AP52" s="7">
        <f t="shared" si="55"/>
        <v>-0.19613170043379879</v>
      </c>
      <c r="AS52" t="s">
        <v>204</v>
      </c>
      <c r="AT52">
        <v>-607.85827233504006</v>
      </c>
      <c r="AU52">
        <v>-610.47266108799204</v>
      </c>
      <c r="AV52">
        <v>-610.41623025422996</v>
      </c>
      <c r="AW52">
        <v>-610.53595224247204</v>
      </c>
      <c r="AX52">
        <v>1.1980683884500001</v>
      </c>
      <c r="AY52">
        <v>1.1638999999999999</v>
      </c>
      <c r="AZ52">
        <f t="shared" si="38"/>
        <v>-610.51615943139234</v>
      </c>
      <c r="BB52">
        <v>-412.63037016322102</v>
      </c>
      <c r="BC52">
        <v>-414.27717489187</v>
      </c>
      <c r="BD52">
        <v>-414.21389421236898</v>
      </c>
      <c r="BE52">
        <v>-414.29257112383499</v>
      </c>
      <c r="BF52">
        <v>1.205557818058</v>
      </c>
      <c r="BG52">
        <f t="shared" si="56"/>
        <v>-414.27915604410157</v>
      </c>
      <c r="BI52">
        <v>-195.23279295764601</v>
      </c>
      <c r="BJ52">
        <v>-196.18777045438301</v>
      </c>
      <c r="BK52">
        <v>-196.19761734869701</v>
      </c>
      <c r="BL52">
        <v>-196.23656738790999</v>
      </c>
      <c r="BM52">
        <v>1.1898656256439999</v>
      </c>
      <c r="BN52">
        <f t="shared" si="57"/>
        <v>-196.23035217048994</v>
      </c>
      <c r="BP52">
        <v>-195.232866840338</v>
      </c>
      <c r="BQ52">
        <v>-196.18792515637401</v>
      </c>
      <c r="BR52">
        <v>-196.19779594654301</v>
      </c>
      <c r="BS52">
        <v>-196.23681198456799</v>
      </c>
      <c r="BT52">
        <v>1.1885370809219999</v>
      </c>
      <c r="BU52">
        <f t="shared" si="58"/>
        <v>-196.23062288871523</v>
      </c>
      <c r="BW52">
        <v>-412.63046216254401</v>
      </c>
      <c r="BX52">
        <v>-414.277511551038</v>
      </c>
      <c r="BY52">
        <v>-414.214221793344</v>
      </c>
      <c r="BZ52">
        <v>-414.29309618990601</v>
      </c>
      <c r="CA52">
        <v>1.204515360492</v>
      </c>
      <c r="CB52">
        <f t="shared" si="39"/>
        <v>-414.2797040604442</v>
      </c>
    </row>
    <row r="53" spans="1:80" x14ac:dyDescent="0.2">
      <c r="A53" t="s">
        <v>205</v>
      </c>
      <c r="B53" s="1">
        <f t="shared" si="41"/>
        <v>-1.9957246607018198</v>
      </c>
      <c r="C53" s="1">
        <f t="shared" si="42"/>
        <v>4.1645264735219785</v>
      </c>
      <c r="D53" s="1">
        <f t="shared" si="43"/>
        <v>2.78423200466715</v>
      </c>
      <c r="E53" s="1">
        <f t="shared" si="44"/>
        <v>3.8099905820009585</v>
      </c>
      <c r="F53" s="1">
        <f t="shared" si="45"/>
        <v>3.752744628890976</v>
      </c>
      <c r="G53" s="1">
        <f t="shared" si="46"/>
        <v>3.9099826534337141</v>
      </c>
      <c r="H53" s="1">
        <f t="shared" si="47"/>
        <v>3.943692080851231</v>
      </c>
      <c r="I53" s="1">
        <f t="shared" si="20"/>
        <v>3.8895954626938027</v>
      </c>
      <c r="J53" s="1"/>
      <c r="K53" s="1">
        <f t="shared" si="48"/>
        <v>-2.0749833952274903</v>
      </c>
      <c r="L53" s="1">
        <f t="shared" si="49"/>
        <v>3.9120460338600753</v>
      </c>
      <c r="M53" s="1">
        <f t="shared" si="50"/>
        <v>2.5250530685989201</v>
      </c>
      <c r="N53" s="1">
        <f t="shared" si="51"/>
        <v>3.4085641454707503</v>
      </c>
      <c r="O53" s="1">
        <f t="shared" si="52"/>
        <v>3.3278782019093276</v>
      </c>
      <c r="P53" s="1">
        <f t="shared" si="53"/>
        <v>3.4582168623022724</v>
      </c>
      <c r="Q53" s="1">
        <f t="shared" si="54"/>
        <v>3.4861594774870497</v>
      </c>
      <c r="R53" s="1">
        <f t="shared" si="21"/>
        <v>3.4413173932460883</v>
      </c>
      <c r="S53" s="1"/>
      <c r="T53" s="1">
        <f t="shared" si="22"/>
        <v>-2.0353540279646549</v>
      </c>
      <c r="U53" s="1">
        <f t="shared" si="23"/>
        <v>4.0382862536910267</v>
      </c>
      <c r="V53" s="1">
        <f t="shared" si="24"/>
        <v>2.6546425366330348</v>
      </c>
      <c r="W53" s="1">
        <f t="shared" si="25"/>
        <v>3.6092773637358544</v>
      </c>
      <c r="X53" s="1">
        <f t="shared" si="26"/>
        <v>3.5403114154001516</v>
      </c>
      <c r="Y53" s="1">
        <f t="shared" si="27"/>
        <v>3.684099757867993</v>
      </c>
      <c r="Z53" s="1">
        <f t="shared" si="28"/>
        <v>3.7149257791691404</v>
      </c>
      <c r="AA53" s="1">
        <f t="shared" si="29"/>
        <v>3.6654564279699455</v>
      </c>
      <c r="AD53" s="1">
        <f t="shared" si="40"/>
        <v>-7.925873452567056E-2</v>
      </c>
      <c r="AE53" s="1">
        <f t="shared" si="30"/>
        <v>-0.25248043966190314</v>
      </c>
      <c r="AF53" s="1">
        <f t="shared" si="31"/>
        <v>-0.25917893606822995</v>
      </c>
      <c r="AG53" s="1">
        <f t="shared" si="32"/>
        <v>-0.40142643653020826</v>
      </c>
      <c r="AH53" s="1">
        <f t="shared" si="33"/>
        <v>-0.42486642698164845</v>
      </c>
      <c r="AI53" s="1">
        <f t="shared" si="34"/>
        <v>-0.45176579113144166</v>
      </c>
      <c r="AJ53" s="1">
        <f t="shared" si="35"/>
        <v>-0.45753260336418133</v>
      </c>
      <c r="AK53" s="1">
        <f t="shared" si="36"/>
        <v>-0.44827806944771442</v>
      </c>
      <c r="AL53" s="1"/>
      <c r="AM53" t="s">
        <v>205</v>
      </c>
      <c r="AN53" s="7">
        <f t="shared" si="37"/>
        <v>-0.17322170513623258</v>
      </c>
      <c r="AO53" s="7">
        <f t="shared" si="37"/>
        <v>-6.6984964063268038E-3</v>
      </c>
      <c r="AP53" s="7">
        <f t="shared" si="55"/>
        <v>-0.1656874909134185</v>
      </c>
      <c r="AS53" t="s">
        <v>205</v>
      </c>
      <c r="AT53">
        <v>-609.03440736576499</v>
      </c>
      <c r="AU53">
        <v>-611.67999389490103</v>
      </c>
      <c r="AV53">
        <v>-611.63115678939801</v>
      </c>
      <c r="AW53">
        <v>-611.74997789369297</v>
      </c>
      <c r="AX53">
        <v>1.197155356765</v>
      </c>
      <c r="AY53">
        <v>1.16235</v>
      </c>
      <c r="AZ53">
        <f t="shared" si="38"/>
        <v>-611.73040965881341</v>
      </c>
      <c r="BB53">
        <v>-412.63033281481302</v>
      </c>
      <c r="BC53">
        <v>-414.27712178643702</v>
      </c>
      <c r="BD53">
        <v>-414.21384055740998</v>
      </c>
      <c r="BE53">
        <v>-414.292506144058</v>
      </c>
      <c r="BF53">
        <v>1.205573086462</v>
      </c>
      <c r="BG53">
        <f t="shared" si="56"/>
        <v>-414.27909216888952</v>
      </c>
      <c r="BI53">
        <v>-196.40725494050901</v>
      </c>
      <c r="BJ53">
        <v>-197.396235513363</v>
      </c>
      <c r="BK53">
        <v>-197.412879276046</v>
      </c>
      <c r="BL53">
        <v>-197.451400143417</v>
      </c>
      <c r="BM53">
        <v>1.186797194031</v>
      </c>
      <c r="BN53">
        <f t="shared" si="57"/>
        <v>-197.44533711093536</v>
      </c>
      <c r="BP53">
        <v>-196.40730205297299</v>
      </c>
      <c r="BQ53">
        <v>-197.396350783234</v>
      </c>
      <c r="BR53">
        <v>-197.41301445742101</v>
      </c>
      <c r="BS53">
        <v>-197.451594600573</v>
      </c>
      <c r="BT53">
        <v>1.1857766220649999</v>
      </c>
      <c r="BU53">
        <f t="shared" si="58"/>
        <v>-197.44555021705236</v>
      </c>
      <c r="BW53">
        <v>-412.63041200917701</v>
      </c>
      <c r="BX53">
        <v>-414.27740886974101</v>
      </c>
      <c r="BY53">
        <v>-414.21411840394302</v>
      </c>
      <c r="BZ53">
        <v>-414.29295140062197</v>
      </c>
      <c r="CA53">
        <v>1.204702559742</v>
      </c>
      <c r="CB53">
        <f t="shared" si="39"/>
        <v>-414.2795561304934</v>
      </c>
    </row>
    <row r="54" spans="1:80" x14ac:dyDescent="0.2">
      <c r="A54" t="s">
        <v>188</v>
      </c>
      <c r="B54" s="1">
        <f t="shared" si="41"/>
        <v>-1.7753320027761168</v>
      </c>
      <c r="C54" s="1">
        <f t="shared" si="42"/>
        <v>2.199501741849609</v>
      </c>
      <c r="D54" s="1">
        <f t="shared" si="43"/>
        <v>1.4408326471293351</v>
      </c>
      <c r="E54" s="1">
        <f t="shared" si="44"/>
        <v>2.0457614813142029</v>
      </c>
      <c r="F54" s="1">
        <f t="shared" si="45"/>
        <v>1.980108086639053</v>
      </c>
      <c r="G54" s="1">
        <f t="shared" si="46"/>
        <v>2.0587452312283601</v>
      </c>
      <c r="H54" s="1">
        <f t="shared" si="47"/>
        <v>2.0811621331595251</v>
      </c>
      <c r="I54" s="1">
        <f t="shared" si="20"/>
        <v>2.0563077062417761</v>
      </c>
      <c r="J54" s="1"/>
      <c r="K54" s="1">
        <f t="shared" si="48"/>
        <v>-1.8186808453598158</v>
      </c>
      <c r="L54" s="1">
        <f t="shared" si="49"/>
        <v>2.0623290693897016</v>
      </c>
      <c r="M54" s="1">
        <f t="shared" si="50"/>
        <v>1.3040744986667598</v>
      </c>
      <c r="N54" s="1">
        <f t="shared" si="51"/>
        <v>1.8535887382533314</v>
      </c>
      <c r="O54" s="1">
        <f t="shared" si="52"/>
        <v>1.7753209573773954</v>
      </c>
      <c r="P54" s="1">
        <f t="shared" si="53"/>
        <v>1.8440381159865802</v>
      </c>
      <c r="Q54" s="1">
        <f t="shared" si="54"/>
        <v>1.8636271513409985</v>
      </c>
      <c r="R54" s="1">
        <f t="shared" si="21"/>
        <v>1.8419080819932083</v>
      </c>
      <c r="S54" s="1"/>
      <c r="T54" s="1">
        <f t="shared" si="22"/>
        <v>-1.7970064240679662</v>
      </c>
      <c r="U54" s="1">
        <f t="shared" si="23"/>
        <v>2.1309154056196551</v>
      </c>
      <c r="V54" s="1">
        <f t="shared" si="24"/>
        <v>1.3724535728980474</v>
      </c>
      <c r="W54" s="1">
        <f t="shared" si="25"/>
        <v>1.949675109783767</v>
      </c>
      <c r="X54" s="1">
        <f t="shared" si="26"/>
        <v>1.8777145220082243</v>
      </c>
      <c r="Y54" s="1">
        <f t="shared" si="27"/>
        <v>1.9513916736074701</v>
      </c>
      <c r="Z54" s="1">
        <f t="shared" si="28"/>
        <v>1.9723946422502618</v>
      </c>
      <c r="AA54" s="1">
        <f t="shared" si="29"/>
        <v>1.9491078941174922</v>
      </c>
      <c r="AD54" s="1">
        <f t="shared" si="40"/>
        <v>-4.3348842583698977E-2</v>
      </c>
      <c r="AE54" s="1">
        <f t="shared" si="30"/>
        <v>-0.13717267245990739</v>
      </c>
      <c r="AF54" s="1">
        <f t="shared" si="31"/>
        <v>-0.13675814846257528</v>
      </c>
      <c r="AG54" s="1">
        <f t="shared" si="32"/>
        <v>-0.19217274306087151</v>
      </c>
      <c r="AH54" s="1">
        <f t="shared" si="33"/>
        <v>-0.20478712926165765</v>
      </c>
      <c r="AI54" s="1">
        <f t="shared" si="34"/>
        <v>-0.21470711524177988</v>
      </c>
      <c r="AJ54" s="1">
        <f t="shared" si="35"/>
        <v>-0.2175349818185266</v>
      </c>
      <c r="AK54" s="1">
        <f t="shared" si="36"/>
        <v>-0.21439962424856773</v>
      </c>
      <c r="AL54" s="1"/>
      <c r="AM54" t="s">
        <v>188</v>
      </c>
      <c r="AN54" s="7">
        <f t="shared" si="37"/>
        <v>-9.3823829876208409E-2</v>
      </c>
      <c r="AO54" s="7">
        <f t="shared" si="37"/>
        <v>4.1452399733210576E-4</v>
      </c>
      <c r="AP54" s="7">
        <f t="shared" si="55"/>
        <v>-6.8028980799082372E-2</v>
      </c>
      <c r="AS54" t="s">
        <v>188</v>
      </c>
      <c r="AT54">
        <v>-274.47003167152502</v>
      </c>
      <c r="AU54">
        <v>-275.827563597454</v>
      </c>
      <c r="AV54">
        <v>-275.85392224005898</v>
      </c>
      <c r="AW54">
        <v>-275.90816176137798</v>
      </c>
      <c r="AX54">
        <v>1.1873885571580001</v>
      </c>
      <c r="AY54">
        <v>1.1458200000000001</v>
      </c>
      <c r="AZ54">
        <f t="shared" si="38"/>
        <v>-275.89960191331505</v>
      </c>
      <c r="BB54">
        <v>-78.065799962271996</v>
      </c>
      <c r="BC54">
        <v>-78.435475628975993</v>
      </c>
      <c r="BD54">
        <v>-78.443776500102004</v>
      </c>
      <c r="BE54">
        <v>-78.459545844225005</v>
      </c>
      <c r="BF54">
        <v>1.1875344214070001</v>
      </c>
      <c r="BG54">
        <f t="shared" si="56"/>
        <v>-78.457055562871673</v>
      </c>
      <c r="BI54">
        <v>-196.407060880768</v>
      </c>
      <c r="BJ54">
        <v>-197.388582839485</v>
      </c>
      <c r="BK54">
        <v>-197.407849627074</v>
      </c>
      <c r="BL54">
        <v>-197.44535578885001</v>
      </c>
      <c r="BM54">
        <v>1.189115744188</v>
      </c>
      <c r="BN54">
        <f t="shared" si="57"/>
        <v>-197.43939084748027</v>
      </c>
      <c r="BP54">
        <v>-196.407098199361</v>
      </c>
      <c r="BQ54">
        <v>-197.388649948363</v>
      </c>
      <c r="BR54">
        <v>-197.40793857897799</v>
      </c>
      <c r="BS54">
        <v>-197.445479080886</v>
      </c>
      <c r="BT54">
        <v>1.18846383663</v>
      </c>
      <c r="BU54">
        <f t="shared" si="58"/>
        <v>-197.43952599522993</v>
      </c>
      <c r="BW54">
        <v>-78.065831724454</v>
      </c>
      <c r="BX54">
        <v>-78.435627118656996</v>
      </c>
      <c r="BY54">
        <v>-78.443905486171005</v>
      </c>
      <c r="BZ54">
        <v>-78.459728798935998</v>
      </c>
      <c r="CA54">
        <v>1.1860417542970001</v>
      </c>
      <c r="CB54">
        <f t="shared" si="39"/>
        <v>-78.457246764172112</v>
      </c>
    </row>
    <row r="55" spans="1:80" x14ac:dyDescent="0.2">
      <c r="A55" t="s">
        <v>189</v>
      </c>
      <c r="B55" s="1">
        <f t="shared" si="41"/>
        <v>-1.441927809985623</v>
      </c>
      <c r="C55" s="1">
        <f t="shared" si="42"/>
        <v>2.157330898350069</v>
      </c>
      <c r="D55" s="1">
        <f t="shared" si="43"/>
        <v>1.2361034427454993</v>
      </c>
      <c r="E55" s="1">
        <f t="shared" si="44"/>
        <v>1.766615681237286</v>
      </c>
      <c r="F55" s="1">
        <f t="shared" si="45"/>
        <v>1.6887256579771237</v>
      </c>
      <c r="G55" s="1">
        <f t="shared" si="46"/>
        <v>1.7548537636224641</v>
      </c>
      <c r="H55" s="1">
        <f t="shared" si="47"/>
        <v>1.7726532251063789</v>
      </c>
      <c r="I55" s="1">
        <f t="shared" si="20"/>
        <v>1.7526811769893522</v>
      </c>
      <c r="J55" s="1"/>
      <c r="K55" s="1">
        <f t="shared" si="48"/>
        <v>-1.4668193642315346</v>
      </c>
      <c r="L55" s="1">
        <f t="shared" si="49"/>
        <v>2.0028566469086972</v>
      </c>
      <c r="M55" s="1">
        <f t="shared" si="50"/>
        <v>1.0993491641336062</v>
      </c>
      <c r="N55" s="1">
        <f t="shared" si="51"/>
        <v>1.5712358889279912</v>
      </c>
      <c r="O55" s="1">
        <f t="shared" si="52"/>
        <v>1.4874287858579911</v>
      </c>
      <c r="P55" s="1">
        <f t="shared" si="53"/>
        <v>1.5441272185919237</v>
      </c>
      <c r="Q55" s="1">
        <f t="shared" si="54"/>
        <v>1.5593885293431882</v>
      </c>
      <c r="R55" s="1">
        <f t="shared" si="21"/>
        <v>1.5422644364076468</v>
      </c>
      <c r="S55" s="1"/>
      <c r="T55" s="1">
        <f t="shared" si="22"/>
        <v>-1.4543735871085788</v>
      </c>
      <c r="U55" s="1">
        <f t="shared" si="23"/>
        <v>2.0800937726293833</v>
      </c>
      <c r="V55" s="1">
        <f t="shared" si="24"/>
        <v>1.1677263034395526</v>
      </c>
      <c r="W55" s="1">
        <f t="shared" si="25"/>
        <v>1.6689257850826387</v>
      </c>
      <c r="X55" s="1">
        <f t="shared" si="26"/>
        <v>1.5880772219175574</v>
      </c>
      <c r="Y55" s="1">
        <f t="shared" si="27"/>
        <v>1.6494904911071939</v>
      </c>
      <c r="Z55" s="1">
        <f t="shared" si="28"/>
        <v>1.6660208772247835</v>
      </c>
      <c r="AA55" s="1">
        <f t="shared" si="29"/>
        <v>1.6474728066984996</v>
      </c>
      <c r="AD55" s="1">
        <f t="shared" si="40"/>
        <v>-2.4891554245911607E-2</v>
      </c>
      <c r="AE55" s="1">
        <f t="shared" si="30"/>
        <v>-0.15447425144137172</v>
      </c>
      <c r="AF55" s="1">
        <f t="shared" si="31"/>
        <v>-0.13675427861189315</v>
      </c>
      <c r="AG55" s="1">
        <f t="shared" si="32"/>
        <v>-0.19537979230929481</v>
      </c>
      <c r="AH55" s="1">
        <f t="shared" si="33"/>
        <v>-0.20129687211913261</v>
      </c>
      <c r="AI55" s="1">
        <f t="shared" si="34"/>
        <v>-0.21072654503054045</v>
      </c>
      <c r="AJ55" s="1">
        <f t="shared" si="35"/>
        <v>-0.21326469576319074</v>
      </c>
      <c r="AK55" s="1">
        <f t="shared" si="36"/>
        <v>-0.21041674058170545</v>
      </c>
      <c r="AL55" s="1"/>
      <c r="AM55" t="s">
        <v>189</v>
      </c>
      <c r="AN55" s="7">
        <f t="shared" si="37"/>
        <v>-0.12958269719546012</v>
      </c>
      <c r="AO55" s="7">
        <f t="shared" si="37"/>
        <v>1.771997282947857E-2</v>
      </c>
      <c r="AP55" s="7">
        <f t="shared" si="55"/>
        <v>-6.4542593507239454E-2</v>
      </c>
      <c r="AS55" t="s">
        <v>189</v>
      </c>
      <c r="AT55">
        <v>-273.25490016749501</v>
      </c>
      <c r="AU55">
        <v>-274.58547560320198</v>
      </c>
      <c r="AV55">
        <v>-274.59991936491798</v>
      </c>
      <c r="AW55">
        <v>-274.65580908215202</v>
      </c>
      <c r="AX55">
        <v>1.185425205182</v>
      </c>
      <c r="AY55">
        <v>1.1460999999999999</v>
      </c>
      <c r="AZ55">
        <f t="shared" si="38"/>
        <v>-274.64706676569006</v>
      </c>
      <c r="BB55">
        <v>-76.850217394872999</v>
      </c>
      <c r="BC55">
        <v>-77.193487756910002</v>
      </c>
      <c r="BD55">
        <v>-77.190148554296002</v>
      </c>
      <c r="BE55">
        <v>-77.207686276345996</v>
      </c>
      <c r="BF55">
        <v>1.1782465399140001</v>
      </c>
      <c r="BG55">
        <f t="shared" si="56"/>
        <v>-77.205033148865894</v>
      </c>
      <c r="BI55">
        <v>-196.406980630758</v>
      </c>
      <c r="BJ55">
        <v>-197.38854992081301</v>
      </c>
      <c r="BK55">
        <v>-197.40780095448</v>
      </c>
      <c r="BL55">
        <v>-197.44530752463299</v>
      </c>
      <c r="BM55">
        <v>1.1891178937060001</v>
      </c>
      <c r="BN55">
        <f t="shared" si="57"/>
        <v>-197.43934246129905</v>
      </c>
      <c r="BP55">
        <v>-196.40700829712799</v>
      </c>
      <c r="BQ55">
        <v>-197.388596754639</v>
      </c>
      <c r="BR55">
        <v>-197.407865145785</v>
      </c>
      <c r="BS55">
        <v>-197.44539513133901</v>
      </c>
      <c r="BT55">
        <v>1.1886732111280001</v>
      </c>
      <c r="BU55">
        <f t="shared" si="58"/>
        <v>-197.43943815105058</v>
      </c>
      <c r="BW55">
        <v>-76.850229395718003</v>
      </c>
      <c r="BX55">
        <v>-77.193687093462998</v>
      </c>
      <c r="BY55">
        <v>-77.190302294796993</v>
      </c>
      <c r="BZ55">
        <v>-77.207910027145005</v>
      </c>
      <c r="CA55">
        <v>1.1773060775490001</v>
      </c>
      <c r="CB55">
        <f t="shared" si="39"/>
        <v>-77.205258246085947</v>
      </c>
    </row>
    <row r="56" spans="1:80" x14ac:dyDescent="0.2">
      <c r="A56" t="s">
        <v>194</v>
      </c>
      <c r="B56" s="1">
        <f t="shared" si="41"/>
        <v>-2.703822662527545</v>
      </c>
      <c r="C56" s="1">
        <f t="shared" si="42"/>
        <v>4.6004912645758864</v>
      </c>
      <c r="D56" s="1">
        <f t="shared" si="43"/>
        <v>3.1840816504887131</v>
      </c>
      <c r="E56" s="1">
        <f t="shared" si="44"/>
        <v>4.3660365240800632</v>
      </c>
      <c r="F56" s="1">
        <f t="shared" si="45"/>
        <v>4.2488228504411731</v>
      </c>
      <c r="G56" s="1">
        <f t="shared" si="46"/>
        <v>4.4144646389177771</v>
      </c>
      <c r="H56" s="1">
        <f t="shared" si="47"/>
        <v>4.4556345666131749</v>
      </c>
      <c r="I56" s="1">
        <f t="shared" si="20"/>
        <v>4.3992707819944554</v>
      </c>
      <c r="J56" s="1"/>
      <c r="K56" s="1">
        <f t="shared" si="48"/>
        <v>-2.8025109811747764</v>
      </c>
      <c r="L56" s="1">
        <f t="shared" si="49"/>
        <v>4.3591105003145625</v>
      </c>
      <c r="M56" s="1">
        <f t="shared" si="50"/>
        <v>2.9197978574885894</v>
      </c>
      <c r="N56" s="1">
        <f t="shared" si="51"/>
        <v>3.9773086169907867</v>
      </c>
      <c r="O56" s="1">
        <f t="shared" si="52"/>
        <v>3.8337659417004057</v>
      </c>
      <c r="P56" s="1">
        <f t="shared" si="53"/>
        <v>3.975951956561238</v>
      </c>
      <c r="Q56" s="1">
        <f t="shared" si="54"/>
        <v>4.0112919997046621</v>
      </c>
      <c r="R56" s="1">
        <f t="shared" si="21"/>
        <v>3.9629096319995352</v>
      </c>
      <c r="S56" s="1"/>
      <c r="T56" s="1">
        <f t="shared" si="22"/>
        <v>-2.7531668218511607</v>
      </c>
      <c r="U56" s="1">
        <f t="shared" si="23"/>
        <v>4.4798008824452245</v>
      </c>
      <c r="V56" s="1">
        <f t="shared" si="24"/>
        <v>3.051939753988651</v>
      </c>
      <c r="W56" s="1">
        <f t="shared" si="25"/>
        <v>4.1716725705354252</v>
      </c>
      <c r="X56" s="1">
        <f t="shared" si="26"/>
        <v>4.0412943960707892</v>
      </c>
      <c r="Y56" s="1">
        <f t="shared" si="27"/>
        <v>4.1952082977395078</v>
      </c>
      <c r="Z56" s="1">
        <f t="shared" si="28"/>
        <v>4.233463283158919</v>
      </c>
      <c r="AA56" s="1">
        <f t="shared" si="29"/>
        <v>4.1810902069969949</v>
      </c>
      <c r="AD56" s="1">
        <f t="shared" si="40"/>
        <v>-9.8688318647231377E-2</v>
      </c>
      <c r="AE56" s="1">
        <f t="shared" si="30"/>
        <v>-0.24138076426132393</v>
      </c>
      <c r="AF56" s="1">
        <f t="shared" si="31"/>
        <v>-0.26428379300012361</v>
      </c>
      <c r="AG56" s="1">
        <f t="shared" si="32"/>
        <v>-0.3887279070892764</v>
      </c>
      <c r="AH56" s="1">
        <f t="shared" si="33"/>
        <v>-0.41505690874076739</v>
      </c>
      <c r="AI56" s="1">
        <f t="shared" si="34"/>
        <v>-0.43851268235653906</v>
      </c>
      <c r="AJ56" s="1">
        <f t="shared" si="35"/>
        <v>-0.44434256690851281</v>
      </c>
      <c r="AK56" s="1">
        <f t="shared" si="36"/>
        <v>-0.43636114999492026</v>
      </c>
      <c r="AL56" s="1"/>
      <c r="AM56" t="s">
        <v>194</v>
      </c>
      <c r="AN56" s="7">
        <f t="shared" si="37"/>
        <v>-0.14269244561409256</v>
      </c>
      <c r="AO56" s="7">
        <f t="shared" si="37"/>
        <v>-2.290302873879968E-2</v>
      </c>
      <c r="AP56" s="7">
        <f t="shared" si="55"/>
        <v>-0.15077311574064378</v>
      </c>
      <c r="AS56" t="s">
        <v>194</v>
      </c>
      <c r="AT56">
        <v>-443.50885336718198</v>
      </c>
      <c r="AU56">
        <v>-445.56010902482001</v>
      </c>
      <c r="AV56">
        <v>-445.56119604194203</v>
      </c>
      <c r="AW56">
        <v>-445.64459489329698</v>
      </c>
      <c r="AX56">
        <v>1.1942366052719999</v>
      </c>
      <c r="AY56">
        <v>1.15557</v>
      </c>
      <c r="AZ56">
        <f t="shared" si="38"/>
        <v>-445.63103048763463</v>
      </c>
      <c r="BB56">
        <v>-247.10618414833701</v>
      </c>
      <c r="BC56">
        <v>-248.16423178339099</v>
      </c>
      <c r="BD56">
        <v>-248.148312506125</v>
      </c>
      <c r="BE56">
        <v>-248.19231131524899</v>
      </c>
      <c r="BF56">
        <v>1.2025616961629999</v>
      </c>
      <c r="BG56">
        <f t="shared" si="56"/>
        <v>-248.1849000751989</v>
      </c>
      <c r="BI56">
        <v>-196.40697803434901</v>
      </c>
      <c r="BJ56">
        <v>-197.38854589223899</v>
      </c>
      <c r="BK56">
        <v>-197.40780937893101</v>
      </c>
      <c r="BL56">
        <v>-197.44532585625399</v>
      </c>
      <c r="BM56">
        <v>1.189107897085</v>
      </c>
      <c r="BN56">
        <f t="shared" si="57"/>
        <v>-197.43935948251283</v>
      </c>
      <c r="BP56">
        <v>-196.40704904937999</v>
      </c>
      <c r="BQ56">
        <v>-197.388684901479</v>
      </c>
      <c r="BR56">
        <v>-197.40797991780499</v>
      </c>
      <c r="BS56">
        <v>-197.44556218240999</v>
      </c>
      <c r="BT56">
        <v>1.1878616838030001</v>
      </c>
      <c r="BU56">
        <f t="shared" si="58"/>
        <v>-197.43961850428138</v>
      </c>
      <c r="BW56">
        <v>-247.106270403146</v>
      </c>
      <c r="BX56">
        <v>-248.164477438868</v>
      </c>
      <c r="BY56">
        <v>-248.14856313026601</v>
      </c>
      <c r="BZ56">
        <v>-248.192694466419</v>
      </c>
      <c r="CA56">
        <v>1.2012005121130001</v>
      </c>
      <c r="CB56">
        <f t="shared" si="39"/>
        <v>-248.1853024886895</v>
      </c>
    </row>
    <row r="57" spans="1:80" x14ac:dyDescent="0.2">
      <c r="A57" t="s">
        <v>166</v>
      </c>
      <c r="B57" s="1">
        <f t="shared" si="41"/>
        <v>-1.3835550696870405</v>
      </c>
      <c r="C57" s="1">
        <f t="shared" si="42"/>
        <v>3.8806890170901238</v>
      </c>
      <c r="D57" s="1">
        <f t="shared" si="43"/>
        <v>2.1592958057151992</v>
      </c>
      <c r="E57" s="1">
        <f t="shared" si="44"/>
        <v>2.956086347248128</v>
      </c>
      <c r="F57" s="1">
        <f t="shared" si="45"/>
        <v>2.8962190054188657</v>
      </c>
      <c r="G57" s="1">
        <f t="shared" si="46"/>
        <v>3.0082165933098288</v>
      </c>
      <c r="H57" s="1">
        <f t="shared" si="47"/>
        <v>3.0325138264521647</v>
      </c>
      <c r="I57" s="1">
        <f t="shared" si="20"/>
        <v>3.0003462535369936</v>
      </c>
      <c r="J57" s="1"/>
      <c r="K57" s="1">
        <f t="shared" si="48"/>
        <v>-1.447759484807998</v>
      </c>
      <c r="L57" s="1">
        <f t="shared" si="49"/>
        <v>3.628440920315426</v>
      </c>
      <c r="M57" s="1">
        <f t="shared" si="50"/>
        <v>1.9464708872588232</v>
      </c>
      <c r="N57" s="1">
        <f t="shared" si="51"/>
        <v>2.6430098007242391</v>
      </c>
      <c r="O57" s="1">
        <f t="shared" si="52"/>
        <v>2.5525814999199565</v>
      </c>
      <c r="P57" s="1">
        <f t="shared" si="53"/>
        <v>2.6446981908321954</v>
      </c>
      <c r="Q57" s="1">
        <f t="shared" si="54"/>
        <v>2.6646823776128445</v>
      </c>
      <c r="R57" s="1">
        <f t="shared" si="21"/>
        <v>2.6382249294889748</v>
      </c>
      <c r="S57" s="1"/>
      <c r="T57" s="1">
        <f t="shared" si="22"/>
        <v>-1.4156572772475191</v>
      </c>
      <c r="U57" s="1">
        <f t="shared" si="23"/>
        <v>3.7545649687027751</v>
      </c>
      <c r="V57" s="1">
        <f t="shared" si="24"/>
        <v>2.0528833464870111</v>
      </c>
      <c r="W57" s="1">
        <f t="shared" si="25"/>
        <v>2.7995480739861835</v>
      </c>
      <c r="X57" s="1">
        <f t="shared" si="26"/>
        <v>2.7244002526694109</v>
      </c>
      <c r="Y57" s="1">
        <f t="shared" si="27"/>
        <v>2.8264573920710121</v>
      </c>
      <c r="Z57" s="1">
        <f t="shared" si="28"/>
        <v>2.8485981020325046</v>
      </c>
      <c r="AA57" s="1">
        <f t="shared" si="29"/>
        <v>2.8192855915129842</v>
      </c>
      <c r="AD57" s="1">
        <f t="shared" si="40"/>
        <v>-6.4204415120957536E-2</v>
      </c>
      <c r="AE57" s="1">
        <f t="shared" si="30"/>
        <v>-0.25224809677469784</v>
      </c>
      <c r="AF57" s="1">
        <f t="shared" si="31"/>
        <v>-0.21282491845637597</v>
      </c>
      <c r="AG57" s="1">
        <f t="shared" si="32"/>
        <v>-0.31307654652388894</v>
      </c>
      <c r="AH57" s="1">
        <f t="shared" si="33"/>
        <v>-0.34363750549890915</v>
      </c>
      <c r="AI57" s="1">
        <f t="shared" si="34"/>
        <v>-0.36351840247763345</v>
      </c>
      <c r="AJ57" s="1">
        <f t="shared" si="35"/>
        <v>-0.36783144883932017</v>
      </c>
      <c r="AK57" s="1">
        <f t="shared" si="36"/>
        <v>-0.36212132404801878</v>
      </c>
      <c r="AL57" s="1"/>
      <c r="AM57" t="s">
        <v>166</v>
      </c>
      <c r="AN57" s="7">
        <f t="shared" si="37"/>
        <v>-0.1880436816537403</v>
      </c>
      <c r="AO57" s="7">
        <f t="shared" si="37"/>
        <v>3.9423178318321872E-2</v>
      </c>
      <c r="AP57" s="7">
        <f t="shared" si="55"/>
        <v>-0.13081258704253318</v>
      </c>
      <c r="AS57" t="s">
        <v>166</v>
      </c>
      <c r="AT57">
        <v>-461.56645958416902</v>
      </c>
      <c r="AU57">
        <v>-463.67140409178302</v>
      </c>
      <c r="AV57">
        <v>-463.63082114453903</v>
      </c>
      <c r="AW57">
        <v>-463.74238641945101</v>
      </c>
      <c r="AX57">
        <v>1.1849511877059999</v>
      </c>
      <c r="AY57">
        <v>1.15198</v>
      </c>
      <c r="AZ57">
        <f t="shared" si="38"/>
        <v>-463.72497293413971</v>
      </c>
      <c r="BB57">
        <v>-230.78433459342199</v>
      </c>
      <c r="BC57">
        <v>-231.83261201426799</v>
      </c>
      <c r="BD57">
        <v>-231.81369192134699</v>
      </c>
      <c r="BE57">
        <v>-231.868841189938</v>
      </c>
      <c r="BF57">
        <v>1.186259560206</v>
      </c>
      <c r="BG57">
        <f t="shared" si="56"/>
        <v>-231.86018197330614</v>
      </c>
      <c r="BI57">
        <v>-230.78432982600401</v>
      </c>
      <c r="BJ57">
        <v>-231.832607806174</v>
      </c>
      <c r="BK57">
        <v>-231.81368816643399</v>
      </c>
      <c r="BL57">
        <v>-231.86883440625499</v>
      </c>
      <c r="BM57">
        <v>1.186262697104</v>
      </c>
      <c r="BN57">
        <f t="shared" si="57"/>
        <v>-231.86017554225356</v>
      </c>
      <c r="BP57">
        <v>-230.78436411640601</v>
      </c>
      <c r="BQ57">
        <v>-231.83276399728501</v>
      </c>
      <c r="BR57">
        <v>-231.81382550122501</v>
      </c>
      <c r="BS57">
        <v>-231.869039478883</v>
      </c>
      <c r="BT57">
        <v>1.185395582493</v>
      </c>
      <c r="BU57">
        <f t="shared" si="58"/>
        <v>-231.8604040261271</v>
      </c>
      <c r="BW57">
        <v>-230.784402619264</v>
      </c>
      <c r="BX57">
        <v>-231.83285780607</v>
      </c>
      <c r="BY57">
        <v>-231.81389374463799</v>
      </c>
      <c r="BZ57">
        <v>-231.869135036524</v>
      </c>
      <c r="CA57">
        <v>1.18524809774</v>
      </c>
      <c r="CB57">
        <f t="shared" si="39"/>
        <v>-231.86050111063278</v>
      </c>
    </row>
    <row r="58" spans="1:80" x14ac:dyDescent="0.2">
      <c r="A58" t="s">
        <v>195</v>
      </c>
      <c r="B58" s="1">
        <f t="shared" si="41"/>
        <v>-0.81429455442926357</v>
      </c>
      <c r="C58" s="1">
        <f t="shared" si="42"/>
        <v>4.4855393774261989</v>
      </c>
      <c r="D58" s="1">
        <f t="shared" si="43"/>
        <v>2.7728828879607503</v>
      </c>
      <c r="E58" s="1">
        <f t="shared" si="44"/>
        <v>3.5760067817980574</v>
      </c>
      <c r="F58" s="1">
        <f t="shared" si="45"/>
        <v>3.5069724504888273</v>
      </c>
      <c r="G58" s="1">
        <f t="shared" si="46"/>
        <v>3.6212628544788235</v>
      </c>
      <c r="H58" s="1">
        <f t="shared" si="47"/>
        <v>3.6445051862680908</v>
      </c>
      <c r="I58" s="1">
        <f t="shared" si="20"/>
        <v>3.6106993056740446</v>
      </c>
      <c r="J58" s="1"/>
      <c r="K58" s="1">
        <f t="shared" si="48"/>
        <v>-0.86816851096614678</v>
      </c>
      <c r="L58" s="1">
        <f t="shared" si="49"/>
        <v>4.2623398217871244</v>
      </c>
      <c r="M58" s="1">
        <f t="shared" si="50"/>
        <v>2.5807891370306528</v>
      </c>
      <c r="N58" s="1">
        <f t="shared" si="51"/>
        <v>3.2854603025208617</v>
      </c>
      <c r="O58" s="1">
        <f t="shared" si="52"/>
        <v>3.1880736191422163</v>
      </c>
      <c r="P58" s="1">
        <f t="shared" si="53"/>
        <v>3.2826217401621656</v>
      </c>
      <c r="Q58" s="1">
        <f t="shared" si="54"/>
        <v>3.3018492406528437</v>
      </c>
      <c r="R58" s="1">
        <f t="shared" si="21"/>
        <v>3.2738829164645802</v>
      </c>
      <c r="S58" s="1"/>
      <c r="T58" s="1">
        <f t="shared" si="22"/>
        <v>-0.84123153269770512</v>
      </c>
      <c r="U58" s="1">
        <f t="shared" si="23"/>
        <v>4.3739395996066612</v>
      </c>
      <c r="V58" s="1">
        <f t="shared" si="24"/>
        <v>2.6768360124957016</v>
      </c>
      <c r="W58" s="1">
        <f t="shared" si="25"/>
        <v>3.4307335421594596</v>
      </c>
      <c r="X58" s="1">
        <f t="shared" si="26"/>
        <v>3.3475230348155218</v>
      </c>
      <c r="Y58" s="1">
        <f t="shared" si="27"/>
        <v>3.4519422973204943</v>
      </c>
      <c r="Z58" s="1">
        <f t="shared" si="28"/>
        <v>3.4731772134604673</v>
      </c>
      <c r="AA58" s="1">
        <f t="shared" si="29"/>
        <v>3.4422911110693124</v>
      </c>
      <c r="AD58" s="1">
        <f t="shared" si="40"/>
        <v>-5.3873956536883205E-2</v>
      </c>
      <c r="AE58" s="1">
        <f t="shared" si="30"/>
        <v>-0.22319955563907445</v>
      </c>
      <c r="AF58" s="1">
        <f t="shared" si="31"/>
        <v>-0.19209375093009751</v>
      </c>
      <c r="AG58" s="1">
        <f t="shared" si="32"/>
        <v>-0.29054647927719568</v>
      </c>
      <c r="AH58" s="1">
        <f t="shared" si="33"/>
        <v>-0.31889883134661101</v>
      </c>
      <c r="AI58" s="1">
        <f t="shared" si="34"/>
        <v>-0.33864111431665789</v>
      </c>
      <c r="AJ58" s="1">
        <f t="shared" si="35"/>
        <v>-0.34265594561524715</v>
      </c>
      <c r="AK58" s="1">
        <f t="shared" si="36"/>
        <v>-0.33681638920946444</v>
      </c>
      <c r="AL58" s="1"/>
      <c r="AM58" t="s">
        <v>195</v>
      </c>
      <c r="AN58" s="7">
        <f t="shared" si="37"/>
        <v>-0.16932559910219125</v>
      </c>
      <c r="AO58" s="7">
        <f t="shared" si="37"/>
        <v>3.1105804708976947E-2</v>
      </c>
      <c r="AP58" s="7">
        <f t="shared" si="55"/>
        <v>-0.1268050804165135</v>
      </c>
      <c r="AS58" t="s">
        <v>195</v>
      </c>
      <c r="AT58">
        <v>-493.56275081223401</v>
      </c>
      <c r="AU58">
        <v>-495.747111270012</v>
      </c>
      <c r="AV58">
        <v>-495.69005248716002</v>
      </c>
      <c r="AW58">
        <v>-495.80670312410598</v>
      </c>
      <c r="AX58">
        <v>1.187351438843</v>
      </c>
      <c r="AY58">
        <v>1.1556900000000001</v>
      </c>
      <c r="AZ58">
        <f t="shared" si="38"/>
        <v>-495.78829689326409</v>
      </c>
      <c r="BB58">
        <v>-246.78203743877901</v>
      </c>
      <c r="BC58">
        <v>-247.869990880568</v>
      </c>
      <c r="BD58">
        <v>-247.84282199719999</v>
      </c>
      <c r="BE58">
        <v>-247.90050615527301</v>
      </c>
      <c r="BF58">
        <v>1.188475173484</v>
      </c>
      <c r="BG58">
        <f t="shared" si="56"/>
        <v>-247.8913582723869</v>
      </c>
      <c r="BI58">
        <v>-246.78201103437399</v>
      </c>
      <c r="BJ58">
        <v>-247.869972227739</v>
      </c>
      <c r="BK58">
        <v>-247.84281161998601</v>
      </c>
      <c r="BL58">
        <v>-247.90049823952</v>
      </c>
      <c r="BM58">
        <v>1.188476679626</v>
      </c>
      <c r="BN58">
        <f t="shared" si="57"/>
        <v>-247.8913499047693</v>
      </c>
      <c r="BP58">
        <v>-246.78204222990101</v>
      </c>
      <c r="BQ58">
        <v>-247.87011332812801</v>
      </c>
      <c r="BR58">
        <v>-247.842938162807</v>
      </c>
      <c r="BS58">
        <v>-247.90068716859099</v>
      </c>
      <c r="BT58">
        <v>1.187689503866</v>
      </c>
      <c r="BU58">
        <f t="shared" si="58"/>
        <v>-247.8915611451572</v>
      </c>
      <c r="BW58">
        <v>-246.78209209686301</v>
      </c>
      <c r="BX58">
        <v>-247.870205471297</v>
      </c>
      <c r="BY58">
        <v>-247.84300157524399</v>
      </c>
      <c r="BZ58">
        <v>-247.90078024146999</v>
      </c>
      <c r="CA58">
        <v>1.187550390078</v>
      </c>
      <c r="CB58">
        <f t="shared" si="39"/>
        <v>-247.89165522961414</v>
      </c>
    </row>
    <row r="59" spans="1:80" x14ac:dyDescent="0.2">
      <c r="A59" t="s">
        <v>206</v>
      </c>
      <c r="B59" s="1">
        <f t="shared" si="41"/>
        <v>-0.8777799635210799</v>
      </c>
      <c r="C59" s="1">
        <f t="shared" si="42"/>
        <v>4.3076748273610432</v>
      </c>
      <c r="D59" s="1">
        <f t="shared" si="43"/>
        <v>2.6172667637581499</v>
      </c>
      <c r="E59" s="1">
        <f t="shared" si="44"/>
        <v>3.3991293412141994</v>
      </c>
      <c r="F59" s="1">
        <f t="shared" si="45"/>
        <v>3.3379783917685448</v>
      </c>
      <c r="G59" s="1">
        <f t="shared" si="46"/>
        <v>3.4488526686216638</v>
      </c>
      <c r="H59" s="1">
        <f t="shared" si="47"/>
        <v>3.4721506711362062</v>
      </c>
      <c r="I59" s="1">
        <f t="shared" si="20"/>
        <v>3.4398149448064137</v>
      </c>
      <c r="J59" s="1"/>
      <c r="K59" s="1">
        <f t="shared" si="48"/>
        <v>-0.94156917381551219</v>
      </c>
      <c r="L59" s="1">
        <f t="shared" si="49"/>
        <v>4.0607540685302004</v>
      </c>
      <c r="M59" s="1">
        <f t="shared" si="50"/>
        <v>2.4090867051098619</v>
      </c>
      <c r="N59" s="1">
        <f t="shared" si="51"/>
        <v>3.0922916033725492</v>
      </c>
      <c r="O59" s="1">
        <f t="shared" si="52"/>
        <v>3.0007481077745464</v>
      </c>
      <c r="P59" s="1">
        <f t="shared" si="53"/>
        <v>3.0917692979604814</v>
      </c>
      <c r="Q59" s="1">
        <f t="shared" si="54"/>
        <v>3.1108955730354282</v>
      </c>
      <c r="R59" s="1">
        <f t="shared" si="21"/>
        <v>3.0843498639710663</v>
      </c>
      <c r="S59" s="1"/>
      <c r="T59" s="1">
        <f t="shared" si="22"/>
        <v>-0.9096745686682961</v>
      </c>
      <c r="U59" s="1">
        <f t="shared" si="23"/>
        <v>4.1842144479456218</v>
      </c>
      <c r="V59" s="1">
        <f t="shared" si="24"/>
        <v>2.5131767344340057</v>
      </c>
      <c r="W59" s="1">
        <f t="shared" si="25"/>
        <v>3.2457104722933741</v>
      </c>
      <c r="X59" s="1">
        <f t="shared" si="26"/>
        <v>3.1693632497715454</v>
      </c>
      <c r="Y59" s="1">
        <f t="shared" si="27"/>
        <v>3.2703109832910728</v>
      </c>
      <c r="Z59" s="1">
        <f t="shared" si="28"/>
        <v>3.2915231220858172</v>
      </c>
      <c r="AA59" s="1">
        <f t="shared" si="29"/>
        <v>3.2620824043887398</v>
      </c>
      <c r="AD59" s="1">
        <f t="shared" si="40"/>
        <v>-6.3789210294432297E-2</v>
      </c>
      <c r="AE59" s="1">
        <f t="shared" si="30"/>
        <v>-0.24692075883084286</v>
      </c>
      <c r="AF59" s="1">
        <f t="shared" si="31"/>
        <v>-0.20818005864828804</v>
      </c>
      <c r="AG59" s="1">
        <f t="shared" si="32"/>
        <v>-0.30683773784165025</v>
      </c>
      <c r="AH59" s="1">
        <f t="shared" si="33"/>
        <v>-0.33723028399399846</v>
      </c>
      <c r="AI59" s="1">
        <f t="shared" si="34"/>
        <v>-0.35708337066118245</v>
      </c>
      <c r="AJ59" s="1">
        <f t="shared" si="35"/>
        <v>-0.36125509810077805</v>
      </c>
      <c r="AK59" s="1">
        <f t="shared" si="36"/>
        <v>-0.35546508083534745</v>
      </c>
      <c r="AL59" s="1"/>
      <c r="AM59" t="s">
        <v>206</v>
      </c>
      <c r="AN59" s="7">
        <f t="shared" si="37"/>
        <v>-0.18313154853641056</v>
      </c>
      <c r="AO59" s="7">
        <f t="shared" si="37"/>
        <v>3.8740700182554821E-2</v>
      </c>
      <c r="AP59" s="7">
        <f t="shared" si="55"/>
        <v>-0.12905022534571042</v>
      </c>
      <c r="AS59" t="s">
        <v>206</v>
      </c>
      <c r="AT59">
        <v>-477.56494462524302</v>
      </c>
      <c r="AU59">
        <v>-479.70945645847303</v>
      </c>
      <c r="AV59">
        <v>-479.66067320078201</v>
      </c>
      <c r="AW59">
        <v>-479.77475078530301</v>
      </c>
      <c r="AX59">
        <v>1.1861663863230001</v>
      </c>
      <c r="AY59">
        <v>1.15384</v>
      </c>
      <c r="AZ59">
        <f t="shared" si="38"/>
        <v>-479.7568465419223</v>
      </c>
      <c r="BB59">
        <v>-230.78431383044401</v>
      </c>
      <c r="BC59">
        <v>-231.832607713915</v>
      </c>
      <c r="BD59">
        <v>-231.813685647733</v>
      </c>
      <c r="BE59">
        <v>-231.868844251881</v>
      </c>
      <c r="BF59">
        <v>1.1862501244799999</v>
      </c>
      <c r="BG59">
        <f t="shared" si="56"/>
        <v>-231.86018393929035</v>
      </c>
      <c r="BI59">
        <v>-246.78202962615299</v>
      </c>
      <c r="BJ59">
        <v>-247.869984028044</v>
      </c>
      <c r="BK59">
        <v>-247.842816673144</v>
      </c>
      <c r="BL59">
        <v>-247.90048967624099</v>
      </c>
      <c r="BM59">
        <v>1.1884841541010001</v>
      </c>
      <c r="BN59">
        <f t="shared" si="57"/>
        <v>-247.89134319568785</v>
      </c>
      <c r="BP59">
        <v>-246.78206126036201</v>
      </c>
      <c r="BQ59">
        <v>-247.87012640813299</v>
      </c>
      <c r="BR59">
        <v>-247.842941770019</v>
      </c>
      <c r="BS59">
        <v>-247.900677301722</v>
      </c>
      <c r="BT59">
        <v>1.1877012068220001</v>
      </c>
      <c r="BU59">
        <f t="shared" si="58"/>
        <v>-247.89155292859269</v>
      </c>
      <c r="BW59">
        <v>-230.78438385080801</v>
      </c>
      <c r="BX59">
        <v>-231.832858827086</v>
      </c>
      <c r="BY59">
        <v>-231.81389230688501</v>
      </c>
      <c r="BZ59">
        <v>-231.86914560343999</v>
      </c>
      <c r="CA59">
        <v>1.1852019342340001</v>
      </c>
      <c r="CB59">
        <f t="shared" si="39"/>
        <v>-231.86051161702872</v>
      </c>
    </row>
    <row r="60" spans="1:80" x14ac:dyDescent="0.2">
      <c r="A60" t="s">
        <v>175</v>
      </c>
      <c r="B60" s="1">
        <f t="shared" si="41"/>
        <v>0.27852227471517549</v>
      </c>
      <c r="C60" s="1">
        <f t="shared" si="42"/>
        <v>3.5401913212967497</v>
      </c>
      <c r="D60" s="1">
        <f t="shared" si="43"/>
        <v>2.4276151586644339</v>
      </c>
      <c r="E60" s="1">
        <f t="shared" si="44"/>
        <v>2.8854570053892559</v>
      </c>
      <c r="F60" s="1">
        <f t="shared" si="45"/>
        <v>2.8450298571954984</v>
      </c>
      <c r="G60" s="1">
        <f t="shared" si="46"/>
        <v>2.9078132020015559</v>
      </c>
      <c r="H60" s="1">
        <f t="shared" si="47"/>
        <v>2.9215651767586381</v>
      </c>
      <c r="I60" s="1">
        <f t="shared" si="20"/>
        <v>2.9040105540979377</v>
      </c>
      <c r="J60" s="1"/>
      <c r="K60" s="1">
        <f t="shared" si="48"/>
        <v>0.22952267895477763</v>
      </c>
      <c r="L60" s="1">
        <f t="shared" si="49"/>
        <v>3.3508136216311355</v>
      </c>
      <c r="M60" s="1">
        <f t="shared" si="50"/>
        <v>2.2648217765914302</v>
      </c>
      <c r="N60" s="1">
        <f t="shared" si="51"/>
        <v>2.6583785989748021</v>
      </c>
      <c r="O60" s="1">
        <f t="shared" si="52"/>
        <v>2.6013792842389081</v>
      </c>
      <c r="P60" s="1">
        <f t="shared" si="53"/>
        <v>2.652000898964165</v>
      </c>
      <c r="Q60" s="1">
        <f t="shared" si="54"/>
        <v>2.6630889856217803</v>
      </c>
      <c r="R60" s="1">
        <f t="shared" si="21"/>
        <v>2.6489348600694966</v>
      </c>
      <c r="S60" s="1"/>
      <c r="T60" s="1">
        <f t="shared" si="22"/>
        <v>0.25402247683497658</v>
      </c>
      <c r="U60" s="1">
        <f t="shared" si="23"/>
        <v>3.4455024714639428</v>
      </c>
      <c r="V60" s="1">
        <f t="shared" si="24"/>
        <v>2.3462184676279323</v>
      </c>
      <c r="W60" s="1">
        <f t="shared" si="25"/>
        <v>2.771917802182029</v>
      </c>
      <c r="X60" s="1">
        <f t="shared" si="26"/>
        <v>2.7232045707172032</v>
      </c>
      <c r="Y60" s="1">
        <f t="shared" si="27"/>
        <v>2.7799070504828602</v>
      </c>
      <c r="Z60" s="1">
        <f t="shared" si="28"/>
        <v>2.7923270811902094</v>
      </c>
      <c r="AA60" s="1">
        <f t="shared" si="29"/>
        <v>2.776472707083717</v>
      </c>
      <c r="AD60" s="1">
        <f t="shared" si="40"/>
        <v>-4.8999595760397863E-2</v>
      </c>
      <c r="AE60" s="1">
        <f t="shared" si="30"/>
        <v>-0.18937769966561424</v>
      </c>
      <c r="AF60" s="1">
        <f t="shared" si="31"/>
        <v>-0.16279338207300365</v>
      </c>
      <c r="AG60" s="1">
        <f t="shared" si="32"/>
        <v>-0.22707840641445376</v>
      </c>
      <c r="AH60" s="1">
        <f t="shared" si="33"/>
        <v>-0.24365057295659032</v>
      </c>
      <c r="AI60" s="1">
        <f t="shared" si="34"/>
        <v>-0.25581230303739089</v>
      </c>
      <c r="AJ60" s="1">
        <f t="shared" si="35"/>
        <v>-0.25847619113685782</v>
      </c>
      <c r="AK60" s="1">
        <f t="shared" si="36"/>
        <v>-0.2550756940284411</v>
      </c>
      <c r="AL60" s="1"/>
      <c r="AM60" t="s">
        <v>175</v>
      </c>
      <c r="AN60" s="7">
        <f t="shared" si="37"/>
        <v>-0.14037810390521638</v>
      </c>
      <c r="AO60" s="7">
        <f t="shared" si="37"/>
        <v>2.6584317592610596E-2</v>
      </c>
      <c r="AP60" s="7">
        <f t="shared" si="55"/>
        <v>-8.0857190883586672E-2</v>
      </c>
      <c r="AS60" t="s">
        <v>175</v>
      </c>
      <c r="AT60">
        <v>-307.63488640515402</v>
      </c>
      <c r="AU60">
        <v>-309.03172125037298</v>
      </c>
      <c r="AV60">
        <v>-309.007673234827</v>
      </c>
      <c r="AW60">
        <v>-309.081115854237</v>
      </c>
      <c r="AX60">
        <v>1.1833555929690001</v>
      </c>
      <c r="AY60">
        <v>1.1504099999999999</v>
      </c>
      <c r="AZ60">
        <f t="shared" si="38"/>
        <v>-309.06973625277897</v>
      </c>
      <c r="BB60">
        <v>-230.78431957596499</v>
      </c>
      <c r="BC60">
        <v>-231.83260492528299</v>
      </c>
      <c r="BD60">
        <v>-231.81368318646099</v>
      </c>
      <c r="BE60">
        <v>-231.86884047798301</v>
      </c>
      <c r="BF60">
        <v>1.186251354648</v>
      </c>
      <c r="BG60">
        <f t="shared" si="56"/>
        <v>-231.86018032326587</v>
      </c>
      <c r="BI60">
        <v>-76.850122975709994</v>
      </c>
      <c r="BJ60">
        <v>-77.193474671344006</v>
      </c>
      <c r="BK60">
        <v>-77.190121397518993</v>
      </c>
      <c r="BL60">
        <v>-77.207677108012007</v>
      </c>
      <c r="BM60">
        <v>1.1781811612340001</v>
      </c>
      <c r="BN60">
        <f t="shared" si="57"/>
        <v>-77.205022086029942</v>
      </c>
      <c r="BP60">
        <v>-76.850137380380005</v>
      </c>
      <c r="BQ60">
        <v>-77.1935390453</v>
      </c>
      <c r="BR60">
        <v>-77.190176671022002</v>
      </c>
      <c r="BS60">
        <v>-77.207756620685998</v>
      </c>
      <c r="BT60">
        <v>1.1774049864909999</v>
      </c>
      <c r="BU60">
        <f t="shared" si="58"/>
        <v>-77.205107769382977</v>
      </c>
      <c r="BW60">
        <v>-230.78438325711801</v>
      </c>
      <c r="BX60">
        <v>-231.83284234388901</v>
      </c>
      <c r="BY60">
        <v>-231.81388734071501</v>
      </c>
      <c r="BZ60">
        <v>-231.869122837769</v>
      </c>
      <c r="CA60">
        <v>1.185423505141</v>
      </c>
      <c r="CB60">
        <f t="shared" si="39"/>
        <v>-231.86048292180013</v>
      </c>
    </row>
    <row r="61" spans="1:80" x14ac:dyDescent="0.2">
      <c r="A61" t="s">
        <v>167</v>
      </c>
      <c r="B61" s="1">
        <f t="shared" si="41"/>
        <v>0.52449133879326748</v>
      </c>
      <c r="C61" s="1">
        <f t="shared" si="42"/>
        <v>1.7135741141692191</v>
      </c>
      <c r="D61" s="1">
        <f t="shared" si="43"/>
        <v>1.3630204199563742</v>
      </c>
      <c r="E61" s="1">
        <f t="shared" si="44"/>
        <v>1.5646362529368956</v>
      </c>
      <c r="F61" s="1">
        <f t="shared" si="45"/>
        <v>1.5393632012230611</v>
      </c>
      <c r="G61" s="1">
        <f t="shared" si="46"/>
        <v>1.5649558290682954</v>
      </c>
      <c r="H61" s="1">
        <f t="shared" si="47"/>
        <v>1.5707383442432605</v>
      </c>
      <c r="I61" s="1">
        <f t="shared" si="20"/>
        <v>1.5642804362160441</v>
      </c>
      <c r="J61" s="1"/>
      <c r="K61" s="1">
        <f t="shared" si="48"/>
        <v>0.51525677846944573</v>
      </c>
      <c r="L61" s="1">
        <f t="shared" si="49"/>
        <v>1.605361537275795</v>
      </c>
      <c r="M61" s="1">
        <f t="shared" si="50"/>
        <v>1.2753118452248713</v>
      </c>
      <c r="N61" s="1">
        <f t="shared" si="51"/>
        <v>1.4401983862679675</v>
      </c>
      <c r="O61" s="1">
        <f t="shared" si="52"/>
        <v>1.412396025637908</v>
      </c>
      <c r="P61" s="1">
        <f t="shared" si="53"/>
        <v>1.432291052741252</v>
      </c>
      <c r="Q61" s="1">
        <f t="shared" si="54"/>
        <v>1.436786225992984</v>
      </c>
      <c r="R61" s="1">
        <f t="shared" si="21"/>
        <v>1.43176602033027</v>
      </c>
      <c r="S61" s="1"/>
      <c r="T61" s="1">
        <f t="shared" si="22"/>
        <v>0.51987405863135661</v>
      </c>
      <c r="U61" s="1">
        <f t="shared" si="23"/>
        <v>1.6594678257225071</v>
      </c>
      <c r="V61" s="1">
        <f t="shared" si="24"/>
        <v>1.3191661325906228</v>
      </c>
      <c r="W61" s="1">
        <f t="shared" si="25"/>
        <v>1.5024173196024315</v>
      </c>
      <c r="X61" s="1">
        <f t="shared" si="26"/>
        <v>1.4758796134304846</v>
      </c>
      <c r="Y61" s="1">
        <f t="shared" si="27"/>
        <v>1.4986234409047738</v>
      </c>
      <c r="Z61" s="1">
        <f t="shared" si="28"/>
        <v>1.5037622851181223</v>
      </c>
      <c r="AA61" s="1">
        <f t="shared" si="29"/>
        <v>1.4980232282731571</v>
      </c>
      <c r="AD61" s="1">
        <f t="shared" si="40"/>
        <v>-9.23456032382175E-3</v>
      </c>
      <c r="AE61" s="1">
        <f t="shared" si="30"/>
        <v>-0.10821257689342412</v>
      </c>
      <c r="AF61" s="1">
        <f t="shared" si="31"/>
        <v>-8.7708574731502953E-2</v>
      </c>
      <c r="AG61" s="1">
        <f t="shared" si="32"/>
        <v>-0.12443786666892809</v>
      </c>
      <c r="AH61" s="1">
        <f t="shared" si="33"/>
        <v>-0.12696717558515314</v>
      </c>
      <c r="AI61" s="1">
        <f t="shared" si="34"/>
        <v>-0.13266477632704343</v>
      </c>
      <c r="AJ61" s="1">
        <f t="shared" si="35"/>
        <v>-0.13395211825027653</v>
      </c>
      <c r="AK61" s="1">
        <f t="shared" si="36"/>
        <v>-0.13251441588577406</v>
      </c>
      <c r="AL61" s="1"/>
      <c r="AM61" t="s">
        <v>167</v>
      </c>
      <c r="AN61" s="7">
        <f t="shared" si="37"/>
        <v>-9.8978016569602367E-2</v>
      </c>
      <c r="AO61" s="7">
        <f t="shared" si="37"/>
        <v>2.0504002161921164E-2</v>
      </c>
      <c r="AP61" s="7">
        <f t="shared" si="55"/>
        <v>-3.9258600853650183E-2</v>
      </c>
      <c r="AS61" t="s">
        <v>167</v>
      </c>
      <c r="AT61">
        <v>-153.701265185702</v>
      </c>
      <c r="AU61">
        <v>-154.38970329391299</v>
      </c>
      <c r="AV61">
        <v>-154.382472499752</v>
      </c>
      <c r="AW61">
        <v>-154.41787039940999</v>
      </c>
      <c r="AX61">
        <v>1.177921334771</v>
      </c>
      <c r="AY61">
        <v>1.14513</v>
      </c>
      <c r="AZ61">
        <f t="shared" si="38"/>
        <v>-154.41252365734044</v>
      </c>
      <c r="BB61">
        <v>-76.850238585975006</v>
      </c>
      <c r="BC61">
        <v>-77.193489458905006</v>
      </c>
      <c r="BD61">
        <v>-77.190156513229994</v>
      </c>
      <c r="BE61">
        <v>-77.207690186763003</v>
      </c>
      <c r="BF61">
        <v>1.178264309977</v>
      </c>
      <c r="BG61">
        <f t="shared" si="56"/>
        <v>-77.2050374473163</v>
      </c>
      <c r="BI61">
        <v>-76.850190769609995</v>
      </c>
      <c r="BJ61">
        <v>-77.193483080948994</v>
      </c>
      <c r="BK61">
        <v>-77.190143875310994</v>
      </c>
      <c r="BL61">
        <v>-77.207686806167999</v>
      </c>
      <c r="BM61">
        <v>1.178231660954</v>
      </c>
      <c r="BN61">
        <f t="shared" si="57"/>
        <v>-77.205033078715019</v>
      </c>
      <c r="BP61">
        <v>-76.850196903729994</v>
      </c>
      <c r="BQ61">
        <v>-77.193496625208994</v>
      </c>
      <c r="BR61">
        <v>-77.190152686030999</v>
      </c>
      <c r="BS61">
        <v>-77.207699572658996</v>
      </c>
      <c r="BT61">
        <v>1.177950077367</v>
      </c>
      <c r="BU61">
        <f t="shared" si="58"/>
        <v>-77.205048806813309</v>
      </c>
      <c r="BW61">
        <v>-76.850247168063007</v>
      </c>
      <c r="BX61">
        <v>-77.193648362356001</v>
      </c>
      <c r="BY61">
        <v>-77.190287475014998</v>
      </c>
      <c r="BZ61">
        <v>-77.207875724627002</v>
      </c>
      <c r="CA61">
        <v>1.177528622598</v>
      </c>
      <c r="CB61">
        <f t="shared" si="39"/>
        <v>-77.205224054283192</v>
      </c>
    </row>
    <row r="62" spans="1:80" x14ac:dyDescent="0.2">
      <c r="A62" t="s">
        <v>176</v>
      </c>
      <c r="B62" s="1">
        <f t="shared" si="41"/>
        <v>0.75917640221418681</v>
      </c>
      <c r="C62" s="1">
        <f t="shared" si="42"/>
        <v>5.3547778171940363</v>
      </c>
      <c r="D62" s="1">
        <f t="shared" si="43"/>
        <v>4.0134950749344789</v>
      </c>
      <c r="E62" s="1">
        <f t="shared" si="44"/>
        <v>4.8697714977291406</v>
      </c>
      <c r="F62" s="1">
        <f t="shared" si="45"/>
        <v>4.6918932832469444</v>
      </c>
      <c r="G62" s="1">
        <f t="shared" si="46"/>
        <v>4.8036729560305895</v>
      </c>
      <c r="H62" s="1">
        <f t="shared" si="47"/>
        <v>4.8263161797025944</v>
      </c>
      <c r="I62" s="1">
        <f t="shared" si="20"/>
        <v>4.7877509500814961</v>
      </c>
      <c r="J62" s="1"/>
      <c r="K62" s="1">
        <f t="shared" si="48"/>
        <v>0.68756099635542545</v>
      </c>
      <c r="L62" s="1">
        <f t="shared" si="49"/>
        <v>5.1288705568419015</v>
      </c>
      <c r="M62" s="1">
        <f t="shared" si="50"/>
        <v>3.8027137767152581</v>
      </c>
      <c r="N62" s="1">
        <f t="shared" si="51"/>
        <v>4.5529738047906134</v>
      </c>
      <c r="O62" s="1">
        <f t="shared" si="52"/>
        <v>4.3536591758733181</v>
      </c>
      <c r="P62" s="1">
        <f t="shared" si="53"/>
        <v>4.4444384492925915</v>
      </c>
      <c r="Q62" s="1">
        <f t="shared" si="54"/>
        <v>4.4628276191803335</v>
      </c>
      <c r="R62" s="1">
        <f t="shared" si="21"/>
        <v>4.4315077607743518</v>
      </c>
      <c r="S62" s="1"/>
      <c r="T62" s="1">
        <f t="shared" si="22"/>
        <v>0.72336869928480607</v>
      </c>
      <c r="U62" s="1">
        <f t="shared" si="23"/>
        <v>5.2418241870179685</v>
      </c>
      <c r="V62" s="1">
        <f t="shared" si="24"/>
        <v>3.9081044258248685</v>
      </c>
      <c r="W62" s="1">
        <f t="shared" si="25"/>
        <v>4.711372651259877</v>
      </c>
      <c r="X62" s="1">
        <f t="shared" si="26"/>
        <v>4.5227762295601313</v>
      </c>
      <c r="Y62" s="1">
        <f t="shared" si="27"/>
        <v>4.6240557026615905</v>
      </c>
      <c r="Z62" s="1">
        <f t="shared" si="28"/>
        <v>4.6445718994414644</v>
      </c>
      <c r="AA62" s="1">
        <f t="shared" si="29"/>
        <v>4.6096293554279235</v>
      </c>
      <c r="AD62" s="1">
        <f t="shared" si="40"/>
        <v>-7.1615405858761361E-2</v>
      </c>
      <c r="AE62" s="1">
        <f t="shared" si="30"/>
        <v>-0.22590726035213482</v>
      </c>
      <c r="AF62" s="1">
        <f t="shared" si="31"/>
        <v>-0.21078129821922076</v>
      </c>
      <c r="AG62" s="1">
        <f t="shared" si="32"/>
        <v>-0.31679769293852722</v>
      </c>
      <c r="AH62" s="1">
        <f t="shared" si="33"/>
        <v>-0.33823410737362636</v>
      </c>
      <c r="AI62" s="1">
        <f t="shared" si="34"/>
        <v>-0.35923450673799806</v>
      </c>
      <c r="AJ62" s="1">
        <f t="shared" si="35"/>
        <v>-0.36348856052226086</v>
      </c>
      <c r="AK62" s="1">
        <f t="shared" si="36"/>
        <v>-0.35624318930714427</v>
      </c>
      <c r="AL62" s="1"/>
      <c r="AM62" t="s">
        <v>176</v>
      </c>
      <c r="AN62" s="7">
        <f t="shared" si="37"/>
        <v>-0.15429185449337346</v>
      </c>
      <c r="AO62" s="7">
        <f t="shared" si="37"/>
        <v>1.5125962132914061E-2</v>
      </c>
      <c r="AP62" s="7">
        <f t="shared" si="55"/>
        <v>-0.1274528091544056</v>
      </c>
      <c r="AS62" t="s">
        <v>176</v>
      </c>
      <c r="AT62">
        <v>-458.69387848812801</v>
      </c>
      <c r="AU62">
        <v>-460.64795181028001</v>
      </c>
      <c r="AV62">
        <v>-460.60104467178201</v>
      </c>
      <c r="AW62">
        <v>-460.69366243273799</v>
      </c>
      <c r="AX62">
        <v>1.198147481536</v>
      </c>
      <c r="AY62">
        <v>1.1647700000000001</v>
      </c>
      <c r="AZ62">
        <f t="shared" si="38"/>
        <v>-460.67834547354744</v>
      </c>
      <c r="BB62">
        <v>-230.78424590675499</v>
      </c>
      <c r="BC62">
        <v>-231.83256772384999</v>
      </c>
      <c r="BD62">
        <v>-231.813640906947</v>
      </c>
      <c r="BE62">
        <v>-231.86882115969701</v>
      </c>
      <c r="BF62">
        <v>1.1862276141929999</v>
      </c>
      <c r="BG62">
        <f t="shared" si="56"/>
        <v>-231.86015833082905</v>
      </c>
      <c r="BI62">
        <v>-227.908422756817</v>
      </c>
      <c r="BJ62">
        <v>-228.806850705155</v>
      </c>
      <c r="BK62">
        <v>-228.78100785357799</v>
      </c>
      <c r="BL62">
        <v>-228.81708079850199</v>
      </c>
      <c r="BM62">
        <v>1.2144839729370001</v>
      </c>
      <c r="BN62">
        <f t="shared" si="57"/>
        <v>-228.810710135146</v>
      </c>
      <c r="BP62">
        <v>-227.908469447681</v>
      </c>
      <c r="BQ62">
        <v>-228.80698779012201</v>
      </c>
      <c r="BR62">
        <v>-228.781159572409</v>
      </c>
      <c r="BS62">
        <v>-228.81731487127701</v>
      </c>
      <c r="BT62">
        <v>1.2135970339840001</v>
      </c>
      <c r="BU62">
        <f t="shared" si="58"/>
        <v>-228.81095142081961</v>
      </c>
      <c r="BW62">
        <v>-230.78431334230001</v>
      </c>
      <c r="BX62">
        <v>-231.832790645003</v>
      </c>
      <c r="BY62">
        <v>-231.81382508948201</v>
      </c>
      <c r="BZ62">
        <v>-231.86909193616</v>
      </c>
      <c r="CA62">
        <v>1.185196263466</v>
      </c>
      <c r="CB62">
        <f t="shared" si="39"/>
        <v>-231.86045605549296</v>
      </c>
    </row>
    <row r="63" spans="1:80" x14ac:dyDescent="0.2">
      <c r="A63" t="s">
        <v>177</v>
      </c>
      <c r="B63" s="1">
        <f t="shared" si="41"/>
        <v>0.92371201673940606</v>
      </c>
      <c r="C63" s="1">
        <f t="shared" si="42"/>
        <v>4.8197928039212341</v>
      </c>
      <c r="D63" s="1">
        <f t="shared" si="43"/>
        <v>3.7812036615480231</v>
      </c>
      <c r="E63" s="1">
        <f t="shared" si="44"/>
        <v>4.505493829990395</v>
      </c>
      <c r="F63" s="1">
        <f t="shared" si="45"/>
        <v>4.3712562685038012</v>
      </c>
      <c r="G63" s="1">
        <f t="shared" si="46"/>
        <v>4.466001015602691</v>
      </c>
      <c r="H63" s="1">
        <f t="shared" si="47"/>
        <v>4.4859271435644423</v>
      </c>
      <c r="I63" s="1">
        <f t="shared" si="20"/>
        <v>4.4546307018666527</v>
      </c>
      <c r="J63" s="1"/>
      <c r="K63" s="1">
        <f t="shared" si="48"/>
        <v>0.87533261560320308</v>
      </c>
      <c r="L63" s="1">
        <f t="shared" si="49"/>
        <v>4.6130935490885978</v>
      </c>
      <c r="M63" s="1">
        <f t="shared" si="50"/>
        <v>3.5977247494772548</v>
      </c>
      <c r="N63" s="1">
        <f t="shared" si="51"/>
        <v>4.2233167197406081</v>
      </c>
      <c r="O63" s="1">
        <f t="shared" si="52"/>
        <v>4.0734025785521677</v>
      </c>
      <c r="P63" s="1">
        <f t="shared" si="53"/>
        <v>4.1497821675667268</v>
      </c>
      <c r="Q63" s="1">
        <f t="shared" si="54"/>
        <v>4.1658458493113359</v>
      </c>
      <c r="R63" s="1">
        <f t="shared" si="21"/>
        <v>4.1406158558004531</v>
      </c>
      <c r="S63" s="1"/>
      <c r="T63" s="1">
        <f t="shared" si="22"/>
        <v>0.89952231617130463</v>
      </c>
      <c r="U63" s="1">
        <f t="shared" si="23"/>
        <v>4.7164431765049155</v>
      </c>
      <c r="V63" s="1">
        <f t="shared" si="24"/>
        <v>3.689464205512639</v>
      </c>
      <c r="W63" s="1">
        <f t="shared" si="25"/>
        <v>4.3644052748655016</v>
      </c>
      <c r="X63" s="1">
        <f t="shared" si="26"/>
        <v>4.2223294235279845</v>
      </c>
      <c r="Y63" s="1">
        <f t="shared" si="27"/>
        <v>4.3078915915847089</v>
      </c>
      <c r="Z63" s="1">
        <f t="shared" si="28"/>
        <v>4.3258864964378887</v>
      </c>
      <c r="AA63" s="1">
        <f t="shared" si="29"/>
        <v>4.2976232788335533</v>
      </c>
      <c r="AD63" s="1">
        <f t="shared" si="40"/>
        <v>-4.8379401136202982E-2</v>
      </c>
      <c r="AE63" s="1">
        <f t="shared" si="30"/>
        <v>-0.20669925483263629</v>
      </c>
      <c r="AF63" s="1">
        <f t="shared" si="31"/>
        <v>-0.18347891207076827</v>
      </c>
      <c r="AG63" s="1">
        <f t="shared" si="32"/>
        <v>-0.28217711024978698</v>
      </c>
      <c r="AH63" s="1">
        <f t="shared" si="33"/>
        <v>-0.29785368995163353</v>
      </c>
      <c r="AI63" s="1">
        <f t="shared" si="34"/>
        <v>-0.31621884803596423</v>
      </c>
      <c r="AJ63" s="1">
        <f t="shared" si="35"/>
        <v>-0.32008129425310639</v>
      </c>
      <c r="AK63" s="1">
        <f t="shared" si="36"/>
        <v>-0.31401484606619956</v>
      </c>
      <c r="AL63" s="1"/>
      <c r="AM63" t="s">
        <v>177</v>
      </c>
      <c r="AN63" s="7">
        <f t="shared" si="37"/>
        <v>-0.15831985369643331</v>
      </c>
      <c r="AO63" s="7">
        <f t="shared" si="37"/>
        <v>2.3220342761868018E-2</v>
      </c>
      <c r="AP63" s="7">
        <f t="shared" si="55"/>
        <v>-0.11437477788086525</v>
      </c>
      <c r="AS63" t="s">
        <v>177</v>
      </c>
      <c r="AT63">
        <v>-438.851599453012</v>
      </c>
      <c r="AU63">
        <v>-440.77320361602898</v>
      </c>
      <c r="AV63">
        <v>-440.734341930771</v>
      </c>
      <c r="AW63">
        <v>-440.826395918993</v>
      </c>
      <c r="AX63">
        <v>1.1943400871530001</v>
      </c>
      <c r="AY63">
        <v>1.1605700000000001</v>
      </c>
      <c r="AZ63">
        <f t="shared" si="38"/>
        <v>-440.81141712000078</v>
      </c>
      <c r="BB63">
        <v>-230.784213902933</v>
      </c>
      <c r="BC63">
        <v>-231.83254860672599</v>
      </c>
      <c r="BD63">
        <v>-231.813621211862</v>
      </c>
      <c r="BE63">
        <v>-231.868799829571</v>
      </c>
      <c r="BF63">
        <v>1.1862297230409999</v>
      </c>
      <c r="BG63">
        <f t="shared" si="56"/>
        <v>-231.86013717469552</v>
      </c>
      <c r="BI63">
        <v>-208.065913521342</v>
      </c>
      <c r="BJ63">
        <v>-208.932974180879</v>
      </c>
      <c r="BK63">
        <v>-208.914694987567</v>
      </c>
      <c r="BL63">
        <v>-208.95041612827399</v>
      </c>
      <c r="BM63">
        <v>1.206024507905</v>
      </c>
      <c r="BN63">
        <f t="shared" si="57"/>
        <v>-208.94431390531938</v>
      </c>
      <c r="BP63">
        <v>-208.06595325763001</v>
      </c>
      <c r="BQ63">
        <v>-208.93313477720301</v>
      </c>
      <c r="BR63">
        <v>-208.914851244353</v>
      </c>
      <c r="BS63">
        <v>-208.95066242728799</v>
      </c>
      <c r="BT63">
        <v>1.2052168603140001</v>
      </c>
      <c r="BU63">
        <f t="shared" si="58"/>
        <v>-208.94456472091827</v>
      </c>
      <c r="BW63">
        <v>-230.784251264125</v>
      </c>
      <c r="BX63">
        <v>-231.832717406618</v>
      </c>
      <c r="BY63">
        <v>-231.813757347322</v>
      </c>
      <c r="BZ63">
        <v>-231.869003208387</v>
      </c>
      <c r="CA63">
        <v>1.185440093093</v>
      </c>
      <c r="CB63">
        <f t="shared" si="39"/>
        <v>-231.86036101914556</v>
      </c>
    </row>
    <row r="64" spans="1:80" x14ac:dyDescent="0.2">
      <c r="A64" t="s">
        <v>178</v>
      </c>
      <c r="B64" s="1">
        <f t="shared" si="41"/>
        <v>0.8485001462388515</v>
      </c>
      <c r="C64" s="1">
        <f t="shared" si="42"/>
        <v>3.6989489701724949</v>
      </c>
      <c r="D64" s="1">
        <f t="shared" si="43"/>
        <v>2.9024212390522748</v>
      </c>
      <c r="E64" s="1">
        <f t="shared" si="44"/>
        <v>3.4724698560307012</v>
      </c>
      <c r="F64" s="1">
        <f t="shared" si="45"/>
        <v>3.3025916536226272</v>
      </c>
      <c r="G64" s="1">
        <f t="shared" si="46"/>
        <v>3.36696706821456</v>
      </c>
      <c r="H64" s="1">
        <f t="shared" si="47"/>
        <v>3.3802584659638972</v>
      </c>
      <c r="I64" s="1">
        <f t="shared" si="20"/>
        <v>3.359135733201418</v>
      </c>
      <c r="J64" s="1"/>
      <c r="K64" s="1">
        <f t="shared" si="48"/>
        <v>0.76670888506128976</v>
      </c>
      <c r="L64" s="1">
        <f t="shared" si="49"/>
        <v>3.4762353434841651</v>
      </c>
      <c r="M64" s="1">
        <f t="shared" si="50"/>
        <v>2.7045988597426933</v>
      </c>
      <c r="N64" s="1">
        <f t="shared" si="51"/>
        <v>3.1962145021136306</v>
      </c>
      <c r="O64" s="1">
        <f t="shared" si="52"/>
        <v>3.018813160630065</v>
      </c>
      <c r="P64" s="1">
        <f t="shared" si="53"/>
        <v>3.0693608152138165</v>
      </c>
      <c r="Q64" s="1">
        <f t="shared" si="54"/>
        <v>3.0797972370470195</v>
      </c>
      <c r="R64" s="1">
        <f t="shared" si="21"/>
        <v>3.0632116413454504</v>
      </c>
      <c r="S64" s="1"/>
      <c r="T64" s="1">
        <f t="shared" si="22"/>
        <v>0.80760451565007063</v>
      </c>
      <c r="U64" s="1">
        <f t="shared" si="23"/>
        <v>3.5875921568283298</v>
      </c>
      <c r="V64" s="1">
        <f t="shared" si="24"/>
        <v>2.803510049397484</v>
      </c>
      <c r="W64" s="1">
        <f t="shared" si="25"/>
        <v>3.3343421790721659</v>
      </c>
      <c r="X64" s="1">
        <f t="shared" si="26"/>
        <v>3.1607024071263461</v>
      </c>
      <c r="Y64" s="1">
        <f t="shared" si="27"/>
        <v>3.2181639417141881</v>
      </c>
      <c r="Z64" s="1">
        <f t="shared" si="28"/>
        <v>3.2300278515054583</v>
      </c>
      <c r="AA64" s="1">
        <f t="shared" si="29"/>
        <v>3.2111736872734342</v>
      </c>
      <c r="AD64" s="1">
        <f t="shared" si="40"/>
        <v>-8.1791261177561747E-2</v>
      </c>
      <c r="AE64" s="1">
        <f t="shared" si="30"/>
        <v>-0.22271362668832984</v>
      </c>
      <c r="AF64" s="1">
        <f t="shared" si="31"/>
        <v>-0.19782237930958146</v>
      </c>
      <c r="AG64" s="1">
        <f t="shared" si="32"/>
        <v>-0.27625535391707068</v>
      </c>
      <c r="AH64" s="1">
        <f t="shared" si="33"/>
        <v>-0.28377849299256219</v>
      </c>
      <c r="AI64" s="1">
        <f t="shared" si="34"/>
        <v>-0.2976062530007435</v>
      </c>
      <c r="AJ64" s="1">
        <f t="shared" si="35"/>
        <v>-0.30046122891687777</v>
      </c>
      <c r="AK64" s="1">
        <f t="shared" si="36"/>
        <v>-0.29592409185596757</v>
      </c>
      <c r="AL64" s="1"/>
      <c r="AM64" t="s">
        <v>178</v>
      </c>
      <c r="AN64" s="7">
        <f t="shared" si="37"/>
        <v>-0.14092236551076809</v>
      </c>
      <c r="AO64" s="7">
        <f t="shared" si="37"/>
        <v>2.4891247378748371E-2</v>
      </c>
      <c r="AP64" s="7">
        <f t="shared" si="55"/>
        <v>-8.5956113682980728E-2</v>
      </c>
      <c r="AS64" t="s">
        <v>178</v>
      </c>
      <c r="AT64">
        <v>-306.846935931872</v>
      </c>
      <c r="AU64">
        <v>-308.195825337006</v>
      </c>
      <c r="AV64">
        <v>-308.166932421826</v>
      </c>
      <c r="AW64">
        <v>-308.23136256550902</v>
      </c>
      <c r="AX64">
        <v>1.194084343853</v>
      </c>
      <c r="AY64">
        <v>1.1608700000000001</v>
      </c>
      <c r="AZ64">
        <f t="shared" si="38"/>
        <v>-308.22089020463648</v>
      </c>
      <c r="BB64">
        <v>-230.784301410914</v>
      </c>
      <c r="BC64">
        <v>-231.83260183638899</v>
      </c>
      <c r="BD64">
        <v>-231.813678294537</v>
      </c>
      <c r="BE64">
        <v>-231.86884428886299</v>
      </c>
      <c r="BF64">
        <v>1.186242483904</v>
      </c>
      <c r="BG64">
        <f t="shared" si="56"/>
        <v>-231.86018311549438</v>
      </c>
      <c r="BI64">
        <v>-76.061282349961004</v>
      </c>
      <c r="BJ64">
        <v>-76.357328850464</v>
      </c>
      <c r="BK64">
        <v>-76.348628824821006</v>
      </c>
      <c r="BL64">
        <v>-76.356984543920007</v>
      </c>
      <c r="BM64">
        <v>1.2260327102040001</v>
      </c>
      <c r="BN64">
        <f t="shared" si="57"/>
        <v>-76.35544407455248</v>
      </c>
      <c r="BP64">
        <v>-76.061365183663</v>
      </c>
      <c r="BQ64">
        <v>-76.357531404607002</v>
      </c>
      <c r="BR64">
        <v>-76.348818146265998</v>
      </c>
      <c r="BS64">
        <v>-76.357241857084006</v>
      </c>
      <c r="BT64">
        <v>1.2247055183919999</v>
      </c>
      <c r="BU64">
        <f t="shared" si="58"/>
        <v>-76.355696298353578</v>
      </c>
      <c r="BW64">
        <v>-230.784348919878</v>
      </c>
      <c r="BX64">
        <v>-231.832754198987</v>
      </c>
      <c r="BY64">
        <v>-231.81380422310701</v>
      </c>
      <c r="BZ64">
        <v>-231.86902721660999</v>
      </c>
      <c r="CA64">
        <v>1.1855796384470001</v>
      </c>
      <c r="CB64">
        <f t="shared" si="39"/>
        <v>-231.86038312148901</v>
      </c>
    </row>
    <row r="65" spans="1:80" x14ac:dyDescent="0.2">
      <c r="A65" t="s">
        <v>179</v>
      </c>
      <c r="B65" s="1">
        <f t="shared" si="41"/>
        <v>-5.7786958920206841E-2</v>
      </c>
      <c r="C65" s="1">
        <f t="shared" si="42"/>
        <v>4.859292585457796</v>
      </c>
      <c r="D65" s="1">
        <f t="shared" si="43"/>
        <v>3.4631894033890886</v>
      </c>
      <c r="E65" s="1">
        <f t="shared" si="44"/>
        <v>4.3093231567491248</v>
      </c>
      <c r="F65" s="1">
        <f t="shared" si="45"/>
        <v>4.1305256112276361</v>
      </c>
      <c r="G65" s="1">
        <f t="shared" si="46"/>
        <v>4.2367188219809844</v>
      </c>
      <c r="H65" s="1">
        <f t="shared" si="47"/>
        <v>4.2598213583177174</v>
      </c>
      <c r="I65" s="1">
        <f t="shared" si="20"/>
        <v>4.224820217395223</v>
      </c>
      <c r="J65" s="1"/>
      <c r="K65" s="1">
        <f t="shared" si="48"/>
        <v>-0.1359356297151092</v>
      </c>
      <c r="L65" s="1">
        <f t="shared" si="49"/>
        <v>4.6420926487984584</v>
      </c>
      <c r="M65" s="1">
        <f t="shared" si="50"/>
        <v>3.2634214070769718</v>
      </c>
      <c r="N65" s="1">
        <f t="shared" si="51"/>
        <v>4.0235190277614725</v>
      </c>
      <c r="O65" s="1">
        <f t="shared" si="52"/>
        <v>3.8268211407535113</v>
      </c>
      <c r="P65" s="1">
        <f t="shared" si="53"/>
        <v>3.9164749403734591</v>
      </c>
      <c r="Q65" s="1">
        <f t="shared" si="54"/>
        <v>3.9359792961486777</v>
      </c>
      <c r="R65" s="1">
        <f t="shared" si="21"/>
        <v>3.9064295231220063</v>
      </c>
      <c r="S65" s="1"/>
      <c r="T65" s="1">
        <f t="shared" si="22"/>
        <v>-9.6861294317658025E-2</v>
      </c>
      <c r="U65" s="1">
        <f t="shared" si="23"/>
        <v>4.7506926171281272</v>
      </c>
      <c r="V65" s="1">
        <f t="shared" si="24"/>
        <v>3.3633054052330302</v>
      </c>
      <c r="W65" s="1">
        <f t="shared" si="25"/>
        <v>4.1664210922552982</v>
      </c>
      <c r="X65" s="1">
        <f t="shared" si="26"/>
        <v>3.9786733759905735</v>
      </c>
      <c r="Y65" s="1">
        <f t="shared" si="27"/>
        <v>4.0765968811772222</v>
      </c>
      <c r="Z65" s="1">
        <f t="shared" si="28"/>
        <v>4.097900327233198</v>
      </c>
      <c r="AA65" s="1">
        <f t="shared" si="29"/>
        <v>4.0656248702586151</v>
      </c>
      <c r="AD65" s="1">
        <f t="shared" si="40"/>
        <v>-7.8148670794902356E-2</v>
      </c>
      <c r="AE65" s="1">
        <f t="shared" si="30"/>
        <v>-0.21719993665933757</v>
      </c>
      <c r="AF65" s="1">
        <f t="shared" si="31"/>
        <v>-0.19976799631211684</v>
      </c>
      <c r="AG65" s="1">
        <f t="shared" si="32"/>
        <v>-0.28580412898765228</v>
      </c>
      <c r="AH65" s="1">
        <f t="shared" si="33"/>
        <v>-0.30370447047412474</v>
      </c>
      <c r="AI65" s="1">
        <f t="shared" si="34"/>
        <v>-0.32024388160752526</v>
      </c>
      <c r="AJ65" s="1">
        <f t="shared" si="35"/>
        <v>-0.32384206216903966</v>
      </c>
      <c r="AK65" s="1">
        <f t="shared" si="36"/>
        <v>-0.31839069427321665</v>
      </c>
      <c r="AL65" s="1"/>
      <c r="AM65" t="s">
        <v>179</v>
      </c>
      <c r="AN65" s="7">
        <f t="shared" si="37"/>
        <v>-0.13905126586443523</v>
      </c>
      <c r="AO65" s="7">
        <f t="shared" si="37"/>
        <v>1.7431940347220731E-2</v>
      </c>
      <c r="AP65" s="7">
        <f t="shared" si="55"/>
        <v>-0.10393647416200791</v>
      </c>
      <c r="AS65" t="s">
        <v>179</v>
      </c>
      <c r="AT65">
        <v>-345.87769238304003</v>
      </c>
      <c r="AU65">
        <v>-347.412860326643</v>
      </c>
      <c r="AV65">
        <v>-347.38802874784398</v>
      </c>
      <c r="AW65">
        <v>-347.46023961154498</v>
      </c>
      <c r="AX65">
        <v>1.1937490362000001</v>
      </c>
      <c r="AY65">
        <v>1.15913</v>
      </c>
      <c r="AZ65">
        <f t="shared" si="38"/>
        <v>-347.44851957255776</v>
      </c>
      <c r="BB65">
        <v>-230.78428549165801</v>
      </c>
      <c r="BC65">
        <v>-231.83259603671999</v>
      </c>
      <c r="BD65">
        <v>-231.81367117427601</v>
      </c>
      <c r="BE65">
        <v>-231.868843355427</v>
      </c>
      <c r="BF65">
        <v>1.186236218191</v>
      </c>
      <c r="BG65">
        <f t="shared" si="56"/>
        <v>-231.86018145638081</v>
      </c>
      <c r="BI65">
        <v>-115.09349898075899</v>
      </c>
      <c r="BJ65">
        <v>-115.57252051459299</v>
      </c>
      <c r="BK65">
        <v>-115.568838630184</v>
      </c>
      <c r="BL65">
        <v>-115.584528912824</v>
      </c>
      <c r="BM65">
        <v>1.2146931862620001</v>
      </c>
      <c r="BN65">
        <f t="shared" si="57"/>
        <v>-115.58175570489674</v>
      </c>
      <c r="BP65">
        <v>-115.09355671731601</v>
      </c>
      <c r="BQ65">
        <v>-115.572655774605</v>
      </c>
      <c r="BR65">
        <v>-115.568985162486</v>
      </c>
      <c r="BS65">
        <v>-115.584734326785</v>
      </c>
      <c r="BT65">
        <v>1.213406101178</v>
      </c>
      <c r="BU65">
        <f t="shared" si="58"/>
        <v>-115.58196446453806</v>
      </c>
      <c r="BW65">
        <v>-230.78435229293001</v>
      </c>
      <c r="BX65">
        <v>-231.832806906825</v>
      </c>
      <c r="BY65">
        <v>-231.81384299252699</v>
      </c>
      <c r="BZ65">
        <v>-231.86909339931799</v>
      </c>
      <c r="CA65">
        <v>1.185282887382</v>
      </c>
      <c r="CB65">
        <f t="shared" si="39"/>
        <v>-231.86045668060027</v>
      </c>
    </row>
    <row r="66" spans="1:80" x14ac:dyDescent="0.2">
      <c r="A66" t="s">
        <v>180</v>
      </c>
      <c r="B66" s="1">
        <f t="shared" si="41"/>
        <v>-1.0188749192500908</v>
      </c>
      <c r="C66" s="1">
        <f t="shared" si="42"/>
        <v>3.9285971121040859</v>
      </c>
      <c r="D66" s="1">
        <f t="shared" si="43"/>
        <v>2.5218952757927533</v>
      </c>
      <c r="E66" s="1">
        <f t="shared" si="44"/>
        <v>3.2803450647183476</v>
      </c>
      <c r="F66" s="1">
        <f t="shared" si="45"/>
        <v>3.1752975378807728</v>
      </c>
      <c r="G66" s="1">
        <f t="shared" si="46"/>
        <v>3.2753987644326577</v>
      </c>
      <c r="H66" s="1">
        <f t="shared" si="47"/>
        <v>3.2982835254887188</v>
      </c>
      <c r="I66" s="1">
        <f t="shared" si="20"/>
        <v>3.2676232775138101</v>
      </c>
      <c r="J66" s="1"/>
      <c r="K66" s="1">
        <f t="shared" si="48"/>
        <v>-1.0884829950259516</v>
      </c>
      <c r="L66" s="1">
        <f t="shared" si="49"/>
        <v>3.7209377244921122</v>
      </c>
      <c r="M66" s="1">
        <f t="shared" si="50"/>
        <v>2.3336556869387866</v>
      </c>
      <c r="N66" s="1">
        <f t="shared" si="51"/>
        <v>3.0142368575073588</v>
      </c>
      <c r="O66" s="1">
        <f t="shared" si="52"/>
        <v>2.8908423679793227</v>
      </c>
      <c r="P66" s="1">
        <f t="shared" si="53"/>
        <v>2.9762033675147328</v>
      </c>
      <c r="Q66" s="1">
        <f t="shared" si="54"/>
        <v>2.9957182740265118</v>
      </c>
      <c r="R66" s="1">
        <f t="shared" si="21"/>
        <v>2.9695728460103505</v>
      </c>
      <c r="S66" s="1"/>
      <c r="T66" s="1">
        <f t="shared" si="22"/>
        <v>-1.0536789571380212</v>
      </c>
      <c r="U66" s="1">
        <f t="shared" si="23"/>
        <v>3.8247674182980989</v>
      </c>
      <c r="V66" s="1">
        <f t="shared" si="24"/>
        <v>2.4277754813657699</v>
      </c>
      <c r="W66" s="1">
        <f t="shared" si="25"/>
        <v>3.1472909611128532</v>
      </c>
      <c r="X66" s="1">
        <f t="shared" si="26"/>
        <v>3.033069952930048</v>
      </c>
      <c r="Y66" s="1">
        <f t="shared" si="27"/>
        <v>3.125801065973695</v>
      </c>
      <c r="Z66" s="1">
        <f t="shared" si="28"/>
        <v>3.1470008997576153</v>
      </c>
      <c r="AA66" s="1">
        <f t="shared" si="29"/>
        <v>3.1185980617620803</v>
      </c>
      <c r="AD66" s="1">
        <f t="shared" si="40"/>
        <v>-6.9608075775860812E-2</v>
      </c>
      <c r="AE66" s="1">
        <f t="shared" si="30"/>
        <v>-0.20765938761197367</v>
      </c>
      <c r="AF66" s="1">
        <f t="shared" si="31"/>
        <v>-0.18823958885396674</v>
      </c>
      <c r="AG66" s="1">
        <f t="shared" si="32"/>
        <v>-0.26610820721098882</v>
      </c>
      <c r="AH66" s="1">
        <f t="shared" si="33"/>
        <v>-0.28445516990145014</v>
      </c>
      <c r="AI66" s="1">
        <f t="shared" si="34"/>
        <v>-0.29919539691792485</v>
      </c>
      <c r="AJ66" s="1">
        <f t="shared" si="35"/>
        <v>-0.30256525146220703</v>
      </c>
      <c r="AK66" s="1">
        <f t="shared" si="36"/>
        <v>-0.29805043150345956</v>
      </c>
      <c r="AL66" s="1"/>
      <c r="AM66" t="s">
        <v>180</v>
      </c>
      <c r="AN66" s="7">
        <f t="shared" si="37"/>
        <v>-0.13805131183611286</v>
      </c>
      <c r="AO66" s="7">
        <f t="shared" si="37"/>
        <v>1.9419798758006923E-2</v>
      </c>
      <c r="AP66" s="7">
        <f t="shared" si="55"/>
        <v>-9.6215581047483401E-2</v>
      </c>
      <c r="AS66" t="s">
        <v>180</v>
      </c>
      <c r="AT66">
        <v>-326.039419393157</v>
      </c>
      <c r="AU66">
        <v>-327.54380376655502</v>
      </c>
      <c r="AV66">
        <v>-327.52695401552899</v>
      </c>
      <c r="AW66">
        <v>-327.59885333551699</v>
      </c>
      <c r="AX66">
        <v>1.18822400035</v>
      </c>
      <c r="AY66">
        <v>1.1532</v>
      </c>
      <c r="AZ66">
        <f t="shared" si="38"/>
        <v>-327.58746391935756</v>
      </c>
      <c r="BB66">
        <v>-230.78432644255901</v>
      </c>
      <c r="BC66">
        <v>-231.83260894462001</v>
      </c>
      <c r="BD66">
        <v>-231.81368788876401</v>
      </c>
      <c r="BE66">
        <v>-231.86884198687</v>
      </c>
      <c r="BF66">
        <v>1.1862545806489999</v>
      </c>
      <c r="BG66">
        <f t="shared" si="56"/>
        <v>-231.86018220710486</v>
      </c>
      <c r="BI66">
        <v>-95.256716631066993</v>
      </c>
      <c r="BJ66">
        <v>-95.704934204188007</v>
      </c>
      <c r="BK66">
        <v>-95.709247230993995</v>
      </c>
      <c r="BL66">
        <v>-95.724783786252004</v>
      </c>
      <c r="BM66">
        <v>1.1974848754359999</v>
      </c>
      <c r="BN66">
        <f t="shared" si="57"/>
        <v>-95.722221553740539</v>
      </c>
      <c r="BP66">
        <v>-95.256764838975002</v>
      </c>
      <c r="BQ66">
        <v>-95.705062172685004</v>
      </c>
      <c r="BR66">
        <v>-95.709381030060996</v>
      </c>
      <c r="BS66">
        <v>-95.724967371326002</v>
      </c>
      <c r="BT66">
        <v>1.1961603200699999</v>
      </c>
      <c r="BU66">
        <f t="shared" si="58"/>
        <v>-95.722411341302291</v>
      </c>
      <c r="BW66">
        <v>-230.78438916217601</v>
      </c>
      <c r="BX66">
        <v>-231.832811902408</v>
      </c>
      <c r="BY66">
        <v>-231.81385406856401</v>
      </c>
      <c r="BZ66">
        <v>-231.86908247220001</v>
      </c>
      <c r="CA66">
        <v>1.1853710442930001</v>
      </c>
      <c r="CB66">
        <f t="shared" si="39"/>
        <v>-231.86044572769208</v>
      </c>
    </row>
    <row r="67" spans="1:80" x14ac:dyDescent="0.2">
      <c r="A67" t="s">
        <v>202</v>
      </c>
      <c r="B67" s="1">
        <f t="shared" si="41"/>
        <v>-0.42110957225829498</v>
      </c>
      <c r="C67" s="1">
        <f t="shared" si="42"/>
        <v>6.3417654653436415</v>
      </c>
      <c r="D67" s="1">
        <f t="shared" si="43"/>
        <v>4.3273627509374073</v>
      </c>
      <c r="E67" s="1">
        <f t="shared" si="44"/>
        <v>5.4119785717992226</v>
      </c>
      <c r="F67" s="1">
        <f t="shared" si="45"/>
        <v>5.2613976597720011</v>
      </c>
      <c r="G67" s="1">
        <f t="shared" si="46"/>
        <v>5.4095636173604333</v>
      </c>
      <c r="H67" s="1">
        <f t="shared" si="47"/>
        <v>5.4415270575859802</v>
      </c>
      <c r="I67" s="1">
        <f t="shared" si="20"/>
        <v>5.3933767923903293</v>
      </c>
      <c r="J67" s="1"/>
      <c r="K67" s="1">
        <f t="shared" si="48"/>
        <v>-0.51386078318894146</v>
      </c>
      <c r="L67" s="1">
        <f t="shared" si="49"/>
        <v>6.070067863478652</v>
      </c>
      <c r="M67" s="1">
        <f t="shared" si="50"/>
        <v>4.0797150781573519</v>
      </c>
      <c r="N67" s="1">
        <f t="shared" si="51"/>
        <v>5.0510370739725117</v>
      </c>
      <c r="O67" s="1">
        <f t="shared" si="52"/>
        <v>4.8673764966837227</v>
      </c>
      <c r="P67" s="1">
        <f t="shared" si="53"/>
        <v>4.9923232275045608</v>
      </c>
      <c r="Q67" s="1">
        <f t="shared" si="54"/>
        <v>5.0192776469067759</v>
      </c>
      <c r="R67" s="1">
        <f t="shared" si="21"/>
        <v>4.978673055121499</v>
      </c>
      <c r="S67" s="1"/>
      <c r="T67" s="1">
        <f t="shared" si="22"/>
        <v>-0.46748517772361819</v>
      </c>
      <c r="U67" s="1">
        <f t="shared" si="23"/>
        <v>6.2059166644111468</v>
      </c>
      <c r="V67" s="1">
        <f t="shared" si="24"/>
        <v>4.20353891454738</v>
      </c>
      <c r="W67" s="1">
        <f t="shared" si="25"/>
        <v>5.2315078228858667</v>
      </c>
      <c r="X67" s="1">
        <f t="shared" si="26"/>
        <v>5.0643870782278615</v>
      </c>
      <c r="Y67" s="1">
        <f t="shared" si="27"/>
        <v>5.2009434224324966</v>
      </c>
      <c r="Z67" s="1">
        <f t="shared" si="28"/>
        <v>5.2304023522463776</v>
      </c>
      <c r="AA67" s="1">
        <f t="shared" si="29"/>
        <v>5.1860249237559142</v>
      </c>
      <c r="AD67" s="1">
        <f t="shared" si="40"/>
        <v>-9.2751210930646477E-2</v>
      </c>
      <c r="AE67" s="1">
        <f t="shared" si="30"/>
        <v>-0.27169760186498948</v>
      </c>
      <c r="AF67" s="1">
        <f t="shared" si="31"/>
        <v>-0.24764767278005539</v>
      </c>
      <c r="AG67" s="1">
        <f t="shared" si="32"/>
        <v>-0.36094149782671092</v>
      </c>
      <c r="AH67" s="1">
        <f t="shared" si="33"/>
        <v>-0.39402116308827839</v>
      </c>
      <c r="AI67" s="1">
        <f t="shared" si="34"/>
        <v>-0.41724038985587253</v>
      </c>
      <c r="AJ67" s="1">
        <f t="shared" si="35"/>
        <v>-0.4222494106792043</v>
      </c>
      <c r="AK67" s="1">
        <f t="shared" si="36"/>
        <v>-0.41470373726883025</v>
      </c>
      <c r="AL67" s="1"/>
      <c r="AM67" t="s">
        <v>202</v>
      </c>
      <c r="AN67" s="7">
        <f t="shared" si="37"/>
        <v>-0.178946390934343</v>
      </c>
      <c r="AO67" s="7">
        <f t="shared" si="37"/>
        <v>2.4049929084934085E-2</v>
      </c>
      <c r="AP67" s="7">
        <f t="shared" si="55"/>
        <v>-0.146373490308223</v>
      </c>
      <c r="AS67" t="s">
        <v>202</v>
      </c>
      <c r="AT67">
        <v>-477.88969424413</v>
      </c>
      <c r="AU67">
        <v>-480.00693466354801</v>
      </c>
      <c r="AV67">
        <v>-479.96885558861402</v>
      </c>
      <c r="AW67">
        <v>-480.06977067359099</v>
      </c>
      <c r="AX67">
        <v>1.1928508197180001</v>
      </c>
      <c r="AY67">
        <v>1.15863</v>
      </c>
      <c r="AZ67">
        <f t="shared" si="38"/>
        <v>-480.05345550950005</v>
      </c>
      <c r="BB67">
        <v>-230.78426025678101</v>
      </c>
      <c r="BC67">
        <v>-231.8325936258</v>
      </c>
      <c r="BD67">
        <v>-231.81366646374099</v>
      </c>
      <c r="BE67">
        <v>-231.86884944494</v>
      </c>
      <c r="BF67">
        <v>1.186225388292</v>
      </c>
      <c r="BG67">
        <f t="shared" si="56"/>
        <v>-231.86018627502108</v>
      </c>
      <c r="BI67">
        <v>-247.10610506814101</v>
      </c>
      <c r="BJ67">
        <v>-248.16423479160301</v>
      </c>
      <c r="BK67">
        <v>-248.14829303365701</v>
      </c>
      <c r="BL67">
        <v>-248.19229669217501</v>
      </c>
      <c r="BM67">
        <v>1.202560754044</v>
      </c>
      <c r="BN67">
        <f t="shared" si="57"/>
        <v>-248.18488466395095</v>
      </c>
      <c r="BP67">
        <v>-247.10617016977099</v>
      </c>
      <c r="BQ67">
        <v>-248.16437892228601</v>
      </c>
      <c r="BR67">
        <v>-248.148452128972</v>
      </c>
      <c r="BS67">
        <v>-248.192526291874</v>
      </c>
      <c r="BT67">
        <v>1.2015919733830001</v>
      </c>
      <c r="BU67">
        <f t="shared" si="58"/>
        <v>-248.18513193699195</v>
      </c>
      <c r="BW67">
        <v>-230.784342963608</v>
      </c>
      <c r="BX67">
        <v>-231.83288247278799</v>
      </c>
      <c r="BY67">
        <v>-231.813902020097</v>
      </c>
      <c r="BZ67">
        <v>-231.86919504210701</v>
      </c>
      <c r="CA67">
        <v>1.1848954668030001</v>
      </c>
      <c r="CB67">
        <f t="shared" si="39"/>
        <v>-231.86056691464606</v>
      </c>
    </row>
    <row r="68" spans="1:80" x14ac:dyDescent="0.2">
      <c r="A68" t="s">
        <v>207</v>
      </c>
      <c r="B68" s="1">
        <f t="shared" si="41"/>
        <v>1.2002975435658241</v>
      </c>
      <c r="C68" s="1">
        <f t="shared" si="42"/>
        <v>4.4215471420972134</v>
      </c>
      <c r="D68" s="1">
        <f t="shared" si="43"/>
        <v>3.6507962700692187</v>
      </c>
      <c r="E68" s="1">
        <f t="shared" si="44"/>
        <v>4.2295305328207657</v>
      </c>
      <c r="F68" s="1">
        <f t="shared" si="45"/>
        <v>4.1799918975113908</v>
      </c>
      <c r="G68" s="1">
        <f t="shared" si="46"/>
        <v>4.2624723280045274</v>
      </c>
      <c r="H68" s="1">
        <f t="shared" si="47"/>
        <v>4.2792849014363172</v>
      </c>
      <c r="I68" s="1">
        <f t="shared" si="20"/>
        <v>4.2547672396689693</v>
      </c>
      <c r="J68" s="1"/>
      <c r="K68" s="1">
        <f t="shared" si="48"/>
        <v>1.1632298432790105</v>
      </c>
      <c r="L68" s="1">
        <f t="shared" si="49"/>
        <v>4.2886762349066156</v>
      </c>
      <c r="M68" s="1">
        <f t="shared" si="50"/>
        <v>3.5251971136487286</v>
      </c>
      <c r="N68" s="1">
        <f t="shared" si="51"/>
        <v>4.0363296066277776</v>
      </c>
      <c r="O68" s="1">
        <f t="shared" si="52"/>
        <v>3.9556951836839058</v>
      </c>
      <c r="P68" s="1">
        <f t="shared" si="53"/>
        <v>4.0227926128795888</v>
      </c>
      <c r="Q68" s="1">
        <f t="shared" si="54"/>
        <v>4.0364695596255267</v>
      </c>
      <c r="R68" s="1">
        <f t="shared" si="21"/>
        <v>4.0165245609798763</v>
      </c>
      <c r="S68" s="1"/>
      <c r="T68" s="1">
        <f t="shared" si="22"/>
        <v>1.1817636934224174</v>
      </c>
      <c r="U68" s="1">
        <f t="shared" si="23"/>
        <v>4.3551116885019141</v>
      </c>
      <c r="V68" s="1">
        <f t="shared" si="24"/>
        <v>3.5879966918589736</v>
      </c>
      <c r="W68" s="1">
        <f t="shared" si="25"/>
        <v>4.1329300697242717</v>
      </c>
      <c r="X68" s="1">
        <f t="shared" si="26"/>
        <v>4.0678435405976483</v>
      </c>
      <c r="Y68" s="1">
        <f t="shared" si="27"/>
        <v>4.1426324704420576</v>
      </c>
      <c r="Z68" s="1">
        <f t="shared" si="28"/>
        <v>4.1578772305309215</v>
      </c>
      <c r="AA68" s="1">
        <f t="shared" si="29"/>
        <v>4.1356459003244233</v>
      </c>
      <c r="AD68" s="1">
        <f t="shared" si="40"/>
        <v>-3.706770028681361E-2</v>
      </c>
      <c r="AE68" s="1">
        <f t="shared" si="30"/>
        <v>-0.1328709071905978</v>
      </c>
      <c r="AF68" s="1">
        <f t="shared" si="31"/>
        <v>-0.12559915642049013</v>
      </c>
      <c r="AG68" s="1">
        <f t="shared" si="32"/>
        <v>-0.19320092619298812</v>
      </c>
      <c r="AH68" s="1">
        <f t="shared" si="33"/>
        <v>-0.22429671382748495</v>
      </c>
      <c r="AI68" s="1">
        <f t="shared" si="34"/>
        <v>-0.23967971512493857</v>
      </c>
      <c r="AJ68" s="1">
        <f t="shared" si="35"/>
        <v>-0.24281534181079056</v>
      </c>
      <c r="AK68" s="1">
        <f t="shared" si="36"/>
        <v>-0.23824267868909299</v>
      </c>
      <c r="AL68" s="1"/>
      <c r="AM68" t="s">
        <v>207</v>
      </c>
      <c r="AN68" s="7">
        <f t="shared" si="37"/>
        <v>-9.5803206903784188E-2</v>
      </c>
      <c r="AO68" s="7">
        <f t="shared" si="37"/>
        <v>7.2717507701076656E-3</v>
      </c>
      <c r="AP68" s="7">
        <f t="shared" si="55"/>
        <v>-9.8697557406994818E-2</v>
      </c>
      <c r="AS68" t="s">
        <v>207</v>
      </c>
      <c r="AT68">
        <v>-493.56576283380599</v>
      </c>
      <c r="AU68">
        <v>-495.74698485013499</v>
      </c>
      <c r="AV68">
        <v>-495.69135742306503</v>
      </c>
      <c r="AW68">
        <v>-495.80768387622402</v>
      </c>
      <c r="AX68">
        <v>1.187630053568</v>
      </c>
      <c r="AY68">
        <v>1.1558600000000001</v>
      </c>
      <c r="AZ68">
        <f t="shared" si="38"/>
        <v>-495.78930581432502</v>
      </c>
      <c r="BB68">
        <v>-246.781925025937</v>
      </c>
      <c r="BC68">
        <v>-247.869969337491</v>
      </c>
      <c r="BD68">
        <v>-247.842769762752</v>
      </c>
      <c r="BE68">
        <v>-247.90047184299499</v>
      </c>
      <c r="BF68">
        <v>1.1884465857290001</v>
      </c>
      <c r="BG68">
        <f t="shared" si="56"/>
        <v>-247.89132228579837</v>
      </c>
      <c r="BI68">
        <v>-246.781925012057</v>
      </c>
      <c r="BJ68">
        <v>-247.86996932905299</v>
      </c>
      <c r="BK68">
        <v>-247.84276974636899</v>
      </c>
      <c r="BL68">
        <v>-247.90047184757</v>
      </c>
      <c r="BM68">
        <v>1.188446569705</v>
      </c>
      <c r="BN68">
        <f t="shared" si="57"/>
        <v>-247.89132228770481</v>
      </c>
      <c r="BP68">
        <v>-246.78195454913401</v>
      </c>
      <c r="BQ68">
        <v>-247.870075198471</v>
      </c>
      <c r="BR68">
        <v>-247.84286982540499</v>
      </c>
      <c r="BS68">
        <v>-247.90062579376399</v>
      </c>
      <c r="BT68">
        <v>1.1876322749029999</v>
      </c>
      <c r="BU68">
        <f t="shared" si="58"/>
        <v>-247.89150101334042</v>
      </c>
      <c r="BW68">
        <v>-246.78195455999801</v>
      </c>
      <c r="BX68">
        <v>-247.87007521133299</v>
      </c>
      <c r="BY68">
        <v>-247.84286983870399</v>
      </c>
      <c r="BZ68">
        <v>-247.90062578206201</v>
      </c>
      <c r="CA68">
        <v>1.1876324183710001</v>
      </c>
      <c r="CB68">
        <f t="shared" si="39"/>
        <v>-247.8915009997136</v>
      </c>
    </row>
    <row r="69" spans="1:80" x14ac:dyDescent="0.2">
      <c r="A69" t="s">
        <v>168</v>
      </c>
      <c r="B69" s="1">
        <f t="shared" si="41"/>
        <v>2.2443882506487198</v>
      </c>
      <c r="C69" s="1">
        <f t="shared" si="42"/>
        <v>2.9497094049144197</v>
      </c>
      <c r="D69" s="1">
        <f t="shared" si="43"/>
        <v>2.802465069434787</v>
      </c>
      <c r="E69" s="1">
        <f t="shared" si="44"/>
        <v>3.0608270985402006</v>
      </c>
      <c r="F69" s="1">
        <f t="shared" si="45"/>
        <v>2.9461367505320721</v>
      </c>
      <c r="G69" s="1">
        <f t="shared" si="46"/>
        <v>2.9700307878153618</v>
      </c>
      <c r="H69" s="1">
        <f t="shared" si="47"/>
        <v>2.974802232449353</v>
      </c>
      <c r="I69" s="1">
        <f t="shared" si="20"/>
        <v>2.9664375590711187</v>
      </c>
      <c r="J69" s="1"/>
      <c r="K69" s="1">
        <f t="shared" si="48"/>
        <v>2.204535270393285</v>
      </c>
      <c r="L69" s="1">
        <f t="shared" si="49"/>
        <v>2.8338342511531778</v>
      </c>
      <c r="M69" s="1">
        <f t="shared" si="50"/>
        <v>2.686489017800175</v>
      </c>
      <c r="N69" s="1">
        <f t="shared" si="51"/>
        <v>2.8989213405807894</v>
      </c>
      <c r="O69" s="1">
        <f t="shared" si="52"/>
        <v>2.7837417300842917</v>
      </c>
      <c r="P69" s="1">
        <f t="shared" si="53"/>
        <v>2.7999158286642634</v>
      </c>
      <c r="Q69" s="1">
        <f t="shared" si="54"/>
        <v>2.8031456644163413</v>
      </c>
      <c r="R69" s="1">
        <f t="shared" si="21"/>
        <v>2.7974835383300376</v>
      </c>
      <c r="S69" s="1"/>
      <c r="T69" s="1">
        <f t="shared" si="22"/>
        <v>2.2244617605210024</v>
      </c>
      <c r="U69" s="1">
        <f t="shared" si="23"/>
        <v>2.8917718280337987</v>
      </c>
      <c r="V69" s="1">
        <f t="shared" si="24"/>
        <v>2.744477043617481</v>
      </c>
      <c r="W69" s="1">
        <f t="shared" si="25"/>
        <v>2.9798742195604948</v>
      </c>
      <c r="X69" s="1">
        <f t="shared" si="26"/>
        <v>2.8649392403081819</v>
      </c>
      <c r="Y69" s="1">
        <f t="shared" si="27"/>
        <v>2.8849733082398128</v>
      </c>
      <c r="Z69" s="1">
        <f t="shared" si="28"/>
        <v>2.8889739484328469</v>
      </c>
      <c r="AA69" s="1">
        <f t="shared" si="29"/>
        <v>2.8819605487005782</v>
      </c>
      <c r="AD69" s="1">
        <f t="shared" si="40"/>
        <v>-3.9852980255434822E-2</v>
      </c>
      <c r="AE69" s="1">
        <f t="shared" si="30"/>
        <v>-0.11587515376124191</v>
      </c>
      <c r="AF69" s="1">
        <f t="shared" si="31"/>
        <v>-0.115976051634612</v>
      </c>
      <c r="AG69" s="1">
        <f t="shared" si="32"/>
        <v>-0.1619057579594112</v>
      </c>
      <c r="AH69" s="1">
        <f t="shared" si="33"/>
        <v>-0.16239502044778042</v>
      </c>
      <c r="AI69" s="1">
        <f t="shared" si="34"/>
        <v>-0.17011495915109842</v>
      </c>
      <c r="AJ69" s="1">
        <f t="shared" si="35"/>
        <v>-0.17165656803301177</v>
      </c>
      <c r="AK69" s="1">
        <f t="shared" si="36"/>
        <v>-0.16895402074108112</v>
      </c>
      <c r="AL69" s="1"/>
      <c r="AM69" t="s">
        <v>168</v>
      </c>
      <c r="AN69" s="7">
        <f t="shared" si="37"/>
        <v>-7.6022173505807089E-2</v>
      </c>
      <c r="AO69" s="7">
        <f t="shared" si="37"/>
        <v>-1.0089787337008715E-4</v>
      </c>
      <c r="AP69" s="7">
        <f t="shared" si="55"/>
        <v>-4.6418968813168426E-2</v>
      </c>
      <c r="AS69" t="s">
        <v>168</v>
      </c>
      <c r="AT69">
        <v>-152.91515755493</v>
      </c>
      <c r="AU69">
        <v>-153.55554109055501</v>
      </c>
      <c r="AV69">
        <v>-153.54327454438101</v>
      </c>
      <c r="AW69">
        <v>-153.56958472752601</v>
      </c>
      <c r="AX69">
        <v>1.199520752443</v>
      </c>
      <c r="AY69">
        <v>1.16631</v>
      </c>
      <c r="AZ69">
        <f t="shared" si="38"/>
        <v>-153.56520845681345</v>
      </c>
      <c r="BB69">
        <v>-76.850068375942996</v>
      </c>
      <c r="BC69">
        <v>-77.193458860956994</v>
      </c>
      <c r="BD69">
        <v>-77.190103735887007</v>
      </c>
      <c r="BE69">
        <v>-77.207668449850999</v>
      </c>
      <c r="BF69">
        <v>1.178153512353</v>
      </c>
      <c r="BG69">
        <f t="shared" si="56"/>
        <v>-77.205012416105518</v>
      </c>
      <c r="BI69">
        <v>-76.061512518792</v>
      </c>
      <c r="BJ69">
        <v>-76.357381568644001</v>
      </c>
      <c r="BK69">
        <v>-76.348704796315005</v>
      </c>
      <c r="BL69">
        <v>-76.357038539412002</v>
      </c>
      <c r="BM69">
        <v>1.226221843302</v>
      </c>
      <c r="BN69">
        <f t="shared" si="57"/>
        <v>-76.355501073140871</v>
      </c>
      <c r="BP69">
        <v>-76.061568120759006</v>
      </c>
      <c r="BQ69">
        <v>-76.357553223013994</v>
      </c>
      <c r="BR69">
        <v>-76.348878611014996</v>
      </c>
      <c r="BS69">
        <v>-76.357282581942997</v>
      </c>
      <c r="BT69">
        <v>1.22458367896</v>
      </c>
      <c r="BU69">
        <f t="shared" si="58"/>
        <v>-76.355741327767134</v>
      </c>
      <c r="BW69">
        <v>-76.850076283739995</v>
      </c>
      <c r="BX69">
        <v>-77.193471865391004</v>
      </c>
      <c r="BY69">
        <v>-77.190114740781993</v>
      </c>
      <c r="BZ69">
        <v>-77.207682420558001</v>
      </c>
      <c r="CA69">
        <v>1.1777573195269999</v>
      </c>
      <c r="CB69">
        <f t="shared" si="39"/>
        <v>-77.205030954406595</v>
      </c>
    </row>
    <row r="70" spans="1:80" x14ac:dyDescent="0.2">
      <c r="A70" t="s">
        <v>181</v>
      </c>
      <c r="B70" s="1">
        <f t="shared" si="41"/>
        <v>2.6310990159137355</v>
      </c>
      <c r="C70" s="1">
        <f t="shared" si="42"/>
        <v>5.1167009920904141</v>
      </c>
      <c r="D70" s="1">
        <f t="shared" si="43"/>
        <v>4.4984008573258834</v>
      </c>
      <c r="E70" s="1">
        <f t="shared" si="44"/>
        <v>5.0573819474392083</v>
      </c>
      <c r="F70" s="1">
        <f t="shared" si="45"/>
        <v>4.9253383358580614</v>
      </c>
      <c r="G70" s="1">
        <f t="shared" si="46"/>
        <v>4.998071404700803</v>
      </c>
      <c r="H70" s="1">
        <f t="shared" si="47"/>
        <v>5.0123984610850476</v>
      </c>
      <c r="I70" s="1">
        <f t="shared" si="20"/>
        <v>4.9856646015746584</v>
      </c>
      <c r="J70" s="1"/>
      <c r="K70" s="1">
        <f t="shared" si="48"/>
        <v>2.6072752801380039</v>
      </c>
      <c r="L70" s="1">
        <f t="shared" si="49"/>
        <v>4.9453475025556903</v>
      </c>
      <c r="M70" s="1">
        <f t="shared" si="50"/>
        <v>4.3256167716239302</v>
      </c>
      <c r="N70" s="1">
        <f t="shared" si="51"/>
        <v>4.8035063018869861</v>
      </c>
      <c r="O70" s="1">
        <f t="shared" si="52"/>
        <v>4.663241589375807</v>
      </c>
      <c r="P70" s="1">
        <f t="shared" si="53"/>
        <v>4.7207593533280168</v>
      </c>
      <c r="Q70" s="1">
        <f t="shared" si="54"/>
        <v>4.7320892787711557</v>
      </c>
      <c r="R70" s="1">
        <f t="shared" si="21"/>
        <v>4.7109479761241468</v>
      </c>
      <c r="S70" s="1"/>
      <c r="T70" s="1">
        <f t="shared" si="22"/>
        <v>2.6191871480258699</v>
      </c>
      <c r="U70" s="1">
        <f t="shared" si="23"/>
        <v>5.0310242473230522</v>
      </c>
      <c r="V70" s="1">
        <f t="shared" si="24"/>
        <v>4.4120088144749072</v>
      </c>
      <c r="W70" s="1">
        <f t="shared" si="25"/>
        <v>4.9304441246630972</v>
      </c>
      <c r="X70" s="1">
        <f t="shared" si="26"/>
        <v>4.7942899626169346</v>
      </c>
      <c r="Y70" s="1">
        <f t="shared" si="27"/>
        <v>4.8594153790144095</v>
      </c>
      <c r="Z70" s="1">
        <f t="shared" si="28"/>
        <v>4.8722438699281021</v>
      </c>
      <c r="AA70" s="1">
        <f t="shared" si="29"/>
        <v>4.8483062888494022</v>
      </c>
      <c r="AD70" s="1">
        <f t="shared" si="40"/>
        <v>-2.3823735775731603E-2</v>
      </c>
      <c r="AE70" s="1">
        <f t="shared" si="30"/>
        <v>-0.17135348953472374</v>
      </c>
      <c r="AF70" s="1">
        <f t="shared" si="31"/>
        <v>-0.17278408570195314</v>
      </c>
      <c r="AG70" s="1">
        <f t="shared" si="32"/>
        <v>-0.2538756455522222</v>
      </c>
      <c r="AH70" s="1">
        <f t="shared" si="33"/>
        <v>-0.26209674648225434</v>
      </c>
      <c r="AI70" s="1">
        <f t="shared" si="34"/>
        <v>-0.27731205137278625</v>
      </c>
      <c r="AJ70" s="1">
        <f t="shared" si="35"/>
        <v>-0.2803091823138919</v>
      </c>
      <c r="AK70" s="1">
        <f t="shared" si="36"/>
        <v>-0.27471662545051156</v>
      </c>
      <c r="AL70" s="1"/>
      <c r="AM70" t="s">
        <v>181</v>
      </c>
      <c r="AN70" s="7">
        <f t="shared" si="37"/>
        <v>-0.14752975375899213</v>
      </c>
      <c r="AO70" s="7">
        <f t="shared" si="37"/>
        <v>-1.4305961672294032E-3</v>
      </c>
      <c r="AP70" s="7">
        <f t="shared" si="55"/>
        <v>-8.9312660780301201E-2</v>
      </c>
      <c r="AS70" t="s">
        <v>181</v>
      </c>
      <c r="AT70">
        <v>-304.76254148959902</v>
      </c>
      <c r="AU70">
        <v>-306.00838810062999</v>
      </c>
      <c r="AV70">
        <v>-305.97817805580502</v>
      </c>
      <c r="AW70">
        <v>-306.03272043064601</v>
      </c>
      <c r="AX70">
        <v>1.20391773879</v>
      </c>
      <c r="AY70">
        <v>1.1703600000000001</v>
      </c>
      <c r="AZ70">
        <f t="shared" si="38"/>
        <v>-306.02348212690856</v>
      </c>
      <c r="BB70">
        <v>-76.849963975359003</v>
      </c>
      <c r="BC70">
        <v>-77.193411236466005</v>
      </c>
      <c r="BD70">
        <v>-77.190040556884</v>
      </c>
      <c r="BE70">
        <v>-77.207616853336006</v>
      </c>
      <c r="BF70">
        <v>1.178089519102</v>
      </c>
      <c r="BG70">
        <f t="shared" si="56"/>
        <v>-77.204959878520441</v>
      </c>
      <c r="BI70">
        <v>-227.90838459123901</v>
      </c>
      <c r="BJ70">
        <v>-228.80682288244401</v>
      </c>
      <c r="BK70">
        <v>-228.78096884114399</v>
      </c>
      <c r="BL70">
        <v>-228.817044126501</v>
      </c>
      <c r="BM70">
        <v>1.2144769141509999</v>
      </c>
      <c r="BN70">
        <f t="shared" si="57"/>
        <v>-228.81067322245966</v>
      </c>
      <c r="BP70">
        <v>-227.90841110199599</v>
      </c>
      <c r="BQ70">
        <v>-228.80690112524201</v>
      </c>
      <c r="BR70">
        <v>-228.78105945664799</v>
      </c>
      <c r="BS70">
        <v>-228.81718356678999</v>
      </c>
      <c r="BT70">
        <v>1.2139321953219999</v>
      </c>
      <c r="BU70">
        <f t="shared" si="58"/>
        <v>-228.81081738734727</v>
      </c>
      <c r="BW70">
        <v>-76.849975430140006</v>
      </c>
      <c r="BX70">
        <v>-77.193606062824003</v>
      </c>
      <c r="BY70">
        <v>-77.190225290336002</v>
      </c>
      <c r="BZ70">
        <v>-77.207881989623999</v>
      </c>
      <c r="CA70">
        <v>1.1764779068910001</v>
      </c>
      <c r="CB70">
        <f t="shared" si="39"/>
        <v>-77.205233391367543</v>
      </c>
    </row>
    <row r="71" spans="1:80" x14ac:dyDescent="0.2">
      <c r="A71" t="s">
        <v>182</v>
      </c>
      <c r="B71" s="1">
        <f t="shared" si="41"/>
        <v>-2.0168165514525209</v>
      </c>
      <c r="C71" s="1">
        <f t="shared" si="42"/>
        <v>3.0850281275289353</v>
      </c>
      <c r="D71" s="1">
        <f t="shared" si="43"/>
        <v>2.1338334938834724</v>
      </c>
      <c r="E71" s="1">
        <f t="shared" si="44"/>
        <v>2.9785808258225663</v>
      </c>
      <c r="F71" s="1">
        <f t="shared" si="45"/>
        <v>2.8905230641529482</v>
      </c>
      <c r="G71" s="1">
        <f t="shared" si="46"/>
        <v>3.0127359966471712</v>
      </c>
      <c r="H71" s="1">
        <f t="shared" si="47"/>
        <v>3.0417017147466612</v>
      </c>
      <c r="I71" s="1">
        <f t="shared" si="20"/>
        <v>2.9974433004320251</v>
      </c>
      <c r="J71" s="1"/>
      <c r="K71" s="1">
        <f t="shared" si="48"/>
        <v>-2.0923128575655188</v>
      </c>
      <c r="L71" s="1">
        <f t="shared" si="49"/>
        <v>2.9160144671915109</v>
      </c>
      <c r="M71" s="1">
        <f t="shared" si="50"/>
        <v>1.9445817949523556</v>
      </c>
      <c r="N71" s="1">
        <f t="shared" si="51"/>
        <v>2.6902943201177321</v>
      </c>
      <c r="O71" s="1">
        <f t="shared" si="52"/>
        <v>2.5877021198869605</v>
      </c>
      <c r="P71" s="1">
        <f t="shared" si="53"/>
        <v>2.6915724835671488</v>
      </c>
      <c r="Q71" s="1">
        <f t="shared" si="54"/>
        <v>2.7161908247839754</v>
      </c>
      <c r="R71" s="1">
        <f t="shared" si="21"/>
        <v>2.6785750218002202</v>
      </c>
      <c r="S71" s="1"/>
      <c r="T71" s="1">
        <f t="shared" si="22"/>
        <v>-2.0545647045090201</v>
      </c>
      <c r="U71" s="1">
        <f t="shared" si="23"/>
        <v>3.0005212973602231</v>
      </c>
      <c r="V71" s="1">
        <f t="shared" si="24"/>
        <v>2.0392076444179139</v>
      </c>
      <c r="W71" s="1">
        <f t="shared" si="25"/>
        <v>2.834437572970149</v>
      </c>
      <c r="X71" s="1">
        <f t="shared" si="26"/>
        <v>2.7391125920199544</v>
      </c>
      <c r="Y71" s="1">
        <f t="shared" si="27"/>
        <v>2.85215424010716</v>
      </c>
      <c r="Z71" s="1">
        <f t="shared" si="28"/>
        <v>2.8789462697653185</v>
      </c>
      <c r="AA71" s="1">
        <f t="shared" si="29"/>
        <v>2.8380091611161227</v>
      </c>
      <c r="AD71" s="1">
        <f t="shared" si="40"/>
        <v>-7.5496306112997846E-2</v>
      </c>
      <c r="AE71" s="1">
        <f t="shared" si="30"/>
        <v>-0.16901366033742438</v>
      </c>
      <c r="AF71" s="1">
        <f t="shared" si="31"/>
        <v>-0.18925169893111682</v>
      </c>
      <c r="AG71" s="1">
        <f t="shared" si="32"/>
        <v>-0.28828650570483427</v>
      </c>
      <c r="AH71" s="1">
        <f t="shared" si="33"/>
        <v>-0.30282094426598771</v>
      </c>
      <c r="AI71" s="1">
        <f t="shared" si="34"/>
        <v>-0.32116351308002233</v>
      </c>
      <c r="AJ71" s="1">
        <f t="shared" si="35"/>
        <v>-0.32551088996268573</v>
      </c>
      <c r="AK71" s="1">
        <f t="shared" si="36"/>
        <v>-0.31886827863180489</v>
      </c>
      <c r="AL71" s="1"/>
      <c r="AM71" t="s">
        <v>182</v>
      </c>
      <c r="AN71" s="7">
        <f t="shared" si="37"/>
        <v>-9.351735422442653E-2</v>
      </c>
      <c r="AO71" s="7">
        <f t="shared" si="37"/>
        <v>-2.0238038593692442E-2</v>
      </c>
      <c r="AP71" s="7">
        <f t="shared" si="55"/>
        <v>-0.11356924533487089</v>
      </c>
      <c r="AS71" t="s">
        <v>182</v>
      </c>
      <c r="AT71">
        <v>-424.31232944839599</v>
      </c>
      <c r="AU71">
        <v>-426.20038181061699</v>
      </c>
      <c r="AV71">
        <v>-426.19230761208098</v>
      </c>
      <c r="AW71">
        <v>-426.26723554874098</v>
      </c>
      <c r="AX71">
        <v>1.199789526027</v>
      </c>
      <c r="AY71">
        <v>1.16151</v>
      </c>
      <c r="AZ71">
        <f t="shared" si="38"/>
        <v>-426.254758512872</v>
      </c>
      <c r="BB71">
        <v>-196.407019496153</v>
      </c>
      <c r="BC71">
        <v>-197.388534467825</v>
      </c>
      <c r="BD71">
        <v>-197.407809738563</v>
      </c>
      <c r="BE71">
        <v>-197.44532034422301</v>
      </c>
      <c r="BF71">
        <v>1.1891140103910001</v>
      </c>
      <c r="BG71">
        <f t="shared" si="56"/>
        <v>-197.43935474209692</v>
      </c>
      <c r="BI71">
        <v>-227.90852395386599</v>
      </c>
      <c r="BJ71">
        <v>-228.80693103773601</v>
      </c>
      <c r="BK71">
        <v>-228.78109739353499</v>
      </c>
      <c r="BL71">
        <v>-228.81716853402801</v>
      </c>
      <c r="BM71">
        <v>1.214515054229</v>
      </c>
      <c r="BN71">
        <f t="shared" si="57"/>
        <v>-228.81079742925493</v>
      </c>
      <c r="BP71">
        <v>-227.90859140486299</v>
      </c>
      <c r="BQ71">
        <v>-228.807102355182</v>
      </c>
      <c r="BR71">
        <v>-228.781277864727</v>
      </c>
      <c r="BS71">
        <v>-228.817461574422</v>
      </c>
      <c r="BT71">
        <v>1.213398434526</v>
      </c>
      <c r="BU71">
        <f t="shared" si="58"/>
        <v>-228.81109800349216</v>
      </c>
      <c r="BW71">
        <v>-196.40707235617299</v>
      </c>
      <c r="BX71">
        <v>-197.38863249078</v>
      </c>
      <c r="BY71">
        <v>-197.40793085913799</v>
      </c>
      <c r="BZ71">
        <v>-197.44548671760001</v>
      </c>
      <c r="CA71">
        <v>1.1882552551409999</v>
      </c>
      <c r="CB71">
        <f t="shared" si="39"/>
        <v>-197.43953674373182</v>
      </c>
    </row>
    <row r="72" spans="1:80" x14ac:dyDescent="0.2">
      <c r="A72" t="s">
        <v>183</v>
      </c>
      <c r="B72" s="1">
        <f t="shared" si="41"/>
        <v>-2.0839855178538174</v>
      </c>
      <c r="C72" s="1">
        <f t="shared" si="42"/>
        <v>3.74336070151936</v>
      </c>
      <c r="D72" s="1">
        <f t="shared" si="43"/>
        <v>2.6397503312662782</v>
      </c>
      <c r="E72" s="1">
        <f t="shared" si="44"/>
        <v>3.6311314187444403</v>
      </c>
      <c r="F72" s="1">
        <f t="shared" si="45"/>
        <v>3.5265316935310613</v>
      </c>
      <c r="G72" s="1">
        <f t="shared" si="46"/>
        <v>3.6656765570840286</v>
      </c>
      <c r="H72" s="1">
        <f t="shared" si="47"/>
        <v>3.6999156836047851</v>
      </c>
      <c r="I72" s="1">
        <f t="shared" si="20"/>
        <v>3.6518339000190752</v>
      </c>
      <c r="J72" s="1"/>
      <c r="K72" s="1">
        <f t="shared" si="48"/>
        <v>-2.1608413025720932</v>
      </c>
      <c r="L72" s="1">
        <f t="shared" si="49"/>
        <v>3.5238773826699985</v>
      </c>
      <c r="M72" s="1">
        <f t="shared" si="50"/>
        <v>2.4084307261646387</v>
      </c>
      <c r="N72" s="1">
        <f t="shared" si="51"/>
        <v>3.2804904379272859</v>
      </c>
      <c r="O72" s="1">
        <f t="shared" si="52"/>
        <v>3.1600640139025109</v>
      </c>
      <c r="P72" s="1">
        <f t="shared" si="53"/>
        <v>3.2780027930814604</v>
      </c>
      <c r="Q72" s="1">
        <f t="shared" si="54"/>
        <v>3.3070237765292219</v>
      </c>
      <c r="R72" s="1">
        <f t="shared" si="21"/>
        <v>3.2662697974598722</v>
      </c>
      <c r="S72" s="1"/>
      <c r="T72" s="1">
        <f t="shared" si="22"/>
        <v>-2.122413410212955</v>
      </c>
      <c r="U72" s="1">
        <f t="shared" si="23"/>
        <v>3.6336190420946792</v>
      </c>
      <c r="V72" s="1">
        <f t="shared" si="24"/>
        <v>2.5240905287154582</v>
      </c>
      <c r="W72" s="1">
        <f t="shared" si="25"/>
        <v>3.4558109283358629</v>
      </c>
      <c r="X72" s="1">
        <f t="shared" si="26"/>
        <v>3.3432978537167859</v>
      </c>
      <c r="Y72" s="1">
        <f t="shared" si="27"/>
        <v>3.4718396750827445</v>
      </c>
      <c r="Z72" s="1">
        <f t="shared" si="28"/>
        <v>3.5034697300670032</v>
      </c>
      <c r="AA72" s="1">
        <f t="shared" si="29"/>
        <v>3.4590518487394739</v>
      </c>
      <c r="AD72" s="1">
        <f t="shared" si="40"/>
        <v>-7.685578471827581E-2</v>
      </c>
      <c r="AE72" s="1">
        <f t="shared" si="30"/>
        <v>-0.21948331884936145</v>
      </c>
      <c r="AF72" s="1">
        <f t="shared" si="31"/>
        <v>-0.23131960510163951</v>
      </c>
      <c r="AG72" s="1">
        <f t="shared" si="32"/>
        <v>-0.35064098081715445</v>
      </c>
      <c r="AH72" s="1">
        <f t="shared" si="33"/>
        <v>-0.36646767962855042</v>
      </c>
      <c r="AI72" s="1">
        <f t="shared" si="34"/>
        <v>-0.38767376400256826</v>
      </c>
      <c r="AJ72" s="1">
        <f t="shared" si="35"/>
        <v>-0.39289190707556321</v>
      </c>
      <c r="AK72" s="1">
        <f t="shared" si="36"/>
        <v>-0.38556410255920293</v>
      </c>
      <c r="AL72" s="1"/>
      <c r="AM72" t="s">
        <v>183</v>
      </c>
      <c r="AN72" s="7">
        <f t="shared" si="37"/>
        <v>-0.14262753413108564</v>
      </c>
      <c r="AO72" s="7">
        <f t="shared" si="37"/>
        <v>-1.1836286252278061E-2</v>
      </c>
      <c r="AP72" s="7">
        <f t="shared" si="55"/>
        <v>-0.13514807452691091</v>
      </c>
      <c r="AS72" t="s">
        <v>183</v>
      </c>
      <c r="AT72">
        <v>-404.46974679041602</v>
      </c>
      <c r="AU72">
        <v>-406.32749300085999</v>
      </c>
      <c r="AV72">
        <v>-406.32678777365402</v>
      </c>
      <c r="AW72">
        <v>-406.40157786873499</v>
      </c>
      <c r="AX72">
        <v>1.1955205617210001</v>
      </c>
      <c r="AY72">
        <v>1.1569100000000001</v>
      </c>
      <c r="AZ72">
        <f t="shared" si="38"/>
        <v>-406.38934637571879</v>
      </c>
      <c r="BB72">
        <v>-196.406983898769</v>
      </c>
      <c r="BC72">
        <v>-197.388536943346</v>
      </c>
      <c r="BD72">
        <v>-197.40780567621599</v>
      </c>
      <c r="BE72">
        <v>-197.44532245480701</v>
      </c>
      <c r="BF72">
        <v>1.1891065338169999</v>
      </c>
      <c r="BG72">
        <f t="shared" si="56"/>
        <v>-197.4393560693255</v>
      </c>
      <c r="BI72">
        <v>-208.066083933827</v>
      </c>
      <c r="BJ72">
        <v>-208.93299063276501</v>
      </c>
      <c r="BK72">
        <v>-208.91477538768899</v>
      </c>
      <c r="BL72">
        <v>-208.95046883791801</v>
      </c>
      <c r="BM72">
        <v>1.206062188795</v>
      </c>
      <c r="BN72">
        <f t="shared" si="57"/>
        <v>-208.94437042064885</v>
      </c>
      <c r="BP72">
        <v>-208.06614941434299</v>
      </c>
      <c r="BQ72">
        <v>-208.933233250776</v>
      </c>
      <c r="BR72">
        <v>-208.915010351886</v>
      </c>
      <c r="BS72">
        <v>-208.950843423028</v>
      </c>
      <c r="BT72">
        <v>1.2047644950550001</v>
      </c>
      <c r="BU72">
        <f t="shared" si="58"/>
        <v>-208.9447531533124</v>
      </c>
      <c r="BW72">
        <v>-196.407040895737</v>
      </c>
      <c r="BX72">
        <v>-197.38864409425301</v>
      </c>
      <c r="BY72">
        <v>-197.40793934325899</v>
      </c>
      <c r="BZ72">
        <v>-197.44550665164499</v>
      </c>
      <c r="CA72">
        <v>1.188162192047</v>
      </c>
      <c r="CB72">
        <f t="shared" si="39"/>
        <v>-197.43955734005897</v>
      </c>
    </row>
    <row r="73" spans="1:80" x14ac:dyDescent="0.2">
      <c r="A73" t="s">
        <v>184</v>
      </c>
      <c r="B73" s="1">
        <f t="shared" si="41"/>
        <v>-1.1811864110837964</v>
      </c>
      <c r="C73" s="1">
        <f t="shared" si="42"/>
        <v>4.637652400973673</v>
      </c>
      <c r="D73" s="1">
        <f t="shared" si="43"/>
        <v>2.9174992958430619</v>
      </c>
      <c r="E73" s="1">
        <f t="shared" si="44"/>
        <v>3.8907665837090124</v>
      </c>
      <c r="F73" s="1">
        <f t="shared" si="45"/>
        <v>3.7104024476106963</v>
      </c>
      <c r="G73" s="1">
        <f t="shared" si="46"/>
        <v>3.8408350160764719</v>
      </c>
      <c r="H73" s="1">
        <f t="shared" si="47"/>
        <v>3.8672050183221742</v>
      </c>
      <c r="I73" s="1">
        <f t="shared" si="20"/>
        <v>3.8224396629554631</v>
      </c>
      <c r="J73" s="1"/>
      <c r="K73" s="1">
        <f t="shared" si="48"/>
        <v>-1.26297505302902</v>
      </c>
      <c r="L73" s="1">
        <f t="shared" si="49"/>
        <v>4.3975955167648406</v>
      </c>
      <c r="M73" s="1">
        <f t="shared" si="50"/>
        <v>2.6951238660179628</v>
      </c>
      <c r="N73" s="1">
        <f t="shared" si="51"/>
        <v>3.5554613276537395</v>
      </c>
      <c r="O73" s="1">
        <f t="shared" si="52"/>
        <v>3.3526890697810008</v>
      </c>
      <c r="P73" s="1">
        <f t="shared" si="53"/>
        <v>3.4608585458000207</v>
      </c>
      <c r="Q73" s="1">
        <f t="shared" si="54"/>
        <v>3.4827275418574462</v>
      </c>
      <c r="R73" s="1">
        <f t="shared" si="21"/>
        <v>3.4456030330727181</v>
      </c>
      <c r="S73" s="1"/>
      <c r="T73" s="1">
        <f t="shared" si="22"/>
        <v>-1.2220807320564082</v>
      </c>
      <c r="U73" s="1">
        <f t="shared" si="23"/>
        <v>4.5176239588692564</v>
      </c>
      <c r="V73" s="1">
        <f t="shared" si="24"/>
        <v>2.8063115809305126</v>
      </c>
      <c r="W73" s="1">
        <f t="shared" si="25"/>
        <v>3.7231139556813759</v>
      </c>
      <c r="X73" s="1">
        <f t="shared" si="26"/>
        <v>3.5315457586958487</v>
      </c>
      <c r="Y73" s="1">
        <f t="shared" si="27"/>
        <v>3.6508467809382461</v>
      </c>
      <c r="Z73" s="1">
        <f t="shared" si="28"/>
        <v>3.6749662800898104</v>
      </c>
      <c r="AA73" s="1">
        <f t="shared" si="29"/>
        <v>3.6340213480140906</v>
      </c>
      <c r="AD73" s="1">
        <f t="shared" si="40"/>
        <v>-8.1788641945223617E-2</v>
      </c>
      <c r="AE73" s="1">
        <f t="shared" si="30"/>
        <v>-0.24005688420883242</v>
      </c>
      <c r="AF73" s="1">
        <f t="shared" si="31"/>
        <v>-0.22237542982509906</v>
      </c>
      <c r="AG73" s="1">
        <f t="shared" si="32"/>
        <v>-0.33530525605527295</v>
      </c>
      <c r="AH73" s="1">
        <f t="shared" si="33"/>
        <v>-0.35771337782969548</v>
      </c>
      <c r="AI73" s="1">
        <f t="shared" si="34"/>
        <v>-0.37997647027645121</v>
      </c>
      <c r="AJ73" s="1">
        <f t="shared" si="35"/>
        <v>-0.38447747646472807</v>
      </c>
      <c r="AK73" s="1">
        <f t="shared" si="36"/>
        <v>-0.37683662988274502</v>
      </c>
      <c r="AL73" s="1"/>
      <c r="AM73" t="s">
        <v>184</v>
      </c>
      <c r="AN73" s="7">
        <f t="shared" si="37"/>
        <v>-0.1582682422636088</v>
      </c>
      <c r="AO73" s="7">
        <f t="shared" si="37"/>
        <v>1.7681454383733364E-2</v>
      </c>
      <c r="AP73" s="7">
        <f t="shared" si="55"/>
        <v>-0.13533794800459642</v>
      </c>
      <c r="AS73" t="s">
        <v>184</v>
      </c>
      <c r="AT73">
        <v>-458.69078686476598</v>
      </c>
      <c r="AU73">
        <v>-460.64688958742698</v>
      </c>
      <c r="AV73">
        <v>-460.599359146072</v>
      </c>
      <c r="AW73">
        <v>-460.69216158211702</v>
      </c>
      <c r="AX73">
        <v>1.197757532382</v>
      </c>
      <c r="AY73">
        <v>1.1645000000000001</v>
      </c>
      <c r="AZ73">
        <f t="shared" si="38"/>
        <v>-460.67683929838671</v>
      </c>
      <c r="BB73">
        <v>-230.78431966516001</v>
      </c>
      <c r="BC73">
        <v>-231.83260249701399</v>
      </c>
      <c r="BD73">
        <v>-231.81368149185801</v>
      </c>
      <c r="BE73">
        <v>-231.86883485832101</v>
      </c>
      <c r="BF73">
        <v>1.186255091017</v>
      </c>
      <c r="BG73">
        <f t="shared" si="56"/>
        <v>-231.86017517342839</v>
      </c>
      <c r="BI73">
        <v>-227.90834953989099</v>
      </c>
      <c r="BJ73">
        <v>-228.806896521185</v>
      </c>
      <c r="BK73">
        <v>-228.781028323334</v>
      </c>
      <c r="BL73">
        <v>-228.817126392831</v>
      </c>
      <c r="BM73">
        <v>1.214486825846</v>
      </c>
      <c r="BN73">
        <f t="shared" si="57"/>
        <v>-228.81075122252795</v>
      </c>
      <c r="BP73">
        <v>-227.90841224273001</v>
      </c>
      <c r="BQ73">
        <v>-228.807034174992</v>
      </c>
      <c r="BR73">
        <v>-228.781182812857</v>
      </c>
      <c r="BS73">
        <v>-228.817371266762</v>
      </c>
      <c r="BT73">
        <v>1.213468290417</v>
      </c>
      <c r="BU73">
        <f t="shared" si="58"/>
        <v>-228.81100514459058</v>
      </c>
      <c r="BW73">
        <v>-230.78438730081299</v>
      </c>
      <c r="BX73">
        <v>-231.832847398187</v>
      </c>
      <c r="BY73">
        <v>-231.813881380125</v>
      </c>
      <c r="BZ73">
        <v>-231.869124327306</v>
      </c>
      <c r="CA73">
        <v>1.1852185696140001</v>
      </c>
      <c r="CB73">
        <f t="shared" si="39"/>
        <v>-231.86049130389543</v>
      </c>
    </row>
    <row r="74" spans="1:80" x14ac:dyDescent="0.2">
      <c r="A74" t="s">
        <v>185</v>
      </c>
      <c r="B74" s="1">
        <f t="shared" si="41"/>
        <v>-0.50509696294353679</v>
      </c>
      <c r="C74" s="1">
        <f t="shared" si="42"/>
        <v>3.2461349385299765</v>
      </c>
      <c r="D74" s="1">
        <f t="shared" si="43"/>
        <v>2.4268766766114651</v>
      </c>
      <c r="E74" s="1">
        <f t="shared" si="44"/>
        <v>3.0635270842938778</v>
      </c>
      <c r="F74" s="1">
        <f t="shared" si="45"/>
        <v>2.9831340353274842</v>
      </c>
      <c r="G74" s="1">
        <f t="shared" si="46"/>
        <v>3.0722520267673774</v>
      </c>
      <c r="H74" s="1">
        <f t="shared" si="47"/>
        <v>3.093049242122238</v>
      </c>
      <c r="I74" s="1">
        <f t="shared" si="20"/>
        <v>3.0617332001140576</v>
      </c>
      <c r="J74" s="1"/>
      <c r="K74" s="1">
        <f t="shared" si="48"/>
        <v>-0.554469023208921</v>
      </c>
      <c r="L74" s="1">
        <f t="shared" si="49"/>
        <v>3.0614772718176559</v>
      </c>
      <c r="M74" s="1">
        <f t="shared" si="50"/>
        <v>2.2536207640084047</v>
      </c>
      <c r="N74" s="1">
        <f t="shared" si="51"/>
        <v>2.8059629171968083</v>
      </c>
      <c r="O74" s="1">
        <f t="shared" si="52"/>
        <v>2.7163280971168065</v>
      </c>
      <c r="P74" s="1">
        <f t="shared" si="53"/>
        <v>2.7904584389541034</v>
      </c>
      <c r="Q74" s="1">
        <f t="shared" si="54"/>
        <v>2.8077580286173145</v>
      </c>
      <c r="R74" s="1">
        <f t="shared" si="21"/>
        <v>2.7817086432850235</v>
      </c>
      <c r="S74" s="1"/>
      <c r="T74" s="1">
        <f t="shared" si="22"/>
        <v>-0.52978299307622889</v>
      </c>
      <c r="U74" s="1">
        <f t="shared" si="23"/>
        <v>3.1538061051738162</v>
      </c>
      <c r="V74" s="1">
        <f t="shared" si="24"/>
        <v>2.3402487203099351</v>
      </c>
      <c r="W74" s="1">
        <f t="shared" si="25"/>
        <v>2.9347450007453428</v>
      </c>
      <c r="X74" s="1">
        <f t="shared" si="26"/>
        <v>2.8497310662221453</v>
      </c>
      <c r="Y74" s="1">
        <f t="shared" si="27"/>
        <v>2.9313552328607404</v>
      </c>
      <c r="Z74" s="1">
        <f t="shared" si="28"/>
        <v>2.950403635369776</v>
      </c>
      <c r="AA74" s="1">
        <f t="shared" si="29"/>
        <v>2.9217209216995403</v>
      </c>
      <c r="AD74" s="1">
        <f t="shared" si="40"/>
        <v>-4.937206026538421E-2</v>
      </c>
      <c r="AE74" s="1">
        <f t="shared" si="30"/>
        <v>-0.18465766671232053</v>
      </c>
      <c r="AF74" s="1">
        <f t="shared" si="31"/>
        <v>-0.17325591260306039</v>
      </c>
      <c r="AG74" s="1">
        <f t="shared" si="32"/>
        <v>-0.25756416709706942</v>
      </c>
      <c r="AH74" s="1">
        <f t="shared" si="33"/>
        <v>-0.26680593821067777</v>
      </c>
      <c r="AI74" s="1">
        <f t="shared" si="34"/>
        <v>-0.28179358781327402</v>
      </c>
      <c r="AJ74" s="1">
        <f t="shared" si="35"/>
        <v>-0.28529121350492348</v>
      </c>
      <c r="AK74" s="1">
        <f t="shared" si="36"/>
        <v>-0.28002455682903404</v>
      </c>
      <c r="AL74" s="1"/>
      <c r="AM74" t="s">
        <v>185</v>
      </c>
      <c r="AN74" s="7">
        <f t="shared" si="37"/>
        <v>-0.13528560644693632</v>
      </c>
      <c r="AO74" s="7">
        <f t="shared" si="37"/>
        <v>1.1401754109260143E-2</v>
      </c>
      <c r="AP74" s="7">
        <f t="shared" si="55"/>
        <v>-9.3550025607617382E-2</v>
      </c>
      <c r="AS74" t="s">
        <v>185</v>
      </c>
      <c r="AT74">
        <v>-325.17117452441198</v>
      </c>
      <c r="AU74">
        <v>-326.604873873663</v>
      </c>
      <c r="AV74">
        <v>-326.59594793504698</v>
      </c>
      <c r="AW74">
        <v>-326.65672269756601</v>
      </c>
      <c r="AX74">
        <v>1.1975977577150001</v>
      </c>
      <c r="AY74">
        <v>1.16021</v>
      </c>
      <c r="AZ74">
        <f t="shared" si="38"/>
        <v>-326.64669515975368</v>
      </c>
      <c r="BB74">
        <v>-247.106264458368</v>
      </c>
      <c r="BC74">
        <v>-248.16424737738399</v>
      </c>
      <c r="BD74">
        <v>-248.14834143288499</v>
      </c>
      <c r="BE74">
        <v>-248.192318182511</v>
      </c>
      <c r="BF74">
        <v>1.2025461312050001</v>
      </c>
      <c r="BG74">
        <f t="shared" si="56"/>
        <v>-248.18491113153092</v>
      </c>
      <c r="BI74">
        <v>-78.065714989257003</v>
      </c>
      <c r="BJ74">
        <v>-78.435453451187996</v>
      </c>
      <c r="BK74">
        <v>-78.443739028161005</v>
      </c>
      <c r="BL74">
        <v>-78.459522474091003</v>
      </c>
      <c r="BM74">
        <v>1.1875222754470001</v>
      </c>
      <c r="BN74">
        <f t="shared" si="57"/>
        <v>-78.45703010173186</v>
      </c>
      <c r="BP74">
        <v>-78.065750179372998</v>
      </c>
      <c r="BQ74">
        <v>-78.435612646723996</v>
      </c>
      <c r="BR74">
        <v>-78.443878265476997</v>
      </c>
      <c r="BS74">
        <v>-78.459718075660007</v>
      </c>
      <c r="BT74">
        <v>1.18601502124</v>
      </c>
      <c r="BU74">
        <f t="shared" si="58"/>
        <v>-78.457233754150693</v>
      </c>
      <c r="BW74">
        <v>-247.106307947635</v>
      </c>
      <c r="BX74">
        <v>-248.16438245255901</v>
      </c>
      <c r="BY74">
        <v>-248.148478296429</v>
      </c>
      <c r="BZ74">
        <v>-248.192533035552</v>
      </c>
      <c r="CA74">
        <v>1.201896121576</v>
      </c>
      <c r="CB74">
        <f t="shared" si="39"/>
        <v>-248.18513266142125</v>
      </c>
    </row>
    <row r="75" spans="1:80" x14ac:dyDescent="0.2">
      <c r="A75" t="s">
        <v>186</v>
      </c>
      <c r="B75" s="1">
        <f t="shared" si="41"/>
        <v>2.5544980759387137</v>
      </c>
      <c r="C75" s="1">
        <f t="shared" si="42"/>
        <v>4.2218566915060745</v>
      </c>
      <c r="D75" s="1">
        <f t="shared" si="43"/>
        <v>3.7319532747371267</v>
      </c>
      <c r="E75" s="1">
        <f t="shared" si="44"/>
        <v>4.0606244062208976</v>
      </c>
      <c r="F75" s="1">
        <f t="shared" si="45"/>
        <v>4.0321366734762112</v>
      </c>
      <c r="G75" s="1">
        <f t="shared" ref="G75:G76" si="59">(F75-D75)*AY75+D75</f>
        <v>4.0781577903369</v>
      </c>
      <c r="H75" s="1">
        <f t="shared" si="47"/>
        <v>4.0877799936041104</v>
      </c>
      <c r="I75" s="1">
        <f t="shared" si="20"/>
        <v>4.0745525877180437</v>
      </c>
      <c r="J75" s="1"/>
      <c r="K75" s="1">
        <f t="shared" si="48"/>
        <v>2.5282882873825958</v>
      </c>
      <c r="L75" s="1">
        <f t="shared" si="49"/>
        <v>4.1436891853880287</v>
      </c>
      <c r="M75" s="1">
        <f t="shared" si="50"/>
        <v>3.6500903049136006</v>
      </c>
      <c r="N75" s="1">
        <f t="shared" si="51"/>
        <v>3.9413071130906649</v>
      </c>
      <c r="O75" s="1">
        <f t="shared" si="52"/>
        <v>3.8936101201061102</v>
      </c>
      <c r="P75" s="1">
        <f t="shared" ref="P75:P76" si="60">(O75-M75)*AY75+M75</f>
        <v>3.9309441429732739</v>
      </c>
      <c r="Q75" s="1">
        <f t="shared" si="54"/>
        <v>3.9387500282128252</v>
      </c>
      <c r="R75" s="1">
        <f t="shared" si="21"/>
        <v>3.9280194699928117</v>
      </c>
      <c r="S75" s="1"/>
      <c r="T75" s="1">
        <f t="shared" si="22"/>
        <v>2.5413931816606548</v>
      </c>
      <c r="U75" s="1">
        <f t="shared" si="23"/>
        <v>4.1827729384470516</v>
      </c>
      <c r="V75" s="1">
        <f t="shared" si="24"/>
        <v>3.6910217898253634</v>
      </c>
      <c r="W75" s="1">
        <f t="shared" si="25"/>
        <v>4.0009657596557808</v>
      </c>
      <c r="X75" s="1">
        <f t="shared" si="26"/>
        <v>3.9628733967911609</v>
      </c>
      <c r="Y75" s="1">
        <f t="shared" si="27"/>
        <v>4.0045509666550867</v>
      </c>
      <c r="Z75" s="1">
        <f t="shared" si="28"/>
        <v>4.0132650109084675</v>
      </c>
      <c r="AA75" s="1">
        <f t="shared" si="29"/>
        <v>4.0012860288554277</v>
      </c>
      <c r="AD75" s="1">
        <f t="shared" si="40"/>
        <v>-2.6209788556117886E-2</v>
      </c>
      <c r="AE75" s="1">
        <f t="shared" si="30"/>
        <v>-7.8167506118045793E-2</v>
      </c>
      <c r="AF75" s="1">
        <f t="shared" si="31"/>
        <v>-8.1862969823526033E-2</v>
      </c>
      <c r="AG75" s="1">
        <f t="shared" si="32"/>
        <v>-0.11931729313023265</v>
      </c>
      <c r="AH75" s="1">
        <f t="shared" si="33"/>
        <v>-0.138526553370101</v>
      </c>
      <c r="AI75" s="1">
        <f t="shared" si="34"/>
        <v>-0.14721364736362608</v>
      </c>
      <c r="AJ75" s="1">
        <f t="shared" si="35"/>
        <v>-0.14902996539128521</v>
      </c>
      <c r="AK75" s="1">
        <f t="shared" si="36"/>
        <v>-0.14653311772523203</v>
      </c>
      <c r="AL75" s="1"/>
      <c r="AM75" t="s">
        <v>186</v>
      </c>
      <c r="AN75" s="7">
        <f t="shared" si="37"/>
        <v>-5.1957717561927907E-2</v>
      </c>
      <c r="AO75" s="7">
        <f t="shared" si="37"/>
        <v>-3.6954637054802397E-3</v>
      </c>
      <c r="AP75" s="7">
        <f t="shared" si="55"/>
        <v>-5.6663583546574969E-2</v>
      </c>
      <c r="AS75" t="s">
        <v>186</v>
      </c>
      <c r="AT75">
        <v>-323.63607155904202</v>
      </c>
      <c r="AU75">
        <v>-325.07012999308699</v>
      </c>
      <c r="AV75">
        <v>-325.03880989175599</v>
      </c>
      <c r="AW75">
        <v>-325.11457423093202</v>
      </c>
      <c r="AX75">
        <v>1.1853644150930001</v>
      </c>
      <c r="AY75">
        <v>1.1533100000000001</v>
      </c>
      <c r="AZ75">
        <f t="shared" si="38"/>
        <v>-325.10272638714872</v>
      </c>
      <c r="BB75">
        <v>-246.78214158636999</v>
      </c>
      <c r="BC75">
        <v>-247.870005268847</v>
      </c>
      <c r="BD75">
        <v>-247.84284232213599</v>
      </c>
      <c r="BE75">
        <v>-247.90048537477401</v>
      </c>
      <c r="BF75">
        <v>1.188513094215</v>
      </c>
      <c r="BG75">
        <f t="shared" ref="BG75:BG76" si="61">(BE75-BD75)/BF75+BD75</f>
        <v>-247.89134246312611</v>
      </c>
      <c r="BI75">
        <v>-76.849859121034001</v>
      </c>
      <c r="BJ75">
        <v>-77.193396767625003</v>
      </c>
      <c r="BK75">
        <v>-77.190020323761999</v>
      </c>
      <c r="BL75">
        <v>-77.207617839533995</v>
      </c>
      <c r="BM75">
        <v>1.1780383785499999</v>
      </c>
      <c r="BN75">
        <f t="shared" ref="BN75:BN76" si="62">(BL75-BK75)/BM75+BK75</f>
        <v>-77.204958305488589</v>
      </c>
      <c r="BP75">
        <v>-76.849875180216003</v>
      </c>
      <c r="BQ75">
        <v>-77.193434561418997</v>
      </c>
      <c r="BR75">
        <v>-77.190054103213001</v>
      </c>
      <c r="BS75">
        <v>-77.207662343535006</v>
      </c>
      <c r="BT75">
        <v>1.1773063968049999</v>
      </c>
      <c r="BU75">
        <f t="shared" ref="BU75:BU76" si="63">(BS75-BR75)/BT75+BR75</f>
        <v>-77.20501048191764</v>
      </c>
      <c r="BW75">
        <v>-246.78216729514301</v>
      </c>
      <c r="BX75">
        <v>-247.87009204289799</v>
      </c>
      <c r="BY75">
        <v>-247.842938999626</v>
      </c>
      <c r="BZ75">
        <v>-247.900631014975</v>
      </c>
      <c r="CA75">
        <v>1.1877617570929999</v>
      </c>
      <c r="CB75">
        <f t="shared" si="39"/>
        <v>-247.89151104280256</v>
      </c>
    </row>
    <row r="76" spans="1:80" x14ac:dyDescent="0.2">
      <c r="A76" t="s">
        <v>187</v>
      </c>
      <c r="B76" s="1">
        <f t="shared" si="41"/>
        <v>-0.42040116233125902</v>
      </c>
      <c r="C76" s="1">
        <f t="shared" si="42"/>
        <v>4.6060002645631526</v>
      </c>
      <c r="D76" s="1">
        <f t="shared" si="43"/>
        <v>3.2146390181227344</v>
      </c>
      <c r="E76" s="1">
        <f t="shared" si="44"/>
        <v>4.0017297681307431</v>
      </c>
      <c r="F76" s="1">
        <f t="shared" si="45"/>
        <v>3.8923224218073953</v>
      </c>
      <c r="G76" s="1">
        <f t="shared" si="59"/>
        <v>3.9979190497695392</v>
      </c>
      <c r="H76" s="1">
        <f t="shared" si="47"/>
        <v>4.0210053328577287</v>
      </c>
      <c r="I76" s="1">
        <f>(F76-D76)*1.1413+D76</f>
        <v>3.988079086748038</v>
      </c>
      <c r="J76" s="1"/>
      <c r="K76" s="1">
        <f t="shared" si="48"/>
        <v>-0.47245529864027158</v>
      </c>
      <c r="L76" s="1">
        <f t="shared" si="49"/>
        <v>4.4228553230567682</v>
      </c>
      <c r="M76" s="1">
        <f t="shared" si="50"/>
        <v>3.0480593102363276</v>
      </c>
      <c r="N76" s="1">
        <f t="shared" si="51"/>
        <v>3.7540702078596739</v>
      </c>
      <c r="O76" s="1">
        <f t="shared" si="52"/>
        <v>3.6290950117226179</v>
      </c>
      <c r="P76" s="1">
        <f t="shared" si="60"/>
        <v>3.7196319947282115</v>
      </c>
      <c r="Q76" s="1">
        <f t="shared" si="54"/>
        <v>3.7394258315197333</v>
      </c>
      <c r="R76" s="1">
        <f t="shared" ref="R76" si="64">(O76-M76)*1.1413+M76</f>
        <v>3.711195356342631</v>
      </c>
      <c r="S76" s="1"/>
      <c r="T76" s="1">
        <f t="shared" ref="T76" si="65">(B76+K76)/2</f>
        <v>-0.4464282304857653</v>
      </c>
      <c r="U76" s="1">
        <f t="shared" ref="U76" si="66">(C76+L76)/2</f>
        <v>4.5144277938099604</v>
      </c>
      <c r="V76" s="1">
        <f t="shared" ref="V76" si="67">(D76+M76)/2</f>
        <v>3.131349164179531</v>
      </c>
      <c r="W76" s="1">
        <f t="shared" ref="W76:AA76" si="68">(E76+N76)/2</f>
        <v>3.8778999879952085</v>
      </c>
      <c r="X76" s="1">
        <f t="shared" si="68"/>
        <v>3.7607087167650066</v>
      </c>
      <c r="Y76" s="1">
        <f t="shared" si="68"/>
        <v>3.8587755222488753</v>
      </c>
      <c r="Z76" s="1">
        <f t="shared" si="68"/>
        <v>3.8802155821887307</v>
      </c>
      <c r="AA76" s="1">
        <f t="shared" si="68"/>
        <v>3.8496372215453345</v>
      </c>
      <c r="AD76" s="1">
        <f t="shared" ref="AD76" si="69">K76-B76</f>
        <v>-5.2054136309012566E-2</v>
      </c>
      <c r="AE76" s="1">
        <f t="shared" ref="AE76" si="70">L76-C76</f>
        <v>-0.18314494150638438</v>
      </c>
      <c r="AF76" s="1">
        <f t="shared" ref="AF76" si="71">M76-D76</f>
        <v>-0.16657970788640686</v>
      </c>
      <c r="AG76" s="1">
        <f t="shared" ref="AG76" si="72">N76-E76</f>
        <v>-0.24765956027106917</v>
      </c>
      <c r="AH76" s="1">
        <f t="shared" ref="AH76" si="73">O76-F76</f>
        <v>-0.26322741008477735</v>
      </c>
      <c r="AI76" s="1">
        <f t="shared" ref="AI76" si="74">P76-G76</f>
        <v>-0.27828705504132767</v>
      </c>
      <c r="AJ76" s="1">
        <f t="shared" ref="AJ76" si="75">Q76-H76</f>
        <v>-0.28157950133799536</v>
      </c>
      <c r="AK76" s="1">
        <f t="shared" ref="AK76" si="76">R76-I76</f>
        <v>-0.27688373040540704</v>
      </c>
      <c r="AL76" s="1"/>
      <c r="AM76" t="s">
        <v>187</v>
      </c>
      <c r="AN76" s="7">
        <f>AE76-AD76</f>
        <v>-0.13109080519737182</v>
      </c>
      <c r="AO76" s="7">
        <f>AF76-AE76</f>
        <v>1.6565233619977526E-2</v>
      </c>
      <c r="AP76" s="7">
        <f t="shared" si="55"/>
        <v>-9.6647702198370489E-2</v>
      </c>
      <c r="AS76" t="s">
        <v>187</v>
      </c>
      <c r="AT76">
        <v>-342.038102933007</v>
      </c>
      <c r="AU76">
        <v>-343.58225968338098</v>
      </c>
      <c r="AV76">
        <v>-343.55718425307202</v>
      </c>
      <c r="AW76">
        <v>-343.63164370738298</v>
      </c>
      <c r="AX76">
        <v>1.1898864725780001</v>
      </c>
      <c r="AY76">
        <v>1.1558200000000001</v>
      </c>
      <c r="AZ76">
        <f t="shared" ref="AZ76" si="77">(AW76-AV76)/AX76+AV76</f>
        <v>-343.61976119299607</v>
      </c>
      <c r="BB76">
        <v>-95.256704406596</v>
      </c>
      <c r="BC76">
        <v>-95.704931429748001</v>
      </c>
      <c r="BD76">
        <v>-95.709243217324001</v>
      </c>
      <c r="BE76">
        <v>-95.724784637355995</v>
      </c>
      <c r="BF76">
        <v>1.1974669560769999</v>
      </c>
      <c r="BG76">
        <f t="shared" si="61"/>
        <v>-95.722221796777177</v>
      </c>
      <c r="BI76">
        <v>-246.78206847828</v>
      </c>
      <c r="BJ76">
        <v>-247.86998812529299</v>
      </c>
      <c r="BK76">
        <v>-247.84281818259899</v>
      </c>
      <c r="BL76">
        <v>-247.90048190797901</v>
      </c>
      <c r="BM76">
        <v>1.188491819489</v>
      </c>
      <c r="BN76">
        <f t="shared" si="62"/>
        <v>-247.89133658586812</v>
      </c>
      <c r="BP76">
        <v>-246.78210683517699</v>
      </c>
      <c r="BQ76">
        <v>-247.87015239210601</v>
      </c>
      <c r="BR76">
        <v>-247.84295300769901</v>
      </c>
      <c r="BS76">
        <v>-247.90069527195999</v>
      </c>
      <c r="BT76">
        <v>1.1877335534</v>
      </c>
      <c r="BU76">
        <f t="shared" si="63"/>
        <v>-247.89156851081054</v>
      </c>
      <c r="BW76">
        <v>-95.256749003242007</v>
      </c>
      <c r="BX76">
        <v>-95.705059022965003</v>
      </c>
      <c r="BY76">
        <v>-95.709373853874993</v>
      </c>
      <c r="BZ76">
        <v>-95.72496594399</v>
      </c>
      <c r="CA76">
        <v>1.196125432821</v>
      </c>
      <c r="CB76">
        <f t="shared" ref="CB76" si="78">(BZ76-BY76)/CA76+BY76</f>
        <v>-95.72240935139655</v>
      </c>
    </row>
    <row r="77" spans="1:80" x14ac:dyDescent="0.2">
      <c r="AT77">
        <v>-377.71177739060897</v>
      </c>
      <c r="AU77">
        <v>-379.13723755515201</v>
      </c>
      <c r="AV77">
        <v>-379.07880952567302</v>
      </c>
      <c r="AW77">
        <v>-379.137584545815</v>
      </c>
      <c r="AX77">
        <v>1.219630514388</v>
      </c>
      <c r="BB77">
        <v>-188.84367237072399</v>
      </c>
      <c r="BC77">
        <v>-189.55381767249301</v>
      </c>
      <c r="BD77">
        <v>-189.525225302217</v>
      </c>
      <c r="BE77">
        <v>-189.553822827614</v>
      </c>
      <c r="BF77">
        <v>1.2195554838610001</v>
      </c>
      <c r="BI77">
        <v>-188.84367237072399</v>
      </c>
      <c r="BJ77">
        <v>-189.55381767249301</v>
      </c>
      <c r="BK77">
        <v>-189.525225302217</v>
      </c>
      <c r="BL77">
        <v>-189.553822827614</v>
      </c>
      <c r="BM77">
        <v>1.2195554838610001</v>
      </c>
    </row>
  </sheetData>
  <conditionalFormatting sqref="AD7:AL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horizontalDpi="4294967292" verticalDpi="429496729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76"/>
  <sheetViews>
    <sheetView workbookViewId="0"/>
  </sheetViews>
  <sheetFormatPr baseColWidth="10" defaultRowHeight="16" x14ac:dyDescent="0.2"/>
  <cols>
    <col min="1" max="1" width="31.1640625" customWidth="1"/>
    <col min="45" max="45" width="31.1640625" customWidth="1"/>
    <col min="53" max="53" width="11.33203125" customWidth="1"/>
    <col min="61" max="61" width="11" customWidth="1"/>
  </cols>
  <sheetData>
    <row r="1" spans="1:84" ht="21" thickBot="1" x14ac:dyDescent="0.3">
      <c r="A1" s="12" t="s">
        <v>516</v>
      </c>
    </row>
    <row r="2" spans="1:84" ht="17" thickTop="1" x14ac:dyDescent="0.2"/>
    <row r="4" spans="1:84" x14ac:dyDescent="0.2"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R4" s="1"/>
    </row>
    <row r="5" spans="1:84" ht="21" thickBot="1" x14ac:dyDescent="0.3">
      <c r="B5" s="12" t="s">
        <v>309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R5" s="1"/>
      <c r="AT5" s="9"/>
      <c r="AU5" s="9"/>
      <c r="AV5" s="9"/>
      <c r="AW5" s="9"/>
      <c r="AX5" s="9"/>
      <c r="AY5" s="9"/>
      <c r="AZ5" s="9"/>
    </row>
    <row r="6" spans="1:84" ht="17" thickTop="1" x14ac:dyDescent="0.2"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N6" s="2"/>
      <c r="AO6" s="2" t="s">
        <v>307</v>
      </c>
      <c r="AP6" s="2"/>
      <c r="AR6" s="1"/>
    </row>
    <row r="7" spans="1:84" x14ac:dyDescent="0.2"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D7" t="s">
        <v>305</v>
      </c>
      <c r="AN7" s="2"/>
      <c r="AO7" s="2"/>
      <c r="AP7" s="2"/>
      <c r="AR7" s="1"/>
    </row>
    <row r="8" spans="1:84" x14ac:dyDescent="0.2">
      <c r="AD8" s="7">
        <f>SQRT(SUMSQ(AD11:AD76)/COUNT(AD11:AD76))</f>
        <v>2.8714030567362846E-2</v>
      </c>
      <c r="AN8" s="7">
        <f>SQRT(SUMSQ(AN11:AN76)/COUNT(AN11:AN76))</f>
        <v>8.7623833392809297E-2</v>
      </c>
      <c r="AO8" s="7">
        <f>SQRT(SUMSQ(AO11:AO76)/COUNT(AO11:AO76))</f>
        <v>1.5549462492463561E-2</v>
      </c>
      <c r="AP8" s="7">
        <f>SQRT(SUMSQ(AP11:AP76)/COUNT(AP11:AP76))</f>
        <v>6.5452446717820648E-2</v>
      </c>
      <c r="BR8" s="2" t="s">
        <v>270</v>
      </c>
      <c r="BZ8" s="2" t="s">
        <v>271</v>
      </c>
    </row>
    <row r="9" spans="1:84" x14ac:dyDescent="0.2">
      <c r="B9" s="2" t="s">
        <v>262</v>
      </c>
      <c r="C9" s="2" t="s">
        <v>262</v>
      </c>
      <c r="D9" s="2" t="s">
        <v>262</v>
      </c>
      <c r="E9" s="2" t="s">
        <v>262</v>
      </c>
      <c r="F9" s="2" t="s">
        <v>262</v>
      </c>
      <c r="G9" s="2" t="s">
        <v>262</v>
      </c>
      <c r="H9" s="2" t="s">
        <v>262</v>
      </c>
      <c r="I9" s="2" t="s">
        <v>262</v>
      </c>
      <c r="K9" s="2" t="s">
        <v>138</v>
      </c>
      <c r="L9" s="2" t="s">
        <v>138</v>
      </c>
      <c r="M9" s="2" t="s">
        <v>138</v>
      </c>
      <c r="N9" s="2" t="s">
        <v>138</v>
      </c>
      <c r="O9" s="2" t="s">
        <v>138</v>
      </c>
      <c r="P9" s="2" t="s">
        <v>138</v>
      </c>
      <c r="Q9" s="2" t="s">
        <v>138</v>
      </c>
      <c r="R9" s="2" t="s">
        <v>138</v>
      </c>
      <c r="T9" s="2" t="s">
        <v>274</v>
      </c>
      <c r="U9" s="2" t="s">
        <v>274</v>
      </c>
      <c r="V9" s="2" t="s">
        <v>274</v>
      </c>
      <c r="W9" s="2" t="s">
        <v>274</v>
      </c>
      <c r="X9" s="2" t="s">
        <v>274</v>
      </c>
      <c r="Y9" s="2" t="s">
        <v>274</v>
      </c>
      <c r="Z9" s="2" t="s">
        <v>274</v>
      </c>
      <c r="AA9" s="2" t="s">
        <v>274</v>
      </c>
      <c r="AT9" s="2" t="s">
        <v>269</v>
      </c>
      <c r="AU9" s="2"/>
      <c r="AV9" s="2"/>
      <c r="AW9" s="2"/>
      <c r="AX9" s="2"/>
      <c r="AY9" s="2"/>
      <c r="AZ9" s="2"/>
      <c r="BA9" s="2"/>
      <c r="BB9" s="2" t="s">
        <v>276</v>
      </c>
      <c r="BC9" s="2"/>
      <c r="BD9" s="2"/>
      <c r="BE9" s="2"/>
      <c r="BF9" s="2"/>
      <c r="BG9" s="2"/>
      <c r="BH9" s="2"/>
      <c r="BI9" s="2"/>
      <c r="BJ9" s="2" t="s">
        <v>277</v>
      </c>
      <c r="BK9" s="2"/>
      <c r="BL9" s="2"/>
    </row>
    <row r="10" spans="1:84" ht="20" thickBot="1" x14ac:dyDescent="0.3">
      <c r="B10" s="18" t="s">
        <v>0</v>
      </c>
      <c r="C10" s="18" t="s">
        <v>1</v>
      </c>
      <c r="D10" s="18" t="s">
        <v>2</v>
      </c>
      <c r="E10" s="18" t="s">
        <v>3</v>
      </c>
      <c r="F10" s="18" t="s">
        <v>278</v>
      </c>
      <c r="G10" s="18" t="s">
        <v>517</v>
      </c>
      <c r="H10" s="18" t="s">
        <v>518</v>
      </c>
      <c r="I10" s="18" t="s">
        <v>300</v>
      </c>
      <c r="K10" s="18" t="s">
        <v>0</v>
      </c>
      <c r="L10" s="18" t="s">
        <v>1</v>
      </c>
      <c r="M10" s="18" t="s">
        <v>2</v>
      </c>
      <c r="N10" s="18" t="s">
        <v>3</v>
      </c>
      <c r="O10" s="18" t="s">
        <v>278</v>
      </c>
      <c r="P10" s="18" t="s">
        <v>517</v>
      </c>
      <c r="Q10" s="18" t="s">
        <v>518</v>
      </c>
      <c r="R10" s="18" t="s">
        <v>300</v>
      </c>
      <c r="S10" s="11"/>
      <c r="T10" s="18" t="s">
        <v>0</v>
      </c>
      <c r="U10" s="18" t="s">
        <v>1</v>
      </c>
      <c r="V10" s="18" t="s">
        <v>2</v>
      </c>
      <c r="W10" s="18" t="s">
        <v>3</v>
      </c>
      <c r="X10" s="18" t="s">
        <v>278</v>
      </c>
      <c r="Y10" s="18" t="s">
        <v>517</v>
      </c>
      <c r="Z10" s="18" t="s">
        <v>518</v>
      </c>
      <c r="AA10" s="18" t="s">
        <v>300</v>
      </c>
      <c r="AD10" s="2" t="s">
        <v>0</v>
      </c>
      <c r="AE10" s="2" t="s">
        <v>1</v>
      </c>
      <c r="AF10" s="2" t="s">
        <v>2</v>
      </c>
      <c r="AG10" s="2" t="s">
        <v>3</v>
      </c>
      <c r="AH10" s="2" t="s">
        <v>278</v>
      </c>
      <c r="AI10" s="2" t="s">
        <v>298</v>
      </c>
      <c r="AJ10" s="2" t="s">
        <v>299</v>
      </c>
      <c r="AK10" s="2" t="s">
        <v>300</v>
      </c>
      <c r="AL10" s="2"/>
      <c r="AN10" s="2" t="s">
        <v>528</v>
      </c>
      <c r="AO10" s="2" t="s">
        <v>426</v>
      </c>
      <c r="AP10" s="13" t="s">
        <v>306</v>
      </c>
      <c r="AT10" s="11" t="s">
        <v>0</v>
      </c>
      <c r="AU10" s="11" t="s">
        <v>1</v>
      </c>
      <c r="AV10" s="11" t="s">
        <v>2</v>
      </c>
      <c r="AW10" s="11" t="s">
        <v>3</v>
      </c>
      <c r="AX10" s="11" t="s">
        <v>4</v>
      </c>
      <c r="AY10" s="11" t="s">
        <v>5</v>
      </c>
      <c r="AZ10" s="11" t="s">
        <v>278</v>
      </c>
      <c r="BB10" s="11" t="s">
        <v>0</v>
      </c>
      <c r="BC10" s="11" t="s">
        <v>1</v>
      </c>
      <c r="BD10" s="11" t="s">
        <v>2</v>
      </c>
      <c r="BE10" s="11" t="s">
        <v>3</v>
      </c>
      <c r="BF10" s="11" t="s">
        <v>4</v>
      </c>
      <c r="BG10" s="11" t="s">
        <v>5</v>
      </c>
      <c r="BH10" s="11" t="s">
        <v>278</v>
      </c>
      <c r="BJ10" s="11" t="s">
        <v>0</v>
      </c>
      <c r="BK10" s="11" t="s">
        <v>1</v>
      </c>
      <c r="BL10" s="11" t="s">
        <v>2</v>
      </c>
      <c r="BM10" s="11" t="s">
        <v>3</v>
      </c>
      <c r="BN10" s="11" t="s">
        <v>4</v>
      </c>
      <c r="BO10" s="11" t="s">
        <v>5</v>
      </c>
      <c r="BP10" s="11" t="s">
        <v>278</v>
      </c>
      <c r="BR10" s="11" t="s">
        <v>0</v>
      </c>
      <c r="BS10" s="11" t="s">
        <v>1</v>
      </c>
      <c r="BT10" s="11" t="s">
        <v>2</v>
      </c>
      <c r="BU10" s="11" t="s">
        <v>3</v>
      </c>
      <c r="BV10" s="11" t="s">
        <v>4</v>
      </c>
      <c r="BW10" s="11" t="s">
        <v>5</v>
      </c>
      <c r="BX10" s="11" t="s">
        <v>278</v>
      </c>
      <c r="BZ10" s="11" t="s">
        <v>0</v>
      </c>
      <c r="CA10" s="11" t="s">
        <v>1</v>
      </c>
      <c r="CB10" s="11" t="s">
        <v>2</v>
      </c>
      <c r="CC10" s="11" t="s">
        <v>3</v>
      </c>
      <c r="CD10" s="11" t="s">
        <v>4</v>
      </c>
      <c r="CE10" s="11" t="s">
        <v>5</v>
      </c>
      <c r="CF10" s="11" t="s">
        <v>278</v>
      </c>
    </row>
    <row r="11" spans="1:84" ht="17" thickTop="1" x14ac:dyDescent="0.2">
      <c r="A11" t="s">
        <v>208</v>
      </c>
      <c r="B11" s="1">
        <f>627.5095*(BB11+BJ11-AT11)</f>
        <v>3.6894344791339351</v>
      </c>
      <c r="C11" s="1">
        <f>627.5095*(BC11+BK11-AU11)</f>
        <v>5.0088637035540389</v>
      </c>
      <c r="D11" s="1">
        <f>627.5095*(BD11+BL11-AV11)</f>
        <v>4.7757888690361661</v>
      </c>
      <c r="E11" s="1">
        <f>627.5095*(BE11+BM11-AW11)</f>
        <v>5.0343639106446902</v>
      </c>
      <c r="F11" s="1">
        <f>627.5095*(BH11+BP11-AZ11)</f>
        <v>5.0164874847148697</v>
      </c>
      <c r="G11" s="1">
        <f t="shared" ref="G11:G42" si="0">(F11-D11)*AY11+D11</f>
        <v>5.0354617565888216</v>
      </c>
      <c r="H11" s="1">
        <f t="shared" ref="H11:H42" si="1">(F11-D11)*AX11+D11</f>
        <v>5.0394509616578098</v>
      </c>
      <c r="I11" s="1">
        <f>(F11-D11)*1.0527+D11</f>
        <v>5.0291723017611378</v>
      </c>
      <c r="J11" s="1"/>
      <c r="K11" s="1">
        <f t="shared" ref="K11:K42" si="2">627.5095*(BR11+BZ11-AT11)</f>
        <v>3.666327610216813</v>
      </c>
      <c r="L11" s="1">
        <f t="shared" ref="L11:L42" si="3">627.5095*(BS11+CA11-AU11)</f>
        <v>4.9435957771786558</v>
      </c>
      <c r="M11" s="1">
        <f t="shared" ref="M11:M42" si="4">627.5095*(BT11+CB11-AV11)</f>
        <v>4.708878539450839</v>
      </c>
      <c r="N11" s="1">
        <f t="shared" ref="N11:N42" si="5">627.5095*(BU11+CC11-AW11)</f>
        <v>4.94398201555342</v>
      </c>
      <c r="O11" s="1">
        <f t="shared" ref="O11:O42" si="6">627.5095*(BX11+CF11-AZ11)</f>
        <v>4.9210490733835623</v>
      </c>
      <c r="P11" s="1">
        <f t="shared" ref="P11:P42" si="7">(O11-M11)*AY11+M11</f>
        <v>4.9377744765734786</v>
      </c>
      <c r="Q11" s="1">
        <f t="shared" ref="Q11:Q42" si="8">(O11-M11)*AX11+M11</f>
        <v>4.9412908730723446</v>
      </c>
      <c r="R11" s="1">
        <f>(O11-M11)*1.0527+M11</f>
        <v>4.9322304605218168</v>
      </c>
      <c r="S11" s="1"/>
      <c r="T11" s="1">
        <f>(B11+K11)/2</f>
        <v>3.6778810446753738</v>
      </c>
      <c r="U11" s="1">
        <f t="shared" ref="U11:AA11" si="9">(C11+L11)/2</f>
        <v>4.9762297403663478</v>
      </c>
      <c r="V11" s="1">
        <f t="shared" si="9"/>
        <v>4.742333704243503</v>
      </c>
      <c r="W11" s="1">
        <f>(E11+N11)/2</f>
        <v>4.9891729630990547</v>
      </c>
      <c r="X11" s="1">
        <f t="shared" si="9"/>
        <v>4.9687682790492165</v>
      </c>
      <c r="Y11" s="1">
        <f t="shared" si="9"/>
        <v>4.9866181165811501</v>
      </c>
      <c r="Z11" s="1">
        <f t="shared" si="9"/>
        <v>4.9903709173650768</v>
      </c>
      <c r="AA11" s="1">
        <f t="shared" si="9"/>
        <v>4.9807013811414773</v>
      </c>
      <c r="AD11" s="1">
        <f>K11-B11</f>
        <v>-2.3106868917122103E-2</v>
      </c>
      <c r="AE11" s="1">
        <f t="shared" ref="AE11:AK11" si="10">L11-C11</f>
        <v>-6.5267926375383034E-2</v>
      </c>
      <c r="AF11" s="1">
        <f t="shared" si="10"/>
        <v>-6.6910329585327055E-2</v>
      </c>
      <c r="AG11" s="1">
        <f t="shared" si="10"/>
        <v>-9.0381895091270259E-2</v>
      </c>
      <c r="AH11" s="1">
        <f t="shared" si="10"/>
        <v>-9.5438411331307371E-2</v>
      </c>
      <c r="AI11" s="1">
        <f t="shared" si="10"/>
        <v>-9.7687280015342992E-2</v>
      </c>
      <c r="AJ11" s="1">
        <f t="shared" si="10"/>
        <v>-9.8160088585465211E-2</v>
      </c>
      <c r="AK11" s="1">
        <f t="shared" si="10"/>
        <v>-9.6941841239321036E-2</v>
      </c>
      <c r="AL11" s="1"/>
      <c r="AM11" s="1" t="s">
        <v>140</v>
      </c>
      <c r="AN11" s="7">
        <f>AE11-AD11</f>
        <v>-4.2161057458260931E-2</v>
      </c>
      <c r="AO11" s="7">
        <f>AF11-AE11</f>
        <v>-1.6424032099440211E-3</v>
      </c>
      <c r="AP11" s="7">
        <f>AH11-AF11</f>
        <v>-2.8528081745980316E-2</v>
      </c>
      <c r="AR11" s="1"/>
      <c r="AS11" t="s">
        <v>208</v>
      </c>
      <c r="AT11">
        <v>-152.137776180706</v>
      </c>
      <c r="AU11">
        <v>-152.738844465472</v>
      </c>
      <c r="AV11">
        <v>-152.729746701209</v>
      </c>
      <c r="AW11">
        <v>-152.74932083814201</v>
      </c>
      <c r="AX11">
        <v>1.0954034441710001</v>
      </c>
      <c r="AY11">
        <v>1.07883</v>
      </c>
      <c r="AZ11">
        <f>(AW11-AV11)/AX11+AV11</f>
        <v>-152.74761604153031</v>
      </c>
      <c r="BB11">
        <v>-76.065852500690994</v>
      </c>
      <c r="BC11">
        <v>-76.365411776005999</v>
      </c>
      <c r="BD11">
        <v>-76.361038383754007</v>
      </c>
      <c r="BE11">
        <v>-76.370629890383</v>
      </c>
      <c r="BF11">
        <v>1.095821886285</v>
      </c>
      <c r="BG11">
        <v>1.0791200000000001</v>
      </c>
      <c r="BH11">
        <f>(BE11-BD11)/BF11+BD11</f>
        <v>-76.369791180854563</v>
      </c>
      <c r="BJ11">
        <v>-76.066044192167993</v>
      </c>
      <c r="BK11">
        <v>-76.365450557396997</v>
      </c>
      <c r="BL11">
        <v>-76.361097613761999</v>
      </c>
      <c r="BM11">
        <v>-76.370668178524994</v>
      </c>
      <c r="BN11">
        <v>1.0959123426099999</v>
      </c>
      <c r="BO11">
        <v>1.0791999999999999</v>
      </c>
      <c r="BP11">
        <f>(BM11-BL11)/BN11+BL11</f>
        <v>-76.369830579338611</v>
      </c>
      <c r="BR11">
        <v>-76.066070033258001</v>
      </c>
      <c r="BS11">
        <v>-76.365523956868998</v>
      </c>
      <c r="BT11">
        <v>-76.361167979466003</v>
      </c>
      <c r="BU11">
        <v>-76.370765179684994</v>
      </c>
      <c r="BV11">
        <v>1.095082279451</v>
      </c>
      <c r="BW11">
        <v>1.07847</v>
      </c>
      <c r="BX11">
        <f>(BU11-BT11)/BV11+BT11</f>
        <v>-76.369931887346794</v>
      </c>
      <c r="BZ11">
        <v>-76.065863482739005</v>
      </c>
      <c r="CA11">
        <v>-76.365442387591003</v>
      </c>
      <c r="CB11">
        <v>-76.361074646443001</v>
      </c>
      <c r="CC11">
        <v>-76.370676921935001</v>
      </c>
      <c r="CD11">
        <v>1.0952353254280001</v>
      </c>
      <c r="CE11">
        <v>1.07864</v>
      </c>
      <c r="CF11">
        <f>(CC11-CB11)/CD11+CB11</f>
        <v>-76.369841963629611</v>
      </c>
    </row>
    <row r="12" spans="1:84" x14ac:dyDescent="0.2">
      <c r="A12" t="s">
        <v>209</v>
      </c>
      <c r="B12" s="1">
        <f t="shared" ref="B12:E25" si="11">627.5095*(BB12+BJ12-AT12)</f>
        <v>3.739283087695894</v>
      </c>
      <c r="C12" s="1">
        <f t="shared" si="11"/>
        <v>5.7466265461417017</v>
      </c>
      <c r="D12" s="1">
        <f t="shared" si="11"/>
        <v>5.3681130629865237</v>
      </c>
      <c r="E12" s="1">
        <f t="shared" si="11"/>
        <v>5.7287591920370486</v>
      </c>
      <c r="F12" s="1">
        <f t="shared" ref="F12:F25" si="12">627.5095*(BH12+BP12-AZ12)</f>
        <v>5.7039177738146307</v>
      </c>
      <c r="G12" s="1">
        <f t="shared" si="0"/>
        <v>5.7288378414051842</v>
      </c>
      <c r="H12" s="1">
        <f t="shared" si="1"/>
        <v>5.7347737378051153</v>
      </c>
      <c r="I12" s="1">
        <f t="shared" ref="I12:I25" si="13">(F12-D12)*1.0527+D12</f>
        <v>5.7216146820752716</v>
      </c>
      <c r="J12" s="1"/>
      <c r="K12" s="1">
        <f t="shared" si="2"/>
        <v>3.7136740961958359</v>
      </c>
      <c r="L12" s="1">
        <f t="shared" si="3"/>
        <v>5.6741800529039681</v>
      </c>
      <c r="M12" s="1">
        <f t="shared" si="4"/>
        <v>5.286790095831849</v>
      </c>
      <c r="N12" s="1">
        <f t="shared" si="5"/>
        <v>5.6188682581633369</v>
      </c>
      <c r="O12" s="1">
        <f t="shared" si="6"/>
        <v>5.5864800177330967</v>
      </c>
      <c r="P12" s="1">
        <f t="shared" si="7"/>
        <v>5.6087200068373884</v>
      </c>
      <c r="Q12" s="1">
        <f t="shared" si="8"/>
        <v>5.6140175153926508</v>
      </c>
      <c r="R12" s="1">
        <f t="shared" ref="R12:R75" si="14">(O12-M12)*1.0527+M12</f>
        <v>5.6022736766172923</v>
      </c>
      <c r="S12" s="1"/>
      <c r="T12" s="1">
        <f t="shared" ref="T12:T75" si="15">(B12+K12)/2</f>
        <v>3.7264785919458649</v>
      </c>
      <c r="U12" s="1">
        <f t="shared" ref="U12:U75" si="16">(C12+L12)/2</f>
        <v>5.7104032995228344</v>
      </c>
      <c r="V12" s="1">
        <f t="shared" ref="V12:V75" si="17">(D12+M12)/2</f>
        <v>5.3274515794091863</v>
      </c>
      <c r="W12" s="1">
        <f t="shared" ref="W12:W75" si="18">(E12+N12)/2</f>
        <v>5.6738137251001923</v>
      </c>
      <c r="X12" s="1">
        <f t="shared" ref="X12:X75" si="19">(F12+O12)/2</f>
        <v>5.6451988957738637</v>
      </c>
      <c r="Y12" s="1">
        <f t="shared" ref="Y12:Y75" si="20">(G12+P12)/2</f>
        <v>5.6687789241212858</v>
      </c>
      <c r="Z12" s="1">
        <f t="shared" ref="Z12:Z75" si="21">(H12+Q12)/2</f>
        <v>5.6743956265988835</v>
      </c>
      <c r="AA12" s="1">
        <f t="shared" ref="AA12:AA75" si="22">(I12+R12)/2</f>
        <v>5.6619441793462819</v>
      </c>
      <c r="AD12" s="1">
        <f t="shared" ref="AD12:AD75" si="23">K12-B12</f>
        <v>-2.5608991500058131E-2</v>
      </c>
      <c r="AE12" s="1">
        <f t="shared" ref="AE12:AE75" si="24">L12-C12</f>
        <v>-7.2446493237733556E-2</v>
      </c>
      <c r="AF12" s="1">
        <f t="shared" ref="AF12:AF75" si="25">M12-D12</f>
        <v>-8.1322967154674686E-2</v>
      </c>
      <c r="AG12" s="1">
        <f t="shared" ref="AG12:AG75" si="26">N12-E12</f>
        <v>-0.10989093387371174</v>
      </c>
      <c r="AH12" s="1">
        <f t="shared" ref="AH12:AH75" si="27">O12-F12</f>
        <v>-0.11743775608153406</v>
      </c>
      <c r="AI12" s="1">
        <f t="shared" ref="AI12:AI75" si="28">P12-G12</f>
        <v>-0.12011783456779579</v>
      </c>
      <c r="AJ12" s="1">
        <f t="shared" ref="AJ12:AJ75" si="29">Q12-H12</f>
        <v>-0.12075622241246453</v>
      </c>
      <c r="AK12" s="1">
        <f t="shared" ref="AK12:AK75" si="30">R12-I12</f>
        <v>-0.11934100545797932</v>
      </c>
      <c r="AL12" s="1"/>
      <c r="AM12" t="s">
        <v>141</v>
      </c>
      <c r="AN12" s="7">
        <f t="shared" ref="AN12:AN75" si="31">AE12-AD12</f>
        <v>-4.6837501737675424E-2</v>
      </c>
      <c r="AO12" s="7">
        <f t="shared" ref="AO12:AO75" si="32">AF12-AE12</f>
        <v>-8.87647391694113E-3</v>
      </c>
      <c r="AP12" s="7">
        <f t="shared" ref="AP12:AP75" si="33">AH12-AF12</f>
        <v>-3.6114788926859376E-2</v>
      </c>
      <c r="AR12" s="1"/>
      <c r="AS12" t="s">
        <v>209</v>
      </c>
      <c r="AT12">
        <v>-191.17171843527899</v>
      </c>
      <c r="AU12">
        <v>-191.95823509656299</v>
      </c>
      <c r="AV12">
        <v>-191.95568059799601</v>
      </c>
      <c r="AW12">
        <v>-191.983347557255</v>
      </c>
      <c r="AX12">
        <v>1.0918866323059999</v>
      </c>
      <c r="AY12">
        <v>1.0742100000000001</v>
      </c>
      <c r="AZ12">
        <f t="shared" ref="AZ12:AZ39" si="34">(AW12-AV12)/AX12+AV12</f>
        <v>-191.98101927184769</v>
      </c>
      <c r="BB12">
        <v>-76.065792009915</v>
      </c>
      <c r="BC12">
        <v>-76.365396683016002</v>
      </c>
      <c r="BD12">
        <v>-76.361017399084005</v>
      </c>
      <c r="BE12">
        <v>-76.370615635236007</v>
      </c>
      <c r="BF12">
        <v>1.09579419976</v>
      </c>
      <c r="BG12">
        <v>1.0790999999999999</v>
      </c>
      <c r="BH12">
        <f t="shared" ref="BH12:BH75" si="35">(BE12-BD12)/BF12+BD12</f>
        <v>-76.369776558563132</v>
      </c>
      <c r="BJ12">
        <v>-115.09996749870599</v>
      </c>
      <c r="BK12">
        <v>-115.58368058160001</v>
      </c>
      <c r="BL12">
        <v>-115.586108566571</v>
      </c>
      <c r="BM12">
        <v>-115.603602563512</v>
      </c>
      <c r="BN12">
        <v>1.090350753386</v>
      </c>
      <c r="BO12">
        <v>1.0718799999999999</v>
      </c>
      <c r="BP12">
        <f t="shared" ref="BP12:BP34" si="36">(BM12-BL12)/BN12+BL12</f>
        <v>-115.60215294209573</v>
      </c>
      <c r="BR12">
        <v>-115.099988263364</v>
      </c>
      <c r="BS12">
        <v>-115.58374330645999</v>
      </c>
      <c r="BT12">
        <v>-115.586179727768</v>
      </c>
      <c r="BU12">
        <v>-115.603701849572</v>
      </c>
      <c r="BV12">
        <v>1.0896960960819999</v>
      </c>
      <c r="BW12">
        <v>1.07131</v>
      </c>
      <c r="BX12">
        <f t="shared" ref="BX12:BX76" si="37">(BU12-BT12)/BV12+BT12</f>
        <v>-115.60225955210343</v>
      </c>
      <c r="BZ12">
        <v>-76.065812055780995</v>
      </c>
      <c r="CA12">
        <v>-76.365449408987004</v>
      </c>
      <c r="CB12">
        <v>-76.361075834279006</v>
      </c>
      <c r="CC12">
        <v>-76.370691471518995</v>
      </c>
      <c r="CD12">
        <v>1.0950175357509999</v>
      </c>
      <c r="CE12">
        <v>1.0784400000000001</v>
      </c>
      <c r="CF12">
        <f t="shared" ref="CF12:CF76" si="38">(CC12-CB12)/CD12+CB12</f>
        <v>-76.369857097524616</v>
      </c>
    </row>
    <row r="13" spans="1:84" x14ac:dyDescent="0.2">
      <c r="A13" t="s">
        <v>210</v>
      </c>
      <c r="B13" s="1">
        <f t="shared" si="11"/>
        <v>4.6317788179345118</v>
      </c>
      <c r="C13" s="1">
        <f t="shared" si="11"/>
        <v>7.1309119597131749</v>
      </c>
      <c r="D13" s="1">
        <f t="shared" si="11"/>
        <v>6.5850088064019623</v>
      </c>
      <c r="E13" s="1">
        <f t="shared" si="11"/>
        <v>7.0401707489450462</v>
      </c>
      <c r="F13" s="1">
        <f t="shared" si="12"/>
        <v>7.00510367735155</v>
      </c>
      <c r="G13" s="1">
        <f t="shared" si="0"/>
        <v>7.0344262993438313</v>
      </c>
      <c r="H13" s="1">
        <f t="shared" si="1"/>
        <v>7.0420554070222749</v>
      </c>
      <c r="I13" s="1">
        <f t="shared" si="13"/>
        <v>7.0272426770505936</v>
      </c>
      <c r="J13" s="1"/>
      <c r="K13" s="1">
        <f t="shared" si="2"/>
        <v>4.6116673103780164</v>
      </c>
      <c r="L13" s="1">
        <f t="shared" si="3"/>
        <v>7.0657807011572675</v>
      </c>
      <c r="M13" s="1">
        <f t="shared" si="4"/>
        <v>6.5157674698095116</v>
      </c>
      <c r="N13" s="1">
        <f t="shared" si="5"/>
        <v>6.9471028069604674</v>
      </c>
      <c r="O13" s="1">
        <f t="shared" si="6"/>
        <v>6.9035996519985936</v>
      </c>
      <c r="P13" s="1">
        <f t="shared" si="7"/>
        <v>6.9306703383153918</v>
      </c>
      <c r="Q13" s="1">
        <f t="shared" si="8"/>
        <v>6.9377135413718776</v>
      </c>
      <c r="R13" s="1">
        <f t="shared" si="14"/>
        <v>6.9240384079999586</v>
      </c>
      <c r="S13" s="1"/>
      <c r="T13" s="1">
        <f t="shared" si="15"/>
        <v>4.6217230641562637</v>
      </c>
      <c r="U13" s="1">
        <f t="shared" si="16"/>
        <v>7.0983463304352217</v>
      </c>
      <c r="V13" s="1">
        <f t="shared" si="17"/>
        <v>6.5503881381057365</v>
      </c>
      <c r="W13" s="1">
        <f t="shared" si="18"/>
        <v>6.9936367779527568</v>
      </c>
      <c r="X13" s="1">
        <f t="shared" si="19"/>
        <v>6.9543516646750714</v>
      </c>
      <c r="Y13" s="1">
        <f t="shared" si="20"/>
        <v>6.9825483188296111</v>
      </c>
      <c r="Z13" s="1">
        <f t="shared" si="21"/>
        <v>6.9898844741970763</v>
      </c>
      <c r="AA13" s="1">
        <f t="shared" si="22"/>
        <v>6.9756405425252765</v>
      </c>
      <c r="AD13" s="1">
        <f t="shared" si="23"/>
        <v>-2.0111507556495489E-2</v>
      </c>
      <c r="AE13" s="1">
        <f t="shared" si="24"/>
        <v>-6.5131258555907401E-2</v>
      </c>
      <c r="AF13" s="1">
        <f t="shared" si="25"/>
        <v>-6.9241336592450686E-2</v>
      </c>
      <c r="AG13" s="1">
        <f t="shared" si="26"/>
        <v>-9.3067941984578795E-2</v>
      </c>
      <c r="AH13" s="1">
        <f t="shared" si="27"/>
        <v>-0.10150402535295644</v>
      </c>
      <c r="AI13" s="1">
        <f t="shared" si="28"/>
        <v>-0.10375596102843954</v>
      </c>
      <c r="AJ13" s="1">
        <f t="shared" si="29"/>
        <v>-0.10434186565039738</v>
      </c>
      <c r="AK13" s="1">
        <f t="shared" si="30"/>
        <v>-0.10320426905063496</v>
      </c>
      <c r="AL13" s="1"/>
      <c r="AM13" t="s">
        <v>142</v>
      </c>
      <c r="AN13" s="7">
        <f t="shared" si="31"/>
        <v>-4.5019750999411912E-2</v>
      </c>
      <c r="AO13" s="7">
        <f t="shared" si="32"/>
        <v>-4.1100780365432854E-3</v>
      </c>
      <c r="AP13" s="7">
        <f t="shared" si="33"/>
        <v>-3.2262688760505753E-2</v>
      </c>
      <c r="AR13" s="1"/>
      <c r="AS13" t="s">
        <v>210</v>
      </c>
      <c r="AT13">
        <v>-171.334652709963</v>
      </c>
      <c r="AU13">
        <v>-172.08980917533501</v>
      </c>
      <c r="AV13">
        <v>-172.09364987476701</v>
      </c>
      <c r="AW13">
        <v>-172.12109554047001</v>
      </c>
      <c r="AX13">
        <v>1.0879604399530001</v>
      </c>
      <c r="AY13">
        <v>1.0698000000000001</v>
      </c>
      <c r="AZ13">
        <f>(AW13-AV13)/AX13+AV13</f>
        <v>-172.11887658770169</v>
      </c>
      <c r="BB13">
        <v>-76.065502917942993</v>
      </c>
      <c r="BC13">
        <v>-76.365298457313003</v>
      </c>
      <c r="BD13">
        <v>-76.360894368545999</v>
      </c>
      <c r="BE13">
        <v>-76.370519978665996</v>
      </c>
      <c r="BF13">
        <v>1.0956801869820001</v>
      </c>
      <c r="BG13">
        <v>1.0789899999999999</v>
      </c>
      <c r="BH13">
        <f t="shared" si="35"/>
        <v>-76.369679423012045</v>
      </c>
      <c r="BJ13">
        <v>-95.261768582941997</v>
      </c>
      <c r="BK13">
        <v>-95.713146886941004</v>
      </c>
      <c r="BL13">
        <v>-95.722261627153998</v>
      </c>
      <c r="BM13">
        <v>-95.739356336040998</v>
      </c>
      <c r="BN13">
        <v>1.0838509925619999</v>
      </c>
      <c r="BO13">
        <v>1.0645800000000001</v>
      </c>
      <c r="BP13">
        <f t="shared" si="36"/>
        <v>-95.738033821860014</v>
      </c>
      <c r="BR13">
        <v>-95.261780879476007</v>
      </c>
      <c r="BS13">
        <v>-95.713199950171997</v>
      </c>
      <c r="BT13">
        <v>-95.722314702956993</v>
      </c>
      <c r="BU13">
        <v>-95.739430932454994</v>
      </c>
      <c r="BV13">
        <v>1.0831776769379999</v>
      </c>
      <c r="BW13">
        <v>1.06403</v>
      </c>
      <c r="BX13">
        <f t="shared" si="37"/>
        <v>-95.738116569873583</v>
      </c>
      <c r="BZ13">
        <v>-76.065522671135</v>
      </c>
      <c r="CA13">
        <v>-76.365349187345004</v>
      </c>
      <c r="CB13">
        <v>-76.360951635831995</v>
      </c>
      <c r="CC13">
        <v>-76.370593695452001</v>
      </c>
      <c r="CD13">
        <v>1.0948430607520001</v>
      </c>
      <c r="CE13">
        <v>1.0783</v>
      </c>
      <c r="CF13">
        <f t="shared" si="38"/>
        <v>-76.369758431952519</v>
      </c>
    </row>
    <row r="14" spans="1:84" x14ac:dyDescent="0.2">
      <c r="A14" t="s">
        <v>211</v>
      </c>
      <c r="B14" s="1">
        <f t="shared" si="11"/>
        <v>5.8124852269234282</v>
      </c>
      <c r="C14" s="1">
        <f t="shared" si="11"/>
        <v>8.1455179939950799</v>
      </c>
      <c r="D14" s="1">
        <f t="shared" si="11"/>
        <v>7.8110792859008349</v>
      </c>
      <c r="E14" s="1">
        <f t="shared" si="11"/>
        <v>8.2764316745954254</v>
      </c>
      <c r="F14" s="1">
        <f t="shared" si="12"/>
        <v>8.2305692589996564</v>
      </c>
      <c r="G14" s="1">
        <f t="shared" si="0"/>
        <v>8.2595224569429373</v>
      </c>
      <c r="H14" s="1">
        <f t="shared" si="1"/>
        <v>8.2666018542322721</v>
      </c>
      <c r="I14" s="1">
        <f t="shared" si="13"/>
        <v>8.2526763805819634</v>
      </c>
      <c r="J14" s="1"/>
      <c r="K14" s="1">
        <f t="shared" si="2"/>
        <v>5.7880525935725586</v>
      </c>
      <c r="L14" s="1">
        <f t="shared" si="3"/>
        <v>8.0529193989876156</v>
      </c>
      <c r="M14" s="1">
        <f t="shared" si="4"/>
        <v>7.7111670199927707</v>
      </c>
      <c r="N14" s="1">
        <f t="shared" si="5"/>
        <v>8.1375135725291017</v>
      </c>
      <c r="O14" s="1">
        <f t="shared" si="6"/>
        <v>8.0796561072130455</v>
      </c>
      <c r="P14" s="1">
        <f t="shared" si="7"/>
        <v>8.105089224012989</v>
      </c>
      <c r="Q14" s="1">
        <f t="shared" si="8"/>
        <v>8.111307920078465</v>
      </c>
      <c r="R14" s="1">
        <f t="shared" si="14"/>
        <v>8.0990754821095532</v>
      </c>
      <c r="S14" s="1"/>
      <c r="T14" s="1">
        <f t="shared" si="15"/>
        <v>5.8002689102479934</v>
      </c>
      <c r="U14" s="1">
        <f t="shared" si="16"/>
        <v>8.0992186964913486</v>
      </c>
      <c r="V14" s="1">
        <f t="shared" si="17"/>
        <v>7.7611231529468032</v>
      </c>
      <c r="W14" s="1">
        <f t="shared" si="18"/>
        <v>8.2069726235622635</v>
      </c>
      <c r="X14" s="1">
        <f t="shared" si="19"/>
        <v>8.155112683106351</v>
      </c>
      <c r="Y14" s="1">
        <f t="shared" si="20"/>
        <v>8.1823058404779623</v>
      </c>
      <c r="Z14" s="1">
        <f t="shared" si="21"/>
        <v>8.1889548871553686</v>
      </c>
      <c r="AA14" s="1">
        <f t="shared" si="22"/>
        <v>8.1758759313457574</v>
      </c>
      <c r="AD14" s="1">
        <f t="shared" si="23"/>
        <v>-2.4432633350869537E-2</v>
      </c>
      <c r="AE14" s="1">
        <f t="shared" si="24"/>
        <v>-9.2598595007464368E-2</v>
      </c>
      <c r="AF14" s="1">
        <f t="shared" si="25"/>
        <v>-9.9912265908064235E-2</v>
      </c>
      <c r="AG14" s="1">
        <f t="shared" si="26"/>
        <v>-0.13891810206632371</v>
      </c>
      <c r="AH14" s="1">
        <f t="shared" si="27"/>
        <v>-0.15091315178661091</v>
      </c>
      <c r="AI14" s="1">
        <f t="shared" si="28"/>
        <v>-0.15443323292994826</v>
      </c>
      <c r="AJ14" s="1">
        <f t="shared" si="29"/>
        <v>-0.1552939341538071</v>
      </c>
      <c r="AK14" s="1">
        <f t="shared" si="30"/>
        <v>-0.15360089847241021</v>
      </c>
      <c r="AL14" s="1"/>
      <c r="AM14" t="s">
        <v>143</v>
      </c>
      <c r="AN14" s="7">
        <f t="shared" si="31"/>
        <v>-6.8165961656594831E-2</v>
      </c>
      <c r="AO14" s="7">
        <f t="shared" si="32"/>
        <v>-7.3136709005998668E-3</v>
      </c>
      <c r="AP14" s="7">
        <f t="shared" si="33"/>
        <v>-5.1000885878546676E-2</v>
      </c>
      <c r="AR14" s="1"/>
      <c r="AS14" t="s">
        <v>211</v>
      </c>
      <c r="AT14">
        <v>-323.193591166023</v>
      </c>
      <c r="AU14">
        <v>-324.56362156636402</v>
      </c>
      <c r="AV14">
        <v>-324.55508454777402</v>
      </c>
      <c r="AW14">
        <v>-324.61296920241602</v>
      </c>
      <c r="AX14">
        <v>1.085896201443</v>
      </c>
      <c r="AY14">
        <v>1.0690200000000001</v>
      </c>
      <c r="AZ14">
        <f t="shared" si="34"/>
        <v>-324.60839042964847</v>
      </c>
      <c r="BB14">
        <v>-76.065587248794998</v>
      </c>
      <c r="BC14">
        <v>-76.365330210734996</v>
      </c>
      <c r="BD14">
        <v>-76.360932948566997</v>
      </c>
      <c r="BE14">
        <v>-76.370551132019003</v>
      </c>
      <c r="BF14">
        <v>1.095711290104</v>
      </c>
      <c r="BG14">
        <v>1.0790200000000001</v>
      </c>
      <c r="BH14">
        <f t="shared" si="35"/>
        <v>-76.369710975716004</v>
      </c>
      <c r="BJ14">
        <v>-247.118741132797</v>
      </c>
      <c r="BK14">
        <v>-248.18531064698001</v>
      </c>
      <c r="BL14">
        <v>-248.181703852542</v>
      </c>
      <c r="BM14">
        <v>-248.229228737527</v>
      </c>
      <c r="BN14">
        <v>1.0835746458669999</v>
      </c>
      <c r="BO14">
        <v>1.0665899999999999</v>
      </c>
      <c r="BP14">
        <f t="shared" si="36"/>
        <v>-248.22556320747086</v>
      </c>
      <c r="BR14">
        <v>-247.118754139814</v>
      </c>
      <c r="BS14">
        <v>-248.18538598642201</v>
      </c>
      <c r="BT14">
        <v>-248.18178375475901</v>
      </c>
      <c r="BU14">
        <v>-248.229345394391</v>
      </c>
      <c r="BV14">
        <v>1.083186302074</v>
      </c>
      <c r="BW14">
        <v>1.0662400000000001</v>
      </c>
      <c r="BX14">
        <f t="shared" si="37"/>
        <v>-248.22569276610906</v>
      </c>
      <c r="BZ14">
        <v>-76.065613177656004</v>
      </c>
      <c r="CA14">
        <v>-76.365402436541004</v>
      </c>
      <c r="CB14">
        <v>-76.361012266673995</v>
      </c>
      <c r="CC14">
        <v>-76.370655855232997</v>
      </c>
      <c r="CD14">
        <v>1.094662460616</v>
      </c>
      <c r="CE14">
        <v>1.0781400000000001</v>
      </c>
      <c r="CF14">
        <f t="shared" si="38"/>
        <v>-76.369821912483516</v>
      </c>
    </row>
    <row r="15" spans="1:84" x14ac:dyDescent="0.2">
      <c r="A15" t="s">
        <v>212</v>
      </c>
      <c r="B15" s="1">
        <f t="shared" si="11"/>
        <v>3.5576206919926334</v>
      </c>
      <c r="C15" s="1">
        <f t="shared" si="11"/>
        <v>5.8864340588249817</v>
      </c>
      <c r="D15" s="1">
        <f t="shared" si="11"/>
        <v>5.4511079375784233</v>
      </c>
      <c r="E15" s="1">
        <f t="shared" si="11"/>
        <v>5.8847981566296008</v>
      </c>
      <c r="F15" s="1">
        <f t="shared" si="12"/>
        <v>5.8588061283320325</v>
      </c>
      <c r="G15" s="1">
        <f t="shared" si="0"/>
        <v>5.8879483950071005</v>
      </c>
      <c r="H15" s="1">
        <f t="shared" si="1"/>
        <v>5.8954224631595791</v>
      </c>
      <c r="I15" s="1">
        <f t="shared" si="13"/>
        <v>5.8802918229847476</v>
      </c>
      <c r="J15" s="1"/>
      <c r="K15" s="1">
        <f t="shared" si="2"/>
        <v>3.5334624798549621</v>
      </c>
      <c r="L15" s="1">
        <f t="shared" si="3"/>
        <v>5.8188415693140421</v>
      </c>
      <c r="M15" s="1">
        <f t="shared" si="4"/>
        <v>5.3707768853741982</v>
      </c>
      <c r="N15" s="1">
        <f t="shared" si="5"/>
        <v>5.776108196855799</v>
      </c>
      <c r="O15" s="1">
        <f t="shared" si="6"/>
        <v>5.7412288806146314</v>
      </c>
      <c r="P15" s="1">
        <f t="shared" si="7"/>
        <v>5.7677087892344172</v>
      </c>
      <c r="Q15" s="1">
        <f t="shared" si="8"/>
        <v>5.7745000468912906</v>
      </c>
      <c r="R15" s="1">
        <f t="shared" si="14"/>
        <v>5.7607517007638025</v>
      </c>
      <c r="S15" s="1"/>
      <c r="T15" s="1">
        <f t="shared" si="15"/>
        <v>3.5455415859237975</v>
      </c>
      <c r="U15" s="1">
        <f t="shared" si="16"/>
        <v>5.8526378140695119</v>
      </c>
      <c r="V15" s="1">
        <f t="shared" si="17"/>
        <v>5.4109424114763112</v>
      </c>
      <c r="W15" s="1">
        <f t="shared" si="18"/>
        <v>5.8304531767426999</v>
      </c>
      <c r="X15" s="1">
        <f t="shared" si="19"/>
        <v>5.800017504473332</v>
      </c>
      <c r="Y15" s="1">
        <f t="shared" si="20"/>
        <v>5.8278285921207589</v>
      </c>
      <c r="Z15" s="1">
        <f t="shared" si="21"/>
        <v>5.8349612550254353</v>
      </c>
      <c r="AA15" s="1">
        <f t="shared" si="22"/>
        <v>5.8205217618742751</v>
      </c>
      <c r="AD15" s="1">
        <f t="shared" si="23"/>
        <v>-2.4158212137671331E-2</v>
      </c>
      <c r="AE15" s="1">
        <f t="shared" si="24"/>
        <v>-6.7592489510939657E-2</v>
      </c>
      <c r="AF15" s="1">
        <f t="shared" si="25"/>
        <v>-8.0331052204225095E-2</v>
      </c>
      <c r="AG15" s="1">
        <f t="shared" si="26"/>
        <v>-0.1086899597738018</v>
      </c>
      <c r="AH15" s="1">
        <f t="shared" si="27"/>
        <v>-0.11757724771740108</v>
      </c>
      <c r="AI15" s="1">
        <f t="shared" si="28"/>
        <v>-0.12023960577268333</v>
      </c>
      <c r="AJ15" s="1">
        <f t="shared" si="29"/>
        <v>-0.12092241626828848</v>
      </c>
      <c r="AK15" s="1">
        <f t="shared" si="30"/>
        <v>-0.11954012222094512</v>
      </c>
      <c r="AL15" s="1"/>
      <c r="AM15" t="s">
        <v>144</v>
      </c>
      <c r="AN15" s="7">
        <f t="shared" si="31"/>
        <v>-4.3434277373268326E-2</v>
      </c>
      <c r="AO15" s="7">
        <f t="shared" si="32"/>
        <v>-1.2738562693285438E-2</v>
      </c>
      <c r="AP15" s="7">
        <f t="shared" si="33"/>
        <v>-3.7246195513175984E-2</v>
      </c>
      <c r="AR15" s="1"/>
      <c r="AS15" t="s">
        <v>212</v>
      </c>
      <c r="AT15">
        <v>-230.20543064620199</v>
      </c>
      <c r="AU15">
        <v>-231.17660845715699</v>
      </c>
      <c r="AV15">
        <v>-231.18080311864</v>
      </c>
      <c r="AW15">
        <v>-231.21645563360701</v>
      </c>
      <c r="AX15">
        <v>1.0898123554579999</v>
      </c>
      <c r="AY15">
        <v>1.07148</v>
      </c>
      <c r="AZ15">
        <f t="shared" si="34"/>
        <v>-231.21351747977607</v>
      </c>
      <c r="BB15">
        <v>-115.099765796474</v>
      </c>
      <c r="BC15">
        <v>-115.58354256153601</v>
      </c>
      <c r="BD15">
        <v>-115.58599899697199</v>
      </c>
      <c r="BE15">
        <v>-115.603470372134</v>
      </c>
      <c r="BF15">
        <v>1.0903236372030001</v>
      </c>
      <c r="BG15">
        <v>1.07186</v>
      </c>
      <c r="BH15">
        <f t="shared" si="35"/>
        <v>-115.60202302375254</v>
      </c>
      <c r="BJ15">
        <v>-115.099995420513</v>
      </c>
      <c r="BK15">
        <v>-115.58368526623001</v>
      </c>
      <c r="BL15">
        <v>-115.586117228581</v>
      </c>
      <c r="BM15">
        <v>-115.60360723905799</v>
      </c>
      <c r="BN15">
        <v>1.0903571045910001</v>
      </c>
      <c r="BO15">
        <v>1.0718799999999999</v>
      </c>
      <c r="BP15">
        <f t="shared" si="36"/>
        <v>-115.60215785454047</v>
      </c>
      <c r="BR15">
        <v>-115.100018750153</v>
      </c>
      <c r="BS15">
        <v>-115.58375434457101</v>
      </c>
      <c r="BT15">
        <v>-115.586195789071</v>
      </c>
      <c r="BU15">
        <v>-115.603716515578</v>
      </c>
      <c r="BV15">
        <v>1.0896314140979999</v>
      </c>
      <c r="BW15">
        <v>1.07125</v>
      </c>
      <c r="BX15">
        <f t="shared" si="37"/>
        <v>-115.6022752874044</v>
      </c>
      <c r="BZ15">
        <v>-115.099780965394</v>
      </c>
      <c r="CA15">
        <v>-115.583581198679</v>
      </c>
      <c r="CB15">
        <v>-115.586048452157</v>
      </c>
      <c r="CC15">
        <v>-115.603534304083</v>
      </c>
      <c r="CD15">
        <v>1.089833963866</v>
      </c>
      <c r="CE15">
        <v>1.07145</v>
      </c>
      <c r="CF15">
        <f t="shared" si="38"/>
        <v>-115.60209296215187</v>
      </c>
    </row>
    <row r="16" spans="1:84" x14ac:dyDescent="0.2">
      <c r="A16" t="s">
        <v>213</v>
      </c>
      <c r="B16" s="1">
        <f t="shared" si="11"/>
        <v>4.272069526029707</v>
      </c>
      <c r="C16" s="1">
        <f t="shared" si="11"/>
        <v>7.7713946877563869</v>
      </c>
      <c r="D16" s="1">
        <f t="shared" si="11"/>
        <v>7.0436187749343828</v>
      </c>
      <c r="E16" s="1">
        <f t="shared" si="11"/>
        <v>7.680325127607512</v>
      </c>
      <c r="F16" s="1">
        <f t="shared" si="12"/>
        <v>7.6406075586141888</v>
      </c>
      <c r="G16" s="1">
        <f t="shared" si="0"/>
        <v>7.6811013078111898</v>
      </c>
      <c r="H16" s="1">
        <f t="shared" si="1"/>
        <v>7.6922319774152355</v>
      </c>
      <c r="I16" s="1">
        <f t="shared" si="13"/>
        <v>7.6720688675141142</v>
      </c>
      <c r="J16" s="1"/>
      <c r="K16" s="1">
        <f t="shared" si="2"/>
        <v>4.2522550545086677</v>
      </c>
      <c r="L16" s="1">
        <f t="shared" si="3"/>
        <v>7.7071845127319953</v>
      </c>
      <c r="M16" s="1">
        <f t="shared" si="4"/>
        <v>6.9682885442386926</v>
      </c>
      <c r="N16" s="1">
        <f t="shared" si="5"/>
        <v>7.5790777323419061</v>
      </c>
      <c r="O16" s="1">
        <f t="shared" si="6"/>
        <v>7.5284601259937594</v>
      </c>
      <c r="P16" s="1">
        <f t="shared" si="7"/>
        <v>7.5664565643842057</v>
      </c>
      <c r="Q16" s="1">
        <f t="shared" si="8"/>
        <v>7.5769007887457729</v>
      </c>
      <c r="R16" s="1">
        <f t="shared" si="14"/>
        <v>7.5579811683522511</v>
      </c>
      <c r="S16" s="1"/>
      <c r="T16" s="1">
        <f t="shared" si="15"/>
        <v>4.2621622902691874</v>
      </c>
      <c r="U16" s="1">
        <f t="shared" si="16"/>
        <v>7.7392896002441915</v>
      </c>
      <c r="V16" s="1">
        <f t="shared" si="17"/>
        <v>7.0059536595865382</v>
      </c>
      <c r="W16" s="1">
        <f t="shared" si="18"/>
        <v>7.629701429974709</v>
      </c>
      <c r="X16" s="1">
        <f t="shared" si="19"/>
        <v>7.5845338423039745</v>
      </c>
      <c r="Y16" s="1">
        <f t="shared" si="20"/>
        <v>7.6237789360976977</v>
      </c>
      <c r="Z16" s="1">
        <f t="shared" si="21"/>
        <v>7.6345663830805037</v>
      </c>
      <c r="AA16" s="1">
        <f t="shared" si="22"/>
        <v>7.6150250179331831</v>
      </c>
      <c r="AD16" s="1">
        <f t="shared" si="23"/>
        <v>-1.9814471521039323E-2</v>
      </c>
      <c r="AE16" s="1">
        <f t="shared" si="24"/>
        <v>-6.4210175024391525E-2</v>
      </c>
      <c r="AF16" s="1">
        <f t="shared" si="25"/>
        <v>-7.5330230695690226E-2</v>
      </c>
      <c r="AG16" s="1">
        <f t="shared" si="26"/>
        <v>-0.10124739526560589</v>
      </c>
      <c r="AH16" s="1">
        <f t="shared" si="27"/>
        <v>-0.11214743262042948</v>
      </c>
      <c r="AI16" s="1">
        <f t="shared" si="28"/>
        <v>-0.11464474342698416</v>
      </c>
      <c r="AJ16" s="1">
        <f t="shared" si="29"/>
        <v>-0.11533118866946257</v>
      </c>
      <c r="AK16" s="1">
        <f t="shared" si="30"/>
        <v>-0.11408769916186312</v>
      </c>
      <c r="AL16" s="1"/>
      <c r="AM16" t="s">
        <v>145</v>
      </c>
      <c r="AN16" s="7">
        <f t="shared" si="31"/>
        <v>-4.4395703503352202E-2</v>
      </c>
      <c r="AO16" s="7">
        <f t="shared" si="32"/>
        <v>-1.1120055671298701E-2</v>
      </c>
      <c r="AP16" s="7">
        <f t="shared" si="33"/>
        <v>-3.6817201924739251E-2</v>
      </c>
      <c r="AR16" s="1"/>
      <c r="AS16" t="s">
        <v>213</v>
      </c>
      <c r="AT16">
        <v>-210.36784836757499</v>
      </c>
      <c r="AU16">
        <v>-211.308833703164</v>
      </c>
      <c r="AV16">
        <v>-211.31922294418399</v>
      </c>
      <c r="AW16">
        <v>-211.35483613244801</v>
      </c>
      <c r="AX16">
        <v>1.0864746879880001</v>
      </c>
      <c r="AY16">
        <v>1.0678300000000001</v>
      </c>
      <c r="AZ16">
        <f t="shared" si="34"/>
        <v>-211.352001607744</v>
      </c>
      <c r="BB16">
        <v>-115.099275820903</v>
      </c>
      <c r="BC16">
        <v>-115.583303729825</v>
      </c>
      <c r="BD16">
        <v>-115.585738223899</v>
      </c>
      <c r="BE16">
        <v>-115.60323871411801</v>
      </c>
      <c r="BF16">
        <v>1.0902381346809999</v>
      </c>
      <c r="BG16">
        <v>1.07179</v>
      </c>
      <c r="BH16">
        <f t="shared" si="35"/>
        <v>-115.60179021259974</v>
      </c>
      <c r="BJ16">
        <v>-95.261764570815004</v>
      </c>
      <c r="BK16">
        <v>-95.713145468104003</v>
      </c>
      <c r="BL16">
        <v>-95.722259999743002</v>
      </c>
      <c r="BM16">
        <v>-95.739358041670997</v>
      </c>
      <c r="BN16">
        <v>1.083848050257</v>
      </c>
      <c r="BO16">
        <v>1.06457</v>
      </c>
      <c r="BP16">
        <f t="shared" si="36"/>
        <v>-95.738035312457683</v>
      </c>
      <c r="BR16">
        <v>-95.261781003772995</v>
      </c>
      <c r="BS16">
        <v>-95.713208000392001</v>
      </c>
      <c r="BT16">
        <v>-95.722325042140994</v>
      </c>
      <c r="BU16">
        <v>-95.739448145129003</v>
      </c>
      <c r="BV16">
        <v>1.083034333656</v>
      </c>
      <c r="BW16">
        <v>1.0639099999999999</v>
      </c>
      <c r="BX16">
        <f t="shared" si="37"/>
        <v>-95.738135347000124</v>
      </c>
      <c r="BZ16">
        <v>-115.09929096431399</v>
      </c>
      <c r="CA16">
        <v>-115.58334352296001</v>
      </c>
      <c r="CB16">
        <v>-115.58579322785999</v>
      </c>
      <c r="CC16">
        <v>-115.603309958648</v>
      </c>
      <c r="CD16">
        <v>1.0896424486630001</v>
      </c>
      <c r="CE16">
        <v>1.0712900000000001</v>
      </c>
      <c r="CF16">
        <f t="shared" si="38"/>
        <v>-115.60186889635978</v>
      </c>
    </row>
    <row r="17" spans="1:84" x14ac:dyDescent="0.2">
      <c r="A17" t="s">
        <v>214</v>
      </c>
      <c r="B17" s="1">
        <f t="shared" si="11"/>
        <v>5.2546696415531899</v>
      </c>
      <c r="C17" s="1">
        <f t="shared" si="11"/>
        <v>8.2555584959871666</v>
      </c>
      <c r="D17" s="1">
        <f t="shared" si="11"/>
        <v>7.7853459307845831</v>
      </c>
      <c r="E17" s="1">
        <f t="shared" si="11"/>
        <v>8.4078776903232342</v>
      </c>
      <c r="F17" s="1">
        <f t="shared" si="12"/>
        <v>8.3623840142010977</v>
      </c>
      <c r="G17" s="1">
        <f t="shared" si="0"/>
        <v>8.4015649000650789</v>
      </c>
      <c r="H17" s="1">
        <f t="shared" si="1"/>
        <v>8.4115793424911462</v>
      </c>
      <c r="I17" s="1">
        <f t="shared" si="13"/>
        <v>8.3927939211971481</v>
      </c>
      <c r="J17" s="1"/>
      <c r="K17" s="1">
        <f t="shared" si="2"/>
        <v>5.2297670581739792</v>
      </c>
      <c r="L17" s="1">
        <f t="shared" si="3"/>
        <v>8.161338361276897</v>
      </c>
      <c r="M17" s="1">
        <f t="shared" si="4"/>
        <v>7.6791072659687565</v>
      </c>
      <c r="N17" s="1">
        <f t="shared" si="5"/>
        <v>8.2593645733021503</v>
      </c>
      <c r="O17" s="1">
        <f t="shared" si="6"/>
        <v>8.1999944148472945</v>
      </c>
      <c r="P17" s="1">
        <f t="shared" si="7"/>
        <v>8.2353626522561481</v>
      </c>
      <c r="Q17" s="1">
        <f t="shared" si="8"/>
        <v>8.2444026004204645</v>
      </c>
      <c r="R17" s="1">
        <f t="shared" si="14"/>
        <v>8.2274451675931939</v>
      </c>
      <c r="S17" s="1"/>
      <c r="T17" s="1">
        <f t="shared" si="15"/>
        <v>5.2422183498635846</v>
      </c>
      <c r="U17" s="1">
        <f t="shared" si="16"/>
        <v>8.2084484286320318</v>
      </c>
      <c r="V17" s="1">
        <f t="shared" si="17"/>
        <v>7.7322265983766698</v>
      </c>
      <c r="W17" s="1">
        <f t="shared" si="18"/>
        <v>8.3336211318126914</v>
      </c>
      <c r="X17" s="1">
        <f t="shared" si="19"/>
        <v>8.281189214524197</v>
      </c>
      <c r="Y17" s="1">
        <f t="shared" si="20"/>
        <v>8.3184637761606126</v>
      </c>
      <c r="Z17" s="1">
        <f t="shared" si="21"/>
        <v>8.3279909714558045</v>
      </c>
      <c r="AA17" s="1">
        <f t="shared" si="22"/>
        <v>8.310119544395171</v>
      </c>
      <c r="AD17" s="1">
        <f t="shared" si="23"/>
        <v>-2.4902583379210697E-2</v>
      </c>
      <c r="AE17" s="1">
        <f t="shared" si="24"/>
        <v>-9.4220134710269576E-2</v>
      </c>
      <c r="AF17" s="1">
        <f t="shared" si="25"/>
        <v>-0.10623866481582667</v>
      </c>
      <c r="AG17" s="1">
        <f t="shared" si="26"/>
        <v>-0.14851311702108383</v>
      </c>
      <c r="AH17" s="1">
        <f t="shared" si="27"/>
        <v>-0.16238959935380315</v>
      </c>
      <c r="AI17" s="1">
        <f t="shared" si="28"/>
        <v>-0.16620224780893089</v>
      </c>
      <c r="AJ17" s="1">
        <f t="shared" si="29"/>
        <v>-0.16717674207068178</v>
      </c>
      <c r="AK17" s="1">
        <f t="shared" si="30"/>
        <v>-0.16534875360395418</v>
      </c>
      <c r="AL17" s="1"/>
      <c r="AM17" t="s">
        <v>146</v>
      </c>
      <c r="AN17" s="7">
        <f t="shared" si="31"/>
        <v>-6.931755133105888E-2</v>
      </c>
      <c r="AO17" s="7">
        <f t="shared" si="32"/>
        <v>-1.201853010555709E-2</v>
      </c>
      <c r="AP17" s="7">
        <f t="shared" si="33"/>
        <v>-5.6150934537976482E-2</v>
      </c>
      <c r="AR17" s="1"/>
      <c r="AS17" t="s">
        <v>214</v>
      </c>
      <c r="AT17">
        <v>-362.22692931332</v>
      </c>
      <c r="AU17">
        <v>-363.781915560926</v>
      </c>
      <c r="AV17">
        <v>-363.78007019466003</v>
      </c>
      <c r="AW17">
        <v>-363.84598874817198</v>
      </c>
      <c r="AX17">
        <v>1.085254907265</v>
      </c>
      <c r="AY17">
        <v>1.0679000000000001</v>
      </c>
      <c r="AZ17">
        <f t="shared" si="34"/>
        <v>-363.84081035171499</v>
      </c>
      <c r="BB17">
        <v>-115.099453461932</v>
      </c>
      <c r="BC17">
        <v>-115.58340669279301</v>
      </c>
      <c r="BD17">
        <v>-115.585844852478</v>
      </c>
      <c r="BE17">
        <v>-115.603337724475</v>
      </c>
      <c r="BF17">
        <v>1.090266908831</v>
      </c>
      <c r="BG17">
        <v>1.07182</v>
      </c>
      <c r="BH17">
        <f t="shared" si="35"/>
        <v>-115.60188943005373</v>
      </c>
      <c r="BJ17">
        <v>-247.11910200263901</v>
      </c>
      <c r="BK17">
        <v>-248.18535279878901</v>
      </c>
      <c r="BL17">
        <v>-248.181818604227</v>
      </c>
      <c r="BM17">
        <v>-248.229252218276</v>
      </c>
      <c r="BN17">
        <v>1.0835526852349999</v>
      </c>
      <c r="BO17">
        <v>1.06656</v>
      </c>
      <c r="BP17">
        <f t="shared" si="36"/>
        <v>-248.22559461502496</v>
      </c>
      <c r="BR17">
        <v>-247.11911983748601</v>
      </c>
      <c r="BS17">
        <v>-248.185443164383</v>
      </c>
      <c r="BT17">
        <v>-248.18191481035899</v>
      </c>
      <c r="BU17">
        <v>-248.229391702642</v>
      </c>
      <c r="BV17">
        <v>1.0831199698889999</v>
      </c>
      <c r="BW17">
        <v>1.0661700000000001</v>
      </c>
      <c r="BX17">
        <f t="shared" si="37"/>
        <v>-248.22574826704235</v>
      </c>
      <c r="BZ17">
        <v>-115.09947531187601</v>
      </c>
      <c r="CA17">
        <v>-115.58346647653499</v>
      </c>
      <c r="CB17">
        <v>-115.585917948428</v>
      </c>
      <c r="CC17">
        <v>-115.60343491081601</v>
      </c>
      <c r="CD17">
        <v>1.0895927774750001</v>
      </c>
      <c r="CE17">
        <v>1.07124</v>
      </c>
      <c r="CF17">
        <f t="shared" si="38"/>
        <v>-115.60199456232462</v>
      </c>
    </row>
    <row r="18" spans="1:84" x14ac:dyDescent="0.2">
      <c r="A18" t="s">
        <v>215</v>
      </c>
      <c r="B18" s="1">
        <f t="shared" si="11"/>
        <v>3.5195462688185164</v>
      </c>
      <c r="C18" s="1">
        <f t="shared" si="11"/>
        <v>5.0854737907066498</v>
      </c>
      <c r="D18" s="1">
        <f t="shared" si="11"/>
        <v>4.8081309879167398</v>
      </c>
      <c r="E18" s="1">
        <f t="shared" si="11"/>
        <v>5.1261967394771792</v>
      </c>
      <c r="F18" s="1">
        <f t="shared" si="12"/>
        <v>5.1035495563758104</v>
      </c>
      <c r="G18" s="1">
        <f t="shared" si="0"/>
        <v>5.1255021101980036</v>
      </c>
      <c r="H18" s="1">
        <f t="shared" si="1"/>
        <v>5.1307334807108722</v>
      </c>
      <c r="I18" s="1">
        <f t="shared" si="13"/>
        <v>5.1191181149336034</v>
      </c>
      <c r="J18" s="1"/>
      <c r="K18" s="1">
        <f t="shared" si="2"/>
        <v>3.4959993481979565</v>
      </c>
      <c r="L18" s="1">
        <f t="shared" si="3"/>
        <v>5.0181456056908837</v>
      </c>
      <c r="M18" s="1">
        <f t="shared" si="4"/>
        <v>4.7370822670638866</v>
      </c>
      <c r="N18" s="1">
        <f t="shared" si="5"/>
        <v>5.0304702236106467</v>
      </c>
      <c r="O18" s="1">
        <f t="shared" si="6"/>
        <v>5.0018092209599576</v>
      </c>
      <c r="P18" s="1">
        <f t="shared" si="7"/>
        <v>5.0214810809039747</v>
      </c>
      <c r="Q18" s="1">
        <f t="shared" si="8"/>
        <v>5.0261689540725332</v>
      </c>
      <c r="R18" s="1">
        <f t="shared" si="14"/>
        <v>5.0157603314302808</v>
      </c>
      <c r="S18" s="1"/>
      <c r="T18" s="1">
        <f t="shared" si="15"/>
        <v>3.5077728085082365</v>
      </c>
      <c r="U18" s="1">
        <f t="shared" si="16"/>
        <v>5.0518096981987668</v>
      </c>
      <c r="V18" s="1">
        <f t="shared" si="17"/>
        <v>4.7726066274903136</v>
      </c>
      <c r="W18" s="1">
        <f t="shared" si="18"/>
        <v>5.078333481543913</v>
      </c>
      <c r="X18" s="1">
        <f t="shared" si="19"/>
        <v>5.052679388667884</v>
      </c>
      <c r="Y18" s="1">
        <f t="shared" si="20"/>
        <v>5.0734915955509887</v>
      </c>
      <c r="Z18" s="1">
        <f t="shared" si="21"/>
        <v>5.0784512173917022</v>
      </c>
      <c r="AA18" s="1">
        <f t="shared" si="22"/>
        <v>5.0674392231819425</v>
      </c>
      <c r="AD18" s="1">
        <f t="shared" si="23"/>
        <v>-2.3546920620559852E-2</v>
      </c>
      <c r="AE18" s="1">
        <f t="shared" si="24"/>
        <v>-6.7328185015766095E-2</v>
      </c>
      <c r="AF18" s="1">
        <f t="shared" si="25"/>
        <v>-7.1048720852853187E-2</v>
      </c>
      <c r="AG18" s="1">
        <f t="shared" si="26"/>
        <v>-9.572651586653258E-2</v>
      </c>
      <c r="AH18" s="1">
        <f t="shared" si="27"/>
        <v>-0.10174033541585281</v>
      </c>
      <c r="AI18" s="1">
        <f t="shared" si="28"/>
        <v>-0.1040210292940289</v>
      </c>
      <c r="AJ18" s="1">
        <f t="shared" si="29"/>
        <v>-0.10456452663833904</v>
      </c>
      <c r="AK18" s="1">
        <f t="shared" si="30"/>
        <v>-0.10335778350332259</v>
      </c>
      <c r="AL18" s="1"/>
      <c r="AM18" t="s">
        <v>147</v>
      </c>
      <c r="AN18" s="7">
        <f t="shared" si="31"/>
        <v>-4.3781264395206243E-2</v>
      </c>
      <c r="AO18" s="7">
        <f t="shared" si="32"/>
        <v>-3.7205358370870911E-3</v>
      </c>
      <c r="AP18" s="7">
        <f t="shared" si="33"/>
        <v>-3.0691614562999625E-2</v>
      </c>
      <c r="AR18" s="1"/>
      <c r="AS18" t="s">
        <v>215</v>
      </c>
      <c r="AT18">
        <v>-191.17151414251899</v>
      </c>
      <c r="AU18">
        <v>-191.95712740515299</v>
      </c>
      <c r="AV18">
        <v>-191.954796780668</v>
      </c>
      <c r="AW18">
        <v>-191.98233647702099</v>
      </c>
      <c r="AX18">
        <v>1.0920183334339999</v>
      </c>
      <c r="AY18">
        <v>1.0743100000000001</v>
      </c>
      <c r="AZ18">
        <f t="shared" si="34"/>
        <v>-191.98001585942319</v>
      </c>
      <c r="BB18">
        <v>-115.099852546637</v>
      </c>
      <c r="BC18">
        <v>-115.58357120146999</v>
      </c>
      <c r="BD18">
        <v>-115.586034482638</v>
      </c>
      <c r="BE18">
        <v>-115.60349749457301</v>
      </c>
      <c r="BF18">
        <v>1.090344530991</v>
      </c>
      <c r="BG18">
        <v>1.0718799999999999</v>
      </c>
      <c r="BH18">
        <f t="shared" si="35"/>
        <v>-115.60205053209636</v>
      </c>
      <c r="BJ18">
        <v>-76.066052842120001</v>
      </c>
      <c r="BK18">
        <v>-76.365451985674</v>
      </c>
      <c r="BL18">
        <v>-76.361100053892002</v>
      </c>
      <c r="BM18">
        <v>-76.370669868291998</v>
      </c>
      <c r="BN18">
        <v>1.095916236074</v>
      </c>
      <c r="BO18">
        <v>1.0791999999999999</v>
      </c>
      <c r="BP18">
        <f t="shared" si="36"/>
        <v>-76.369832303752887</v>
      </c>
      <c r="BR18">
        <v>-76.066082087181996</v>
      </c>
      <c r="BS18">
        <v>-76.365535968372001</v>
      </c>
      <c r="BT18">
        <v>-76.361181205297001</v>
      </c>
      <c r="BU18">
        <v>-76.370780812888995</v>
      </c>
      <c r="BV18">
        <v>1.094965043837</v>
      </c>
      <c r="BW18">
        <v>1.07836</v>
      </c>
      <c r="BX18">
        <f t="shared" si="37"/>
        <v>-76.369948250095391</v>
      </c>
      <c r="BZ18">
        <v>-115.09986082598</v>
      </c>
      <c r="CA18">
        <v>-115.58359451306001</v>
      </c>
      <c r="CB18">
        <v>-115.586066554572</v>
      </c>
      <c r="CC18">
        <v>-115.60353909988299</v>
      </c>
      <c r="CD18">
        <v>1.0899791497</v>
      </c>
      <c r="CE18">
        <v>1.07158</v>
      </c>
      <c r="CF18">
        <f t="shared" si="38"/>
        <v>-115.60209671929194</v>
      </c>
    </row>
    <row r="19" spans="1:84" x14ac:dyDescent="0.2">
      <c r="A19" t="s">
        <v>216</v>
      </c>
      <c r="B19" s="1">
        <f t="shared" si="11"/>
        <v>0.93119789949100251</v>
      </c>
      <c r="C19" s="1">
        <f t="shared" si="11"/>
        <v>3.0907254676389901</v>
      </c>
      <c r="D19" s="1">
        <f t="shared" si="11"/>
        <v>2.7579667938431851</v>
      </c>
      <c r="E19" s="1">
        <f t="shared" si="11"/>
        <v>3.1399022118238307</v>
      </c>
      <c r="F19" s="1">
        <f t="shared" si="12"/>
        <v>3.1162858338379738</v>
      </c>
      <c r="G19" s="1">
        <f t="shared" si="0"/>
        <v>3.1406407789864197</v>
      </c>
      <c r="H19" s="1">
        <f t="shared" si="1"/>
        <v>3.14737194178571</v>
      </c>
      <c r="I19" s="1">
        <f t="shared" si="13"/>
        <v>3.1351692472456989</v>
      </c>
      <c r="J19" s="1"/>
      <c r="K19" s="1">
        <f t="shared" si="2"/>
        <v>0.90867656909452243</v>
      </c>
      <c r="L19" s="1">
        <f t="shared" si="3"/>
        <v>3.0373516305635557</v>
      </c>
      <c r="M19" s="1">
        <f t="shared" si="4"/>
        <v>2.6958472771764201</v>
      </c>
      <c r="N19" s="1">
        <f t="shared" si="5"/>
        <v>3.0577578102831642</v>
      </c>
      <c r="O19" s="1">
        <f t="shared" si="6"/>
        <v>3.0284385705579857</v>
      </c>
      <c r="P19" s="1">
        <f t="shared" si="7"/>
        <v>3.0510448007691306</v>
      </c>
      <c r="Q19" s="1">
        <f t="shared" si="8"/>
        <v>3.0572926578224719</v>
      </c>
      <c r="R19" s="1">
        <f t="shared" si="14"/>
        <v>3.0459661317191942</v>
      </c>
      <c r="S19" s="1"/>
      <c r="T19" s="1">
        <f t="shared" si="15"/>
        <v>0.91993723429276253</v>
      </c>
      <c r="U19" s="1">
        <f t="shared" si="16"/>
        <v>3.0640385491012729</v>
      </c>
      <c r="V19" s="1">
        <f t="shared" si="17"/>
        <v>2.7269070355098028</v>
      </c>
      <c r="W19" s="1">
        <f t="shared" si="18"/>
        <v>3.0988300110534972</v>
      </c>
      <c r="X19" s="1">
        <f t="shared" si="19"/>
        <v>3.0723622021979797</v>
      </c>
      <c r="Y19" s="1">
        <f t="shared" si="20"/>
        <v>3.0958427898777749</v>
      </c>
      <c r="Z19" s="1">
        <f t="shared" si="21"/>
        <v>3.102332299804091</v>
      </c>
      <c r="AA19" s="1">
        <f t="shared" si="22"/>
        <v>3.0905676894824463</v>
      </c>
      <c r="AD19" s="1">
        <f t="shared" si="23"/>
        <v>-2.2521330396480077E-2</v>
      </c>
      <c r="AE19" s="1">
        <f t="shared" si="24"/>
        <v>-5.3373837075434416E-2</v>
      </c>
      <c r="AF19" s="1">
        <f t="shared" si="25"/>
        <v>-6.2119516666764962E-2</v>
      </c>
      <c r="AG19" s="1">
        <f t="shared" si="26"/>
        <v>-8.214440154066649E-2</v>
      </c>
      <c r="AH19" s="1">
        <f t="shared" si="27"/>
        <v>-8.7847263279988042E-2</v>
      </c>
      <c r="AI19" s="1">
        <f t="shared" si="28"/>
        <v>-8.9595978217289041E-2</v>
      </c>
      <c r="AJ19" s="1">
        <f t="shared" si="29"/>
        <v>-9.0079283963238055E-2</v>
      </c>
      <c r="AK19" s="1">
        <f t="shared" si="30"/>
        <v>-8.9203115526504728E-2</v>
      </c>
      <c r="AL19" s="1"/>
      <c r="AM19" t="s">
        <v>148</v>
      </c>
      <c r="AN19" s="7">
        <f t="shared" si="31"/>
        <v>-3.0852506678954339E-2</v>
      </c>
      <c r="AO19" s="7">
        <f t="shared" si="32"/>
        <v>-8.7456795913305463E-3</v>
      </c>
      <c r="AP19" s="7">
        <f t="shared" si="33"/>
        <v>-2.5727746613223079E-2</v>
      </c>
      <c r="AR19" s="1"/>
      <c r="AS19" t="s">
        <v>216</v>
      </c>
      <c r="AT19">
        <v>-210.363204247764</v>
      </c>
      <c r="AU19">
        <v>-211.30171505417999</v>
      </c>
      <c r="AV19">
        <v>-211.31275402088599</v>
      </c>
      <c r="AW19">
        <v>-211.347927469415</v>
      </c>
      <c r="AX19">
        <v>1.0867553896890001</v>
      </c>
      <c r="AY19">
        <v>1.0679700000000001</v>
      </c>
      <c r="AZ19">
        <f t="shared" si="34"/>
        <v>-211.34511958250431</v>
      </c>
      <c r="BB19">
        <v>-95.261685013361003</v>
      </c>
      <c r="BC19">
        <v>-95.713101289546003</v>
      </c>
      <c r="BD19">
        <v>-95.722221409295003</v>
      </c>
      <c r="BE19">
        <v>-95.739312247323994</v>
      </c>
      <c r="BF19">
        <v>1.0838385404119999</v>
      </c>
      <c r="BG19">
        <v>1.06457</v>
      </c>
      <c r="BH19">
        <f t="shared" si="35"/>
        <v>-95.737990213772548</v>
      </c>
      <c r="BJ19">
        <v>-115.10003527615299</v>
      </c>
      <c r="BK19">
        <v>-115.583688380289</v>
      </c>
      <c r="BL19">
        <v>-115.586137511925</v>
      </c>
      <c r="BM19">
        <v>-115.603611469619</v>
      </c>
      <c r="BN19">
        <v>1.0903682649699999</v>
      </c>
      <c r="BO19">
        <v>1.0719000000000001</v>
      </c>
      <c r="BP19">
        <f t="shared" si="36"/>
        <v>-115.60216325135211</v>
      </c>
      <c r="BR19">
        <v>-115.100059702004</v>
      </c>
      <c r="BS19">
        <v>-115.58374580468799</v>
      </c>
      <c r="BT19">
        <v>-115.58620078092601</v>
      </c>
      <c r="BU19">
        <v>-115.603697276312</v>
      </c>
      <c r="BV19">
        <v>1.0899112356239999</v>
      </c>
      <c r="BW19">
        <v>1.0714999999999999</v>
      </c>
      <c r="BX19">
        <f t="shared" si="37"/>
        <v>-115.60225391884597</v>
      </c>
      <c r="BZ19">
        <v>-95.261696477532993</v>
      </c>
      <c r="CA19">
        <v>-95.713128921766994</v>
      </c>
      <c r="CB19">
        <v>-95.722257134041001</v>
      </c>
      <c r="CC19">
        <v>-95.739357346061993</v>
      </c>
      <c r="CD19">
        <v>1.0834984402459999</v>
      </c>
      <c r="CE19">
        <v>1.06427</v>
      </c>
      <c r="CF19">
        <f t="shared" si="38"/>
        <v>-95.738039539797953</v>
      </c>
    </row>
    <row r="20" spans="1:84" x14ac:dyDescent="0.2">
      <c r="A20" t="s">
        <v>217</v>
      </c>
      <c r="B20" s="1">
        <f t="shared" si="11"/>
        <v>0.93067870502328742</v>
      </c>
      <c r="C20" s="1">
        <f t="shared" si="11"/>
        <v>4.3218958561354821</v>
      </c>
      <c r="D20" s="1">
        <f t="shared" si="11"/>
        <v>3.693376474971048</v>
      </c>
      <c r="E20" s="1">
        <f t="shared" si="11"/>
        <v>4.2380769335789141</v>
      </c>
      <c r="F20" s="1">
        <f t="shared" si="12"/>
        <v>4.2079900199694666</v>
      </c>
      <c r="G20" s="1">
        <f t="shared" si="0"/>
        <v>4.2409716020684156</v>
      </c>
      <c r="H20" s="1">
        <f t="shared" si="1"/>
        <v>4.2507990496203156</v>
      </c>
      <c r="I20" s="1">
        <f t="shared" si="13"/>
        <v>4.2351101537908828</v>
      </c>
      <c r="J20" s="1"/>
      <c r="K20" s="1">
        <f t="shared" si="2"/>
        <v>0.91266121615005025</v>
      </c>
      <c r="L20" s="1">
        <f t="shared" si="3"/>
        <v>4.2672704362941536</v>
      </c>
      <c r="M20" s="1">
        <f t="shared" si="4"/>
        <v>3.6291216106102122</v>
      </c>
      <c r="N20" s="1">
        <f t="shared" si="5"/>
        <v>4.153231882987078</v>
      </c>
      <c r="O20" s="1">
        <f t="shared" si="6"/>
        <v>4.1152078637700464</v>
      </c>
      <c r="P20" s="1">
        <f t="shared" si="7"/>
        <v>4.1463611317350599</v>
      </c>
      <c r="Q20" s="1">
        <f t="shared" si="8"/>
        <v>4.1556438006524559</v>
      </c>
      <c r="R20" s="1">
        <f t="shared" si="14"/>
        <v>4.1408246093115695</v>
      </c>
      <c r="S20" s="1"/>
      <c r="T20" s="1">
        <f t="shared" si="15"/>
        <v>0.92166996058666883</v>
      </c>
      <c r="U20" s="1">
        <f t="shared" si="16"/>
        <v>4.2945831462148174</v>
      </c>
      <c r="V20" s="1">
        <f t="shared" si="17"/>
        <v>3.6612490427906303</v>
      </c>
      <c r="W20" s="1">
        <f t="shared" si="18"/>
        <v>4.1956544082829961</v>
      </c>
      <c r="X20" s="1">
        <f t="shared" si="19"/>
        <v>4.161598941869757</v>
      </c>
      <c r="Y20" s="1">
        <f t="shared" si="20"/>
        <v>4.1936663669017378</v>
      </c>
      <c r="Z20" s="1">
        <f t="shared" si="21"/>
        <v>4.2032214251363857</v>
      </c>
      <c r="AA20" s="1">
        <f t="shared" si="22"/>
        <v>4.1879673815512266</v>
      </c>
      <c r="AD20" s="1">
        <f t="shared" si="23"/>
        <v>-1.8017488873237175E-2</v>
      </c>
      <c r="AE20" s="1">
        <f t="shared" si="24"/>
        <v>-5.4625419841328515E-2</v>
      </c>
      <c r="AF20" s="1">
        <f t="shared" si="25"/>
        <v>-6.4254864360835828E-2</v>
      </c>
      <c r="AG20" s="1">
        <f t="shared" si="26"/>
        <v>-8.4845050591836113E-2</v>
      </c>
      <c r="AH20" s="1">
        <f t="shared" si="27"/>
        <v>-9.2782156199420207E-2</v>
      </c>
      <c r="AI20" s="1">
        <f t="shared" si="28"/>
        <v>-9.4610470333355678E-2</v>
      </c>
      <c r="AJ20" s="1">
        <f t="shared" si="29"/>
        <v>-9.5155248967859762E-2</v>
      </c>
      <c r="AK20" s="1">
        <f t="shared" si="30"/>
        <v>-9.4285544479313366E-2</v>
      </c>
      <c r="AL20" s="1"/>
      <c r="AM20" t="s">
        <v>149</v>
      </c>
      <c r="AN20" s="7">
        <f t="shared" si="31"/>
        <v>-3.660793096809134E-2</v>
      </c>
      <c r="AO20" s="7">
        <f t="shared" si="32"/>
        <v>-9.6294445195073131E-3</v>
      </c>
      <c r="AP20" s="7">
        <f t="shared" si="33"/>
        <v>-2.8527291838584379E-2</v>
      </c>
      <c r="AR20" s="1"/>
      <c r="AS20" t="s">
        <v>217</v>
      </c>
      <c r="AT20">
        <v>-190.52481944620601</v>
      </c>
      <c r="AU20">
        <v>-191.433095566161</v>
      </c>
      <c r="AV20">
        <v>-191.45032699708099</v>
      </c>
      <c r="AW20">
        <v>-191.48539796044801</v>
      </c>
      <c r="AX20">
        <v>1.083186752597</v>
      </c>
      <c r="AY20">
        <v>1.06409</v>
      </c>
      <c r="AZ20">
        <f t="shared" si="34"/>
        <v>-191.48270457489289</v>
      </c>
      <c r="BB20">
        <v>-95.261624052645999</v>
      </c>
      <c r="BC20">
        <v>-95.713085924986004</v>
      </c>
      <c r="BD20">
        <v>-95.722204189530999</v>
      </c>
      <c r="BE20">
        <v>-95.739305087055001</v>
      </c>
      <c r="BF20">
        <v>1.0838186905230001</v>
      </c>
      <c r="BG20">
        <v>1.0645500000000001</v>
      </c>
      <c r="BH20">
        <f t="shared" si="35"/>
        <v>-95.73798256433993</v>
      </c>
      <c r="BJ20">
        <v>-95.261712262699007</v>
      </c>
      <c r="BK20">
        <v>-95.713122262010003</v>
      </c>
      <c r="BL20">
        <v>-95.722237037732995</v>
      </c>
      <c r="BM20">
        <v>-95.739339068177998</v>
      </c>
      <c r="BN20">
        <v>1.083839706117</v>
      </c>
      <c r="BO20">
        <v>1.06457</v>
      </c>
      <c r="BP20">
        <f t="shared" si="36"/>
        <v>-95.738016151884736</v>
      </c>
      <c r="BR20">
        <v>-95.261726518071995</v>
      </c>
      <c r="BS20">
        <v>-95.71317028867</v>
      </c>
      <c r="BT20">
        <v>-95.722290776899001</v>
      </c>
      <c r="BU20">
        <v>-95.739411601986006</v>
      </c>
      <c r="BV20">
        <v>1.0832827372889999</v>
      </c>
      <c r="BW20">
        <v>1.06409</v>
      </c>
      <c r="BX20">
        <f t="shared" si="37"/>
        <v>-95.738095353578444</v>
      </c>
      <c r="BZ20">
        <v>-95.261638509967995</v>
      </c>
      <c r="CA20">
        <v>-95.71312494947</v>
      </c>
      <c r="CB20">
        <v>-95.722252847004995</v>
      </c>
      <c r="CC20">
        <v>-95.739367762436004</v>
      </c>
      <c r="CD20">
        <v>1.0833340233190001</v>
      </c>
      <c r="CE20">
        <v>1.06412</v>
      </c>
      <c r="CF20">
        <f t="shared" si="38"/>
        <v>-95.738051220417631</v>
      </c>
    </row>
    <row r="21" spans="1:84" x14ac:dyDescent="0.2">
      <c r="A21" t="s">
        <v>107</v>
      </c>
      <c r="B21" s="1">
        <f t="shared" si="11"/>
        <v>1.5082727051833857</v>
      </c>
      <c r="C21" s="1">
        <f t="shared" si="11"/>
        <v>5.5882832104191875</v>
      </c>
      <c r="D21" s="1">
        <f t="shared" si="11"/>
        <v>4.8301415004665564</v>
      </c>
      <c r="E21" s="1">
        <f t="shared" si="11"/>
        <v>5.5263517652638923</v>
      </c>
      <c r="F21" s="1">
        <f t="shared" si="12"/>
        <v>5.4887973900641143</v>
      </c>
      <c r="G21" s="1">
        <f t="shared" si="0"/>
        <v>5.5319986298628177</v>
      </c>
      <c r="H21" s="1">
        <f t="shared" si="1"/>
        <v>5.5435750279223655</v>
      </c>
      <c r="I21" s="1">
        <f t="shared" si="13"/>
        <v>5.5235085554459058</v>
      </c>
      <c r="J21" s="1"/>
      <c r="K21" s="1">
        <f t="shared" si="2"/>
        <v>1.4841841829958466</v>
      </c>
      <c r="L21" s="1">
        <f t="shared" si="3"/>
        <v>5.5018801008211229</v>
      </c>
      <c r="M21" s="1">
        <f t="shared" si="4"/>
        <v>4.7346226306552692</v>
      </c>
      <c r="N21" s="1">
        <f t="shared" si="5"/>
        <v>5.3933528090727139</v>
      </c>
      <c r="O21" s="1">
        <f t="shared" si="6"/>
        <v>5.3445756586544926</v>
      </c>
      <c r="P21" s="1">
        <f t="shared" si="7"/>
        <v>5.3845824777609614</v>
      </c>
      <c r="Q21" s="1">
        <f t="shared" si="8"/>
        <v>5.3953028845185171</v>
      </c>
      <c r="R21" s="1">
        <f t="shared" si="14"/>
        <v>5.3767201832300513</v>
      </c>
      <c r="S21" s="1"/>
      <c r="T21" s="1">
        <f t="shared" si="15"/>
        <v>1.4962284440896161</v>
      </c>
      <c r="U21" s="1">
        <f t="shared" si="16"/>
        <v>5.5450816556201552</v>
      </c>
      <c r="V21" s="1">
        <f t="shared" si="17"/>
        <v>4.7823820655609133</v>
      </c>
      <c r="W21" s="1">
        <f t="shared" si="18"/>
        <v>5.4598522871683031</v>
      </c>
      <c r="X21" s="1">
        <f t="shared" si="19"/>
        <v>5.416686524359303</v>
      </c>
      <c r="Y21" s="1">
        <f t="shared" si="20"/>
        <v>5.4582905538118895</v>
      </c>
      <c r="Z21" s="1">
        <f t="shared" si="21"/>
        <v>5.4694389562204417</v>
      </c>
      <c r="AA21" s="1">
        <f t="shared" si="22"/>
        <v>5.4501143693379781</v>
      </c>
      <c r="AD21" s="1">
        <f t="shared" si="23"/>
        <v>-2.4088522187539096E-2</v>
      </c>
      <c r="AE21" s="1">
        <f t="shared" si="24"/>
        <v>-8.6403109598064631E-2</v>
      </c>
      <c r="AF21" s="1">
        <f t="shared" si="25"/>
        <v>-9.551886981128721E-2</v>
      </c>
      <c r="AG21" s="1">
        <f t="shared" si="26"/>
        <v>-0.13299895619117841</v>
      </c>
      <c r="AH21" s="1">
        <f t="shared" si="27"/>
        <v>-0.14422173140962169</v>
      </c>
      <c r="AI21" s="1">
        <f t="shared" si="28"/>
        <v>-0.14741615210185621</v>
      </c>
      <c r="AJ21" s="1">
        <f t="shared" si="29"/>
        <v>-0.14827214340384831</v>
      </c>
      <c r="AK21" s="1">
        <f t="shared" si="30"/>
        <v>-0.1467883722158545</v>
      </c>
      <c r="AL21" s="1"/>
      <c r="AM21" t="s">
        <v>107</v>
      </c>
      <c r="AN21" s="7">
        <f t="shared" si="31"/>
        <v>-6.2314587410525535E-2</v>
      </c>
      <c r="AO21" s="7">
        <f t="shared" si="32"/>
        <v>-9.115760213222579E-3</v>
      </c>
      <c r="AP21" s="7">
        <f t="shared" si="33"/>
        <v>-4.8702861598334479E-2</v>
      </c>
      <c r="AR21" s="1"/>
      <c r="AS21" t="s">
        <v>107</v>
      </c>
      <c r="AT21">
        <v>-342.38331174335599</v>
      </c>
      <c r="AU21">
        <v>-343.90745829563701</v>
      </c>
      <c r="AV21">
        <v>-343.91186043448101</v>
      </c>
      <c r="AW21">
        <v>-343.97749818646599</v>
      </c>
      <c r="AX21">
        <v>1.0831657907009999</v>
      </c>
      <c r="AY21">
        <v>1.06559</v>
      </c>
      <c r="AZ21">
        <f t="shared" si="34"/>
        <v>-343.972458500399</v>
      </c>
      <c r="BB21">
        <v>-95.261606669100004</v>
      </c>
      <c r="BC21">
        <v>-95.713062004313002</v>
      </c>
      <c r="BD21">
        <v>-95.722183812810002</v>
      </c>
      <c r="BE21">
        <v>-95.739285195074999</v>
      </c>
      <c r="BF21">
        <v>1.0838230971630001</v>
      </c>
      <c r="BG21">
        <v>1.06456</v>
      </c>
      <c r="BH21">
        <f t="shared" si="35"/>
        <v>-95.737962570717784</v>
      </c>
      <c r="BJ21">
        <v>-247.11930148880401</v>
      </c>
      <c r="BK21">
        <v>-248.18549079553401</v>
      </c>
      <c r="BL21">
        <v>-248.18197930155</v>
      </c>
      <c r="BM21">
        <v>-248.22940618963699</v>
      </c>
      <c r="BN21">
        <v>1.0835559132270001</v>
      </c>
      <c r="BO21">
        <v>1.06656</v>
      </c>
      <c r="BP21">
        <f t="shared" si="36"/>
        <v>-248.22574897463105</v>
      </c>
      <c r="BR21">
        <v>-247.11932174112201</v>
      </c>
      <c r="BS21">
        <v>-248.18557765907599</v>
      </c>
      <c r="BT21">
        <v>-248.18206870231899</v>
      </c>
      <c r="BU21">
        <v>-248.229536199829</v>
      </c>
      <c r="BV21">
        <v>1.0832291205760001</v>
      </c>
      <c r="BW21">
        <v>1.0662700000000001</v>
      </c>
      <c r="BX21">
        <f t="shared" si="37"/>
        <v>-248.22588906922786</v>
      </c>
      <c r="BZ21">
        <v>-95.261624804283997</v>
      </c>
      <c r="CA21">
        <v>-95.713112832885002</v>
      </c>
      <c r="CB21">
        <v>-95.722246631043006</v>
      </c>
      <c r="CC21">
        <v>-95.739367132202005</v>
      </c>
      <c r="CD21">
        <v>1.0831868277329999</v>
      </c>
      <c r="CE21">
        <v>1.0639799999999999</v>
      </c>
      <c r="CF21">
        <f t="shared" si="38"/>
        <v>-95.738052308069967</v>
      </c>
    </row>
    <row r="22" spans="1:84" x14ac:dyDescent="0.2">
      <c r="A22" t="s">
        <v>108</v>
      </c>
      <c r="B22" s="1">
        <f t="shared" si="11"/>
        <v>4.545382177319544</v>
      </c>
      <c r="C22" s="1">
        <f t="shared" si="11"/>
        <v>7.5700495341394056</v>
      </c>
      <c r="D22" s="1">
        <f t="shared" si="11"/>
        <v>6.8987175455103857</v>
      </c>
      <c r="E22" s="1">
        <f t="shared" si="11"/>
        <v>7.4093294227412878</v>
      </c>
      <c r="F22" s="1">
        <f t="shared" si="12"/>
        <v>7.3710936295117619</v>
      </c>
      <c r="G22" s="1">
        <f t="shared" si="0"/>
        <v>7.404032413849178</v>
      </c>
      <c r="H22" s="1">
        <f t="shared" si="1"/>
        <v>7.4125997510579218</v>
      </c>
      <c r="I22" s="1">
        <f t="shared" si="13"/>
        <v>7.3959878491386348</v>
      </c>
      <c r="J22" s="1"/>
      <c r="K22" s="1">
        <f t="shared" si="2"/>
        <v>4.522808395288445</v>
      </c>
      <c r="L22" s="1">
        <f t="shared" si="3"/>
        <v>7.4997454461838018</v>
      </c>
      <c r="M22" s="1">
        <f t="shared" si="4"/>
        <v>6.8216958039590034</v>
      </c>
      <c r="N22" s="1">
        <f t="shared" si="5"/>
        <v>7.3057977309798847</v>
      </c>
      <c r="O22" s="1">
        <f t="shared" si="6"/>
        <v>7.2585337448448222</v>
      </c>
      <c r="P22" s="1">
        <f t="shared" si="7"/>
        <v>7.2889944544627907</v>
      </c>
      <c r="Q22" s="1">
        <f t="shared" si="8"/>
        <v>7.2969172474912609</v>
      </c>
      <c r="R22" s="1">
        <f t="shared" si="14"/>
        <v>7.281555104329505</v>
      </c>
      <c r="S22" s="1"/>
      <c r="T22" s="1">
        <f t="shared" si="15"/>
        <v>4.5340952863039945</v>
      </c>
      <c r="U22" s="1">
        <f t="shared" si="16"/>
        <v>7.5348974901616037</v>
      </c>
      <c r="V22" s="1">
        <f t="shared" si="17"/>
        <v>6.8602066747346946</v>
      </c>
      <c r="W22" s="1">
        <f t="shared" si="18"/>
        <v>7.3575635768605867</v>
      </c>
      <c r="X22" s="1">
        <f t="shared" si="19"/>
        <v>7.3148136871782921</v>
      </c>
      <c r="Y22" s="1">
        <f t="shared" si="20"/>
        <v>7.3465134341559839</v>
      </c>
      <c r="Z22" s="1">
        <f t="shared" si="21"/>
        <v>7.3547584992745918</v>
      </c>
      <c r="AA22" s="1">
        <f t="shared" si="22"/>
        <v>7.3387714767340704</v>
      </c>
      <c r="AD22" s="1">
        <f t="shared" si="23"/>
        <v>-2.2573782031098943E-2</v>
      </c>
      <c r="AE22" s="1">
        <f t="shared" si="24"/>
        <v>-7.0304087955603833E-2</v>
      </c>
      <c r="AF22" s="1">
        <f t="shared" si="25"/>
        <v>-7.7021741551382306E-2</v>
      </c>
      <c r="AG22" s="1">
        <f t="shared" si="26"/>
        <v>-0.10353169176140309</v>
      </c>
      <c r="AH22" s="1">
        <f t="shared" si="27"/>
        <v>-0.11255988466693978</v>
      </c>
      <c r="AI22" s="1">
        <f t="shared" si="28"/>
        <v>-0.11503795938638728</v>
      </c>
      <c r="AJ22" s="1">
        <f t="shared" si="29"/>
        <v>-0.11568250356666088</v>
      </c>
      <c r="AK22" s="1">
        <f t="shared" si="30"/>
        <v>-0.11443274480912979</v>
      </c>
      <c r="AL22" s="1"/>
      <c r="AM22" t="s">
        <v>108</v>
      </c>
      <c r="AN22" s="7">
        <f t="shared" si="31"/>
        <v>-4.773030592450489E-2</v>
      </c>
      <c r="AO22" s="7">
        <f t="shared" si="32"/>
        <v>-6.7176535957784722E-3</v>
      </c>
      <c r="AP22" s="7">
        <f t="shared" si="33"/>
        <v>-3.5538143115557475E-2</v>
      </c>
      <c r="AR22" s="1"/>
      <c r="AS22" t="s">
        <v>108</v>
      </c>
      <c r="AT22">
        <v>-171.33447375489399</v>
      </c>
      <c r="AU22">
        <v>-172.090486212255</v>
      </c>
      <c r="AV22">
        <v>-172.09412209266199</v>
      </c>
      <c r="AW22">
        <v>-172.12166434989999</v>
      </c>
      <c r="AX22">
        <v>1.087866687057</v>
      </c>
      <c r="AY22">
        <v>1.0697300000000001</v>
      </c>
      <c r="AZ22">
        <f t="shared" si="34"/>
        <v>-172.11943976951127</v>
      </c>
      <c r="BB22">
        <v>-95.261751207217003</v>
      </c>
      <c r="BC22">
        <v>-95.713134483963998</v>
      </c>
      <c r="BD22">
        <v>-95.722245966835999</v>
      </c>
      <c r="BE22">
        <v>-95.739346756209997</v>
      </c>
      <c r="BF22">
        <v>1.0838501255549999</v>
      </c>
      <c r="BG22">
        <v>1.06457</v>
      </c>
      <c r="BH22">
        <f t="shared" si="35"/>
        <v>-95.738023784239715</v>
      </c>
      <c r="BJ22">
        <v>-76.065479020403998</v>
      </c>
      <c r="BK22">
        <v>-76.365288086969002</v>
      </c>
      <c r="BL22">
        <v>-76.360882320081998</v>
      </c>
      <c r="BM22">
        <v>-76.370510076157998</v>
      </c>
      <c r="BN22">
        <v>1.095671802245</v>
      </c>
      <c r="BO22">
        <v>1.0789899999999999</v>
      </c>
      <c r="BP22">
        <f t="shared" si="36"/>
        <v>-76.369669400352095</v>
      </c>
      <c r="BR22">
        <v>-76.065501976169998</v>
      </c>
      <c r="BS22">
        <v>-76.365347356167007</v>
      </c>
      <c r="BT22">
        <v>-76.360949346138995</v>
      </c>
      <c r="BU22">
        <v>-76.370597501335993</v>
      </c>
      <c r="BV22">
        <v>1.094742070711</v>
      </c>
      <c r="BW22">
        <v>1.0782</v>
      </c>
      <c r="BX22">
        <f t="shared" si="37"/>
        <v>-76.369762522735684</v>
      </c>
      <c r="BZ22">
        <v>-95.261764225061</v>
      </c>
      <c r="CA22">
        <v>-95.713187251457001</v>
      </c>
      <c r="CB22">
        <v>-95.722301682731995</v>
      </c>
      <c r="CC22">
        <v>-95.739424319278001</v>
      </c>
      <c r="CD22">
        <v>1.083138432765</v>
      </c>
      <c r="CE22">
        <v>1.06399</v>
      </c>
      <c r="CF22">
        <f t="shared" si="38"/>
        <v>-95.738110037442752</v>
      </c>
    </row>
    <row r="23" spans="1:84" x14ac:dyDescent="0.2">
      <c r="A23" t="s">
        <v>109</v>
      </c>
      <c r="B23" s="1">
        <f t="shared" si="11"/>
        <v>3.168118888068336</v>
      </c>
      <c r="C23" s="1">
        <f t="shared" si="11"/>
        <v>6.3663126593084414</v>
      </c>
      <c r="D23" s="1">
        <f t="shared" si="11"/>
        <v>5.7668623087177302</v>
      </c>
      <c r="E23" s="1">
        <f t="shared" si="11"/>
        <v>6.3179334420499824</v>
      </c>
      <c r="F23" s="1">
        <f t="shared" si="12"/>
        <v>6.2793956221183223</v>
      </c>
      <c r="G23" s="1">
        <f t="shared" si="0"/>
        <v>6.314186383431954</v>
      </c>
      <c r="H23" s="1">
        <f t="shared" si="1"/>
        <v>6.3230810898398211</v>
      </c>
      <c r="I23" s="1">
        <f t="shared" si="13"/>
        <v>6.3064061277345331</v>
      </c>
      <c r="J23" s="1"/>
      <c r="K23" s="1">
        <f t="shared" si="2"/>
        <v>3.1438563242589885</v>
      </c>
      <c r="L23" s="1">
        <f t="shared" si="3"/>
        <v>6.3008634642382066</v>
      </c>
      <c r="M23" s="1">
        <f t="shared" si="4"/>
        <v>5.6859743066659281</v>
      </c>
      <c r="N23" s="1">
        <f t="shared" si="5"/>
        <v>6.209522762284859</v>
      </c>
      <c r="O23" s="1">
        <f t="shared" si="6"/>
        <v>6.1595945682252475</v>
      </c>
      <c r="P23" s="1">
        <f t="shared" si="7"/>
        <v>6.191743911579894</v>
      </c>
      <c r="Q23" s="1">
        <f t="shared" si="8"/>
        <v>6.1999633054519458</v>
      </c>
      <c r="R23" s="1">
        <f t="shared" si="14"/>
        <v>6.184554356009424</v>
      </c>
      <c r="S23" s="1"/>
      <c r="T23" s="1">
        <f t="shared" si="15"/>
        <v>3.155987606163662</v>
      </c>
      <c r="U23" s="1">
        <f t="shared" si="16"/>
        <v>6.333588061773324</v>
      </c>
      <c r="V23" s="1">
        <f t="shared" si="17"/>
        <v>5.7264183076918291</v>
      </c>
      <c r="W23" s="1">
        <f t="shared" si="18"/>
        <v>6.2637281021674207</v>
      </c>
      <c r="X23" s="1">
        <f t="shared" si="19"/>
        <v>6.2194950951717853</v>
      </c>
      <c r="Y23" s="1">
        <f t="shared" si="20"/>
        <v>6.2529651475059236</v>
      </c>
      <c r="Z23" s="1">
        <f t="shared" si="21"/>
        <v>6.261522197645883</v>
      </c>
      <c r="AA23" s="1">
        <f t="shared" si="22"/>
        <v>6.245480241871979</v>
      </c>
      <c r="AD23" s="1">
        <f t="shared" si="23"/>
        <v>-2.4262563809347437E-2</v>
      </c>
      <c r="AE23" s="1">
        <f t="shared" si="24"/>
        <v>-6.5449195070234722E-2</v>
      </c>
      <c r="AF23" s="1">
        <f t="shared" si="25"/>
        <v>-8.0888002051802133E-2</v>
      </c>
      <c r="AG23" s="1">
        <f t="shared" si="26"/>
        <v>-0.10841067976512342</v>
      </c>
      <c r="AH23" s="1">
        <f t="shared" si="27"/>
        <v>-0.11980105389307472</v>
      </c>
      <c r="AI23" s="1">
        <f t="shared" si="28"/>
        <v>-0.12244247185206003</v>
      </c>
      <c r="AJ23" s="1">
        <f t="shared" si="29"/>
        <v>-0.12311778438787524</v>
      </c>
      <c r="AK23" s="1">
        <f t="shared" si="30"/>
        <v>-0.12185177172510908</v>
      </c>
      <c r="AL23" s="1"/>
      <c r="AM23" t="s">
        <v>109</v>
      </c>
      <c r="AN23" s="7">
        <f t="shared" si="31"/>
        <v>-4.1186631260887285E-2</v>
      </c>
      <c r="AO23" s="7">
        <f t="shared" si="32"/>
        <v>-1.543880698156741E-2</v>
      </c>
      <c r="AP23" s="7">
        <f t="shared" si="33"/>
        <v>-3.8913051841272583E-2</v>
      </c>
      <c r="AR23" s="1"/>
      <c r="AS23" t="s">
        <v>109</v>
      </c>
      <c r="AT23">
        <v>-362.22436250919799</v>
      </c>
      <c r="AU23">
        <v>-363.77930646452597</v>
      </c>
      <c r="AV23">
        <v>-363.77728108707498</v>
      </c>
      <c r="AW23">
        <v>-363.84304774687303</v>
      </c>
      <c r="AX23">
        <v>1.0852343966319999</v>
      </c>
      <c r="AY23">
        <v>1.0678799999999999</v>
      </c>
      <c r="AZ23">
        <f t="shared" si="34"/>
        <v>-363.83788242813284</v>
      </c>
      <c r="BB23">
        <v>-247.11926837190401</v>
      </c>
      <c r="BC23">
        <v>-248.18546731383699</v>
      </c>
      <c r="BD23">
        <v>-248.181955717862</v>
      </c>
      <c r="BE23">
        <v>-248.229360506229</v>
      </c>
      <c r="BF23">
        <v>1.0835410907359999</v>
      </c>
      <c r="BG23">
        <v>1.0665500000000001</v>
      </c>
      <c r="BH23">
        <f t="shared" si="35"/>
        <v>-248.2257055938679</v>
      </c>
      <c r="BJ23">
        <v>-115.100045418688</v>
      </c>
      <c r="BK23">
        <v>-115.583693786102</v>
      </c>
      <c r="BL23">
        <v>-115.58613528952699</v>
      </c>
      <c r="BM23">
        <v>-115.603618973244</v>
      </c>
      <c r="BN23">
        <v>1.090366096408</v>
      </c>
      <c r="BO23">
        <v>1.07189</v>
      </c>
      <c r="BP23">
        <f t="shared" si="36"/>
        <v>-115.60216998078766</v>
      </c>
      <c r="BR23">
        <v>-115.100067079802</v>
      </c>
      <c r="BS23">
        <v>-115.583759295402</v>
      </c>
      <c r="BT23">
        <v>-115.586213474937</v>
      </c>
      <c r="BU23">
        <v>-115.60372680164799</v>
      </c>
      <c r="BV23">
        <v>1.089591605134</v>
      </c>
      <c r="BW23">
        <v>1.0711999999999999</v>
      </c>
      <c r="BX23">
        <f t="shared" si="37"/>
        <v>-115.60228676939749</v>
      </c>
      <c r="BZ23">
        <v>-247.11928537564501</v>
      </c>
      <c r="CA23">
        <v>-248.185506104464</v>
      </c>
      <c r="CB23">
        <v>-248.18200643568301</v>
      </c>
      <c r="CC23">
        <v>-248.22942544123299</v>
      </c>
      <c r="CD23">
        <v>1.0832864354639999</v>
      </c>
      <c r="CE23">
        <v>1.0663100000000001</v>
      </c>
      <c r="CF23">
        <f t="shared" si="38"/>
        <v>-248.22577972038187</v>
      </c>
    </row>
    <row r="24" spans="1:84" x14ac:dyDescent="0.2">
      <c r="A24" t="s">
        <v>110</v>
      </c>
      <c r="B24" s="1">
        <f t="shared" si="11"/>
        <v>3.4908122247738382</v>
      </c>
      <c r="C24" s="1">
        <f t="shared" si="11"/>
        <v>7.7330887995463158</v>
      </c>
      <c r="D24" s="1">
        <f t="shared" si="11"/>
        <v>6.8541479534799441</v>
      </c>
      <c r="E24" s="1">
        <f t="shared" si="11"/>
        <v>7.587912156843216</v>
      </c>
      <c r="F24" s="1">
        <f t="shared" si="12"/>
        <v>7.5491909482008461</v>
      </c>
      <c r="G24" s="1">
        <f t="shared" si="0"/>
        <v>7.5947510165048016</v>
      </c>
      <c r="H24" s="1">
        <f t="shared" si="1"/>
        <v>7.6069391412824539</v>
      </c>
      <c r="I24" s="1">
        <f t="shared" si="13"/>
        <v>7.5858197140226373</v>
      </c>
      <c r="J24" s="1"/>
      <c r="K24" s="1">
        <f t="shared" si="2"/>
        <v>3.4655728551643974</v>
      </c>
      <c r="L24" s="1">
        <f t="shared" si="3"/>
        <v>7.6625529302886077</v>
      </c>
      <c r="M24" s="1">
        <f t="shared" si="4"/>
        <v>6.7719971927299456</v>
      </c>
      <c r="N24" s="1">
        <f t="shared" si="5"/>
        <v>7.4787212267409062</v>
      </c>
      <c r="O24" s="1">
        <f t="shared" si="6"/>
        <v>7.4270736900297125</v>
      </c>
      <c r="P24" s="1">
        <f t="shared" si="7"/>
        <v>7.4700139544277118</v>
      </c>
      <c r="Q24" s="1">
        <f t="shared" si="8"/>
        <v>7.4815012352846368</v>
      </c>
      <c r="R24" s="1">
        <f t="shared" si="14"/>
        <v>7.4615962214374099</v>
      </c>
      <c r="S24" s="1"/>
      <c r="T24" s="1">
        <f t="shared" si="15"/>
        <v>3.4781925399691178</v>
      </c>
      <c r="U24" s="1">
        <f t="shared" si="16"/>
        <v>7.6978208649174622</v>
      </c>
      <c r="V24" s="1">
        <f t="shared" si="17"/>
        <v>6.8130725731049449</v>
      </c>
      <c r="W24" s="1">
        <f t="shared" si="18"/>
        <v>7.5333166917920611</v>
      </c>
      <c r="X24" s="1">
        <f t="shared" si="19"/>
        <v>7.4881323191152793</v>
      </c>
      <c r="Y24" s="1">
        <f t="shared" si="20"/>
        <v>7.5323824854662567</v>
      </c>
      <c r="Z24" s="1">
        <f t="shared" si="21"/>
        <v>7.5442201882835453</v>
      </c>
      <c r="AA24" s="1">
        <f t="shared" si="22"/>
        <v>7.523707967730024</v>
      </c>
      <c r="AD24" s="1">
        <f t="shared" si="23"/>
        <v>-2.5239369609440843E-2</v>
      </c>
      <c r="AE24" s="1">
        <f t="shared" si="24"/>
        <v>-7.053586925770805E-2</v>
      </c>
      <c r="AF24" s="1">
        <f t="shared" si="25"/>
        <v>-8.2150760749998497E-2</v>
      </c>
      <c r="AG24" s="1">
        <f t="shared" si="26"/>
        <v>-0.10919093010230974</v>
      </c>
      <c r="AH24" s="1">
        <f t="shared" si="27"/>
        <v>-0.12211725817113361</v>
      </c>
      <c r="AI24" s="1">
        <f t="shared" si="28"/>
        <v>-0.12473706207708979</v>
      </c>
      <c r="AJ24" s="1">
        <f t="shared" si="29"/>
        <v>-0.12543790599781701</v>
      </c>
      <c r="AK24" s="1">
        <f t="shared" si="30"/>
        <v>-0.12422349258522747</v>
      </c>
      <c r="AL24" s="1"/>
      <c r="AM24" t="s">
        <v>110</v>
      </c>
      <c r="AN24" s="7">
        <f t="shared" si="31"/>
        <v>-4.5296499648267208E-2</v>
      </c>
      <c r="AO24" s="7">
        <f t="shared" si="32"/>
        <v>-1.1614891492290447E-2</v>
      </c>
      <c r="AP24" s="7">
        <f t="shared" si="33"/>
        <v>-3.9966497421135116E-2</v>
      </c>
      <c r="AR24" s="1"/>
      <c r="AS24" t="s">
        <v>110</v>
      </c>
      <c r="AT24">
        <v>-342.38610789299997</v>
      </c>
      <c r="AU24">
        <v>-343.91070512788201</v>
      </c>
      <c r="AV24">
        <v>-343.91487614289599</v>
      </c>
      <c r="AW24">
        <v>-343.98059421751202</v>
      </c>
      <c r="AX24">
        <v>1.0830857853689999</v>
      </c>
      <c r="AY24">
        <v>1.06555</v>
      </c>
      <c r="AZ24">
        <f t="shared" si="34"/>
        <v>-343.97555284598246</v>
      </c>
      <c r="BB24">
        <v>-247.11885068531899</v>
      </c>
      <c r="BC24">
        <v>-248.185264713246</v>
      </c>
      <c r="BD24">
        <v>-248.18171996563299</v>
      </c>
      <c r="BE24">
        <v>-248.22916000960399</v>
      </c>
      <c r="BF24">
        <v>1.083510086467</v>
      </c>
      <c r="BG24">
        <v>1.0665199999999999</v>
      </c>
      <c r="BH24">
        <f t="shared" si="35"/>
        <v>-248.22550363185218</v>
      </c>
      <c r="BJ24">
        <v>-95.261694244531</v>
      </c>
      <c r="BK24">
        <v>-95.713116953717005</v>
      </c>
      <c r="BL24">
        <v>-95.722233397682004</v>
      </c>
      <c r="BM24">
        <v>-95.739342100686002</v>
      </c>
      <c r="BN24">
        <v>1.0838297614100001</v>
      </c>
      <c r="BO24">
        <v>1.06456</v>
      </c>
      <c r="BP24">
        <f t="shared" si="36"/>
        <v>-95.738018813079478</v>
      </c>
      <c r="BR24">
        <v>-95.261715056509999</v>
      </c>
      <c r="BS24">
        <v>-95.713185432591999</v>
      </c>
      <c r="BT24">
        <v>-95.722307237110002</v>
      </c>
      <c r="BU24">
        <v>-95.739442927441004</v>
      </c>
      <c r="BV24">
        <v>1.082976831062</v>
      </c>
      <c r="BW24">
        <v>1.0638399999999999</v>
      </c>
      <c r="BX24">
        <f t="shared" si="37"/>
        <v>-95.738130004356279</v>
      </c>
      <c r="BZ24">
        <v>-247.11887009483399</v>
      </c>
      <c r="CA24">
        <v>-248.18530864042901</v>
      </c>
      <c r="CB24">
        <v>-248.18177704177</v>
      </c>
      <c r="CC24">
        <v>-248.229233189665</v>
      </c>
      <c r="CD24">
        <v>1.0832262597669999</v>
      </c>
      <c r="CE24">
        <v>1.06626</v>
      </c>
      <c r="CF24">
        <f t="shared" si="38"/>
        <v>-248.22558704680552</v>
      </c>
    </row>
    <row r="25" spans="1:84" x14ac:dyDescent="0.2">
      <c r="A25" t="s">
        <v>154</v>
      </c>
      <c r="B25" s="1">
        <f t="shared" si="11"/>
        <v>4.6419892559662816</v>
      </c>
      <c r="C25" s="1">
        <f t="shared" si="11"/>
        <v>8.7496014837304514</v>
      </c>
      <c r="D25" s="1">
        <f t="shared" si="11"/>
        <v>8.0155109121041459</v>
      </c>
      <c r="E25" s="1">
        <f t="shared" si="11"/>
        <v>8.7922228941186251</v>
      </c>
      <c r="F25" s="1">
        <f t="shared" si="12"/>
        <v>8.752792313677789</v>
      </c>
      <c r="G25" s="1">
        <f t="shared" si="0"/>
        <v>8.8016372065320425</v>
      </c>
      <c r="H25" s="1">
        <f t="shared" si="1"/>
        <v>8.814102355461042</v>
      </c>
      <c r="I25" s="1">
        <f t="shared" si="13"/>
        <v>8.7916470435407206</v>
      </c>
      <c r="J25" s="1"/>
      <c r="K25" s="1">
        <f t="shared" si="2"/>
        <v>4.6119299670539498</v>
      </c>
      <c r="L25" s="1">
        <f t="shared" si="3"/>
        <v>8.6497933687445112</v>
      </c>
      <c r="M25" s="1">
        <f t="shared" si="4"/>
        <v>7.9021422553078011</v>
      </c>
      <c r="N25" s="1">
        <f t="shared" si="5"/>
        <v>8.6347244892901163</v>
      </c>
      <c r="O25" s="1">
        <f t="shared" si="6"/>
        <v>8.5781085986720971</v>
      </c>
      <c r="P25" s="1">
        <f t="shared" si="7"/>
        <v>8.6228913689199818</v>
      </c>
      <c r="Q25" s="1">
        <f t="shared" si="8"/>
        <v>8.6343198697922983</v>
      </c>
      <c r="R25" s="1">
        <f t="shared" si="14"/>
        <v>8.6137320249673959</v>
      </c>
      <c r="S25" s="1"/>
      <c r="T25" s="1">
        <f t="shared" si="15"/>
        <v>4.6269596115101157</v>
      </c>
      <c r="U25" s="1">
        <f t="shared" si="16"/>
        <v>8.6996974262374813</v>
      </c>
      <c r="V25" s="1">
        <f t="shared" si="17"/>
        <v>7.9588265837059735</v>
      </c>
      <c r="W25" s="1">
        <f t="shared" si="18"/>
        <v>8.7134736917043707</v>
      </c>
      <c r="X25" s="1">
        <f t="shared" si="19"/>
        <v>8.665450456174943</v>
      </c>
      <c r="Y25" s="1">
        <f t="shared" si="20"/>
        <v>8.7122642877260112</v>
      </c>
      <c r="Z25" s="1">
        <f t="shared" si="21"/>
        <v>8.7242111126266693</v>
      </c>
      <c r="AA25" s="1">
        <f t="shared" si="22"/>
        <v>8.7026895342540591</v>
      </c>
      <c r="AD25" s="1">
        <f t="shared" si="23"/>
        <v>-3.0059288912331894E-2</v>
      </c>
      <c r="AE25" s="1">
        <f t="shared" si="24"/>
        <v>-9.9808114985940222E-2</v>
      </c>
      <c r="AF25" s="1">
        <f t="shared" si="25"/>
        <v>-0.11336865679634478</v>
      </c>
      <c r="AG25" s="1">
        <f t="shared" si="26"/>
        <v>-0.15749840482850885</v>
      </c>
      <c r="AH25" s="1">
        <f t="shared" si="27"/>
        <v>-0.17468371500569191</v>
      </c>
      <c r="AI25" s="1">
        <f t="shared" si="28"/>
        <v>-0.17874583761206075</v>
      </c>
      <c r="AJ25" s="1">
        <f t="shared" si="29"/>
        <v>-0.17978248566874377</v>
      </c>
      <c r="AK25" s="1">
        <f t="shared" si="30"/>
        <v>-0.1779150185733247</v>
      </c>
      <c r="AL25" s="1"/>
      <c r="AM25" t="s">
        <v>154</v>
      </c>
      <c r="AN25" s="7">
        <f t="shared" si="31"/>
        <v>-6.9748826073608328E-2</v>
      </c>
      <c r="AO25" s="7">
        <f t="shared" si="32"/>
        <v>-1.3560541810404558E-2</v>
      </c>
      <c r="AP25" s="7">
        <f t="shared" si="33"/>
        <v>-6.1315058209347129E-2</v>
      </c>
      <c r="AR25" s="1"/>
      <c r="AS25" t="s">
        <v>154</v>
      </c>
      <c r="AT25">
        <v>-494.24456748913002</v>
      </c>
      <c r="AU25">
        <v>-496.38437119634898</v>
      </c>
      <c r="AV25">
        <v>-496.37602808769799</v>
      </c>
      <c r="AW25">
        <v>-496.47233948039002</v>
      </c>
      <c r="AX25">
        <v>1.083156908139</v>
      </c>
      <c r="AY25">
        <v>1.0662499999999999</v>
      </c>
      <c r="AZ25">
        <f t="shared" si="34"/>
        <v>-496.46494539226239</v>
      </c>
      <c r="BB25">
        <v>-247.11840485287999</v>
      </c>
      <c r="BC25">
        <v>-248.18515441620801</v>
      </c>
      <c r="BD25">
        <v>-248.181558273072</v>
      </c>
      <c r="BE25">
        <v>-248.22911659268601</v>
      </c>
      <c r="BF25">
        <v>1.0835388232409999</v>
      </c>
      <c r="BG25">
        <v>1.06656</v>
      </c>
      <c r="BH25">
        <f t="shared" si="35"/>
        <v>-248.22544993490629</v>
      </c>
      <c r="BJ25">
        <v>-247.118765155804</v>
      </c>
      <c r="BK25">
        <v>-248.18527340321401</v>
      </c>
      <c r="BL25">
        <v>-248.18169628544101</v>
      </c>
      <c r="BM25">
        <v>-248.22921158923899</v>
      </c>
      <c r="BN25">
        <v>1.0835697692090001</v>
      </c>
      <c r="BO25">
        <v>1.0665899999999999</v>
      </c>
      <c r="BP25">
        <f t="shared" si="36"/>
        <v>-248.22554699551819</v>
      </c>
      <c r="BR25">
        <v>-247.11878942265801</v>
      </c>
      <c r="BS25">
        <v>-248.18537628201199</v>
      </c>
      <c r="BT25">
        <v>-248.18180444509801</v>
      </c>
      <c r="BU25">
        <v>-248.229368377117</v>
      </c>
      <c r="BV25">
        <v>1.0831086426750001</v>
      </c>
      <c r="BW25">
        <v>1.06616</v>
      </c>
      <c r="BX25">
        <f t="shared" si="37"/>
        <v>-248.22571872123333</v>
      </c>
      <c r="BZ25">
        <v>-247.11842848854999</v>
      </c>
      <c r="CA25">
        <v>-248.18521059175899</v>
      </c>
      <c r="CB25">
        <v>-248.18163077786201</v>
      </c>
      <c r="CC25">
        <v>-248.22921079448199</v>
      </c>
      <c r="CD25">
        <v>1.0831904815840001</v>
      </c>
      <c r="CE25">
        <v>1.06623</v>
      </c>
      <c r="CF25">
        <f t="shared" si="38"/>
        <v>-248.225556585399</v>
      </c>
    </row>
    <row r="26" spans="1:84" x14ac:dyDescent="0.2">
      <c r="A26" t="s">
        <v>111</v>
      </c>
      <c r="B26" s="1">
        <f t="shared" ref="B26:B76" si="39">627.5095*(BB26+BJ26-AT26)</f>
        <v>3.4426067667751661</v>
      </c>
      <c r="C26" s="1">
        <f t="shared" ref="C26:C76" si="40">627.5095*(BC26+BK26-AU26)</f>
        <v>5.2007687403814833</v>
      </c>
      <c r="D26" s="1">
        <f t="shared" ref="D26:D76" si="41">627.5095*(BD26+BL26-AV26)</f>
        <v>4.9079721688828721</v>
      </c>
      <c r="E26" s="1">
        <f t="shared" ref="E26:E76" si="42">627.5095*(BE26+BM26-AW26)</f>
        <v>5.2525259467369798</v>
      </c>
      <c r="F26" s="1">
        <f t="shared" ref="F26:F76" si="43">627.5095*(BH26+BP26-AZ26)</f>
        <v>5.2142349086789554</v>
      </c>
      <c r="G26" s="1">
        <f t="shared" si="0"/>
        <v>5.2353915387440688</v>
      </c>
      <c r="H26" s="1">
        <f t="shared" si="1"/>
        <v>5.2405679450354787</v>
      </c>
      <c r="I26" s="1">
        <f t="shared" ref="I26:I76" si="44">(F26-D26)*1.0527+D26</f>
        <v>5.2303749550662086</v>
      </c>
      <c r="J26" s="1"/>
      <c r="K26" s="1">
        <f t="shared" si="2"/>
        <v>3.4168716677987785</v>
      </c>
      <c r="L26" s="1">
        <f t="shared" si="3"/>
        <v>5.1331044267793198</v>
      </c>
      <c r="M26" s="1">
        <f t="shared" si="4"/>
        <v>4.8364898816642743</v>
      </c>
      <c r="N26" s="1">
        <f t="shared" si="5"/>
        <v>5.1580311027799963</v>
      </c>
      <c r="O26" s="1">
        <f t="shared" si="6"/>
        <v>5.11308553892375</v>
      </c>
      <c r="P26" s="1">
        <f t="shared" si="7"/>
        <v>5.1321927669272345</v>
      </c>
      <c r="Q26" s="1">
        <f t="shared" si="8"/>
        <v>5.1368677446975237</v>
      </c>
      <c r="R26" s="1">
        <f t="shared" si="14"/>
        <v>5.1276621300613243</v>
      </c>
      <c r="S26" s="1"/>
      <c r="T26" s="1">
        <f t="shared" si="15"/>
        <v>3.4297392172869721</v>
      </c>
      <c r="U26" s="1">
        <f t="shared" si="16"/>
        <v>5.1669365835804015</v>
      </c>
      <c r="V26" s="1">
        <f t="shared" si="17"/>
        <v>4.8722310252735728</v>
      </c>
      <c r="W26" s="1">
        <f t="shared" si="18"/>
        <v>5.2052785247584881</v>
      </c>
      <c r="X26" s="1">
        <f t="shared" si="19"/>
        <v>5.1636602238013527</v>
      </c>
      <c r="Y26" s="1">
        <f t="shared" si="20"/>
        <v>5.1837921528356521</v>
      </c>
      <c r="Z26" s="1">
        <f t="shared" si="21"/>
        <v>5.1887178448665008</v>
      </c>
      <c r="AA26" s="1">
        <f t="shared" si="22"/>
        <v>5.1790185425637665</v>
      </c>
      <c r="AD26" s="1">
        <f t="shared" si="23"/>
        <v>-2.5735098976387594E-2</v>
      </c>
      <c r="AE26" s="1">
        <f t="shared" si="24"/>
        <v>-6.7664313602163517E-2</v>
      </c>
      <c r="AF26" s="1">
        <f t="shared" si="25"/>
        <v>-7.148228721859784E-2</v>
      </c>
      <c r="AG26" s="1">
        <f t="shared" si="26"/>
        <v>-9.4494843956983487E-2</v>
      </c>
      <c r="AH26" s="1">
        <f t="shared" si="27"/>
        <v>-0.1011493697552055</v>
      </c>
      <c r="AI26" s="1">
        <f t="shared" si="28"/>
        <v>-0.10319877181683434</v>
      </c>
      <c r="AJ26" s="1">
        <f t="shared" si="29"/>
        <v>-0.10370020033795502</v>
      </c>
      <c r="AK26" s="1">
        <f t="shared" si="30"/>
        <v>-0.10271282500488432</v>
      </c>
      <c r="AL26" s="1"/>
      <c r="AM26" t="s">
        <v>111</v>
      </c>
      <c r="AN26" s="7">
        <f t="shared" si="31"/>
        <v>-4.1929214625775924E-2</v>
      </c>
      <c r="AO26" s="7">
        <f t="shared" si="32"/>
        <v>-3.8179736164343225E-3</v>
      </c>
      <c r="AP26" s="7">
        <f t="shared" si="33"/>
        <v>-2.9667082536607658E-2</v>
      </c>
      <c r="AR26" s="1"/>
      <c r="AS26" t="s">
        <v>111</v>
      </c>
      <c r="AT26">
        <v>-323.190313173861</v>
      </c>
      <c r="AU26">
        <v>-324.55905851929498</v>
      </c>
      <c r="AV26">
        <v>-324.55067554637799</v>
      </c>
      <c r="AW26">
        <v>-324.60831418721699</v>
      </c>
      <c r="AX26">
        <v>1.0859818480500001</v>
      </c>
      <c r="AY26">
        <v>1.06908</v>
      </c>
      <c r="AZ26">
        <f t="shared" si="34"/>
        <v>-324.60375068841881</v>
      </c>
      <c r="BB26">
        <v>-247.118756384421</v>
      </c>
      <c r="BC26">
        <v>-248.18531738967101</v>
      </c>
      <c r="BD26">
        <v>-248.18175069934401</v>
      </c>
      <c r="BE26">
        <v>-248.22927262663501</v>
      </c>
      <c r="BF26">
        <v>1.083567850336</v>
      </c>
      <c r="BG26">
        <v>1.0665800000000001</v>
      </c>
      <c r="BH26">
        <f t="shared" si="35"/>
        <v>-248.22560759974601</v>
      </c>
      <c r="BJ26">
        <v>-76.066070646574005</v>
      </c>
      <c r="BK26">
        <v>-76.365453177424996</v>
      </c>
      <c r="BL26">
        <v>-76.361103495853001</v>
      </c>
      <c r="BM26">
        <v>-76.370671128027993</v>
      </c>
      <c r="BN26">
        <v>1.095925991274</v>
      </c>
      <c r="BO26">
        <v>1.07921</v>
      </c>
      <c r="BP26">
        <f t="shared" si="36"/>
        <v>-76.369833676769574</v>
      </c>
      <c r="BR26">
        <v>-76.066104915238</v>
      </c>
      <c r="BS26">
        <v>-76.365543241452002</v>
      </c>
      <c r="BT26">
        <v>-76.361191712679997</v>
      </c>
      <c r="BU26">
        <v>-76.370788375459995</v>
      </c>
      <c r="BV26">
        <v>1.094970521651</v>
      </c>
      <c r="BW26">
        <v>1.07836</v>
      </c>
      <c r="BX26">
        <f t="shared" si="37"/>
        <v>-76.369956024221025</v>
      </c>
      <c r="BZ26">
        <v>-247.11876312724601</v>
      </c>
      <c r="CA26">
        <v>-248.18533515558701</v>
      </c>
      <c r="CB26">
        <v>-248.181776396788</v>
      </c>
      <c r="CC26">
        <v>-248.22930596631599</v>
      </c>
      <c r="CD26">
        <v>1.0834173308170001</v>
      </c>
      <c r="CE26">
        <v>1.0664400000000001</v>
      </c>
      <c r="CF26">
        <f t="shared" si="38"/>
        <v>-248.22564644406899</v>
      </c>
    </row>
    <row r="27" spans="1:84" x14ac:dyDescent="0.2">
      <c r="A27" t="s">
        <v>112</v>
      </c>
      <c r="B27" s="1">
        <f t="shared" si="39"/>
        <v>12.895168454317011</v>
      </c>
      <c r="C27" s="1">
        <f t="shared" si="40"/>
        <v>17.306999116352191</v>
      </c>
      <c r="D27" s="1">
        <f t="shared" si="41"/>
        <v>16.421548371841325</v>
      </c>
      <c r="E27" s="1">
        <f t="shared" si="42"/>
        <v>17.578647700869496</v>
      </c>
      <c r="F27" s="1">
        <f t="shared" si="43"/>
        <v>17.517185981700621</v>
      </c>
      <c r="G27" s="1">
        <f t="shared" si="0"/>
        <v>17.591371604264193</v>
      </c>
      <c r="H27" s="1">
        <f t="shared" si="1"/>
        <v>17.607276490756163</v>
      </c>
      <c r="I27" s="1">
        <f t="shared" si="44"/>
        <v>17.574926083740205</v>
      </c>
      <c r="J27" s="1"/>
      <c r="K27" s="1">
        <f t="shared" si="2"/>
        <v>12.86148133967359</v>
      </c>
      <c r="L27" s="1">
        <f t="shared" si="3"/>
        <v>17.140685975762967</v>
      </c>
      <c r="M27" s="1">
        <f t="shared" si="4"/>
        <v>16.239859340885122</v>
      </c>
      <c r="N27" s="1">
        <f t="shared" si="5"/>
        <v>17.322064464141139</v>
      </c>
      <c r="O27" s="1">
        <f t="shared" si="6"/>
        <v>17.22675482330316</v>
      </c>
      <c r="P27" s="1">
        <f t="shared" si="7"/>
        <v>17.293577516417685</v>
      </c>
      <c r="Q27" s="1">
        <f t="shared" si="8"/>
        <v>17.307903841551152</v>
      </c>
      <c r="R27" s="1">
        <f t="shared" si="14"/>
        <v>17.278764215226591</v>
      </c>
      <c r="S27" s="1"/>
      <c r="T27" s="1">
        <f t="shared" si="15"/>
        <v>12.8783248969953</v>
      </c>
      <c r="U27" s="1">
        <f t="shared" si="16"/>
        <v>17.223842546057579</v>
      </c>
      <c r="V27" s="1">
        <f t="shared" si="17"/>
        <v>16.330703856363222</v>
      </c>
      <c r="W27" s="1">
        <f t="shared" si="18"/>
        <v>17.450356082505316</v>
      </c>
      <c r="X27" s="1">
        <f t="shared" si="19"/>
        <v>17.371970402501891</v>
      </c>
      <c r="Y27" s="1">
        <f t="shared" si="20"/>
        <v>17.442474560340941</v>
      </c>
      <c r="Z27" s="1">
        <f t="shared" si="21"/>
        <v>17.457590166153658</v>
      </c>
      <c r="AA27" s="1">
        <f t="shared" si="22"/>
        <v>17.426845149483398</v>
      </c>
      <c r="AD27" s="1">
        <f t="shared" si="23"/>
        <v>-3.3687114643420557E-2</v>
      </c>
      <c r="AE27" s="1">
        <f t="shared" si="24"/>
        <v>-0.16631314058922442</v>
      </c>
      <c r="AF27" s="1">
        <f t="shared" si="25"/>
        <v>-0.18168903095620337</v>
      </c>
      <c r="AG27" s="1">
        <f t="shared" si="26"/>
        <v>-0.25658323672835692</v>
      </c>
      <c r="AH27" s="1">
        <f t="shared" si="27"/>
        <v>-0.29043115839746036</v>
      </c>
      <c r="AI27" s="1">
        <f t="shared" si="28"/>
        <v>-0.2977940878465084</v>
      </c>
      <c r="AJ27" s="1">
        <f t="shared" si="29"/>
        <v>-0.2993726492050115</v>
      </c>
      <c r="AK27" s="1">
        <f t="shared" si="30"/>
        <v>-0.29616186851361448</v>
      </c>
      <c r="AL27" s="1"/>
      <c r="AM27" t="s">
        <v>112</v>
      </c>
      <c r="AN27" s="7">
        <f t="shared" si="31"/>
        <v>-0.13262602594580386</v>
      </c>
      <c r="AO27" s="7">
        <f t="shared" si="32"/>
        <v>-1.537589036697895E-2</v>
      </c>
      <c r="AP27" s="7">
        <f t="shared" si="33"/>
        <v>-0.108742127441257</v>
      </c>
      <c r="AR27" s="1"/>
      <c r="AS27" t="s">
        <v>112</v>
      </c>
      <c r="AT27">
        <v>-825.31985425485595</v>
      </c>
      <c r="AU27">
        <v>-828.64951267312404</v>
      </c>
      <c r="AV27">
        <v>-828.56112160237205</v>
      </c>
      <c r="AW27">
        <v>-828.73094325295301</v>
      </c>
      <c r="AX27">
        <v>1.0822265576179999</v>
      </c>
      <c r="AY27">
        <v>1.0677099999999999</v>
      </c>
      <c r="AZ27">
        <f t="shared" si="34"/>
        <v>-828.71804036340734</v>
      </c>
      <c r="BB27">
        <v>-412.64952198290899</v>
      </c>
      <c r="BC27">
        <v>-414.31090237083998</v>
      </c>
      <c r="BD27">
        <v>-414.26736988205101</v>
      </c>
      <c r="BE27">
        <v>-414.35137820688601</v>
      </c>
      <c r="BF27">
        <v>1.0825207425329999</v>
      </c>
      <c r="BG27">
        <v>1.0679399999999999</v>
      </c>
      <c r="BH27">
        <f t="shared" si="35"/>
        <v>-414.34497423782386</v>
      </c>
      <c r="BJ27">
        <v>-412.64978251380899</v>
      </c>
      <c r="BK27">
        <v>-414.31102984475098</v>
      </c>
      <c r="BL27">
        <v>-414.267582318309</v>
      </c>
      <c r="BM27">
        <v>-414.351551688977</v>
      </c>
      <c r="BN27">
        <v>1.082520399561</v>
      </c>
      <c r="BO27">
        <v>1.0679399999999999</v>
      </c>
      <c r="BP27">
        <f t="shared" si="36"/>
        <v>-414.34515071397345</v>
      </c>
      <c r="BR27">
        <v>-412.64980912705602</v>
      </c>
      <c r="BS27">
        <v>-414.31115913571199</v>
      </c>
      <c r="BT27">
        <v>-414.26772317082703</v>
      </c>
      <c r="BU27">
        <v>-414.35174989093201</v>
      </c>
      <c r="BV27">
        <v>1.082096709969</v>
      </c>
      <c r="BW27">
        <v>1.06755</v>
      </c>
      <c r="BX27">
        <f t="shared" si="37"/>
        <v>-414.34537493645098</v>
      </c>
      <c r="BZ27">
        <v>-412.64954905349401</v>
      </c>
      <c r="CA27">
        <v>-414.31103811672801</v>
      </c>
      <c r="CB27">
        <v>-414.26751856942201</v>
      </c>
      <c r="CC27">
        <v>-414.35158889632902</v>
      </c>
      <c r="CD27">
        <v>1.082065883129</v>
      </c>
      <c r="CE27">
        <v>1.06752</v>
      </c>
      <c r="CF27">
        <f t="shared" si="38"/>
        <v>-414.34521284683876</v>
      </c>
    </row>
    <row r="28" spans="1:84" x14ac:dyDescent="0.2">
      <c r="A28" t="s">
        <v>113</v>
      </c>
      <c r="B28" s="1">
        <f t="shared" si="39"/>
        <v>4.4653766475585659</v>
      </c>
      <c r="C28" s="1">
        <f t="shared" si="40"/>
        <v>7.1239455029975396</v>
      </c>
      <c r="D28" s="1">
        <f t="shared" si="41"/>
        <v>6.5046528734345284</v>
      </c>
      <c r="E28" s="1">
        <f t="shared" si="42"/>
        <v>7.0418060713280664</v>
      </c>
      <c r="F28" s="1">
        <f t="shared" si="43"/>
        <v>6.9565492290087851</v>
      </c>
      <c r="G28" s="1">
        <f t="shared" si="0"/>
        <v>6.9855067474739831</v>
      </c>
      <c r="H28" s="1">
        <f t="shared" si="1"/>
        <v>6.9924145524170314</v>
      </c>
      <c r="I28" s="1">
        <f t="shared" si="44"/>
        <v>6.9803641669475489</v>
      </c>
      <c r="J28" s="1"/>
      <c r="K28" s="1">
        <f t="shared" si="2"/>
        <v>4.4385936673461508</v>
      </c>
      <c r="L28" s="1">
        <f t="shared" si="3"/>
        <v>7.0464992098339243</v>
      </c>
      <c r="M28" s="1">
        <f t="shared" si="4"/>
        <v>6.4245515298325211</v>
      </c>
      <c r="N28" s="1">
        <f t="shared" si="5"/>
        <v>6.935145470333512</v>
      </c>
      <c r="O28" s="1">
        <f t="shared" si="6"/>
        <v>6.836851378434317</v>
      </c>
      <c r="P28" s="1">
        <f t="shared" si="7"/>
        <v>6.8632715527327202</v>
      </c>
      <c r="Q28" s="1">
        <f t="shared" si="8"/>
        <v>6.8695740751962395</v>
      </c>
      <c r="R28" s="1">
        <f t="shared" si="14"/>
        <v>6.8585795804556318</v>
      </c>
      <c r="S28" s="1"/>
      <c r="T28" s="1">
        <f t="shared" si="15"/>
        <v>4.4519851574523583</v>
      </c>
      <c r="U28" s="1">
        <f t="shared" si="16"/>
        <v>7.0852223564157324</v>
      </c>
      <c r="V28" s="1">
        <f t="shared" si="17"/>
        <v>6.4646022016335252</v>
      </c>
      <c r="W28" s="1">
        <f t="shared" si="18"/>
        <v>6.9884757708307887</v>
      </c>
      <c r="X28" s="1">
        <f t="shared" si="19"/>
        <v>6.8967003037215511</v>
      </c>
      <c r="Y28" s="1">
        <f t="shared" si="20"/>
        <v>6.9243891501033517</v>
      </c>
      <c r="Z28" s="1">
        <f t="shared" si="21"/>
        <v>6.9309943138066359</v>
      </c>
      <c r="AA28" s="1">
        <f t="shared" si="22"/>
        <v>6.9194718737015908</v>
      </c>
      <c r="AD28" s="1">
        <f t="shared" si="23"/>
        <v>-2.6782980212415097E-2</v>
      </c>
      <c r="AE28" s="1">
        <f t="shared" si="24"/>
        <v>-7.7446293163615287E-2</v>
      </c>
      <c r="AF28" s="1">
        <f t="shared" si="25"/>
        <v>-8.0101343602007269E-2</v>
      </c>
      <c r="AG28" s="1">
        <f t="shared" si="26"/>
        <v>-0.10666060099455432</v>
      </c>
      <c r="AH28" s="1">
        <f t="shared" si="27"/>
        <v>-0.11969785057446813</v>
      </c>
      <c r="AI28" s="1">
        <f t="shared" si="28"/>
        <v>-0.12223519474126299</v>
      </c>
      <c r="AJ28" s="1">
        <f t="shared" si="29"/>
        <v>-0.12284047722079183</v>
      </c>
      <c r="AK28" s="1">
        <f t="shared" si="30"/>
        <v>-0.12178458649191715</v>
      </c>
      <c r="AL28" s="1"/>
      <c r="AM28" t="s">
        <v>113</v>
      </c>
      <c r="AN28" s="7">
        <f t="shared" si="31"/>
        <v>-5.066331295120019E-2</v>
      </c>
      <c r="AO28" s="7">
        <f t="shared" si="32"/>
        <v>-2.6550504383919815E-3</v>
      </c>
      <c r="AP28" s="7">
        <f t="shared" si="33"/>
        <v>-3.9596506972460865E-2</v>
      </c>
      <c r="AR28" s="1"/>
      <c r="AS28" t="s">
        <v>113</v>
      </c>
      <c r="AT28">
        <v>-322.86635765981202</v>
      </c>
      <c r="AU28">
        <v>-324.26512089228601</v>
      </c>
      <c r="AV28">
        <v>-324.24247829859399</v>
      </c>
      <c r="AW28">
        <v>-324.313748317803</v>
      </c>
      <c r="AX28">
        <v>1.0793662594660001</v>
      </c>
      <c r="AY28">
        <v>1.0640799999999999</v>
      </c>
      <c r="AZ28">
        <f t="shared" si="34"/>
        <v>-324.30850780302217</v>
      </c>
      <c r="BB28">
        <v>-76.065518561616003</v>
      </c>
      <c r="BC28">
        <v>-76.365311336222007</v>
      </c>
      <c r="BD28">
        <v>-76.360907214365994</v>
      </c>
      <c r="BE28">
        <v>-76.370531624972003</v>
      </c>
      <c r="BF28">
        <v>1.0956831754280001</v>
      </c>
      <c r="BG28">
        <v>1.079</v>
      </c>
      <c r="BH28">
        <f t="shared" si="35"/>
        <v>-76.369691150107499</v>
      </c>
      <c r="BJ28">
        <v>-246.79372306784501</v>
      </c>
      <c r="BK28">
        <v>-247.88845682673801</v>
      </c>
      <c r="BL28">
        <v>-247.87120526048599</v>
      </c>
      <c r="BM28">
        <v>-247.93199486101599</v>
      </c>
      <c r="BN28">
        <v>1.0754381664079999</v>
      </c>
      <c r="BO28">
        <v>1.0603899999999999</v>
      </c>
      <c r="BP28">
        <f t="shared" si="36"/>
        <v>-247.9277306865205</v>
      </c>
      <c r="BR28">
        <v>-246.793731310922</v>
      </c>
      <c r="BS28">
        <v>-247.88850254887001</v>
      </c>
      <c r="BT28">
        <v>-247.871251759763</v>
      </c>
      <c r="BU28">
        <v>-247.93206281894001</v>
      </c>
      <c r="BV28">
        <v>1.0751164890210001</v>
      </c>
      <c r="BW28">
        <v>1.0601</v>
      </c>
      <c r="BX28">
        <f t="shared" si="37"/>
        <v>-247.92781405770745</v>
      </c>
      <c r="BZ28">
        <v>-76.065552999933004</v>
      </c>
      <c r="CA28">
        <v>-76.365389032609002</v>
      </c>
      <c r="CB28">
        <v>-76.360988364700006</v>
      </c>
      <c r="CC28">
        <v>-76.370633641528002</v>
      </c>
      <c r="CD28">
        <v>1.094789593609</v>
      </c>
      <c r="CE28">
        <v>1.0782799999999999</v>
      </c>
      <c r="CF28">
        <f t="shared" si="38"/>
        <v>-76.369798529579455</v>
      </c>
    </row>
    <row r="29" spans="1:84" x14ac:dyDescent="0.2">
      <c r="A29" t="s">
        <v>114</v>
      </c>
      <c r="B29" s="1">
        <f t="shared" si="39"/>
        <v>4.2680305887583101</v>
      </c>
      <c r="C29" s="1">
        <f t="shared" si="40"/>
        <v>7.7200321365787179</v>
      </c>
      <c r="D29" s="1">
        <f t="shared" si="41"/>
        <v>6.8915680919344675</v>
      </c>
      <c r="E29" s="1">
        <f t="shared" si="42"/>
        <v>7.5761670125996661</v>
      </c>
      <c r="F29" s="1">
        <f t="shared" si="43"/>
        <v>7.4921299852679262</v>
      </c>
      <c r="G29" s="1">
        <f t="shared" si="0"/>
        <v>7.5303257216839343</v>
      </c>
      <c r="H29" s="1">
        <f t="shared" si="1"/>
        <v>7.5398804337740932</v>
      </c>
      <c r="I29" s="1">
        <f t="shared" si="44"/>
        <v>7.523779597046599</v>
      </c>
      <c r="J29" s="1"/>
      <c r="K29" s="1">
        <f t="shared" si="2"/>
        <v>4.2496331974451058</v>
      </c>
      <c r="L29" s="1">
        <f t="shared" si="3"/>
        <v>7.6541081954634826</v>
      </c>
      <c r="M29" s="1">
        <f t="shared" si="4"/>
        <v>6.8172096080288833</v>
      </c>
      <c r="N29" s="1">
        <f t="shared" si="5"/>
        <v>7.4745263351397755</v>
      </c>
      <c r="O29" s="1">
        <f t="shared" si="6"/>
        <v>7.3746352058623952</v>
      </c>
      <c r="P29" s="1">
        <f t="shared" si="7"/>
        <v>7.410087473884607</v>
      </c>
      <c r="Q29" s="1">
        <f t="shared" si="8"/>
        <v>7.4189559038634414</v>
      </c>
      <c r="R29" s="1">
        <f t="shared" si="14"/>
        <v>7.4040115348682214</v>
      </c>
      <c r="S29" s="1"/>
      <c r="T29" s="1">
        <f t="shared" si="15"/>
        <v>4.258831893101708</v>
      </c>
      <c r="U29" s="1">
        <f t="shared" si="16"/>
        <v>7.6870701660211003</v>
      </c>
      <c r="V29" s="1">
        <f t="shared" si="17"/>
        <v>6.8543888499816754</v>
      </c>
      <c r="W29" s="1">
        <f t="shared" si="18"/>
        <v>7.5253466738697208</v>
      </c>
      <c r="X29" s="1">
        <f t="shared" si="19"/>
        <v>7.4333825955651607</v>
      </c>
      <c r="Y29" s="1">
        <f t="shared" si="20"/>
        <v>7.4702065977842711</v>
      </c>
      <c r="Z29" s="1">
        <f t="shared" si="21"/>
        <v>7.4794181688187678</v>
      </c>
      <c r="AA29" s="1">
        <f t="shared" si="22"/>
        <v>7.4638955659574098</v>
      </c>
      <c r="AD29" s="1">
        <f t="shared" si="23"/>
        <v>-1.8397391313204281E-2</v>
      </c>
      <c r="AE29" s="1">
        <f t="shared" si="24"/>
        <v>-6.5923941115235252E-2</v>
      </c>
      <c r="AF29" s="1">
        <f t="shared" si="25"/>
        <v>-7.4358483905584194E-2</v>
      </c>
      <c r="AG29" s="1">
        <f t="shared" si="26"/>
        <v>-0.10164067745989058</v>
      </c>
      <c r="AH29" s="1">
        <f t="shared" si="27"/>
        <v>-0.11749477940553099</v>
      </c>
      <c r="AI29" s="1">
        <f t="shared" si="28"/>
        <v>-0.12023824779932735</v>
      </c>
      <c r="AJ29" s="1">
        <f t="shared" si="29"/>
        <v>-0.12092452991065183</v>
      </c>
      <c r="AK29" s="1">
        <f t="shared" si="30"/>
        <v>-0.11976806217837765</v>
      </c>
      <c r="AL29" s="1"/>
      <c r="AM29" t="s">
        <v>114</v>
      </c>
      <c r="AN29" s="7">
        <f t="shared" si="31"/>
        <v>-4.7526549802030971E-2</v>
      </c>
      <c r="AO29" s="7">
        <f t="shared" si="32"/>
        <v>-8.4345427903489423E-3</v>
      </c>
      <c r="AP29" s="7">
        <f t="shared" si="33"/>
        <v>-4.3136295499946797E-2</v>
      </c>
      <c r="AR29" s="1"/>
      <c r="AS29" t="s">
        <v>114</v>
      </c>
      <c r="AT29">
        <v>-361.89981715764799</v>
      </c>
      <c r="AU29">
        <v>-363.48408215754398</v>
      </c>
      <c r="AV29">
        <v>-363.46793862405099</v>
      </c>
      <c r="AW29">
        <v>-363.54732090512601</v>
      </c>
      <c r="AX29">
        <v>1.0795096209670001</v>
      </c>
      <c r="AY29">
        <v>1.0636000000000001</v>
      </c>
      <c r="AZ29">
        <f t="shared" si="34"/>
        <v>-363.54147412529454</v>
      </c>
      <c r="BB29">
        <v>-115.09929612074301</v>
      </c>
      <c r="BC29">
        <v>-115.58332710405401</v>
      </c>
      <c r="BD29">
        <v>-115.58575773786001</v>
      </c>
      <c r="BE29">
        <v>-115.60325968936399</v>
      </c>
      <c r="BF29">
        <v>1.0902415077809999</v>
      </c>
      <c r="BG29">
        <v>1.0718000000000001</v>
      </c>
      <c r="BH29">
        <f t="shared" si="35"/>
        <v>-115.60181101722891</v>
      </c>
      <c r="BJ29">
        <v>-246.79371949750399</v>
      </c>
      <c r="BK29">
        <v>-247.888452399687</v>
      </c>
      <c r="BL29">
        <v>-247.87119847382601</v>
      </c>
      <c r="BM29">
        <v>-247.93198782561799</v>
      </c>
      <c r="BN29">
        <v>1.0754387205730001</v>
      </c>
      <c r="BO29">
        <v>1.0603899999999999</v>
      </c>
      <c r="BP29">
        <f t="shared" si="36"/>
        <v>-247.92772363944363</v>
      </c>
      <c r="BR29">
        <v>-246.793730830611</v>
      </c>
      <c r="BS29">
        <v>-247.88851099545801</v>
      </c>
      <c r="BT29">
        <v>-247.87125773057599</v>
      </c>
      <c r="BU29">
        <v>-247.932073308962</v>
      </c>
      <c r="BV29">
        <v>1.0750617335270001</v>
      </c>
      <c r="BW29">
        <v>1.0600499999999999</v>
      </c>
      <c r="BX29">
        <f t="shared" si="37"/>
        <v>-247.92782711304903</v>
      </c>
      <c r="BZ29">
        <v>-115.099314105744</v>
      </c>
      <c r="CA29">
        <v>-115.58337356476601</v>
      </c>
      <c r="CB29">
        <v>-115.585816978892</v>
      </c>
      <c r="CC29">
        <v>-115.603336180743</v>
      </c>
      <c r="CD29">
        <v>1.089651374435</v>
      </c>
      <c r="CE29">
        <v>1.0712999999999999</v>
      </c>
      <c r="CF29">
        <f t="shared" si="38"/>
        <v>-115.60189478346513</v>
      </c>
    </row>
    <row r="30" spans="1:84" x14ac:dyDescent="0.2">
      <c r="A30" t="s">
        <v>158</v>
      </c>
      <c r="B30" s="1">
        <f t="shared" si="39"/>
        <v>15.639315336626742</v>
      </c>
      <c r="C30" s="1">
        <f t="shared" si="40"/>
        <v>19.15446359401712</v>
      </c>
      <c r="D30" s="1">
        <f t="shared" si="41"/>
        <v>18.539835759035135</v>
      </c>
      <c r="E30" s="1">
        <f t="shared" si="42"/>
        <v>19.529306363107896</v>
      </c>
      <c r="F30" s="1">
        <f t="shared" si="43"/>
        <v>19.467778583639234</v>
      </c>
      <c r="G30" s="1">
        <f t="shared" si="0"/>
        <v>19.534061539600703</v>
      </c>
      <c r="H30" s="1">
        <f t="shared" si="1"/>
        <v>19.548833039777637</v>
      </c>
      <c r="I30" s="1">
        <f t="shared" si="44"/>
        <v>19.516681170495868</v>
      </c>
      <c r="J30" s="1"/>
      <c r="K30" s="1">
        <f t="shared" si="2"/>
        <v>15.6090566465517</v>
      </c>
      <c r="L30" s="1">
        <f t="shared" si="3"/>
        <v>18.989999802352518</v>
      </c>
      <c r="M30" s="1">
        <f t="shared" si="4"/>
        <v>18.352128633933877</v>
      </c>
      <c r="N30" s="1">
        <f t="shared" si="5"/>
        <v>19.264727444260661</v>
      </c>
      <c r="O30" s="1">
        <f t="shared" si="6"/>
        <v>19.170341813125038</v>
      </c>
      <c r="P30" s="1">
        <f t="shared" si="7"/>
        <v>19.228786780514664</v>
      </c>
      <c r="Q30" s="1">
        <f t="shared" si="8"/>
        <v>19.241811544326321</v>
      </c>
      <c r="R30" s="1">
        <f t="shared" si="14"/>
        <v>19.213461647668414</v>
      </c>
      <c r="S30" s="1"/>
      <c r="T30" s="1">
        <f t="shared" si="15"/>
        <v>15.624185991589222</v>
      </c>
      <c r="U30" s="1">
        <f t="shared" si="16"/>
        <v>19.072231698184819</v>
      </c>
      <c r="V30" s="1">
        <f t="shared" si="17"/>
        <v>18.445982196484508</v>
      </c>
      <c r="W30" s="1">
        <f t="shared" si="18"/>
        <v>19.397016903684278</v>
      </c>
      <c r="X30" s="1">
        <f t="shared" si="19"/>
        <v>19.319060198382136</v>
      </c>
      <c r="Y30" s="1">
        <f t="shared" si="20"/>
        <v>19.381424160057684</v>
      </c>
      <c r="Z30" s="1">
        <f t="shared" si="21"/>
        <v>19.395322292051979</v>
      </c>
      <c r="AA30" s="1">
        <f t="shared" si="22"/>
        <v>19.365071409082141</v>
      </c>
      <c r="AD30" s="1">
        <f t="shared" si="23"/>
        <v>-3.0258690075042338E-2</v>
      </c>
      <c r="AE30" s="1">
        <f t="shared" si="24"/>
        <v>-0.1644637916646019</v>
      </c>
      <c r="AF30" s="1">
        <f t="shared" si="25"/>
        <v>-0.18770712510125875</v>
      </c>
      <c r="AG30" s="1">
        <f t="shared" si="26"/>
        <v>-0.26457891884723495</v>
      </c>
      <c r="AH30" s="1">
        <f t="shared" si="27"/>
        <v>-0.29743677051419581</v>
      </c>
      <c r="AI30" s="1">
        <f t="shared" si="28"/>
        <v>-0.30527475908603918</v>
      </c>
      <c r="AJ30" s="1">
        <f t="shared" si="29"/>
        <v>-0.30702149545131618</v>
      </c>
      <c r="AK30" s="1">
        <f t="shared" si="30"/>
        <v>-0.30321952282745457</v>
      </c>
      <c r="AL30" s="1"/>
      <c r="AM30" t="s">
        <v>158</v>
      </c>
      <c r="AN30" s="7">
        <f t="shared" si="31"/>
        <v>-0.13420510158955956</v>
      </c>
      <c r="AO30" s="7">
        <f t="shared" si="32"/>
        <v>-2.3243333436656854E-2</v>
      </c>
      <c r="AP30" s="7">
        <f t="shared" si="33"/>
        <v>-0.10972964541293706</v>
      </c>
      <c r="AR30" s="1"/>
      <c r="AS30" t="s">
        <v>158</v>
      </c>
      <c r="AT30">
        <v>-455.86126786526</v>
      </c>
      <c r="AU30">
        <v>-457.682147004667</v>
      </c>
      <c r="AV30">
        <v>-457.652871538748</v>
      </c>
      <c r="AW30">
        <v>-457.73295428383</v>
      </c>
      <c r="AX30">
        <v>1.0873485456100001</v>
      </c>
      <c r="AY30">
        <v>1.0714300000000001</v>
      </c>
      <c r="AZ30">
        <f t="shared" si="34"/>
        <v>-457.72652110162767</v>
      </c>
      <c r="BB30">
        <v>-227.91817251544299</v>
      </c>
      <c r="BC30">
        <v>-228.82581121260401</v>
      </c>
      <c r="BD30">
        <v>-228.81166321552499</v>
      </c>
      <c r="BE30">
        <v>-228.85091617721</v>
      </c>
      <c r="BF30">
        <v>1.087779713647</v>
      </c>
      <c r="BG30">
        <v>1.07175</v>
      </c>
      <c r="BH30">
        <f t="shared" si="35"/>
        <v>-228.84774861148571</v>
      </c>
      <c r="BJ30">
        <v>-227.91817251544299</v>
      </c>
      <c r="BK30">
        <v>-228.82581121260401</v>
      </c>
      <c r="BL30">
        <v>-228.81166321552499</v>
      </c>
      <c r="BM30">
        <v>-228.85091617721</v>
      </c>
      <c r="BN30">
        <v>1.087779713647</v>
      </c>
      <c r="BO30">
        <v>1.07175</v>
      </c>
      <c r="BP30">
        <f t="shared" si="36"/>
        <v>-228.84774861148571</v>
      </c>
      <c r="BR30">
        <v>-227.91819207587901</v>
      </c>
      <c r="BS30">
        <v>-228.825942414819</v>
      </c>
      <c r="BT30">
        <v>-228.81181156366699</v>
      </c>
      <c r="BU30">
        <v>-228.85112679091401</v>
      </c>
      <c r="BV30">
        <v>1.086843066406</v>
      </c>
      <c r="BW30">
        <v>1.0709299999999999</v>
      </c>
      <c r="BX30">
        <f t="shared" si="37"/>
        <v>-228.84798534851436</v>
      </c>
      <c r="BZ30">
        <v>-227.91820117529701</v>
      </c>
      <c r="CA30">
        <v>-228.825942100113</v>
      </c>
      <c r="CB30">
        <v>-228.81181399771501</v>
      </c>
      <c r="CC30">
        <v>-228.851127196834</v>
      </c>
      <c r="CD30">
        <v>1.086844460185</v>
      </c>
      <c r="CE30">
        <v>1.0709299999999999</v>
      </c>
      <c r="CF30">
        <f t="shared" si="38"/>
        <v>-228.8479858701026</v>
      </c>
    </row>
    <row r="31" spans="1:84" x14ac:dyDescent="0.2">
      <c r="A31" t="s">
        <v>115</v>
      </c>
      <c r="B31" s="1">
        <f t="shared" si="39"/>
        <v>12.353500574067727</v>
      </c>
      <c r="C31" s="1">
        <f t="shared" si="40"/>
        <v>16.255827729465071</v>
      </c>
      <c r="D31" s="1">
        <f t="shared" si="41"/>
        <v>15.712117974122883</v>
      </c>
      <c r="E31" s="1">
        <f t="shared" si="42"/>
        <v>16.627046319953301</v>
      </c>
      <c r="F31" s="1">
        <f t="shared" si="43"/>
        <v>16.572674846814877</v>
      </c>
      <c r="G31" s="1">
        <f t="shared" si="0"/>
        <v>16.631046419489575</v>
      </c>
      <c r="H31" s="1">
        <f t="shared" si="1"/>
        <v>16.645157320944701</v>
      </c>
      <c r="I31" s="1">
        <f t="shared" si="44"/>
        <v>16.618026194005743</v>
      </c>
      <c r="J31" s="1"/>
      <c r="K31" s="1">
        <f t="shared" si="2"/>
        <v>12.318755922734082</v>
      </c>
      <c r="L31" s="1">
        <f t="shared" si="3"/>
        <v>16.103647455103058</v>
      </c>
      <c r="M31" s="1">
        <f t="shared" si="4"/>
        <v>15.548058476182826</v>
      </c>
      <c r="N31" s="1">
        <f t="shared" si="5"/>
        <v>16.394069084531381</v>
      </c>
      <c r="O31" s="1">
        <f t="shared" si="6"/>
        <v>16.316155815236439</v>
      </c>
      <c r="P31" s="1">
        <f t="shared" si="7"/>
        <v>16.368255857744444</v>
      </c>
      <c r="Q31" s="1">
        <f t="shared" si="8"/>
        <v>16.380850662577537</v>
      </c>
      <c r="R31" s="1">
        <f t="shared" si="14"/>
        <v>16.356634545004564</v>
      </c>
      <c r="S31" s="1"/>
      <c r="T31" s="1">
        <f t="shared" si="15"/>
        <v>12.336128248400904</v>
      </c>
      <c r="U31" s="1">
        <f t="shared" si="16"/>
        <v>16.179737592284063</v>
      </c>
      <c r="V31" s="1">
        <f t="shared" si="17"/>
        <v>15.630088225152853</v>
      </c>
      <c r="W31" s="1">
        <f t="shared" si="18"/>
        <v>16.510557702242341</v>
      </c>
      <c r="X31" s="1">
        <f t="shared" si="19"/>
        <v>16.44441533102566</v>
      </c>
      <c r="Y31" s="1">
        <f t="shared" si="20"/>
        <v>16.499651138617011</v>
      </c>
      <c r="Z31" s="1">
        <f t="shared" si="21"/>
        <v>16.513003991761117</v>
      </c>
      <c r="AA31" s="1">
        <f t="shared" si="22"/>
        <v>16.487330369505152</v>
      </c>
      <c r="AD31" s="1">
        <f t="shared" si="23"/>
        <v>-3.4744651333644683E-2</v>
      </c>
      <c r="AE31" s="1">
        <f t="shared" si="24"/>
        <v>-0.15218027436201353</v>
      </c>
      <c r="AF31" s="1">
        <f t="shared" si="25"/>
        <v>-0.16405949794005714</v>
      </c>
      <c r="AG31" s="1">
        <f t="shared" si="26"/>
        <v>-0.23297723542192017</v>
      </c>
      <c r="AH31" s="1">
        <f t="shared" si="27"/>
        <v>-0.25651903157843847</v>
      </c>
      <c r="AI31" s="1">
        <f t="shared" si="28"/>
        <v>-0.26279056174513116</v>
      </c>
      <c r="AJ31" s="1">
        <f t="shared" si="29"/>
        <v>-0.26430665836716472</v>
      </c>
      <c r="AK31" s="1">
        <f t="shared" si="30"/>
        <v>-0.26139164900117962</v>
      </c>
      <c r="AL31" s="1"/>
      <c r="AM31" t="s">
        <v>115</v>
      </c>
      <c r="AN31" s="7">
        <f t="shared" si="31"/>
        <v>-0.11743562302836885</v>
      </c>
      <c r="AO31" s="7">
        <f t="shared" si="32"/>
        <v>-1.1879223578043607E-2</v>
      </c>
      <c r="AP31" s="7">
        <f t="shared" si="33"/>
        <v>-9.245953363838133E-2</v>
      </c>
      <c r="AR31" s="1"/>
      <c r="AS31" t="s">
        <v>115</v>
      </c>
      <c r="AT31">
        <v>-416.170121257799</v>
      </c>
      <c r="AU31">
        <v>-417.92626008638098</v>
      </c>
      <c r="AV31">
        <v>-417.909642408943</v>
      </c>
      <c r="AW31">
        <v>-417.98864315554601</v>
      </c>
      <c r="AX31">
        <v>1.0842274071939999</v>
      </c>
      <c r="AY31">
        <v>1.0678300000000001</v>
      </c>
      <c r="AZ31">
        <f t="shared" si="34"/>
        <v>-417.9825060407594</v>
      </c>
      <c r="BB31">
        <v>-208.07521735116899</v>
      </c>
      <c r="BC31">
        <v>-208.95017738850601</v>
      </c>
      <c r="BD31">
        <v>-208.942301778093</v>
      </c>
      <c r="BE31">
        <v>-208.98107313586101</v>
      </c>
      <c r="BF31">
        <v>1.084631111332</v>
      </c>
      <c r="BG31">
        <v>1.0681400000000001</v>
      </c>
      <c r="BH31">
        <f t="shared" si="35"/>
        <v>-208.97804790169479</v>
      </c>
      <c r="BJ31">
        <v>-208.07521735116899</v>
      </c>
      <c r="BK31">
        <v>-208.95017738850601</v>
      </c>
      <c r="BL31">
        <v>-208.942301778093</v>
      </c>
      <c r="BM31">
        <v>-208.98107313586101</v>
      </c>
      <c r="BN31">
        <v>1.084631111332</v>
      </c>
      <c r="BO31">
        <v>1.0681400000000001</v>
      </c>
      <c r="BP31">
        <f t="shared" si="36"/>
        <v>-208.97804790169479</v>
      </c>
      <c r="BR31">
        <v>-208.075248090537</v>
      </c>
      <c r="BS31">
        <v>-208.950300021115</v>
      </c>
      <c r="BT31">
        <v>-208.942434412778</v>
      </c>
      <c r="BU31">
        <v>-208.98126032721001</v>
      </c>
      <c r="BV31">
        <v>1.0839334950220001</v>
      </c>
      <c r="BW31">
        <v>1.06751</v>
      </c>
      <c r="BX31">
        <f t="shared" si="37"/>
        <v>-208.97825387459031</v>
      </c>
      <c r="BZ31">
        <v>-208.075241980925</v>
      </c>
      <c r="CA31">
        <v>-208.95029727059099</v>
      </c>
      <c r="CB31">
        <v>-208.94243058884899</v>
      </c>
      <c r="CC31">
        <v>-208.981257217354</v>
      </c>
      <c r="CD31">
        <v>1.0839332396450001</v>
      </c>
      <c r="CE31">
        <v>1.06751</v>
      </c>
      <c r="CF31">
        <f t="shared" si="38"/>
        <v>-208.97825071787992</v>
      </c>
    </row>
    <row r="32" spans="1:84" x14ac:dyDescent="0.2">
      <c r="A32" t="s">
        <v>116</v>
      </c>
      <c r="B32" s="1">
        <f t="shared" si="39"/>
        <v>15.758683253422104</v>
      </c>
      <c r="C32" s="1">
        <f t="shared" si="40"/>
        <v>19.552195481807512</v>
      </c>
      <c r="D32" s="1">
        <f t="shared" si="41"/>
        <v>18.875495376644281</v>
      </c>
      <c r="E32" s="1">
        <f t="shared" si="42"/>
        <v>19.920296222372524</v>
      </c>
      <c r="F32" s="1">
        <f t="shared" si="43"/>
        <v>19.848660143376271</v>
      </c>
      <c r="G32" s="1">
        <f t="shared" si="0"/>
        <v>19.915847438871449</v>
      </c>
      <c r="H32" s="1">
        <f t="shared" si="1"/>
        <v>19.930453580995096</v>
      </c>
      <c r="I32" s="1">
        <f t="shared" si="44"/>
        <v>19.899945926583047</v>
      </c>
      <c r="J32" s="1"/>
      <c r="K32" s="1">
        <f t="shared" si="2"/>
        <v>15.724037586705883</v>
      </c>
      <c r="L32" s="1">
        <f t="shared" si="3"/>
        <v>19.386991631164399</v>
      </c>
      <c r="M32" s="1">
        <f t="shared" si="4"/>
        <v>18.68980796243007</v>
      </c>
      <c r="N32" s="1">
        <f t="shared" si="5"/>
        <v>19.659716198109674</v>
      </c>
      <c r="O32" s="1">
        <f t="shared" si="6"/>
        <v>19.554346498203863</v>
      </c>
      <c r="P32" s="1">
        <f t="shared" si="7"/>
        <v>19.614034238713685</v>
      </c>
      <c r="Q32" s="1">
        <f t="shared" si="8"/>
        <v>19.627010019543981</v>
      </c>
      <c r="R32" s="1">
        <f t="shared" si="14"/>
        <v>19.599907679039141</v>
      </c>
      <c r="S32" s="1"/>
      <c r="T32" s="1">
        <f t="shared" si="15"/>
        <v>15.741360420063994</v>
      </c>
      <c r="U32" s="1">
        <f t="shared" si="16"/>
        <v>19.469593556485954</v>
      </c>
      <c r="V32" s="1">
        <f t="shared" si="17"/>
        <v>18.782651669537174</v>
      </c>
      <c r="W32" s="1">
        <f t="shared" si="18"/>
        <v>19.790006210241099</v>
      </c>
      <c r="X32" s="1">
        <f t="shared" si="19"/>
        <v>19.701503320790067</v>
      </c>
      <c r="Y32" s="1">
        <f t="shared" si="20"/>
        <v>19.764940838792569</v>
      </c>
      <c r="Z32" s="1">
        <f t="shared" si="21"/>
        <v>19.77873180026954</v>
      </c>
      <c r="AA32" s="1">
        <f t="shared" si="22"/>
        <v>19.749926802811096</v>
      </c>
      <c r="AD32" s="1">
        <f t="shared" si="23"/>
        <v>-3.4645666716221157E-2</v>
      </c>
      <c r="AE32" s="1">
        <f t="shared" si="24"/>
        <v>-0.16520385064311327</v>
      </c>
      <c r="AF32" s="1">
        <f t="shared" si="25"/>
        <v>-0.18568741421421109</v>
      </c>
      <c r="AG32" s="1">
        <f t="shared" si="26"/>
        <v>-0.26058002426285043</v>
      </c>
      <c r="AH32" s="1">
        <f t="shared" si="27"/>
        <v>-0.29431364517240866</v>
      </c>
      <c r="AI32" s="1">
        <f t="shared" si="28"/>
        <v>-0.30181320015776336</v>
      </c>
      <c r="AJ32" s="1">
        <f t="shared" si="29"/>
        <v>-0.30344356145111462</v>
      </c>
      <c r="AK32" s="1">
        <f t="shared" si="30"/>
        <v>-0.30003824754390607</v>
      </c>
      <c r="AL32" s="1"/>
      <c r="AM32" t="s">
        <v>116</v>
      </c>
      <c r="AN32" s="7">
        <f t="shared" si="31"/>
        <v>-0.13055818392689211</v>
      </c>
      <c r="AO32" s="7">
        <f t="shared" si="32"/>
        <v>-2.0483563571097818E-2</v>
      </c>
      <c r="AP32" s="7">
        <f t="shared" si="33"/>
        <v>-0.10862623095819757</v>
      </c>
      <c r="AR32" s="1"/>
      <c r="AS32" t="s">
        <v>116</v>
      </c>
      <c r="AT32">
        <v>-640.59278480126397</v>
      </c>
      <c r="AU32">
        <v>-643.16764561965795</v>
      </c>
      <c r="AV32">
        <v>-643.10898717590806</v>
      </c>
      <c r="AW32">
        <v>-643.233862832</v>
      </c>
      <c r="AX32">
        <v>1.0840489097170001</v>
      </c>
      <c r="AY32">
        <v>1.06904</v>
      </c>
      <c r="AZ32">
        <f t="shared" si="34"/>
        <v>-643.22418092313899</v>
      </c>
      <c r="BB32">
        <v>-227.91818778061599</v>
      </c>
      <c r="BC32">
        <v>-228.82570538233401</v>
      </c>
      <c r="BD32">
        <v>-228.811579466361</v>
      </c>
      <c r="BE32">
        <v>-228.850819465477</v>
      </c>
      <c r="BF32">
        <v>1.087787867866</v>
      </c>
      <c r="BG32">
        <v>1.07176</v>
      </c>
      <c r="BH32">
        <f t="shared" si="35"/>
        <v>-228.84765267537094</v>
      </c>
      <c r="BJ32">
        <v>-412.649483961398</v>
      </c>
      <c r="BK32">
        <v>-414.310781831783</v>
      </c>
      <c r="BL32">
        <v>-414.26732769422199</v>
      </c>
      <c r="BM32">
        <v>-414.35129835513698</v>
      </c>
      <c r="BN32">
        <v>1.08251880923</v>
      </c>
      <c r="BO32">
        <v>1.0679399999999999</v>
      </c>
      <c r="BP32">
        <f t="shared" si="36"/>
        <v>-414.34489739573576</v>
      </c>
      <c r="BR32">
        <v>-412.64950854341498</v>
      </c>
      <c r="BS32">
        <v>-414.31091619993902</v>
      </c>
      <c r="BT32">
        <v>-414.26747695316698</v>
      </c>
      <c r="BU32">
        <v>-414.35150770472598</v>
      </c>
      <c r="BV32">
        <v>1.082043870381</v>
      </c>
      <c r="BW32">
        <v>1.0674999999999999</v>
      </c>
      <c r="BX32">
        <f t="shared" si="37"/>
        <v>-414.34513623654652</v>
      </c>
      <c r="BZ32">
        <v>-227.91821840998099</v>
      </c>
      <c r="CA32">
        <v>-228.825834283261</v>
      </c>
      <c r="CB32">
        <v>-228.81172611913399</v>
      </c>
      <c r="CC32">
        <v>-228.85102537657201</v>
      </c>
      <c r="CD32">
        <v>1.0869139170169999</v>
      </c>
      <c r="CE32">
        <v>1.07098</v>
      </c>
      <c r="CF32">
        <f t="shared" si="38"/>
        <v>-228.84788285318876</v>
      </c>
    </row>
    <row r="33" spans="1:84" x14ac:dyDescent="0.2">
      <c r="A33" t="s">
        <v>117</v>
      </c>
      <c r="B33" s="1">
        <f t="shared" si="39"/>
        <v>15.354679053675548</v>
      </c>
      <c r="C33" s="1">
        <f t="shared" si="40"/>
        <v>19.243762036856651</v>
      </c>
      <c r="D33" s="1">
        <f t="shared" si="41"/>
        <v>18.582604582016554</v>
      </c>
      <c r="E33" s="1">
        <f t="shared" si="42"/>
        <v>19.58388030208565</v>
      </c>
      <c r="F33" s="1">
        <f t="shared" si="43"/>
        <v>19.522839019609066</v>
      </c>
      <c r="G33" s="1">
        <f t="shared" si="0"/>
        <v>19.586549305100334</v>
      </c>
      <c r="H33" s="1">
        <f t="shared" si="1"/>
        <v>19.600815432599173</v>
      </c>
      <c r="I33" s="1">
        <f t="shared" si="44"/>
        <v>19.572389374470191</v>
      </c>
      <c r="J33" s="1"/>
      <c r="K33" s="1">
        <f t="shared" si="2"/>
        <v>15.321945972527857</v>
      </c>
      <c r="L33" s="1">
        <f t="shared" si="3"/>
        <v>19.082572081476464</v>
      </c>
      <c r="M33" s="1">
        <f t="shared" si="4"/>
        <v>18.406917488611807</v>
      </c>
      <c r="N33" s="1">
        <f t="shared" si="5"/>
        <v>19.334752771809349</v>
      </c>
      <c r="O33" s="1">
        <f t="shared" si="6"/>
        <v>19.24420652918084</v>
      </c>
      <c r="P33" s="1">
        <f t="shared" si="7"/>
        <v>19.300941234569798</v>
      </c>
      <c r="Q33" s="1">
        <f t="shared" si="8"/>
        <v>19.313645376992749</v>
      </c>
      <c r="R33" s="1">
        <f t="shared" si="14"/>
        <v>19.288331661618827</v>
      </c>
      <c r="S33" s="1"/>
      <c r="T33" s="1">
        <f t="shared" si="15"/>
        <v>15.338312513101702</v>
      </c>
      <c r="U33" s="1">
        <f t="shared" si="16"/>
        <v>19.163167059166557</v>
      </c>
      <c r="V33" s="1">
        <f t="shared" si="17"/>
        <v>18.49476103531418</v>
      </c>
      <c r="W33" s="1">
        <f t="shared" si="18"/>
        <v>19.459316536947497</v>
      </c>
      <c r="X33" s="1">
        <f t="shared" si="19"/>
        <v>19.383522774394955</v>
      </c>
      <c r="Y33" s="1">
        <f t="shared" si="20"/>
        <v>19.443745269835066</v>
      </c>
      <c r="Z33" s="1">
        <f t="shared" si="21"/>
        <v>19.457230404795961</v>
      </c>
      <c r="AA33" s="1">
        <f t="shared" si="22"/>
        <v>19.430360518044509</v>
      </c>
      <c r="AD33" s="1">
        <f t="shared" si="23"/>
        <v>-3.2733081147691578E-2</v>
      </c>
      <c r="AE33" s="1">
        <f t="shared" si="24"/>
        <v>-0.16118995538018766</v>
      </c>
      <c r="AF33" s="1">
        <f t="shared" si="25"/>
        <v>-0.17568709340474697</v>
      </c>
      <c r="AG33" s="1">
        <f t="shared" si="26"/>
        <v>-0.24912753027630075</v>
      </c>
      <c r="AH33" s="1">
        <f t="shared" si="27"/>
        <v>-0.27863249042822602</v>
      </c>
      <c r="AI33" s="1">
        <f t="shared" si="28"/>
        <v>-0.28560807053053594</v>
      </c>
      <c r="AJ33" s="1">
        <f t="shared" si="29"/>
        <v>-0.28717005560642406</v>
      </c>
      <c r="AK33" s="1">
        <f t="shared" si="30"/>
        <v>-0.28405771285136439</v>
      </c>
      <c r="AL33" s="1"/>
      <c r="AM33" t="s">
        <v>117</v>
      </c>
      <c r="AN33" s="7">
        <f t="shared" si="31"/>
        <v>-0.12845687423249608</v>
      </c>
      <c r="AO33" s="7">
        <f t="shared" si="32"/>
        <v>-1.449713802455932E-2</v>
      </c>
      <c r="AP33" s="7">
        <f t="shared" si="33"/>
        <v>-0.10294539702347905</v>
      </c>
      <c r="AR33" s="1"/>
      <c r="AS33" t="s">
        <v>117</v>
      </c>
      <c r="AT33">
        <v>-620.74867416715006</v>
      </c>
      <c r="AU33">
        <v>-623.29142697219697</v>
      </c>
      <c r="AV33">
        <v>-623.23893788278099</v>
      </c>
      <c r="AW33">
        <v>-623.36333411856106</v>
      </c>
      <c r="AX33">
        <v>1.082932947223</v>
      </c>
      <c r="AY33">
        <v>1.06776</v>
      </c>
      <c r="AZ33">
        <f t="shared" si="34"/>
        <v>-623.35380763173362</v>
      </c>
      <c r="BB33">
        <v>-208.075095094989</v>
      </c>
      <c r="BC33">
        <v>-208.95011903294699</v>
      </c>
      <c r="BD33">
        <v>-208.94220587049301</v>
      </c>
      <c r="BE33">
        <v>-208.98098124555</v>
      </c>
      <c r="BF33">
        <v>1.0846344088269999</v>
      </c>
      <c r="BG33">
        <v>1.0681499999999999</v>
      </c>
      <c r="BH33">
        <f t="shared" si="35"/>
        <v>-208.97795558923826</v>
      </c>
      <c r="BJ33">
        <v>-412.64910983455798</v>
      </c>
      <c r="BK33">
        <v>-414.31064105367</v>
      </c>
      <c r="BL33">
        <v>-414.26711874813498</v>
      </c>
      <c r="BM33">
        <v>-414.35114397449701</v>
      </c>
      <c r="BN33">
        <v>1.082497000329</v>
      </c>
      <c r="BO33">
        <v>1.06792</v>
      </c>
      <c r="BP33">
        <f t="shared" si="36"/>
        <v>-414.34474041945276</v>
      </c>
      <c r="BR33">
        <v>-412.649133871505</v>
      </c>
      <c r="BS33">
        <v>-414.31076274712001</v>
      </c>
      <c r="BT33">
        <v>-414.26724995209401</v>
      </c>
      <c r="BU33">
        <v>-414.35132962332</v>
      </c>
      <c r="BV33">
        <v>1.082109133243</v>
      </c>
      <c r="BW33">
        <v>1.0675600000000001</v>
      </c>
      <c r="BX33">
        <f t="shared" si="37"/>
        <v>-414.34494975948223</v>
      </c>
      <c r="BZ33">
        <v>-208.07512322152499</v>
      </c>
      <c r="CA33">
        <v>-208.95025421203101</v>
      </c>
      <c r="CB33">
        <v>-208.94235464172701</v>
      </c>
      <c r="CC33">
        <v>-208.981192606701</v>
      </c>
      <c r="CD33">
        <v>1.0837805229090001</v>
      </c>
      <c r="CE33">
        <v>1.06738</v>
      </c>
      <c r="CF33">
        <f t="shared" si="38"/>
        <v>-208.97819027832782</v>
      </c>
    </row>
    <row r="34" spans="1:84" x14ac:dyDescent="0.2">
      <c r="A34" t="s">
        <v>118</v>
      </c>
      <c r="B34" s="1">
        <f t="shared" si="39"/>
        <v>-3.9274984490074316</v>
      </c>
      <c r="C34" s="1">
        <f t="shared" si="40"/>
        <v>4.7938266798421907</v>
      </c>
      <c r="D34" s="1">
        <f t="shared" si="41"/>
        <v>1.5627262068787329</v>
      </c>
      <c r="E34" s="1">
        <f t="shared" si="42"/>
        <v>2.8432344570020538</v>
      </c>
      <c r="F34" s="1">
        <f t="shared" si="43"/>
        <v>2.8006323815280361</v>
      </c>
      <c r="G34" s="1">
        <f t="shared" si="0"/>
        <v>2.873359369288683</v>
      </c>
      <c r="H34" s="1">
        <f t="shared" si="1"/>
        <v>2.8923141722648413</v>
      </c>
      <c r="I34" s="1">
        <f t="shared" si="44"/>
        <v>2.865870036932054</v>
      </c>
      <c r="J34" s="1"/>
      <c r="K34" s="1">
        <f t="shared" si="2"/>
        <v>-3.9616712709852209</v>
      </c>
      <c r="L34" s="1">
        <f t="shared" si="3"/>
        <v>4.6305940567864656</v>
      </c>
      <c r="M34" s="1">
        <f t="shared" si="4"/>
        <v>1.4074933253061386</v>
      </c>
      <c r="N34" s="1">
        <f t="shared" si="5"/>
        <v>2.6274044551888713</v>
      </c>
      <c r="O34" s="1">
        <f t="shared" si="6"/>
        <v>2.5639223509026676</v>
      </c>
      <c r="P34" s="1">
        <f t="shared" si="7"/>
        <v>2.6318625561564639</v>
      </c>
      <c r="Q34" s="1">
        <f t="shared" si="8"/>
        <v>2.6495697821037805</v>
      </c>
      <c r="R34" s="1">
        <f t="shared" si="14"/>
        <v>2.6248661605516048</v>
      </c>
      <c r="S34" s="1"/>
      <c r="T34" s="1">
        <f t="shared" si="15"/>
        <v>-3.9445848599963265</v>
      </c>
      <c r="U34" s="1">
        <f t="shared" si="16"/>
        <v>4.7122103683143282</v>
      </c>
      <c r="V34" s="1">
        <f t="shared" si="17"/>
        <v>1.4851097660924357</v>
      </c>
      <c r="W34" s="1">
        <f t="shared" si="18"/>
        <v>2.7353194560954623</v>
      </c>
      <c r="X34" s="1">
        <f t="shared" si="19"/>
        <v>2.6822773662153518</v>
      </c>
      <c r="Y34" s="1">
        <f t="shared" si="20"/>
        <v>2.7526109627225734</v>
      </c>
      <c r="Z34" s="1">
        <f t="shared" si="21"/>
        <v>2.7709419771843109</v>
      </c>
      <c r="AA34" s="1">
        <f t="shared" si="22"/>
        <v>2.7453680987418294</v>
      </c>
      <c r="AD34" s="1">
        <f t="shared" si="23"/>
        <v>-3.4172821977789258E-2</v>
      </c>
      <c r="AE34" s="1">
        <f t="shared" si="24"/>
        <v>-0.16323262305572506</v>
      </c>
      <c r="AF34" s="1">
        <f t="shared" si="25"/>
        <v>-0.15523288157259429</v>
      </c>
      <c r="AG34" s="1">
        <f t="shared" si="26"/>
        <v>-0.21583000181318246</v>
      </c>
      <c r="AH34" s="1">
        <f t="shared" si="27"/>
        <v>-0.23671003062536844</v>
      </c>
      <c r="AI34" s="1">
        <f t="shared" si="28"/>
        <v>-0.24149681313221905</v>
      </c>
      <c r="AJ34" s="1">
        <f t="shared" si="29"/>
        <v>-0.24274439016106086</v>
      </c>
      <c r="AK34" s="1">
        <f t="shared" si="30"/>
        <v>-0.24100387638044918</v>
      </c>
      <c r="AL34" s="1"/>
      <c r="AM34" t="s">
        <v>118</v>
      </c>
      <c r="AN34" s="7">
        <f t="shared" si="31"/>
        <v>-0.1290598010779358</v>
      </c>
      <c r="AO34" s="7">
        <f t="shared" si="32"/>
        <v>7.9997414831307623E-3</v>
      </c>
      <c r="AP34" s="7">
        <f t="shared" si="33"/>
        <v>-8.1477149052774145E-2</v>
      </c>
      <c r="AR34" s="1"/>
      <c r="AS34" t="s">
        <v>118</v>
      </c>
      <c r="AT34">
        <v>-461.58420168198103</v>
      </c>
      <c r="AU34">
        <v>-463.70702973089402</v>
      </c>
      <c r="AV34">
        <v>-463.68238533473198</v>
      </c>
      <c r="AW34">
        <v>-463.80084736810397</v>
      </c>
      <c r="AX34">
        <v>1.074061986776</v>
      </c>
      <c r="AY34">
        <v>1.0587500000000001</v>
      </c>
      <c r="AZ34">
        <f t="shared" si="34"/>
        <v>-463.7926788139078</v>
      </c>
      <c r="BB34">
        <v>-230.795230361721</v>
      </c>
      <c r="BC34">
        <v>-231.84969524265799</v>
      </c>
      <c r="BD34">
        <v>-231.839947603479</v>
      </c>
      <c r="BE34">
        <v>-231.898158258378</v>
      </c>
      <c r="BF34">
        <v>1.0747840455090001</v>
      </c>
      <c r="BG34">
        <v>1.05924</v>
      </c>
      <c r="BH34">
        <f t="shared" si="35"/>
        <v>-231.89410793005086</v>
      </c>
      <c r="BJ34">
        <v>-230.795230187176</v>
      </c>
      <c r="BK34">
        <v>-231.849695039463</v>
      </c>
      <c r="BL34">
        <v>-231.83994736862601</v>
      </c>
      <c r="BM34">
        <v>-231.89815812739499</v>
      </c>
      <c r="BN34">
        <v>1.0747840373449999</v>
      </c>
      <c r="BO34">
        <v>1.05924</v>
      </c>
      <c r="BP34">
        <f t="shared" si="36"/>
        <v>-231.89410779225193</v>
      </c>
      <c r="BR34">
        <v>-230.795257412735</v>
      </c>
      <c r="BS34">
        <v>-231.84982510548099</v>
      </c>
      <c r="BT34">
        <v>-231.84007105903899</v>
      </c>
      <c r="BU34">
        <v>-231.89833010393301</v>
      </c>
      <c r="BV34">
        <v>1.074387694034</v>
      </c>
      <c r="BW34">
        <v>1.0588900000000001</v>
      </c>
      <c r="BX34">
        <f t="shared" si="37"/>
        <v>-231.89429640545492</v>
      </c>
      <c r="BZ34">
        <v>-230.79525759401801</v>
      </c>
      <c r="CA34">
        <v>-231.84982530437199</v>
      </c>
      <c r="CB34">
        <v>-231.84007129239899</v>
      </c>
      <c r="CC34">
        <v>-231.89833022882701</v>
      </c>
      <c r="CD34">
        <v>1.074387685741</v>
      </c>
      <c r="CE34">
        <v>1.0588900000000001</v>
      </c>
      <c r="CF34">
        <f t="shared" si="38"/>
        <v>-231.89429653827739</v>
      </c>
    </row>
    <row r="35" spans="1:84" x14ac:dyDescent="0.2">
      <c r="A35" t="s">
        <v>163</v>
      </c>
      <c r="B35" s="1">
        <f t="shared" ref="B35" si="45">627.5095*(BB35+BJ35-AT35)</f>
        <v>-3.3009061545347236</v>
      </c>
      <c r="C35" s="1">
        <f t="shared" ref="C35" si="46">627.5095*(BC35+BK35-AU35)</f>
        <v>6.0849380370457915</v>
      </c>
      <c r="D35" s="1">
        <f t="shared" ref="D35" si="47">627.5095*(BD35+BL35-AV35)</f>
        <v>2.5422110577893737</v>
      </c>
      <c r="E35" s="1">
        <f t="shared" ref="E35" si="48">627.5095*(BE35+BM35-AW35)</f>
        <v>3.8937338069059622</v>
      </c>
      <c r="F35" s="1">
        <f t="shared" ref="F35" si="49">627.5095*(BH35+BP35-AZ35)</f>
        <v>3.8445241423984986</v>
      </c>
      <c r="G35" s="1">
        <f t="shared" si="0"/>
        <v>3.9225457192974309</v>
      </c>
      <c r="H35" s="1">
        <f t="shared" si="1"/>
        <v>3.9418548057636693</v>
      </c>
      <c r="I35" s="1">
        <f t="shared" ref="I35" si="50">(F35-D35)*1.0527+D35</f>
        <v>3.9131560419573992</v>
      </c>
      <c r="J35" s="1"/>
      <c r="K35" s="1">
        <f t="shared" si="2"/>
        <v>-3.3330105935256342</v>
      </c>
      <c r="L35" s="1">
        <f t="shared" si="3"/>
        <v>5.9318778098747353</v>
      </c>
      <c r="M35" s="1">
        <f t="shared" si="4"/>
        <v>2.3958651289179023</v>
      </c>
      <c r="N35" s="1">
        <f t="shared" si="5"/>
        <v>3.6892724536462214</v>
      </c>
      <c r="O35" s="1">
        <f t="shared" si="6"/>
        <v>3.61988830664757</v>
      </c>
      <c r="P35" s="1">
        <f t="shared" si="7"/>
        <v>3.6932195352253543</v>
      </c>
      <c r="Q35" s="1">
        <f t="shared" si="8"/>
        <v>3.7113678358565778</v>
      </c>
      <c r="R35" s="1">
        <f t="shared" si="14"/>
        <v>3.6843943281139238</v>
      </c>
      <c r="S35" s="1"/>
      <c r="T35" s="1">
        <f t="shared" si="15"/>
        <v>-3.3169583740301789</v>
      </c>
      <c r="U35" s="1">
        <f t="shared" si="16"/>
        <v>6.008407923460263</v>
      </c>
      <c r="V35" s="1">
        <f t="shared" si="17"/>
        <v>2.469038093353638</v>
      </c>
      <c r="W35" s="1">
        <f t="shared" si="18"/>
        <v>3.7915031302760918</v>
      </c>
      <c r="X35" s="1">
        <f t="shared" si="19"/>
        <v>3.7322062245230345</v>
      </c>
      <c r="Y35" s="1">
        <f t="shared" si="20"/>
        <v>3.8078826272613924</v>
      </c>
      <c r="Z35" s="1">
        <f t="shared" si="21"/>
        <v>3.8266113208101236</v>
      </c>
      <c r="AA35" s="1">
        <f t="shared" si="22"/>
        <v>3.7987751850356615</v>
      </c>
      <c r="AD35" s="1">
        <f t="shared" si="23"/>
        <v>-3.2104438990910644E-2</v>
      </c>
      <c r="AE35" s="1">
        <f t="shared" si="24"/>
        <v>-0.15306022717105616</v>
      </c>
      <c r="AF35" s="1">
        <f t="shared" si="25"/>
        <v>-0.14634592887147146</v>
      </c>
      <c r="AG35" s="1">
        <f t="shared" si="26"/>
        <v>-0.2044613532597408</v>
      </c>
      <c r="AH35" s="1">
        <f t="shared" si="27"/>
        <v>-0.2246358357509286</v>
      </c>
      <c r="AI35" s="1">
        <f t="shared" si="28"/>
        <v>-0.22932618407207661</v>
      </c>
      <c r="AJ35" s="1">
        <f t="shared" si="29"/>
        <v>-0.2304869699070915</v>
      </c>
      <c r="AK35" s="1">
        <f t="shared" si="30"/>
        <v>-0.22876171384347543</v>
      </c>
      <c r="AL35" s="1"/>
      <c r="AM35" t="s">
        <v>163</v>
      </c>
      <c r="AN35" s="7">
        <f t="shared" si="31"/>
        <v>-0.12095578818014552</v>
      </c>
      <c r="AO35" s="7">
        <f t="shared" si="32"/>
        <v>6.7142982995846978E-3</v>
      </c>
      <c r="AP35" s="7">
        <f t="shared" si="33"/>
        <v>-7.8289906879457138E-2</v>
      </c>
      <c r="AR35" s="1"/>
      <c r="AS35" t="s">
        <v>163</v>
      </c>
      <c r="AT35">
        <v>-493.58195529886001</v>
      </c>
      <c r="AU35">
        <v>-495.78657157658802</v>
      </c>
      <c r="AV35">
        <v>-495.74644280028002</v>
      </c>
      <c r="AW35">
        <v>-495.87025669648</v>
      </c>
      <c r="AX35">
        <v>1.0747367622390001</v>
      </c>
      <c r="AY35">
        <v>1.0599099999999999</v>
      </c>
      <c r="AZ35">
        <f t="shared" si="34"/>
        <v>-495.86164672793024</v>
      </c>
      <c r="BB35">
        <v>-246.793606384143</v>
      </c>
      <c r="BC35">
        <v>-247.888436868924</v>
      </c>
      <c r="BD35">
        <v>-247.871195086923</v>
      </c>
      <c r="BE35">
        <v>-247.932025643911</v>
      </c>
      <c r="BF35">
        <v>1.075414458122</v>
      </c>
      <c r="BG35">
        <v>1.06036</v>
      </c>
      <c r="BH35">
        <f t="shared" si="35"/>
        <v>-247.9277598434488</v>
      </c>
      <c r="BJ35">
        <v>-246.79360924329299</v>
      </c>
      <c r="BK35">
        <v>-247.888437742061</v>
      </c>
      <c r="BL35">
        <v>-247.871196442328</v>
      </c>
      <c r="BM35">
        <v>-247.93202599303299</v>
      </c>
      <c r="BN35">
        <v>1.0754147927990001</v>
      </c>
      <c r="BO35">
        <v>1.06036</v>
      </c>
      <c r="BP35">
        <f>(BM35-BL35)/BN35+BL35</f>
        <v>-247.92776024553427</v>
      </c>
      <c r="BR35">
        <v>-246.79363483764899</v>
      </c>
      <c r="BS35">
        <v>-247.88855972997001</v>
      </c>
      <c r="BT35">
        <v>-247.871313075709</v>
      </c>
      <c r="BU35">
        <v>-247.93218894127099</v>
      </c>
      <c r="BV35">
        <v>1.0750477733599999</v>
      </c>
      <c r="BW35">
        <v>1.0600400000000001</v>
      </c>
      <c r="BX35">
        <f t="shared" si="37"/>
        <v>-247.92793927137259</v>
      </c>
      <c r="BZ35">
        <v>-246.79363195146499</v>
      </c>
      <c r="CA35">
        <v>-247.888558798003</v>
      </c>
      <c r="CB35">
        <v>-247.871311670615</v>
      </c>
      <c r="CC35">
        <v>-247.932188525566</v>
      </c>
      <c r="CD35">
        <v>1.0750475647760001</v>
      </c>
      <c r="CE35">
        <v>1.0600400000000001</v>
      </c>
      <c r="CF35">
        <f t="shared" si="38"/>
        <v>-247.92793879758653</v>
      </c>
    </row>
    <row r="36" spans="1:84" x14ac:dyDescent="0.2">
      <c r="A36" t="s">
        <v>119</v>
      </c>
      <c r="B36" s="1">
        <f t="shared" si="39"/>
        <v>-0.30851614442077469</v>
      </c>
      <c r="C36" s="1">
        <f t="shared" si="40"/>
        <v>11.343139147077697</v>
      </c>
      <c r="D36" s="1">
        <f t="shared" si="41"/>
        <v>7.9335542105384658</v>
      </c>
      <c r="E36" s="1">
        <f t="shared" si="42"/>
        <v>10.025886128146777</v>
      </c>
      <c r="F36" s="1">
        <f t="shared" si="43"/>
        <v>9.9251853285569602</v>
      </c>
      <c r="G36" s="1">
        <f t="shared" si="0"/>
        <v>10.059600512712029</v>
      </c>
      <c r="H36" s="1">
        <f t="shared" si="1"/>
        <v>10.08832566079116</v>
      </c>
      <c r="I36" s="1">
        <f t="shared" si="44"/>
        <v>10.030144288476535</v>
      </c>
      <c r="J36" s="1"/>
      <c r="K36" s="1">
        <f t="shared" si="2"/>
        <v>-0.38081025826167136</v>
      </c>
      <c r="L36" s="1">
        <f t="shared" si="3"/>
        <v>11.062678521295261</v>
      </c>
      <c r="M36" s="1">
        <f t="shared" si="4"/>
        <v>7.6394801175805886</v>
      </c>
      <c r="N36" s="1">
        <f t="shared" si="5"/>
        <v>9.5986883168608497</v>
      </c>
      <c r="O36" s="1">
        <f t="shared" si="6"/>
        <v>9.4672397646546038</v>
      </c>
      <c r="P36" s="1">
        <f t="shared" si="7"/>
        <v>9.5905952632356293</v>
      </c>
      <c r="Q36" s="1">
        <f t="shared" si="8"/>
        <v>9.6169569052285979</v>
      </c>
      <c r="R36" s="1">
        <f t="shared" si="14"/>
        <v>9.5635626980554047</v>
      </c>
      <c r="S36" s="1"/>
      <c r="T36" s="1">
        <f t="shared" si="15"/>
        <v>-0.34466320134122302</v>
      </c>
      <c r="U36" s="1">
        <f t="shared" si="16"/>
        <v>11.202908834186479</v>
      </c>
      <c r="V36" s="1">
        <f t="shared" si="17"/>
        <v>7.7865171640595268</v>
      </c>
      <c r="W36" s="1">
        <f t="shared" si="18"/>
        <v>9.8122872225038122</v>
      </c>
      <c r="X36" s="1">
        <f t="shared" si="19"/>
        <v>9.696212546605782</v>
      </c>
      <c r="Y36" s="1">
        <f t="shared" si="20"/>
        <v>9.8250978879738291</v>
      </c>
      <c r="Z36" s="1">
        <f t="shared" si="21"/>
        <v>9.8526412830098788</v>
      </c>
      <c r="AA36" s="1">
        <f t="shared" si="22"/>
        <v>9.7968534932659708</v>
      </c>
      <c r="AD36" s="1">
        <f t="shared" si="23"/>
        <v>-7.2294113840896679E-2</v>
      </c>
      <c r="AE36" s="1">
        <f t="shared" si="24"/>
        <v>-0.28046062578243536</v>
      </c>
      <c r="AF36" s="1">
        <f t="shared" si="25"/>
        <v>-0.29407409295787712</v>
      </c>
      <c r="AG36" s="1">
        <f t="shared" si="26"/>
        <v>-0.42719781128592693</v>
      </c>
      <c r="AH36" s="1">
        <f t="shared" si="27"/>
        <v>-0.45794556390235641</v>
      </c>
      <c r="AI36" s="1">
        <f t="shared" si="28"/>
        <v>-0.46900524947639965</v>
      </c>
      <c r="AJ36" s="1">
        <f t="shared" si="29"/>
        <v>-0.47136875556256186</v>
      </c>
      <c r="AK36" s="1">
        <f t="shared" si="30"/>
        <v>-0.46658159042113034</v>
      </c>
      <c r="AL36" s="1"/>
      <c r="AM36" t="s">
        <v>119</v>
      </c>
      <c r="AN36" s="7">
        <f t="shared" si="31"/>
        <v>-0.20816651194153868</v>
      </c>
      <c r="AO36" s="7">
        <f t="shared" si="32"/>
        <v>-1.3613467175441762E-2</v>
      </c>
      <c r="AP36" s="7">
        <f t="shared" si="33"/>
        <v>-0.16387147094447929</v>
      </c>
      <c r="AR36" s="1"/>
      <c r="AS36" t="s">
        <v>119</v>
      </c>
      <c r="AT36">
        <v>-825.30087595300904</v>
      </c>
      <c r="AU36">
        <v>-828.640786178599</v>
      </c>
      <c r="AV36">
        <v>-828.54877229696797</v>
      </c>
      <c r="AW36">
        <v>-828.71989334136299</v>
      </c>
      <c r="AX36">
        <v>1.0819129259219999</v>
      </c>
      <c r="AY36">
        <v>1.06749</v>
      </c>
      <c r="AZ36">
        <f t="shared" si="34"/>
        <v>-828.7069375617458</v>
      </c>
      <c r="BB36">
        <v>-412.65068380238</v>
      </c>
      <c r="BC36">
        <v>-414.31135486823899</v>
      </c>
      <c r="BD36">
        <v>-414.26806468703802</v>
      </c>
      <c r="BE36">
        <v>-414.35195803772899</v>
      </c>
      <c r="BF36">
        <v>1.082554921059</v>
      </c>
      <c r="BG36">
        <v>1.06796</v>
      </c>
      <c r="BH36">
        <f t="shared" si="35"/>
        <v>-414.34556038638686</v>
      </c>
      <c r="BJ36">
        <v>-412.65068380238</v>
      </c>
      <c r="BK36">
        <v>-414.31135486825502</v>
      </c>
      <c r="BL36">
        <v>-414.26806468705701</v>
      </c>
      <c r="BM36">
        <v>-414.35195803774701</v>
      </c>
      <c r="BN36">
        <v>1.0825549210680001</v>
      </c>
      <c r="BO36">
        <v>1.06796</v>
      </c>
      <c r="BP36">
        <f>(BM36-BL36)/BN36+BL36</f>
        <v>-414.34556038640426</v>
      </c>
      <c r="BR36">
        <v>-412.650741406382</v>
      </c>
      <c r="BS36">
        <v>-414.31157833937499</v>
      </c>
      <c r="BT36">
        <v>-414.268299005389</v>
      </c>
      <c r="BU36">
        <v>-414.352298429146</v>
      </c>
      <c r="BV36">
        <v>1.082100445155</v>
      </c>
      <c r="BW36">
        <v>1.06755</v>
      </c>
      <c r="BX36">
        <f t="shared" si="37"/>
        <v>-414.34592527763857</v>
      </c>
      <c r="BZ36">
        <v>-412.65074140637699</v>
      </c>
      <c r="CA36">
        <v>-414.311578339557</v>
      </c>
      <c r="CB36">
        <v>-414.26829900558403</v>
      </c>
      <c r="CC36">
        <v>-414.35229842934802</v>
      </c>
      <c r="CD36">
        <v>1.0821004452759999</v>
      </c>
      <c r="CE36">
        <v>1.06755</v>
      </c>
      <c r="CF36">
        <f t="shared" si="38"/>
        <v>-414.34592527783138</v>
      </c>
    </row>
    <row r="37" spans="1:84" x14ac:dyDescent="0.2">
      <c r="A37" t="s">
        <v>120</v>
      </c>
      <c r="B37" s="1">
        <f t="shared" si="39"/>
        <v>-3.5863791844113821</v>
      </c>
      <c r="C37" s="1">
        <f t="shared" si="40"/>
        <v>5.5182755140530295</v>
      </c>
      <c r="D37" s="1">
        <f t="shared" si="41"/>
        <v>2.1232927825675798</v>
      </c>
      <c r="E37" s="1">
        <f t="shared" si="42"/>
        <v>3.4504503844970831</v>
      </c>
      <c r="F37" s="1">
        <f t="shared" si="43"/>
        <v>3.4042208721996454</v>
      </c>
      <c r="G37" s="1">
        <f t="shared" si="0"/>
        <v>3.4802311450384122</v>
      </c>
      <c r="H37" s="1">
        <f t="shared" si="1"/>
        <v>3.4995228264906055</v>
      </c>
      <c r="I37" s="1">
        <f t="shared" si="44"/>
        <v>3.4717257825232553</v>
      </c>
      <c r="J37" s="1"/>
      <c r="K37" s="1">
        <f t="shared" si="2"/>
        <v>-3.6196648592341139</v>
      </c>
      <c r="L37" s="1">
        <f t="shared" si="3"/>
        <v>5.3594730114209632</v>
      </c>
      <c r="M37" s="1">
        <f t="shared" si="4"/>
        <v>1.9716134553130427</v>
      </c>
      <c r="N37" s="1">
        <f t="shared" si="5"/>
        <v>3.2389944376243083</v>
      </c>
      <c r="O37" s="1">
        <f t="shared" si="6"/>
        <v>3.1718561394980678</v>
      </c>
      <c r="P37" s="1">
        <f t="shared" si="7"/>
        <v>3.2430785403776072</v>
      </c>
      <c r="Q37" s="1">
        <f t="shared" si="8"/>
        <v>3.2611550426543854</v>
      </c>
      <c r="R37" s="1">
        <f t="shared" si="14"/>
        <v>3.2351089289546184</v>
      </c>
      <c r="S37" s="1"/>
      <c r="T37" s="1">
        <f t="shared" si="15"/>
        <v>-3.6030220218227482</v>
      </c>
      <c r="U37" s="1">
        <f t="shared" si="16"/>
        <v>5.4388742627369968</v>
      </c>
      <c r="V37" s="1">
        <f t="shared" si="17"/>
        <v>2.0474531189403113</v>
      </c>
      <c r="W37" s="1">
        <f t="shared" si="18"/>
        <v>3.3447224110606957</v>
      </c>
      <c r="X37" s="1">
        <f t="shared" si="19"/>
        <v>3.2880385058488564</v>
      </c>
      <c r="Y37" s="1">
        <f t="shared" si="20"/>
        <v>3.3616548427080097</v>
      </c>
      <c r="Z37" s="1">
        <f t="shared" si="21"/>
        <v>3.3803389345724955</v>
      </c>
      <c r="AA37" s="1">
        <f t="shared" si="22"/>
        <v>3.3534173557389368</v>
      </c>
      <c r="AD37" s="1">
        <f t="shared" si="23"/>
        <v>-3.3285674822731703E-2</v>
      </c>
      <c r="AE37" s="1">
        <f t="shared" si="24"/>
        <v>-0.1588025026320663</v>
      </c>
      <c r="AF37" s="1">
        <f t="shared" si="25"/>
        <v>-0.15167932725453714</v>
      </c>
      <c r="AG37" s="1">
        <f t="shared" si="26"/>
        <v>-0.2114559468727748</v>
      </c>
      <c r="AH37" s="1">
        <f t="shared" si="27"/>
        <v>-0.23236473270157765</v>
      </c>
      <c r="AI37" s="1">
        <f t="shared" si="28"/>
        <v>-0.23715260466080501</v>
      </c>
      <c r="AJ37" s="1">
        <f t="shared" si="29"/>
        <v>-0.23836778383622015</v>
      </c>
      <c r="AK37" s="1">
        <f t="shared" si="30"/>
        <v>-0.23661685356863682</v>
      </c>
      <c r="AL37" s="1"/>
      <c r="AM37" t="s">
        <v>120</v>
      </c>
      <c r="AN37" s="7">
        <f t="shared" si="31"/>
        <v>-0.1255168278093346</v>
      </c>
      <c r="AO37" s="7">
        <f t="shared" si="32"/>
        <v>7.1231753775291562E-3</v>
      </c>
      <c r="AP37" s="7">
        <f t="shared" si="33"/>
        <v>-8.0685405447040504E-2</v>
      </c>
      <c r="AR37" s="1"/>
      <c r="AS37" t="s">
        <v>120</v>
      </c>
      <c r="AT37">
        <v>-477.58313830018699</v>
      </c>
      <c r="AU37">
        <v>-479.74692996006098</v>
      </c>
      <c r="AV37">
        <v>-479.71453280701797</v>
      </c>
      <c r="AW37">
        <v>-479.83568481923697</v>
      </c>
      <c r="AX37">
        <v>1.0744007060680001</v>
      </c>
      <c r="AY37">
        <v>1.0593399999999999</v>
      </c>
      <c r="AZ37">
        <f t="shared" si="34"/>
        <v>-479.82729521636372</v>
      </c>
      <c r="BA37" s="4"/>
      <c r="BB37" s="4">
        <v>-230.79519738219099</v>
      </c>
      <c r="BC37" s="4">
        <v>-231.84968580372899</v>
      </c>
      <c r="BD37" s="4">
        <v>-231.83993454937999</v>
      </c>
      <c r="BE37" s="4">
        <v>-231.89815840692799</v>
      </c>
      <c r="BF37" s="4">
        <v>1.0747778531729999</v>
      </c>
      <c r="BG37" s="4">
        <v>1.0592299999999999</v>
      </c>
      <c r="BH37" s="4">
        <f t="shared" si="35"/>
        <v>-231.89410747206918</v>
      </c>
      <c r="BI37" s="4"/>
      <c r="BJ37" s="4">
        <v>-246.793656176784</v>
      </c>
      <c r="BK37" s="4">
        <v>-247.88845022490301</v>
      </c>
      <c r="BL37" s="4">
        <v>-247.87121457534701</v>
      </c>
      <c r="BM37" s="4">
        <v>-247.93202776984299</v>
      </c>
      <c r="BN37" s="4">
        <v>1.075422325713</v>
      </c>
      <c r="BO37" s="4">
        <v>1.06037</v>
      </c>
      <c r="BP37" s="4">
        <f>(BM37-BL37)/BN37+BL37</f>
        <v>-247.92776277324282</v>
      </c>
      <c r="BR37">
        <v>-246.79368133096301</v>
      </c>
      <c r="BS37">
        <v>-247.888571028483</v>
      </c>
      <c r="BT37">
        <v>-247.87132985559899</v>
      </c>
      <c r="BU37">
        <v>-247.932188930591</v>
      </c>
      <c r="BV37">
        <v>1.0750582511519999</v>
      </c>
      <c r="BW37">
        <v>1.0600499999999999</v>
      </c>
      <c r="BX37">
        <f t="shared" si="37"/>
        <v>-247.92793988108068</v>
      </c>
      <c r="BZ37">
        <v>-230.79522527210901</v>
      </c>
      <c r="CA37">
        <v>-231.84981806803501</v>
      </c>
      <c r="CB37">
        <v>-231.840060985512</v>
      </c>
      <c r="CC37">
        <v>-231.89833422266699</v>
      </c>
      <c r="CD37">
        <v>1.074365520138</v>
      </c>
      <c r="CE37">
        <v>1.05887</v>
      </c>
      <c r="CF37">
        <f t="shared" si="38"/>
        <v>-231.89430066098808</v>
      </c>
    </row>
    <row r="38" spans="1:84" x14ac:dyDescent="0.2">
      <c r="A38" t="s">
        <v>199</v>
      </c>
      <c r="B38" s="1">
        <f t="shared" ref="B38" si="51">627.5095*(BB38+BJ38-AT38)</f>
        <v>-3.3880292955255791</v>
      </c>
      <c r="C38" s="1">
        <f t="shared" ref="C38" si="52">627.5095*(BC38+BK38-AU38)</f>
        <v>7.6888347776609729</v>
      </c>
      <c r="D38" s="1">
        <f t="shared" ref="D38" si="53">627.5095*(BD38+BL38-AV38)</f>
        <v>4.0385110248102167</v>
      </c>
      <c r="E38" s="1">
        <f t="shared" ref="E38" si="54">627.5095*(BE38+BM38-AW38)</f>
        <v>5.8090147875212752</v>
      </c>
      <c r="F38" s="1">
        <f t="shared" ref="F38" si="55">627.5095*(BH38+BP38-AZ38)</f>
        <v>5.7223043276482919</v>
      </c>
      <c r="G38" s="1">
        <f t="shared" si="0"/>
        <v>5.8301007748959854</v>
      </c>
      <c r="H38" s="1">
        <f t="shared" si="1"/>
        <v>5.855013376435199</v>
      </c>
      <c r="I38" s="1">
        <f t="shared" ref="I38" si="56">(F38-D38)*1.0527+D38</f>
        <v>5.8110402347078587</v>
      </c>
      <c r="J38" s="1"/>
      <c r="K38" s="1">
        <f t="shared" si="2"/>
        <v>-3.4441666486857745</v>
      </c>
      <c r="L38" s="1">
        <f t="shared" si="3"/>
        <v>7.453581015532083</v>
      </c>
      <c r="M38" s="1">
        <f t="shared" si="4"/>
        <v>3.8024566509249005</v>
      </c>
      <c r="N38" s="1">
        <f t="shared" si="5"/>
        <v>5.4709031301333635</v>
      </c>
      <c r="O38" s="1">
        <f t="shared" si="6"/>
        <v>5.3579432695158902</v>
      </c>
      <c r="P38" s="1">
        <f t="shared" si="7"/>
        <v>5.4575255228380852</v>
      </c>
      <c r="Q38" s="1">
        <f t="shared" si="8"/>
        <v>5.4805397599556818</v>
      </c>
      <c r="R38" s="1">
        <f t="shared" si="14"/>
        <v>5.4399174143156355</v>
      </c>
      <c r="S38" s="1"/>
      <c r="T38" s="1">
        <f t="shared" si="15"/>
        <v>-3.4160979721056766</v>
      </c>
      <c r="U38" s="1">
        <f t="shared" si="16"/>
        <v>7.5712078965965279</v>
      </c>
      <c r="V38" s="1">
        <f t="shared" si="17"/>
        <v>3.9204838378675584</v>
      </c>
      <c r="W38" s="1">
        <f t="shared" si="18"/>
        <v>5.6399589588273198</v>
      </c>
      <c r="X38" s="1">
        <f t="shared" si="19"/>
        <v>5.5401237985820906</v>
      </c>
      <c r="Y38" s="1">
        <f t="shared" si="20"/>
        <v>5.6438131488670358</v>
      </c>
      <c r="Z38" s="1">
        <f t="shared" si="21"/>
        <v>5.6677765681954408</v>
      </c>
      <c r="AA38" s="1">
        <f t="shared" si="22"/>
        <v>5.6254788245117471</v>
      </c>
      <c r="AD38" s="1">
        <f t="shared" si="23"/>
        <v>-5.6137353160195413E-2</v>
      </c>
      <c r="AE38" s="1">
        <f t="shared" si="24"/>
        <v>-0.23525376212888993</v>
      </c>
      <c r="AF38" s="1">
        <f t="shared" si="25"/>
        <v>-0.23605437388531625</v>
      </c>
      <c r="AG38" s="1">
        <f t="shared" si="26"/>
        <v>-0.33811165738791171</v>
      </c>
      <c r="AH38" s="1">
        <f t="shared" si="27"/>
        <v>-0.36436105813240172</v>
      </c>
      <c r="AI38" s="1">
        <f t="shared" si="28"/>
        <v>-0.37257525205790021</v>
      </c>
      <c r="AJ38" s="1">
        <f t="shared" si="29"/>
        <v>-0.37447361647951727</v>
      </c>
      <c r="AK38" s="1">
        <f t="shared" si="30"/>
        <v>-0.37112282039222322</v>
      </c>
      <c r="AL38" s="1"/>
      <c r="AM38" t="s">
        <v>199</v>
      </c>
      <c r="AN38" s="7">
        <f t="shared" si="31"/>
        <v>-0.17911640896869452</v>
      </c>
      <c r="AO38" s="7">
        <f t="shared" si="32"/>
        <v>-8.006117564263171E-4</v>
      </c>
      <c r="AP38" s="7">
        <f t="shared" si="33"/>
        <v>-0.12830668424708547</v>
      </c>
      <c r="AR38" s="1"/>
      <c r="AS38" t="s">
        <v>199</v>
      </c>
      <c r="AT38">
        <v>-643.44123795061705</v>
      </c>
      <c r="AU38">
        <v>-646.17370814835397</v>
      </c>
      <c r="AV38">
        <v>-646.11490639623003</v>
      </c>
      <c r="AW38">
        <v>-646.25977601521402</v>
      </c>
      <c r="AX38">
        <v>1.0788155224060001</v>
      </c>
      <c r="AY38">
        <v>1.06402</v>
      </c>
      <c r="AZ38">
        <f t="shared" si="34"/>
        <v>-646.2491922087487</v>
      </c>
      <c r="BA38" s="4"/>
      <c r="BB38" s="4">
        <v>-230.79514772795301</v>
      </c>
      <c r="BC38" s="4">
        <v>-231.849661062769</v>
      </c>
      <c r="BD38" s="4">
        <v>-231.83990501872299</v>
      </c>
      <c r="BE38" s="4">
        <v>-231.89814440050799</v>
      </c>
      <c r="BF38" s="4">
        <v>1.0747713260839999</v>
      </c>
      <c r="BG38" s="4">
        <v>1.0592299999999999</v>
      </c>
      <c r="BH38" s="4">
        <f>(BE38-BD38)/BF38+BD38</f>
        <v>-231.89409271462776</v>
      </c>
      <c r="BI38" s="4"/>
      <c r="BJ38" s="4">
        <v>-412.651489390797</v>
      </c>
      <c r="BK38" s="4">
        <v>-414.31179414793598</v>
      </c>
      <c r="BL38" s="4">
        <v>-414.26856560079801</v>
      </c>
      <c r="BM38" s="4">
        <v>-414.35237436077199</v>
      </c>
      <c r="BN38" s="4">
        <v>1.0825932110959999</v>
      </c>
      <c r="BO38" s="4">
        <v>1.0680000000000001</v>
      </c>
      <c r="BP38" s="4">
        <f>(BM38-BL38)/BN38+BL38</f>
        <v>-414.34598042209467</v>
      </c>
      <c r="BR38">
        <v>-412.65154485055399</v>
      </c>
      <c r="BS38">
        <v>-414.31200534051197</v>
      </c>
      <c r="BT38">
        <v>-414.26878278375602</v>
      </c>
      <c r="BU38">
        <v>-414.352691911607</v>
      </c>
      <c r="BV38">
        <v>1.0822354595129999</v>
      </c>
      <c r="BW38">
        <v>1.06768</v>
      </c>
      <c r="BX38">
        <f t="shared" si="37"/>
        <v>-414.34631593711316</v>
      </c>
      <c r="BZ38">
        <v>-230.79518172875899</v>
      </c>
      <c r="CA38">
        <v>-231.849824770911</v>
      </c>
      <c r="CB38">
        <v>-231.84006401233901</v>
      </c>
      <c r="CC38">
        <v>-231.89836566487401</v>
      </c>
      <c r="CD38">
        <v>1.07421290738</v>
      </c>
      <c r="CE38">
        <v>1.05874</v>
      </c>
      <c r="CF38">
        <f t="shared" si="38"/>
        <v>-231.89433784589141</v>
      </c>
    </row>
    <row r="39" spans="1:84" x14ac:dyDescent="0.2">
      <c r="A39" t="s">
        <v>121</v>
      </c>
      <c r="B39" s="1">
        <f t="shared" si="39"/>
        <v>-2.0203644889208192</v>
      </c>
      <c r="C39" s="1">
        <f t="shared" si="40"/>
        <v>8.7645524335240186</v>
      </c>
      <c r="D39" s="1">
        <f t="shared" si="41"/>
        <v>5.1612783414609291</v>
      </c>
      <c r="E39" s="1">
        <f t="shared" si="42"/>
        <v>6.890489041013212</v>
      </c>
      <c r="F39" s="1">
        <f t="shared" si="43"/>
        <v>6.8021233776137935</v>
      </c>
      <c r="G39" s="1">
        <f t="shared" si="0"/>
        <v>6.9078922486442069</v>
      </c>
      <c r="H39" s="1">
        <f t="shared" si="1"/>
        <v>6.9318483945492329</v>
      </c>
      <c r="I39" s="1">
        <f t="shared" si="44"/>
        <v>6.8885959110190491</v>
      </c>
      <c r="J39" s="1"/>
      <c r="K39" s="1">
        <f t="shared" si="2"/>
        <v>-2.0735475630924696</v>
      </c>
      <c r="L39" s="1">
        <f t="shared" si="3"/>
        <v>8.5438608658290338</v>
      </c>
      <c r="M39" s="1">
        <f t="shared" si="4"/>
        <v>4.9403170324999239</v>
      </c>
      <c r="N39" s="1">
        <f t="shared" si="5"/>
        <v>6.57360152641873</v>
      </c>
      <c r="O39" s="1">
        <f t="shared" si="6"/>
        <v>6.4602145718429069</v>
      </c>
      <c r="P39" s="1">
        <f t="shared" si="7"/>
        <v>6.5581871672289553</v>
      </c>
      <c r="Q39" s="1">
        <f t="shared" si="8"/>
        <v>6.5803774938051687</v>
      </c>
      <c r="R39" s="1">
        <f t="shared" si="14"/>
        <v>6.5403131721662824</v>
      </c>
      <c r="S39" s="1"/>
      <c r="T39" s="1">
        <f t="shared" si="15"/>
        <v>-2.0469560260066446</v>
      </c>
      <c r="U39" s="1">
        <f t="shared" si="16"/>
        <v>8.6542066496765262</v>
      </c>
      <c r="V39" s="1">
        <f t="shared" si="17"/>
        <v>5.0507976869804265</v>
      </c>
      <c r="W39" s="1">
        <f t="shared" si="18"/>
        <v>6.732045283715971</v>
      </c>
      <c r="X39" s="1">
        <f t="shared" si="19"/>
        <v>6.6311689747283502</v>
      </c>
      <c r="Y39" s="1">
        <f t="shared" si="20"/>
        <v>6.7330397079365811</v>
      </c>
      <c r="Z39" s="1">
        <f t="shared" si="21"/>
        <v>6.7561129441772003</v>
      </c>
      <c r="AA39" s="1">
        <f t="shared" si="22"/>
        <v>6.7144545415926657</v>
      </c>
      <c r="AD39" s="1">
        <f t="shared" si="23"/>
        <v>-5.3183074171650357E-2</v>
      </c>
      <c r="AE39" s="1">
        <f t="shared" si="24"/>
        <v>-0.22069156769498477</v>
      </c>
      <c r="AF39" s="1">
        <f t="shared" si="25"/>
        <v>-0.22096130896100519</v>
      </c>
      <c r="AG39" s="1">
        <f t="shared" si="26"/>
        <v>-0.31688751459448206</v>
      </c>
      <c r="AH39" s="1">
        <f t="shared" si="27"/>
        <v>-0.34190880577088656</v>
      </c>
      <c r="AI39" s="1">
        <f t="shared" si="28"/>
        <v>-0.34970508141525158</v>
      </c>
      <c r="AJ39" s="1">
        <f t="shared" si="29"/>
        <v>-0.35147090074406417</v>
      </c>
      <c r="AK39" s="1">
        <f t="shared" si="30"/>
        <v>-0.34828273885276673</v>
      </c>
      <c r="AL39" s="1"/>
      <c r="AM39" t="s">
        <v>121</v>
      </c>
      <c r="AN39" s="7">
        <f t="shared" si="31"/>
        <v>-0.16750849352333441</v>
      </c>
      <c r="AO39" s="7">
        <f t="shared" si="32"/>
        <v>-2.6974126602041792E-4</v>
      </c>
      <c r="AP39" s="7">
        <f t="shared" si="33"/>
        <v>-0.12094749680988137</v>
      </c>
      <c r="AR39" s="1"/>
      <c r="AS39" t="s">
        <v>121</v>
      </c>
      <c r="AT39">
        <v>-659.44159262019696</v>
      </c>
      <c r="AU39">
        <v>-662.21413243402401</v>
      </c>
      <c r="AV39">
        <v>-662.14784227262703</v>
      </c>
      <c r="AW39">
        <v>-662.295289776804</v>
      </c>
      <c r="AX39">
        <v>1.079059883217</v>
      </c>
      <c r="AY39">
        <v>1.06446</v>
      </c>
      <c r="AZ39">
        <f t="shared" si="34"/>
        <v>-662.28448668548151</v>
      </c>
      <c r="BA39" s="4"/>
      <c r="BB39" s="4">
        <v>-246.79348169932999</v>
      </c>
      <c r="BC39" s="4">
        <v>-247.88840965058901</v>
      </c>
      <c r="BD39" s="4">
        <v>-247.87113961433599</v>
      </c>
      <c r="BE39" s="4">
        <v>-247.93200725211199</v>
      </c>
      <c r="BF39" s="4">
        <v>1.0753999293459999</v>
      </c>
      <c r="BG39" s="4">
        <v>1.0603499999999999</v>
      </c>
      <c r="BH39" s="4">
        <f t="shared" si="35"/>
        <v>-247.92773961598655</v>
      </c>
      <c r="BI39" s="4"/>
      <c r="BJ39" s="4">
        <v>-412.65133057648802</v>
      </c>
      <c r="BK39" s="4">
        <v>-414.31175558065399</v>
      </c>
      <c r="BL39" s="4">
        <v>-414.26847763804602</v>
      </c>
      <c r="BM39" s="4">
        <v>-414.35230183190401</v>
      </c>
      <c r="BN39" s="4">
        <v>1.082586491447</v>
      </c>
      <c r="BO39" s="4">
        <v>1.0680000000000001</v>
      </c>
      <c r="BP39" s="4">
        <f>(BM39-BL39)/BN39+BL39</f>
        <v>-414.34590719634946</v>
      </c>
      <c r="BR39">
        <v>-412.65138499390798</v>
      </c>
      <c r="BS39">
        <v>-414.311959486614</v>
      </c>
      <c r="BT39">
        <v>-414.26868702495602</v>
      </c>
      <c r="BU39">
        <v>-414.35260512592498</v>
      </c>
      <c r="BV39">
        <v>1.0822402678659999</v>
      </c>
      <c r="BW39">
        <v>1.06768</v>
      </c>
      <c r="BX39">
        <f t="shared" si="37"/>
        <v>-414.34622812508013</v>
      </c>
      <c r="BZ39">
        <v>-246.79351203453001</v>
      </c>
      <c r="CA39">
        <v>-247.88855743901399</v>
      </c>
      <c r="CB39">
        <v>-247.871282351671</v>
      </c>
      <c r="CC39">
        <v>-247.932208950469</v>
      </c>
      <c r="CD39">
        <v>1.0748995562350001</v>
      </c>
      <c r="CE39">
        <v>1.0599000000000001</v>
      </c>
      <c r="CF39">
        <f t="shared" si="38"/>
        <v>-247.92796355359781</v>
      </c>
    </row>
    <row r="40" spans="1:84" x14ac:dyDescent="0.2">
      <c r="A40" t="s">
        <v>122</v>
      </c>
      <c r="B40" s="1">
        <f t="shared" si="39"/>
        <v>-2.8406454921533242</v>
      </c>
      <c r="C40" s="1">
        <f t="shared" si="40"/>
        <v>2.3446314217489905</v>
      </c>
      <c r="D40" s="1">
        <f t="shared" si="41"/>
        <v>0.65164761929707671</v>
      </c>
      <c r="E40" s="1">
        <f t="shared" si="42"/>
        <v>1.3995436704081785</v>
      </c>
      <c r="F40" s="1">
        <f t="shared" si="43"/>
        <v>1.3630196978929094</v>
      </c>
      <c r="G40" s="1">
        <f t="shared" si="0"/>
        <v>1.4050048779716355</v>
      </c>
      <c r="H40" s="1">
        <f t="shared" si="1"/>
        <v>1.4166623742359232</v>
      </c>
      <c r="I40" s="1">
        <f t="shared" si="44"/>
        <v>1.4005090064349099</v>
      </c>
      <c r="J40" s="1"/>
      <c r="K40" s="1">
        <f t="shared" si="2"/>
        <v>-2.8650622519860067</v>
      </c>
      <c r="L40" s="1">
        <f t="shared" si="3"/>
        <v>2.2616489285319523</v>
      </c>
      <c r="M40" s="1">
        <f t="shared" si="4"/>
        <v>0.57010631396198963</v>
      </c>
      <c r="N40" s="1">
        <f t="shared" si="5"/>
        <v>1.2895349510865814</v>
      </c>
      <c r="O40" s="1">
        <f t="shared" si="6"/>
        <v>1.2432687494543218</v>
      </c>
      <c r="P40" s="1">
        <f t="shared" si="7"/>
        <v>1.2829987963970793</v>
      </c>
      <c r="Q40" s="1">
        <f t="shared" si="8"/>
        <v>1.2940301382407182</v>
      </c>
      <c r="R40" s="1">
        <f t="shared" si="14"/>
        <v>1.2787444098047676</v>
      </c>
      <c r="S40" s="1"/>
      <c r="T40" s="1">
        <f t="shared" si="15"/>
        <v>-2.8528538720696655</v>
      </c>
      <c r="U40" s="1">
        <f t="shared" si="16"/>
        <v>2.3031401751404714</v>
      </c>
      <c r="V40" s="1">
        <f t="shared" si="17"/>
        <v>0.61087696662953317</v>
      </c>
      <c r="W40" s="1">
        <f t="shared" si="18"/>
        <v>1.34453931074738</v>
      </c>
      <c r="X40" s="1">
        <f t="shared" si="19"/>
        <v>1.3031442236736157</v>
      </c>
      <c r="Y40" s="1">
        <f t="shared" si="20"/>
        <v>1.3440018371843574</v>
      </c>
      <c r="Z40" s="1">
        <f t="shared" si="21"/>
        <v>1.3553462562383207</v>
      </c>
      <c r="AA40" s="1">
        <f t="shared" si="22"/>
        <v>1.3396267081198387</v>
      </c>
      <c r="AD40" s="1">
        <f t="shared" si="23"/>
        <v>-2.4416759832682544E-2</v>
      </c>
      <c r="AE40" s="1">
        <f t="shared" si="24"/>
        <v>-8.2982493217038211E-2</v>
      </c>
      <c r="AF40" s="1">
        <f t="shared" si="25"/>
        <v>-8.1541305335087078E-2</v>
      </c>
      <c r="AG40" s="1">
        <f t="shared" si="26"/>
        <v>-0.11000871932159706</v>
      </c>
      <c r="AH40" s="1">
        <f t="shared" si="27"/>
        <v>-0.11975094843858769</v>
      </c>
      <c r="AI40" s="1">
        <f t="shared" si="28"/>
        <v>-0.12200608157455628</v>
      </c>
      <c r="AJ40" s="1">
        <f t="shared" si="29"/>
        <v>-0.12263223599520501</v>
      </c>
      <c r="AK40" s="1">
        <f t="shared" si="30"/>
        <v>-0.12176459663014239</v>
      </c>
      <c r="AL40" s="1"/>
      <c r="AM40" t="s">
        <v>122</v>
      </c>
      <c r="AN40" s="7">
        <f t="shared" si="31"/>
        <v>-5.8565733384355667E-2</v>
      </c>
      <c r="AO40" s="7">
        <f t="shared" si="32"/>
        <v>1.4411878819511337E-3</v>
      </c>
      <c r="AP40" s="7">
        <f t="shared" si="33"/>
        <v>-3.8209643103500612E-2</v>
      </c>
      <c r="AR40" s="1"/>
      <c r="AS40" t="s">
        <v>122</v>
      </c>
      <c r="AT40">
        <v>-308.86047291442901</v>
      </c>
      <c r="AU40">
        <v>-310.29497246512398</v>
      </c>
      <c r="AV40">
        <v>-310.29422504635801</v>
      </c>
      <c r="AW40">
        <v>-310.37050574685901</v>
      </c>
      <c r="AX40">
        <v>1.075407340205</v>
      </c>
      <c r="AY40">
        <v>1.0590200000000001</v>
      </c>
      <c r="AZ40">
        <f>(AW40-AV40)/AX40+AV40</f>
        <v>-310.36515695992153</v>
      </c>
      <c r="BB40">
        <v>-230.79527029270901</v>
      </c>
      <c r="BC40">
        <v>-231.84970872056101</v>
      </c>
      <c r="BD40">
        <v>-231.83996527989001</v>
      </c>
      <c r="BE40">
        <v>-231.89816134854499</v>
      </c>
      <c r="BF40">
        <v>1.074790902403</v>
      </c>
      <c r="BG40">
        <v>1.05925</v>
      </c>
      <c r="BH40">
        <f t="shared" si="35"/>
        <v>-231.89411168969389</v>
      </c>
      <c r="BJ40">
        <v>-78.069729478273004</v>
      </c>
      <c r="BK40">
        <v>-78.441527336712994</v>
      </c>
      <c r="BL40">
        <v>-78.453221299928003</v>
      </c>
      <c r="BM40">
        <v>-78.470114083601004</v>
      </c>
      <c r="BN40">
        <v>1.0792828082220001</v>
      </c>
      <c r="BO40">
        <v>1.05979</v>
      </c>
      <c r="BP40">
        <f t="shared" ref="BP40:BP45" si="57">(BM40-BL40)/BN40+BL40</f>
        <v>-78.468873160167334</v>
      </c>
      <c r="BR40">
        <v>-78.069749822904996</v>
      </c>
      <c r="BS40">
        <v>-78.441587673924005</v>
      </c>
      <c r="BT40">
        <v>-78.453280289565996</v>
      </c>
      <c r="BU40">
        <v>-78.470193077564005</v>
      </c>
      <c r="BV40">
        <v>1.0788013682219999</v>
      </c>
      <c r="BW40">
        <v>1.05938</v>
      </c>
      <c r="BX40">
        <f t="shared" si="37"/>
        <v>-78.468957677912172</v>
      </c>
      <c r="BZ40">
        <v>-230.79528885865901</v>
      </c>
      <c r="CA40">
        <v>-231.849780624365</v>
      </c>
      <c r="CB40">
        <v>-231.84003623458801</v>
      </c>
      <c r="CC40">
        <v>-231.89825766462801</v>
      </c>
      <c r="CD40">
        <v>1.0745574979679999</v>
      </c>
      <c r="CE40">
        <v>1.05904</v>
      </c>
      <c r="CF40">
        <f t="shared" si="38"/>
        <v>-231.89421800722474</v>
      </c>
    </row>
    <row r="41" spans="1:84" x14ac:dyDescent="0.2">
      <c r="A41" t="s">
        <v>172</v>
      </c>
      <c r="B41" s="1">
        <f t="shared" ref="B41" si="58">627.5095*(BB41+BJ41-AT41)</f>
        <v>-1.3622823758926996</v>
      </c>
      <c r="C41" s="1">
        <f t="shared" ref="C41" si="59">627.5095*(BC41+BK41-AU41)</f>
        <v>4.0663728412831199</v>
      </c>
      <c r="D41" s="1">
        <f t="shared" ref="D41" si="60">627.5095*(BD41+BL41-AV41)</f>
        <v>2.5353201852062113</v>
      </c>
      <c r="E41" s="1">
        <f t="shared" ref="E41" si="61">627.5095*(BE41+BM41-AW41)</f>
        <v>3.3921698555160544</v>
      </c>
      <c r="F41" s="1">
        <f t="shared" ref="F41" si="62">627.5095*(BH41+BP41-AZ41)</f>
        <v>3.35421176989973</v>
      </c>
      <c r="G41" s="1">
        <f t="shared" si="0"/>
        <v>3.4083241258162777</v>
      </c>
      <c r="H41" s="1">
        <f t="shared" si="1"/>
        <v>3.4209820950204461</v>
      </c>
      <c r="I41" s="1">
        <f t="shared" ref="I41" si="63">(F41-D41)*1.0527+D41</f>
        <v>3.3973673564130786</v>
      </c>
      <c r="J41" s="1"/>
      <c r="K41" s="1">
        <f t="shared" si="2"/>
        <v>-1.3978881171038282</v>
      </c>
      <c r="L41" s="1">
        <f t="shared" si="3"/>
        <v>3.9536702211700332</v>
      </c>
      <c r="M41" s="1">
        <f t="shared" si="4"/>
        <v>2.4188228820987026</v>
      </c>
      <c r="N41" s="1">
        <f t="shared" si="5"/>
        <v>3.2319484974266066</v>
      </c>
      <c r="O41" s="1">
        <f t="shared" si="6"/>
        <v>3.1822970908067427</v>
      </c>
      <c r="P41" s="1">
        <f t="shared" si="7"/>
        <v>3.2327474665181697</v>
      </c>
      <c r="Q41" s="1">
        <f t="shared" si="8"/>
        <v>3.2445488248452556</v>
      </c>
      <c r="R41" s="1">
        <f t="shared" si="14"/>
        <v>3.2225321816056565</v>
      </c>
      <c r="S41" s="1"/>
      <c r="T41" s="1">
        <f t="shared" si="15"/>
        <v>-1.3800852464982638</v>
      </c>
      <c r="U41" s="1">
        <f t="shared" si="16"/>
        <v>4.0100215312265766</v>
      </c>
      <c r="V41" s="1">
        <f t="shared" si="17"/>
        <v>2.4770715336524569</v>
      </c>
      <c r="W41" s="1">
        <f t="shared" si="18"/>
        <v>3.3120591764713305</v>
      </c>
      <c r="X41" s="1">
        <f t="shared" si="19"/>
        <v>3.2682544303532364</v>
      </c>
      <c r="Y41" s="1">
        <f t="shared" si="20"/>
        <v>3.3205357961672237</v>
      </c>
      <c r="Z41" s="1">
        <f t="shared" si="21"/>
        <v>3.3327654599328511</v>
      </c>
      <c r="AA41" s="1">
        <f t="shared" si="22"/>
        <v>3.3099497690093678</v>
      </c>
      <c r="AD41" s="1">
        <f t="shared" si="23"/>
        <v>-3.5605741211128583E-2</v>
      </c>
      <c r="AE41" s="1">
        <f t="shared" si="24"/>
        <v>-0.11270262011308674</v>
      </c>
      <c r="AF41" s="1">
        <f t="shared" si="25"/>
        <v>-0.11649730310750872</v>
      </c>
      <c r="AG41" s="1">
        <f t="shared" si="26"/>
        <v>-0.16022135808944782</v>
      </c>
      <c r="AH41" s="1">
        <f t="shared" si="27"/>
        <v>-0.1719146790929873</v>
      </c>
      <c r="AI41" s="1">
        <f t="shared" si="28"/>
        <v>-0.17557665929810806</v>
      </c>
      <c r="AJ41" s="1">
        <f t="shared" si="29"/>
        <v>-0.1764332701751905</v>
      </c>
      <c r="AK41" s="1">
        <f t="shared" si="30"/>
        <v>-0.17483517480742217</v>
      </c>
      <c r="AL41" s="1"/>
      <c r="AM41" t="s">
        <v>172</v>
      </c>
      <c r="AN41" s="7">
        <f t="shared" si="31"/>
        <v>-7.7096878901958155E-2</v>
      </c>
      <c r="AO41" s="7">
        <f t="shared" si="32"/>
        <v>-3.7946829944219829E-3</v>
      </c>
      <c r="AP41" s="7">
        <f t="shared" si="33"/>
        <v>-5.5417375985478579E-2</v>
      </c>
      <c r="AR41" s="1"/>
      <c r="AS41" t="s">
        <v>172</v>
      </c>
      <c r="AT41">
        <v>-490.71900297289699</v>
      </c>
      <c r="AU41">
        <v>-492.75980339131701</v>
      </c>
      <c r="AV41">
        <v>-492.725836510855</v>
      </c>
      <c r="AW41">
        <v>-492.82792217316899</v>
      </c>
      <c r="AX41">
        <v>1.081537442036</v>
      </c>
      <c r="AY41">
        <v>1.0660799999999999</v>
      </c>
      <c r="AZ41">
        <f>(AW41-AV41)/AX41+AV41</f>
        <v>-492.82022590353455</v>
      </c>
      <c r="BB41">
        <v>-412.65151700871297</v>
      </c>
      <c r="BC41">
        <v>-414.31181583883898</v>
      </c>
      <c r="BD41">
        <v>-414.26859012871699</v>
      </c>
      <c r="BE41">
        <v>-414.35239587439497</v>
      </c>
      <c r="BF41">
        <v>1.082595054649</v>
      </c>
      <c r="BG41">
        <v>1.0680000000000001</v>
      </c>
      <c r="BH41">
        <f t="shared" si="35"/>
        <v>-414.34600203385924</v>
      </c>
      <c r="BJ41">
        <v>-78.069656899246993</v>
      </c>
      <c r="BK41">
        <v>-78.441507375140006</v>
      </c>
      <c r="BL41">
        <v>-78.453206092412998</v>
      </c>
      <c r="BM41">
        <v>-78.470120532238994</v>
      </c>
      <c r="BN41">
        <v>1.0792431953549999</v>
      </c>
      <c r="BO41">
        <v>1.05975</v>
      </c>
      <c r="BP41">
        <f t="shared" si="57"/>
        <v>-78.468878593197616</v>
      </c>
      <c r="BR41">
        <v>-78.069677671837994</v>
      </c>
      <c r="BS41">
        <v>-78.441575213082999</v>
      </c>
      <c r="BT41">
        <v>-78.453274665687005</v>
      </c>
      <c r="BU41">
        <v>-78.470212516800004</v>
      </c>
      <c r="BV41">
        <v>1.0785969474879999</v>
      </c>
      <c r="BW41">
        <v>1.05918</v>
      </c>
      <c r="BX41">
        <f t="shared" si="37"/>
        <v>-78.46897826206046</v>
      </c>
      <c r="BZ41">
        <v>-412.65155297747998</v>
      </c>
      <c r="CA41">
        <v>-414.311927603946</v>
      </c>
      <c r="CB41">
        <v>-414.26870720570503</v>
      </c>
      <c r="CC41">
        <v>-414.35255921880997</v>
      </c>
      <c r="CD41">
        <v>1.082392701993</v>
      </c>
      <c r="CE41">
        <v>1.06782</v>
      </c>
      <c r="CF41">
        <f t="shared" si="38"/>
        <v>-414.34617632846476</v>
      </c>
    </row>
    <row r="42" spans="1:84" x14ac:dyDescent="0.2">
      <c r="A42" t="s">
        <v>123</v>
      </c>
      <c r="B42" s="1">
        <f t="shared" si="39"/>
        <v>-0.35060794492442687</v>
      </c>
      <c r="C42" s="1">
        <f t="shared" si="40"/>
        <v>4.5308192543837782</v>
      </c>
      <c r="D42" s="1">
        <f t="shared" si="41"/>
        <v>3.0143942030300606</v>
      </c>
      <c r="E42" s="1">
        <f t="shared" si="42"/>
        <v>3.801593905684018</v>
      </c>
      <c r="F42" s="1">
        <f t="shared" si="43"/>
        <v>3.7553226741126475</v>
      </c>
      <c r="G42" s="1">
        <f t="shared" si="0"/>
        <v>3.8043276831900501</v>
      </c>
      <c r="H42" s="1">
        <f t="shared" si="1"/>
        <v>3.8153481201166768</v>
      </c>
      <c r="I42" s="1">
        <f t="shared" si="44"/>
        <v>3.7943696045386996</v>
      </c>
      <c r="J42" s="1"/>
      <c r="K42" s="1">
        <f t="shared" si="2"/>
        <v>-0.3777047451617575</v>
      </c>
      <c r="L42" s="1">
        <f t="shared" si="3"/>
        <v>4.3518239014255879</v>
      </c>
      <c r="M42" s="1">
        <f t="shared" si="4"/>
        <v>2.8712691775159711</v>
      </c>
      <c r="N42" s="1">
        <f t="shared" si="5"/>
        <v>3.6005673687685018</v>
      </c>
      <c r="O42" s="1">
        <f t="shared" si="6"/>
        <v>3.5469879892277438</v>
      </c>
      <c r="P42" s="1">
        <f t="shared" si="7"/>
        <v>3.5916800314343607</v>
      </c>
      <c r="Q42" s="1">
        <f t="shared" si="8"/>
        <v>3.6017305516063338</v>
      </c>
      <c r="R42" s="1">
        <f t="shared" si="14"/>
        <v>3.5825983706049542</v>
      </c>
      <c r="S42" s="1"/>
      <c r="T42" s="1">
        <f t="shared" si="15"/>
        <v>-0.36415634504309219</v>
      </c>
      <c r="U42" s="1">
        <f t="shared" si="16"/>
        <v>4.4413215779046826</v>
      </c>
      <c r="V42" s="1">
        <f t="shared" si="17"/>
        <v>2.9428316902730156</v>
      </c>
      <c r="W42" s="1">
        <f t="shared" si="18"/>
        <v>3.7010806372262599</v>
      </c>
      <c r="X42" s="1">
        <f t="shared" si="19"/>
        <v>3.6511553316701955</v>
      </c>
      <c r="Y42" s="1">
        <f t="shared" si="20"/>
        <v>3.6980038573122052</v>
      </c>
      <c r="Z42" s="1">
        <f t="shared" si="21"/>
        <v>3.7085393358615053</v>
      </c>
      <c r="AA42" s="1">
        <f t="shared" si="22"/>
        <v>3.6884839875718267</v>
      </c>
      <c r="AD42" s="1">
        <f t="shared" si="23"/>
        <v>-2.7096800237330632E-2</v>
      </c>
      <c r="AE42" s="1">
        <f t="shared" si="24"/>
        <v>-0.17899535295819025</v>
      </c>
      <c r="AF42" s="1">
        <f t="shared" si="25"/>
        <v>-0.14312502551408945</v>
      </c>
      <c r="AG42" s="1">
        <f t="shared" si="26"/>
        <v>-0.2010265369155162</v>
      </c>
      <c r="AH42" s="1">
        <f t="shared" si="27"/>
        <v>-0.2083346848849037</v>
      </c>
      <c r="AI42" s="1">
        <f t="shared" si="28"/>
        <v>-0.21264765175568945</v>
      </c>
      <c r="AJ42" s="1">
        <f t="shared" si="29"/>
        <v>-0.21361756851034297</v>
      </c>
      <c r="AK42" s="1">
        <f t="shared" si="30"/>
        <v>-0.21177123393374542</v>
      </c>
      <c r="AL42" s="1"/>
      <c r="AM42" t="s">
        <v>123</v>
      </c>
      <c r="AN42" s="7">
        <f t="shared" si="31"/>
        <v>-0.15189855272085961</v>
      </c>
      <c r="AO42" s="7">
        <f t="shared" si="32"/>
        <v>3.5870327444100791E-2</v>
      </c>
      <c r="AP42" s="7">
        <f t="shared" si="33"/>
        <v>-6.5209659370814244E-2</v>
      </c>
      <c r="AR42" s="1"/>
      <c r="AS42" t="s">
        <v>123</v>
      </c>
      <c r="AT42">
        <v>-489.50449611088499</v>
      </c>
      <c r="AU42">
        <v>-491.51774719996899</v>
      </c>
      <c r="AV42">
        <v>-491.47211916190798</v>
      </c>
      <c r="AW42">
        <v>-491.57579715519802</v>
      </c>
      <c r="AX42">
        <v>1.0810138202899999</v>
      </c>
      <c r="AY42">
        <v>1.0661400000000001</v>
      </c>
      <c r="AZ42">
        <f>(AW42-AV42)/AX42+AV42</f>
        <v>-491.56802727274254</v>
      </c>
      <c r="BB42">
        <v>-412.65143111205299</v>
      </c>
      <c r="BC42">
        <v>-414.31170990328798</v>
      </c>
      <c r="BD42">
        <v>-414.268501957377</v>
      </c>
      <c r="BE42">
        <v>-414.35229886767098</v>
      </c>
      <c r="BF42">
        <v>1.082593656914</v>
      </c>
      <c r="BG42">
        <v>1.0680000000000001</v>
      </c>
      <c r="BH42">
        <f t="shared" si="35"/>
        <v>-414.34590580115423</v>
      </c>
      <c r="BJ42">
        <v>-76.853623728133996</v>
      </c>
      <c r="BK42">
        <v>-77.198816976901995</v>
      </c>
      <c r="BL42">
        <v>-77.198813461794003</v>
      </c>
      <c r="BM42">
        <v>-77.217440062264004</v>
      </c>
      <c r="BN42">
        <v>1.0752201549039999</v>
      </c>
      <c r="BO42">
        <v>1.0586800000000001</v>
      </c>
      <c r="BP42">
        <f t="shared" si="57"/>
        <v>-77.216136984223382</v>
      </c>
      <c r="BR42">
        <v>-76.853636722350998</v>
      </c>
      <c r="BS42">
        <v>-77.199010333524001</v>
      </c>
      <c r="BT42">
        <v>-77.198945863367001</v>
      </c>
      <c r="BU42">
        <v>-77.217628070417007</v>
      </c>
      <c r="BV42">
        <v>1.0747838357399999</v>
      </c>
      <c r="BW42">
        <v>1.0582800000000001</v>
      </c>
      <c r="BX42">
        <f t="shared" si="37"/>
        <v>-77.216328155906922</v>
      </c>
      <c r="BZ42">
        <v>-412.65146129933402</v>
      </c>
      <c r="CA42">
        <v>-414.311801793906</v>
      </c>
      <c r="CB42">
        <v>-414.26859764004098</v>
      </c>
      <c r="CC42">
        <v>-414.352431215683</v>
      </c>
      <c r="CD42">
        <v>1.0824359829429999</v>
      </c>
      <c r="CE42">
        <v>1.06786</v>
      </c>
      <c r="CF42">
        <f t="shared" si="38"/>
        <v>-414.34604663191033</v>
      </c>
    </row>
    <row r="43" spans="1:84" x14ac:dyDescent="0.2">
      <c r="A43" t="s">
        <v>124</v>
      </c>
      <c r="B43" s="1">
        <f t="shared" si="39"/>
        <v>-2.6066815306289586</v>
      </c>
      <c r="C43" s="1">
        <f t="shared" si="40"/>
        <v>2.8470079471145393</v>
      </c>
      <c r="D43" s="1">
        <f t="shared" si="41"/>
        <v>1.0504796529770999</v>
      </c>
      <c r="E43" s="1">
        <f t="shared" si="42"/>
        <v>1.8374913983342402</v>
      </c>
      <c r="F43" s="1">
        <f t="shared" si="43"/>
        <v>1.7987459574945339</v>
      </c>
      <c r="G43" s="1">
        <f t="shared" ref="G43:G74" si="64">(F43-D43)*AY43+D43</f>
        <v>1.8435371784829475</v>
      </c>
      <c r="H43" s="1">
        <f t="shared" ref="H43:H76" si="65">(F43-D43)*AX43+D43</f>
        <v>1.855513883952318</v>
      </c>
      <c r="I43" s="1">
        <f t="shared" si="44"/>
        <v>1.8381795917426027</v>
      </c>
      <c r="J43" s="1"/>
      <c r="K43" s="1">
        <f t="shared" ref="K43:K76" si="66">627.5095*(BR43+BZ43-AT43)</f>
        <v>-2.6298655832365725</v>
      </c>
      <c r="L43" s="1">
        <f t="shared" ref="L43:L76" si="67">627.5095*(BS43+CA43-AU43)</f>
        <v>2.7639752098658983</v>
      </c>
      <c r="M43" s="1">
        <f t="shared" ref="M43:M76" si="68">627.5095*(BT43+CB43-AV43)</f>
        <v>0.96976308904514341</v>
      </c>
      <c r="N43" s="1">
        <f t="shared" ref="N43:N76" si="69">627.5095*(BU43+CC43-AW43)</f>
        <v>1.7274620565619141</v>
      </c>
      <c r="O43" s="1">
        <f t="shared" ref="O43:O76" si="70">627.5095*(BX43+CF43-AZ43)</f>
        <v>1.6792612797231921</v>
      </c>
      <c r="P43" s="1">
        <f t="shared" ref="P43:P74" si="71">(O43-M43)*AY43+M43</f>
        <v>1.7217318414171801</v>
      </c>
      <c r="Q43" s="1">
        <f t="shared" ref="Q43:Q76" si="72">(O43-M43)*AX43+M43</f>
        <v>1.7330880267879516</v>
      </c>
      <c r="R43" s="1">
        <f t="shared" si="14"/>
        <v>1.716651834371925</v>
      </c>
      <c r="S43" s="1"/>
      <c r="T43" s="1">
        <f t="shared" si="15"/>
        <v>-2.6182735569327655</v>
      </c>
      <c r="U43" s="1">
        <f t="shared" si="16"/>
        <v>2.8054915784902188</v>
      </c>
      <c r="V43" s="1">
        <f t="shared" si="17"/>
        <v>1.0101213710111216</v>
      </c>
      <c r="W43" s="1">
        <f t="shared" si="18"/>
        <v>1.7824767274480773</v>
      </c>
      <c r="X43" s="1">
        <f t="shared" si="19"/>
        <v>1.7390036186088631</v>
      </c>
      <c r="Y43" s="1">
        <f t="shared" si="20"/>
        <v>1.7826345099500638</v>
      </c>
      <c r="Z43" s="1">
        <f t="shared" si="21"/>
        <v>1.7943009553701348</v>
      </c>
      <c r="AA43" s="1">
        <f t="shared" si="22"/>
        <v>1.7774157130572639</v>
      </c>
      <c r="AD43" s="1">
        <f t="shared" si="23"/>
        <v>-2.3184052607613914E-2</v>
      </c>
      <c r="AE43" s="1">
        <f t="shared" si="24"/>
        <v>-8.303273724864102E-2</v>
      </c>
      <c r="AF43" s="1">
        <f t="shared" si="25"/>
        <v>-8.0716563931956475E-2</v>
      </c>
      <c r="AG43" s="1">
        <f t="shared" si="26"/>
        <v>-0.11002934177232615</v>
      </c>
      <c r="AH43" s="1">
        <f t="shared" si="27"/>
        <v>-0.11948467777134186</v>
      </c>
      <c r="AI43" s="1">
        <f t="shared" si="28"/>
        <v>-0.12180533706576746</v>
      </c>
      <c r="AJ43" s="1">
        <f t="shared" si="29"/>
        <v>-0.12242585716436638</v>
      </c>
      <c r="AK43" s="1">
        <f t="shared" si="30"/>
        <v>-0.12152775737067767</v>
      </c>
      <c r="AL43" s="1"/>
      <c r="AM43" t="s">
        <v>124</v>
      </c>
      <c r="AN43" s="7">
        <f t="shared" si="31"/>
        <v>-5.9848684641027106E-2</v>
      </c>
      <c r="AO43" s="7">
        <f t="shared" si="32"/>
        <v>2.3161733166845444E-3</v>
      </c>
      <c r="AP43" s="7">
        <f t="shared" si="33"/>
        <v>-3.8768113839385387E-2</v>
      </c>
      <c r="AR43" s="1"/>
      <c r="AS43" t="s">
        <v>124</v>
      </c>
      <c r="AT43">
        <v>-324.85927046820501</v>
      </c>
      <c r="AU43">
        <v>-326.33452510818199</v>
      </c>
      <c r="AV43">
        <v>-326.32612875414401</v>
      </c>
      <c r="AW43">
        <v>-326.40507703676599</v>
      </c>
      <c r="AX43">
        <v>1.0758659398599999</v>
      </c>
      <c r="AY43">
        <v>1.05986</v>
      </c>
      <c r="AZ43">
        <f>(AW43-AV43)/AX43+AV43</f>
        <v>-326.39950990666216</v>
      </c>
      <c r="BB43">
        <v>-246.79372255733099</v>
      </c>
      <c r="BC43">
        <v>-247.888460716802</v>
      </c>
      <c r="BD43">
        <v>-247.87123832092001</v>
      </c>
      <c r="BE43">
        <v>-247.932031699589</v>
      </c>
      <c r="BF43">
        <v>1.0754310339969999</v>
      </c>
      <c r="BG43">
        <v>1.0603800000000001</v>
      </c>
      <c r="BH43">
        <f t="shared" si="35"/>
        <v>-247.92776763497844</v>
      </c>
      <c r="BJ43">
        <v>-78.069701922137</v>
      </c>
      <c r="BK43">
        <v>-78.441527395609995</v>
      </c>
      <c r="BL43">
        <v>-78.453216387408006</v>
      </c>
      <c r="BM43">
        <v>-78.470117108363993</v>
      </c>
      <c r="BN43">
        <v>1.07927000305</v>
      </c>
      <c r="BO43">
        <v>1.0597799999999999</v>
      </c>
      <c r="BP43">
        <f t="shared" si="57"/>
        <v>-78.468875787658391</v>
      </c>
      <c r="BR43">
        <v>-78.069722108548007</v>
      </c>
      <c r="BS43">
        <v>-78.441588772068997</v>
      </c>
      <c r="BT43">
        <v>-78.453276369920005</v>
      </c>
      <c r="BU43">
        <v>-78.470197505060995</v>
      </c>
      <c r="BV43">
        <v>1.078768750391</v>
      </c>
      <c r="BW43">
        <v>1.05935</v>
      </c>
      <c r="BX43">
        <f t="shared" si="37"/>
        <v>-78.468961969947685</v>
      </c>
      <c r="BZ43">
        <v>-246.793739317058</v>
      </c>
      <c r="CA43">
        <v>-247.88853166142701</v>
      </c>
      <c r="CB43">
        <v>-247.87130696843499</v>
      </c>
      <c r="CC43">
        <v>-247.93212664580199</v>
      </c>
      <c r="CD43">
        <v>1.0752194828849999</v>
      </c>
      <c r="CE43">
        <v>1.06019</v>
      </c>
      <c r="CF43">
        <f t="shared" si="38"/>
        <v>-247.92787186363554</v>
      </c>
    </row>
    <row r="44" spans="1:84" x14ac:dyDescent="0.2">
      <c r="A44" t="s">
        <v>125</v>
      </c>
      <c r="B44" s="1">
        <f t="shared" si="39"/>
        <v>-3.3414532588254837</v>
      </c>
      <c r="C44" s="1">
        <f t="shared" si="40"/>
        <v>3.9770943651766539</v>
      </c>
      <c r="D44" s="1">
        <f t="shared" si="41"/>
        <v>2.7003051580207282</v>
      </c>
      <c r="E44" s="1">
        <f t="shared" si="42"/>
        <v>3.8294488936045536</v>
      </c>
      <c r="F44" s="1">
        <f t="shared" si="43"/>
        <v>3.7853918017505319</v>
      </c>
      <c r="G44" s="1">
        <f t="shared" si="64"/>
        <v>3.8499327553195806</v>
      </c>
      <c r="H44" s="1">
        <f t="shared" si="65"/>
        <v>3.8710149516846917</v>
      </c>
      <c r="I44" s="1">
        <f t="shared" si="44"/>
        <v>3.8425758678750928</v>
      </c>
      <c r="J44" s="1"/>
      <c r="K44" s="1">
        <f t="shared" si="66"/>
        <v>-3.3636339996652014</v>
      </c>
      <c r="L44" s="1">
        <f t="shared" si="67"/>
        <v>3.9285304411019064</v>
      </c>
      <c r="M44" s="1">
        <f t="shared" si="68"/>
        <v>2.6096525346091366</v>
      </c>
      <c r="N44" s="1">
        <f t="shared" si="69"/>
        <v>3.7087872266320159</v>
      </c>
      <c r="O44" s="1">
        <f t="shared" si="70"/>
        <v>3.6415009242221297</v>
      </c>
      <c r="P44" s="1">
        <f t="shared" si="71"/>
        <v>3.7028752664363105</v>
      </c>
      <c r="Q44" s="1">
        <f t="shared" si="72"/>
        <v>3.7229230944088956</v>
      </c>
      <c r="R44" s="1">
        <f t="shared" si="14"/>
        <v>3.6958793343547347</v>
      </c>
      <c r="S44" s="1"/>
      <c r="T44" s="1">
        <f t="shared" si="15"/>
        <v>-3.3525436292453428</v>
      </c>
      <c r="U44" s="1">
        <f t="shared" si="16"/>
        <v>3.95281240313928</v>
      </c>
      <c r="V44" s="1">
        <f t="shared" si="17"/>
        <v>2.6549788463149326</v>
      </c>
      <c r="W44" s="1">
        <f t="shared" si="18"/>
        <v>3.7691180601182848</v>
      </c>
      <c r="X44" s="1">
        <f t="shared" si="19"/>
        <v>3.713446362986331</v>
      </c>
      <c r="Y44" s="1">
        <f t="shared" si="20"/>
        <v>3.7764040108779455</v>
      </c>
      <c r="Z44" s="1">
        <f t="shared" si="21"/>
        <v>3.7969690230467936</v>
      </c>
      <c r="AA44" s="1">
        <f t="shared" si="22"/>
        <v>3.7692276011149137</v>
      </c>
      <c r="AD44" s="1">
        <f t="shared" si="23"/>
        <v>-2.2180740839717661E-2</v>
      </c>
      <c r="AE44" s="1">
        <f t="shared" si="24"/>
        <v>-4.8563924074747522E-2</v>
      </c>
      <c r="AF44" s="1">
        <f t="shared" si="25"/>
        <v>-9.0652623411591637E-2</v>
      </c>
      <c r="AG44" s="1">
        <f t="shared" si="26"/>
        <v>-0.12066166697253777</v>
      </c>
      <c r="AH44" s="1">
        <f t="shared" si="27"/>
        <v>-0.14389087752840224</v>
      </c>
      <c r="AI44" s="1">
        <f t="shared" si="28"/>
        <v>-0.14705748888327008</v>
      </c>
      <c r="AJ44" s="1">
        <f t="shared" si="29"/>
        <v>-0.1480918572757961</v>
      </c>
      <c r="AK44" s="1">
        <f t="shared" si="30"/>
        <v>-0.14669653352035805</v>
      </c>
      <c r="AL44" s="1"/>
      <c r="AM44" t="s">
        <v>125</v>
      </c>
      <c r="AN44" s="7">
        <f t="shared" si="31"/>
        <v>-2.6383183235029861E-2</v>
      </c>
      <c r="AO44" s="7">
        <f t="shared" si="32"/>
        <v>-4.2088699336844115E-2</v>
      </c>
      <c r="AP44" s="7">
        <f t="shared" si="33"/>
        <v>-5.3238254116810602E-2</v>
      </c>
      <c r="AR44" s="1"/>
      <c r="AS44" t="s">
        <v>125</v>
      </c>
      <c r="AT44">
        <v>-392.82845001484202</v>
      </c>
      <c r="AU44">
        <v>-394.81473527273198</v>
      </c>
      <c r="AV44">
        <v>-394.87032301554501</v>
      </c>
      <c r="AW44">
        <v>-394.95345531001198</v>
      </c>
      <c r="AX44">
        <v>1.078909044203</v>
      </c>
      <c r="AY44">
        <v>1.05948</v>
      </c>
      <c r="AZ44">
        <f>(AW44-AV44)/AX44+AV44</f>
        <v>-394.94737519609129</v>
      </c>
      <c r="BB44">
        <v>-196.416886963103</v>
      </c>
      <c r="BC44">
        <v>-197.40419868089199</v>
      </c>
      <c r="BD44">
        <v>-197.433009756883</v>
      </c>
      <c r="BE44">
        <v>-197.47367626726799</v>
      </c>
      <c r="BF44">
        <v>1.079788383046</v>
      </c>
      <c r="BG44">
        <v>1.06016</v>
      </c>
      <c r="BH44">
        <f t="shared" si="35"/>
        <v>-197.47067131263179</v>
      </c>
      <c r="BJ44">
        <v>-196.416887996236</v>
      </c>
      <c r="BK44">
        <v>-197.404198688804</v>
      </c>
      <c r="BL44">
        <v>-197.43301004865799</v>
      </c>
      <c r="BM44">
        <v>-197.47367642773401</v>
      </c>
      <c r="BN44">
        <v>1.079788523792</v>
      </c>
      <c r="BO44">
        <v>1.06016</v>
      </c>
      <c r="BP44">
        <f t="shared" si="57"/>
        <v>-197.47067147789156</v>
      </c>
      <c r="BR44">
        <v>-196.416905669372</v>
      </c>
      <c r="BS44">
        <v>-197.40423738286799</v>
      </c>
      <c r="BT44">
        <v>-197.433082279573</v>
      </c>
      <c r="BU44">
        <v>-197.473772568605</v>
      </c>
      <c r="BV44">
        <v>1.0792078590209999</v>
      </c>
      <c r="BW44">
        <v>1.0596399999999999</v>
      </c>
      <c r="BX44">
        <f t="shared" si="37"/>
        <v>-197.47078612753137</v>
      </c>
      <c r="BZ44">
        <v>-196.416904637226</v>
      </c>
      <c r="CA44">
        <v>-197.404237378364</v>
      </c>
      <c r="CB44">
        <v>-197.43308199011301</v>
      </c>
      <c r="CC44">
        <v>-197.473772412995</v>
      </c>
      <c r="CD44">
        <v>1.079207698896</v>
      </c>
      <c r="CE44">
        <v>1.0596399999999999</v>
      </c>
      <c r="CF44">
        <f t="shared" si="38"/>
        <v>-197.47078596769177</v>
      </c>
    </row>
    <row r="45" spans="1:84" x14ac:dyDescent="0.2">
      <c r="A45" t="s">
        <v>200</v>
      </c>
      <c r="B45" s="1">
        <f t="shared" ref="B45" si="73">627.5095*(BB45+BJ45-AT45)</f>
        <v>-2.2980617693340859</v>
      </c>
      <c r="C45" s="1">
        <f t="shared" ref="C45" si="74">627.5095*(BC45+BK45-AU45)</f>
        <v>2.6936776618227589</v>
      </c>
      <c r="D45" s="1">
        <f t="shared" ref="D45" si="75">627.5095*(BD45+BL45-AV45)</f>
        <v>1.871171755907544</v>
      </c>
      <c r="E45" s="1">
        <f t="shared" ref="E45:E46" si="76">627.5095*(BE45+BM45-AW45)</f>
        <v>2.6692017014537215</v>
      </c>
      <c r="F45" s="1">
        <f t="shared" ref="F45:F46" si="77">627.5095*(BH45+BP45-AZ45)</f>
        <v>2.6395329398689782</v>
      </c>
      <c r="G45" s="1">
        <f t="shared" si="64"/>
        <v>2.6850583400186929</v>
      </c>
      <c r="H45" s="1">
        <f t="shared" si="65"/>
        <v>2.6998990792261988</v>
      </c>
      <c r="I45" s="1">
        <f t="shared" ref="I45:I46" si="78">(F45-D45)*1.0527+D45</f>
        <v>2.6800255742637455</v>
      </c>
      <c r="J45" s="1"/>
      <c r="K45" s="1">
        <f t="shared" si="66"/>
        <v>-2.3139458370026893</v>
      </c>
      <c r="L45" s="1">
        <f t="shared" si="67"/>
        <v>2.6530811449274223</v>
      </c>
      <c r="M45" s="1">
        <f t="shared" si="68"/>
        <v>1.7986423636631172</v>
      </c>
      <c r="N45" s="1">
        <f t="shared" si="69"/>
        <v>2.5720984052811886</v>
      </c>
      <c r="O45" s="1">
        <f t="shared" si="70"/>
        <v>2.5245778553154019</v>
      </c>
      <c r="P45" s="1">
        <f t="shared" si="71"/>
        <v>2.5675895331957999</v>
      </c>
      <c r="Q45" s="1">
        <f t="shared" si="72"/>
        <v>2.5816108288285897</v>
      </c>
      <c r="R45" s="1">
        <f t="shared" si="14"/>
        <v>2.5628346557254771</v>
      </c>
      <c r="S45" s="1"/>
      <c r="T45" s="1">
        <f t="shared" si="15"/>
        <v>-2.3060038031683874</v>
      </c>
      <c r="U45" s="1">
        <f t="shared" si="16"/>
        <v>2.6733794033750904</v>
      </c>
      <c r="V45" s="1">
        <f t="shared" si="17"/>
        <v>1.8349070597853308</v>
      </c>
      <c r="W45" s="1">
        <f t="shared" si="18"/>
        <v>2.6206500533674548</v>
      </c>
      <c r="X45" s="1">
        <f t="shared" si="19"/>
        <v>2.5820553975921898</v>
      </c>
      <c r="Y45" s="1">
        <f t="shared" si="20"/>
        <v>2.6263239366072462</v>
      </c>
      <c r="Z45" s="1">
        <f t="shared" si="21"/>
        <v>2.6407549540273942</v>
      </c>
      <c r="AA45" s="1">
        <f t="shared" si="22"/>
        <v>2.6214301149946113</v>
      </c>
      <c r="AD45" s="1">
        <f t="shared" si="23"/>
        <v>-1.5884067668603397E-2</v>
      </c>
      <c r="AE45" s="1">
        <f t="shared" si="24"/>
        <v>-4.059651689533661E-2</v>
      </c>
      <c r="AF45" s="1">
        <f t="shared" si="25"/>
        <v>-7.2529392244426782E-2</v>
      </c>
      <c r="AG45" s="1">
        <f t="shared" si="26"/>
        <v>-9.7103296172532882E-2</v>
      </c>
      <c r="AH45" s="1">
        <f t="shared" si="27"/>
        <v>-0.11495508455357628</v>
      </c>
      <c r="AI45" s="1">
        <f t="shared" si="28"/>
        <v>-0.11746880682289307</v>
      </c>
      <c r="AJ45" s="1">
        <f t="shared" si="29"/>
        <v>-0.11828825039760904</v>
      </c>
      <c r="AK45" s="1">
        <f t="shared" si="30"/>
        <v>-0.11719091853826846</v>
      </c>
      <c r="AL45" s="1"/>
      <c r="AM45" t="s">
        <v>200</v>
      </c>
      <c r="AN45" s="7">
        <f t="shared" si="31"/>
        <v>-2.4712449226733213E-2</v>
      </c>
      <c r="AO45" s="7">
        <f t="shared" si="32"/>
        <v>-3.1932875349090173E-2</v>
      </c>
      <c r="AP45" s="7">
        <f t="shared" si="33"/>
        <v>-4.2425692309149499E-2</v>
      </c>
      <c r="AR45" s="1"/>
      <c r="AS45" t="s">
        <v>200</v>
      </c>
      <c r="AT45">
        <v>-392.83029051176499</v>
      </c>
      <c r="AU45">
        <v>-394.82036014749798</v>
      </c>
      <c r="AV45">
        <v>-394.87405047081103</v>
      </c>
      <c r="AW45">
        <v>-394.95768844397998</v>
      </c>
      <c r="AX45">
        <v>1.07856479559</v>
      </c>
      <c r="AY45">
        <v>1.05925</v>
      </c>
      <c r="AZ45">
        <f t="shared" ref="AZ45:AZ46" si="79">(AW45-AV45)/AX45+AV45</f>
        <v>-394.95159608838628</v>
      </c>
      <c r="BB45">
        <v>-196.41688712008201</v>
      </c>
      <c r="BC45">
        <v>-197.40419700588399</v>
      </c>
      <c r="BD45">
        <v>-197.433009971042</v>
      </c>
      <c r="BE45">
        <v>-197.47367704363199</v>
      </c>
      <c r="BF45">
        <v>1.0797881051639999</v>
      </c>
      <c r="BG45">
        <v>1.06016</v>
      </c>
      <c r="BH45">
        <f t="shared" si="35"/>
        <v>-197.47067205714529</v>
      </c>
      <c r="BJ45">
        <v>-196.417065586071</v>
      </c>
      <c r="BK45">
        <v>-197.411870493197</v>
      </c>
      <c r="BL45">
        <v>-197.438058597892</v>
      </c>
      <c r="BM45">
        <v>-197.47975775685501</v>
      </c>
      <c r="BN45">
        <v>1.078638439183</v>
      </c>
      <c r="BO45">
        <v>1.0593600000000001</v>
      </c>
      <c r="BP45">
        <f t="shared" si="57"/>
        <v>-197.47671766792718</v>
      </c>
      <c r="BR45">
        <v>-196.41707674444501</v>
      </c>
      <c r="BS45">
        <v>-197.41190396979499</v>
      </c>
      <c r="BT45">
        <v>-197.43811346002499</v>
      </c>
      <c r="BU45">
        <v>-197.47983164205999</v>
      </c>
      <c r="BV45">
        <v>1.0782371614020001</v>
      </c>
      <c r="BW45">
        <v>1.05901</v>
      </c>
      <c r="BX45">
        <f t="shared" si="37"/>
        <v>-197.47680456020998</v>
      </c>
      <c r="BZ45">
        <v>-196.41690127458</v>
      </c>
      <c r="CA45">
        <v>-197.40422822395101</v>
      </c>
      <c r="CB45">
        <v>-197.433070691848</v>
      </c>
      <c r="CC45">
        <v>-197.47375790237299</v>
      </c>
      <c r="CD45">
        <v>1.0793031845059999</v>
      </c>
      <c r="CE45">
        <v>1.0597300000000001</v>
      </c>
      <c r="CF45">
        <f t="shared" si="38"/>
        <v>-197.47076835744289</v>
      </c>
    </row>
    <row r="46" spans="1:84" x14ac:dyDescent="0.2">
      <c r="A46" t="s">
        <v>126</v>
      </c>
      <c r="B46" s="1">
        <f t="shared" si="39"/>
        <v>-1.663065701327247</v>
      </c>
      <c r="C46" s="1">
        <f t="shared" si="40"/>
        <v>1.7553813234331543</v>
      </c>
      <c r="D46" s="1">
        <f t="shared" si="41"/>
        <v>1.2459352572061164</v>
      </c>
      <c r="E46" s="1">
        <f t="shared" si="76"/>
        <v>1.8175927815755473</v>
      </c>
      <c r="F46" s="1">
        <f t="shared" si="77"/>
        <v>1.7963055647567625</v>
      </c>
      <c r="G46" s="1">
        <f t="shared" si="64"/>
        <v>1.8287829166053262</v>
      </c>
      <c r="H46" s="1">
        <f t="shared" si="65"/>
        <v>1.8393395313112277</v>
      </c>
      <c r="I46" s="1">
        <f t="shared" si="78"/>
        <v>1.8253100799646815</v>
      </c>
      <c r="J46" s="1"/>
      <c r="K46" s="1">
        <f t="shared" si="66"/>
        <v>-1.6748536994649317</v>
      </c>
      <c r="L46" s="1">
        <f t="shared" si="67"/>
        <v>1.7231520037746761</v>
      </c>
      <c r="M46" s="1">
        <f t="shared" si="68"/>
        <v>1.1937605286651496</v>
      </c>
      <c r="N46" s="1">
        <f t="shared" si="69"/>
        <v>1.7471707023573975</v>
      </c>
      <c r="O46" s="1">
        <f t="shared" si="70"/>
        <v>1.7133988001348277</v>
      </c>
      <c r="P46" s="1">
        <f t="shared" si="71"/>
        <v>1.7440626545342535</v>
      </c>
      <c r="Q46" s="1">
        <f t="shared" si="72"/>
        <v>1.754029800187076</v>
      </c>
      <c r="R46" s="1">
        <f t="shared" si="14"/>
        <v>1.7407837370412798</v>
      </c>
      <c r="S46" s="1"/>
      <c r="T46" s="1">
        <f t="shared" si="15"/>
        <v>-1.6689597003960892</v>
      </c>
      <c r="U46" s="1">
        <f t="shared" si="16"/>
        <v>1.7392666636039151</v>
      </c>
      <c r="V46" s="1">
        <f t="shared" si="17"/>
        <v>1.2198478929356331</v>
      </c>
      <c r="W46" s="1">
        <f t="shared" si="18"/>
        <v>1.7823817419664723</v>
      </c>
      <c r="X46" s="1">
        <f t="shared" si="19"/>
        <v>1.754852182445795</v>
      </c>
      <c r="Y46" s="1">
        <f t="shared" si="20"/>
        <v>1.7864227855697898</v>
      </c>
      <c r="Z46" s="1">
        <f t="shared" si="21"/>
        <v>1.7966846657491518</v>
      </c>
      <c r="AA46" s="1">
        <f t="shared" si="22"/>
        <v>1.7830469085029805</v>
      </c>
      <c r="AD46" s="1">
        <f t="shared" si="23"/>
        <v>-1.1787998137684719E-2</v>
      </c>
      <c r="AE46" s="1">
        <f t="shared" si="24"/>
        <v>-3.2229319658478195E-2</v>
      </c>
      <c r="AF46" s="1">
        <f t="shared" si="25"/>
        <v>-5.217472854096683E-2</v>
      </c>
      <c r="AG46" s="1">
        <f t="shared" si="26"/>
        <v>-7.0422079218149802E-2</v>
      </c>
      <c r="AH46" s="1">
        <f t="shared" si="27"/>
        <v>-8.2906764621934803E-2</v>
      </c>
      <c r="AI46" s="1">
        <f t="shared" si="28"/>
        <v>-8.4720262071072749E-2</v>
      </c>
      <c r="AJ46" s="1">
        <f t="shared" si="29"/>
        <v>-8.5309731124151744E-2</v>
      </c>
      <c r="AK46" s="1">
        <f t="shared" si="30"/>
        <v>-8.4526342923401776E-2</v>
      </c>
      <c r="AL46" s="1"/>
      <c r="AM46" t="s">
        <v>126</v>
      </c>
      <c r="AN46" s="7">
        <f t="shared" si="31"/>
        <v>-2.0441321520793476E-2</v>
      </c>
      <c r="AO46" s="7">
        <f t="shared" si="32"/>
        <v>-1.9945408882488636E-2</v>
      </c>
      <c r="AP46" s="7">
        <f t="shared" si="33"/>
        <v>-3.0732036080967973E-2</v>
      </c>
      <c r="AR46" s="1"/>
      <c r="AS46" t="s">
        <v>126</v>
      </c>
      <c r="AT46">
        <v>-392.831504714451</v>
      </c>
      <c r="AU46">
        <v>-394.826532377619</v>
      </c>
      <c r="AV46">
        <v>-394.87810521451502</v>
      </c>
      <c r="AW46">
        <v>-394.96241293830002</v>
      </c>
      <c r="AX46">
        <v>1.0781909306590001</v>
      </c>
      <c r="AY46">
        <v>1.05901</v>
      </c>
      <c r="AZ46">
        <f t="shared" si="79"/>
        <v>-394.95629890116891</v>
      </c>
      <c r="BB46">
        <v>-196.41707748911699</v>
      </c>
      <c r="BC46">
        <v>-197.411867499767</v>
      </c>
      <c r="BD46">
        <v>-197.43805984519</v>
      </c>
      <c r="BE46">
        <v>-197.47975820997499</v>
      </c>
      <c r="BF46">
        <v>1.0786391609629999</v>
      </c>
      <c r="BG46">
        <v>1.0593600000000001</v>
      </c>
      <c r="BH46">
        <f t="shared" si="35"/>
        <v>-197.47671815307839</v>
      </c>
      <c r="BJ46">
        <v>-196.41707748911699</v>
      </c>
      <c r="BK46">
        <v>-197.411867499767</v>
      </c>
      <c r="BL46">
        <v>-197.43805984519</v>
      </c>
      <c r="BM46">
        <v>-197.47975820997499</v>
      </c>
      <c r="BN46">
        <v>1.0786391609629999</v>
      </c>
      <c r="BO46">
        <v>1.0593600000000001</v>
      </c>
      <c r="BP46">
        <f>(BM46-BL46)/BN46+BL46</f>
        <v>-197.47671815307839</v>
      </c>
      <c r="BR46">
        <v>-196.41708687213099</v>
      </c>
      <c r="BS46">
        <v>-197.41189315964201</v>
      </c>
      <c r="BT46">
        <v>-197.43810138879499</v>
      </c>
      <c r="BU46">
        <v>-197.47981428925601</v>
      </c>
      <c r="BV46">
        <v>1.0783322258429999</v>
      </c>
      <c r="BW46">
        <v>1.0590900000000001</v>
      </c>
      <c r="BX46">
        <f t="shared" si="37"/>
        <v>-197.47678418011046</v>
      </c>
      <c r="BZ46">
        <v>-196.41708689147299</v>
      </c>
      <c r="CA46">
        <v>-197.41189320058001</v>
      </c>
      <c r="CB46">
        <v>-197.43810144730401</v>
      </c>
      <c r="CC46">
        <v>-197.47981435541601</v>
      </c>
      <c r="CD46">
        <v>1.078332207291</v>
      </c>
      <c r="CE46">
        <v>1.0590900000000001</v>
      </c>
      <c r="CF46">
        <f t="shared" si="38"/>
        <v>-197.47678424638019</v>
      </c>
    </row>
    <row r="47" spans="1:84" x14ac:dyDescent="0.2">
      <c r="A47" t="s">
        <v>203</v>
      </c>
      <c r="B47" s="1">
        <f t="shared" ref="B47" si="80">627.5095*(BB47+BJ47-AT47)</f>
        <v>-2.292764384949797</v>
      </c>
      <c r="C47" s="1">
        <f t="shared" ref="C47" si="81">627.5095*(BC47+BK47-AU47)</f>
        <v>2.4986035112413343</v>
      </c>
      <c r="D47" s="1">
        <f t="shared" ref="D47" si="82">627.5095*(BD47+BL47-AV47)</f>
        <v>1.6831831582829111</v>
      </c>
      <c r="E47" s="1">
        <f t="shared" ref="E47" si="83">627.5095*(BE47+BM47-AW47)</f>
        <v>2.450631062584137</v>
      </c>
      <c r="F47" s="1">
        <f t="shared" ref="F47" si="84">627.5095*(BH47+BP47-AZ47)</f>
        <v>2.4223683050254832</v>
      </c>
      <c r="G47" s="1">
        <f t="shared" si="64"/>
        <v>2.4661576331185131</v>
      </c>
      <c r="H47" s="1">
        <f t="shared" si="65"/>
        <v>2.480149325359438</v>
      </c>
      <c r="I47" s="1">
        <f t="shared" ref="I47" si="85">(F47-D47)*1.0527+D47</f>
        <v>2.4613233622588169</v>
      </c>
      <c r="J47" s="1"/>
      <c r="K47" s="1">
        <f t="shared" si="66"/>
        <v>-2.3072432279057815</v>
      </c>
      <c r="L47" s="1">
        <f t="shared" si="67"/>
        <v>2.4634929672752954</v>
      </c>
      <c r="M47" s="1">
        <f t="shared" si="68"/>
        <v>1.619580223597596</v>
      </c>
      <c r="N47" s="1">
        <f t="shared" si="69"/>
        <v>2.3646406772287154</v>
      </c>
      <c r="O47" s="1">
        <f t="shared" si="70"/>
        <v>2.3195318592211636</v>
      </c>
      <c r="P47" s="1">
        <f t="shared" si="71"/>
        <v>2.3609969941155038</v>
      </c>
      <c r="Q47" s="1">
        <f t="shared" si="72"/>
        <v>2.374246053451091</v>
      </c>
      <c r="R47" s="1">
        <f t="shared" si="14"/>
        <v>2.3564193104185254</v>
      </c>
      <c r="S47" s="1"/>
      <c r="T47" s="1">
        <f t="shared" si="15"/>
        <v>-2.3000038064277892</v>
      </c>
      <c r="U47" s="1">
        <f t="shared" si="16"/>
        <v>2.4810482392583149</v>
      </c>
      <c r="V47" s="1">
        <f t="shared" si="17"/>
        <v>1.6513816909402537</v>
      </c>
      <c r="W47" s="1">
        <f t="shared" si="18"/>
        <v>2.407635869906426</v>
      </c>
      <c r="X47" s="1">
        <f t="shared" si="19"/>
        <v>2.3709500821233234</v>
      </c>
      <c r="Y47" s="1">
        <f t="shared" si="20"/>
        <v>2.4135773136170084</v>
      </c>
      <c r="Z47" s="1">
        <f t="shared" si="21"/>
        <v>2.4271976894052645</v>
      </c>
      <c r="AA47" s="1">
        <f t="shared" si="22"/>
        <v>2.4088713363386711</v>
      </c>
      <c r="AD47" s="1">
        <f t="shared" si="23"/>
        <v>-1.4478842955984561E-2</v>
      </c>
      <c r="AE47" s="1">
        <f t="shared" si="24"/>
        <v>-3.5110543966038854E-2</v>
      </c>
      <c r="AF47" s="1">
        <f t="shared" si="25"/>
        <v>-6.3602934685315082E-2</v>
      </c>
      <c r="AG47" s="1">
        <f t="shared" si="26"/>
        <v>-8.5990385355421584E-2</v>
      </c>
      <c r="AH47" s="1">
        <f t="shared" si="27"/>
        <v>-0.10283644580431961</v>
      </c>
      <c r="AI47" s="1">
        <f t="shared" si="28"/>
        <v>-0.10516063900300932</v>
      </c>
      <c r="AJ47" s="1">
        <f t="shared" si="29"/>
        <v>-0.10590327190834703</v>
      </c>
      <c r="AK47" s="1">
        <f t="shared" si="30"/>
        <v>-0.1049040518402915</v>
      </c>
      <c r="AL47" s="1"/>
      <c r="AM47" t="s">
        <v>203</v>
      </c>
      <c r="AN47" s="7">
        <f t="shared" si="31"/>
        <v>-2.0631701010054293E-2</v>
      </c>
      <c r="AO47" s="7">
        <f t="shared" si="32"/>
        <v>-2.8492390719276228E-2</v>
      </c>
      <c r="AP47" s="7">
        <f t="shared" si="33"/>
        <v>-3.9233511119004527E-2</v>
      </c>
      <c r="AR47" s="1"/>
      <c r="AS47" t="s">
        <v>203</v>
      </c>
      <c r="AT47">
        <v>-391.65576660341299</v>
      </c>
      <c r="AU47">
        <v>-393.61881960082701</v>
      </c>
      <c r="AV47">
        <v>-393.66284466007602</v>
      </c>
      <c r="AW47">
        <v>-393.747783604809</v>
      </c>
      <c r="AX47">
        <v>1.0781685354320001</v>
      </c>
      <c r="AY47">
        <v>1.05924</v>
      </c>
      <c r="AZ47">
        <f>(AW47-AV47)/AX47+AV47</f>
        <v>-393.74162542759206</v>
      </c>
      <c r="BB47">
        <v>-195.242349704849</v>
      </c>
      <c r="BC47">
        <v>-196.20297777526599</v>
      </c>
      <c r="BD47">
        <v>-196.22210821743201</v>
      </c>
      <c r="BE47">
        <v>-196.264123666389</v>
      </c>
      <c r="BF47">
        <v>1.078909908208</v>
      </c>
      <c r="BG47">
        <v>1.0600799999999999</v>
      </c>
      <c r="BH47">
        <f t="shared" si="35"/>
        <v>-196.2610507172991</v>
      </c>
      <c r="BJ47">
        <v>-196.41707065103299</v>
      </c>
      <c r="BK47">
        <v>-197.41186004757799</v>
      </c>
      <c r="BL47">
        <v>-197.438054119654</v>
      </c>
      <c r="BM47">
        <v>-197.47975460939699</v>
      </c>
      <c r="BN47">
        <v>1.078638511978</v>
      </c>
      <c r="BO47">
        <v>1.0593600000000001</v>
      </c>
      <c r="BP47">
        <f>(BM47-BL47)/BN47+BL47</f>
        <v>-197.47671442083916</v>
      </c>
      <c r="BR47">
        <v>-196.417081193532</v>
      </c>
      <c r="BS47">
        <v>-197.41189069304301</v>
      </c>
      <c r="BT47">
        <v>-197.43810406228701</v>
      </c>
      <c r="BU47">
        <v>-197.47982220839799</v>
      </c>
      <c r="BV47">
        <v>1.078266520703</v>
      </c>
      <c r="BW47">
        <v>1.05904</v>
      </c>
      <c r="BX47">
        <f t="shared" si="37"/>
        <v>-197.47679407566494</v>
      </c>
      <c r="BZ47">
        <v>-195.24236223585399</v>
      </c>
      <c r="CA47">
        <v>-196.203003082012</v>
      </c>
      <c r="CB47">
        <v>-196.22215963252299</v>
      </c>
      <c r="CC47">
        <v>-196.264193101784</v>
      </c>
      <c r="CD47">
        <v>1.0784640068260001</v>
      </c>
      <c r="CE47">
        <v>1.05968</v>
      </c>
      <c r="CF47">
        <f t="shared" si="38"/>
        <v>-196.26113494277439</v>
      </c>
    </row>
    <row r="48" spans="1:84" x14ac:dyDescent="0.2">
      <c r="A48" t="s">
        <v>127</v>
      </c>
      <c r="B48" s="1">
        <f t="shared" si="39"/>
        <v>-2.5662975211169026</v>
      </c>
      <c r="C48" s="1">
        <f t="shared" si="40"/>
        <v>3.1411474818581238</v>
      </c>
      <c r="D48" s="1">
        <f t="shared" si="41"/>
        <v>2.1266567217285366</v>
      </c>
      <c r="E48" s="1">
        <f t="shared" si="42"/>
        <v>3.0372115133509929</v>
      </c>
      <c r="F48" s="1">
        <f t="shared" si="43"/>
        <v>3.0027803345828845</v>
      </c>
      <c r="G48" s="1">
        <f t="shared" si="64"/>
        <v>3.0549272120199751</v>
      </c>
      <c r="H48" s="1">
        <f t="shared" si="65"/>
        <v>3.0712916320784673</v>
      </c>
      <c r="I48" s="1">
        <f t="shared" si="44"/>
        <v>3.0489520489803086</v>
      </c>
      <c r="J48" s="1"/>
      <c r="K48" s="1">
        <f t="shared" si="66"/>
        <v>-2.5826640280898099</v>
      </c>
      <c r="L48" s="1">
        <f t="shared" si="67"/>
        <v>3.1078297268788928</v>
      </c>
      <c r="M48" s="1">
        <f t="shared" si="68"/>
        <v>2.0586246128676278</v>
      </c>
      <c r="N48" s="1">
        <f t="shared" si="69"/>
        <v>2.9456889609464292</v>
      </c>
      <c r="O48" s="1">
        <f t="shared" si="70"/>
        <v>2.8921703606867255</v>
      </c>
      <c r="P48" s="1">
        <f t="shared" si="71"/>
        <v>2.9417830035969184</v>
      </c>
      <c r="Q48" s="1">
        <f t="shared" si="72"/>
        <v>2.9573521453882705</v>
      </c>
      <c r="R48" s="1">
        <f t="shared" si="14"/>
        <v>2.9360982215967919</v>
      </c>
      <c r="S48" s="1"/>
      <c r="T48" s="1">
        <f t="shared" si="15"/>
        <v>-2.574480774603356</v>
      </c>
      <c r="U48" s="1">
        <f t="shared" si="16"/>
        <v>3.1244886043685085</v>
      </c>
      <c r="V48" s="1">
        <f t="shared" si="17"/>
        <v>2.092640667298082</v>
      </c>
      <c r="W48" s="1">
        <f t="shared" si="18"/>
        <v>2.9914502371487108</v>
      </c>
      <c r="X48" s="1">
        <f t="shared" si="19"/>
        <v>2.9474753476348052</v>
      </c>
      <c r="Y48" s="1">
        <f t="shared" si="20"/>
        <v>2.9983551078084467</v>
      </c>
      <c r="Z48" s="1">
        <f t="shared" si="21"/>
        <v>3.0143218887333689</v>
      </c>
      <c r="AA48" s="1">
        <f t="shared" si="22"/>
        <v>2.9925251352885502</v>
      </c>
      <c r="AD48" s="1">
        <f t="shared" si="23"/>
        <v>-1.6366506972907313E-2</v>
      </c>
      <c r="AE48" s="1">
        <f t="shared" si="24"/>
        <v>-3.3317754979230951E-2</v>
      </c>
      <c r="AF48" s="1">
        <f t="shared" si="25"/>
        <v>-6.8032108860908824E-2</v>
      </c>
      <c r="AG48" s="1">
        <f t="shared" si="26"/>
        <v>-9.1522552404563751E-2</v>
      </c>
      <c r="AH48" s="1">
        <f t="shared" si="27"/>
        <v>-0.11060997389615901</v>
      </c>
      <c r="AI48" s="1">
        <f t="shared" si="28"/>
        <v>-0.11314420842305672</v>
      </c>
      <c r="AJ48" s="1">
        <f t="shared" si="29"/>
        <v>-0.11393948669019682</v>
      </c>
      <c r="AK48" s="1">
        <f t="shared" si="30"/>
        <v>-0.11285382738351668</v>
      </c>
      <c r="AL48" s="1"/>
      <c r="AM48" t="s">
        <v>127</v>
      </c>
      <c r="AN48" s="7">
        <f t="shared" si="31"/>
        <v>-1.6951248006323638E-2</v>
      </c>
      <c r="AO48" s="7">
        <f t="shared" si="32"/>
        <v>-3.4714353881677873E-2</v>
      </c>
      <c r="AP48" s="7">
        <f t="shared" si="33"/>
        <v>-4.2577865035250184E-2</v>
      </c>
      <c r="AR48" s="1"/>
      <c r="AS48" t="s">
        <v>127</v>
      </c>
      <c r="AT48">
        <v>-390.48044864683499</v>
      </c>
      <c r="AU48">
        <v>-392.41101489578398</v>
      </c>
      <c r="AV48">
        <v>-392.44757318930903</v>
      </c>
      <c r="AW48">
        <v>-392.53307702009101</v>
      </c>
      <c r="AX48">
        <v>1.078198209123</v>
      </c>
      <c r="AY48">
        <v>1.05952</v>
      </c>
      <c r="AZ48">
        <f t="shared" ref="AZ48:AZ53" si="86">(AW48-AV48)/AX48+AV48</f>
        <v>-392.5268757053571</v>
      </c>
      <c r="BB48">
        <v>-195.242266490421</v>
      </c>
      <c r="BC48">
        <v>-196.20300482487599</v>
      </c>
      <c r="BD48">
        <v>-196.22209105654699</v>
      </c>
      <c r="BE48">
        <v>-196.264117756872</v>
      </c>
      <c r="BF48">
        <v>1.0788949498060001</v>
      </c>
      <c r="BG48">
        <v>1.0600799999999999</v>
      </c>
      <c r="BH48">
        <f t="shared" si="35"/>
        <v>-196.26104452493848</v>
      </c>
      <c r="BJ48">
        <v>-195.24227181166401</v>
      </c>
      <c r="BK48">
        <v>-196.20300433397199</v>
      </c>
      <c r="BL48">
        <v>-196.222093089693</v>
      </c>
      <c r="BM48">
        <v>-196.26411915878501</v>
      </c>
      <c r="BN48">
        <v>1.0788957101729999</v>
      </c>
      <c r="BO48">
        <v>1.0600799999999999</v>
      </c>
      <c r="BP48">
        <f>(BM48-BL48)/BN48+BL48</f>
        <v>-196.26104594555827</v>
      </c>
      <c r="BR48">
        <v>-195.24228485246201</v>
      </c>
      <c r="BS48">
        <v>-196.203030879838</v>
      </c>
      <c r="BT48">
        <v>-196.22214729690199</v>
      </c>
      <c r="BU48">
        <v>-196.26419208225801</v>
      </c>
      <c r="BV48">
        <v>1.0784369576949999</v>
      </c>
      <c r="BW48">
        <v>1.05966</v>
      </c>
      <c r="BX48">
        <f t="shared" si="37"/>
        <v>-196.26113407777592</v>
      </c>
      <c r="BZ48">
        <v>-195.242279531311</v>
      </c>
      <c r="CA48">
        <v>-196.20303137422999</v>
      </c>
      <c r="CB48">
        <v>-196.2221452654</v>
      </c>
      <c r="CC48">
        <v>-196.264190683864</v>
      </c>
      <c r="CD48">
        <v>1.078436194459</v>
      </c>
      <c r="CE48">
        <v>1.05966</v>
      </c>
      <c r="CF48">
        <f t="shared" si="38"/>
        <v>-196.26113266092699</v>
      </c>
    </row>
    <row r="49" spans="1:84" x14ac:dyDescent="0.2">
      <c r="A49" t="s">
        <v>128</v>
      </c>
      <c r="B49" s="1">
        <f t="shared" si="39"/>
        <v>-2.8363348852716408</v>
      </c>
      <c r="C49" s="1">
        <f t="shared" si="40"/>
        <v>4.6564460324872874</v>
      </c>
      <c r="D49" s="1">
        <f t="shared" si="41"/>
        <v>2.5132268545666099</v>
      </c>
      <c r="E49" s="1">
        <f t="shared" si="42"/>
        <v>3.6425859169092192</v>
      </c>
      <c r="F49" s="1">
        <f t="shared" si="43"/>
        <v>3.5911697674560124</v>
      </c>
      <c r="G49" s="1">
        <f t="shared" si="64"/>
        <v>3.6548546347495181</v>
      </c>
      <c r="H49" s="1">
        <f t="shared" si="65"/>
        <v>3.6730675732936646</v>
      </c>
      <c r="I49" s="1">
        <f t="shared" si="44"/>
        <v>3.6479773589652837</v>
      </c>
      <c r="J49" s="1"/>
      <c r="K49" s="1">
        <f t="shared" si="66"/>
        <v>-2.8637484955893129</v>
      </c>
      <c r="L49" s="1">
        <f t="shared" si="67"/>
        <v>4.5415463410058381</v>
      </c>
      <c r="M49" s="1">
        <f t="shared" si="68"/>
        <v>2.3865133560742877</v>
      </c>
      <c r="N49" s="1">
        <f t="shared" si="69"/>
        <v>3.4668321236811064</v>
      </c>
      <c r="O49" s="1">
        <f t="shared" si="70"/>
        <v>3.3929178512714921</v>
      </c>
      <c r="P49" s="1">
        <f t="shared" si="71"/>
        <v>3.4523762288477431</v>
      </c>
      <c r="Q49" s="1">
        <f t="shared" si="72"/>
        <v>3.4693804532852388</v>
      </c>
      <c r="R49" s="1">
        <f t="shared" si="14"/>
        <v>3.4459553681683848</v>
      </c>
      <c r="S49" s="1"/>
      <c r="T49" s="1">
        <f t="shared" si="15"/>
        <v>-2.8500416904304768</v>
      </c>
      <c r="U49" s="1">
        <f t="shared" si="16"/>
        <v>4.5989961867465627</v>
      </c>
      <c r="V49" s="1">
        <f t="shared" si="17"/>
        <v>2.449870105320449</v>
      </c>
      <c r="W49" s="1">
        <f t="shared" si="18"/>
        <v>3.5547090202951628</v>
      </c>
      <c r="X49" s="1">
        <f t="shared" si="19"/>
        <v>3.4920438093637522</v>
      </c>
      <c r="Y49" s="1">
        <f t="shared" si="20"/>
        <v>3.5536154317986304</v>
      </c>
      <c r="Z49" s="1">
        <f t="shared" si="21"/>
        <v>3.5712240132894517</v>
      </c>
      <c r="AA49" s="1">
        <f t="shared" si="22"/>
        <v>3.5469663635668343</v>
      </c>
      <c r="AD49" s="1">
        <f t="shared" si="23"/>
        <v>-2.7413610317672088E-2</v>
      </c>
      <c r="AE49" s="1">
        <f t="shared" si="24"/>
        <v>-0.1148996914814493</v>
      </c>
      <c r="AF49" s="1">
        <f t="shared" si="25"/>
        <v>-0.12671349849232216</v>
      </c>
      <c r="AG49" s="1">
        <f t="shared" si="26"/>
        <v>-0.1757537932281128</v>
      </c>
      <c r="AH49" s="1">
        <f t="shared" si="27"/>
        <v>-0.1982519161845202</v>
      </c>
      <c r="AI49" s="1">
        <f t="shared" si="28"/>
        <v>-0.20247840590177502</v>
      </c>
      <c r="AJ49" s="1">
        <f t="shared" si="29"/>
        <v>-0.20368712000842581</v>
      </c>
      <c r="AK49" s="1">
        <f t="shared" si="30"/>
        <v>-0.20202199079689898</v>
      </c>
      <c r="AL49" s="1"/>
      <c r="AM49" t="s">
        <v>128</v>
      </c>
      <c r="AN49" s="7">
        <f t="shared" si="31"/>
        <v>-8.7486081163777207E-2</v>
      </c>
      <c r="AO49" s="7">
        <f t="shared" si="32"/>
        <v>-1.1813807010872868E-2</v>
      </c>
      <c r="AP49" s="7">
        <f t="shared" si="33"/>
        <v>-7.1538417692198042E-2</v>
      </c>
      <c r="AR49" s="1"/>
      <c r="AS49" t="s">
        <v>128</v>
      </c>
      <c r="AT49">
        <v>-426.03290615126099</v>
      </c>
      <c r="AU49">
        <v>-428.06011022636397</v>
      </c>
      <c r="AV49">
        <v>-428.06602317085799</v>
      </c>
      <c r="AW49">
        <v>-428.168080139045</v>
      </c>
      <c r="AX49">
        <v>1.075976013997</v>
      </c>
      <c r="AY49">
        <v>1.05908</v>
      </c>
      <c r="AZ49">
        <f t="shared" si="86"/>
        <v>-428.16087376869604</v>
      </c>
      <c r="BB49">
        <v>-230.79520305366</v>
      </c>
      <c r="BC49">
        <v>-231.84969330479899</v>
      </c>
      <c r="BD49">
        <v>-231.83994132841099</v>
      </c>
      <c r="BE49">
        <v>-231.898167830147</v>
      </c>
      <c r="BF49">
        <v>1.0747770400329999</v>
      </c>
      <c r="BG49">
        <v>1.0592299999999999</v>
      </c>
      <c r="BH49">
        <f t="shared" si="35"/>
        <v>-231.89411675230562</v>
      </c>
      <c r="BJ49">
        <v>-195.24222308476499</v>
      </c>
      <c r="BK49">
        <v>-196.20299640278</v>
      </c>
      <c r="BL49">
        <v>-196.22207676068399</v>
      </c>
      <c r="BM49">
        <v>-196.26410747898399</v>
      </c>
      <c r="BN49">
        <v>1.0788902393049999</v>
      </c>
      <c r="BO49">
        <v>1.0600700000000001</v>
      </c>
      <c r="BP49">
        <f>(BM49-BL49)/BN49+BL49</f>
        <v>-196.26103412332273</v>
      </c>
      <c r="BR49">
        <v>-195.242235526542</v>
      </c>
      <c r="BS49">
        <v>-196.20302140674201</v>
      </c>
      <c r="BT49">
        <v>-196.222127309889</v>
      </c>
      <c r="BU49">
        <v>-196.26417496026599</v>
      </c>
      <c r="BV49">
        <v>1.078480117779</v>
      </c>
      <c r="BW49">
        <v>1.0597000000000001</v>
      </c>
      <c r="BX49">
        <f t="shared" si="37"/>
        <v>-196.26111518707268</v>
      </c>
      <c r="BZ49">
        <v>-230.79523429824999</v>
      </c>
      <c r="CA49">
        <v>-231.849851405143</v>
      </c>
      <c r="CB49">
        <v>-231.84009271001099</v>
      </c>
      <c r="CC49">
        <v>-231.89838043035101</v>
      </c>
      <c r="CD49">
        <v>1.0742515292279999</v>
      </c>
      <c r="CE49">
        <v>1.05877</v>
      </c>
      <c r="CF49">
        <f t="shared" si="38"/>
        <v>-231.89435162308129</v>
      </c>
    </row>
    <row r="50" spans="1:84" x14ac:dyDescent="0.2">
      <c r="A50" t="s">
        <v>129</v>
      </c>
      <c r="B50" s="1">
        <f t="shared" si="39"/>
        <v>-2.1070067875436607</v>
      </c>
      <c r="C50" s="1">
        <f t="shared" si="40"/>
        <v>3.6798624504844133</v>
      </c>
      <c r="D50" s="1">
        <f t="shared" si="41"/>
        <v>2.0815011117398678</v>
      </c>
      <c r="E50" s="1">
        <f t="shared" si="42"/>
        <v>2.9760353253920182</v>
      </c>
      <c r="F50" s="1">
        <f t="shared" si="43"/>
        <v>2.9306664561723332</v>
      </c>
      <c r="G50" s="1">
        <f t="shared" si="64"/>
        <v>2.980648328345628</v>
      </c>
      <c r="H50" s="1">
        <f t="shared" si="65"/>
        <v>2.9952488321395672</v>
      </c>
      <c r="I50" s="1">
        <f t="shared" si="44"/>
        <v>2.975417469823924</v>
      </c>
      <c r="J50" s="1"/>
      <c r="K50" s="1">
        <f t="shared" si="66"/>
        <v>-2.1314990073422924</v>
      </c>
      <c r="L50" s="1">
        <f t="shared" si="67"/>
        <v>3.5711282632087125</v>
      </c>
      <c r="M50" s="1">
        <f t="shared" si="68"/>
        <v>1.9666822309418592</v>
      </c>
      <c r="N50" s="1">
        <f t="shared" si="69"/>
        <v>2.8169259448956709</v>
      </c>
      <c r="O50" s="1">
        <f t="shared" si="70"/>
        <v>2.7533812962447541</v>
      </c>
      <c r="P50" s="1">
        <f t="shared" si="71"/>
        <v>2.7996864032284825</v>
      </c>
      <c r="Q50" s="1">
        <f t="shared" si="72"/>
        <v>2.813212865139525</v>
      </c>
      <c r="R50" s="1">
        <f t="shared" si="14"/>
        <v>2.7948403369862165</v>
      </c>
      <c r="S50" s="1"/>
      <c r="T50" s="1">
        <f t="shared" si="15"/>
        <v>-2.1192528974429763</v>
      </c>
      <c r="U50" s="1">
        <f t="shared" si="16"/>
        <v>3.6254953568465629</v>
      </c>
      <c r="V50" s="1">
        <f t="shared" si="17"/>
        <v>2.0240916713408637</v>
      </c>
      <c r="W50" s="1">
        <f t="shared" si="18"/>
        <v>2.8964806351438446</v>
      </c>
      <c r="X50" s="1">
        <f t="shared" si="19"/>
        <v>2.8420238762085437</v>
      </c>
      <c r="Y50" s="1">
        <f t="shared" si="20"/>
        <v>2.8901673657870552</v>
      </c>
      <c r="Z50" s="1">
        <f t="shared" si="21"/>
        <v>2.9042308486395463</v>
      </c>
      <c r="AA50" s="1">
        <f t="shared" si="22"/>
        <v>2.8851289034050702</v>
      </c>
      <c r="AD50" s="1">
        <f t="shared" si="23"/>
        <v>-2.4492219798631698E-2</v>
      </c>
      <c r="AE50" s="1">
        <f t="shared" si="24"/>
        <v>-0.10873418727570083</v>
      </c>
      <c r="AF50" s="1">
        <f t="shared" si="25"/>
        <v>-0.11481888079800862</v>
      </c>
      <c r="AG50" s="1">
        <f t="shared" si="26"/>
        <v>-0.15910938049634726</v>
      </c>
      <c r="AH50" s="1">
        <f t="shared" si="27"/>
        <v>-0.17728515992757909</v>
      </c>
      <c r="AI50" s="1">
        <f t="shared" si="28"/>
        <v>-0.18096192511714548</v>
      </c>
      <c r="AJ50" s="1">
        <f t="shared" si="29"/>
        <v>-0.18203596700004221</v>
      </c>
      <c r="AK50" s="1">
        <f t="shared" si="30"/>
        <v>-0.18057713283770749</v>
      </c>
      <c r="AL50" s="1"/>
      <c r="AM50" t="s">
        <v>129</v>
      </c>
      <c r="AN50" s="7">
        <f t="shared" si="31"/>
        <v>-8.4241967477069135E-2</v>
      </c>
      <c r="AO50" s="7">
        <f t="shared" si="32"/>
        <v>-6.0846935223077825E-3</v>
      </c>
      <c r="AP50" s="7">
        <f t="shared" si="33"/>
        <v>-6.2466279129570479E-2</v>
      </c>
      <c r="AR50" s="1"/>
      <c r="AS50" t="s">
        <v>129</v>
      </c>
      <c r="AT50">
        <v>-427.20886946574899</v>
      </c>
      <c r="AU50">
        <v>-429.26741918825002</v>
      </c>
      <c r="AV50">
        <v>-429.28130563318803</v>
      </c>
      <c r="AW50">
        <v>-429.382662320007</v>
      </c>
      <c r="AX50">
        <v>1.076053946844</v>
      </c>
      <c r="AY50">
        <v>1.0588599999999999</v>
      </c>
      <c r="AZ50">
        <f t="shared" si="86"/>
        <v>-429.37549857501614</v>
      </c>
      <c r="BB50">
        <v>-230.79521438532899</v>
      </c>
      <c r="BC50">
        <v>-231.84969552693599</v>
      </c>
      <c r="BD50">
        <v>-231.839944681486</v>
      </c>
      <c r="BE50">
        <v>-231.89816710292101</v>
      </c>
      <c r="BF50">
        <v>1.07477929017</v>
      </c>
      <c r="BG50">
        <v>1.05924</v>
      </c>
      <c r="BH50">
        <f t="shared" si="35"/>
        <v>-231.89411619555173</v>
      </c>
      <c r="BJ50">
        <v>-196.41701280932699</v>
      </c>
      <c r="BK50">
        <v>-197.411859427465</v>
      </c>
      <c r="BL50">
        <v>-197.43804386867501</v>
      </c>
      <c r="BM50">
        <v>-197.47975260310901</v>
      </c>
      <c r="BN50">
        <v>1.0786314850059999</v>
      </c>
      <c r="BO50">
        <v>1.05935</v>
      </c>
      <c r="BP50">
        <f>(BM50-BL50)/BN50+BL50</f>
        <v>-197.47671206537962</v>
      </c>
      <c r="BR50">
        <v>-196.417021916946</v>
      </c>
      <c r="BS50">
        <v>-197.411885051979</v>
      </c>
      <c r="BT50">
        <v>-197.438086297171</v>
      </c>
      <c r="BU50">
        <v>-197.479809314606</v>
      </c>
      <c r="BV50">
        <v>1.0783366107629999</v>
      </c>
      <c r="BW50">
        <v>1.0590900000000001</v>
      </c>
      <c r="BX50">
        <f t="shared" si="37"/>
        <v>-197.47677831320621</v>
      </c>
      <c r="BZ50">
        <v>-230.79524430854499</v>
      </c>
      <c r="CA50">
        <v>-231.84984318137199</v>
      </c>
      <c r="CB50">
        <v>-231.84008522851599</v>
      </c>
      <c r="CC50">
        <v>-231.898363948351</v>
      </c>
      <c r="CD50">
        <v>1.074316751807</v>
      </c>
      <c r="CE50">
        <v>1.05884</v>
      </c>
      <c r="CF50">
        <f t="shared" si="38"/>
        <v>-231.89433246959922</v>
      </c>
    </row>
    <row r="51" spans="1:84" x14ac:dyDescent="0.2">
      <c r="A51" t="s">
        <v>198</v>
      </c>
      <c r="B51" s="1">
        <f t="shared" ref="B51" si="87">627.5095*(BB51+BJ51-AT51)</f>
        <v>-3.3972426467020425</v>
      </c>
      <c r="C51" s="1">
        <f t="shared" ref="C51" si="88">627.5095*(BC51+BK51-AU51)</f>
        <v>5.5597770307596504</v>
      </c>
      <c r="D51" s="1">
        <f t="shared" ref="D51" si="89">627.5095*(BD51+BL51-AV51)</f>
        <v>3.5107812079958123</v>
      </c>
      <c r="E51" s="1">
        <f t="shared" ref="E51" si="90">627.5095*(BE51+BM51-AW51)</f>
        <v>4.9943151913720669</v>
      </c>
      <c r="F51" s="1">
        <f t="shared" ref="F51" si="91">627.5095*(BH51+BP51-AZ51)</f>
        <v>4.9420132237486651</v>
      </c>
      <c r="G51" s="1">
        <f t="shared" si="64"/>
        <v>5.0341416286026766</v>
      </c>
      <c r="H51" s="1">
        <f t="shared" si="65"/>
        <v>5.0576445613865806</v>
      </c>
      <c r="I51" s="1">
        <f t="shared" ref="I51" si="92">(F51-D51)*1.0527+D51</f>
        <v>5.0174391509788405</v>
      </c>
      <c r="J51" s="1"/>
      <c r="K51" s="1">
        <f t="shared" si="66"/>
        <v>-3.44692488303841</v>
      </c>
      <c r="L51" s="1">
        <f t="shared" si="67"/>
        <v>5.3882910752348252</v>
      </c>
      <c r="M51" s="1">
        <f t="shared" si="68"/>
        <v>3.3107842855338889</v>
      </c>
      <c r="N51" s="1">
        <f t="shared" si="69"/>
        <v>4.7082008060207441</v>
      </c>
      <c r="O51" s="1">
        <f t="shared" si="70"/>
        <v>4.6295366027788045</v>
      </c>
      <c r="P51" s="1">
        <f t="shared" si="71"/>
        <v>4.71442468943986</v>
      </c>
      <c r="Q51" s="1">
        <f t="shared" si="72"/>
        <v>4.736080540294008</v>
      </c>
      <c r="R51" s="1">
        <f t="shared" si="14"/>
        <v>4.6990348498976111</v>
      </c>
      <c r="S51" s="1"/>
      <c r="T51" s="1">
        <f t="shared" si="15"/>
        <v>-3.4220837648702265</v>
      </c>
      <c r="U51" s="1">
        <f t="shared" si="16"/>
        <v>5.4740340529972382</v>
      </c>
      <c r="V51" s="1">
        <f t="shared" si="17"/>
        <v>3.4107827467648506</v>
      </c>
      <c r="W51" s="1">
        <f t="shared" si="18"/>
        <v>4.8512579986964059</v>
      </c>
      <c r="X51" s="1">
        <f t="shared" si="19"/>
        <v>4.7857749132637348</v>
      </c>
      <c r="Y51" s="1">
        <f t="shared" si="20"/>
        <v>4.8742831590212683</v>
      </c>
      <c r="Z51" s="1">
        <f t="shared" si="21"/>
        <v>4.8968625508402948</v>
      </c>
      <c r="AA51" s="1">
        <f t="shared" si="22"/>
        <v>4.8582370004382263</v>
      </c>
      <c r="AD51" s="1">
        <f t="shared" si="23"/>
        <v>-4.9682236336367591E-2</v>
      </c>
      <c r="AE51" s="1">
        <f t="shared" si="24"/>
        <v>-0.17148595552482515</v>
      </c>
      <c r="AF51" s="1">
        <f t="shared" si="25"/>
        <v>-0.19999692246192335</v>
      </c>
      <c r="AG51" s="1">
        <f t="shared" si="26"/>
        <v>-0.28611438535132283</v>
      </c>
      <c r="AH51" s="1">
        <f t="shared" si="27"/>
        <v>-0.31247662096986062</v>
      </c>
      <c r="AI51" s="1">
        <f t="shared" si="28"/>
        <v>-0.31971693916281652</v>
      </c>
      <c r="AJ51" s="1">
        <f t="shared" si="29"/>
        <v>-0.32156402109257254</v>
      </c>
      <c r="AK51" s="1">
        <f t="shared" si="30"/>
        <v>-0.31840430108122941</v>
      </c>
      <c r="AL51" s="1"/>
      <c r="AM51" t="s">
        <v>198</v>
      </c>
      <c r="AN51" s="7">
        <f t="shared" si="31"/>
        <v>-0.12180371918845756</v>
      </c>
      <c r="AO51" s="7">
        <f t="shared" si="32"/>
        <v>-2.8510966937098203E-2</v>
      </c>
      <c r="AP51" s="7">
        <f t="shared" si="33"/>
        <v>-0.11247969850793726</v>
      </c>
      <c r="AR51" s="1"/>
      <c r="AS51" t="s">
        <v>198</v>
      </c>
      <c r="AT51">
        <v>-609.06289548705195</v>
      </c>
      <c r="AU51">
        <v>-611.724841370337</v>
      </c>
      <c r="AV51">
        <v>-611.70717360177105</v>
      </c>
      <c r="AW51">
        <v>-611.83404722780006</v>
      </c>
      <c r="AX51">
        <v>1.0807914694230001</v>
      </c>
      <c r="AY51">
        <v>1.06437</v>
      </c>
      <c r="AZ51">
        <f t="shared" si="86"/>
        <v>-611.82456315342688</v>
      </c>
      <c r="BB51">
        <v>-412.65150735107301</v>
      </c>
      <c r="BC51">
        <v>-414.311843738692</v>
      </c>
      <c r="BD51">
        <v>-414.268620101208</v>
      </c>
      <c r="BE51">
        <v>-414.35245087600902</v>
      </c>
      <c r="BF51">
        <v>1.082587599934</v>
      </c>
      <c r="BG51">
        <v>1.06799</v>
      </c>
      <c r="BH51">
        <f t="shared" si="35"/>
        <v>-414.34605565913063</v>
      </c>
      <c r="BJ51">
        <v>-196.41680198652099</v>
      </c>
      <c r="BK51">
        <v>-197.404137563342</v>
      </c>
      <c r="BL51">
        <v>-197.43295871481399</v>
      </c>
      <c r="BM51">
        <v>-197.47363740425101</v>
      </c>
      <c r="BN51">
        <v>1.0797784783</v>
      </c>
      <c r="BO51">
        <v>1.0601499999999999</v>
      </c>
      <c r="BP51">
        <f t="shared" ref="BP51:BP56" si="93">(BM51-BL51)/BN51+BL51</f>
        <v>-197.4706318952436</v>
      </c>
      <c r="BR51">
        <v>-196.41681900763601</v>
      </c>
      <c r="BS51">
        <v>-197.404175366152</v>
      </c>
      <c r="BT51">
        <v>-197.433030311869</v>
      </c>
      <c r="BU51">
        <v>-197.47373200320999</v>
      </c>
      <c r="BV51">
        <v>1.07923299101</v>
      </c>
      <c r="BW51">
        <v>1.05966</v>
      </c>
      <c r="BX51">
        <f t="shared" si="37"/>
        <v>-197.47074384701853</v>
      </c>
      <c r="BZ51">
        <v>-412.65156950363797</v>
      </c>
      <c r="CA51">
        <v>-414.312079216136</v>
      </c>
      <c r="CB51">
        <v>-414.26886721952297</v>
      </c>
      <c r="CC51">
        <v>-414.35281222932701</v>
      </c>
      <c r="CD51">
        <v>1.082121867665</v>
      </c>
      <c r="CE51">
        <v>1.06758</v>
      </c>
      <c r="CF51">
        <f t="shared" si="38"/>
        <v>-414.34644167052744</v>
      </c>
    </row>
    <row r="52" spans="1:84" x14ac:dyDescent="0.2">
      <c r="A52" t="s">
        <v>130</v>
      </c>
      <c r="B52" s="1">
        <f t="shared" ref="B52" si="94">627.5095*(BB52+BJ52-AT52)</f>
        <v>-3.1234054507620468</v>
      </c>
      <c r="C52" s="1">
        <f t="shared" ref="C52" si="95">627.5095*(BC52+BK52-AU52)</f>
        <v>4.8038514615636565</v>
      </c>
      <c r="D52" s="1">
        <f t="shared" ref="D52" si="96">627.5095*(BD52+BL52-AV52)</f>
        <v>2.9436946272211597</v>
      </c>
      <c r="E52" s="1">
        <f t="shared" si="42"/>
        <v>4.2594312889772601</v>
      </c>
      <c r="F52" s="1">
        <f t="shared" si="43"/>
        <v>4.2144340727036056</v>
      </c>
      <c r="G52" s="1">
        <f t="shared" si="64"/>
        <v>4.2963586447538589</v>
      </c>
      <c r="H52" s="1">
        <f t="shared" si="65"/>
        <v>4.3168116819770646</v>
      </c>
      <c r="I52" s="1">
        <f t="shared" si="44"/>
        <v>4.2814020414805309</v>
      </c>
      <c r="J52" s="1"/>
      <c r="K52" s="1">
        <f t="shared" si="66"/>
        <v>-3.1677067323307324</v>
      </c>
      <c r="L52" s="1">
        <f t="shared" si="67"/>
        <v>4.6482676667066753</v>
      </c>
      <c r="M52" s="1">
        <f t="shared" si="68"/>
        <v>2.7640968689811323</v>
      </c>
      <c r="N52" s="1">
        <f t="shared" si="69"/>
        <v>4.0018635983474544</v>
      </c>
      <c r="O52" s="1">
        <f t="shared" si="70"/>
        <v>3.9337182181213364</v>
      </c>
      <c r="P52" s="1">
        <f t="shared" si="71"/>
        <v>4.0091237065004055</v>
      </c>
      <c r="Q52" s="1">
        <f t="shared" si="72"/>
        <v>4.0279492093019957</v>
      </c>
      <c r="R52" s="1">
        <f t="shared" si="14"/>
        <v>3.9953572632210248</v>
      </c>
      <c r="S52" s="1"/>
      <c r="T52" s="1">
        <f t="shared" si="15"/>
        <v>-3.1455560915463896</v>
      </c>
      <c r="U52" s="1">
        <f t="shared" si="16"/>
        <v>4.7260595641351664</v>
      </c>
      <c r="V52" s="1">
        <f t="shared" si="17"/>
        <v>2.853895748101146</v>
      </c>
      <c r="W52" s="1">
        <f t="shared" si="18"/>
        <v>4.1306474436623573</v>
      </c>
      <c r="X52" s="1">
        <f t="shared" si="19"/>
        <v>4.0740761454124712</v>
      </c>
      <c r="Y52" s="1">
        <f t="shared" si="20"/>
        <v>4.1527411756271322</v>
      </c>
      <c r="Z52" s="1">
        <f t="shared" si="21"/>
        <v>4.1723804456395301</v>
      </c>
      <c r="AA52" s="1">
        <f t="shared" si="22"/>
        <v>4.1383796523507783</v>
      </c>
      <c r="AD52" s="1">
        <f t="shared" si="23"/>
        <v>-4.4301281568685624E-2</v>
      </c>
      <c r="AE52" s="1">
        <f t="shared" si="24"/>
        <v>-0.15558379485698115</v>
      </c>
      <c r="AF52" s="1">
        <f t="shared" si="25"/>
        <v>-0.17959775824002744</v>
      </c>
      <c r="AG52" s="1">
        <f t="shared" si="26"/>
        <v>-0.25756769062980567</v>
      </c>
      <c r="AH52" s="1">
        <f t="shared" si="27"/>
        <v>-0.28071585458226922</v>
      </c>
      <c r="AI52" s="1">
        <f t="shared" si="28"/>
        <v>-0.28723493825345336</v>
      </c>
      <c r="AJ52" s="1">
        <f t="shared" si="29"/>
        <v>-0.28886247267506882</v>
      </c>
      <c r="AK52" s="1">
        <f t="shared" si="30"/>
        <v>-0.28604477825950614</v>
      </c>
      <c r="AL52" s="1"/>
      <c r="AM52" t="s">
        <v>130</v>
      </c>
      <c r="AN52" s="7">
        <f t="shared" si="31"/>
        <v>-0.11128251328829553</v>
      </c>
      <c r="AO52" s="7">
        <f t="shared" si="32"/>
        <v>-2.4013963383046288E-2</v>
      </c>
      <c r="AP52" s="7">
        <f t="shared" si="33"/>
        <v>-0.10111809634224178</v>
      </c>
      <c r="AR52" s="1"/>
      <c r="AS52" t="s">
        <v>130</v>
      </c>
      <c r="AT52">
        <v>-607.888797130998</v>
      </c>
      <c r="AU52">
        <v>-610.52247442837802</v>
      </c>
      <c r="AV52">
        <v>-610.49539245790504</v>
      </c>
      <c r="AW52">
        <v>-610.62335021223998</v>
      </c>
      <c r="AX52">
        <v>1.0805653823350001</v>
      </c>
      <c r="AY52">
        <v>1.06447</v>
      </c>
      <c r="AZ52">
        <f t="shared" si="86"/>
        <v>-610.6138098682967</v>
      </c>
      <c r="BB52">
        <v>-412.65152094363799</v>
      </c>
      <c r="BC52">
        <v>-414.31184811604402</v>
      </c>
      <c r="BD52">
        <v>-414.26862980368901</v>
      </c>
      <c r="BE52">
        <v>-414.35246064535397</v>
      </c>
      <c r="BF52">
        <v>1.0825878969939999</v>
      </c>
      <c r="BG52">
        <v>1.06799</v>
      </c>
      <c r="BH52">
        <f t="shared" si="35"/>
        <v>-414.34606540212656</v>
      </c>
      <c r="BJ52">
        <v>-195.242253650571</v>
      </c>
      <c r="BK52">
        <v>-196.20297088805501</v>
      </c>
      <c r="BL52">
        <v>-196.22207157842001</v>
      </c>
      <c r="BM52">
        <v>-196.26410173134099</v>
      </c>
      <c r="BN52">
        <v>1.0788924208190001</v>
      </c>
      <c r="BO52">
        <v>1.0600700000000001</v>
      </c>
      <c r="BP52">
        <f t="shared" si="93"/>
        <v>-196.26102833825067</v>
      </c>
      <c r="BR52">
        <v>-195.242267599287</v>
      </c>
      <c r="BS52">
        <v>-196.20300117994901</v>
      </c>
      <c r="BT52">
        <v>-196.22213221272199</v>
      </c>
      <c r="BU52">
        <v>-196.264182389121</v>
      </c>
      <c r="BV52">
        <v>1.0784085435649999</v>
      </c>
      <c r="BW52">
        <v>1.0596300000000001</v>
      </c>
      <c r="BX52">
        <f t="shared" si="37"/>
        <v>-196.26112501990062</v>
      </c>
      <c r="BZ52">
        <v>-412.65157759350501</v>
      </c>
      <c r="CA52">
        <v>-414.31206576269898</v>
      </c>
      <c r="CB52">
        <v>-414.26885537662099</v>
      </c>
      <c r="CC52">
        <v>-414.35279044779901</v>
      </c>
      <c r="CD52">
        <v>1.082185678116</v>
      </c>
      <c r="CE52">
        <v>1.0676300000000001</v>
      </c>
      <c r="CF52">
        <f t="shared" si="38"/>
        <v>-414.34641606964749</v>
      </c>
    </row>
    <row r="53" spans="1:84" x14ac:dyDescent="0.2">
      <c r="A53" t="s">
        <v>205</v>
      </c>
      <c r="B53" s="1">
        <f t="shared" ref="B53" si="97">627.5095*(BB53+BJ53-AT53)</f>
        <v>-2.0293165482186755</v>
      </c>
      <c r="C53" s="1">
        <f t="shared" ref="C53" si="98">627.5095*(BC53+BK53-AU53)</f>
        <v>4.1442223726309928</v>
      </c>
      <c r="D53" s="1">
        <f t="shared" ref="D53" si="99">627.5095*(BD53+BL53-AV53)</f>
        <v>2.7813755895870429</v>
      </c>
      <c r="E53" s="1">
        <f t="shared" ref="E53" si="100">627.5095*(BE53+BM53-AW53)</f>
        <v>3.8231133857393775</v>
      </c>
      <c r="F53" s="1">
        <f t="shared" ref="F53" si="101">627.5095*(BH53+BP53-AZ53)</f>
        <v>3.7909985354515197</v>
      </c>
      <c r="G53" s="1">
        <f t="shared" si="64"/>
        <v>3.8558466172643948</v>
      </c>
      <c r="H53" s="1">
        <f t="shared" si="65"/>
        <v>3.8723684088032666</v>
      </c>
      <c r="I53" s="1">
        <f t="shared" ref="I53" si="102">(F53-D53)*1.0527+D53</f>
        <v>3.8442056646985776</v>
      </c>
      <c r="J53" s="1"/>
      <c r="K53" s="1">
        <f t="shared" si="66"/>
        <v>-2.0672900082972201</v>
      </c>
      <c r="L53" s="1">
        <f t="shared" si="67"/>
        <v>4.0070126156150421</v>
      </c>
      <c r="M53" s="1">
        <f t="shared" si="68"/>
        <v>2.6283109516330092</v>
      </c>
      <c r="N53" s="1">
        <f t="shared" si="69"/>
        <v>3.6041820707294869</v>
      </c>
      <c r="O53" s="1">
        <f t="shared" si="70"/>
        <v>3.5541868473647016</v>
      </c>
      <c r="P53" s="1">
        <f t="shared" si="71"/>
        <v>3.613655856147548</v>
      </c>
      <c r="Q53" s="1">
        <f t="shared" si="72"/>
        <v>3.6288071842773255</v>
      </c>
      <c r="R53" s="1">
        <f t="shared" si="14"/>
        <v>3.6029805070697618</v>
      </c>
      <c r="S53" s="1"/>
      <c r="T53" s="1">
        <f t="shared" si="15"/>
        <v>-2.048303278257948</v>
      </c>
      <c r="U53" s="1">
        <f t="shared" si="16"/>
        <v>4.0756174941230174</v>
      </c>
      <c r="V53" s="1">
        <f t="shared" si="17"/>
        <v>2.7048432706100263</v>
      </c>
      <c r="W53" s="1">
        <f t="shared" si="18"/>
        <v>3.7136477282344322</v>
      </c>
      <c r="X53" s="1">
        <f t="shared" si="19"/>
        <v>3.6725926914081106</v>
      </c>
      <c r="Y53" s="1">
        <f t="shared" si="20"/>
        <v>3.7347512367059714</v>
      </c>
      <c r="Z53" s="1">
        <f t="shared" si="21"/>
        <v>3.7505877965402963</v>
      </c>
      <c r="AA53" s="1">
        <f t="shared" si="22"/>
        <v>3.7235930858841697</v>
      </c>
      <c r="AD53" s="1">
        <f t="shared" si="23"/>
        <v>-3.797346007854463E-2</v>
      </c>
      <c r="AE53" s="1">
        <f t="shared" si="24"/>
        <v>-0.13720975701595073</v>
      </c>
      <c r="AF53" s="1">
        <f t="shared" si="25"/>
        <v>-0.15306463795403369</v>
      </c>
      <c r="AG53" s="1">
        <f t="shared" si="26"/>
        <v>-0.2189313150098906</v>
      </c>
      <c r="AH53" s="1">
        <f t="shared" si="27"/>
        <v>-0.23681168808681807</v>
      </c>
      <c r="AI53" s="1">
        <f t="shared" si="28"/>
        <v>-0.24219076111684679</v>
      </c>
      <c r="AJ53" s="1">
        <f t="shared" si="29"/>
        <v>-0.24356122452594109</v>
      </c>
      <c r="AK53" s="1">
        <f t="shared" si="30"/>
        <v>-0.2412251576288158</v>
      </c>
      <c r="AL53" s="1"/>
      <c r="AM53" t="s">
        <v>205</v>
      </c>
      <c r="AN53" s="7">
        <f t="shared" si="31"/>
        <v>-9.9236296937406099E-2</v>
      </c>
      <c r="AO53" s="7">
        <f t="shared" si="32"/>
        <v>-1.585488093808296E-2</v>
      </c>
      <c r="AP53" s="7">
        <f t="shared" si="33"/>
        <v>-8.3747050132784384E-2</v>
      </c>
      <c r="AR53" s="1"/>
      <c r="AS53" t="s">
        <v>205</v>
      </c>
      <c r="AT53">
        <v>-609.06523347977395</v>
      </c>
      <c r="AU53">
        <v>-611.73024416167198</v>
      </c>
      <c r="AV53">
        <v>-611.71103913348702</v>
      </c>
      <c r="AW53">
        <v>-611.83823262575697</v>
      </c>
      <c r="AX53">
        <v>1.0805943185869999</v>
      </c>
      <c r="AY53">
        <v>1.06423</v>
      </c>
      <c r="AZ53">
        <f t="shared" si="86"/>
        <v>-611.82874611202851</v>
      </c>
      <c r="BB53">
        <v>-412.65148402738799</v>
      </c>
      <c r="BC53">
        <v>-414.31180057596902</v>
      </c>
      <c r="BD53">
        <v>-414.26858056269498</v>
      </c>
      <c r="BE53">
        <v>-414.35240055083602</v>
      </c>
      <c r="BF53">
        <v>1.0825899891649999</v>
      </c>
      <c r="BG53">
        <v>1.0680000000000001</v>
      </c>
      <c r="BH53">
        <f t="shared" si="35"/>
        <v>-414.34600598596688</v>
      </c>
      <c r="BJ53">
        <v>-196.41698337402099</v>
      </c>
      <c r="BK53">
        <v>-197.41183934724501</v>
      </c>
      <c r="BL53">
        <v>-197.43802616683701</v>
      </c>
      <c r="BM53">
        <v>-197.479739556185</v>
      </c>
      <c r="BN53">
        <v>1.078628515148</v>
      </c>
      <c r="BO53">
        <v>1.05935</v>
      </c>
      <c r="BP53">
        <f t="shared" si="93"/>
        <v>-197.47669878559515</v>
      </c>
      <c r="BR53">
        <v>-196.41699337850801</v>
      </c>
      <c r="BS53">
        <v>-197.411868946162</v>
      </c>
      <c r="BT53">
        <v>-197.43807626127699</v>
      </c>
      <c r="BU53">
        <v>-197.479806417552</v>
      </c>
      <c r="BV53">
        <v>1.0782703879710001</v>
      </c>
      <c r="BW53">
        <v>1.0590299999999999</v>
      </c>
      <c r="BX53">
        <f t="shared" si="37"/>
        <v>-197.47677727425162</v>
      </c>
      <c r="BZ53">
        <v>-412.65153453745899</v>
      </c>
      <c r="CA53">
        <v>-414.31198963470899</v>
      </c>
      <c r="CB53">
        <v>-414.26877439227201</v>
      </c>
      <c r="CC53">
        <v>-414.35268257871297</v>
      </c>
      <c r="CD53">
        <v>1.082260515799</v>
      </c>
      <c r="CE53">
        <v>1.0677000000000001</v>
      </c>
      <c r="CF53">
        <f t="shared" si="38"/>
        <v>-414.34630488074134</v>
      </c>
    </row>
    <row r="54" spans="1:84" x14ac:dyDescent="0.2">
      <c r="A54" t="s">
        <v>131</v>
      </c>
      <c r="B54" s="1">
        <f t="shared" si="39"/>
        <v>-1.8016012190137829</v>
      </c>
      <c r="C54" s="1">
        <f t="shared" si="40"/>
        <v>2.1675790810785998</v>
      </c>
      <c r="D54" s="1">
        <f t="shared" si="41"/>
        <v>1.420151640880758</v>
      </c>
      <c r="E54" s="1">
        <f t="shared" si="42"/>
        <v>2.0277697417099425</v>
      </c>
      <c r="F54" s="1">
        <f t="shared" si="43"/>
        <v>2.0014432806032425</v>
      </c>
      <c r="G54" s="1">
        <f t="shared" si="64"/>
        <v>2.0360882623307024</v>
      </c>
      <c r="H54" s="1">
        <f t="shared" si="65"/>
        <v>2.0473948684997842</v>
      </c>
      <c r="I54" s="1">
        <f t="shared" si="44"/>
        <v>2.0320773500166176</v>
      </c>
      <c r="J54" s="1"/>
      <c r="K54" s="1">
        <f t="shared" si="66"/>
        <v>-1.8163108210471637</v>
      </c>
      <c r="L54" s="1">
        <f t="shared" si="67"/>
        <v>2.1199252277745009</v>
      </c>
      <c r="M54" s="1">
        <f t="shared" si="68"/>
        <v>1.3614239134516042</v>
      </c>
      <c r="N54" s="1">
        <f t="shared" si="69"/>
        <v>1.9492946021702222</v>
      </c>
      <c r="O54" s="1">
        <f t="shared" si="70"/>
        <v>1.9120878575644846</v>
      </c>
      <c r="P54" s="1">
        <f t="shared" si="71"/>
        <v>1.9449074286336123</v>
      </c>
      <c r="Q54" s="1">
        <f t="shared" si="72"/>
        <v>1.9556183006333714</v>
      </c>
      <c r="R54" s="1">
        <f t="shared" si="14"/>
        <v>1.9411078474192334</v>
      </c>
      <c r="S54" s="1"/>
      <c r="T54" s="1">
        <f t="shared" si="15"/>
        <v>-1.8089560200304733</v>
      </c>
      <c r="U54" s="1">
        <f t="shared" si="16"/>
        <v>2.1437521544265503</v>
      </c>
      <c r="V54" s="1">
        <f t="shared" si="17"/>
        <v>1.3907877771661812</v>
      </c>
      <c r="W54" s="1">
        <f t="shared" si="18"/>
        <v>1.9885321719400824</v>
      </c>
      <c r="X54" s="1">
        <f t="shared" si="19"/>
        <v>1.9567655690838635</v>
      </c>
      <c r="Y54" s="1">
        <f t="shared" si="20"/>
        <v>1.9904978454821574</v>
      </c>
      <c r="Z54" s="1">
        <f t="shared" si="21"/>
        <v>2.0015065845665778</v>
      </c>
      <c r="AA54" s="1">
        <f t="shared" si="22"/>
        <v>1.9865925987179254</v>
      </c>
      <c r="AD54" s="1">
        <f t="shared" si="23"/>
        <v>-1.4709602033380786E-2</v>
      </c>
      <c r="AE54" s="1">
        <f t="shared" si="24"/>
        <v>-4.7653853304098881E-2</v>
      </c>
      <c r="AF54" s="1">
        <f t="shared" si="25"/>
        <v>-5.8727727429153775E-2</v>
      </c>
      <c r="AG54" s="1">
        <f t="shared" si="26"/>
        <v>-7.8475139539720296E-2</v>
      </c>
      <c r="AH54" s="1">
        <f t="shared" si="27"/>
        <v>-8.9355423038757875E-2</v>
      </c>
      <c r="AI54" s="1">
        <f t="shared" si="28"/>
        <v>-9.1180833697090069E-2</v>
      </c>
      <c r="AJ54" s="1">
        <f t="shared" si="29"/>
        <v>-9.1776567866412861E-2</v>
      </c>
      <c r="AK54" s="1">
        <f t="shared" si="30"/>
        <v>-9.0969502597384233E-2</v>
      </c>
      <c r="AL54" s="1"/>
      <c r="AM54" t="s">
        <v>131</v>
      </c>
      <c r="AN54" s="7">
        <f t="shared" si="31"/>
        <v>-3.2944251270718095E-2</v>
      </c>
      <c r="AO54" s="7">
        <f t="shared" si="32"/>
        <v>-1.1073874125054894E-2</v>
      </c>
      <c r="AP54" s="7">
        <f t="shared" si="33"/>
        <v>-3.06276956096041E-2</v>
      </c>
      <c r="AR54" s="1"/>
      <c r="AS54" t="s">
        <v>131</v>
      </c>
      <c r="AT54">
        <v>-274.48372661305001</v>
      </c>
      <c r="AU54">
        <v>-275.84917984191401</v>
      </c>
      <c r="AV54">
        <v>-275.888491786401</v>
      </c>
      <c r="AW54">
        <v>-275.94702312681801</v>
      </c>
      <c r="AX54">
        <v>1.079050832244</v>
      </c>
      <c r="AY54">
        <v>1.0596000000000001</v>
      </c>
      <c r="AZ54">
        <f t="shared" ref="AZ54:AZ76" si="103">(AW54-AV54)/AX54+AV54</f>
        <v>-275.94273514423736</v>
      </c>
      <c r="BB54">
        <v>-78.069721390157</v>
      </c>
      <c r="BC54">
        <v>-78.441529517459998</v>
      </c>
      <c r="BD54">
        <v>-78.453223844804995</v>
      </c>
      <c r="BE54">
        <v>-78.470120333438004</v>
      </c>
      <c r="BF54">
        <v>1.07927532787</v>
      </c>
      <c r="BG54">
        <v>1.0597799999999999</v>
      </c>
      <c r="BH54">
        <f t="shared" si="35"/>
        <v>-78.468879246347768</v>
      </c>
      <c r="BJ54">
        <v>-196.416876257067</v>
      </c>
      <c r="BK54">
        <v>-197.40419606745701</v>
      </c>
      <c r="BL54">
        <v>-197.43300478599301</v>
      </c>
      <c r="BM54">
        <v>-197.47367133673799</v>
      </c>
      <c r="BN54">
        <v>1.079787923951</v>
      </c>
      <c r="BO54">
        <v>1.06016</v>
      </c>
      <c r="BP54">
        <f t="shared" si="93"/>
        <v>-197.47066639513213</v>
      </c>
      <c r="BR54">
        <v>-196.41688550406499</v>
      </c>
      <c r="BS54">
        <v>-197.40421433108099</v>
      </c>
      <c r="BT54">
        <v>-197.43304058687499</v>
      </c>
      <c r="BU54">
        <v>-197.47371899992601</v>
      </c>
      <c r="BV54">
        <v>1.0795031068059999</v>
      </c>
      <c r="BW54">
        <v>1.0599099999999999</v>
      </c>
      <c r="BX54">
        <f t="shared" si="37"/>
        <v>-197.47072312136197</v>
      </c>
      <c r="BZ54">
        <v>-78.069735584401002</v>
      </c>
      <c r="CA54">
        <v>-78.441587195081993</v>
      </c>
      <c r="CB54">
        <v>-78.453281632509999</v>
      </c>
      <c r="CC54">
        <v>-78.470197728339997</v>
      </c>
      <c r="CD54">
        <v>1.078606703515</v>
      </c>
      <c r="CE54">
        <v>1.05918</v>
      </c>
      <c r="CF54">
        <f t="shared" si="38"/>
        <v>-78.468964917042598</v>
      </c>
    </row>
    <row r="55" spans="1:84" x14ac:dyDescent="0.2">
      <c r="A55" t="s">
        <v>189</v>
      </c>
      <c r="B55" s="1">
        <f t="shared" si="39"/>
        <v>-1.4532636335617777</v>
      </c>
      <c r="C55" s="1">
        <f t="shared" si="40"/>
        <v>2.1840121718410614</v>
      </c>
      <c r="D55" s="1">
        <f t="shared" si="41"/>
        <v>1.2550320201910401</v>
      </c>
      <c r="E55" s="1">
        <f t="shared" si="42"/>
        <v>1.7969830189102731</v>
      </c>
      <c r="F55" s="1">
        <f t="shared" si="43"/>
        <v>1.762285551283328</v>
      </c>
      <c r="G55" s="1">
        <f t="shared" si="64"/>
        <v>1.7924772814539409</v>
      </c>
      <c r="H55" s="1">
        <f t="shared" si="65"/>
        <v>1.8019624794237554</v>
      </c>
      <c r="I55" s="1">
        <f t="shared" si="44"/>
        <v>1.7890178123718914</v>
      </c>
      <c r="J55" s="1"/>
      <c r="K55" s="1">
        <f t="shared" si="66"/>
        <v>-1.4646382365794968</v>
      </c>
      <c r="L55" s="1">
        <f t="shared" si="67"/>
        <v>2.0697107014329492</v>
      </c>
      <c r="M55" s="1">
        <f t="shared" si="68"/>
        <v>1.1679713515119312</v>
      </c>
      <c r="N55" s="1">
        <f t="shared" si="69"/>
        <v>1.6747188250865939</v>
      </c>
      <c r="O55" s="1">
        <f t="shared" si="70"/>
        <v>1.6349804896971232</v>
      </c>
      <c r="P55" s="1">
        <f t="shared" si="71"/>
        <v>1.6627768736019057</v>
      </c>
      <c r="Q55" s="1">
        <f t="shared" si="72"/>
        <v>1.6715095365759032</v>
      </c>
      <c r="R55" s="1">
        <f t="shared" si="14"/>
        <v>1.6595918712794828</v>
      </c>
      <c r="S55" s="1"/>
      <c r="T55" s="1">
        <f t="shared" si="15"/>
        <v>-1.4589509350706371</v>
      </c>
      <c r="U55" s="1">
        <f t="shared" si="16"/>
        <v>2.1268614366370056</v>
      </c>
      <c r="V55" s="1">
        <f t="shared" si="17"/>
        <v>1.2115016858514855</v>
      </c>
      <c r="W55" s="1">
        <f t="shared" si="18"/>
        <v>1.7358509219984335</v>
      </c>
      <c r="X55" s="1">
        <f t="shared" si="19"/>
        <v>1.6986330204902256</v>
      </c>
      <c r="Y55" s="1">
        <f t="shared" si="20"/>
        <v>1.7276270775279232</v>
      </c>
      <c r="Z55" s="1">
        <f t="shared" si="21"/>
        <v>1.7367360079998293</v>
      </c>
      <c r="AA55" s="1">
        <f t="shared" si="22"/>
        <v>1.724304841825687</v>
      </c>
      <c r="AD55" s="1">
        <f t="shared" si="23"/>
        <v>-1.1374603017719087E-2</v>
      </c>
      <c r="AE55" s="1">
        <f t="shared" si="24"/>
        <v>-0.11430147040811223</v>
      </c>
      <c r="AF55" s="1">
        <f t="shared" si="25"/>
        <v>-8.7060668679108888E-2</v>
      </c>
      <c r="AG55" s="1">
        <f t="shared" si="26"/>
        <v>-0.12226419382367926</v>
      </c>
      <c r="AH55" s="1">
        <f t="shared" si="27"/>
        <v>-0.1273050615862048</v>
      </c>
      <c r="AI55" s="1">
        <f t="shared" si="28"/>
        <v>-0.12970040785203518</v>
      </c>
      <c r="AJ55" s="1">
        <f t="shared" si="29"/>
        <v>-0.13045294284785225</v>
      </c>
      <c r="AK55" s="1">
        <f t="shared" si="30"/>
        <v>-0.12942594109240857</v>
      </c>
      <c r="AL55" s="1"/>
      <c r="AM55" t="s">
        <v>189</v>
      </c>
      <c r="AN55" s="7">
        <f t="shared" si="31"/>
        <v>-0.10292686739039314</v>
      </c>
      <c r="AO55" s="7">
        <f t="shared" si="32"/>
        <v>2.7240801729003339E-2</v>
      </c>
      <c r="AP55" s="7">
        <f t="shared" si="33"/>
        <v>-4.0244392907095916E-2</v>
      </c>
      <c r="AR55" s="1"/>
      <c r="AS55" t="s">
        <v>189</v>
      </c>
      <c r="AT55">
        <v>-273.26824791146203</v>
      </c>
      <c r="AU55">
        <v>-274.60649912955898</v>
      </c>
      <c r="AV55">
        <v>-274.63383136284398</v>
      </c>
      <c r="AW55">
        <v>-274.69396592899398</v>
      </c>
      <c r="AX55">
        <v>1.0782191265479999</v>
      </c>
      <c r="AY55">
        <v>1.05952</v>
      </c>
      <c r="AZ55">
        <f t="shared" si="103"/>
        <v>-274.68960348250812</v>
      </c>
      <c r="BB55">
        <v>-76.853767912267998</v>
      </c>
      <c r="BC55">
        <v>-77.198854691115002</v>
      </c>
      <c r="BD55">
        <v>-77.198874155243004</v>
      </c>
      <c r="BE55">
        <v>-77.217477777689993</v>
      </c>
      <c r="BF55">
        <v>1.0752657815419999</v>
      </c>
      <c r="BG55">
        <v>1.0587200000000001</v>
      </c>
      <c r="BH55">
        <f t="shared" si="35"/>
        <v>-77.216175572963479</v>
      </c>
      <c r="BJ55">
        <v>-196.41679592211401</v>
      </c>
      <c r="BK55">
        <v>-197.404163993651</v>
      </c>
      <c r="BL55">
        <v>-197.43295718685201</v>
      </c>
      <c r="BM55">
        <v>-197.4736244767</v>
      </c>
      <c r="BN55">
        <v>1.0797865365270001</v>
      </c>
      <c r="BO55">
        <v>1.06016</v>
      </c>
      <c r="BP55">
        <f t="shared" si="93"/>
        <v>-197.47061952887267</v>
      </c>
      <c r="BR55">
        <v>-196.41680255828999</v>
      </c>
      <c r="BS55">
        <v>-197.40417337688501</v>
      </c>
      <c r="BT55">
        <v>-197.43297834936899</v>
      </c>
      <c r="BU55">
        <v>-197.473652214373</v>
      </c>
      <c r="BV55">
        <v>1.0796206979680001</v>
      </c>
      <c r="BW55">
        <v>1.0600099999999999</v>
      </c>
      <c r="BX55">
        <f t="shared" si="37"/>
        <v>-197.47065256687944</v>
      </c>
      <c r="BZ55">
        <v>-76.853779402675002</v>
      </c>
      <c r="CA55">
        <v>-77.199027458860996</v>
      </c>
      <c r="CB55">
        <v>-77.198991732726995</v>
      </c>
      <c r="CC55">
        <v>-77.217644880403995</v>
      </c>
      <c r="CD55">
        <v>1.074881653042</v>
      </c>
      <c r="CE55">
        <v>1.05837</v>
      </c>
      <c r="CF55">
        <f t="shared" si="38"/>
        <v>-77.216345408477451</v>
      </c>
    </row>
    <row r="56" spans="1:84" x14ac:dyDescent="0.2">
      <c r="A56" t="s">
        <v>194</v>
      </c>
      <c r="B56" s="1">
        <f t="shared" ref="B56:B59" si="104">627.5095*(BB56+BJ56-AT56)</f>
        <v>-2.7660519971179118</v>
      </c>
      <c r="C56" s="1">
        <f t="shared" ref="C56:C59" si="105">627.5095*(BC56+BK56-AU56)</f>
        <v>4.5655235838073303</v>
      </c>
      <c r="D56" s="1">
        <f t="shared" ref="D56:D59" si="106">627.5095*(BD56+BL56-AV56)</f>
        <v>3.164193914691031</v>
      </c>
      <c r="E56" s="1">
        <f t="shared" ref="E56:E59" si="107">627.5095*(BE56+BM56-AW56)</f>
        <v>4.3466271143253881</v>
      </c>
      <c r="F56" s="1">
        <f t="shared" ref="F56:F59" si="108">627.5095*(BH56+BP56-AZ56)</f>
        <v>4.29847860709837</v>
      </c>
      <c r="G56" s="1">
        <f t="shared" si="64"/>
        <v>4.3697457143223231</v>
      </c>
      <c r="H56" s="1">
        <f t="shared" si="65"/>
        <v>4.3903239442316266</v>
      </c>
      <c r="I56" s="1">
        <f t="shared" ref="I56:I59" si="109">(F56-D56)*1.0527+D56</f>
        <v>4.3582554103882369</v>
      </c>
      <c r="J56" s="1"/>
      <c r="K56" s="1">
        <f t="shared" si="66"/>
        <v>-2.7975834878988097</v>
      </c>
      <c r="L56" s="1">
        <f t="shared" si="67"/>
        <v>4.4669745766457156</v>
      </c>
      <c r="M56" s="1">
        <f t="shared" si="68"/>
        <v>3.0368816673195589</v>
      </c>
      <c r="N56" s="1">
        <f t="shared" si="69"/>
        <v>4.1706768854848484</v>
      </c>
      <c r="O56" s="1">
        <f t="shared" si="70"/>
        <v>4.10126624300531</v>
      </c>
      <c r="P56" s="1">
        <f t="shared" si="71"/>
        <v>4.1681415258956456</v>
      </c>
      <c r="Q56" s="1">
        <f t="shared" si="72"/>
        <v>4.1874516256060561</v>
      </c>
      <c r="R56" s="1">
        <f t="shared" si="14"/>
        <v>4.1573593101439492</v>
      </c>
      <c r="S56" s="1"/>
      <c r="T56" s="1">
        <f t="shared" si="15"/>
        <v>-2.7818177425083608</v>
      </c>
      <c r="U56" s="1">
        <f t="shared" si="16"/>
        <v>4.5162490802265225</v>
      </c>
      <c r="V56" s="1">
        <f t="shared" si="17"/>
        <v>3.1005377910052951</v>
      </c>
      <c r="W56" s="1">
        <f t="shared" si="18"/>
        <v>4.2586519999051182</v>
      </c>
      <c r="X56" s="1">
        <f t="shared" si="19"/>
        <v>4.19987242505184</v>
      </c>
      <c r="Y56" s="1">
        <f t="shared" si="20"/>
        <v>4.2689436201089848</v>
      </c>
      <c r="Z56" s="1">
        <f t="shared" si="21"/>
        <v>4.2888877849188418</v>
      </c>
      <c r="AA56" s="1">
        <f t="shared" si="22"/>
        <v>4.2578073602660931</v>
      </c>
      <c r="AD56" s="1">
        <f t="shared" si="23"/>
        <v>-3.1531490780897897E-2</v>
      </c>
      <c r="AE56" s="1">
        <f t="shared" si="24"/>
        <v>-9.8549007161614632E-2</v>
      </c>
      <c r="AF56" s="1">
        <f t="shared" si="25"/>
        <v>-0.12731224737147206</v>
      </c>
      <c r="AG56" s="1">
        <f t="shared" si="26"/>
        <v>-0.17595022884053968</v>
      </c>
      <c r="AH56" s="1">
        <f t="shared" si="27"/>
        <v>-0.19721236409306009</v>
      </c>
      <c r="AI56" s="1">
        <f t="shared" si="28"/>
        <v>-0.20160418842667749</v>
      </c>
      <c r="AJ56" s="1">
        <f t="shared" si="29"/>
        <v>-0.20287231862557054</v>
      </c>
      <c r="AK56" s="1">
        <f t="shared" si="30"/>
        <v>-0.20089610024428772</v>
      </c>
      <c r="AL56" s="1"/>
      <c r="AM56" t="s">
        <v>194</v>
      </c>
      <c r="AN56" s="7">
        <f t="shared" si="31"/>
        <v>-6.7017516380716735E-2</v>
      </c>
      <c r="AO56" s="7">
        <f t="shared" si="32"/>
        <v>-2.8763240209857432E-2</v>
      </c>
      <c r="AP56" s="7">
        <f t="shared" si="33"/>
        <v>-6.9900116721588024E-2</v>
      </c>
      <c r="AR56" s="1"/>
      <c r="AS56" t="s">
        <v>194</v>
      </c>
      <c r="AT56">
        <v>-443.53143882638801</v>
      </c>
      <c r="AU56">
        <v>-445.59677940765198</v>
      </c>
      <c r="AV56">
        <v>-445.61985832365298</v>
      </c>
      <c r="AW56">
        <v>-445.70990157832398</v>
      </c>
      <c r="AX56">
        <v>1.080972032637</v>
      </c>
      <c r="AY56">
        <v>1.0628299999999999</v>
      </c>
      <c r="AZ56">
        <f t="shared" si="103"/>
        <v>-445.70315673651879</v>
      </c>
      <c r="BB56">
        <v>-247.11905464165099</v>
      </c>
      <c r="BC56">
        <v>-248.18534589516599</v>
      </c>
      <c r="BD56">
        <v>-248.18185260569501</v>
      </c>
      <c r="BE56">
        <v>-248.229334630186</v>
      </c>
      <c r="BF56">
        <v>1.0835864747399999</v>
      </c>
      <c r="BG56">
        <v>1.0665899999999999</v>
      </c>
      <c r="BH56">
        <f t="shared" si="35"/>
        <v>-248.2256719275469</v>
      </c>
      <c r="BJ56">
        <v>-196.41679216899399</v>
      </c>
      <c r="BK56">
        <v>-197.40415788784</v>
      </c>
      <c r="BL56">
        <v>-197.43296325419499</v>
      </c>
      <c r="BM56">
        <v>-197.47364015720601</v>
      </c>
      <c r="BN56">
        <v>1.0797794132880001</v>
      </c>
      <c r="BO56">
        <v>1.0601499999999999</v>
      </c>
      <c r="BP56">
        <f t="shared" si="93"/>
        <v>-197.47063474756709</v>
      </c>
      <c r="BR56">
        <v>-196.41680825557299</v>
      </c>
      <c r="BS56">
        <v>-197.404193504033</v>
      </c>
      <c r="BT56">
        <v>-197.43302981133701</v>
      </c>
      <c r="BU56">
        <v>-197.47372831078101</v>
      </c>
      <c r="BV56">
        <v>1.0792697995630001</v>
      </c>
      <c r="BW56">
        <v>1.05969</v>
      </c>
      <c r="BX56">
        <f t="shared" si="37"/>
        <v>-197.47073910280471</v>
      </c>
      <c r="BZ56">
        <v>-247.11908880369899</v>
      </c>
      <c r="CA56">
        <v>-248.18546732680599</v>
      </c>
      <c r="CB56">
        <v>-248.18198893352499</v>
      </c>
      <c r="CC56">
        <v>-248.22952687113701</v>
      </c>
      <c r="CD56">
        <v>1.083043488782</v>
      </c>
      <c r="CE56">
        <v>1.0661099999999999</v>
      </c>
      <c r="CF56">
        <f t="shared" si="38"/>
        <v>-248.22588185020322</v>
      </c>
    </row>
    <row r="57" spans="1:84" x14ac:dyDescent="0.2">
      <c r="A57" t="s">
        <v>166</v>
      </c>
      <c r="B57" s="1">
        <f t="shared" si="104"/>
        <v>-1.4233757350787886</v>
      </c>
      <c r="C57" s="1">
        <f t="shared" si="105"/>
        <v>3.8257734613014596</v>
      </c>
      <c r="D57" s="1">
        <f t="shared" si="106"/>
        <v>2.1447611758926568</v>
      </c>
      <c r="E57" s="1">
        <f t="shared" si="107"/>
        <v>2.9276215304856987</v>
      </c>
      <c r="F57" s="1">
        <f t="shared" si="108"/>
        <v>2.9036881628042961</v>
      </c>
      <c r="G57" s="1">
        <f t="shared" si="64"/>
        <v>2.9483813730635227</v>
      </c>
      <c r="H57" s="1">
        <f t="shared" si="65"/>
        <v>2.9600757510991134</v>
      </c>
      <c r="I57" s="1">
        <f t="shared" si="109"/>
        <v>2.9436836150145393</v>
      </c>
      <c r="J57" s="1"/>
      <c r="K57" s="1">
        <f t="shared" si="66"/>
        <v>-1.4481955054154887</v>
      </c>
      <c r="L57" s="1">
        <f t="shared" si="67"/>
        <v>3.7105999836360013</v>
      </c>
      <c r="M57" s="1">
        <f t="shared" si="68"/>
        <v>2.0321430831833043</v>
      </c>
      <c r="N57" s="1">
        <f t="shared" si="69"/>
        <v>2.7711640000989326</v>
      </c>
      <c r="O57" s="1">
        <f t="shared" si="70"/>
        <v>2.7301537772214508</v>
      </c>
      <c r="P57" s="1">
        <f t="shared" si="71"/>
        <v>2.7712596269933574</v>
      </c>
      <c r="Q57" s="1">
        <f t="shared" si="72"/>
        <v>2.7820153400853167</v>
      </c>
      <c r="R57" s="1">
        <f t="shared" si="14"/>
        <v>2.7669389407972611</v>
      </c>
      <c r="S57" s="1"/>
      <c r="T57" s="1">
        <f t="shared" si="15"/>
        <v>-1.4357856202471386</v>
      </c>
      <c r="U57" s="1">
        <f t="shared" si="16"/>
        <v>3.7681867224687302</v>
      </c>
      <c r="V57" s="1">
        <f t="shared" si="17"/>
        <v>2.0884521295379805</v>
      </c>
      <c r="W57" s="1">
        <f t="shared" si="18"/>
        <v>2.8493927652923157</v>
      </c>
      <c r="X57" s="1">
        <f t="shared" si="19"/>
        <v>2.8169209700128732</v>
      </c>
      <c r="Y57" s="1">
        <f t="shared" si="20"/>
        <v>2.85982050002844</v>
      </c>
      <c r="Z57" s="1">
        <f t="shared" si="21"/>
        <v>2.871045545592215</v>
      </c>
      <c r="AA57" s="1">
        <f t="shared" si="22"/>
        <v>2.8553112779059004</v>
      </c>
      <c r="AD57" s="1">
        <f t="shared" si="23"/>
        <v>-2.4819770336700131E-2</v>
      </c>
      <c r="AE57" s="1">
        <f t="shared" si="24"/>
        <v>-0.11517347766545827</v>
      </c>
      <c r="AF57" s="1">
        <f t="shared" si="25"/>
        <v>-0.11261809270935252</v>
      </c>
      <c r="AG57" s="1">
        <f t="shared" si="26"/>
        <v>-0.15645753038676613</v>
      </c>
      <c r="AH57" s="1">
        <f t="shared" si="27"/>
        <v>-0.17353438558284529</v>
      </c>
      <c r="AI57" s="1">
        <f t="shared" si="28"/>
        <v>-0.17712174607016529</v>
      </c>
      <c r="AJ57" s="1">
        <f t="shared" si="29"/>
        <v>-0.17806041101379666</v>
      </c>
      <c r="AK57" s="1">
        <f t="shared" si="30"/>
        <v>-0.17674467421727824</v>
      </c>
      <c r="AL57" s="1"/>
      <c r="AM57" t="s">
        <v>166</v>
      </c>
      <c r="AN57" s="7">
        <f t="shared" si="31"/>
        <v>-9.0353707328758137E-2</v>
      </c>
      <c r="AO57" s="7">
        <f t="shared" si="32"/>
        <v>2.555384956105744E-3</v>
      </c>
      <c r="AP57" s="7">
        <f t="shared" si="33"/>
        <v>-6.0916292873492761E-2</v>
      </c>
      <c r="AR57" s="1"/>
      <c r="AS57" t="s">
        <v>166</v>
      </c>
      <c r="AT57">
        <v>-461.58812134461999</v>
      </c>
      <c r="AU57">
        <v>-463.70547170067402</v>
      </c>
      <c r="AV57">
        <v>-463.683287415096</v>
      </c>
      <c r="AW57">
        <v>-463.80099183794999</v>
      </c>
      <c r="AX57">
        <v>1.074299094995</v>
      </c>
      <c r="AY57">
        <v>1.0588900000000001</v>
      </c>
      <c r="AZ57">
        <f t="shared" si="103"/>
        <v>-463.79285133765944</v>
      </c>
      <c r="BB57">
        <v>-230.79519716270099</v>
      </c>
      <c r="BC57">
        <v>-231.84968941544301</v>
      </c>
      <c r="BD57">
        <v>-231.839936341971</v>
      </c>
      <c r="BE57">
        <v>-231.89816618039401</v>
      </c>
      <c r="BF57">
        <v>1.0747762434150001</v>
      </c>
      <c r="BG57">
        <v>1.0592299999999999</v>
      </c>
      <c r="BH57">
        <f t="shared" si="35"/>
        <v>-231.89411491056123</v>
      </c>
      <c r="BJ57">
        <v>-230.795192475443</v>
      </c>
      <c r="BK57">
        <v>-231.849685527395</v>
      </c>
      <c r="BL57">
        <v>-231.83993317877301</v>
      </c>
      <c r="BM57">
        <v>-231.898160195869</v>
      </c>
      <c r="BN57">
        <v>1.0747765740819999</v>
      </c>
      <c r="BO57">
        <v>1.0592299999999999</v>
      </c>
      <c r="BP57">
        <f>(BM57-BL57)/BN57+BL57</f>
        <v>-231.89410910565877</v>
      </c>
      <c r="BR57">
        <v>-230.79520519764401</v>
      </c>
      <c r="BS57">
        <v>-231.84974426445601</v>
      </c>
      <c r="BT57">
        <v>-231.839994017153</v>
      </c>
      <c r="BU57">
        <v>-231.898242946137</v>
      </c>
      <c r="BV57">
        <v>1.0745225905189999</v>
      </c>
      <c r="BW57">
        <v>1.0589999999999999</v>
      </c>
      <c r="BX57">
        <f t="shared" si="37"/>
        <v>-231.89420314174279</v>
      </c>
      <c r="BZ57">
        <v>-230.79522399332001</v>
      </c>
      <c r="CA57">
        <v>-231.849814218994</v>
      </c>
      <c r="CB57">
        <v>-231.840054971938</v>
      </c>
      <c r="CC57">
        <v>-231.898332761061</v>
      </c>
      <c r="CD57">
        <v>1.07439454079</v>
      </c>
      <c r="CE57">
        <v>1.0589</v>
      </c>
      <c r="CF57">
        <f t="shared" si="38"/>
        <v>-231.89429741911215</v>
      </c>
    </row>
    <row r="58" spans="1:84" x14ac:dyDescent="0.2">
      <c r="A58" t="s">
        <v>195</v>
      </c>
      <c r="B58" s="1">
        <f t="shared" si="104"/>
        <v>-0.8640201379015584</v>
      </c>
      <c r="C58" s="1">
        <f t="shared" si="105"/>
        <v>4.4446203532724047</v>
      </c>
      <c r="D58" s="1">
        <f t="shared" si="106"/>
        <v>2.7757093595401701</v>
      </c>
      <c r="E58" s="1">
        <f t="shared" si="107"/>
        <v>3.5689555378956417</v>
      </c>
      <c r="F58" s="1">
        <f t="shared" si="108"/>
        <v>3.5410959640891528</v>
      </c>
      <c r="G58" s="1">
        <f t="shared" si="64"/>
        <v>3.5870650835583646</v>
      </c>
      <c r="H58" s="1">
        <f t="shared" si="65"/>
        <v>3.5984960853701544</v>
      </c>
      <c r="I58" s="1">
        <f t="shared" si="109"/>
        <v>3.5814318381488843</v>
      </c>
      <c r="J58" s="1"/>
      <c r="K58" s="1">
        <f t="shared" si="66"/>
        <v>-0.86801171828944812</v>
      </c>
      <c r="L58" s="1">
        <f t="shared" si="67"/>
        <v>4.3540569108874223</v>
      </c>
      <c r="M58" s="1">
        <f t="shared" si="68"/>
        <v>2.682333596528681</v>
      </c>
      <c r="N58" s="1">
        <f t="shared" si="69"/>
        <v>3.4334304117293488</v>
      </c>
      <c r="O58" s="1">
        <f t="shared" si="70"/>
        <v>3.3893497532761852</v>
      </c>
      <c r="P58" s="1">
        <f t="shared" si="71"/>
        <v>3.43181314365044</v>
      </c>
      <c r="Q58" s="1">
        <f t="shared" si="72"/>
        <v>3.4423723864183584</v>
      </c>
      <c r="R58" s="1">
        <f t="shared" si="14"/>
        <v>3.4266095047367786</v>
      </c>
      <c r="S58" s="1"/>
      <c r="T58" s="1">
        <f t="shared" si="15"/>
        <v>-0.86601592809550332</v>
      </c>
      <c r="U58" s="1">
        <f t="shared" si="16"/>
        <v>4.3993386320799139</v>
      </c>
      <c r="V58" s="1">
        <f t="shared" si="17"/>
        <v>2.7290214780344257</v>
      </c>
      <c r="W58" s="1">
        <f t="shared" si="18"/>
        <v>3.5011929748124953</v>
      </c>
      <c r="X58" s="1">
        <f t="shared" si="19"/>
        <v>3.4652228586826688</v>
      </c>
      <c r="Y58" s="1">
        <f t="shared" si="20"/>
        <v>3.5094391136044023</v>
      </c>
      <c r="Z58" s="1">
        <f t="shared" si="21"/>
        <v>3.5204342358942564</v>
      </c>
      <c r="AA58" s="1">
        <f t="shared" si="22"/>
        <v>3.5040206714428317</v>
      </c>
      <c r="AD58" s="1">
        <f t="shared" si="23"/>
        <v>-3.9915803878897149E-3</v>
      </c>
      <c r="AE58" s="1">
        <f t="shared" si="24"/>
        <v>-9.0563442384982373E-2</v>
      </c>
      <c r="AF58" s="1">
        <f t="shared" si="25"/>
        <v>-9.3375763011489088E-2</v>
      </c>
      <c r="AG58" s="1">
        <f t="shared" si="26"/>
        <v>-0.13552512616629286</v>
      </c>
      <c r="AH58" s="1">
        <f t="shared" si="27"/>
        <v>-0.15174621081296769</v>
      </c>
      <c r="AI58" s="1">
        <f t="shared" si="28"/>
        <v>-0.15525193990792463</v>
      </c>
      <c r="AJ58" s="1">
        <f t="shared" si="29"/>
        <v>-0.15612369895179601</v>
      </c>
      <c r="AK58" s="1">
        <f t="shared" si="30"/>
        <v>-0.15482233341210572</v>
      </c>
      <c r="AL58" s="1"/>
      <c r="AM58" t="s">
        <v>195</v>
      </c>
      <c r="AN58" s="7">
        <f t="shared" si="31"/>
        <v>-8.6571861997092658E-2</v>
      </c>
      <c r="AO58" s="7">
        <f t="shared" si="32"/>
        <v>-2.8123206265067147E-3</v>
      </c>
      <c r="AP58" s="7">
        <f t="shared" si="33"/>
        <v>-5.8370447801478598E-2</v>
      </c>
      <c r="AR58" s="1"/>
      <c r="AS58" t="s">
        <v>195</v>
      </c>
      <c r="AT58">
        <v>-493.58581371100701</v>
      </c>
      <c r="AU58">
        <v>-495.78397529475399</v>
      </c>
      <c r="AV58">
        <v>-495.74680737296501</v>
      </c>
      <c r="AW58">
        <v>-495.86975622264498</v>
      </c>
      <c r="AX58">
        <v>1.0749949384269999</v>
      </c>
      <c r="AY58">
        <v>1.06006</v>
      </c>
      <c r="AZ58">
        <f t="shared" si="103"/>
        <v>-495.86117893443475</v>
      </c>
      <c r="BB58">
        <v>-246.793595307342</v>
      </c>
      <c r="BC58">
        <v>-247.888446170831</v>
      </c>
      <c r="BD58">
        <v>-247.871191999361</v>
      </c>
      <c r="BE58">
        <v>-247.932034365102</v>
      </c>
      <c r="BF58">
        <v>1.0754109798880001</v>
      </c>
      <c r="BG58">
        <v>1.06036</v>
      </c>
      <c r="BH58">
        <f t="shared" si="35"/>
        <v>-247.9277679195244</v>
      </c>
      <c r="BJ58">
        <v>-246.793595307342</v>
      </c>
      <c r="BK58">
        <v>-247.888446170831</v>
      </c>
      <c r="BL58">
        <v>-247.871191999361</v>
      </c>
      <c r="BM58">
        <v>-247.932034365102</v>
      </c>
      <c r="BN58">
        <v>1.0754109798880001</v>
      </c>
      <c r="BO58">
        <v>1.06036</v>
      </c>
      <c r="BP58">
        <f>(BM58-BL58)/BN58+BL58</f>
        <v>-247.9277679195244</v>
      </c>
      <c r="BR58">
        <v>-246.793579259045</v>
      </c>
      <c r="BS58">
        <v>-247.888477233424</v>
      </c>
      <c r="BT58">
        <v>-247.871235146076</v>
      </c>
      <c r="BU58">
        <v>-247.93209867159899</v>
      </c>
      <c r="BV58">
        <v>1.0751707327190001</v>
      </c>
      <c r="BW58">
        <v>1.06013</v>
      </c>
      <c r="BX58">
        <f t="shared" si="37"/>
        <v>-247.92784338853539</v>
      </c>
      <c r="BZ58">
        <v>-246.79361771662701</v>
      </c>
      <c r="CA58">
        <v>-247.888559430264</v>
      </c>
      <c r="CB58">
        <v>-247.87129765639</v>
      </c>
      <c r="CC58">
        <v>-247.932186031632</v>
      </c>
      <c r="CD58">
        <v>1.0750708352139999</v>
      </c>
      <c r="CE58">
        <v>1.06006</v>
      </c>
      <c r="CF58">
        <f t="shared" si="38"/>
        <v>-247.92793427348312</v>
      </c>
    </row>
    <row r="59" spans="1:84" x14ac:dyDescent="0.2">
      <c r="A59" t="s">
        <v>206</v>
      </c>
      <c r="B59" s="1">
        <f t="shared" si="104"/>
        <v>-0.91927258596672445</v>
      </c>
      <c r="C59" s="1">
        <f t="shared" si="105"/>
        <v>4.257297835063433</v>
      </c>
      <c r="D59" s="1">
        <f t="shared" si="106"/>
        <v>2.6152388852393251</v>
      </c>
      <c r="E59" s="1">
        <f t="shared" si="107"/>
        <v>3.3855806235809398</v>
      </c>
      <c r="F59" s="1">
        <f t="shared" si="108"/>
        <v>3.3616795301710085</v>
      </c>
      <c r="G59" s="1">
        <f t="shared" si="64"/>
        <v>3.4060703553250957</v>
      </c>
      <c r="H59" s="1">
        <f t="shared" si="65"/>
        <v>3.4173950825165313</v>
      </c>
      <c r="I59" s="1">
        <f t="shared" si="109"/>
        <v>3.4010169521589084</v>
      </c>
      <c r="J59" s="1"/>
      <c r="K59" s="1">
        <f t="shared" si="66"/>
        <v>-0.94343943575693656</v>
      </c>
      <c r="L59" s="1">
        <f t="shared" si="67"/>
        <v>4.1440204369160147</v>
      </c>
      <c r="M59" s="1">
        <f t="shared" si="68"/>
        <v>2.5037056447851169</v>
      </c>
      <c r="N59" s="1">
        <f t="shared" si="69"/>
        <v>3.2304393521473371</v>
      </c>
      <c r="O59" s="1">
        <f t="shared" si="70"/>
        <v>3.1890619773513595</v>
      </c>
      <c r="P59" s="1">
        <f t="shared" si="71"/>
        <v>3.2298201184490738</v>
      </c>
      <c r="Q59" s="1">
        <f t="shared" si="72"/>
        <v>3.2402180965708922</v>
      </c>
      <c r="R59" s="1">
        <f t="shared" si="14"/>
        <v>3.2251802560776004</v>
      </c>
      <c r="S59" s="1"/>
      <c r="T59" s="1">
        <f t="shared" si="15"/>
        <v>-0.93135601086183051</v>
      </c>
      <c r="U59" s="1">
        <f t="shared" si="16"/>
        <v>4.2006591359897243</v>
      </c>
      <c r="V59" s="1">
        <f t="shared" si="17"/>
        <v>2.559472265012221</v>
      </c>
      <c r="W59" s="1">
        <f t="shared" si="18"/>
        <v>3.3080099878641382</v>
      </c>
      <c r="X59" s="1">
        <f t="shared" si="19"/>
        <v>3.2753707537611838</v>
      </c>
      <c r="Y59" s="1">
        <f t="shared" si="20"/>
        <v>3.317945236887085</v>
      </c>
      <c r="Z59" s="1">
        <f t="shared" si="21"/>
        <v>3.3288065895437118</v>
      </c>
      <c r="AA59" s="1">
        <f t="shared" si="22"/>
        <v>3.3130986041182542</v>
      </c>
      <c r="AD59" s="1">
        <f t="shared" si="23"/>
        <v>-2.4166849790212108E-2</v>
      </c>
      <c r="AE59" s="1">
        <f t="shared" si="24"/>
        <v>-0.11327739814741822</v>
      </c>
      <c r="AF59" s="1">
        <f t="shared" si="25"/>
        <v>-0.1115332404542082</v>
      </c>
      <c r="AG59" s="1">
        <f t="shared" si="26"/>
        <v>-0.15514127143360268</v>
      </c>
      <c r="AH59" s="1">
        <f t="shared" si="27"/>
        <v>-0.17261755281964897</v>
      </c>
      <c r="AI59" s="1">
        <f t="shared" si="28"/>
        <v>-0.17625023687602193</v>
      </c>
      <c r="AJ59" s="1">
        <f t="shared" si="29"/>
        <v>-0.17717698594563913</v>
      </c>
      <c r="AK59" s="1">
        <f t="shared" si="30"/>
        <v>-0.17583669608130803</v>
      </c>
      <c r="AL59" s="1"/>
      <c r="AM59" t="s">
        <v>206</v>
      </c>
      <c r="AN59" s="7">
        <f t="shared" si="31"/>
        <v>-8.911054835720611E-2</v>
      </c>
      <c r="AO59" s="7">
        <f t="shared" si="32"/>
        <v>1.7441576932100133E-3</v>
      </c>
      <c r="AP59" s="7">
        <f t="shared" si="33"/>
        <v>-6.1084312365440763E-2</v>
      </c>
      <c r="AR59" s="1"/>
      <c r="AS59" t="s">
        <v>206</v>
      </c>
      <c r="AT59">
        <v>-477.58729847271201</v>
      </c>
      <c r="AU59">
        <v>-479.74490861445997</v>
      </c>
      <c r="AV59">
        <v>-479.71528330244303</v>
      </c>
      <c r="AW59">
        <v>-479.83558146272202</v>
      </c>
      <c r="AX59">
        <v>1.0746416379170001</v>
      </c>
      <c r="AY59">
        <v>1.0594699999999999</v>
      </c>
      <c r="AZ59">
        <f t="shared" si="103"/>
        <v>-479.82722588500678</v>
      </c>
      <c r="BB59">
        <v>-230.79517587360101</v>
      </c>
      <c r="BC59">
        <v>-231.84968397302899</v>
      </c>
      <c r="BD59">
        <v>-231.83992848495501</v>
      </c>
      <c r="BE59">
        <v>-231.89816723667201</v>
      </c>
      <c r="BF59">
        <v>1.0747720592959999</v>
      </c>
      <c r="BG59">
        <v>1.0592299999999999</v>
      </c>
      <c r="BH59">
        <f t="shared" si="35"/>
        <v>-231.89411555765872</v>
      </c>
      <c r="BJ59">
        <v>-246.793587553165</v>
      </c>
      <c r="BK59">
        <v>-247.88844020576099</v>
      </c>
      <c r="BL59">
        <v>-247.87118716921299</v>
      </c>
      <c r="BM59">
        <v>-247.932018960124</v>
      </c>
      <c r="BN59">
        <v>1.0754129922160001</v>
      </c>
      <c r="BO59">
        <v>1.06036</v>
      </c>
      <c r="BP59">
        <f>(BM59-BL59)/BN59+BL59</f>
        <v>-247.92775315023732</v>
      </c>
      <c r="BR59">
        <v>-246.793599166532</v>
      </c>
      <c r="BS59">
        <v>-247.88849289025401</v>
      </c>
      <c r="BT59">
        <v>-247.87124338145199</v>
      </c>
      <c r="BU59">
        <v>-247.932095004465</v>
      </c>
      <c r="BV59">
        <v>1.075172520892</v>
      </c>
      <c r="BW59">
        <v>1.0601400000000001</v>
      </c>
      <c r="BX59">
        <f t="shared" si="37"/>
        <v>-247.9278404594377</v>
      </c>
      <c r="BZ59">
        <v>-230.79520277255901</v>
      </c>
      <c r="CA59">
        <v>-231.84981180755301</v>
      </c>
      <c r="CB59">
        <v>-231.84005001224099</v>
      </c>
      <c r="CC59">
        <v>-231.89833842567401</v>
      </c>
      <c r="CD59">
        <v>1.0743750550669999</v>
      </c>
      <c r="CE59">
        <v>1.05888</v>
      </c>
      <c r="CF59">
        <f t="shared" si="38"/>
        <v>-231.89430333202733</v>
      </c>
    </row>
    <row r="60" spans="1:84" x14ac:dyDescent="0.2">
      <c r="A60" t="s">
        <v>132</v>
      </c>
      <c r="B60" s="1">
        <f t="shared" si="39"/>
        <v>0.24522550737393606</v>
      </c>
      <c r="C60" s="1">
        <f t="shared" si="40"/>
        <v>3.5232938747767317</v>
      </c>
      <c r="D60" s="1">
        <f t="shared" si="41"/>
        <v>2.4393813094509609</v>
      </c>
      <c r="E60" s="1">
        <f t="shared" si="42"/>
        <v>2.9098764070689205</v>
      </c>
      <c r="F60" s="1">
        <f t="shared" si="43"/>
        <v>2.8937388327020508</v>
      </c>
      <c r="G60" s="1">
        <f t="shared" si="64"/>
        <v>2.92046414221968</v>
      </c>
      <c r="H60" s="1">
        <f t="shared" si="65"/>
        <v>2.9275837719998741</v>
      </c>
      <c r="I60" s="1">
        <f t="shared" si="44"/>
        <v>2.9176834741773834</v>
      </c>
      <c r="J60" s="1"/>
      <c r="K60" s="1">
        <f t="shared" si="66"/>
        <v>0.22460991145031495</v>
      </c>
      <c r="L60" s="1">
        <f t="shared" si="67"/>
        <v>3.4247870657559183</v>
      </c>
      <c r="M60" s="1">
        <f t="shared" si="68"/>
        <v>2.350450418994606</v>
      </c>
      <c r="N60" s="1">
        <f t="shared" si="69"/>
        <v>2.7869046140924261</v>
      </c>
      <c r="O60" s="1">
        <f t="shared" si="70"/>
        <v>2.7599404510601659</v>
      </c>
      <c r="P60" s="1">
        <f t="shared" si="71"/>
        <v>2.7840266547462624</v>
      </c>
      <c r="Q60" s="1">
        <f t="shared" si="72"/>
        <v>2.7904432260096268</v>
      </c>
      <c r="R60" s="1">
        <f t="shared" si="14"/>
        <v>2.781520575750021</v>
      </c>
      <c r="S60" s="1"/>
      <c r="T60" s="1">
        <f t="shared" si="15"/>
        <v>0.2349177094121255</v>
      </c>
      <c r="U60" s="1">
        <f t="shared" si="16"/>
        <v>3.474040470266325</v>
      </c>
      <c r="V60" s="1">
        <f t="shared" si="17"/>
        <v>2.3949158642227832</v>
      </c>
      <c r="W60" s="1">
        <f t="shared" si="18"/>
        <v>2.8483905105806731</v>
      </c>
      <c r="X60" s="1">
        <f t="shared" si="19"/>
        <v>2.8268396418811084</v>
      </c>
      <c r="Y60" s="1">
        <f t="shared" si="20"/>
        <v>2.852245398482971</v>
      </c>
      <c r="Z60" s="1">
        <f t="shared" si="21"/>
        <v>2.8590134990047504</v>
      </c>
      <c r="AA60" s="1">
        <f t="shared" si="22"/>
        <v>2.8496020249637022</v>
      </c>
      <c r="AD60" s="1">
        <f t="shared" si="23"/>
        <v>-2.0615595923621111E-2</v>
      </c>
      <c r="AE60" s="1">
        <f t="shared" si="24"/>
        <v>-9.8506809020813435E-2</v>
      </c>
      <c r="AF60" s="1">
        <f t="shared" si="25"/>
        <v>-8.8930890456354827E-2</v>
      </c>
      <c r="AG60" s="1">
        <f t="shared" si="26"/>
        <v>-0.12297179297649441</v>
      </c>
      <c r="AH60" s="1">
        <f t="shared" si="27"/>
        <v>-0.13379838164188484</v>
      </c>
      <c r="AI60" s="1">
        <f t="shared" si="28"/>
        <v>-0.13643748747341755</v>
      </c>
      <c r="AJ60" s="1">
        <f t="shared" si="29"/>
        <v>-0.13714054599024728</v>
      </c>
      <c r="AK60" s="1">
        <f t="shared" si="30"/>
        <v>-0.1361628984273624</v>
      </c>
      <c r="AL60" s="1"/>
      <c r="AM60" t="s">
        <v>132</v>
      </c>
      <c r="AN60" s="7">
        <f t="shared" si="31"/>
        <v>-7.7891213097192324E-2</v>
      </c>
      <c r="AO60" s="7">
        <f t="shared" si="32"/>
        <v>9.5759185644586076E-3</v>
      </c>
      <c r="AP60" s="7">
        <f t="shared" si="33"/>
        <v>-4.4867491185530017E-2</v>
      </c>
      <c r="AR60" s="1"/>
      <c r="AS60" t="s">
        <v>132</v>
      </c>
      <c r="AT60">
        <v>-307.64924532004898</v>
      </c>
      <c r="AU60">
        <v>-309.054135858378</v>
      </c>
      <c r="AV60">
        <v>-309.042657574011</v>
      </c>
      <c r="AW60">
        <v>-309.120266176104</v>
      </c>
      <c r="AX60">
        <v>1.074489664121</v>
      </c>
      <c r="AY60">
        <v>1.0588200000000001</v>
      </c>
      <c r="AZ60">
        <f t="shared" si="103"/>
        <v>-309.11488591150413</v>
      </c>
      <c r="BB60">
        <v>-230.79518182087401</v>
      </c>
      <c r="BC60">
        <v>-231.849681391849</v>
      </c>
      <c r="BD60">
        <v>-231.83992620521099</v>
      </c>
      <c r="BE60">
        <v>-231.898163615268</v>
      </c>
      <c r="BF60">
        <v>1.074773870017</v>
      </c>
      <c r="BG60">
        <v>1.0592299999999999</v>
      </c>
      <c r="BH60">
        <f t="shared" si="35"/>
        <v>-231.89411193830486</v>
      </c>
      <c r="BJ60">
        <v>-76.853672707469997</v>
      </c>
      <c r="BK60">
        <v>-77.198839740577</v>
      </c>
      <c r="BL60">
        <v>-77.198843967399</v>
      </c>
      <c r="BM60">
        <v>-77.217465377802</v>
      </c>
      <c r="BN60">
        <v>1.07522982908</v>
      </c>
      <c r="BO60">
        <v>1.0586899999999999</v>
      </c>
      <c r="BP60">
        <f>(BM60-BL60)/BN60+BL60</f>
        <v>-77.216162507025956</v>
      </c>
      <c r="BR60">
        <v>-76.853683252406</v>
      </c>
      <c r="BS60">
        <v>-77.198898351908994</v>
      </c>
      <c r="BT60">
        <v>-77.198892026530999</v>
      </c>
      <c r="BU60">
        <v>-77.217528350492998</v>
      </c>
      <c r="BV60">
        <v>1.0748902592059999</v>
      </c>
      <c r="BW60">
        <v>1.0583800000000001</v>
      </c>
      <c r="BX60">
        <f t="shared" si="37"/>
        <v>-77.216229911773127</v>
      </c>
      <c r="BZ60">
        <v>-230.79520412898</v>
      </c>
      <c r="CA60">
        <v>-231.84977976110301</v>
      </c>
      <c r="CB60">
        <v>-231.840019866468</v>
      </c>
      <c r="CC60">
        <v>-231.898296610595</v>
      </c>
      <c r="CD60">
        <v>1.0744655788390001</v>
      </c>
      <c r="CE60">
        <v>1.0589599999999999</v>
      </c>
      <c r="CF60">
        <f t="shared" si="38"/>
        <v>-231.89425775484222</v>
      </c>
    </row>
    <row r="61" spans="1:84" x14ac:dyDescent="0.2">
      <c r="A61" t="s">
        <v>218</v>
      </c>
      <c r="B61" s="1">
        <f t="shared" si="39"/>
        <v>0.52438098625092311</v>
      </c>
      <c r="C61" s="1">
        <f t="shared" si="40"/>
        <v>1.7278141929097355</v>
      </c>
      <c r="D61" s="1">
        <f t="shared" si="41"/>
        <v>1.3771939582104555</v>
      </c>
      <c r="E61" s="1">
        <f t="shared" si="42"/>
        <v>1.584355447821707</v>
      </c>
      <c r="F61" s="1">
        <f t="shared" si="43"/>
        <v>1.5730444058645925</v>
      </c>
      <c r="G61" s="1">
        <f t="shared" si="64"/>
        <v>1.5845232006016015</v>
      </c>
      <c r="H61" s="1">
        <f t="shared" si="65"/>
        <v>1.5877540303422943</v>
      </c>
      <c r="I61" s="1">
        <f t="shared" si="44"/>
        <v>1.5833657244559656</v>
      </c>
      <c r="J61" s="1"/>
      <c r="K61" s="1">
        <f t="shared" si="66"/>
        <v>0.51676395779066076</v>
      </c>
      <c r="L61" s="1">
        <f t="shared" si="67"/>
        <v>1.6353784266022127</v>
      </c>
      <c r="M61" s="1">
        <f t="shared" si="68"/>
        <v>1.3131927796102085</v>
      </c>
      <c r="N61" s="1">
        <f t="shared" si="69"/>
        <v>1.4952962128405993</v>
      </c>
      <c r="O61" s="1">
        <f t="shared" si="70"/>
        <v>1.4822139439430559</v>
      </c>
      <c r="P61" s="1">
        <f t="shared" si="71"/>
        <v>1.4921202743846043</v>
      </c>
      <c r="Q61" s="1">
        <f t="shared" si="72"/>
        <v>1.4949085172049497</v>
      </c>
      <c r="R61" s="1">
        <f t="shared" si="14"/>
        <v>1.491121359303397</v>
      </c>
      <c r="S61" s="1"/>
      <c r="T61" s="1">
        <f t="shared" si="15"/>
        <v>0.52057247202079193</v>
      </c>
      <c r="U61" s="1">
        <f t="shared" si="16"/>
        <v>1.6815963097559741</v>
      </c>
      <c r="V61" s="1">
        <f t="shared" si="17"/>
        <v>1.3451933689103321</v>
      </c>
      <c r="W61" s="1">
        <f t="shared" si="18"/>
        <v>1.5398258303311532</v>
      </c>
      <c r="X61" s="1">
        <f t="shared" si="19"/>
        <v>1.5276291749038242</v>
      </c>
      <c r="Y61" s="1">
        <f t="shared" si="20"/>
        <v>1.5383217374931029</v>
      </c>
      <c r="Z61" s="1">
        <f t="shared" si="21"/>
        <v>1.541331273773622</v>
      </c>
      <c r="AA61" s="1">
        <f t="shared" si="22"/>
        <v>1.5372435418796813</v>
      </c>
      <c r="AD61" s="1">
        <f t="shared" si="23"/>
        <v>-7.6170284602623539E-3</v>
      </c>
      <c r="AE61" s="1">
        <f t="shared" si="24"/>
        <v>-9.2435766307522815E-2</v>
      </c>
      <c r="AF61" s="1">
        <f t="shared" si="25"/>
        <v>-6.4001178600247011E-2</v>
      </c>
      <c r="AG61" s="1">
        <f t="shared" si="26"/>
        <v>-8.9059234981107682E-2</v>
      </c>
      <c r="AH61" s="1">
        <f t="shared" si="27"/>
        <v>-9.0830461921536543E-2</v>
      </c>
      <c r="AI61" s="1">
        <f t="shared" si="28"/>
        <v>-9.2402926216997194E-2</v>
      </c>
      <c r="AJ61" s="1">
        <f t="shared" si="29"/>
        <v>-9.2845513137344682E-2</v>
      </c>
      <c r="AK61" s="1">
        <f t="shared" si="30"/>
        <v>-9.2244365152568619E-2</v>
      </c>
      <c r="AL61" s="1"/>
      <c r="AM61" t="s">
        <v>167</v>
      </c>
      <c r="AN61" s="7">
        <f t="shared" si="31"/>
        <v>-8.4818737847260461E-2</v>
      </c>
      <c r="AO61" s="7">
        <f t="shared" si="32"/>
        <v>2.8434587707275805E-2</v>
      </c>
      <c r="AP61" s="7">
        <f t="shared" si="33"/>
        <v>-2.6829283321289532E-2</v>
      </c>
      <c r="AR61" s="1"/>
      <c r="AS61" t="s">
        <v>218</v>
      </c>
      <c r="AT61">
        <v>-153.70836603139301</v>
      </c>
      <c r="AU61">
        <v>-154.40045944639999</v>
      </c>
      <c r="AV61">
        <v>-154.39994597360899</v>
      </c>
      <c r="AW61">
        <v>-154.43748439858501</v>
      </c>
      <c r="AX61">
        <v>1.0751064123359999</v>
      </c>
      <c r="AY61">
        <v>1.0586100000000001</v>
      </c>
      <c r="AZ61">
        <f t="shared" si="103"/>
        <v>-154.43486198242942</v>
      </c>
      <c r="BB61">
        <v>-76.853789297302995</v>
      </c>
      <c r="BC61">
        <v>-77.198856693215006</v>
      </c>
      <c r="BD61">
        <v>-77.198882745923001</v>
      </c>
      <c r="BE61">
        <v>-77.217482321204997</v>
      </c>
      <c r="BF61">
        <v>1.0752724234910001</v>
      </c>
      <c r="BG61">
        <v>1.0587200000000001</v>
      </c>
      <c r="BH61">
        <f t="shared" si="35"/>
        <v>-77.216180292921933</v>
      </c>
      <c r="BJ61">
        <v>-76.853741079830996</v>
      </c>
      <c r="BK61">
        <v>-77.198849306116998</v>
      </c>
      <c r="BL61">
        <v>-77.198868529505006</v>
      </c>
      <c r="BM61">
        <v>-77.217477246364993</v>
      </c>
      <c r="BN61">
        <v>1.0752534334799999</v>
      </c>
      <c r="BO61">
        <v>1.0587</v>
      </c>
      <c r="BP61">
        <f t="shared" ref="BP61:BP76" si="110">(BM61-BL61)/BN61+BL61</f>
        <v>-77.216174883784447</v>
      </c>
      <c r="BR61">
        <v>-76.853745064818</v>
      </c>
      <c r="BS61">
        <v>-77.198862185322994</v>
      </c>
      <c r="BT61">
        <v>-77.198880060223004</v>
      </c>
      <c r="BU61">
        <v>-77.217491115097005</v>
      </c>
      <c r="BV61">
        <v>1.07514129076</v>
      </c>
      <c r="BW61">
        <v>1.0586</v>
      </c>
      <c r="BX61">
        <f t="shared" si="37"/>
        <v>-77.216190394254397</v>
      </c>
      <c r="BZ61">
        <v>-76.853797450822995</v>
      </c>
      <c r="CA61">
        <v>-77.198991119772998</v>
      </c>
      <c r="CB61">
        <v>-77.198973207571001</v>
      </c>
      <c r="CC61">
        <v>-77.217610377392006</v>
      </c>
      <c r="CD61">
        <v>1.0750359481709999</v>
      </c>
      <c r="CE61">
        <v>1.0585100000000001</v>
      </c>
      <c r="CF61">
        <f t="shared" si="38"/>
        <v>-77.2163095300007</v>
      </c>
    </row>
    <row r="62" spans="1:84" x14ac:dyDescent="0.2">
      <c r="A62" t="s">
        <v>176</v>
      </c>
      <c r="B62" s="1">
        <f t="shared" si="39"/>
        <v>0.71305720058276567</v>
      </c>
      <c r="C62" s="1">
        <f t="shared" ref="C62:C64" si="111">627.5095*(BC62+BK62-AU62)</f>
        <v>5.343885575042763</v>
      </c>
      <c r="D62" s="1">
        <f t="shared" ref="D62:D64" si="112">627.5095*(BD62+BL62-AV62)</f>
        <v>4.0454427237455759</v>
      </c>
      <c r="E62" s="1">
        <f t="shared" ref="E62:E64" si="113">627.5095*(BE62+BM62-AW62)</f>
        <v>4.8601668774719018</v>
      </c>
      <c r="F62" s="1">
        <f t="shared" ref="F62:F64" si="114">627.5095*(BH62+BP62-AZ62)</f>
        <v>4.7829325765128576</v>
      </c>
      <c r="G62" s="1">
        <f t="shared" si="64"/>
        <v>4.8306039205957347</v>
      </c>
      <c r="H62" s="1">
        <f t="shared" si="65"/>
        <v>4.8421650249115533</v>
      </c>
      <c r="I62" s="1">
        <f t="shared" ref="I62:I64" si="115">(F62-D62)*1.0527+D62</f>
        <v>4.8217982917536935</v>
      </c>
      <c r="J62" s="1"/>
      <c r="K62" s="1">
        <f t="shared" si="66"/>
        <v>0.68167248551109627</v>
      </c>
      <c r="L62" s="1">
        <f t="shared" si="67"/>
        <v>5.2190708619427282</v>
      </c>
      <c r="M62" s="1">
        <f t="shared" si="68"/>
        <v>3.9174507016513678</v>
      </c>
      <c r="N62" s="1">
        <f t="shared" si="69"/>
        <v>4.680191998535788</v>
      </c>
      <c r="O62" s="1">
        <f t="shared" si="70"/>
        <v>4.5853513239891415</v>
      </c>
      <c r="P62" s="1">
        <f t="shared" si="71"/>
        <v>4.6285244202170555</v>
      </c>
      <c r="Q62" s="1">
        <f t="shared" si="72"/>
        <v>4.6389946236218522</v>
      </c>
      <c r="R62" s="1">
        <f t="shared" si="14"/>
        <v>4.620549686786342</v>
      </c>
      <c r="S62" s="1"/>
      <c r="T62" s="1">
        <f t="shared" si="15"/>
        <v>0.69736484304693103</v>
      </c>
      <c r="U62" s="1">
        <f t="shared" si="16"/>
        <v>5.2814782184927456</v>
      </c>
      <c r="V62" s="1">
        <f t="shared" si="17"/>
        <v>3.9814467126984718</v>
      </c>
      <c r="W62" s="1">
        <f t="shared" si="18"/>
        <v>4.7701794380038454</v>
      </c>
      <c r="X62" s="1">
        <f t="shared" si="19"/>
        <v>4.684141950251</v>
      </c>
      <c r="Y62" s="1">
        <f t="shared" si="20"/>
        <v>4.7295641704063947</v>
      </c>
      <c r="Z62" s="1">
        <f t="shared" si="21"/>
        <v>4.7405798242667032</v>
      </c>
      <c r="AA62" s="1">
        <f t="shared" si="22"/>
        <v>4.7211739892700173</v>
      </c>
      <c r="AD62" s="1">
        <f t="shared" si="23"/>
        <v>-3.13847150716694E-2</v>
      </c>
      <c r="AE62" s="1">
        <f t="shared" si="24"/>
        <v>-0.12481471310003478</v>
      </c>
      <c r="AF62" s="1">
        <f t="shared" si="25"/>
        <v>-0.12799202209420812</v>
      </c>
      <c r="AG62" s="1">
        <f t="shared" si="26"/>
        <v>-0.17997487893611375</v>
      </c>
      <c r="AH62" s="1">
        <f t="shared" si="27"/>
        <v>-0.19758125252371617</v>
      </c>
      <c r="AI62" s="1">
        <f t="shared" si="28"/>
        <v>-0.20207950037867928</v>
      </c>
      <c r="AJ62" s="1">
        <f t="shared" si="29"/>
        <v>-0.2031704012897011</v>
      </c>
      <c r="AK62" s="1">
        <f t="shared" si="30"/>
        <v>-0.20124860496735142</v>
      </c>
      <c r="AL62" s="1"/>
      <c r="AM62" t="s">
        <v>176</v>
      </c>
      <c r="AN62" s="7">
        <f t="shared" si="31"/>
        <v>-9.342999802836538E-2</v>
      </c>
      <c r="AO62" s="7">
        <f t="shared" si="32"/>
        <v>-3.1773089941733446E-3</v>
      </c>
      <c r="AP62" s="7">
        <f t="shared" si="33"/>
        <v>-6.9589230429508042E-2</v>
      </c>
      <c r="AR62" s="1"/>
      <c r="AS62" t="s">
        <v>176</v>
      </c>
      <c r="AT62">
        <v>-458.71701345889699</v>
      </c>
      <c r="AU62">
        <v>-460.68583418655197</v>
      </c>
      <c r="AV62">
        <v>-460.66005916838998</v>
      </c>
      <c r="AW62">
        <v>-460.75876114374302</v>
      </c>
      <c r="AX62">
        <v>1.0803162893380001</v>
      </c>
      <c r="AY62">
        <v>1.06464</v>
      </c>
      <c r="AZ62">
        <f t="shared" si="103"/>
        <v>-460.75142312941432</v>
      </c>
      <c r="BB62">
        <v>-230.795107055508</v>
      </c>
      <c r="BC62">
        <v>-231.84964182566799</v>
      </c>
      <c r="BD62">
        <v>-231.83987998890601</v>
      </c>
      <c r="BE62">
        <v>-231.89813922968</v>
      </c>
      <c r="BF62">
        <v>1.074764762859</v>
      </c>
      <c r="BG62">
        <v>1.0592200000000001</v>
      </c>
      <c r="BH62">
        <f t="shared" si="35"/>
        <v>-231.89408649323818</v>
      </c>
      <c r="BJ62">
        <v>-227.92077007445599</v>
      </c>
      <c r="BK62">
        <v>-228.827676337501</v>
      </c>
      <c r="BL62">
        <v>-228.81373235640999</v>
      </c>
      <c r="BM62">
        <v>-228.85287674546001</v>
      </c>
      <c r="BN62">
        <v>1.0878822838810001</v>
      </c>
      <c r="BO62">
        <v>1.0718300000000001</v>
      </c>
      <c r="BP62">
        <f t="shared" si="110"/>
        <v>-228.84971454826109</v>
      </c>
      <c r="BR62">
        <v>-227.920797401486</v>
      </c>
      <c r="BS62">
        <v>-228.827759968305</v>
      </c>
      <c r="BT62">
        <v>-228.81382318033999</v>
      </c>
      <c r="BU62">
        <v>-228.85300256419899</v>
      </c>
      <c r="BV62">
        <v>1.087517603999</v>
      </c>
      <c r="BW62">
        <v>1.0714999999999999</v>
      </c>
      <c r="BX62">
        <f t="shared" si="37"/>
        <v>-228.84984961679945</v>
      </c>
      <c r="BZ62">
        <v>-230.79512974320301</v>
      </c>
      <c r="CA62">
        <v>-231.849757099762</v>
      </c>
      <c r="CB62">
        <v>-231.83999313323801</v>
      </c>
      <c r="CC62">
        <v>-231.898300219155</v>
      </c>
      <c r="CD62">
        <v>1.0743264056670001</v>
      </c>
      <c r="CE62">
        <v>1.05884</v>
      </c>
      <c r="CF62">
        <f t="shared" si="38"/>
        <v>-231.89426629045488</v>
      </c>
    </row>
    <row r="63" spans="1:84" x14ac:dyDescent="0.2">
      <c r="A63" t="s">
        <v>177</v>
      </c>
      <c r="B63" s="1">
        <f t="shared" si="39"/>
        <v>0.89038129932451016</v>
      </c>
      <c r="C63" s="1">
        <f t="shared" si="111"/>
        <v>4.806059308595823</v>
      </c>
      <c r="D63" s="1">
        <f t="shared" si="112"/>
        <v>3.8129815734383468</v>
      </c>
      <c r="E63" s="1">
        <f t="shared" si="113"/>
        <v>4.5122884188009404</v>
      </c>
      <c r="F63" s="1">
        <f t="shared" si="114"/>
        <v>4.451368568116048</v>
      </c>
      <c r="G63" s="1">
        <f t="shared" si="64"/>
        <v>4.4915933326506901</v>
      </c>
      <c r="H63" s="1">
        <f t="shared" si="65"/>
        <v>4.5017405742203858</v>
      </c>
      <c r="I63" s="1">
        <f t="shared" si="115"/>
        <v>4.4850115627355631</v>
      </c>
      <c r="J63" s="1"/>
      <c r="K63" s="1">
        <f t="shared" si="66"/>
        <v>0.8653162154608891</v>
      </c>
      <c r="L63" s="1">
        <f t="shared" si="67"/>
        <v>4.6898381786943588</v>
      </c>
      <c r="M63" s="1">
        <f t="shared" si="68"/>
        <v>3.6982640234735626</v>
      </c>
      <c r="N63" s="1">
        <f t="shared" si="69"/>
        <v>4.3493592681437496</v>
      </c>
      <c r="O63" s="1">
        <f t="shared" si="70"/>
        <v>4.2755383408514867</v>
      </c>
      <c r="P63" s="1">
        <f t="shared" si="71"/>
        <v>4.31191239558947</v>
      </c>
      <c r="Q63" s="1">
        <f t="shared" si="72"/>
        <v>4.3210882434674058</v>
      </c>
      <c r="R63" s="1">
        <f t="shared" si="14"/>
        <v>4.3059606973773032</v>
      </c>
      <c r="S63" s="1"/>
      <c r="T63" s="1">
        <f t="shared" si="15"/>
        <v>0.87784875739269963</v>
      </c>
      <c r="U63" s="1">
        <f t="shared" si="16"/>
        <v>4.7479487436450913</v>
      </c>
      <c r="V63" s="1">
        <f t="shared" si="17"/>
        <v>3.7556227984559545</v>
      </c>
      <c r="W63" s="1">
        <f t="shared" si="18"/>
        <v>4.4308238434723446</v>
      </c>
      <c r="X63" s="1">
        <f t="shared" si="19"/>
        <v>4.3634534544837678</v>
      </c>
      <c r="Y63" s="1">
        <f t="shared" si="20"/>
        <v>4.4017528641200805</v>
      </c>
      <c r="Z63" s="1">
        <f t="shared" si="21"/>
        <v>4.4114144088438962</v>
      </c>
      <c r="AA63" s="1">
        <f t="shared" si="22"/>
        <v>4.3954861300564332</v>
      </c>
      <c r="AD63" s="1">
        <f t="shared" si="23"/>
        <v>-2.5065083863621052E-2</v>
      </c>
      <c r="AE63" s="1">
        <f t="shared" si="24"/>
        <v>-0.11622112990146416</v>
      </c>
      <c r="AF63" s="1">
        <f t="shared" si="25"/>
        <v>-0.11471754996478412</v>
      </c>
      <c r="AG63" s="1">
        <f t="shared" si="26"/>
        <v>-0.16292915065719082</v>
      </c>
      <c r="AH63" s="1">
        <f t="shared" si="27"/>
        <v>-0.17583022726456132</v>
      </c>
      <c r="AI63" s="1">
        <f t="shared" si="28"/>
        <v>-0.17968093706122001</v>
      </c>
      <c r="AJ63" s="1">
        <f t="shared" si="29"/>
        <v>-0.18065233075297993</v>
      </c>
      <c r="AK63" s="1">
        <f t="shared" si="30"/>
        <v>-0.17905086535825987</v>
      </c>
      <c r="AL63" s="1"/>
      <c r="AM63" t="s">
        <v>177</v>
      </c>
      <c r="AN63" s="7">
        <f t="shared" si="31"/>
        <v>-9.1156046037843108E-2</v>
      </c>
      <c r="AO63" s="7">
        <f t="shared" si="32"/>
        <v>1.503579936680044E-3</v>
      </c>
      <c r="AP63" s="7">
        <f t="shared" si="33"/>
        <v>-6.1112677299777207E-2</v>
      </c>
      <c r="AR63" s="1"/>
      <c r="AS63" t="s">
        <v>177</v>
      </c>
      <c r="AT63">
        <v>-438.87335073429102</v>
      </c>
      <c r="AU63">
        <v>-440.80829257639198</v>
      </c>
      <c r="AV63">
        <v>-440.78928215002298</v>
      </c>
      <c r="AW63">
        <v>-440.88729119641903</v>
      </c>
      <c r="AX63">
        <v>1.0789051257690001</v>
      </c>
      <c r="AY63">
        <v>1.06301</v>
      </c>
      <c r="AZ63">
        <f t="shared" si="103"/>
        <v>-440.88012335937043</v>
      </c>
      <c r="BB63">
        <v>-230.79507488355401</v>
      </c>
      <c r="BC63">
        <v>-231.84962283249399</v>
      </c>
      <c r="BD63">
        <v>-231.83986076570301</v>
      </c>
      <c r="BE63">
        <v>-231.898118686808</v>
      </c>
      <c r="BF63">
        <v>1.0747630918660001</v>
      </c>
      <c r="BG63">
        <v>1.0592200000000001</v>
      </c>
      <c r="BH63">
        <f t="shared" si="35"/>
        <v>-231.89406612644333</v>
      </c>
      <c r="BJ63">
        <v>-208.07685693787701</v>
      </c>
      <c r="BK63">
        <v>-208.95101080119099</v>
      </c>
      <c r="BL63">
        <v>-208.943345011654</v>
      </c>
      <c r="BM63">
        <v>-208.98198172059699</v>
      </c>
      <c r="BN63">
        <v>1.0847366823869999</v>
      </c>
      <c r="BO63">
        <v>1.0682199999999999</v>
      </c>
      <c r="BP63">
        <f t="shared" si="110"/>
        <v>-208.97896352587071</v>
      </c>
      <c r="BR63">
        <v>-208.07688192893801</v>
      </c>
      <c r="BS63">
        <v>-208.95110930993101</v>
      </c>
      <c r="BT63">
        <v>-208.94344311977201</v>
      </c>
      <c r="BU63">
        <v>-208.98212244408799</v>
      </c>
      <c r="BV63">
        <v>1.084431071367</v>
      </c>
      <c r="BW63">
        <v>1.0679399999999999</v>
      </c>
      <c r="BX63">
        <f t="shared" si="37"/>
        <v>-208.97911096933595</v>
      </c>
      <c r="BZ63">
        <v>-230.79508983624501</v>
      </c>
      <c r="CA63">
        <v>-231.84970953390601</v>
      </c>
      <c r="CB63">
        <v>-231.83994547162999</v>
      </c>
      <c r="CC63">
        <v>-231.89823760743499</v>
      </c>
      <c r="CD63">
        <v>1.0744417875329999</v>
      </c>
      <c r="CE63">
        <v>1.0589299999999999</v>
      </c>
      <c r="CF63">
        <f t="shared" si="38"/>
        <v>-231.89419888626946</v>
      </c>
    </row>
    <row r="64" spans="1:84" x14ac:dyDescent="0.2">
      <c r="A64" t="s">
        <v>133</v>
      </c>
      <c r="B64" s="1">
        <f t="shared" si="39"/>
        <v>0.79174952238783436</v>
      </c>
      <c r="C64" s="1">
        <f t="shared" si="111"/>
        <v>3.6467094701167579</v>
      </c>
      <c r="D64" s="1">
        <f t="shared" si="112"/>
        <v>2.8917341787091262</v>
      </c>
      <c r="E64" s="1">
        <f t="shared" si="113"/>
        <v>3.4178869217037997</v>
      </c>
      <c r="F64" s="1">
        <f t="shared" si="114"/>
        <v>3.33394057741766</v>
      </c>
      <c r="G64" s="1">
        <f t="shared" si="64"/>
        <v>3.3619012880080006</v>
      </c>
      <c r="H64" s="1">
        <f t="shared" si="65"/>
        <v>3.3688480414285547</v>
      </c>
      <c r="I64" s="1">
        <f t="shared" si="115"/>
        <v>3.3572448546295997</v>
      </c>
      <c r="J64" s="1"/>
      <c r="K64" s="1">
        <f t="shared" si="66"/>
        <v>0.76167863084339449</v>
      </c>
      <c r="L64" s="1">
        <f t="shared" si="67"/>
        <v>3.5456466912623688</v>
      </c>
      <c r="M64" s="1">
        <f t="shared" si="68"/>
        <v>2.7927486784223738</v>
      </c>
      <c r="N64" s="1">
        <f t="shared" si="69"/>
        <v>3.2840008107955692</v>
      </c>
      <c r="O64" s="1">
        <f t="shared" si="70"/>
        <v>3.1899102694449075</v>
      </c>
      <c r="P64" s="1">
        <f t="shared" si="71"/>
        <v>3.215022796845262</v>
      </c>
      <c r="Q64" s="1">
        <f t="shared" si="72"/>
        <v>3.22126192782348</v>
      </c>
      <c r="R64" s="1">
        <f t="shared" si="14"/>
        <v>3.210840685291795</v>
      </c>
      <c r="S64" s="1"/>
      <c r="T64" s="1">
        <f t="shared" si="15"/>
        <v>0.77671407661561442</v>
      </c>
      <c r="U64" s="1">
        <f t="shared" si="16"/>
        <v>3.5961780806895636</v>
      </c>
      <c r="V64" s="1">
        <f t="shared" si="17"/>
        <v>2.84224142856575</v>
      </c>
      <c r="W64" s="1">
        <f t="shared" si="18"/>
        <v>3.3509438662496844</v>
      </c>
      <c r="X64" s="1">
        <f t="shared" si="19"/>
        <v>3.2619254234312836</v>
      </c>
      <c r="Y64" s="1">
        <f t="shared" si="20"/>
        <v>3.2884620424266311</v>
      </c>
      <c r="Z64" s="1">
        <f t="shared" si="21"/>
        <v>3.2950549846260175</v>
      </c>
      <c r="AA64" s="1">
        <f t="shared" si="22"/>
        <v>3.2840427699606973</v>
      </c>
      <c r="AD64" s="1">
        <f t="shared" si="23"/>
        <v>-3.0070891544439871E-2</v>
      </c>
      <c r="AE64" s="1">
        <f t="shared" si="24"/>
        <v>-0.10106277885438919</v>
      </c>
      <c r="AF64" s="1">
        <f t="shared" si="25"/>
        <v>-9.8985500286752348E-2</v>
      </c>
      <c r="AG64" s="1">
        <f t="shared" si="26"/>
        <v>-0.13388611090823055</v>
      </c>
      <c r="AH64" s="1">
        <f t="shared" si="27"/>
        <v>-0.14403030797275251</v>
      </c>
      <c r="AI64" s="1">
        <f t="shared" si="28"/>
        <v>-0.14687849116273854</v>
      </c>
      <c r="AJ64" s="1">
        <f t="shared" si="29"/>
        <v>-0.14758611360507468</v>
      </c>
      <c r="AK64" s="1">
        <f t="shared" si="30"/>
        <v>-0.14640416933780465</v>
      </c>
      <c r="AL64" s="1"/>
      <c r="AM64" t="s">
        <v>133</v>
      </c>
      <c r="AN64" s="7">
        <f t="shared" si="31"/>
        <v>-7.099188730994932E-2</v>
      </c>
      <c r="AO64" s="7">
        <f t="shared" si="32"/>
        <v>2.0772785676368422E-3</v>
      </c>
      <c r="AP64" s="7">
        <f t="shared" si="33"/>
        <v>-4.5044807686000166E-2</v>
      </c>
      <c r="AR64" s="1"/>
      <c r="AS64" t="s">
        <v>133</v>
      </c>
      <c r="AT64">
        <v>-306.86226823582098</v>
      </c>
      <c r="AU64">
        <v>-308.22088320375201</v>
      </c>
      <c r="AV64">
        <v>-308.20554905728397</v>
      </c>
      <c r="AW64">
        <v>-308.27422114029099</v>
      </c>
      <c r="AX64">
        <v>1.078939300998</v>
      </c>
      <c r="AY64">
        <v>1.0632299999999999</v>
      </c>
      <c r="AZ64">
        <f t="shared" si="103"/>
        <v>-308.26919682963177</v>
      </c>
      <c r="BB64">
        <v>-230.79516315214801</v>
      </c>
      <c r="BC64">
        <v>-231.849677322536</v>
      </c>
      <c r="BD64">
        <v>-231.839919805546</v>
      </c>
      <c r="BE64">
        <v>-231.89816554075401</v>
      </c>
      <c r="BF64">
        <v>1.0747699760859999</v>
      </c>
      <c r="BG64">
        <v>1.0592299999999999</v>
      </c>
      <c r="BH64">
        <f t="shared" si="35"/>
        <v>-231.89411348094072</v>
      </c>
      <c r="BJ64">
        <v>-76.065843350547993</v>
      </c>
      <c r="BK64">
        <v>-76.365394480001996</v>
      </c>
      <c r="BL64">
        <v>-76.361020980183994</v>
      </c>
      <c r="BM64">
        <v>-76.370608850249994</v>
      </c>
      <c r="BN64">
        <v>1.0958321939639999</v>
      </c>
      <c r="BO64">
        <v>1.07914</v>
      </c>
      <c r="BP64">
        <f t="shared" si="110"/>
        <v>-76.36977037641347</v>
      </c>
      <c r="BR64">
        <v>-76.065877719824996</v>
      </c>
      <c r="BS64">
        <v>-76.365473895318999</v>
      </c>
      <c r="BT64">
        <v>-76.361099853701006</v>
      </c>
      <c r="BU64">
        <v>-76.370709304185993</v>
      </c>
      <c r="BV64">
        <v>1.095063259909</v>
      </c>
      <c r="BW64">
        <v>1.0784800000000001</v>
      </c>
      <c r="BX64">
        <f t="shared" si="37"/>
        <v>-76.369875100608468</v>
      </c>
      <c r="BZ64">
        <v>-230.79517670388501</v>
      </c>
      <c r="CA64">
        <v>-231.84975896100201</v>
      </c>
      <c r="CB64">
        <v>-231.83999867545799</v>
      </c>
      <c r="CC64">
        <v>-231.89827844790801</v>
      </c>
      <c r="CD64">
        <v>1.0744873423900001</v>
      </c>
      <c r="CE64">
        <v>1.05898</v>
      </c>
      <c r="CF64">
        <f t="shared" si="38"/>
        <v>-231.8942382836421</v>
      </c>
    </row>
    <row r="65" spans="1:84" x14ac:dyDescent="0.2">
      <c r="A65" t="s">
        <v>179</v>
      </c>
      <c r="B65" s="1">
        <f t="shared" si="39"/>
        <v>-0.112102543426177</v>
      </c>
      <c r="C65" s="1">
        <f t="shared" si="40"/>
        <v>4.8364863230681392</v>
      </c>
      <c r="D65" s="1">
        <f t="shared" si="41"/>
        <v>3.477333879204016</v>
      </c>
      <c r="E65" s="1">
        <f t="shared" si="42"/>
        <v>4.3012574840908329</v>
      </c>
      <c r="F65" s="1">
        <f t="shared" si="43"/>
        <v>4.2138757290948359</v>
      </c>
      <c r="G65" s="1">
        <f t="shared" si="64"/>
        <v>4.2600863647569858</v>
      </c>
      <c r="H65" s="1">
        <f t="shared" si="65"/>
        <v>4.2720535716213304</v>
      </c>
      <c r="I65" s="1">
        <f t="shared" si="44"/>
        <v>4.2526914845840817</v>
      </c>
      <c r="J65" s="1"/>
      <c r="K65" s="1">
        <f t="shared" si="66"/>
        <v>-0.13946277027175838</v>
      </c>
      <c r="L65" s="1">
        <f t="shared" si="67"/>
        <v>4.7313970698940135</v>
      </c>
      <c r="M65" s="1">
        <f t="shared" si="68"/>
        <v>3.3654003127538354</v>
      </c>
      <c r="N65" s="1">
        <f t="shared" si="69"/>
        <v>4.1475185420177025</v>
      </c>
      <c r="O65" s="1">
        <f t="shared" si="70"/>
        <v>4.04446460900704</v>
      </c>
      <c r="P65" s="1">
        <f t="shared" si="71"/>
        <v>4.0870691029539659</v>
      </c>
      <c r="Q65" s="1">
        <f t="shared" si="72"/>
        <v>4.0981024242902313</v>
      </c>
      <c r="R65" s="1">
        <f t="shared" si="14"/>
        <v>4.0802512974195837</v>
      </c>
      <c r="S65" s="1"/>
      <c r="T65" s="1">
        <f t="shared" si="15"/>
        <v>-0.12578265684896769</v>
      </c>
      <c r="U65" s="1">
        <f t="shared" si="16"/>
        <v>4.7839416964810759</v>
      </c>
      <c r="V65" s="1">
        <f t="shared" si="17"/>
        <v>3.4213670959789257</v>
      </c>
      <c r="W65" s="1">
        <f t="shared" si="18"/>
        <v>4.2243880130542681</v>
      </c>
      <c r="X65" s="1">
        <f t="shared" si="19"/>
        <v>4.1291701690509379</v>
      </c>
      <c r="Y65" s="1">
        <f t="shared" si="20"/>
        <v>4.1735777338554758</v>
      </c>
      <c r="Z65" s="1">
        <f t="shared" si="21"/>
        <v>4.1850779979557808</v>
      </c>
      <c r="AA65" s="1">
        <f t="shared" si="22"/>
        <v>4.1664713910018332</v>
      </c>
      <c r="AD65" s="1">
        <f t="shared" si="23"/>
        <v>-2.7360226845581384E-2</v>
      </c>
      <c r="AE65" s="1">
        <f t="shared" si="24"/>
        <v>-0.10508925317412565</v>
      </c>
      <c r="AF65" s="1">
        <f t="shared" si="25"/>
        <v>-0.1119335664501806</v>
      </c>
      <c r="AG65" s="1">
        <f t="shared" si="26"/>
        <v>-0.15373894207313032</v>
      </c>
      <c r="AH65" s="1">
        <f t="shared" si="27"/>
        <v>-0.16941112008779591</v>
      </c>
      <c r="AI65" s="1">
        <f t="shared" si="28"/>
        <v>-0.17301726180301991</v>
      </c>
      <c r="AJ65" s="1">
        <f t="shared" si="29"/>
        <v>-0.17395114733109907</v>
      </c>
      <c r="AK65" s="1">
        <f t="shared" si="30"/>
        <v>-0.17244018716449805</v>
      </c>
      <c r="AL65" s="1"/>
      <c r="AM65" t="s">
        <v>179</v>
      </c>
      <c r="AN65" s="7">
        <f t="shared" si="31"/>
        <v>-7.7729026328544268E-2</v>
      </c>
      <c r="AO65" s="7">
        <f t="shared" si="32"/>
        <v>-6.8443132760549474E-3</v>
      </c>
      <c r="AP65" s="7">
        <f t="shared" si="33"/>
        <v>-5.7477553637615308E-2</v>
      </c>
      <c r="AR65" s="1"/>
      <c r="AS65" t="s">
        <v>179</v>
      </c>
      <c r="AT65">
        <v>-345.894940669005</v>
      </c>
      <c r="AU65">
        <v>-347.44100583001398</v>
      </c>
      <c r="AV65">
        <v>-347.431549559193</v>
      </c>
      <c r="AW65">
        <v>-347.50857304675799</v>
      </c>
      <c r="AX65">
        <v>1.078987830135</v>
      </c>
      <c r="AY65">
        <v>1.06274</v>
      </c>
      <c r="AZ65">
        <f t="shared" si="103"/>
        <v>-347.50293450480018</v>
      </c>
      <c r="BB65">
        <v>-230.79514691404299</v>
      </c>
      <c r="BC65">
        <v>-231.84967085465999</v>
      </c>
      <c r="BD65">
        <v>-231.839911627341</v>
      </c>
      <c r="BE65">
        <v>-231.89816325917599</v>
      </c>
      <c r="BF65">
        <v>1.074767403312</v>
      </c>
      <c r="BG65">
        <v>1.0592200000000001</v>
      </c>
      <c r="BH65">
        <f t="shared" si="35"/>
        <v>-231.89411091888584</v>
      </c>
      <c r="BJ65">
        <v>-115.099972401729</v>
      </c>
      <c r="BK65">
        <v>-115.583627544115</v>
      </c>
      <c r="BL65">
        <v>-115.586096447812</v>
      </c>
      <c r="BM65">
        <v>-115.60355529775499</v>
      </c>
      <c r="BN65">
        <v>1.0903671635859999</v>
      </c>
      <c r="BO65">
        <v>1.0719000000000001</v>
      </c>
      <c r="BP65">
        <f t="shared" si="110"/>
        <v>-115.60210834777199</v>
      </c>
      <c r="BR65">
        <v>-115.099994462279</v>
      </c>
      <c r="BS65">
        <v>-115.58368074665201</v>
      </c>
      <c r="BT65">
        <v>-115.58616332134</v>
      </c>
      <c r="BU65">
        <v>-115.60364279534301</v>
      </c>
      <c r="BV65">
        <v>1.089745372766</v>
      </c>
      <c r="BW65">
        <v>1.07135</v>
      </c>
      <c r="BX65">
        <f t="shared" si="37"/>
        <v>-115.60220328300429</v>
      </c>
      <c r="BZ65">
        <v>-230.79516845478801</v>
      </c>
      <c r="CA65">
        <v>-231.849785122501</v>
      </c>
      <c r="CB65">
        <v>-231.84002313129801</v>
      </c>
      <c r="CC65">
        <v>-231.898320760177</v>
      </c>
      <c r="CD65">
        <v>1.074356663971</v>
      </c>
      <c r="CE65">
        <v>1.0588599999999999</v>
      </c>
      <c r="CF65">
        <f t="shared" si="38"/>
        <v>-231.89428595744693</v>
      </c>
    </row>
    <row r="66" spans="1:84" x14ac:dyDescent="0.2">
      <c r="A66" t="s">
        <v>180</v>
      </c>
      <c r="B66" s="1">
        <f t="shared" si="39"/>
        <v>-1.0621840379989886</v>
      </c>
      <c r="C66" s="1">
        <f t="shared" si="40"/>
        <v>3.9077477983300439</v>
      </c>
      <c r="D66" s="1">
        <f t="shared" si="41"/>
        <v>2.5296239789851285</v>
      </c>
      <c r="E66" s="1">
        <f t="shared" si="42"/>
        <v>3.3014479079836492</v>
      </c>
      <c r="F66" s="1">
        <f t="shared" si="43"/>
        <v>3.2449632009556071</v>
      </c>
      <c r="G66" s="1">
        <f t="shared" si="64"/>
        <v>3.2881696899626238</v>
      </c>
      <c r="H66" s="1">
        <f t="shared" si="65"/>
        <v>3.2999379788316192</v>
      </c>
      <c r="I66" s="1">
        <f t="shared" si="44"/>
        <v>3.2826615779534514</v>
      </c>
      <c r="J66" s="1"/>
      <c r="K66" s="1">
        <f t="shared" si="66"/>
        <v>-1.0889039384432133</v>
      </c>
      <c r="L66" s="1">
        <f t="shared" si="67"/>
        <v>3.806969120648191</v>
      </c>
      <c r="M66" s="1">
        <f t="shared" si="68"/>
        <v>2.4235284396823857</v>
      </c>
      <c r="N66" s="1">
        <f t="shared" si="69"/>
        <v>3.1571501958648813</v>
      </c>
      <c r="O66" s="1">
        <f t="shared" si="70"/>
        <v>3.0866266616826534</v>
      </c>
      <c r="P66" s="1">
        <f t="shared" si="71"/>
        <v>3.1266777942914699</v>
      </c>
      <c r="Q66" s="1">
        <f t="shared" si="72"/>
        <v>3.1375866486997612</v>
      </c>
      <c r="R66" s="1">
        <f t="shared" si="14"/>
        <v>3.1215719379820674</v>
      </c>
      <c r="S66" s="1"/>
      <c r="T66" s="1">
        <f t="shared" si="15"/>
        <v>-1.0755439882211011</v>
      </c>
      <c r="U66" s="1">
        <f t="shared" si="16"/>
        <v>3.8573584594891175</v>
      </c>
      <c r="V66" s="1">
        <f t="shared" si="17"/>
        <v>2.4765762093337571</v>
      </c>
      <c r="W66" s="1">
        <f t="shared" si="18"/>
        <v>3.229299051924265</v>
      </c>
      <c r="X66" s="1">
        <f t="shared" si="19"/>
        <v>3.1657949313191303</v>
      </c>
      <c r="Y66" s="1">
        <f t="shared" si="20"/>
        <v>3.2074237421270468</v>
      </c>
      <c r="Z66" s="1">
        <f t="shared" si="21"/>
        <v>3.2187623137656902</v>
      </c>
      <c r="AA66" s="1">
        <f t="shared" si="22"/>
        <v>3.2021167579677594</v>
      </c>
      <c r="AD66" s="1">
        <f t="shared" si="23"/>
        <v>-2.6719900444224676E-2</v>
      </c>
      <c r="AE66" s="1">
        <f t="shared" si="24"/>
        <v>-0.10077867768185289</v>
      </c>
      <c r="AF66" s="1">
        <f t="shared" si="25"/>
        <v>-0.10609553930274274</v>
      </c>
      <c r="AG66" s="1">
        <f t="shared" si="26"/>
        <v>-0.14429771211876785</v>
      </c>
      <c r="AH66" s="1">
        <f t="shared" si="27"/>
        <v>-0.15833653927295366</v>
      </c>
      <c r="AI66" s="1">
        <f t="shared" si="28"/>
        <v>-0.16149189567115396</v>
      </c>
      <c r="AJ66" s="1">
        <f t="shared" si="29"/>
        <v>-0.16235133013185798</v>
      </c>
      <c r="AK66" s="1">
        <f t="shared" si="30"/>
        <v>-0.16108963997138392</v>
      </c>
      <c r="AL66" s="1"/>
      <c r="AM66" t="s">
        <v>180</v>
      </c>
      <c r="AN66" s="7">
        <f t="shared" si="31"/>
        <v>-7.4058777237628215E-2</v>
      </c>
      <c r="AO66" s="7">
        <f t="shared" si="32"/>
        <v>-5.3168616208898456E-3</v>
      </c>
      <c r="AP66" s="7">
        <f t="shared" si="33"/>
        <v>-5.2240999970210922E-2</v>
      </c>
      <c r="AR66" s="1"/>
      <c r="AS66" t="s">
        <v>180</v>
      </c>
      <c r="AT66">
        <v>-326.05514406695698</v>
      </c>
      <c r="AU66">
        <v>-327.56900310185398</v>
      </c>
      <c r="AV66">
        <v>-327.566174676363</v>
      </c>
      <c r="AW66">
        <v>-327.64273452276501</v>
      </c>
      <c r="AX66">
        <v>1.076851340158</v>
      </c>
      <c r="AY66">
        <v>1.0604</v>
      </c>
      <c r="AZ66">
        <f t="shared" si="103"/>
        <v>-327.63727069820646</v>
      </c>
      <c r="BB66">
        <v>-230.79518879983701</v>
      </c>
      <c r="BC66">
        <v>-231.84968573753301</v>
      </c>
      <c r="BD66">
        <v>-231.83993145878401</v>
      </c>
      <c r="BE66">
        <v>-231.898165861005</v>
      </c>
      <c r="BF66">
        <v>1.0747747223199999</v>
      </c>
      <c r="BG66">
        <v>1.0592299999999999</v>
      </c>
      <c r="BH66">
        <f t="shared" si="35"/>
        <v>-231.8941143503348</v>
      </c>
      <c r="BJ66">
        <v>-95.261647965060007</v>
      </c>
      <c r="BK66">
        <v>-95.713089972069</v>
      </c>
      <c r="BL66">
        <v>-95.722212005336004</v>
      </c>
      <c r="BM66">
        <v>-95.739307469845002</v>
      </c>
      <c r="BN66">
        <v>1.0838322432180001</v>
      </c>
      <c r="BO66">
        <v>1.06457</v>
      </c>
      <c r="BP66">
        <f t="shared" si="110"/>
        <v>-95.737985170063268</v>
      </c>
      <c r="BR66">
        <v>-95.261668641954998</v>
      </c>
      <c r="BS66">
        <v>-95.713142512527995</v>
      </c>
      <c r="BT66">
        <v>-95.722276714393004</v>
      </c>
      <c r="BU66">
        <v>-95.739390069554005</v>
      </c>
      <c r="BV66">
        <v>1.0832563741400001</v>
      </c>
      <c r="BW66">
        <v>1.06406</v>
      </c>
      <c r="BX66">
        <f t="shared" si="37"/>
        <v>-95.738074779901353</v>
      </c>
      <c r="BZ66">
        <v>-230.79521070381199</v>
      </c>
      <c r="CA66">
        <v>-231.84979379811301</v>
      </c>
      <c r="CB66">
        <v>-231.84003582372401</v>
      </c>
      <c r="CC66">
        <v>-231.898313214328</v>
      </c>
      <c r="CD66">
        <v>1.0744110634070001</v>
      </c>
      <c r="CE66">
        <v>1.05891</v>
      </c>
      <c r="CF66">
        <f t="shared" si="38"/>
        <v>-231.89427706582291</v>
      </c>
    </row>
    <row r="67" spans="1:84" x14ac:dyDescent="0.2">
      <c r="A67" t="s">
        <v>202</v>
      </c>
      <c r="B67" s="1">
        <f t="shared" ref="B67" si="116">627.5095*(BB67+BJ67-AT67)</f>
        <v>-0.48351723505125466</v>
      </c>
      <c r="C67" s="1">
        <f t="shared" ref="C67" si="117">627.5095*(BC67+BK67-AU67)</f>
        <v>6.2955182630441975</v>
      </c>
      <c r="D67" s="1">
        <f t="shared" ref="D67" si="118">627.5095*(BD67+BL67-AV67)</f>
        <v>4.3304376246191225</v>
      </c>
      <c r="E67" s="1">
        <f t="shared" ref="E67" si="119">627.5095*(BE67+BM67-AW67)</f>
        <v>5.3943877968941107</v>
      </c>
      <c r="F67" s="1">
        <f t="shared" ref="F67" si="120">627.5095*(BH67+BP67-AZ67)</f>
        <v>5.3263228366602746</v>
      </c>
      <c r="G67" s="1">
        <f t="shared" si="64"/>
        <v>5.3885158681522443</v>
      </c>
      <c r="H67" s="1">
        <f t="shared" si="65"/>
        <v>5.4045371374207685</v>
      </c>
      <c r="I67" s="1">
        <f t="shared" ref="I67" si="121">(F67-D67)*1.0527+D67</f>
        <v>5.3788059873348431</v>
      </c>
      <c r="J67" s="1"/>
      <c r="K67" s="1">
        <f t="shared" si="66"/>
        <v>-0.51776533304591033</v>
      </c>
      <c r="L67" s="1">
        <f t="shared" si="67"/>
        <v>6.1675204452875967</v>
      </c>
      <c r="M67" s="1">
        <f t="shared" si="68"/>
        <v>4.1944340230961012</v>
      </c>
      <c r="N67" s="1">
        <f t="shared" si="69"/>
        <v>5.2068171884081078</v>
      </c>
      <c r="O67" s="1">
        <f t="shared" si="70"/>
        <v>5.1167822048793452</v>
      </c>
      <c r="P67" s="1">
        <f t="shared" si="71"/>
        <v>5.1743828488317085</v>
      </c>
      <c r="Q67" s="1">
        <f t="shared" si="72"/>
        <v>5.1892210936424696</v>
      </c>
      <c r="R67" s="1">
        <f t="shared" si="14"/>
        <v>5.1653899540593224</v>
      </c>
      <c r="S67" s="1"/>
      <c r="T67" s="1">
        <f t="shared" si="15"/>
        <v>-0.50064128404858255</v>
      </c>
      <c r="U67" s="1">
        <f t="shared" si="16"/>
        <v>6.2315193541658971</v>
      </c>
      <c r="V67" s="1">
        <f t="shared" si="17"/>
        <v>4.2624358238576114</v>
      </c>
      <c r="W67" s="1">
        <f t="shared" si="18"/>
        <v>5.3006024926511088</v>
      </c>
      <c r="X67" s="1">
        <f t="shared" si="19"/>
        <v>5.2215525207698104</v>
      </c>
      <c r="Y67" s="1">
        <f t="shared" si="20"/>
        <v>5.2814493584919759</v>
      </c>
      <c r="Z67" s="1">
        <f t="shared" si="21"/>
        <v>5.2968791155316186</v>
      </c>
      <c r="AA67" s="1">
        <f t="shared" si="22"/>
        <v>5.2720979706970823</v>
      </c>
      <c r="AD67" s="1">
        <f t="shared" si="23"/>
        <v>-3.4248097994655669E-2</v>
      </c>
      <c r="AE67" s="1">
        <f t="shared" si="24"/>
        <v>-0.1279978177566008</v>
      </c>
      <c r="AF67" s="1">
        <f t="shared" si="25"/>
        <v>-0.13600360152302127</v>
      </c>
      <c r="AG67" s="1">
        <f t="shared" si="26"/>
        <v>-0.18757060848600293</v>
      </c>
      <c r="AH67" s="1">
        <f t="shared" si="27"/>
        <v>-0.20954063178092941</v>
      </c>
      <c r="AI67" s="1">
        <f t="shared" si="28"/>
        <v>-0.21413301932053574</v>
      </c>
      <c r="AJ67" s="1">
        <f t="shared" si="29"/>
        <v>-0.21531604377829883</v>
      </c>
      <c r="AK67" s="1">
        <f t="shared" si="30"/>
        <v>-0.21341603327552061</v>
      </c>
      <c r="AL67" s="1"/>
      <c r="AM67" t="s">
        <v>202</v>
      </c>
      <c r="AN67" s="7">
        <f t="shared" si="31"/>
        <v>-9.3749719761945127E-2</v>
      </c>
      <c r="AO67" s="7">
        <f t="shared" si="32"/>
        <v>-8.0057837664204712E-3</v>
      </c>
      <c r="AP67" s="7">
        <f t="shared" si="33"/>
        <v>-7.3537030257908143E-2</v>
      </c>
      <c r="AR67" s="1"/>
      <c r="AS67" t="s">
        <v>202</v>
      </c>
      <c r="AT67">
        <v>-477.91332424328499</v>
      </c>
      <c r="AU67">
        <v>-480.04504655123202</v>
      </c>
      <c r="AV67">
        <v>-480.02863641825098</v>
      </c>
      <c r="AW67">
        <v>-480.13608050893799</v>
      </c>
      <c r="AX67">
        <v>1.0785374657789999</v>
      </c>
      <c r="AY67">
        <v>1.0624499999999999</v>
      </c>
      <c r="AZ67">
        <f t="shared" si="103"/>
        <v>-480.128256592882</v>
      </c>
      <c r="BB67">
        <v>-230.795120991098</v>
      </c>
      <c r="BC67">
        <v>-231.84966718465299</v>
      </c>
      <c r="BD67">
        <v>-231.83990510128501</v>
      </c>
      <c r="BE67">
        <v>-231.898167106286</v>
      </c>
      <c r="BF67">
        <v>1.0747618107320001</v>
      </c>
      <c r="BG67">
        <v>1.0592200000000001</v>
      </c>
      <c r="BH67">
        <f t="shared" si="35"/>
        <v>-231.89411432645397</v>
      </c>
      <c r="BJ67">
        <v>-247.11897378591601</v>
      </c>
      <c r="BK67">
        <v>-248.185346820039</v>
      </c>
      <c r="BL67">
        <v>-248.181830325627</v>
      </c>
      <c r="BM67">
        <v>-248.229316898859</v>
      </c>
      <c r="BN67">
        <v>1.083576937626</v>
      </c>
      <c r="BO67">
        <v>1.0665899999999999</v>
      </c>
      <c r="BP67">
        <f t="shared" si="110"/>
        <v>-248.22565423104902</v>
      </c>
      <c r="BR67">
        <v>-247.118997921578</v>
      </c>
      <c r="BS67">
        <v>-248.18540090497399</v>
      </c>
      <c r="BT67">
        <v>-248.18190184609799</v>
      </c>
      <c r="BU67">
        <v>-248.22941055364399</v>
      </c>
      <c r="BV67">
        <v>1.083223813162</v>
      </c>
      <c r="BW67">
        <v>1.06626</v>
      </c>
      <c r="BX67">
        <f t="shared" si="37"/>
        <v>-248.22576047159046</v>
      </c>
      <c r="BZ67">
        <v>-230.79515143325199</v>
      </c>
      <c r="CA67">
        <v>-231.84981707721599</v>
      </c>
      <c r="CB67">
        <v>-231.84005031634001</v>
      </c>
      <c r="CC67">
        <v>-231.89837236427999</v>
      </c>
      <c r="CD67">
        <v>1.0742351885949999</v>
      </c>
      <c r="CE67">
        <v>1.0587599999999999</v>
      </c>
      <c r="CF67">
        <f t="shared" si="38"/>
        <v>-231.89434201015081</v>
      </c>
    </row>
    <row r="68" spans="1:84" x14ac:dyDescent="0.2">
      <c r="A68" t="s">
        <v>207</v>
      </c>
      <c r="B68" s="1">
        <f t="shared" ref="B68" si="122">627.5095*(BB68+BJ68-AT68)</f>
        <v>1.175390860051797</v>
      </c>
      <c r="C68" s="1">
        <f t="shared" ref="C68" si="123">627.5095*(BC68+BK68-AU68)</f>
        <v>4.3857775299685207</v>
      </c>
      <c r="D68" s="1">
        <f t="shared" ref="D68" si="124">627.5095*(BD68+BL68-AV68)</f>
        <v>3.6615751594925019</v>
      </c>
      <c r="E68" s="1">
        <f t="shared" ref="E68" si="125">627.5095*(BE68+BM68-AW68)</f>
        <v>4.2170532085549128</v>
      </c>
      <c r="F68" s="1">
        <f t="shared" ref="F68" si="126">627.5095*(BH68+BP68-AZ68)</f>
        <v>4.1930930588929085</v>
      </c>
      <c r="G68" s="1">
        <f t="shared" si="64"/>
        <v>4.2250744908998312</v>
      </c>
      <c r="H68" s="1">
        <f t="shared" si="65"/>
        <v>4.2330504464290346</v>
      </c>
      <c r="I68" s="1">
        <f t="shared" ref="I68" si="127">(F68-D68)*1.0527+D68</f>
        <v>4.2211040521913095</v>
      </c>
      <c r="J68" s="1"/>
      <c r="K68" s="1">
        <f t="shared" si="66"/>
        <v>1.1647828784813306</v>
      </c>
      <c r="L68" s="1">
        <f t="shared" si="67"/>
        <v>4.3386660569384858</v>
      </c>
      <c r="M68" s="1">
        <f t="shared" si="68"/>
        <v>3.6126674882289138</v>
      </c>
      <c r="N68" s="1">
        <f t="shared" si="69"/>
        <v>4.148132551893486</v>
      </c>
      <c r="O68" s="1">
        <f t="shared" si="70"/>
        <v>4.1114670601469063</v>
      </c>
      <c r="P68" s="1">
        <f t="shared" si="71"/>
        <v>4.141479830389212</v>
      </c>
      <c r="Q68" s="1">
        <f t="shared" si="72"/>
        <v>4.1489648148235867</v>
      </c>
      <c r="R68" s="1">
        <f t="shared" si="14"/>
        <v>4.1377537975869849</v>
      </c>
      <c r="S68" s="1"/>
      <c r="T68" s="1">
        <f t="shared" si="15"/>
        <v>1.1700868692665638</v>
      </c>
      <c r="U68" s="1">
        <f t="shared" si="16"/>
        <v>4.3622217934535037</v>
      </c>
      <c r="V68" s="1">
        <f t="shared" si="17"/>
        <v>3.6371213238607076</v>
      </c>
      <c r="W68" s="1">
        <f t="shared" si="18"/>
        <v>4.182592880224199</v>
      </c>
      <c r="X68" s="1">
        <f t="shared" si="19"/>
        <v>4.1522800595199074</v>
      </c>
      <c r="Y68" s="1">
        <f t="shared" si="20"/>
        <v>4.183277160644522</v>
      </c>
      <c r="Z68" s="1">
        <f t="shared" si="21"/>
        <v>4.1910076306263111</v>
      </c>
      <c r="AA68" s="1">
        <f t="shared" si="22"/>
        <v>4.1794289248891472</v>
      </c>
      <c r="AD68" s="1">
        <f t="shared" si="23"/>
        <v>-1.0607981570466496E-2</v>
      </c>
      <c r="AE68" s="1">
        <f t="shared" si="24"/>
        <v>-4.7111473030034823E-2</v>
      </c>
      <c r="AF68" s="1">
        <f t="shared" si="25"/>
        <v>-4.8907671263588082E-2</v>
      </c>
      <c r="AG68" s="1">
        <f t="shared" si="26"/>
        <v>-6.8920656661426882E-2</v>
      </c>
      <c r="AH68" s="1">
        <f t="shared" si="27"/>
        <v>-8.1625998746002182E-2</v>
      </c>
      <c r="AI68" s="1">
        <f t="shared" si="28"/>
        <v>-8.3594660510619256E-2</v>
      </c>
      <c r="AJ68" s="1">
        <f t="shared" si="29"/>
        <v>-8.4085631605447908E-2</v>
      </c>
      <c r="AK68" s="1">
        <f t="shared" si="30"/>
        <v>-8.3350254604324547E-2</v>
      </c>
      <c r="AL68" s="1"/>
      <c r="AM68" t="s">
        <v>207</v>
      </c>
      <c r="AN68" s="7">
        <f t="shared" si="31"/>
        <v>-3.6503491459568327E-2</v>
      </c>
      <c r="AO68" s="7">
        <f t="shared" si="32"/>
        <v>-1.7961982335532589E-3</v>
      </c>
      <c r="AP68" s="7">
        <f t="shared" si="33"/>
        <v>-3.27183274824141E-2</v>
      </c>
      <c r="AR68" s="1"/>
      <c r="AS68" t="s">
        <v>207</v>
      </c>
      <c r="AT68">
        <v>-493.58883822538797</v>
      </c>
      <c r="AU68">
        <v>-495.78383581737802</v>
      </c>
      <c r="AV68">
        <v>-495.748110506844</v>
      </c>
      <c r="AW68">
        <v>-495.87071751374299</v>
      </c>
      <c r="AX68">
        <v>1.075175996107</v>
      </c>
      <c r="AY68">
        <v>1.0601700000000001</v>
      </c>
      <c r="AZ68">
        <f t="shared" si="103"/>
        <v>-495.8621448671189</v>
      </c>
      <c r="BB68">
        <v>-246.793482567692</v>
      </c>
      <c r="BC68">
        <v>-247.888423323312</v>
      </c>
      <c r="BD68">
        <v>-247.871137716335</v>
      </c>
      <c r="BE68">
        <v>-247.93199860446799</v>
      </c>
      <c r="BF68">
        <v>1.075401227448</v>
      </c>
      <c r="BG68">
        <v>1.0603499999999999</v>
      </c>
      <c r="BH68">
        <f t="shared" si="35"/>
        <v>-247.92773137326938</v>
      </c>
      <c r="BJ68">
        <v>-246.793482553209</v>
      </c>
      <c r="BK68">
        <v>-247.88842331297801</v>
      </c>
      <c r="BL68">
        <v>-247.87113769931199</v>
      </c>
      <c r="BM68">
        <v>-247.93199860749701</v>
      </c>
      <c r="BN68">
        <v>1.0754012254250001</v>
      </c>
      <c r="BO68">
        <v>1.0603499999999999</v>
      </c>
      <c r="BP68">
        <f t="shared" si="110"/>
        <v>-247.9277313749989</v>
      </c>
      <c r="BR68">
        <v>-246.79349100577801</v>
      </c>
      <c r="BS68">
        <v>-247.888460850011</v>
      </c>
      <c r="BT68">
        <v>-247.87117666716699</v>
      </c>
      <c r="BU68">
        <v>-247.93205352187499</v>
      </c>
      <c r="BV68">
        <v>1.075187697661</v>
      </c>
      <c r="BW68">
        <v>1.0601499999999999</v>
      </c>
      <c r="BX68">
        <f t="shared" si="37"/>
        <v>-247.92779641350563</v>
      </c>
      <c r="BZ68">
        <v>-246.793491020017</v>
      </c>
      <c r="CA68">
        <v>-247.88846086318699</v>
      </c>
      <c r="CB68">
        <v>-247.87117668781201</v>
      </c>
      <c r="CC68">
        <v>-247.93205352214301</v>
      </c>
      <c r="CD68">
        <v>1.075187719164</v>
      </c>
      <c r="CE68">
        <v>1.0601499999999999</v>
      </c>
      <c r="CF68">
        <f t="shared" si="38"/>
        <v>-247.92779641406625</v>
      </c>
    </row>
    <row r="69" spans="1:84" x14ac:dyDescent="0.2">
      <c r="A69" t="s">
        <v>219</v>
      </c>
      <c r="B69" s="1">
        <f t="shared" si="39"/>
        <v>2.2250804302797085</v>
      </c>
      <c r="C69" s="1">
        <f t="shared" si="40"/>
        <v>2.8974156095777035</v>
      </c>
      <c r="D69" s="1">
        <f t="shared" si="41"/>
        <v>2.7764794348213986</v>
      </c>
      <c r="E69" s="1">
        <f t="shared" si="42"/>
        <v>2.9704623382328919</v>
      </c>
      <c r="F69" s="1">
        <f t="shared" si="43"/>
        <v>2.9188931398431421</v>
      </c>
      <c r="G69" s="1">
        <f t="shared" si="64"/>
        <v>2.9285658786882189</v>
      </c>
      <c r="H69" s="1">
        <f t="shared" si="65"/>
        <v>2.9309368677821865</v>
      </c>
      <c r="I69" s="1">
        <f t="shared" si="44"/>
        <v>2.9263983420977882</v>
      </c>
      <c r="J69" s="1"/>
      <c r="K69" s="1">
        <f t="shared" si="66"/>
        <v>2.2081998813039099</v>
      </c>
      <c r="L69" s="1">
        <f t="shared" si="67"/>
        <v>2.8526443648541955</v>
      </c>
      <c r="M69" s="1">
        <f t="shared" si="68"/>
        <v>2.7334832067568287</v>
      </c>
      <c r="N69" s="1">
        <f t="shared" si="69"/>
        <v>2.9143379682503414</v>
      </c>
      <c r="O69" s="1">
        <f t="shared" si="70"/>
        <v>2.859479402880297</v>
      </c>
      <c r="P69" s="1">
        <f t="shared" si="71"/>
        <v>2.8680370645210029</v>
      </c>
      <c r="Q69" s="1">
        <f t="shared" si="72"/>
        <v>2.8701347250435245</v>
      </c>
      <c r="R69" s="1">
        <f t="shared" si="14"/>
        <v>2.8661194024160039</v>
      </c>
      <c r="S69" s="1"/>
      <c r="T69" s="1">
        <f t="shared" si="15"/>
        <v>2.2166401557918092</v>
      </c>
      <c r="U69" s="1">
        <f t="shared" si="16"/>
        <v>2.8750299872159495</v>
      </c>
      <c r="V69" s="1">
        <f t="shared" si="17"/>
        <v>2.7549813207891134</v>
      </c>
      <c r="W69" s="1">
        <f t="shared" si="18"/>
        <v>2.9424001532416169</v>
      </c>
      <c r="X69" s="1">
        <f t="shared" si="19"/>
        <v>2.8891862713617193</v>
      </c>
      <c r="Y69" s="1">
        <f t="shared" si="20"/>
        <v>2.8983014716046109</v>
      </c>
      <c r="Z69" s="1">
        <f t="shared" si="21"/>
        <v>2.9005357964128553</v>
      </c>
      <c r="AA69" s="1">
        <f t="shared" si="22"/>
        <v>2.896258872256896</v>
      </c>
      <c r="AD69" s="1">
        <f t="shared" si="23"/>
        <v>-1.6880548975798604E-2</v>
      </c>
      <c r="AE69" s="1">
        <f t="shared" si="24"/>
        <v>-4.4771244723508019E-2</v>
      </c>
      <c r="AF69" s="1">
        <f t="shared" si="25"/>
        <v>-4.299622806456993E-2</v>
      </c>
      <c r="AG69" s="1">
        <f t="shared" si="26"/>
        <v>-5.6124369982550437E-2</v>
      </c>
      <c r="AH69" s="1">
        <f t="shared" si="27"/>
        <v>-5.9413736962845132E-2</v>
      </c>
      <c r="AI69" s="1">
        <f t="shared" si="28"/>
        <v>-6.0528814167216005E-2</v>
      </c>
      <c r="AJ69" s="1">
        <f t="shared" si="29"/>
        <v>-6.0802142738662024E-2</v>
      </c>
      <c r="AK69" s="1">
        <f t="shared" si="30"/>
        <v>-6.0278939681784216E-2</v>
      </c>
      <c r="AL69" s="1"/>
      <c r="AM69" t="s">
        <v>168</v>
      </c>
      <c r="AN69" s="7">
        <f t="shared" si="31"/>
        <v>-2.7890695747709415E-2</v>
      </c>
      <c r="AO69" s="7">
        <f t="shared" si="32"/>
        <v>1.7750166589380889E-3</v>
      </c>
      <c r="AP69" s="7">
        <f t="shared" si="33"/>
        <v>-1.6417508898275202E-2</v>
      </c>
      <c r="AR69" s="1"/>
      <c r="AS69" t="s">
        <v>219</v>
      </c>
      <c r="AT69">
        <v>-152.9232389446</v>
      </c>
      <c r="AU69">
        <v>-153.56889116456301</v>
      </c>
      <c r="AV69">
        <v>-153.56435151613601</v>
      </c>
      <c r="AW69">
        <v>-153.59285701316301</v>
      </c>
      <c r="AX69">
        <v>1.0845686019980001</v>
      </c>
      <c r="AY69">
        <v>1.06792</v>
      </c>
      <c r="AZ69">
        <f t="shared" ref="AZ69:AZ72" si="128">(AW69-AV69)/AX69+AV69</f>
        <v>-153.59063431371516</v>
      </c>
      <c r="BB69">
        <v>-76.853617749508999</v>
      </c>
      <c r="BC69">
        <v>-77.198822800613996</v>
      </c>
      <c r="BD69">
        <v>-77.198824723895001</v>
      </c>
      <c r="BE69">
        <v>-77.217454965944</v>
      </c>
      <c r="BF69">
        <v>1.0752093955069999</v>
      </c>
      <c r="BG69">
        <v>1.05867</v>
      </c>
      <c r="BH69">
        <f t="shared" si="35"/>
        <v>-77.216151806532906</v>
      </c>
      <c r="BJ69">
        <v>-76.066075303865006</v>
      </c>
      <c r="BK69">
        <v>-76.365451038459</v>
      </c>
      <c r="BL69">
        <v>-76.361102190804999</v>
      </c>
      <c r="BM69">
        <v>-76.370668314362007</v>
      </c>
      <c r="BN69">
        <v>1.095931023681</v>
      </c>
      <c r="BO69">
        <v>1.0792200000000001</v>
      </c>
      <c r="BP69">
        <f t="shared" si="110"/>
        <v>-76.36983095507054</v>
      </c>
      <c r="BR69">
        <v>-76.066099165769003</v>
      </c>
      <c r="BS69">
        <v>-76.365513492630996</v>
      </c>
      <c r="BT69">
        <v>-76.361160882316</v>
      </c>
      <c r="BU69">
        <v>-76.370746079536005</v>
      </c>
      <c r="BV69">
        <v>1.0953794410340001</v>
      </c>
      <c r="BW69">
        <v>1.07873</v>
      </c>
      <c r="BX69">
        <f t="shared" si="37"/>
        <v>-76.36991145482169</v>
      </c>
      <c r="BZ69">
        <v>-76.853620788471005</v>
      </c>
      <c r="CA69">
        <v>-77.198831693958994</v>
      </c>
      <c r="CB69">
        <v>-77.198834551231997</v>
      </c>
      <c r="CC69">
        <v>-77.217466640642996</v>
      </c>
      <c r="CD69">
        <v>1.075045826917</v>
      </c>
      <c r="CE69">
        <v>1.05853</v>
      </c>
      <c r="CF69">
        <f t="shared" si="38"/>
        <v>-77.216165988594469</v>
      </c>
    </row>
    <row r="70" spans="1:84" x14ac:dyDescent="0.2">
      <c r="A70" t="s">
        <v>134</v>
      </c>
      <c r="B70" s="1">
        <f t="shared" si="39"/>
        <v>2.624650907096965</v>
      </c>
      <c r="C70" s="1">
        <f t="shared" si="40"/>
        <v>5.1387029561086486</v>
      </c>
      <c r="D70" s="1">
        <f t="shared" si="41"/>
        <v>4.5183842901638824</v>
      </c>
      <c r="E70" s="1">
        <f t="shared" si="42"/>
        <v>5.0466038718934181</v>
      </c>
      <c r="F70" s="1">
        <f t="shared" si="43"/>
        <v>4.9947061900401994</v>
      </c>
      <c r="G70" s="1">
        <f t="shared" si="64"/>
        <v>5.0270674999177967</v>
      </c>
      <c r="H70" s="1">
        <f t="shared" si="65"/>
        <v>5.0347676200389229</v>
      </c>
      <c r="I70" s="1">
        <f t="shared" si="44"/>
        <v>5.0198083541636809</v>
      </c>
      <c r="J70" s="1"/>
      <c r="K70" s="1">
        <f t="shared" si="66"/>
        <v>2.6102283837714522</v>
      </c>
      <c r="L70" s="1">
        <f t="shared" si="67"/>
        <v>5.0066341798506366</v>
      </c>
      <c r="M70" s="1">
        <f t="shared" si="68"/>
        <v>4.412399994470392</v>
      </c>
      <c r="N70" s="1">
        <f t="shared" si="69"/>
        <v>4.8979821166555428</v>
      </c>
      <c r="O70" s="1">
        <f t="shared" si="70"/>
        <v>4.8372064378568878</v>
      </c>
      <c r="P70" s="1">
        <f t="shared" si="71"/>
        <v>4.8660677876205662</v>
      </c>
      <c r="Q70" s="1">
        <f t="shared" si="72"/>
        <v>4.8729351196562209</v>
      </c>
      <c r="R70" s="1">
        <f t="shared" si="14"/>
        <v>4.8595937374233564</v>
      </c>
      <c r="S70" s="1"/>
      <c r="T70" s="1">
        <f t="shared" si="15"/>
        <v>2.6174396454342084</v>
      </c>
      <c r="U70" s="1">
        <f t="shared" si="16"/>
        <v>5.0726685679796422</v>
      </c>
      <c r="V70" s="1">
        <f t="shared" si="17"/>
        <v>4.4653921423171372</v>
      </c>
      <c r="W70" s="1">
        <f t="shared" si="18"/>
        <v>4.9722929942744809</v>
      </c>
      <c r="X70" s="1">
        <f t="shared" si="19"/>
        <v>4.9159563139485432</v>
      </c>
      <c r="Y70" s="1">
        <f t="shared" si="20"/>
        <v>4.9465676437691819</v>
      </c>
      <c r="Z70" s="1">
        <f t="shared" si="21"/>
        <v>4.9538513698475715</v>
      </c>
      <c r="AA70" s="1">
        <f t="shared" si="22"/>
        <v>4.9397010457935187</v>
      </c>
      <c r="AD70" s="1">
        <f t="shared" si="23"/>
        <v>-1.4422523325512859E-2</v>
      </c>
      <c r="AE70" s="1">
        <f t="shared" si="24"/>
        <v>-0.13206877625801194</v>
      </c>
      <c r="AF70" s="1">
        <f t="shared" si="25"/>
        <v>-0.10598429569349044</v>
      </c>
      <c r="AG70" s="1">
        <f t="shared" si="26"/>
        <v>-0.14862175523787524</v>
      </c>
      <c r="AH70" s="1">
        <f t="shared" si="27"/>
        <v>-0.15749975218331169</v>
      </c>
      <c r="AI70" s="1">
        <f t="shared" si="28"/>
        <v>-0.16099971229723042</v>
      </c>
      <c r="AJ70" s="1">
        <f t="shared" si="29"/>
        <v>-0.16183250038270192</v>
      </c>
      <c r="AK70" s="1">
        <f t="shared" si="30"/>
        <v>-0.16021461674032444</v>
      </c>
      <c r="AL70" s="1"/>
      <c r="AM70" t="s">
        <v>134</v>
      </c>
      <c r="AN70" s="7">
        <f t="shared" si="31"/>
        <v>-0.11764625293249908</v>
      </c>
      <c r="AO70" s="7">
        <f t="shared" si="32"/>
        <v>2.6084480564521506E-2</v>
      </c>
      <c r="AP70" s="7">
        <f t="shared" si="33"/>
        <v>-5.1515456489821254E-2</v>
      </c>
      <c r="AR70" s="1"/>
      <c r="AS70" t="s">
        <v>134</v>
      </c>
      <c r="AT70">
        <v>-304.778427262089</v>
      </c>
      <c r="AU70">
        <v>-306.03461322120398</v>
      </c>
      <c r="AV70">
        <v>-306.01965560545301</v>
      </c>
      <c r="AW70">
        <v>-306.07828646127302</v>
      </c>
      <c r="AX70">
        <v>1.084105790662</v>
      </c>
      <c r="AY70">
        <v>1.0679399999999999</v>
      </c>
      <c r="AZ70">
        <f t="shared" si="128"/>
        <v>-306.07373783278268</v>
      </c>
      <c r="BB70">
        <v>-76.853512821270996</v>
      </c>
      <c r="BC70">
        <v>-77.198775326192006</v>
      </c>
      <c r="BD70">
        <v>-77.198759640811005</v>
      </c>
      <c r="BE70">
        <v>-77.217401130436997</v>
      </c>
      <c r="BF70">
        <v>1.075184930834</v>
      </c>
      <c r="BG70">
        <v>1.0586500000000001</v>
      </c>
      <c r="BH70">
        <f t="shared" si="35"/>
        <v>-77.2160975787707</v>
      </c>
      <c r="BJ70">
        <v>-227.92073179353201</v>
      </c>
      <c r="BK70">
        <v>-228.82764885093201</v>
      </c>
      <c r="BL70">
        <v>-228.81369546123901</v>
      </c>
      <c r="BM70">
        <v>-228.85284305598299</v>
      </c>
      <c r="BN70">
        <v>1.087879757836</v>
      </c>
      <c r="BO70">
        <v>1.0718300000000001</v>
      </c>
      <c r="BP70">
        <f t="shared" si="110"/>
        <v>-228.84968068337591</v>
      </c>
      <c r="BR70">
        <v>-227.92074540919</v>
      </c>
      <c r="BS70">
        <v>-228.82770400051601</v>
      </c>
      <c r="BT70">
        <v>-228.813752831225</v>
      </c>
      <c r="BU70">
        <v>-228.852924863033</v>
      </c>
      <c r="BV70">
        <v>1.0876414887570001</v>
      </c>
      <c r="BW70">
        <v>1.07162</v>
      </c>
      <c r="BX70">
        <f t="shared" si="37"/>
        <v>-228.84976840456687</v>
      </c>
      <c r="BZ70">
        <v>-76.853522189366004</v>
      </c>
      <c r="CA70">
        <v>-77.198930641591005</v>
      </c>
      <c r="CB70">
        <v>-77.198871167543999</v>
      </c>
      <c r="CC70">
        <v>-77.217556167219996</v>
      </c>
      <c r="CD70">
        <v>1.0744877237979999</v>
      </c>
      <c r="CE70">
        <v>1.0580000000000001</v>
      </c>
      <c r="CF70">
        <f t="shared" si="38"/>
        <v>-77.216260849400911</v>
      </c>
    </row>
    <row r="71" spans="1:84" x14ac:dyDescent="0.2">
      <c r="A71" t="s">
        <v>182</v>
      </c>
      <c r="B71" s="1">
        <f t="shared" ref="B71:B73" si="129">627.5095*(BB71+BJ71-AT71)</f>
        <v>-2.0622556576184961</v>
      </c>
      <c r="C71" s="1">
        <f t="shared" ref="C71:C73" si="130">627.5095*(BC71+BK71-AU71)</f>
        <v>3.0763156657819075</v>
      </c>
      <c r="D71" s="1">
        <f t="shared" ref="D71:D73" si="131">627.5095*(BD71+BL71-AV71)</f>
        <v>2.135240563508729</v>
      </c>
      <c r="E71" s="1">
        <f t="shared" ref="E71:E73" si="132">627.5095*(BE71+BM71-AW71)</f>
        <v>2.9805666091435903</v>
      </c>
      <c r="F71" s="1">
        <f t="shared" ref="F71:F73" si="133">627.5095*(BH71+BP71-AZ71)</f>
        <v>2.9451368670764202</v>
      </c>
      <c r="G71" s="1">
        <f t="shared" si="64"/>
        <v>2.9978773143647484</v>
      </c>
      <c r="H71" s="1">
        <f t="shared" si="65"/>
        <v>3.0124065494317449</v>
      </c>
      <c r="I71" s="1">
        <f t="shared" ref="I71:I73" si="134">(F71-D71)*1.0527+D71</f>
        <v>2.9878184022744376</v>
      </c>
      <c r="J71" s="1"/>
      <c r="K71" s="1">
        <f t="shared" si="66"/>
        <v>-2.0883163035254393</v>
      </c>
      <c r="L71" s="1">
        <f t="shared" si="67"/>
        <v>2.9924790743933509</v>
      </c>
      <c r="M71" s="1">
        <f t="shared" si="68"/>
        <v>2.0313054753675708</v>
      </c>
      <c r="N71" s="1">
        <f t="shared" si="69"/>
        <v>2.8349373212518119</v>
      </c>
      <c r="O71" s="1">
        <f t="shared" si="70"/>
        <v>2.7852413229772104</v>
      </c>
      <c r="P71" s="1">
        <f t="shared" si="71"/>
        <v>2.8343376253735499</v>
      </c>
      <c r="Q71" s="1">
        <f t="shared" si="72"/>
        <v>2.8478629509085622</v>
      </c>
      <c r="R71" s="1">
        <f t="shared" si="14"/>
        <v>2.8249737421462386</v>
      </c>
      <c r="S71" s="1"/>
      <c r="T71" s="1">
        <f t="shared" si="15"/>
        <v>-2.0752859805719677</v>
      </c>
      <c r="U71" s="1">
        <f t="shared" si="16"/>
        <v>3.0343973700876292</v>
      </c>
      <c r="V71" s="1">
        <f t="shared" si="17"/>
        <v>2.0832730194381499</v>
      </c>
      <c r="W71" s="1">
        <f t="shared" si="18"/>
        <v>2.9077519651977011</v>
      </c>
      <c r="X71" s="1">
        <f t="shared" si="19"/>
        <v>2.8651890950268153</v>
      </c>
      <c r="Y71" s="1">
        <f t="shared" si="20"/>
        <v>2.9161074698691491</v>
      </c>
      <c r="Z71" s="1">
        <f t="shared" si="21"/>
        <v>2.9301347501701533</v>
      </c>
      <c r="AA71" s="1">
        <f t="shared" si="22"/>
        <v>2.9063960722103381</v>
      </c>
      <c r="AD71" s="1">
        <f t="shared" si="23"/>
        <v>-2.6060645906943236E-2</v>
      </c>
      <c r="AE71" s="1">
        <f t="shared" si="24"/>
        <v>-8.3836591388556592E-2</v>
      </c>
      <c r="AF71" s="1">
        <f t="shared" si="25"/>
        <v>-0.10393508814115826</v>
      </c>
      <c r="AG71" s="1">
        <f t="shared" si="26"/>
        <v>-0.14562928789177843</v>
      </c>
      <c r="AH71" s="1">
        <f t="shared" si="27"/>
        <v>-0.15989554409920981</v>
      </c>
      <c r="AI71" s="1">
        <f t="shared" si="28"/>
        <v>-0.16353968899119842</v>
      </c>
      <c r="AJ71" s="1">
        <f t="shared" si="29"/>
        <v>-0.16454359852318268</v>
      </c>
      <c r="AK71" s="1">
        <f t="shared" si="30"/>
        <v>-0.16284466012819898</v>
      </c>
      <c r="AL71" s="1"/>
      <c r="AM71" t="s">
        <v>182</v>
      </c>
      <c r="AN71" s="7">
        <f t="shared" si="31"/>
        <v>-5.7775945481613356E-2</v>
      </c>
      <c r="AO71" s="7">
        <f t="shared" si="32"/>
        <v>-2.0098496752601669E-2</v>
      </c>
      <c r="AP71" s="7">
        <f t="shared" si="33"/>
        <v>-5.5960455958051547E-2</v>
      </c>
      <c r="AR71" s="1"/>
      <c r="AS71" t="s">
        <v>182</v>
      </c>
      <c r="AT71">
        <v>-424.33442075024902</v>
      </c>
      <c r="AU71">
        <v>-426.23680725261897</v>
      </c>
      <c r="AV71">
        <v>-426.25018653338702</v>
      </c>
      <c r="AW71">
        <v>-426.33134566118002</v>
      </c>
      <c r="AX71">
        <v>1.083059623879</v>
      </c>
      <c r="AY71">
        <v>1.0651200000000001</v>
      </c>
      <c r="AZ71">
        <f t="shared" si="128"/>
        <v>-426.32512158405609</v>
      </c>
      <c r="BB71">
        <v>-196.41683450416599</v>
      </c>
      <c r="BC71">
        <v>-197.40414662582799</v>
      </c>
      <c r="BD71">
        <v>-197.43296364929199</v>
      </c>
      <c r="BE71">
        <v>-197.473634253119</v>
      </c>
      <c r="BF71">
        <v>1.079786930274</v>
      </c>
      <c r="BG71">
        <v>1.06016</v>
      </c>
      <c r="BH71">
        <f t="shared" si="35"/>
        <v>-197.47062904668357</v>
      </c>
      <c r="BJ71">
        <v>-227.92087265952799</v>
      </c>
      <c r="BK71">
        <v>-228.82775820592599</v>
      </c>
      <c r="BL71">
        <v>-228.81382016180399</v>
      </c>
      <c r="BM71">
        <v>-228.852961573024</v>
      </c>
      <c r="BN71">
        <v>1.087895985946</v>
      </c>
      <c r="BO71">
        <v>1.0718399999999999</v>
      </c>
      <c r="BP71">
        <f t="shared" si="110"/>
        <v>-228.84979916322109</v>
      </c>
      <c r="BR71">
        <v>-227.920902713917</v>
      </c>
      <c r="BS71">
        <v>-228.82786817527</v>
      </c>
      <c r="BT71">
        <v>-228.81393965602999</v>
      </c>
      <c r="BU71">
        <v>-228.85313248405799</v>
      </c>
      <c r="BV71">
        <v>1.087428619008</v>
      </c>
      <c r="BW71">
        <v>1.07142</v>
      </c>
      <c r="BX71">
        <f t="shared" si="37"/>
        <v>-228.84998140382191</v>
      </c>
      <c r="BZ71">
        <v>-196.41684598005801</v>
      </c>
      <c r="CA71">
        <v>-197.40417025859099</v>
      </c>
      <c r="CB71">
        <v>-197.433009786165</v>
      </c>
      <c r="CC71">
        <v>-197.47369541711799</v>
      </c>
      <c r="CD71">
        <v>1.0794283881290001</v>
      </c>
      <c r="CE71">
        <v>1.0598399999999999</v>
      </c>
      <c r="CF71">
        <f t="shared" si="38"/>
        <v>-197.47070161584119</v>
      </c>
    </row>
    <row r="72" spans="1:84" x14ac:dyDescent="0.2">
      <c r="A72" t="s">
        <v>183</v>
      </c>
      <c r="B72" s="1">
        <f t="shared" si="129"/>
        <v>-2.1253106743312427</v>
      </c>
      <c r="C72" s="1">
        <f t="shared" si="130"/>
        <v>3.7237031249402941</v>
      </c>
      <c r="D72" s="1">
        <f t="shared" si="131"/>
        <v>2.6376240297507998</v>
      </c>
      <c r="E72" s="1">
        <f t="shared" si="132"/>
        <v>3.6251450672483734</v>
      </c>
      <c r="F72" s="1">
        <f t="shared" si="133"/>
        <v>3.5829819769333766</v>
      </c>
      <c r="G72" s="1">
        <f t="shared" si="64"/>
        <v>3.6428420421489776</v>
      </c>
      <c r="H72" s="1">
        <f t="shared" si="65"/>
        <v>3.6599657315309977</v>
      </c>
      <c r="I72" s="1">
        <f t="shared" si="134"/>
        <v>3.6328023407498984</v>
      </c>
      <c r="J72" s="1"/>
      <c r="K72" s="1">
        <f t="shared" si="66"/>
        <v>-2.1568463920173739</v>
      </c>
      <c r="L72" s="1">
        <f t="shared" si="67"/>
        <v>3.6173168975041046</v>
      </c>
      <c r="M72" s="1">
        <f t="shared" si="68"/>
        <v>2.5136142720239629</v>
      </c>
      <c r="N72" s="1">
        <f t="shared" si="69"/>
        <v>3.4507968619939731</v>
      </c>
      <c r="O72" s="1">
        <f t="shared" si="70"/>
        <v>3.3923845762451856</v>
      </c>
      <c r="P72" s="1">
        <f t="shared" si="71"/>
        <v>3.4480283119084736</v>
      </c>
      <c r="Q72" s="1">
        <f t="shared" si="72"/>
        <v>3.4639458696679171</v>
      </c>
      <c r="R72" s="1">
        <f t="shared" si="14"/>
        <v>3.438695771277644</v>
      </c>
      <c r="S72" s="1"/>
      <c r="T72" s="1">
        <f t="shared" si="15"/>
        <v>-2.1410785331743085</v>
      </c>
      <c r="U72" s="1">
        <f t="shared" si="16"/>
        <v>3.6705100112221993</v>
      </c>
      <c r="V72" s="1">
        <f t="shared" si="17"/>
        <v>2.5756191508873814</v>
      </c>
      <c r="W72" s="1">
        <f t="shared" si="18"/>
        <v>3.5379709646211732</v>
      </c>
      <c r="X72" s="1">
        <f t="shared" si="19"/>
        <v>3.4876832765892809</v>
      </c>
      <c r="Y72" s="1">
        <f t="shared" si="20"/>
        <v>3.5454351770287253</v>
      </c>
      <c r="Z72" s="1">
        <f t="shared" si="21"/>
        <v>3.5619558005994572</v>
      </c>
      <c r="AA72" s="1">
        <f t="shared" si="22"/>
        <v>3.5357490560137714</v>
      </c>
      <c r="AD72" s="1">
        <f t="shared" si="23"/>
        <v>-3.1535717686131282E-2</v>
      </c>
      <c r="AE72" s="1">
        <f t="shared" si="24"/>
        <v>-0.10638622743618953</v>
      </c>
      <c r="AF72" s="1">
        <f t="shared" si="25"/>
        <v>-0.12400975772683687</v>
      </c>
      <c r="AG72" s="1">
        <f t="shared" si="26"/>
        <v>-0.17434820525440031</v>
      </c>
      <c r="AH72" s="1">
        <f t="shared" si="27"/>
        <v>-0.19059740068819098</v>
      </c>
      <c r="AI72" s="1">
        <f t="shared" si="28"/>
        <v>-0.19481373024050397</v>
      </c>
      <c r="AJ72" s="1">
        <f t="shared" si="29"/>
        <v>-0.19601986186308062</v>
      </c>
      <c r="AK72" s="1">
        <f t="shared" si="30"/>
        <v>-0.19410656947225435</v>
      </c>
      <c r="AL72" s="1"/>
      <c r="AM72" t="s">
        <v>183</v>
      </c>
      <c r="AN72" s="7">
        <f t="shared" si="31"/>
        <v>-7.4850509750058247E-2</v>
      </c>
      <c r="AO72" s="7">
        <f t="shared" si="32"/>
        <v>-1.7623530290647338E-2</v>
      </c>
      <c r="AP72" s="7">
        <f t="shared" si="33"/>
        <v>-6.658764296135411E-2</v>
      </c>
      <c r="AR72" s="1"/>
      <c r="AS72" t="s">
        <v>183</v>
      </c>
      <c r="AT72">
        <v>-404.49043732496398</v>
      </c>
      <c r="AU72">
        <v>-406.361113738906</v>
      </c>
      <c r="AV72">
        <v>-406.38058708561402</v>
      </c>
      <c r="AW72">
        <v>-406.46144475596702</v>
      </c>
      <c r="AX72">
        <v>1.081433445212</v>
      </c>
      <c r="AY72">
        <v>1.06332</v>
      </c>
      <c r="AZ72">
        <f t="shared" si="128"/>
        <v>-406.45535606072849</v>
      </c>
      <c r="BB72">
        <v>-196.416798093501</v>
      </c>
      <c r="BC72">
        <v>-197.40414862829601</v>
      </c>
      <c r="BD72">
        <v>-197.43295916477999</v>
      </c>
      <c r="BE72">
        <v>-197.47363619133199</v>
      </c>
      <c r="BF72">
        <v>1.0797799368180001</v>
      </c>
      <c r="BG72">
        <v>1.0601499999999999</v>
      </c>
      <c r="BH72">
        <f t="shared" si="35"/>
        <v>-197.47063075430023</v>
      </c>
      <c r="BJ72">
        <v>-208.077026129469</v>
      </c>
      <c r="BK72">
        <v>-208.95103101220201</v>
      </c>
      <c r="BL72">
        <v>-208.94342459956201</v>
      </c>
      <c r="BM72">
        <v>-208.98203152848299</v>
      </c>
      <c r="BN72">
        <v>1.0847427370260001</v>
      </c>
      <c r="BO72">
        <v>1.0682199999999999</v>
      </c>
      <c r="BP72">
        <f t="shared" si="110"/>
        <v>-208.97901546143478</v>
      </c>
      <c r="BR72">
        <v>-208.07706348521501</v>
      </c>
      <c r="BS72">
        <v>-208.951173622065</v>
      </c>
      <c r="BT72">
        <v>-208.94356938374901</v>
      </c>
      <c r="BU72">
        <v>-208.98223959964201</v>
      </c>
      <c r="BV72">
        <v>1.084199992724</v>
      </c>
      <c r="BW72">
        <v>1.0677399999999999</v>
      </c>
      <c r="BX72">
        <f t="shared" si="37"/>
        <v>-208.9792364342494</v>
      </c>
      <c r="BZ72">
        <v>-196.41681099311799</v>
      </c>
      <c r="CA72">
        <v>-197.404175555671</v>
      </c>
      <c r="CB72">
        <v>-197.43301200271301</v>
      </c>
      <c r="CC72">
        <v>-197.473705961712</v>
      </c>
      <c r="CD72">
        <v>1.079371981287</v>
      </c>
      <c r="CE72">
        <v>1.0597799999999999</v>
      </c>
      <c r="CF72">
        <f t="shared" si="38"/>
        <v>-197.47071351776481</v>
      </c>
    </row>
    <row r="73" spans="1:84" x14ac:dyDescent="0.2">
      <c r="A73" t="s">
        <v>184</v>
      </c>
      <c r="B73" s="1">
        <f t="shared" si="129"/>
        <v>-1.2295421205625903</v>
      </c>
      <c r="C73" s="1">
        <f t="shared" si="130"/>
        <v>4.6370106193877536</v>
      </c>
      <c r="D73" s="1">
        <f t="shared" si="131"/>
        <v>2.9542033229785347</v>
      </c>
      <c r="E73" s="1">
        <f t="shared" si="132"/>
        <v>3.8830569561471244</v>
      </c>
      <c r="F73" s="1">
        <f t="shared" si="133"/>
        <v>3.8010496560635141</v>
      </c>
      <c r="G73" s="1">
        <f t="shared" si="64"/>
        <v>3.8557559291808037</v>
      </c>
      <c r="H73" s="1">
        <f t="shared" si="65"/>
        <v>3.8690132786967806</v>
      </c>
      <c r="I73" s="1">
        <f t="shared" si="134"/>
        <v>3.8456784578170926</v>
      </c>
      <c r="J73" s="1"/>
      <c r="K73" s="1">
        <f t="shared" si="66"/>
        <v>-1.261772316841713</v>
      </c>
      <c r="L73" s="1">
        <f t="shared" si="67"/>
        <v>4.5092713273892455</v>
      </c>
      <c r="M73" s="1">
        <f t="shared" si="68"/>
        <v>2.8229600373318244</v>
      </c>
      <c r="N73" s="1">
        <f t="shared" si="69"/>
        <v>3.6995701098319826</v>
      </c>
      <c r="O73" s="1">
        <f t="shared" si="70"/>
        <v>3.6016514395343195</v>
      </c>
      <c r="P73" s="1">
        <f t="shared" si="71"/>
        <v>3.6519549041166006</v>
      </c>
      <c r="Q73" s="1">
        <f t="shared" si="72"/>
        <v>3.6641452905902332</v>
      </c>
      <c r="R73" s="1">
        <f t="shared" si="14"/>
        <v>3.6426884764303908</v>
      </c>
      <c r="S73" s="1"/>
      <c r="T73" s="1">
        <f t="shared" si="15"/>
        <v>-1.2456572187021515</v>
      </c>
      <c r="U73" s="1">
        <f t="shared" si="16"/>
        <v>4.5731409733884991</v>
      </c>
      <c r="V73" s="1">
        <f t="shared" si="17"/>
        <v>2.8885816801551796</v>
      </c>
      <c r="W73" s="1">
        <f t="shared" si="18"/>
        <v>3.7913135329895535</v>
      </c>
      <c r="X73" s="1">
        <f t="shared" si="19"/>
        <v>3.701350547798917</v>
      </c>
      <c r="Y73" s="1">
        <f t="shared" si="20"/>
        <v>3.7538554166487019</v>
      </c>
      <c r="Z73" s="1">
        <f t="shared" si="21"/>
        <v>3.7665792846435071</v>
      </c>
      <c r="AA73" s="1">
        <f t="shared" si="22"/>
        <v>3.7441834671237419</v>
      </c>
      <c r="AD73" s="1">
        <f t="shared" si="23"/>
        <v>-3.2230196279122714E-2</v>
      </c>
      <c r="AE73" s="1">
        <f t="shared" si="24"/>
        <v>-0.12773929199850809</v>
      </c>
      <c r="AF73" s="1">
        <f t="shared" si="25"/>
        <v>-0.13124328564671028</v>
      </c>
      <c r="AG73" s="1">
        <f t="shared" si="26"/>
        <v>-0.18348684631514178</v>
      </c>
      <c r="AH73" s="1">
        <f t="shared" si="27"/>
        <v>-0.19939821652919454</v>
      </c>
      <c r="AI73" s="1">
        <f t="shared" si="28"/>
        <v>-0.20380102506420306</v>
      </c>
      <c r="AJ73" s="1">
        <f t="shared" si="29"/>
        <v>-0.20486798810654738</v>
      </c>
      <c r="AK73" s="1">
        <f t="shared" si="30"/>
        <v>-0.20298998138670177</v>
      </c>
      <c r="AL73" s="1"/>
      <c r="AM73" t="s">
        <v>184</v>
      </c>
      <c r="AN73" s="7">
        <f t="shared" si="31"/>
        <v>-9.5509095719385373E-2</v>
      </c>
      <c r="AO73" s="7">
        <f t="shared" si="32"/>
        <v>-3.5039936482021972E-3</v>
      </c>
      <c r="AP73" s="7">
        <f t="shared" si="33"/>
        <v>-6.8154930882484255E-2</v>
      </c>
      <c r="AR73" s="1"/>
      <c r="AS73" t="s">
        <v>184</v>
      </c>
      <c r="AT73">
        <v>-458.71391944242703</v>
      </c>
      <c r="AU73">
        <v>-460.68479072326699</v>
      </c>
      <c r="AV73">
        <v>-460.65838242130798</v>
      </c>
      <c r="AW73">
        <v>-460.75726429479698</v>
      </c>
      <c r="AX73">
        <v>1.0802549647769999</v>
      </c>
      <c r="AY73">
        <v>1.0646</v>
      </c>
      <c r="AZ73">
        <f>(AW73-AV73)/AX73+AV73</f>
        <v>-460.74991810196963</v>
      </c>
      <c r="BB73">
        <v>-230.79518206219001</v>
      </c>
      <c r="BC73">
        <v>-231.84967940299001</v>
      </c>
      <c r="BD73">
        <v>-231.83992519837699</v>
      </c>
      <c r="BE73">
        <v>-231.89815889192801</v>
      </c>
      <c r="BF73">
        <v>1.0747748365459999</v>
      </c>
      <c r="BG73">
        <v>1.0592299999999999</v>
      </c>
      <c r="BH73">
        <f t="shared" si="35"/>
        <v>-231.89410742480328</v>
      </c>
      <c r="BJ73">
        <v>-227.920696780247</v>
      </c>
      <c r="BK73">
        <v>-228.827721773793</v>
      </c>
      <c r="BL73">
        <v>-228.813749400463</v>
      </c>
      <c r="BM73">
        <v>-228.85291735797699</v>
      </c>
      <c r="BN73">
        <v>1.087880399299</v>
      </c>
      <c r="BO73">
        <v>1.0718300000000001</v>
      </c>
      <c r="BP73">
        <f t="shared" si="110"/>
        <v>-228.84975331922027</v>
      </c>
      <c r="BR73">
        <v>-227.920723130005</v>
      </c>
      <c r="BS73">
        <v>-228.827801189459</v>
      </c>
      <c r="BT73">
        <v>-228.813840346039</v>
      </c>
      <c r="BU73">
        <v>-228.85304360112301</v>
      </c>
      <c r="BV73">
        <v>1.087524831052</v>
      </c>
      <c r="BW73">
        <v>1.07151</v>
      </c>
      <c r="BX73">
        <f t="shared" si="37"/>
        <v>-228.84988849313839</v>
      </c>
      <c r="BZ73">
        <v>-230.79520707451701</v>
      </c>
      <c r="CA73">
        <v>-231.849803552835</v>
      </c>
      <c r="CB73">
        <v>-231.840043402281</v>
      </c>
      <c r="CC73">
        <v>-231.89832505367201</v>
      </c>
      <c r="CD73">
        <v>1.0743832937160001</v>
      </c>
      <c r="CE73">
        <v>1.0588900000000001</v>
      </c>
      <c r="CF73">
        <f t="shared" si="38"/>
        <v>-231.89429001215655</v>
      </c>
    </row>
    <row r="74" spans="1:84" x14ac:dyDescent="0.2">
      <c r="A74" t="s">
        <v>135</v>
      </c>
      <c r="B74" s="1">
        <f t="shared" si="39"/>
        <v>-0.53066825866794409</v>
      </c>
      <c r="C74" s="1">
        <f t="shared" si="40"/>
        <v>3.2144538344014166</v>
      </c>
      <c r="D74" s="1">
        <f t="shared" si="41"/>
        <v>2.4233401654951958</v>
      </c>
      <c r="E74" s="1">
        <f t="shared" si="42"/>
        <v>3.047436640699746</v>
      </c>
      <c r="F74" s="1">
        <f t="shared" si="43"/>
        <v>3.0145371629996709</v>
      </c>
      <c r="G74" s="1">
        <f t="shared" si="64"/>
        <v>3.0526338975188594</v>
      </c>
      <c r="H74" s="1">
        <f t="shared" si="65"/>
        <v>3.0630308385669744</v>
      </c>
      <c r="I74" s="1">
        <f t="shared" si="44"/>
        <v>3.0456932447681568</v>
      </c>
      <c r="J74" s="1"/>
      <c r="K74" s="1">
        <f t="shared" si="66"/>
        <v>-0.55183355548268476</v>
      </c>
      <c r="L74" s="1">
        <f t="shared" si="67"/>
        <v>3.1334202520419021</v>
      </c>
      <c r="M74" s="1">
        <f t="shared" si="68"/>
        <v>2.3413158222097969</v>
      </c>
      <c r="N74" s="1">
        <f t="shared" si="69"/>
        <v>2.9337839178656036</v>
      </c>
      <c r="O74" s="1">
        <f t="shared" si="70"/>
        <v>2.8919252803331914</v>
      </c>
      <c r="P74" s="1">
        <f t="shared" si="71"/>
        <v>2.927406553814663</v>
      </c>
      <c r="Q74" s="1">
        <f t="shared" si="72"/>
        <v>2.9370897120526243</v>
      </c>
      <c r="R74" s="1">
        <f t="shared" si="14"/>
        <v>2.9209423987762944</v>
      </c>
      <c r="S74" s="1"/>
      <c r="T74" s="1">
        <f t="shared" si="15"/>
        <v>-0.54125090707531442</v>
      </c>
      <c r="U74" s="1">
        <f t="shared" si="16"/>
        <v>3.1739370432216596</v>
      </c>
      <c r="V74" s="1">
        <f t="shared" si="17"/>
        <v>2.3823279938524964</v>
      </c>
      <c r="W74" s="1">
        <f t="shared" si="18"/>
        <v>2.9906102792826745</v>
      </c>
      <c r="X74" s="1">
        <f t="shared" si="19"/>
        <v>2.9532312216664311</v>
      </c>
      <c r="Y74" s="1">
        <f t="shared" si="20"/>
        <v>2.9900202256667612</v>
      </c>
      <c r="Z74" s="1">
        <f t="shared" si="21"/>
        <v>3.0000602753097994</v>
      </c>
      <c r="AA74" s="1">
        <f t="shared" si="22"/>
        <v>2.9833178217722258</v>
      </c>
      <c r="AD74" s="1">
        <f t="shared" si="23"/>
        <v>-2.1165296814740664E-2</v>
      </c>
      <c r="AE74" s="1">
        <f t="shared" si="24"/>
        <v>-8.1033582359514522E-2</v>
      </c>
      <c r="AF74" s="1">
        <f t="shared" si="25"/>
        <v>-8.2024343285398871E-2</v>
      </c>
      <c r="AG74" s="1">
        <f t="shared" si="26"/>
        <v>-0.11365272283414241</v>
      </c>
      <c r="AH74" s="1">
        <f t="shared" si="27"/>
        <v>-0.12261188266647949</v>
      </c>
      <c r="AI74" s="1">
        <f t="shared" si="28"/>
        <v>-0.12522734370419641</v>
      </c>
      <c r="AJ74" s="1">
        <f t="shared" si="29"/>
        <v>-0.12594112651435019</v>
      </c>
      <c r="AK74" s="1">
        <f t="shared" si="30"/>
        <v>-0.12475084599186248</v>
      </c>
      <c r="AL74" s="1"/>
      <c r="AM74" t="s">
        <v>135</v>
      </c>
      <c r="AN74" s="7">
        <f t="shared" si="31"/>
        <v>-5.9868285544773858E-2</v>
      </c>
      <c r="AO74" s="7">
        <f t="shared" si="32"/>
        <v>-9.9076092588434861E-4</v>
      </c>
      <c r="AP74" s="7">
        <f t="shared" si="33"/>
        <v>-4.0587539381080617E-2</v>
      </c>
      <c r="AR74" s="1"/>
      <c r="AS74" t="s">
        <v>135</v>
      </c>
      <c r="AT74">
        <v>-325.18792603945502</v>
      </c>
      <c r="AU74">
        <v>-326.63198840720798</v>
      </c>
      <c r="AV74">
        <v>-326.63892583238902</v>
      </c>
      <c r="AW74">
        <v>-326.70428905003502</v>
      </c>
      <c r="AX74">
        <v>1.0820262548220001</v>
      </c>
      <c r="AY74">
        <v>1.0644400000000001</v>
      </c>
      <c r="AZ74">
        <f t="shared" si="103"/>
        <v>-326.69933399471847</v>
      </c>
      <c r="BB74">
        <v>-247.119136547822</v>
      </c>
      <c r="BC74">
        <v>-248.185359414185</v>
      </c>
      <c r="BD74">
        <v>-248.18187888068999</v>
      </c>
      <c r="BE74">
        <v>-248.229337257498</v>
      </c>
      <c r="BF74">
        <v>1.0835862228149999</v>
      </c>
      <c r="BG74">
        <v>1.0665899999999999</v>
      </c>
      <c r="BH74">
        <f t="shared" si="35"/>
        <v>-248.2256763891935</v>
      </c>
      <c r="BJ74">
        <v>-78.069635165297996</v>
      </c>
      <c r="BK74">
        <v>-78.441506434982998</v>
      </c>
      <c r="BL74">
        <v>-78.453185113486995</v>
      </c>
      <c r="BM74">
        <v>-78.470095393326005</v>
      </c>
      <c r="BN74">
        <v>1.079251789065</v>
      </c>
      <c r="BO74">
        <v>1.0597700000000001</v>
      </c>
      <c r="BP74">
        <f t="shared" si="110"/>
        <v>-78.468853634966734</v>
      </c>
      <c r="BR74">
        <v>-78.069648694364005</v>
      </c>
      <c r="BS74">
        <v>-78.441563762604005</v>
      </c>
      <c r="BT74">
        <v>-78.453240964372995</v>
      </c>
      <c r="BU74">
        <v>-78.470170379787007</v>
      </c>
      <c r="BV74">
        <v>1.0787118389629999</v>
      </c>
      <c r="BW74">
        <v>1.05928</v>
      </c>
      <c r="BX74">
        <f t="shared" si="37"/>
        <v>-78.468935068027491</v>
      </c>
      <c r="BZ74">
        <v>-247.11915674780201</v>
      </c>
      <c r="CA74">
        <v>-248.18543122179199</v>
      </c>
      <c r="CB74">
        <v>-248.18195374390999</v>
      </c>
      <c r="CC74">
        <v>-248.229443388172</v>
      </c>
      <c r="CD74">
        <v>1.0833330371779999</v>
      </c>
      <c r="CE74">
        <v>1.06637</v>
      </c>
      <c r="CF74">
        <f t="shared" si="38"/>
        <v>-248.22579035059718</v>
      </c>
    </row>
    <row r="75" spans="1:84" x14ac:dyDescent="0.2">
      <c r="A75" t="s">
        <v>136</v>
      </c>
      <c r="B75" s="1">
        <f t="shared" si="39"/>
        <v>2.5410422121428518</v>
      </c>
      <c r="C75" s="1">
        <f t="shared" si="40"/>
        <v>4.2113129800758751</v>
      </c>
      <c r="D75" s="1">
        <f t="shared" si="41"/>
        <v>3.749616792426619</v>
      </c>
      <c r="E75" s="1">
        <f t="shared" si="42"/>
        <v>4.0733303892558457</v>
      </c>
      <c r="F75" s="1">
        <f t="shared" si="43"/>
        <v>4.0586704269365645</v>
      </c>
      <c r="G75" s="1">
        <f t="shared" ref="G75:G76" si="135">(F75-D75)*AY75+D75</f>
        <v>4.0771580153529499</v>
      </c>
      <c r="H75" s="1">
        <f t="shared" si="65"/>
        <v>4.0819043063789744</v>
      </c>
      <c r="I75" s="1">
        <f t="shared" si="44"/>
        <v>4.0749575534752385</v>
      </c>
      <c r="J75" s="1"/>
      <c r="K75" s="1">
        <f t="shared" si="66"/>
        <v>2.5298287303302831</v>
      </c>
      <c r="L75" s="1">
        <f t="shared" si="67"/>
        <v>4.173015437133115</v>
      </c>
      <c r="M75" s="1">
        <f t="shared" si="68"/>
        <v>3.7124525228305569</v>
      </c>
      <c r="N75" s="1">
        <f t="shared" si="69"/>
        <v>4.0226471453483761</v>
      </c>
      <c r="O75" s="1">
        <f t="shared" si="70"/>
        <v>3.9993548515286821</v>
      </c>
      <c r="P75" s="1">
        <f t="shared" ref="P75:P76" si="136">(O75-M75)*AY75+M75</f>
        <v>4.0165173488314041</v>
      </c>
      <c r="Q75" s="1">
        <f t="shared" si="72"/>
        <v>4.0209234511903187</v>
      </c>
      <c r="R75" s="1">
        <f t="shared" si="14"/>
        <v>4.0144746042510731</v>
      </c>
      <c r="S75" s="1"/>
      <c r="T75" s="1">
        <f t="shared" si="15"/>
        <v>2.5354354712365677</v>
      </c>
      <c r="U75" s="1">
        <f t="shared" si="16"/>
        <v>4.1921642086044955</v>
      </c>
      <c r="V75" s="1">
        <f t="shared" si="17"/>
        <v>3.7310346576285882</v>
      </c>
      <c r="W75" s="1">
        <f t="shared" si="18"/>
        <v>4.0479887673021109</v>
      </c>
      <c r="X75" s="1">
        <f t="shared" si="19"/>
        <v>4.0290126392326231</v>
      </c>
      <c r="Y75" s="1">
        <f t="shared" si="20"/>
        <v>4.0468376820921765</v>
      </c>
      <c r="Z75" s="1">
        <f t="shared" si="21"/>
        <v>4.051413878784647</v>
      </c>
      <c r="AA75" s="1">
        <f t="shared" si="22"/>
        <v>4.0447160788631553</v>
      </c>
      <c r="AD75" s="1">
        <f t="shared" si="23"/>
        <v>-1.1213481812568649E-2</v>
      </c>
      <c r="AE75" s="1">
        <f t="shared" si="24"/>
        <v>-3.829754294276011E-2</v>
      </c>
      <c r="AF75" s="1">
        <f t="shared" si="25"/>
        <v>-3.7164269596062116E-2</v>
      </c>
      <c r="AG75" s="1">
        <f t="shared" si="26"/>
        <v>-5.0683243907469588E-2</v>
      </c>
      <c r="AH75" s="1">
        <f t="shared" si="27"/>
        <v>-5.9315575407882459E-2</v>
      </c>
      <c r="AI75" s="1">
        <f t="shared" si="28"/>
        <v>-6.0640666521545761E-2</v>
      </c>
      <c r="AJ75" s="1">
        <f t="shared" si="29"/>
        <v>-6.0980855188655703E-2</v>
      </c>
      <c r="AK75" s="1">
        <f t="shared" si="30"/>
        <v>-6.0482949224165417E-2</v>
      </c>
      <c r="AL75" s="1"/>
      <c r="AM75" t="s">
        <v>136</v>
      </c>
      <c r="AN75" s="7">
        <f t="shared" si="31"/>
        <v>-2.7084061130191461E-2</v>
      </c>
      <c r="AO75" s="7">
        <f t="shared" si="32"/>
        <v>1.1332733466979938E-3</v>
      </c>
      <c r="AP75" s="7">
        <f t="shared" si="33"/>
        <v>-2.2151305811820343E-2</v>
      </c>
      <c r="AR75" s="1"/>
      <c r="AS75" t="s">
        <v>136</v>
      </c>
      <c r="AT75">
        <v>-323.65115911815599</v>
      </c>
      <c r="AU75">
        <v>-325.09393481783002</v>
      </c>
      <c r="AV75">
        <v>-325.07593160350302</v>
      </c>
      <c r="AW75">
        <v>-325.155913278811</v>
      </c>
      <c r="AX75">
        <v>1.0751774994629999</v>
      </c>
      <c r="AY75">
        <v>1.05982</v>
      </c>
      <c r="AZ75">
        <f t="shared" si="103"/>
        <v>-325.15032087908583</v>
      </c>
      <c r="BB75">
        <v>-246.793702579876</v>
      </c>
      <c r="BC75">
        <v>-247.888466444843</v>
      </c>
      <c r="BD75">
        <v>-247.87122038645199</v>
      </c>
      <c r="BE75">
        <v>-247.93202357232801</v>
      </c>
      <c r="BF75">
        <v>1.075430074384</v>
      </c>
      <c r="BG75">
        <v>1.0603800000000001</v>
      </c>
      <c r="BH75">
        <f t="shared" si="35"/>
        <v>-247.92775887028679</v>
      </c>
      <c r="BJ75">
        <v>-76.853407129925003</v>
      </c>
      <c r="BK75">
        <v>-77.198757218845003</v>
      </c>
      <c r="BL75">
        <v>-77.198735822586997</v>
      </c>
      <c r="BM75">
        <v>-77.217398441586994</v>
      </c>
      <c r="BN75">
        <v>1.075141966168</v>
      </c>
      <c r="BO75">
        <v>1.0586100000000001</v>
      </c>
      <c r="BP75">
        <f t="shared" si="110"/>
        <v>-77.216094106039108</v>
      </c>
      <c r="BR75">
        <v>-76.853416652673999</v>
      </c>
      <c r="BS75">
        <v>-77.198784904264997</v>
      </c>
      <c r="BT75">
        <v>-77.198762650808007</v>
      </c>
      <c r="BU75">
        <v>-77.217431173229997</v>
      </c>
      <c r="BV75">
        <v>1.0748764554700001</v>
      </c>
      <c r="BW75">
        <v>1.0583800000000001</v>
      </c>
      <c r="BX75">
        <f t="shared" si="37"/>
        <v>-77.216130714204496</v>
      </c>
      <c r="BZ75">
        <v>-246.793710926947</v>
      </c>
      <c r="CA75">
        <v>-247.88849979043999</v>
      </c>
      <c r="CB75">
        <v>-247.87125278326201</v>
      </c>
      <c r="CC75">
        <v>-247.93207160957201</v>
      </c>
      <c r="CD75">
        <v>1.0752213731210001</v>
      </c>
      <c r="CE75">
        <v>1.06019</v>
      </c>
      <c r="CF75">
        <f t="shared" si="38"/>
        <v>-247.92781678750373</v>
      </c>
    </row>
    <row r="76" spans="1:84" x14ac:dyDescent="0.2">
      <c r="A76" t="s">
        <v>187</v>
      </c>
      <c r="B76" s="1">
        <f t="shared" si="39"/>
        <v>-0.44618503759892275</v>
      </c>
      <c r="C76" s="1">
        <f t="shared" si="40"/>
        <v>4.5993859956490049</v>
      </c>
      <c r="D76" s="1">
        <f t="shared" si="41"/>
        <v>3.2410469145621557</v>
      </c>
      <c r="E76" s="1">
        <f t="shared" si="42"/>
        <v>4.0355198281645537</v>
      </c>
      <c r="F76" s="1">
        <f t="shared" si="43"/>
        <v>3.9754314445278283</v>
      </c>
      <c r="G76" s="1">
        <f t="shared" si="135"/>
        <v>4.0203978092976262</v>
      </c>
      <c r="H76" s="1">
        <f t="shared" si="65"/>
        <v>4.0322184953368154</v>
      </c>
      <c r="I76" s="1">
        <f t="shared" si="44"/>
        <v>4.014133509257019</v>
      </c>
      <c r="J76" s="1"/>
      <c r="K76" s="1">
        <f t="shared" si="66"/>
        <v>-0.46761549418111448</v>
      </c>
      <c r="L76" s="1">
        <f t="shared" si="67"/>
        <v>4.5118195869847</v>
      </c>
      <c r="M76" s="1">
        <f t="shared" si="68"/>
        <v>3.150714346717665</v>
      </c>
      <c r="N76" s="1">
        <f t="shared" si="69"/>
        <v>3.9099409936055114</v>
      </c>
      <c r="O76" s="1">
        <f t="shared" si="70"/>
        <v>3.837343519262197</v>
      </c>
      <c r="P76" s="1">
        <f t="shared" si="136"/>
        <v>3.8793858234970986</v>
      </c>
      <c r="Q76" s="1">
        <f t="shared" si="72"/>
        <v>3.8904378371804156</v>
      </c>
      <c r="R76" s="1">
        <f t="shared" ref="R76" si="137">(O76-M76)*1.0527+M76</f>
        <v>3.8735288766552936</v>
      </c>
      <c r="S76" s="1"/>
      <c r="T76" s="1">
        <f t="shared" ref="T76" si="138">(B76+K76)/2</f>
        <v>-0.45690026589001864</v>
      </c>
      <c r="U76" s="1">
        <f t="shared" ref="U76" si="139">(C76+L76)/2</f>
        <v>4.5556027913168524</v>
      </c>
      <c r="V76" s="1">
        <f t="shared" ref="V76:W76" si="140">(D76+M76)/2</f>
        <v>3.1958806306399103</v>
      </c>
      <c r="W76" s="1">
        <f t="shared" si="140"/>
        <v>3.9727304108850325</v>
      </c>
      <c r="X76" s="1">
        <f t="shared" ref="X76" si="141">(F76+O76)/2</f>
        <v>3.9063874818950124</v>
      </c>
      <c r="Y76" s="1">
        <f t="shared" ref="Y76" si="142">(G76+P76)/2</f>
        <v>3.9498918163973622</v>
      </c>
      <c r="Z76" s="1">
        <f t="shared" ref="Z76" si="143">(H76+Q76)/2</f>
        <v>3.9613281662586157</v>
      </c>
      <c r="AA76" s="1">
        <f t="shared" ref="AA76" si="144">(I76+R76)/2</f>
        <v>3.9438311929561563</v>
      </c>
      <c r="AD76" s="1">
        <f t="shared" ref="AD76" si="145">K76-B76</f>
        <v>-2.1430456582191726E-2</v>
      </c>
      <c r="AE76" s="1">
        <f t="shared" ref="AE76" si="146">L76-C76</f>
        <v>-8.7566408664304873E-2</v>
      </c>
      <c r="AF76" s="1">
        <f t="shared" ref="AF76" si="147">M76-D76</f>
        <v>-9.0332567844490619E-2</v>
      </c>
      <c r="AG76" s="1">
        <f t="shared" ref="AG76" si="148">N76-E76</f>
        <v>-0.12557883455904228</v>
      </c>
      <c r="AH76" s="1">
        <f t="shared" ref="AH76" si="149">O76-F76</f>
        <v>-0.13808792526563129</v>
      </c>
      <c r="AI76" s="1">
        <f t="shared" ref="AI76" si="150">P76-G76</f>
        <v>-0.14101198580052765</v>
      </c>
      <c r="AJ76" s="1">
        <f t="shared" ref="AJ76" si="151">Q76-H76</f>
        <v>-0.14178065815639984</v>
      </c>
      <c r="AK76" s="1">
        <f t="shared" ref="AK76" si="152">R76-I76</f>
        <v>-0.1406046326017254</v>
      </c>
      <c r="AL76" s="1"/>
      <c r="AM76" t="s">
        <v>187</v>
      </c>
      <c r="AN76" s="7">
        <f t="shared" ref="AN76:AO76" si="153">AE76-AD76</f>
        <v>-6.6135952082113147E-2</v>
      </c>
      <c r="AO76" s="7">
        <f t="shared" si="153"/>
        <v>-2.7661591801857455E-3</v>
      </c>
      <c r="AP76" s="7">
        <f t="shared" ref="AP76" si="154">AH76-AF76</f>
        <v>-4.7755357421140676E-2</v>
      </c>
      <c r="AR76" s="1"/>
      <c r="AS76" t="s">
        <v>187</v>
      </c>
      <c r="AT76">
        <v>-342.054552880963</v>
      </c>
      <c r="AU76">
        <v>-343.608861623054</v>
      </c>
      <c r="AV76">
        <v>-343.59856442968498</v>
      </c>
      <c r="AW76">
        <v>-343.67775401863798</v>
      </c>
      <c r="AX76">
        <v>1.0773260444520001</v>
      </c>
      <c r="AY76">
        <v>1.0612299999999999</v>
      </c>
      <c r="AZ76">
        <f t="shared" si="103"/>
        <v>-343.67207011476592</v>
      </c>
      <c r="BB76">
        <v>-95.261636033046997</v>
      </c>
      <c r="BC76">
        <v>-95.713085789602005</v>
      </c>
      <c r="BD76">
        <v>-95.722207371688995</v>
      </c>
      <c r="BE76">
        <v>-95.739307841705994</v>
      </c>
      <c r="BF76">
        <v>1.083823697096</v>
      </c>
      <c r="BG76">
        <v>1.06456</v>
      </c>
      <c r="BH76">
        <f t="shared" ref="BH76" si="155">(BE76-BD76)/BF76+BD76</f>
        <v>-95.737985279168612</v>
      </c>
      <c r="BJ76">
        <v>-246.793627889004</v>
      </c>
      <c r="BK76">
        <v>-247.88844624562</v>
      </c>
      <c r="BL76">
        <v>-247.87119212118699</v>
      </c>
      <c r="BM76">
        <v>-247.93201516699801</v>
      </c>
      <c r="BN76">
        <v>1.0754203653759999</v>
      </c>
      <c r="BO76">
        <v>1.06037</v>
      </c>
      <c r="BP76">
        <f t="shared" si="110"/>
        <v>-247.92774958259395</v>
      </c>
      <c r="BR76">
        <v>-246.79364536184201</v>
      </c>
      <c r="BS76">
        <v>-247.88854300583901</v>
      </c>
      <c r="BT76">
        <v>-247.87128159588801</v>
      </c>
      <c r="BU76">
        <v>-247.93214501859001</v>
      </c>
      <c r="BV76">
        <v>1.075111012587</v>
      </c>
      <c r="BW76">
        <v>1.06009</v>
      </c>
      <c r="BX76">
        <f t="shared" si="37"/>
        <v>-247.92789288717739</v>
      </c>
      <c r="BZ76">
        <v>-95.261652711813994</v>
      </c>
      <c r="CA76">
        <v>-95.713128575331993</v>
      </c>
      <c r="CB76">
        <v>-95.722261851092</v>
      </c>
      <c r="CC76">
        <v>-95.739378112717006</v>
      </c>
      <c r="CD76">
        <v>1.0832953152889999</v>
      </c>
      <c r="CE76">
        <v>1.0640700000000001</v>
      </c>
      <c r="CF76">
        <f t="shared" si="38"/>
        <v>-95.73806203169228</v>
      </c>
    </row>
  </sheetData>
  <conditionalFormatting sqref="L4:AR7 AT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U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V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W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X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5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horizontalDpi="4294967292" verticalDpi="429496729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301"/>
  <sheetViews>
    <sheetView workbookViewId="0">
      <selection activeCell="AR33" sqref="AR33"/>
    </sheetView>
  </sheetViews>
  <sheetFormatPr baseColWidth="10" defaultRowHeight="16" x14ac:dyDescent="0.2"/>
  <cols>
    <col min="6" max="8" width="13.83203125" bestFit="1" customWidth="1"/>
    <col min="40" max="43" width="10.83203125" style="2"/>
  </cols>
  <sheetData>
    <row r="1" spans="1:102" ht="21" thickBot="1" x14ac:dyDescent="0.3">
      <c r="A1" s="12" t="s">
        <v>516</v>
      </c>
    </row>
    <row r="2" spans="1:102" ht="17" thickTop="1" x14ac:dyDescent="0.2"/>
    <row r="5" spans="1:102" ht="21" thickBot="1" x14ac:dyDescent="0.3">
      <c r="C5" s="12" t="s">
        <v>315</v>
      </c>
    </row>
    <row r="6" spans="1:102" ht="17" thickTop="1" x14ac:dyDescent="0.2">
      <c r="AP6" s="2" t="s">
        <v>307</v>
      </c>
    </row>
    <row r="7" spans="1:102" ht="18" thickBot="1" x14ac:dyDescent="0.25">
      <c r="AE7" t="s">
        <v>305</v>
      </c>
      <c r="AU7" s="11"/>
      <c r="AV7" s="11"/>
      <c r="AW7" s="11"/>
      <c r="AX7" s="11"/>
      <c r="AY7" s="11"/>
      <c r="AZ7" s="11"/>
      <c r="BA7" s="11"/>
    </row>
    <row r="8" spans="1:102" ht="17" thickTop="1" x14ac:dyDescent="0.2">
      <c r="AE8" s="7">
        <f>SQRT(SUMSQ(AE11:AE76)/COUNT(AE11:AE76))</f>
        <v>6.6243680850537326E-3</v>
      </c>
      <c r="AF8" s="7">
        <f t="shared" ref="AF8:AL8" si="0">SQRT(SUMSQ(AF11:AF76)/COUNT(AF11:AF76))</f>
        <v>3.379412145547428E-2</v>
      </c>
      <c r="AG8" s="7">
        <f t="shared" si="0"/>
        <v>2.583006392773679E-2</v>
      </c>
      <c r="AH8" s="7">
        <f t="shared" si="0"/>
        <v>4.003362500793009E-2</v>
      </c>
      <c r="AI8" s="7">
        <f t="shared" si="0"/>
        <v>4.7683324762762665E-2</v>
      </c>
      <c r="AJ8" s="7">
        <f t="shared" si="0"/>
        <v>4.8390174475216742E-2</v>
      </c>
      <c r="AK8" s="7">
        <f t="shared" si="0"/>
        <v>4.8585009130945211E-2</v>
      </c>
      <c r="AL8" s="7">
        <f t="shared" si="0"/>
        <v>4.8190846780220974E-2</v>
      </c>
      <c r="AN8" s="2" t="s">
        <v>308</v>
      </c>
      <c r="AO8" s="7">
        <f>SQRT(SUMSQ(AO11:AO70)/COUNT(AO11:AO70))</f>
        <v>2.77383994720307E-2</v>
      </c>
      <c r="AP8" s="7">
        <f>SQRT(SUMSQ(AP11:AP70)/COUNT(AP11:AP70))</f>
        <v>8.353723010296861E-3</v>
      </c>
      <c r="AQ8" s="7">
        <f>SQRT(SUMSQ(AQ11:AQ70)/COUNT(AQ11:AQ70))</f>
        <v>2.1902103602000924E-2</v>
      </c>
    </row>
    <row r="9" spans="1:102" x14ac:dyDescent="0.2">
      <c r="C9" s="2" t="s">
        <v>262</v>
      </c>
      <c r="D9" s="2" t="s">
        <v>262</v>
      </c>
      <c r="E9" s="2" t="s">
        <v>262</v>
      </c>
      <c r="F9" s="2" t="s">
        <v>262</v>
      </c>
      <c r="G9" s="2" t="s">
        <v>262</v>
      </c>
      <c r="H9" s="2" t="s">
        <v>262</v>
      </c>
      <c r="I9" s="2" t="s">
        <v>262</v>
      </c>
      <c r="J9" s="2" t="s">
        <v>262</v>
      </c>
      <c r="L9" s="2" t="s">
        <v>138</v>
      </c>
      <c r="M9" s="2" t="s">
        <v>138</v>
      </c>
      <c r="N9" s="2" t="s">
        <v>138</v>
      </c>
      <c r="O9" s="2" t="s">
        <v>138</v>
      </c>
      <c r="P9" s="2" t="s">
        <v>138</v>
      </c>
      <c r="Q9" s="2" t="s">
        <v>138</v>
      </c>
      <c r="R9" s="2" t="s">
        <v>138</v>
      </c>
      <c r="S9" s="2" t="s">
        <v>138</v>
      </c>
      <c r="U9" s="2" t="s">
        <v>304</v>
      </c>
      <c r="V9" s="2" t="s">
        <v>304</v>
      </c>
      <c r="W9" s="2" t="s">
        <v>304</v>
      </c>
      <c r="X9" s="2" t="s">
        <v>304</v>
      </c>
      <c r="Y9" s="2" t="s">
        <v>304</v>
      </c>
      <c r="Z9" s="2" t="s">
        <v>304</v>
      </c>
      <c r="AA9" s="2" t="s">
        <v>304</v>
      </c>
      <c r="AB9" s="2" t="s">
        <v>304</v>
      </c>
      <c r="AU9" s="2" t="s">
        <v>269</v>
      </c>
      <c r="AV9" s="2"/>
      <c r="AW9" s="2"/>
      <c r="AX9" s="2"/>
      <c r="AY9" s="2"/>
      <c r="AZ9" s="2"/>
      <c r="BA9" s="2"/>
      <c r="BB9" s="2"/>
      <c r="BC9" s="2" t="s">
        <v>302</v>
      </c>
      <c r="BD9" s="2"/>
      <c r="BE9" s="2"/>
      <c r="BF9" s="2"/>
      <c r="BG9" s="2"/>
      <c r="BH9" s="2"/>
      <c r="BI9" s="2"/>
      <c r="BJ9" s="2"/>
      <c r="BK9" s="2" t="s">
        <v>303</v>
      </c>
      <c r="BL9" s="2"/>
      <c r="BM9" s="2"/>
      <c r="BN9" s="2"/>
      <c r="BO9" s="2"/>
      <c r="BP9" s="2"/>
      <c r="BQ9" s="2"/>
      <c r="BR9" s="2"/>
      <c r="BS9" s="2" t="s">
        <v>270</v>
      </c>
      <c r="BT9" s="2"/>
      <c r="BU9" s="2"/>
      <c r="BV9" s="2"/>
      <c r="BW9" s="2"/>
      <c r="BX9" s="2"/>
      <c r="BY9" s="2"/>
      <c r="BZ9" s="2"/>
      <c r="CA9" s="2" t="s">
        <v>271</v>
      </c>
    </row>
    <row r="10" spans="1:102" ht="20" thickBot="1" x14ac:dyDescent="0.3">
      <c r="C10" s="11" t="s">
        <v>0</v>
      </c>
      <c r="D10" s="11" t="s">
        <v>1</v>
      </c>
      <c r="E10" s="11" t="s">
        <v>2</v>
      </c>
      <c r="F10" s="11" t="s">
        <v>3</v>
      </c>
      <c r="G10" s="11" t="s">
        <v>278</v>
      </c>
      <c r="H10" s="18" t="s">
        <v>517</v>
      </c>
      <c r="I10" s="18" t="s">
        <v>518</v>
      </c>
      <c r="J10" s="11" t="s">
        <v>300</v>
      </c>
      <c r="L10" s="11" t="s">
        <v>0</v>
      </c>
      <c r="M10" s="11" t="s">
        <v>1</v>
      </c>
      <c r="N10" s="11" t="s">
        <v>2</v>
      </c>
      <c r="O10" s="11" t="s">
        <v>3</v>
      </c>
      <c r="P10" s="11" t="s">
        <v>278</v>
      </c>
      <c r="Q10" s="11" t="s">
        <v>298</v>
      </c>
      <c r="R10" s="11" t="s">
        <v>299</v>
      </c>
      <c r="S10" s="11" t="s">
        <v>300</v>
      </c>
      <c r="U10" s="11" t="s">
        <v>0</v>
      </c>
      <c r="V10" s="11" t="s">
        <v>1</v>
      </c>
      <c r="W10" s="11" t="s">
        <v>2</v>
      </c>
      <c r="X10" s="11" t="s">
        <v>3</v>
      </c>
      <c r="Y10" s="11" t="s">
        <v>278</v>
      </c>
      <c r="Z10" s="11" t="s">
        <v>298</v>
      </c>
      <c r="AA10" s="11" t="s">
        <v>299</v>
      </c>
      <c r="AB10" s="11" t="s">
        <v>300</v>
      </c>
      <c r="AE10" s="2" t="s">
        <v>0</v>
      </c>
      <c r="AF10" s="2" t="s">
        <v>1</v>
      </c>
      <c r="AG10" s="2" t="s">
        <v>2</v>
      </c>
      <c r="AH10" s="2" t="s">
        <v>3</v>
      </c>
      <c r="AI10" s="2" t="s">
        <v>278</v>
      </c>
      <c r="AJ10" s="2" t="s">
        <v>298</v>
      </c>
      <c r="AK10" s="2" t="s">
        <v>299</v>
      </c>
      <c r="AL10" s="2" t="s">
        <v>300</v>
      </c>
      <c r="AO10" s="2" t="s">
        <v>528</v>
      </c>
      <c r="AP10" s="2" t="s">
        <v>426</v>
      </c>
      <c r="AQ10" s="13" t="s">
        <v>306</v>
      </c>
      <c r="AU10" s="11" t="s">
        <v>0</v>
      </c>
      <c r="AV10" s="11" t="s">
        <v>1</v>
      </c>
      <c r="AW10" s="11" t="s">
        <v>2</v>
      </c>
      <c r="AX10" s="11" t="s">
        <v>3</v>
      </c>
      <c r="AY10" s="11" t="s">
        <v>4</v>
      </c>
      <c r="AZ10" s="11" t="s">
        <v>5</v>
      </c>
      <c r="BA10" s="11" t="s">
        <v>278</v>
      </c>
      <c r="BC10" s="11" t="s">
        <v>0</v>
      </c>
      <c r="BD10" s="11" t="s">
        <v>1</v>
      </c>
      <c r="BE10" s="11" t="s">
        <v>2</v>
      </c>
      <c r="BF10" s="11" t="s">
        <v>3</v>
      </c>
      <c r="BG10" s="11" t="s">
        <v>4</v>
      </c>
      <c r="BH10" s="11" t="s">
        <v>5</v>
      </c>
      <c r="BI10" s="11" t="s">
        <v>278</v>
      </c>
      <c r="BK10" s="11" t="s">
        <v>0</v>
      </c>
      <c r="BL10" s="11" t="s">
        <v>1</v>
      </c>
      <c r="BM10" s="11" t="s">
        <v>2</v>
      </c>
      <c r="BN10" s="11" t="s">
        <v>3</v>
      </c>
      <c r="BO10" s="11" t="s">
        <v>4</v>
      </c>
      <c r="BP10" s="11" t="s">
        <v>5</v>
      </c>
      <c r="BQ10" s="11" t="s">
        <v>278</v>
      </c>
      <c r="BS10" s="11" t="s">
        <v>0</v>
      </c>
      <c r="BT10" s="11" t="s">
        <v>1</v>
      </c>
      <c r="BU10" s="11" t="s">
        <v>2</v>
      </c>
      <c r="BV10" s="11" t="s">
        <v>3</v>
      </c>
      <c r="BW10" s="11" t="s">
        <v>4</v>
      </c>
      <c r="BX10" s="11" t="s">
        <v>5</v>
      </c>
      <c r="BY10" s="11" t="s">
        <v>278</v>
      </c>
      <c r="CA10" s="11" t="s">
        <v>0</v>
      </c>
      <c r="CB10" s="11" t="s">
        <v>1</v>
      </c>
      <c r="CC10" s="11" t="s">
        <v>2</v>
      </c>
      <c r="CD10" s="11" t="s">
        <v>3</v>
      </c>
      <c r="CE10" s="11" t="s">
        <v>4</v>
      </c>
      <c r="CF10" s="11" t="s">
        <v>5</v>
      </c>
      <c r="CG10" s="11" t="s">
        <v>278</v>
      </c>
      <c r="CX10" s="8"/>
    </row>
    <row r="11" spans="1:102" ht="17" thickTop="1" x14ac:dyDescent="0.2">
      <c r="A11" t="s">
        <v>140</v>
      </c>
      <c r="B11" s="1"/>
      <c r="C11" s="1">
        <f t="shared" ref="C11:F13" si="1">627.5095*(BC11+BK11-AU11)</f>
        <v>3.6757585132332706</v>
      </c>
      <c r="D11" s="1">
        <f t="shared" si="1"/>
        <v>4.9852365501897351</v>
      </c>
      <c r="E11" s="1">
        <f t="shared" si="1"/>
        <v>4.7588598016616395</v>
      </c>
      <c r="F11" s="1">
        <f t="shared" si="1"/>
        <v>5.0081429499015995</v>
      </c>
      <c r="G11" s="1">
        <f>627.5095*(BI11+BQ11-BA11)</f>
        <v>4.9999037301117326</v>
      </c>
      <c r="H11" s="1">
        <f>E11+(G11-E11)*AZ11</f>
        <v>5.0088392285393777</v>
      </c>
      <c r="I11" s="1">
        <f>E11+(G11-E11)*AY11</f>
        <v>5.0109489080213852</v>
      </c>
      <c r="J11" s="1">
        <f>(G11-E11)*1.0232+E11</f>
        <v>5.0054959492517748</v>
      </c>
      <c r="L11" s="1">
        <f t="shared" ref="L11:O13" si="2">627.5095*(CA11+BS11-AU11)</f>
        <v>3.6684957176481334</v>
      </c>
      <c r="M11" s="1">
        <f t="shared" si="2"/>
        <v>4.9574382872154423</v>
      </c>
      <c r="N11" s="1">
        <f t="shared" si="2"/>
        <v>4.7385002132627703</v>
      </c>
      <c r="O11" s="1">
        <f t="shared" si="2"/>
        <v>4.9769468949285276</v>
      </c>
      <c r="P11" s="1">
        <f>627.5095*(CG11+BY11-BA11)</f>
        <v>4.965355394058494</v>
      </c>
      <c r="Q11" s="1">
        <f>(P11-N11)*AZ11+N11</f>
        <v>4.9737649156105919</v>
      </c>
      <c r="R11" s="1">
        <f>(P11-N11)*AY11+N11</f>
        <v>4.9757504114635225</v>
      </c>
      <c r="S11" s="1">
        <f>(P11-N11)*1.0232+N11</f>
        <v>4.9706184342529545</v>
      </c>
      <c r="U11" s="1">
        <f>(C11+L11)/2</f>
        <v>3.672127115440702</v>
      </c>
      <c r="V11" s="1">
        <f t="shared" ref="V11:W61" si="3">(D11+M11)/2</f>
        <v>4.9713374187025892</v>
      </c>
      <c r="W11" s="1">
        <f t="shared" si="3"/>
        <v>4.7486800074622053</v>
      </c>
      <c r="X11" s="1">
        <f t="shared" ref="X11:X70" si="4">(F11+O11)/2</f>
        <v>4.992544922415064</v>
      </c>
      <c r="Y11" s="1">
        <f t="shared" ref="Y11:Y70" si="5">(G11+P11)/2</f>
        <v>4.9826295620851138</v>
      </c>
      <c r="Z11" s="1">
        <f t="shared" ref="Z11:Z70" si="6">(H11+Q11)/2</f>
        <v>4.9913020720749852</v>
      </c>
      <c r="AA11" s="1">
        <f t="shared" ref="AA11:AA70" si="7">(I11+R11)/2</f>
        <v>4.9933496597424538</v>
      </c>
      <c r="AB11" s="1">
        <f t="shared" ref="AB11:AB70" si="8">(J11+S11)/2</f>
        <v>4.9880571917523646</v>
      </c>
      <c r="AC11" s="1"/>
      <c r="AD11" s="1"/>
      <c r="AE11" s="1">
        <f>L11-C11</f>
        <v>-7.262795585137205E-3</v>
      </c>
      <c r="AF11" s="1">
        <f t="shared" ref="AF11:AK11" si="9">M11-D11</f>
        <v>-2.7798262974292776E-2</v>
      </c>
      <c r="AG11" s="1">
        <f t="shared" si="9"/>
        <v>-2.0359588398869199E-2</v>
      </c>
      <c r="AH11" s="1">
        <f t="shared" si="9"/>
        <v>-3.1196054973071874E-2</v>
      </c>
      <c r="AI11" s="1">
        <f t="shared" si="9"/>
        <v>-3.4548336053238593E-2</v>
      </c>
      <c r="AJ11" s="1">
        <f t="shared" si="9"/>
        <v>-3.5074312928785822E-2</v>
      </c>
      <c r="AK11" s="1">
        <f t="shared" si="9"/>
        <v>-3.5198496557862669E-2</v>
      </c>
      <c r="AL11" s="1">
        <f>S11-J11</f>
        <v>-3.4877514998820303E-2</v>
      </c>
      <c r="AM11" s="1"/>
      <c r="AN11" s="7" t="s">
        <v>140</v>
      </c>
      <c r="AO11" s="7">
        <f>AF11-AE11</f>
        <v>-2.0535467389155571E-2</v>
      </c>
      <c r="AP11" s="7">
        <f>AG11-AF11</f>
        <v>7.4386745754235761E-3</v>
      </c>
      <c r="AQ11" s="7">
        <f t="shared" ref="AQ11:AQ70" si="10">AI11-AG11</f>
        <v>-1.4188747654369394E-2</v>
      </c>
      <c r="AR11" s="1"/>
      <c r="AT11" t="s">
        <v>140</v>
      </c>
      <c r="AU11">
        <v>-152.13988596344899</v>
      </c>
      <c r="AV11">
        <v>-152.74288330873199</v>
      </c>
      <c r="AW11">
        <v>-152.736589892567</v>
      </c>
      <c r="AX11">
        <v>-152.756683095157</v>
      </c>
      <c r="AY11">
        <v>1.0458222614470001</v>
      </c>
      <c r="AZ11">
        <v>1.0370699999999999</v>
      </c>
      <c r="BA11">
        <f>AW11+(AX11-AW11)/AY11</f>
        <v>-152.75580271995719</v>
      </c>
      <c r="BB11" t="s">
        <v>140</v>
      </c>
      <c r="BC11">
        <v>-76.066917812048999</v>
      </c>
      <c r="BD11">
        <v>-76.367449347117997</v>
      </c>
      <c r="BE11">
        <v>-76.364472075631994</v>
      </c>
      <c r="BF11">
        <v>-76.374330496157995</v>
      </c>
      <c r="BG11">
        <v>1.046036316356</v>
      </c>
      <c r="BH11">
        <v>1.0371999999999999</v>
      </c>
      <c r="BI11">
        <f>BE11+(BF11-BE11)/BG11</f>
        <v>-76.373896624638419</v>
      </c>
      <c r="BJ11" t="s">
        <v>140</v>
      </c>
      <c r="BK11">
        <v>-76.067110457590999</v>
      </c>
      <c r="BL11">
        <v>-76.367489481809002</v>
      </c>
      <c r="BM11">
        <v>-76.364534091427004</v>
      </c>
      <c r="BN11">
        <v>-76.374371615523998</v>
      </c>
      <c r="BO11">
        <v>1.046083232145</v>
      </c>
      <c r="BP11">
        <v>1.0372399999999999</v>
      </c>
      <c r="BQ11">
        <f>BM11+(BN11-BM11)/BO11</f>
        <v>-76.373938241875749</v>
      </c>
      <c r="BR11" t="s">
        <v>222</v>
      </c>
      <c r="BS11">
        <v>-76.067118165894001</v>
      </c>
      <c r="BT11">
        <v>-76.367523082174998</v>
      </c>
      <c r="BU11">
        <v>-76.364557621686998</v>
      </c>
      <c r="BV11">
        <v>-76.374408560410998</v>
      </c>
      <c r="BW11">
        <v>1.0456429813720001</v>
      </c>
      <c r="BX11">
        <v>1.03691</v>
      </c>
      <c r="BY11">
        <f>BU11+(BV11-BU11)/BW11</f>
        <v>-76.373978560668561</v>
      </c>
      <c r="BZ11" t="s">
        <v>242</v>
      </c>
      <c r="CA11">
        <v>-76.066921677747004</v>
      </c>
      <c r="CB11">
        <v>-76.367460046101996</v>
      </c>
      <c r="CC11">
        <v>-76.364480990440001</v>
      </c>
      <c r="CD11">
        <v>-76.374343265346994</v>
      </c>
      <c r="CE11">
        <v>1.045799173169</v>
      </c>
      <c r="CF11">
        <v>1.0369999999999999</v>
      </c>
      <c r="CG11">
        <f>CC11+(CD11-CC11)/CE11</f>
        <v>-76.373911362121319</v>
      </c>
      <c r="CQ11" s="1"/>
      <c r="CR11" s="1"/>
      <c r="CS11" s="1"/>
      <c r="CT11" s="1"/>
      <c r="CU11" s="1"/>
      <c r="CW11" s="1"/>
      <c r="CX11" s="1"/>
    </row>
    <row r="12" spans="1:102" x14ac:dyDescent="0.2">
      <c r="A12" t="s">
        <v>141</v>
      </c>
      <c r="B12" s="1"/>
      <c r="C12" s="1">
        <f t="shared" si="1"/>
        <v>3.7244660553851685</v>
      </c>
      <c r="D12" s="1">
        <f t="shared" si="1"/>
        <v>5.7225445965044806</v>
      </c>
      <c r="E12" s="1">
        <f t="shared" si="1"/>
        <v>5.3457764958537668</v>
      </c>
      <c r="F12" s="1">
        <f t="shared" si="1"/>
        <v>5.6931404727133845</v>
      </c>
      <c r="G12" s="1">
        <f>627.5095*(BI12+BQ12-BA12)</f>
        <v>5.6817200656427582</v>
      </c>
      <c r="H12" s="1">
        <f>E12+(G12-E12)*AZ12</f>
        <v>5.6934243396142064</v>
      </c>
      <c r="I12" s="1">
        <f>E12+(G12-E12)*AY12</f>
        <v>5.6965543994981367</v>
      </c>
      <c r="J12" s="1">
        <f t="shared" ref="J12:J69" si="11">(G12-E12)*1.0232+E12</f>
        <v>5.6895139564618624</v>
      </c>
      <c r="L12" s="1">
        <f t="shared" si="2"/>
        <v>3.7172325506863255</v>
      </c>
      <c r="M12" s="1">
        <f t="shared" si="2"/>
        <v>5.6954757800698301</v>
      </c>
      <c r="N12" s="1">
        <f t="shared" si="2"/>
        <v>5.3240710508196161</v>
      </c>
      <c r="O12" s="1">
        <f t="shared" si="2"/>
        <v>5.6600208959226039</v>
      </c>
      <c r="P12" s="1">
        <f>627.5095*(CG12+BY12-BA12)</f>
        <v>5.6437823342403766</v>
      </c>
      <c r="Q12" s="1">
        <f>(P12-N12)*AZ12+N12</f>
        <v>5.6549210753547561</v>
      </c>
      <c r="R12" s="1">
        <f>(P12-N12)*AY12+N12</f>
        <v>5.6578998954682156</v>
      </c>
      <c r="S12" s="1">
        <f t="shared" ref="S12:S70" si="12">(P12-N12)*1.0232+N12</f>
        <v>5.6511996360157379</v>
      </c>
      <c r="U12" s="1">
        <f t="shared" ref="U12:U70" si="13">(C12+L12)/2</f>
        <v>3.720849303035747</v>
      </c>
      <c r="V12" s="1">
        <f>(D12+M12)/2</f>
        <v>5.7090101882871558</v>
      </c>
      <c r="W12" s="1">
        <f t="shared" si="3"/>
        <v>5.3349237733366914</v>
      </c>
      <c r="X12" s="1">
        <f t="shared" si="4"/>
        <v>5.6765806843179938</v>
      </c>
      <c r="Y12" s="1">
        <f t="shared" si="5"/>
        <v>5.6627511999415674</v>
      </c>
      <c r="Z12" s="1">
        <f t="shared" si="6"/>
        <v>5.6741727074844812</v>
      </c>
      <c r="AA12" s="1">
        <f t="shared" si="7"/>
        <v>5.6772271474831761</v>
      </c>
      <c r="AB12" s="1">
        <f t="shared" si="8"/>
        <v>5.6703567962388002</v>
      </c>
      <c r="AC12" s="1"/>
      <c r="AD12" s="1"/>
      <c r="AE12" s="1">
        <f>L12-C12</f>
        <v>-7.2335046988429852E-3</v>
      </c>
      <c r="AF12" s="1">
        <f t="shared" ref="AF12:AF13" si="14">M12-D12</f>
        <v>-2.7068816434650422E-2</v>
      </c>
      <c r="AG12" s="1">
        <f t="shared" ref="AG12:AG13" si="15">N12-E12</f>
        <v>-2.1705445034150728E-2</v>
      </c>
      <c r="AH12" s="1">
        <f t="shared" ref="AH12:AH13" si="16">O12-F12</f>
        <v>-3.3119576790780592E-2</v>
      </c>
      <c r="AI12" s="1">
        <f t="shared" ref="AI12:AI13" si="17">P12-G12</f>
        <v>-3.7937731402381658E-2</v>
      </c>
      <c r="AJ12" s="1">
        <f t="shared" ref="AJ12:AJ13" si="18">Q12-H12</f>
        <v>-3.8503264259450276E-2</v>
      </c>
      <c r="AK12" s="1">
        <f t="shared" ref="AK12:AK13" si="19">R12-I12</f>
        <v>-3.86545040299211E-2</v>
      </c>
      <c r="AL12" s="1">
        <f>S12-J12</f>
        <v>-3.8314320446124484E-2</v>
      </c>
      <c r="AM12" s="1"/>
      <c r="AN12" s="7" t="s">
        <v>141</v>
      </c>
      <c r="AO12" s="7">
        <f t="shared" ref="AO12:AP69" si="20">AF12-AE12</f>
        <v>-1.9835311735807437E-2</v>
      </c>
      <c r="AP12" s="7">
        <f t="shared" si="20"/>
        <v>5.3633714004996946E-3</v>
      </c>
      <c r="AQ12" s="7">
        <f t="shared" si="10"/>
        <v>-1.623228636823093E-2</v>
      </c>
      <c r="AR12" s="1"/>
      <c r="AT12" t="s">
        <v>141</v>
      </c>
      <c r="AU12">
        <v>-191.17423607950599</v>
      </c>
      <c r="AV12">
        <v>-191.96292011072401</v>
      </c>
      <c r="AW12">
        <v>-191.96376159427399</v>
      </c>
      <c r="AX12">
        <v>-191.992031074826</v>
      </c>
      <c r="AY12">
        <v>1.044157219216</v>
      </c>
      <c r="AZ12">
        <v>1.03484</v>
      </c>
      <c r="BA12">
        <f t="shared" ref="BA12:BA70" si="21">AW12+(AX12-AW12)/AY12</f>
        <v>-191.99083556362626</v>
      </c>
      <c r="BB12" t="s">
        <v>141</v>
      </c>
      <c r="BC12">
        <v>-76.066857015148003</v>
      </c>
      <c r="BD12">
        <v>-76.367433959069999</v>
      </c>
      <c r="BE12">
        <v>-76.364450393897002</v>
      </c>
      <c r="BF12">
        <v>-76.374315575935995</v>
      </c>
      <c r="BG12">
        <v>1.046021542584</v>
      </c>
      <c r="BH12">
        <v>1.0371900000000001</v>
      </c>
      <c r="BI12">
        <f t="shared" ref="BI12:BI70" si="22">BE12+(BF12-BE12)/BG12</f>
        <v>-76.373881540042063</v>
      </c>
      <c r="BJ12" t="s">
        <v>141</v>
      </c>
      <c r="BK12">
        <v>-115.10144375014301</v>
      </c>
      <c r="BL12">
        <v>-115.586366696735</v>
      </c>
      <c r="BM12">
        <v>-115.59079216361999</v>
      </c>
      <c r="BN12">
        <v>-115.608642902423</v>
      </c>
      <c r="BO12">
        <v>1.0434474548470001</v>
      </c>
      <c r="BP12">
        <v>1.0337000000000001</v>
      </c>
      <c r="BQ12">
        <f t="shared" ref="BQ12:BQ70" si="23">BM12+(BN12-BM12)/BO12</f>
        <v>-115.60789962669357</v>
      </c>
      <c r="BR12" t="s">
        <v>223</v>
      </c>
      <c r="BS12">
        <v>-115.101448495065</v>
      </c>
      <c r="BT12">
        <v>-115.58639039340299</v>
      </c>
      <c r="BU12">
        <v>-115.590810557152</v>
      </c>
      <c r="BV12">
        <v>-115.60867263734301</v>
      </c>
      <c r="BW12">
        <v>1.043114032619</v>
      </c>
      <c r="BX12">
        <v>1.03345</v>
      </c>
      <c r="BY12">
        <f t="shared" ref="BY12:BY70" si="24">BU12+(BV12-BU12)/BW12</f>
        <v>-115.60793436110099</v>
      </c>
      <c r="BZ12" t="s">
        <v>243</v>
      </c>
      <c r="CA12">
        <v>-76.066863797549004</v>
      </c>
      <c r="CB12">
        <v>-76.367453399305006</v>
      </c>
      <c r="CC12">
        <v>-76.364466590191995</v>
      </c>
      <c r="CD12">
        <v>-76.374338620418996</v>
      </c>
      <c r="CE12">
        <v>1.0456913570290001</v>
      </c>
      <c r="CF12">
        <v>1.03691</v>
      </c>
      <c r="CG12">
        <f t="shared" ref="CG12:CG70" si="25">CC12+(CD12-CC12)/CE12</f>
        <v>-76.373907263255461</v>
      </c>
      <c r="CQ12" s="1"/>
      <c r="CR12" s="1"/>
      <c r="CS12" s="1"/>
      <c r="CT12" s="1"/>
      <c r="CU12" s="1"/>
      <c r="CW12" s="1"/>
      <c r="CX12" s="1"/>
    </row>
    <row r="13" spans="1:102" x14ac:dyDescent="0.2">
      <c r="A13" t="s">
        <v>142</v>
      </c>
      <c r="B13" s="1"/>
      <c r="C13" s="1">
        <f t="shared" si="1"/>
        <v>4.6216517903784879</v>
      </c>
      <c r="D13" s="1">
        <f t="shared" si="1"/>
        <v>7.1109363280534144</v>
      </c>
      <c r="E13" s="1">
        <f t="shared" si="1"/>
        <v>6.5702039998566599</v>
      </c>
      <c r="F13" s="1">
        <f t="shared" si="1"/>
        <v>7.0110621375545259</v>
      </c>
      <c r="G13" s="1">
        <f>627.5095*(BI13+BQ13-BA13)</f>
        <v>6.9946692115589171</v>
      </c>
      <c r="H13" s="1">
        <f>E13+(G13-E13)*AZ13</f>
        <v>7.0086468509802726</v>
      </c>
      <c r="I13" s="1">
        <f>E13+(G13-E13)*AY13</f>
        <v>7.0127301475411503</v>
      </c>
      <c r="J13" s="1">
        <f t="shared" si="11"/>
        <v>7.0045168044704091</v>
      </c>
      <c r="L13" s="1">
        <f t="shared" si="2"/>
        <v>4.6151842394776903</v>
      </c>
      <c r="M13" s="1">
        <f t="shared" si="2"/>
        <v>7.0878495281703016</v>
      </c>
      <c r="N13" s="1">
        <f t="shared" si="2"/>
        <v>6.5520938001996987</v>
      </c>
      <c r="O13" s="1">
        <f t="shared" si="2"/>
        <v>6.9841885650404434</v>
      </c>
      <c r="P13" s="1">
        <f>627.5095*(CG13+BY13-BA13)</f>
        <v>6.9626419299698661</v>
      </c>
      <c r="Q13" s="1">
        <f>(P13-N13)*AZ13+N13</f>
        <v>6.9761612798831978</v>
      </c>
      <c r="R13" s="1">
        <f>(P13-N13)*AY13+N13</f>
        <v>6.9801106960429875</v>
      </c>
      <c r="S13" s="1">
        <f t="shared" si="12"/>
        <v>6.9721666465805336</v>
      </c>
      <c r="U13" s="1">
        <f t="shared" si="13"/>
        <v>4.6184180149280891</v>
      </c>
      <c r="V13" s="1">
        <f t="shared" si="3"/>
        <v>7.0993929281118575</v>
      </c>
      <c r="W13" s="1">
        <f t="shared" si="3"/>
        <v>6.5611489000281793</v>
      </c>
      <c r="X13" s="1">
        <f t="shared" si="4"/>
        <v>6.9976253512974846</v>
      </c>
      <c r="Y13" s="1">
        <f t="shared" si="5"/>
        <v>6.978655570764392</v>
      </c>
      <c r="Z13" s="1">
        <f t="shared" si="6"/>
        <v>6.9924040654317352</v>
      </c>
      <c r="AA13" s="1">
        <f t="shared" si="7"/>
        <v>6.9964204217920685</v>
      </c>
      <c r="AB13" s="1">
        <f t="shared" si="8"/>
        <v>6.9883417255254709</v>
      </c>
      <c r="AC13" s="1"/>
      <c r="AD13" s="1"/>
      <c r="AE13" s="1">
        <f>L13-C13</f>
        <v>-6.4675509007976473E-3</v>
      </c>
      <c r="AF13" s="1">
        <f t="shared" si="14"/>
        <v>-2.3086799883112796E-2</v>
      </c>
      <c r="AG13" s="1">
        <f t="shared" si="15"/>
        <v>-1.8110199656961257E-2</v>
      </c>
      <c r="AH13" s="1">
        <f t="shared" si="16"/>
        <v>-2.6873572514082511E-2</v>
      </c>
      <c r="AI13" s="1">
        <f t="shared" si="17"/>
        <v>-3.2027281589050993E-2</v>
      </c>
      <c r="AJ13" s="1">
        <f t="shared" si="18"/>
        <v>-3.2485571097074839E-2</v>
      </c>
      <c r="AK13" s="1">
        <f t="shared" si="19"/>
        <v>-3.261945149816281E-2</v>
      </c>
      <c r="AL13" s="1">
        <f>S13-J13</f>
        <v>-3.2350157889875497E-2</v>
      </c>
      <c r="AM13" s="1"/>
      <c r="AN13" s="7" t="s">
        <v>142</v>
      </c>
      <c r="AO13" s="7">
        <f t="shared" si="20"/>
        <v>-1.6619248982315149E-2</v>
      </c>
      <c r="AP13" s="7">
        <f t="shared" si="20"/>
        <v>4.9766002261515396E-3</v>
      </c>
      <c r="AQ13" s="7">
        <f t="shared" si="10"/>
        <v>-1.3917081932089737E-2</v>
      </c>
      <c r="AR13" s="1"/>
      <c r="AT13" t="s">
        <v>142</v>
      </c>
      <c r="AU13">
        <v>-171.33685385161101</v>
      </c>
      <c r="AV13">
        <v>-172.09369870526299</v>
      </c>
      <c r="AW13">
        <v>-172.10049461022999</v>
      </c>
      <c r="AX13">
        <v>-172.12847500963699</v>
      </c>
      <c r="AY13">
        <v>1.04254986153</v>
      </c>
      <c r="AZ13">
        <v>1.0329299999999999</v>
      </c>
      <c r="BA13">
        <f t="shared" si="21"/>
        <v>-172.1273330382414</v>
      </c>
      <c r="BB13" t="s">
        <v>142</v>
      </c>
      <c r="BC13">
        <v>-76.066566699966003</v>
      </c>
      <c r="BD13">
        <v>-76.367334332888007</v>
      </c>
      <c r="BE13">
        <v>-76.364324232881998</v>
      </c>
      <c r="BF13">
        <v>-76.374216839197004</v>
      </c>
      <c r="BG13">
        <v>1.0459613308139999</v>
      </c>
      <c r="BH13">
        <v>1.03714</v>
      </c>
      <c r="BI13">
        <f t="shared" si="22"/>
        <v>-76.373782141146449</v>
      </c>
      <c r="BJ13" t="s">
        <v>142</v>
      </c>
      <c r="BK13">
        <v>-95.262922081011993</v>
      </c>
      <c r="BL13">
        <v>-95.715032374488004</v>
      </c>
      <c r="BM13">
        <v>-95.725700091240995</v>
      </c>
      <c r="BN13">
        <v>-95.743085332199996</v>
      </c>
      <c r="BO13">
        <v>1.0407774083150001</v>
      </c>
      <c r="BP13">
        <v>1.03054</v>
      </c>
      <c r="BQ13">
        <f t="shared" si="23"/>
        <v>-95.742404182644307</v>
      </c>
      <c r="BR13" t="s">
        <v>224</v>
      </c>
      <c r="BS13">
        <v>-95.262926097223996</v>
      </c>
      <c r="BT13">
        <v>-95.715052218962995</v>
      </c>
      <c r="BU13">
        <v>-95.725715207012996</v>
      </c>
      <c r="BV13">
        <v>-95.743108425325005</v>
      </c>
      <c r="BW13">
        <v>1.0404252794990001</v>
      </c>
      <c r="BX13">
        <v>1.0302800000000001</v>
      </c>
      <c r="BY13">
        <f t="shared" si="24"/>
        <v>-95.742432619262331</v>
      </c>
      <c r="BZ13" t="s">
        <v>244</v>
      </c>
      <c r="CA13">
        <v>-76.066572990452002</v>
      </c>
      <c r="CB13">
        <v>-76.367351279568993</v>
      </c>
      <c r="CC13">
        <v>-76.364337977548999</v>
      </c>
      <c r="CD13">
        <v>-76.374236571834004</v>
      </c>
      <c r="CE13">
        <v>1.045615218482</v>
      </c>
      <c r="CF13">
        <v>1.03685</v>
      </c>
      <c r="CG13">
        <f t="shared" si="25"/>
        <v>-76.373804743248314</v>
      </c>
      <c r="CQ13" s="1"/>
      <c r="CR13" s="1"/>
      <c r="CS13" s="1"/>
      <c r="CT13" s="1"/>
      <c r="CU13" s="1"/>
      <c r="CW13" s="1"/>
      <c r="CX13" s="1"/>
    </row>
    <row r="14" spans="1:102" x14ac:dyDescent="0.2">
      <c r="B14" s="1"/>
      <c r="C14" s="1"/>
      <c r="D14" s="1"/>
      <c r="E14" s="1"/>
      <c r="F14" s="1"/>
      <c r="G14" s="1"/>
      <c r="H14" s="1"/>
      <c r="I14" s="1"/>
      <c r="J14" s="1"/>
      <c r="L14" s="1"/>
      <c r="M14" s="1"/>
      <c r="N14" s="1"/>
      <c r="O14" s="1"/>
      <c r="P14" s="1"/>
      <c r="Q14" s="1"/>
      <c r="R14" s="1"/>
      <c r="S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7"/>
      <c r="AO14" s="7"/>
      <c r="AP14" s="7"/>
      <c r="AQ14" s="7"/>
      <c r="AR14" s="1"/>
      <c r="CQ14" s="1"/>
      <c r="CR14" s="1"/>
      <c r="CS14" s="1"/>
      <c r="CT14" s="1"/>
      <c r="CU14" s="1"/>
      <c r="CW14" s="1"/>
      <c r="CX14" s="1"/>
    </row>
    <row r="15" spans="1:102" x14ac:dyDescent="0.2">
      <c r="A15" t="s">
        <v>144</v>
      </c>
      <c r="B15" s="1"/>
      <c r="C15" s="1">
        <f t="shared" ref="C15:F16" si="26">627.5095*(BC15+BK15-AU15)</f>
        <v>3.5423335232967728</v>
      </c>
      <c r="D15" s="1">
        <f t="shared" si="26"/>
        <v>5.8674722616624742</v>
      </c>
      <c r="E15" s="1">
        <f t="shared" si="26"/>
        <v>5.4292624932738551</v>
      </c>
      <c r="F15" s="1">
        <f t="shared" si="26"/>
        <v>5.8505900221528684</v>
      </c>
      <c r="G15" s="1">
        <f>627.5095*(BI15+BQ15-BA15)</f>
        <v>5.8388351975219432</v>
      </c>
      <c r="H15" s="1">
        <f>E15+(G15-E15)*AZ15</f>
        <v>5.8525599788412963</v>
      </c>
      <c r="I15" s="1">
        <f>E15+(G15-E15)*AY15</f>
        <v>5.8565138761147999</v>
      </c>
      <c r="J15" s="1">
        <f t="shared" si="11"/>
        <v>5.8483372842604986</v>
      </c>
      <c r="L15" s="1">
        <f t="shared" ref="L15:O16" si="27">627.5095*(CA15+BS15-AU15)</f>
        <v>3.5358574865718762</v>
      </c>
      <c r="M15" s="1">
        <f t="shared" si="27"/>
        <v>5.8418184471356156</v>
      </c>
      <c r="N15" s="1">
        <f t="shared" si="27"/>
        <v>5.4075972050878649</v>
      </c>
      <c r="O15" s="1">
        <f t="shared" si="27"/>
        <v>5.8176279985721155</v>
      </c>
      <c r="P15" s="1">
        <f>627.5095*(CG15+BY15-BA15)</f>
        <v>5.8002208908695625</v>
      </c>
      <c r="Q15" s="1">
        <f>(P15-N15)*AZ15+N15</f>
        <v>5.8133777105801068</v>
      </c>
      <c r="R15" s="1">
        <f>(P15-N15)*AY15+N15</f>
        <v>5.8171679868964334</v>
      </c>
      <c r="S15" s="1">
        <f t="shared" si="12"/>
        <v>5.8093297603796978</v>
      </c>
      <c r="U15" s="1">
        <f t="shared" si="13"/>
        <v>3.5390955049343242</v>
      </c>
      <c r="V15" s="1">
        <f t="shared" si="3"/>
        <v>5.8546453543990449</v>
      </c>
      <c r="W15" s="1">
        <f t="shared" si="3"/>
        <v>5.4184298491808605</v>
      </c>
      <c r="X15" s="1">
        <f t="shared" si="4"/>
        <v>5.834109010362492</v>
      </c>
      <c r="Y15" s="1">
        <f t="shared" si="5"/>
        <v>5.8195280441957529</v>
      </c>
      <c r="Z15" s="1">
        <f t="shared" si="6"/>
        <v>5.8329688447107015</v>
      </c>
      <c r="AA15" s="1">
        <f t="shared" si="7"/>
        <v>5.8368409315056162</v>
      </c>
      <c r="AB15" s="1">
        <f t="shared" si="8"/>
        <v>5.8288335223200978</v>
      </c>
      <c r="AC15" s="1"/>
      <c r="AD15" s="1"/>
      <c r="AE15" s="1">
        <f>L15-C15</f>
        <v>-6.4760367248966055E-3</v>
      </c>
      <c r="AF15" s="1">
        <f t="shared" ref="AF15:AF16" si="28">M15-D15</f>
        <v>-2.5653814526858554E-2</v>
      </c>
      <c r="AG15" s="1">
        <f t="shared" ref="AG15:AG16" si="29">N15-E15</f>
        <v>-2.1665288185990228E-2</v>
      </c>
      <c r="AH15" s="1">
        <f t="shared" ref="AH15:AH16" si="30">O15-F15</f>
        <v>-3.2962023580752842E-2</v>
      </c>
      <c r="AI15" s="1">
        <f t="shared" ref="AI15:AI16" si="31">P15-G15</f>
        <v>-3.8614306652380748E-2</v>
      </c>
      <c r="AJ15" s="1">
        <f t="shared" ref="AJ15:AJ16" si="32">Q15-H15</f>
        <v>-3.9182268261189535E-2</v>
      </c>
      <c r="AK15" s="1">
        <f t="shared" ref="AK15:AK16" si="33">R15-I15</f>
        <v>-3.9345889218366459E-2</v>
      </c>
      <c r="AL15" s="1">
        <f>S15-J15</f>
        <v>-3.9007523880800754E-2</v>
      </c>
      <c r="AM15" s="1"/>
      <c r="AN15" s="7" t="s">
        <v>144</v>
      </c>
      <c r="AO15" s="7">
        <f t="shared" si="20"/>
        <v>-1.9177777801961948E-2</v>
      </c>
      <c r="AP15" s="7">
        <f t="shared" si="20"/>
        <v>3.9885263408683258E-3</v>
      </c>
      <c r="AQ15" s="7">
        <f t="shared" si="10"/>
        <v>-1.694901846639052E-2</v>
      </c>
      <c r="AR15" s="1"/>
      <c r="AT15" t="s">
        <v>144</v>
      </c>
      <c r="AU15">
        <v>-230.208358379586</v>
      </c>
      <c r="AV15">
        <v>-231.181949220272</v>
      </c>
      <c r="AW15">
        <v>-231.190135112505</v>
      </c>
      <c r="AX15">
        <v>-231.22648215036699</v>
      </c>
      <c r="AY15">
        <v>1.0431637128389999</v>
      </c>
      <c r="AZ15">
        <v>1.0335099999999999</v>
      </c>
      <c r="BA15">
        <f t="shared" si="21"/>
        <v>-231.22497819361934</v>
      </c>
      <c r="BB15" t="s">
        <v>144</v>
      </c>
      <c r="BC15">
        <v>-115.10124156731401</v>
      </c>
      <c r="BD15">
        <v>-115.586227278137</v>
      </c>
      <c r="BE15">
        <v>-115.59068178087701</v>
      </c>
      <c r="BF15">
        <v>-115.60851061831301</v>
      </c>
      <c r="BG15">
        <v>1.0434290797970001</v>
      </c>
      <c r="BH15">
        <v>1.0337000000000001</v>
      </c>
      <c r="BI15">
        <f t="shared" si="22"/>
        <v>-115.60776855541799</v>
      </c>
      <c r="BJ15" t="s">
        <v>144</v>
      </c>
      <c r="BK15">
        <v>-115.10147174471</v>
      </c>
      <c r="BL15">
        <v>-115.58637153028999</v>
      </c>
      <c r="BM15">
        <v>-115.59080125147101</v>
      </c>
      <c r="BN15">
        <v>-115.60864802376901</v>
      </c>
      <c r="BO15">
        <v>1.043450552645</v>
      </c>
      <c r="BP15">
        <v>1.0337099999999999</v>
      </c>
      <c r="BQ15">
        <f t="shared" si="23"/>
        <v>-115.60790486242101</v>
      </c>
      <c r="BR15" t="s">
        <v>226</v>
      </c>
      <c r="BS15">
        <v>-115.101477105765</v>
      </c>
      <c r="BT15">
        <v>-115.58639786238</v>
      </c>
      <c r="BU15">
        <v>-115.59082179089501</v>
      </c>
      <c r="BV15">
        <v>-115.60868101939801</v>
      </c>
      <c r="BW15">
        <v>1.0430876033659999</v>
      </c>
      <c r="BX15">
        <v>1.0334300000000001</v>
      </c>
      <c r="BY15">
        <f t="shared" si="24"/>
        <v>-115.60794329482754</v>
      </c>
      <c r="BZ15" t="s">
        <v>246</v>
      </c>
      <c r="CA15">
        <v>-115.10124652648</v>
      </c>
      <c r="CB15">
        <v>-115.58624182800099</v>
      </c>
      <c r="CC15">
        <v>-115.59069576728599</v>
      </c>
      <c r="CD15">
        <v>-115.60853015101</v>
      </c>
      <c r="CE15">
        <v>1.043197056139</v>
      </c>
      <c r="CF15">
        <v>1.0335000000000001</v>
      </c>
      <c r="CG15">
        <f t="shared" si="25"/>
        <v>-115.60779165882352</v>
      </c>
      <c r="CQ15" s="1"/>
      <c r="CR15" s="1"/>
      <c r="CS15" s="1"/>
      <c r="CT15" s="1"/>
      <c r="CU15" s="1"/>
      <c r="CW15" s="1"/>
      <c r="CX15" s="1"/>
    </row>
    <row r="16" spans="1:102" x14ac:dyDescent="0.2">
      <c r="A16" t="s">
        <v>145</v>
      </c>
      <c r="B16" s="1"/>
      <c r="C16" s="1">
        <f t="shared" si="26"/>
        <v>4.2597291676935614</v>
      </c>
      <c r="D16" s="1">
        <f t="shared" si="26"/>
        <v>7.7550619106497161</v>
      </c>
      <c r="E16" s="1">
        <f t="shared" si="26"/>
        <v>7.0251460655674709</v>
      </c>
      <c r="F16" s="1">
        <f t="shared" si="26"/>
        <v>7.649209022980493</v>
      </c>
      <c r="G16" s="1">
        <f>627.5095*(BI16+BQ16-BA16)</f>
        <v>7.6310072868248122</v>
      </c>
      <c r="H16" s="1">
        <f>E16+(G16-E16)*AZ16</f>
        <v>7.6503342597829214</v>
      </c>
      <c r="I16" s="1">
        <f>E16+(G16-E16)*AY16</f>
        <v>7.6563083585846465</v>
      </c>
      <c r="J16" s="1">
        <f t="shared" si="11"/>
        <v>7.6450632671579823</v>
      </c>
      <c r="L16" s="1">
        <f t="shared" si="27"/>
        <v>4.2540394355206832</v>
      </c>
      <c r="M16" s="1">
        <f t="shared" si="27"/>
        <v>7.7322825998148215</v>
      </c>
      <c r="N16" s="1">
        <f t="shared" si="27"/>
        <v>7.0057225475209455</v>
      </c>
      <c r="O16" s="1">
        <f t="shared" si="27"/>
        <v>7.6202990384686533</v>
      </c>
      <c r="P16" s="1">
        <f>627.5095*(CG16+BY16-BA16)</f>
        <v>7.5951978845155184</v>
      </c>
      <c r="Q16" s="1">
        <f>(P16-N16)*AZ16+N16</f>
        <v>7.6140021477656452</v>
      </c>
      <c r="R16" s="1">
        <f>(P16-N16)*AY16+N16</f>
        <v>7.6198146734412076</v>
      </c>
      <c r="S16" s="1">
        <f t="shared" si="12"/>
        <v>7.6088737123337928</v>
      </c>
      <c r="U16" s="1">
        <f t="shared" si="13"/>
        <v>4.2568843016071227</v>
      </c>
      <c r="V16" s="1">
        <f t="shared" si="3"/>
        <v>7.7436722552322692</v>
      </c>
      <c r="W16" s="1">
        <f t="shared" si="3"/>
        <v>7.0154343065442077</v>
      </c>
      <c r="X16" s="1">
        <f t="shared" si="4"/>
        <v>7.6347540307245731</v>
      </c>
      <c r="Y16" s="1">
        <f t="shared" si="5"/>
        <v>7.6131025856701653</v>
      </c>
      <c r="Z16" s="1">
        <f t="shared" si="6"/>
        <v>7.6321682037742828</v>
      </c>
      <c r="AA16" s="1">
        <f t="shared" si="7"/>
        <v>7.638061516012927</v>
      </c>
      <c r="AB16" s="1">
        <f t="shared" si="8"/>
        <v>7.626968489745888</v>
      </c>
      <c r="AC16" s="1"/>
      <c r="AD16" s="1"/>
      <c r="AE16" s="1">
        <f>L16-C16</f>
        <v>-5.6897321728781591E-3</v>
      </c>
      <c r="AF16" s="1">
        <f t="shared" si="28"/>
        <v>-2.2779310834894595E-2</v>
      </c>
      <c r="AG16" s="1">
        <f t="shared" si="29"/>
        <v>-1.9423518046525423E-2</v>
      </c>
      <c r="AH16" s="1">
        <f t="shared" si="30"/>
        <v>-2.8909984511839681E-2</v>
      </c>
      <c r="AI16" s="1">
        <f t="shared" si="31"/>
        <v>-3.5809402309293858E-2</v>
      </c>
      <c r="AJ16" s="1">
        <f t="shared" si="32"/>
        <v>-3.6332112017276152E-2</v>
      </c>
      <c r="AK16" s="1">
        <f t="shared" si="33"/>
        <v>-3.6493685143438981E-2</v>
      </c>
      <c r="AL16" s="1">
        <f>S16-J16</f>
        <v>-3.6189554824189507E-2</v>
      </c>
      <c r="AM16" s="1"/>
      <c r="AN16" s="7" t="s">
        <v>145</v>
      </c>
      <c r="AO16" s="7">
        <f t="shared" si="20"/>
        <v>-1.7089578662016436E-2</v>
      </c>
      <c r="AP16" s="7">
        <f t="shared" si="20"/>
        <v>3.3557927883691718E-3</v>
      </c>
      <c r="AQ16" s="7">
        <f t="shared" si="10"/>
        <v>-1.6385884262768435E-2</v>
      </c>
      <c r="AR16" s="1"/>
      <c r="AT16" t="s">
        <v>145</v>
      </c>
      <c r="AU16">
        <v>-210.37045649326001</v>
      </c>
      <c r="AV16">
        <v>-211.31337578508399</v>
      </c>
      <c r="AW16">
        <v>-211.327310500506</v>
      </c>
      <c r="AX16">
        <v>-211.36355170026101</v>
      </c>
      <c r="AY16">
        <v>1.0417605069810001</v>
      </c>
      <c r="AZ16">
        <v>1.0319</v>
      </c>
      <c r="BA16">
        <f t="shared" si="21"/>
        <v>-211.36209891829699</v>
      </c>
      <c r="BB16" t="s">
        <v>145</v>
      </c>
      <c r="BC16">
        <v>-115.10075013170299</v>
      </c>
      <c r="BD16">
        <v>-115.585986325107</v>
      </c>
      <c r="BE16">
        <v>-115.590416958878</v>
      </c>
      <c r="BF16">
        <v>-115.608275126517</v>
      </c>
      <c r="BG16">
        <v>1.043382645518</v>
      </c>
      <c r="BH16">
        <v>1.03366</v>
      </c>
      <c r="BI16">
        <f t="shared" si="22"/>
        <v>-115.60753260452891</v>
      </c>
      <c r="BJ16" t="s">
        <v>145</v>
      </c>
      <c r="BK16">
        <v>-95.262918051311999</v>
      </c>
      <c r="BL16">
        <v>-95.715030982678002</v>
      </c>
      <c r="BM16">
        <v>-95.725698259221005</v>
      </c>
      <c r="BN16">
        <v>-95.743086783752005</v>
      </c>
      <c r="BO16">
        <v>1.040775879533</v>
      </c>
      <c r="BP16">
        <v>1.03054</v>
      </c>
      <c r="BQ16">
        <f t="shared" si="23"/>
        <v>-95.742405530087808</v>
      </c>
      <c r="BR16" t="s">
        <v>227</v>
      </c>
      <c r="BS16">
        <v>-95.262922852057002</v>
      </c>
      <c r="BT16">
        <v>-95.715053642935999</v>
      </c>
      <c r="BU16">
        <v>-95.725716158199006</v>
      </c>
      <c r="BV16">
        <v>-95.743113962750002</v>
      </c>
      <c r="BW16">
        <v>1.040343765195</v>
      </c>
      <c r="BX16">
        <v>1.0302100000000001</v>
      </c>
      <c r="BY16">
        <f t="shared" si="24"/>
        <v>-95.742439288699757</v>
      </c>
      <c r="BZ16" t="s">
        <v>247</v>
      </c>
      <c r="CA16">
        <v>-115.100754398123</v>
      </c>
      <c r="CB16">
        <v>-115.58599996599</v>
      </c>
      <c r="CC16">
        <v>-115.590430013245</v>
      </c>
      <c r="CD16">
        <v>-115.60829401850999</v>
      </c>
      <c r="CE16">
        <v>1.0430988585359999</v>
      </c>
      <c r="CF16">
        <v>1.03342</v>
      </c>
      <c r="CG16">
        <f t="shared" si="25"/>
        <v>-115.60755591182959</v>
      </c>
      <c r="CQ16" s="1"/>
      <c r="CR16" s="1"/>
      <c r="CS16" s="1"/>
      <c r="CT16" s="1"/>
      <c r="CU16" s="1"/>
      <c r="CW16" s="1"/>
      <c r="CX16" s="1"/>
    </row>
    <row r="17" spans="1:102" x14ac:dyDescent="0.2">
      <c r="B17" s="1"/>
      <c r="C17" s="1"/>
      <c r="D17" s="1"/>
      <c r="E17" s="1"/>
      <c r="F17" s="1"/>
      <c r="G17" s="1"/>
      <c r="H17" s="1"/>
      <c r="I17" s="1"/>
      <c r="J17" s="1"/>
      <c r="L17" s="1"/>
      <c r="M17" s="1"/>
      <c r="N17" s="1"/>
      <c r="O17" s="1"/>
      <c r="P17" s="1"/>
      <c r="Q17" s="1"/>
      <c r="R17" s="1"/>
      <c r="S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7"/>
      <c r="AO17" s="7"/>
      <c r="AP17" s="7"/>
      <c r="AQ17" s="7"/>
      <c r="AR17" s="1"/>
      <c r="CQ17" s="1"/>
      <c r="CR17" s="1"/>
      <c r="CS17" s="1"/>
      <c r="CT17" s="1"/>
      <c r="CU17" s="1"/>
      <c r="CW17" s="1"/>
      <c r="CX17" s="1"/>
    </row>
    <row r="18" spans="1:102" x14ac:dyDescent="0.2">
      <c r="A18" t="s">
        <v>147</v>
      </c>
      <c r="B18" s="1"/>
      <c r="C18" s="1">
        <f t="shared" ref="C18:F20" si="34">627.5095*(BC18+BK18-AU18)</f>
        <v>3.5042027403636755</v>
      </c>
      <c r="D18" s="1">
        <f t="shared" si="34"/>
        <v>5.0617926985095325</v>
      </c>
      <c r="E18" s="1">
        <f t="shared" si="34"/>
        <v>4.7874640372043995</v>
      </c>
      <c r="F18" s="1">
        <f t="shared" si="34"/>
        <v>5.0938415000189465</v>
      </c>
      <c r="G18" s="1">
        <f>627.5095*(BI18+BQ18-BA18)</f>
        <v>5.0834418097523075</v>
      </c>
      <c r="H18" s="1">
        <f>E18+(G18-E18)*AZ18</f>
        <v>5.093765514458779</v>
      </c>
      <c r="I18" s="1">
        <f>E18+(G18-E18)*AY18</f>
        <v>5.0965292647200275</v>
      </c>
      <c r="J18" s="1">
        <f t="shared" si="11"/>
        <v>5.0903084940754191</v>
      </c>
      <c r="L18" s="1">
        <f t="shared" ref="L18:O20" si="35">627.5095*(CA18+BS18-AU18)</f>
        <v>3.4972554509142064</v>
      </c>
      <c r="M18" s="1">
        <f t="shared" si="35"/>
        <v>5.0335032267785378</v>
      </c>
      <c r="N18" s="1">
        <f t="shared" si="35"/>
        <v>4.7661057887878462</v>
      </c>
      <c r="O18" s="1">
        <f t="shared" si="35"/>
        <v>5.0613068580911964</v>
      </c>
      <c r="P18" s="1">
        <f>627.5095*(CG18+BY18-BA18)</f>
        <v>5.0469730803712229</v>
      </c>
      <c r="Q18" s="1">
        <f>(P18-N18)*AZ18+N18</f>
        <v>5.0567697315016513</v>
      </c>
      <c r="R18" s="1">
        <f>(P18-N18)*AY18+N18</f>
        <v>5.0593923846955295</v>
      </c>
      <c r="S18" s="1">
        <f t="shared" si="12"/>
        <v>5.0534892015359576</v>
      </c>
      <c r="U18" s="1">
        <f t="shared" si="13"/>
        <v>3.500729095638941</v>
      </c>
      <c r="V18" s="1">
        <f t="shared" si="3"/>
        <v>5.0476479626440351</v>
      </c>
      <c r="W18" s="1">
        <f t="shared" si="3"/>
        <v>4.7767849129961224</v>
      </c>
      <c r="X18" s="1">
        <f t="shared" si="4"/>
        <v>5.0775741790550715</v>
      </c>
      <c r="Y18" s="1">
        <f t="shared" si="5"/>
        <v>5.0652074450617652</v>
      </c>
      <c r="Z18" s="1">
        <f t="shared" si="6"/>
        <v>5.0752676229802152</v>
      </c>
      <c r="AA18" s="1">
        <f t="shared" si="7"/>
        <v>5.0779608247077785</v>
      </c>
      <c r="AB18" s="1">
        <f t="shared" si="8"/>
        <v>5.0718988478056879</v>
      </c>
      <c r="AC18" s="1"/>
      <c r="AD18" s="1"/>
      <c r="AE18" s="1">
        <f>L18-C18</f>
        <v>-6.9472894494690962E-3</v>
      </c>
      <c r="AF18" s="1">
        <f t="shared" ref="AF18:AF20" si="36">M18-D18</f>
        <v>-2.828947173099472E-2</v>
      </c>
      <c r="AG18" s="1">
        <f t="shared" ref="AG18:AG20" si="37">N18-E18</f>
        <v>-2.1358248416553316E-2</v>
      </c>
      <c r="AH18" s="1">
        <f t="shared" ref="AH18:AH20" si="38">O18-F18</f>
        <v>-3.253464192775013E-2</v>
      </c>
      <c r="AI18" s="1">
        <f t="shared" ref="AI18:AI20" si="39">P18-G18</f>
        <v>-3.6468729381084586E-2</v>
      </c>
      <c r="AJ18" s="1">
        <f t="shared" ref="AJ18:AJ20" si="40">Q18-H18</f>
        <v>-3.6995782957127687E-2</v>
      </c>
      <c r="AK18" s="1">
        <f t="shared" ref="AK18:AK20" si="41">R18-I18</f>
        <v>-3.7136880024497998E-2</v>
      </c>
      <c r="AL18" s="1">
        <f>S18-J18</f>
        <v>-3.6819292539461479E-2</v>
      </c>
      <c r="AM18" s="1"/>
      <c r="AN18" s="7" t="s">
        <v>147</v>
      </c>
      <c r="AO18" s="7">
        <f t="shared" si="20"/>
        <v>-2.1342182281525623E-2</v>
      </c>
      <c r="AP18" s="7">
        <f t="shared" si="20"/>
        <v>6.9312233144414037E-3</v>
      </c>
      <c r="AQ18" s="7">
        <f t="shared" si="10"/>
        <v>-1.511048096453127E-2</v>
      </c>
      <c r="AR18" s="1"/>
      <c r="AT18" t="s">
        <v>147</v>
      </c>
      <c r="AU18">
        <v>-191.17403213251501</v>
      </c>
      <c r="AV18">
        <v>-191.961813903371</v>
      </c>
      <c r="AW18">
        <v>-191.962884264645</v>
      </c>
      <c r="AX18">
        <v>-191.99102976150701</v>
      </c>
      <c r="AY18">
        <v>1.0442176953190001</v>
      </c>
      <c r="AZ18">
        <v>1.03488</v>
      </c>
      <c r="BA18">
        <f t="shared" si="21"/>
        <v>-191.98983793243687</v>
      </c>
      <c r="BB18" t="s">
        <v>147</v>
      </c>
      <c r="BC18">
        <v>-115.101328688842</v>
      </c>
      <c r="BD18">
        <v>-115.58625639842001</v>
      </c>
      <c r="BE18">
        <v>-115.59071822874201</v>
      </c>
      <c r="BF18">
        <v>-115.608538684122</v>
      </c>
      <c r="BG18">
        <v>1.043440323507</v>
      </c>
      <c r="BH18">
        <v>1.0337000000000001</v>
      </c>
      <c r="BI18">
        <f t="shared" si="22"/>
        <v>-115.60779678606677</v>
      </c>
      <c r="BJ18" t="s">
        <v>147</v>
      </c>
      <c r="BK18">
        <v>-76.067119141378996</v>
      </c>
      <c r="BL18">
        <v>-76.367491025163005</v>
      </c>
      <c r="BM18">
        <v>-76.364536726645994</v>
      </c>
      <c r="BN18">
        <v>-76.374373524583007</v>
      </c>
      <c r="BO18">
        <v>1.0460850560699999</v>
      </c>
      <c r="BP18">
        <v>1.0372399999999999</v>
      </c>
      <c r="BQ18">
        <f t="shared" si="23"/>
        <v>-76.373940166528755</v>
      </c>
      <c r="BR18" t="s">
        <v>229</v>
      </c>
      <c r="BS18">
        <v>-76.067127882774003</v>
      </c>
      <c r="BT18">
        <v>-76.367528359364997</v>
      </c>
      <c r="BU18">
        <v>-76.364563250142993</v>
      </c>
      <c r="BV18">
        <v>-76.374414723398999</v>
      </c>
      <c r="BW18">
        <v>1.045606087963</v>
      </c>
      <c r="BX18">
        <v>1.03688</v>
      </c>
      <c r="BY18">
        <f t="shared" si="24"/>
        <v>-76.373985032752543</v>
      </c>
      <c r="BZ18" t="s">
        <v>249</v>
      </c>
      <c r="CA18">
        <v>-115.10133101865701</v>
      </c>
      <c r="CB18">
        <v>-115.586264146359</v>
      </c>
      <c r="CC18">
        <v>-115.590725741779</v>
      </c>
      <c r="CD18">
        <v>-115.608549332556</v>
      </c>
      <c r="CE18">
        <v>1.043273433854</v>
      </c>
      <c r="CF18">
        <v>1.03356</v>
      </c>
      <c r="CG18">
        <f t="shared" si="25"/>
        <v>-115.60781003646017</v>
      </c>
      <c r="CQ18" s="1"/>
      <c r="CR18" s="1"/>
      <c r="CS18" s="1"/>
      <c r="CT18" s="1"/>
      <c r="CU18" s="1"/>
      <c r="CW18" s="1"/>
      <c r="CX18" s="1"/>
    </row>
    <row r="19" spans="1:102" x14ac:dyDescent="0.2">
      <c r="A19" t="s">
        <v>148</v>
      </c>
      <c r="B19" s="1"/>
      <c r="C19" s="1">
        <f t="shared" si="34"/>
        <v>0.91406294809512267</v>
      </c>
      <c r="D19" s="1">
        <f t="shared" si="34"/>
        <v>3.0753415156330037</v>
      </c>
      <c r="E19" s="1">
        <f t="shared" si="34"/>
        <v>2.7345903223976724</v>
      </c>
      <c r="F19" s="1">
        <f t="shared" si="34"/>
        <v>3.1096974907225703</v>
      </c>
      <c r="G19" s="1">
        <f>627.5095*(BI19+BQ19-BA19)</f>
        <v>3.0992095033444373</v>
      </c>
      <c r="H19" s="1">
        <f>E19+(G19-E19)*AZ19</f>
        <v>3.1108700247511147</v>
      </c>
      <c r="I19" s="1">
        <f>E19+(G19-E19)*AY19</f>
        <v>3.1144885188723221</v>
      </c>
      <c r="J19" s="1">
        <f t="shared" si="11"/>
        <v>3.1076686683424022</v>
      </c>
      <c r="L19" s="1">
        <f t="shared" si="35"/>
        <v>0.9094366129976873</v>
      </c>
      <c r="M19" s="1">
        <f t="shared" si="35"/>
        <v>3.055548389464398</v>
      </c>
      <c r="N19" s="1">
        <f t="shared" si="35"/>
        <v>2.7189350880125893</v>
      </c>
      <c r="O19" s="1">
        <f t="shared" si="35"/>
        <v>3.0855905799937839</v>
      </c>
      <c r="P19" s="1">
        <f>627.5095*(CG19+BY19-BA19)</f>
        <v>3.0711422561953174</v>
      </c>
      <c r="Q19" s="1">
        <f>(P19-N19)*AZ19+N19</f>
        <v>3.0824058414338009</v>
      </c>
      <c r="R19" s="1">
        <f>(P19-N19)*AY19+N19</f>
        <v>3.0859011582852265</v>
      </c>
      <c r="S19" s="1">
        <f t="shared" si="12"/>
        <v>3.079313462497157</v>
      </c>
      <c r="U19" s="1">
        <f t="shared" si="13"/>
        <v>0.91174978054640499</v>
      </c>
      <c r="V19" s="1">
        <f t="shared" si="3"/>
        <v>3.0654449525487006</v>
      </c>
      <c r="W19" s="1">
        <f t="shared" si="3"/>
        <v>2.7267627052051306</v>
      </c>
      <c r="X19" s="1">
        <f t="shared" si="4"/>
        <v>3.0976440353581771</v>
      </c>
      <c r="Y19" s="1">
        <f t="shared" si="5"/>
        <v>3.0851758797698774</v>
      </c>
      <c r="Z19" s="1">
        <f t="shared" si="6"/>
        <v>3.0966379330924578</v>
      </c>
      <c r="AA19" s="1">
        <f t="shared" si="7"/>
        <v>3.1001948385787745</v>
      </c>
      <c r="AB19" s="1">
        <f t="shared" si="8"/>
        <v>3.0934910654197796</v>
      </c>
      <c r="AC19" s="1"/>
      <c r="AD19" s="1"/>
      <c r="AE19" s="1">
        <f>L19-C19</f>
        <v>-4.6263350974353745E-3</v>
      </c>
      <c r="AF19" s="1">
        <f t="shared" si="36"/>
        <v>-1.9793126168605735E-2</v>
      </c>
      <c r="AG19" s="1">
        <f t="shared" si="37"/>
        <v>-1.5655234385083094E-2</v>
      </c>
      <c r="AH19" s="1">
        <f t="shared" si="38"/>
        <v>-2.4106910728786346E-2</v>
      </c>
      <c r="AI19" s="1">
        <f t="shared" si="39"/>
        <v>-2.80672471491199E-2</v>
      </c>
      <c r="AJ19" s="1">
        <f t="shared" si="40"/>
        <v>-2.8464183317313818E-2</v>
      </c>
      <c r="AK19" s="1">
        <f t="shared" si="41"/>
        <v>-2.8587360587095656E-2</v>
      </c>
      <c r="AL19" s="1">
        <f>S19-J19</f>
        <v>-2.8355205845245202E-2</v>
      </c>
      <c r="AM19" s="1"/>
      <c r="AN19" s="7" t="s">
        <v>148</v>
      </c>
      <c r="AO19" s="7">
        <f t="shared" si="20"/>
        <v>-1.516679107117036E-2</v>
      </c>
      <c r="AP19" s="7">
        <f t="shared" si="20"/>
        <v>4.1378917835226403E-3</v>
      </c>
      <c r="AQ19" s="7">
        <f t="shared" si="10"/>
        <v>-1.2412012764036806E-2</v>
      </c>
      <c r="AR19" s="1"/>
      <c r="AT19" t="s">
        <v>148</v>
      </c>
      <c r="AU19">
        <v>-210.365806779461</v>
      </c>
      <c r="AV19">
        <v>-211.30626163247999</v>
      </c>
      <c r="AW19">
        <v>-211.32083935610001</v>
      </c>
      <c r="AX19">
        <v>-211.35664957652401</v>
      </c>
      <c r="AY19">
        <v>1.041904036667</v>
      </c>
      <c r="AZ19">
        <v>1.0319799999999999</v>
      </c>
      <c r="BA19">
        <f t="shared" si="21"/>
        <v>-211.35520933564106</v>
      </c>
      <c r="BB19" t="s">
        <v>148</v>
      </c>
      <c r="BC19">
        <v>-95.262838261240006</v>
      </c>
      <c r="BD19">
        <v>-95.714986169484007</v>
      </c>
      <c r="BE19">
        <v>-95.725659418752002</v>
      </c>
      <c r="BF19">
        <v>-95.743040955932997</v>
      </c>
      <c r="BG19">
        <v>1.040773294966</v>
      </c>
      <c r="BH19">
        <v>1.03054</v>
      </c>
      <c r="BI19">
        <f t="shared" si="22"/>
        <v>-95.742360017494363</v>
      </c>
      <c r="BJ19" t="s">
        <v>148</v>
      </c>
      <c r="BK19">
        <v>-115.10151186625301</v>
      </c>
      <c r="BL19">
        <v>-115.586374594538</v>
      </c>
      <c r="BM19">
        <v>-115.590822090459</v>
      </c>
      <c r="BN19">
        <v>-115.608653002404</v>
      </c>
      <c r="BO19">
        <v>1.0434559181600001</v>
      </c>
      <c r="BP19">
        <v>1.0337099999999999</v>
      </c>
      <c r="BQ19">
        <f t="shared" si="23"/>
        <v>-115.60791041363075</v>
      </c>
      <c r="BR19" t="s">
        <v>230</v>
      </c>
      <c r="BS19">
        <v>-115.101517205066</v>
      </c>
      <c r="BT19">
        <v>-115.5863977969</v>
      </c>
      <c r="BU19">
        <v>-115.59083988874001</v>
      </c>
      <c r="BV19">
        <v>-115.60868101072199</v>
      </c>
      <c r="BW19">
        <v>1.043210912485</v>
      </c>
      <c r="BX19">
        <v>1.03352</v>
      </c>
      <c r="BY19">
        <f t="shared" si="24"/>
        <v>-115.60794201235515</v>
      </c>
      <c r="BZ19" t="s">
        <v>250</v>
      </c>
      <c r="CA19">
        <v>-95.262840294960995</v>
      </c>
      <c r="CB19">
        <v>-95.714994509475005</v>
      </c>
      <c r="CC19">
        <v>-95.725666568674001</v>
      </c>
      <c r="CD19">
        <v>-95.743051364421007</v>
      </c>
      <c r="CE19">
        <v>1.0405958445500001</v>
      </c>
      <c r="CF19">
        <v>1.0303899999999999</v>
      </c>
      <c r="CG19">
        <f t="shared" si="25"/>
        <v>-95.742373146773517</v>
      </c>
      <c r="CQ19" s="1"/>
      <c r="CR19" s="1"/>
      <c r="CS19" s="1"/>
      <c r="CT19" s="1"/>
      <c r="CU19" s="1"/>
      <c r="CW19" s="1"/>
      <c r="CX19" s="1"/>
    </row>
    <row r="20" spans="1:102" x14ac:dyDescent="0.2">
      <c r="A20" t="s">
        <v>149</v>
      </c>
      <c r="B20" s="1"/>
      <c r="C20" s="1">
        <f t="shared" si="34"/>
        <v>0.91780170807141603</v>
      </c>
      <c r="D20" s="1">
        <f t="shared" si="34"/>
        <v>4.3063043917824411</v>
      </c>
      <c r="E20" s="1">
        <f t="shared" si="34"/>
        <v>3.6684408087041676</v>
      </c>
      <c r="F20" s="1">
        <f t="shared" si="34"/>
        <v>4.2068296192159647</v>
      </c>
      <c r="G20" s="1">
        <f>627.5095*(BI20+BQ20-BA20)</f>
        <v>4.193286145005481</v>
      </c>
      <c r="H20" s="1">
        <f>E20+(G20-E20)*AZ20</f>
        <v>4.2091732133353217</v>
      </c>
      <c r="I20" s="1">
        <f>E20+(G20-E20)*AY20</f>
        <v>4.2144908756453674</v>
      </c>
      <c r="J20" s="1">
        <f t="shared" si="11"/>
        <v>4.2054625568076718</v>
      </c>
      <c r="L20" s="1">
        <f t="shared" si="35"/>
        <v>0.91362350821767835</v>
      </c>
      <c r="M20" s="1">
        <f t="shared" si="35"/>
        <v>4.2874416325280169</v>
      </c>
      <c r="N20" s="1">
        <f t="shared" si="35"/>
        <v>3.6533948816508812</v>
      </c>
      <c r="O20" s="1">
        <f t="shared" si="35"/>
        <v>4.1843082072605204</v>
      </c>
      <c r="P20" s="1">
        <f>627.5095*(CG20+BY20-BA20)</f>
        <v>4.1654397171200337</v>
      </c>
      <c r="Q20" s="1">
        <f>(P20-N20)*AZ20+N20</f>
        <v>4.1809393142896845</v>
      </c>
      <c r="R20" s="1">
        <f>(P20-N20)*AY20+N20</f>
        <v>4.1861272836480801</v>
      </c>
      <c r="S20" s="1">
        <f t="shared" si="12"/>
        <v>4.177319157302918</v>
      </c>
      <c r="U20" s="1">
        <f t="shared" si="13"/>
        <v>0.91571260814454725</v>
      </c>
      <c r="V20" s="1">
        <f t="shared" si="3"/>
        <v>4.2968730121552294</v>
      </c>
      <c r="W20" s="1">
        <f t="shared" si="3"/>
        <v>3.6609178451775244</v>
      </c>
      <c r="X20" s="1">
        <f t="shared" si="4"/>
        <v>4.1955689132382421</v>
      </c>
      <c r="Y20" s="1">
        <f t="shared" si="5"/>
        <v>4.1793629310627569</v>
      </c>
      <c r="Z20" s="1">
        <f t="shared" si="6"/>
        <v>4.1950562638125035</v>
      </c>
      <c r="AA20" s="1">
        <f t="shared" si="7"/>
        <v>4.2003090796467237</v>
      </c>
      <c r="AB20" s="1">
        <f t="shared" si="8"/>
        <v>4.1913908570552945</v>
      </c>
      <c r="AC20" s="1"/>
      <c r="AD20" s="1"/>
      <c r="AE20" s="1">
        <f>L20-C20</f>
        <v>-4.1781998537376852E-3</v>
      </c>
      <c r="AF20" s="1">
        <f t="shared" si="36"/>
        <v>-1.8862759254424155E-2</v>
      </c>
      <c r="AG20" s="1">
        <f t="shared" si="37"/>
        <v>-1.5045927053286334E-2</v>
      </c>
      <c r="AH20" s="1">
        <f t="shared" si="38"/>
        <v>-2.2521411955444215E-2</v>
      </c>
      <c r="AI20" s="1">
        <f t="shared" si="39"/>
        <v>-2.7846427885447333E-2</v>
      </c>
      <c r="AJ20" s="1">
        <f t="shared" si="40"/>
        <v>-2.8233899045637223E-2</v>
      </c>
      <c r="AK20" s="1">
        <f t="shared" si="41"/>
        <v>-2.836359199728733E-2</v>
      </c>
      <c r="AL20" s="1">
        <f>S20-J20</f>
        <v>-2.8143399504753752E-2</v>
      </c>
      <c r="AM20" s="1"/>
      <c r="AN20" s="7" t="s">
        <v>149</v>
      </c>
      <c r="AO20" s="7">
        <f t="shared" si="20"/>
        <v>-1.468455940068647E-2</v>
      </c>
      <c r="AP20" s="7">
        <f t="shared" si="20"/>
        <v>3.8168322011378208E-3</v>
      </c>
      <c r="AQ20" s="7">
        <f t="shared" si="10"/>
        <v>-1.2800500832160999E-2</v>
      </c>
      <c r="AR20" s="1"/>
      <c r="AT20" t="s">
        <v>149</v>
      </c>
      <c r="AU20">
        <v>-190.527105010388</v>
      </c>
      <c r="AV20">
        <v>-191.43684025574501</v>
      </c>
      <c r="AW20">
        <v>-191.45716177000301</v>
      </c>
      <c r="AX20">
        <v>-191.49280380516299</v>
      </c>
      <c r="AY20">
        <v>1.0404018654130001</v>
      </c>
      <c r="AZ20">
        <v>1.03027</v>
      </c>
      <c r="BA20">
        <f t="shared" si="21"/>
        <v>-191.49141972007487</v>
      </c>
      <c r="BB20" t="s">
        <v>149</v>
      </c>
      <c r="BC20">
        <v>-95.262776942003995</v>
      </c>
      <c r="BD20">
        <v>-95.714970407992993</v>
      </c>
      <c r="BE20">
        <v>-95.725641094096005</v>
      </c>
      <c r="BF20">
        <v>-95.743032647041005</v>
      </c>
      <c r="BG20">
        <v>1.04076184986</v>
      </c>
      <c r="BH20">
        <v>1.0305299999999999</v>
      </c>
      <c r="BI20">
        <f t="shared" si="22"/>
        <v>-95.742351499985062</v>
      </c>
      <c r="BJ20" t="s">
        <v>149</v>
      </c>
      <c r="BK20">
        <v>-95.262865458323006</v>
      </c>
      <c r="BL20">
        <v>-95.715007315166005</v>
      </c>
      <c r="BM20">
        <v>-95.725674643602005</v>
      </c>
      <c r="BN20">
        <v>-95.743067148669994</v>
      </c>
      <c r="BO20">
        <v>1.0407724863779999</v>
      </c>
      <c r="BP20">
        <v>1.0305299999999999</v>
      </c>
      <c r="BQ20">
        <f t="shared" si="23"/>
        <v>-95.742385793536911</v>
      </c>
      <c r="BR20" t="s">
        <v>231</v>
      </c>
      <c r="BS20">
        <v>-95.262869114558001</v>
      </c>
      <c r="BT20">
        <v>-95.715024400309005</v>
      </c>
      <c r="BU20">
        <v>-95.725687852761993</v>
      </c>
      <c r="BV20">
        <v>-95.743087198178998</v>
      </c>
      <c r="BW20">
        <v>1.040469488109</v>
      </c>
      <c r="BX20">
        <v>1.0303</v>
      </c>
      <c r="BY20">
        <f t="shared" si="24"/>
        <v>-95.74241044349229</v>
      </c>
      <c r="BZ20" t="s">
        <v>251</v>
      </c>
      <c r="CA20">
        <v>-95.262779944154005</v>
      </c>
      <c r="CB20">
        <v>-95.714983382569002</v>
      </c>
      <c r="CC20">
        <v>-95.725651862145995</v>
      </c>
      <c r="CD20">
        <v>-95.743048487685002</v>
      </c>
      <c r="CE20">
        <v>1.0405076144100001</v>
      </c>
      <c r="CF20">
        <v>1.0303100000000001</v>
      </c>
      <c r="CG20">
        <f t="shared" si="25"/>
        <v>-95.742371226135347</v>
      </c>
      <c r="CQ20" s="1"/>
      <c r="CR20" s="1"/>
      <c r="CS20" s="1"/>
      <c r="CT20" s="1"/>
      <c r="CU20" s="1"/>
      <c r="CW20" s="1"/>
      <c r="CX20" s="1"/>
    </row>
    <row r="21" spans="1:102" x14ac:dyDescent="0.2">
      <c r="AO21" s="7"/>
      <c r="AP21" s="7"/>
      <c r="AQ21" s="7"/>
    </row>
    <row r="22" spans="1:102" x14ac:dyDescent="0.2">
      <c r="A22" t="s">
        <v>151</v>
      </c>
      <c r="B22" s="1"/>
      <c r="C22" s="1">
        <f>627.5095*(BC22+BK22-AU22)</f>
        <v>4.5331348974334338</v>
      </c>
      <c r="D22" s="1">
        <f>627.5095*(BD22+BL22-AV22)</f>
        <v>7.5480266012989912</v>
      </c>
      <c r="E22" s="1">
        <f>627.5095*(BE22+BM22-AW22)</f>
        <v>6.8803752746808096</v>
      </c>
      <c r="F22" s="1">
        <f>627.5095*(BF22+BN22-AX22)</f>
        <v>7.3763890036896278</v>
      </c>
      <c r="G22" s="1">
        <f>627.5095*(BI22+BQ22-BA22)</f>
        <v>7.3588011795318398</v>
      </c>
      <c r="H22" s="1">
        <f>E22+(G22-E22)*AZ22</f>
        <v>7.3745318232833412</v>
      </c>
      <c r="I22" s="1">
        <f>E22+(G22-E22)*AY22</f>
        <v>7.3791260409705739</v>
      </c>
      <c r="J22" s="1">
        <f t="shared" si="11"/>
        <v>7.369900660524384</v>
      </c>
      <c r="L22" s="1">
        <f>627.5095*(CA22+BS22-AU22)</f>
        <v>4.5264704384560677</v>
      </c>
      <c r="M22" s="1">
        <f>627.5095*(CB22+BT22-AV22)</f>
        <v>7.5230477366213533</v>
      </c>
      <c r="N22" s="1">
        <f>627.5095*(CC22+BU22-AW22)</f>
        <v>6.8605815197430626</v>
      </c>
      <c r="O22" s="1">
        <f>627.5095*(CD22+BV22-AX22)</f>
        <v>7.346499383961147</v>
      </c>
      <c r="P22" s="1">
        <f>627.5095*(CG22+BY22-BA22)</f>
        <v>7.323120003323611</v>
      </c>
      <c r="Q22" s="1">
        <f>(P22-N22)*AZ22+N22</f>
        <v>7.338328268663739</v>
      </c>
      <c r="R22" s="1">
        <f>(P22-N22)*AY22+N22</f>
        <v>7.3427699229737273</v>
      </c>
      <c r="S22" s="1">
        <f t="shared" si="12"/>
        <v>7.33385089614268</v>
      </c>
      <c r="U22" s="1">
        <f t="shared" si="13"/>
        <v>4.5298026679447503</v>
      </c>
      <c r="V22" s="1">
        <f t="shared" si="3"/>
        <v>7.5355371689601718</v>
      </c>
      <c r="W22" s="1">
        <f t="shared" si="3"/>
        <v>6.8704783972119365</v>
      </c>
      <c r="X22" s="1">
        <f t="shared" si="4"/>
        <v>7.3614441938253874</v>
      </c>
      <c r="Y22" s="1">
        <f t="shared" si="5"/>
        <v>7.3409605914277254</v>
      </c>
      <c r="Z22" s="1">
        <f t="shared" si="6"/>
        <v>7.3564300459735401</v>
      </c>
      <c r="AA22" s="1">
        <f t="shared" si="7"/>
        <v>7.3609479819721511</v>
      </c>
      <c r="AB22" s="1">
        <f t="shared" si="8"/>
        <v>7.3518757783335325</v>
      </c>
      <c r="AC22" s="1"/>
      <c r="AD22" s="1"/>
      <c r="AE22" s="1">
        <f>L22-C22</f>
        <v>-6.6644589773661167E-3</v>
      </c>
      <c r="AF22" s="1">
        <f t="shared" ref="AF22" si="42">M22-D22</f>
        <v>-2.497886467763788E-2</v>
      </c>
      <c r="AG22" s="1">
        <f t="shared" ref="AG22" si="43">N22-E22</f>
        <v>-1.9793754937746932E-2</v>
      </c>
      <c r="AH22" s="1">
        <f t="shared" ref="AH22" si="44">O22-F22</f>
        <v>-2.988961972848081E-2</v>
      </c>
      <c r="AI22" s="1">
        <f t="shared" ref="AI22" si="45">P22-G22</f>
        <v>-3.5681176208228749E-2</v>
      </c>
      <c r="AJ22" s="1">
        <f t="shared" ref="AJ22" si="46">Q22-H22</f>
        <v>-3.620355461960223E-2</v>
      </c>
      <c r="AK22" s="1">
        <f t="shared" ref="AK22" si="47">R22-I22</f>
        <v>-3.6356117996846571E-2</v>
      </c>
      <c r="AL22" s="1">
        <f>S22-J22</f>
        <v>-3.604976438170393E-2</v>
      </c>
      <c r="AM22" s="1"/>
      <c r="AN22" s="7" t="s">
        <v>151</v>
      </c>
      <c r="AO22" s="7">
        <f t="shared" si="20"/>
        <v>-1.8314405700271763E-2</v>
      </c>
      <c r="AP22" s="7">
        <f t="shared" si="20"/>
        <v>5.1851097398909474E-3</v>
      </c>
      <c r="AQ22" s="7">
        <f t="shared" si="10"/>
        <v>-1.5887421270481816E-2</v>
      </c>
      <c r="AR22" s="1"/>
      <c r="AT22" t="s">
        <v>151</v>
      </c>
      <c r="AU22">
        <v>-171.33667150356899</v>
      </c>
      <c r="AV22">
        <v>-172.09437266079499</v>
      </c>
      <c r="AW22">
        <v>-172.10096087553401</v>
      </c>
      <c r="AX22">
        <v>-172.12903734076801</v>
      </c>
      <c r="AY22">
        <v>1.042482777861</v>
      </c>
      <c r="AZ22">
        <v>1.03288</v>
      </c>
      <c r="BA22">
        <f t="shared" si="21"/>
        <v>-172.12789318159244</v>
      </c>
      <c r="BB22" t="s">
        <v>151</v>
      </c>
      <c r="BC22">
        <v>-95.262904786500997</v>
      </c>
      <c r="BD22">
        <v>-95.715020207606003</v>
      </c>
      <c r="BE22">
        <v>-95.725684284192994</v>
      </c>
      <c r="BF22">
        <v>-95.743075526877007</v>
      </c>
      <c r="BG22">
        <v>1.0407770779729999</v>
      </c>
      <c r="BH22">
        <v>1.03054</v>
      </c>
      <c r="BI22">
        <f t="shared" si="22"/>
        <v>-95.742394147478876</v>
      </c>
      <c r="BJ22" t="s">
        <v>151</v>
      </c>
      <c r="BK22">
        <v>-76.066542707077005</v>
      </c>
      <c r="BL22">
        <v>-76.367323907642998</v>
      </c>
      <c r="BM22">
        <v>-76.364312015864996</v>
      </c>
      <c r="BN22">
        <v>-76.374206790255997</v>
      </c>
      <c r="BO22">
        <v>1.045956739787</v>
      </c>
      <c r="BP22">
        <v>1.0371300000000001</v>
      </c>
      <c r="BQ22">
        <f t="shared" si="23"/>
        <v>-76.373772038459251</v>
      </c>
      <c r="BR22" t="s">
        <v>232</v>
      </c>
      <c r="BS22">
        <v>-76.066549736482997</v>
      </c>
      <c r="BT22">
        <v>-76.367345702514996</v>
      </c>
      <c r="BU22">
        <v>-76.364329630274995</v>
      </c>
      <c r="BV22">
        <v>-76.374232791284001</v>
      </c>
      <c r="BW22">
        <v>1.0455474994889999</v>
      </c>
      <c r="BX22">
        <v>1.0367900000000001</v>
      </c>
      <c r="BY22">
        <f t="shared" si="24"/>
        <v>-76.373801376909029</v>
      </c>
      <c r="BZ22" t="s">
        <v>252</v>
      </c>
      <c r="CA22">
        <v>-95.262908377586001</v>
      </c>
      <c r="CB22">
        <v>-95.715038219087006</v>
      </c>
      <c r="CC22">
        <v>-95.725698213138003</v>
      </c>
      <c r="CD22">
        <v>-95.743097157988004</v>
      </c>
      <c r="CE22">
        <v>1.040391610948</v>
      </c>
      <c r="CF22">
        <v>1.0302500000000001</v>
      </c>
      <c r="CG22">
        <f t="shared" si="25"/>
        <v>-95.742421670600478</v>
      </c>
      <c r="CQ22" s="1"/>
      <c r="CR22" s="1"/>
      <c r="CS22" s="1"/>
      <c r="CT22" s="1"/>
      <c r="CU22" s="1"/>
      <c r="CW22" s="1"/>
      <c r="CX22" s="1"/>
    </row>
    <row r="23" spans="1:102" x14ac:dyDescent="0.2">
      <c r="B23" s="1"/>
      <c r="C23" s="1"/>
      <c r="D23" s="1"/>
      <c r="E23" s="1"/>
      <c r="F23" s="1"/>
      <c r="G23" s="1"/>
      <c r="H23" s="1"/>
      <c r="I23" s="1"/>
      <c r="J23" s="1"/>
      <c r="L23" s="1"/>
      <c r="M23" s="1"/>
      <c r="N23" s="1"/>
      <c r="O23" s="1"/>
      <c r="P23" s="1"/>
      <c r="Q23" s="1"/>
      <c r="R23" s="1"/>
      <c r="S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7"/>
      <c r="AO23" s="7"/>
      <c r="AP23" s="7"/>
      <c r="AQ23" s="7"/>
      <c r="AR23" s="1"/>
      <c r="CQ23" s="1"/>
      <c r="CR23" s="1"/>
      <c r="CS23" s="1"/>
      <c r="CT23" s="1"/>
      <c r="CU23" s="1"/>
      <c r="CW23" s="1"/>
      <c r="CX23" s="1"/>
    </row>
    <row r="24" spans="1:102" x14ac:dyDescent="0.2">
      <c r="B24" s="1"/>
      <c r="C24" s="1"/>
      <c r="D24" s="1"/>
      <c r="E24" s="1"/>
      <c r="F24" s="1"/>
      <c r="G24" s="1"/>
      <c r="H24" s="1"/>
      <c r="I24" s="1"/>
      <c r="J24" s="1"/>
      <c r="L24" s="1"/>
      <c r="M24" s="1"/>
      <c r="N24" s="1"/>
      <c r="O24" s="1"/>
      <c r="P24" s="1"/>
      <c r="Q24" s="1"/>
      <c r="R24" s="1"/>
      <c r="S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7"/>
      <c r="AO24" s="7"/>
      <c r="AP24" s="7"/>
      <c r="AQ24" s="7"/>
      <c r="AR24" s="1"/>
      <c r="CQ24" s="1"/>
      <c r="CR24" s="1"/>
      <c r="CS24" s="1"/>
      <c r="CT24" s="1"/>
      <c r="CU24" s="1"/>
      <c r="CW24" s="1"/>
      <c r="CX24" s="1"/>
    </row>
    <row r="25" spans="1:102" x14ac:dyDescent="0.2">
      <c r="B25" s="1"/>
      <c r="C25" s="1"/>
      <c r="D25" s="1"/>
      <c r="E25" s="1"/>
      <c r="F25" s="1"/>
      <c r="G25" s="1"/>
      <c r="H25" s="1"/>
      <c r="I25" s="1"/>
      <c r="J25" s="1"/>
      <c r="L25" s="1"/>
      <c r="M25" s="1"/>
      <c r="N25" s="1"/>
      <c r="O25" s="1"/>
      <c r="P25" s="1"/>
      <c r="Q25" s="1"/>
      <c r="R25" s="1"/>
      <c r="S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7"/>
      <c r="AO25" s="7"/>
      <c r="AP25" s="7"/>
      <c r="AQ25" s="7"/>
      <c r="AR25" s="1"/>
      <c r="CQ25" s="1"/>
      <c r="CR25" s="1"/>
      <c r="CS25" s="1"/>
      <c r="CT25" s="1"/>
      <c r="CU25" s="1"/>
      <c r="CW25" s="1"/>
      <c r="CX25" s="1"/>
    </row>
    <row r="26" spans="1:102" x14ac:dyDescent="0.2">
      <c r="B26" s="1"/>
      <c r="C26" s="1"/>
      <c r="D26" s="1"/>
      <c r="E26" s="1"/>
      <c r="F26" s="1"/>
      <c r="G26" s="1"/>
      <c r="H26" s="1"/>
      <c r="I26" s="1"/>
      <c r="J26" s="1"/>
      <c r="L26" s="1"/>
      <c r="M26" s="1"/>
      <c r="N26" s="1"/>
      <c r="O26" s="1"/>
      <c r="P26" s="1"/>
      <c r="Q26" s="1"/>
      <c r="R26" s="1"/>
      <c r="S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7"/>
      <c r="AO26" s="7"/>
      <c r="AP26" s="7"/>
      <c r="AQ26" s="7"/>
      <c r="AR26" s="1"/>
      <c r="CQ26" s="1"/>
      <c r="CR26" s="1"/>
      <c r="CS26" s="1"/>
      <c r="CT26" s="1"/>
      <c r="CU26" s="1"/>
      <c r="CW26" s="1"/>
      <c r="CX26" s="1"/>
    </row>
    <row r="27" spans="1:102" x14ac:dyDescent="0.2">
      <c r="B27" s="1"/>
      <c r="C27" s="1"/>
      <c r="D27" s="1"/>
      <c r="E27" s="1"/>
      <c r="F27" s="1"/>
      <c r="G27" s="1"/>
      <c r="H27" s="1"/>
      <c r="I27" s="1"/>
      <c r="J27" s="1"/>
      <c r="L27" s="1"/>
      <c r="M27" s="1"/>
      <c r="N27" s="1"/>
      <c r="O27" s="1"/>
      <c r="P27" s="1"/>
      <c r="Q27" s="1"/>
      <c r="R27" s="1"/>
      <c r="S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7"/>
      <c r="AO27" s="7"/>
      <c r="AP27" s="7"/>
      <c r="AQ27" s="7"/>
      <c r="AR27" s="1"/>
      <c r="CQ27" s="1"/>
      <c r="CR27" s="1"/>
      <c r="CS27" s="1"/>
      <c r="CT27" s="1"/>
      <c r="CU27" s="1"/>
      <c r="CW27" s="1"/>
      <c r="CX27" s="1"/>
    </row>
    <row r="28" spans="1:102" x14ac:dyDescent="0.2">
      <c r="B28" s="1"/>
      <c r="C28" s="1"/>
      <c r="D28" s="1"/>
      <c r="E28" s="1"/>
      <c r="F28" s="1"/>
      <c r="G28" s="1"/>
      <c r="H28" s="1"/>
      <c r="I28" s="1"/>
      <c r="J28" s="1"/>
      <c r="L28" s="1"/>
      <c r="M28" s="1"/>
      <c r="N28" s="1"/>
      <c r="O28" s="1"/>
      <c r="P28" s="1"/>
      <c r="Q28" s="1"/>
      <c r="R28" s="1"/>
      <c r="S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7"/>
      <c r="AO28" s="7"/>
      <c r="AP28" s="7"/>
      <c r="AQ28" s="7"/>
      <c r="AR28" s="1"/>
      <c r="CQ28" s="1"/>
      <c r="CR28" s="1"/>
      <c r="CS28" s="1"/>
      <c r="CT28" s="1"/>
      <c r="CU28" s="1"/>
      <c r="CW28" s="1"/>
      <c r="CX28" s="1"/>
    </row>
    <row r="29" spans="1:102" x14ac:dyDescent="0.2">
      <c r="A29" t="s">
        <v>157</v>
      </c>
      <c r="B29" s="1"/>
      <c r="C29" s="1">
        <f t="shared" ref="C29:F31" si="48">627.5095*(BC29+BK29-AU29)</f>
        <v>4.2567504052318768</v>
      </c>
      <c r="D29" s="1">
        <f t="shared" si="48"/>
        <v>7.7033505740152002</v>
      </c>
      <c r="E29" s="1">
        <f t="shared" si="48"/>
        <v>6.8721762938866187</v>
      </c>
      <c r="F29" s="1">
        <f t="shared" si="48"/>
        <v>7.512354553060173</v>
      </c>
      <c r="G29" s="1">
        <f>627.5095*(BI29+BQ29-BA29)</f>
        <v>7.4751914154090784</v>
      </c>
      <c r="H29" s="1">
        <f>E29+(G29-E29)*AZ29</f>
        <v>7.4932999595083976</v>
      </c>
      <c r="I29" s="1">
        <f>E29+(G29-E29)*AY29</f>
        <v>7.4985505094106975</v>
      </c>
      <c r="J29" s="1">
        <f t="shared" ref="J29:J43" si="49">(G29-E29)*1.0232+E29</f>
        <v>7.489181366228399</v>
      </c>
      <c r="L29" s="1">
        <f t="shared" ref="L29:O31" si="50">627.5095*(CA29+BS29-AU29)</f>
        <v>4.2505615582548897</v>
      </c>
      <c r="M29" s="1">
        <f t="shared" si="50"/>
        <v>7.6796300918168034</v>
      </c>
      <c r="N29" s="1">
        <f t="shared" si="50"/>
        <v>6.8522695395657758</v>
      </c>
      <c r="O29" s="1">
        <f t="shared" si="50"/>
        <v>7.4832346157815737</v>
      </c>
      <c r="P29" s="1">
        <f>627.5095*(CG29+BY29-BA29)</f>
        <v>7.4365442943019975</v>
      </c>
      <c r="Q29" s="1">
        <f>(P29-N29)*AZ29+N29</f>
        <v>7.4540900651867261</v>
      </c>
      <c r="R29" s="1">
        <f>(P29-N29)*AY29+N29</f>
        <v>7.4591774396934403</v>
      </c>
      <c r="S29" s="1">
        <f t="shared" si="12"/>
        <v>7.450099468611878</v>
      </c>
      <c r="U29" s="1">
        <f t="shared" si="13"/>
        <v>4.2536559817433837</v>
      </c>
      <c r="V29" s="1">
        <f t="shared" si="3"/>
        <v>7.6914903329160023</v>
      </c>
      <c r="W29" s="1">
        <f t="shared" si="3"/>
        <v>6.8622229167261972</v>
      </c>
      <c r="X29" s="1">
        <f t="shared" si="4"/>
        <v>7.4977945844208733</v>
      </c>
      <c r="Y29" s="1">
        <f t="shared" si="5"/>
        <v>7.4558678548555379</v>
      </c>
      <c r="Z29" s="1">
        <f t="shared" si="6"/>
        <v>7.4736950123475623</v>
      </c>
      <c r="AA29" s="1">
        <f t="shared" si="7"/>
        <v>7.4788639745520689</v>
      </c>
      <c r="AB29" s="1">
        <f t="shared" si="8"/>
        <v>7.4696404174201385</v>
      </c>
      <c r="AC29" s="1"/>
      <c r="AD29" s="1"/>
      <c r="AE29" s="1">
        <f>L29-C29</f>
        <v>-6.1888469769870724E-3</v>
      </c>
      <c r="AF29" s="1">
        <f t="shared" ref="AF29:AF31" si="51">M29-D29</f>
        <v>-2.3720482198396731E-2</v>
      </c>
      <c r="AG29" s="1">
        <f t="shared" ref="AG29:AG31" si="52">N29-E29</f>
        <v>-1.9906754320842879E-2</v>
      </c>
      <c r="AH29" s="1">
        <f t="shared" ref="AH29:AH31" si="53">O29-F29</f>
        <v>-2.9119937278599295E-2</v>
      </c>
      <c r="AI29" s="1">
        <f t="shared" ref="AI29:AI31" si="54">P29-G29</f>
        <v>-3.8647121107080906E-2</v>
      </c>
      <c r="AJ29" s="1">
        <f t="shared" ref="AJ29:AJ31" si="55">Q29-H29</f>
        <v>-3.9209894321671435E-2</v>
      </c>
      <c r="AK29" s="1">
        <f t="shared" ref="AK29:AK31" si="56">R29-I29</f>
        <v>-3.9373069717257181E-2</v>
      </c>
      <c r="AL29" s="1">
        <f>S29-J29</f>
        <v>-3.9081897616521033E-2</v>
      </c>
      <c r="AM29" s="1"/>
      <c r="AN29" s="7" t="s">
        <v>157</v>
      </c>
      <c r="AO29" s="7">
        <f t="shared" si="20"/>
        <v>-1.7531635221409658E-2</v>
      </c>
      <c r="AP29" s="7">
        <f t="shared" si="20"/>
        <v>3.8137278775538519E-3</v>
      </c>
      <c r="AQ29" s="7">
        <f t="shared" si="10"/>
        <v>-1.8740366786238027E-2</v>
      </c>
      <c r="AR29" s="1"/>
      <c r="AT29" t="s">
        <v>157</v>
      </c>
      <c r="AU29">
        <v>-361.90363157772202</v>
      </c>
      <c r="AV29">
        <v>-363.49081935104101</v>
      </c>
      <c r="AW29">
        <v>-363.47949037388599</v>
      </c>
      <c r="AX29">
        <v>-363.55959931804199</v>
      </c>
      <c r="AY29">
        <v>1.038737161255</v>
      </c>
      <c r="AZ29">
        <v>1.03003</v>
      </c>
      <c r="BA29">
        <f t="shared" si="21"/>
        <v>-363.5566118509488</v>
      </c>
      <c r="BB29" t="s">
        <v>157</v>
      </c>
      <c r="BC29">
        <v>-115.10077054969599</v>
      </c>
      <c r="BD29">
        <v>-115.586009866715</v>
      </c>
      <c r="BE29">
        <v>-115.590436427226</v>
      </c>
      <c r="BF29">
        <v>-115.608296044003</v>
      </c>
      <c r="BG29">
        <v>1.0433849078290001</v>
      </c>
      <c r="BH29">
        <v>1.03366</v>
      </c>
      <c r="BI29">
        <f t="shared" si="22"/>
        <v>-115.60755342464755</v>
      </c>
      <c r="BJ29" t="s">
        <v>157</v>
      </c>
      <c r="BK29">
        <v>-246.79607746474099</v>
      </c>
      <c r="BL29">
        <v>-247.892533414284</v>
      </c>
      <c r="BM29">
        <v>-247.878102437091</v>
      </c>
      <c r="BN29">
        <v>-247.939331575518</v>
      </c>
      <c r="BO29">
        <v>1.0370171821700001</v>
      </c>
      <c r="BP29">
        <v>1.0286200000000001</v>
      </c>
      <c r="BQ29">
        <f t="shared" si="23"/>
        <v>-247.93714595100741</v>
      </c>
      <c r="BR29" t="s">
        <v>233</v>
      </c>
      <c r="BS29">
        <v>-246.79608120836099</v>
      </c>
      <c r="BT29">
        <v>-247.892553759138</v>
      </c>
      <c r="BU29">
        <v>-247.878117631653</v>
      </c>
      <c r="BV29">
        <v>-247.93935520561701</v>
      </c>
      <c r="BW29">
        <v>1.0368171799499999</v>
      </c>
      <c r="BX29">
        <v>1.0284599999999999</v>
      </c>
      <c r="BY29">
        <f t="shared" si="24"/>
        <v>-247.93718067106653</v>
      </c>
      <c r="BZ29" t="s">
        <v>253</v>
      </c>
      <c r="CA29">
        <v>-115.100776668631</v>
      </c>
      <c r="CB29">
        <v>-115.58602732285399</v>
      </c>
      <c r="CC29">
        <v>-115.59045295609501</v>
      </c>
      <c r="CD29">
        <v>-115.608318819476</v>
      </c>
      <c r="CE29">
        <v>1.043119768106</v>
      </c>
      <c r="CF29">
        <v>1.0334399999999999</v>
      </c>
      <c r="CG29">
        <f t="shared" si="25"/>
        <v>-115.6075802926936</v>
      </c>
      <c r="CQ29" s="1"/>
      <c r="CR29" s="1"/>
      <c r="CS29" s="1"/>
      <c r="CT29" s="1"/>
      <c r="CU29" s="1"/>
      <c r="CW29" s="1"/>
      <c r="CX29" s="1"/>
    </row>
    <row r="30" spans="1:102" x14ac:dyDescent="0.2">
      <c r="A30" t="s">
        <v>158</v>
      </c>
      <c r="B30" s="1"/>
      <c r="C30" s="1">
        <f t="shared" si="48"/>
        <v>15.624774058348578</v>
      </c>
      <c r="D30" s="1">
        <f t="shared" si="48"/>
        <v>19.109873699547428</v>
      </c>
      <c r="E30" s="1">
        <f t="shared" si="48"/>
        <v>18.510566854709715</v>
      </c>
      <c r="F30" s="1">
        <f t="shared" si="48"/>
        <v>19.455413412776181</v>
      </c>
      <c r="G30" s="1">
        <f>627.5095*(BI30+BQ30-BA30)</f>
        <v>19.426850124399181</v>
      </c>
      <c r="H30" s="1">
        <f>E30+(G30-E30)*AZ30</f>
        <v>19.457701382089624</v>
      </c>
      <c r="I30" s="1">
        <f>E30+(G30-E30)*AY30</f>
        <v>19.465497163572639</v>
      </c>
      <c r="J30" s="1">
        <f t="shared" si="49"/>
        <v>19.448107896255976</v>
      </c>
      <c r="L30" s="1">
        <f t="shared" si="50"/>
        <v>15.613810265069114</v>
      </c>
      <c r="M30" s="1">
        <f t="shared" si="50"/>
        <v>19.038866402497842</v>
      </c>
      <c r="N30" s="1">
        <f t="shared" si="50"/>
        <v>18.454283524665133</v>
      </c>
      <c r="O30" s="1">
        <f t="shared" si="50"/>
        <v>19.366726563327152</v>
      </c>
      <c r="P30" s="1">
        <f>627.5095*(CG30+BY30-BA30)</f>
        <v>19.320062816836415</v>
      </c>
      <c r="Q30" s="1">
        <f>(P30-N30)*AZ30+N30</f>
        <v>19.349213605603822</v>
      </c>
      <c r="R30" s="1">
        <f>(P30-N30)*AY30+N30</f>
        <v>19.356579696852627</v>
      </c>
      <c r="S30" s="1">
        <f t="shared" si="12"/>
        <v>19.340148896414789</v>
      </c>
      <c r="U30" s="1">
        <f t="shared" si="13"/>
        <v>15.619292161708845</v>
      </c>
      <c r="V30" s="1">
        <f t="shared" si="3"/>
        <v>19.074370051022633</v>
      </c>
      <c r="W30" s="1">
        <f t="shared" si="3"/>
        <v>18.482425189687426</v>
      </c>
      <c r="X30" s="1">
        <f t="shared" si="4"/>
        <v>19.411069988051665</v>
      </c>
      <c r="Y30" s="1">
        <f t="shared" si="5"/>
        <v>19.373456470617796</v>
      </c>
      <c r="Z30" s="1">
        <f t="shared" si="6"/>
        <v>19.403457493846723</v>
      </c>
      <c r="AA30" s="1">
        <f t="shared" si="7"/>
        <v>19.411038430212635</v>
      </c>
      <c r="AB30" s="1">
        <f t="shared" si="8"/>
        <v>19.394128396335383</v>
      </c>
      <c r="AC30" s="1"/>
      <c r="AD30" s="1"/>
      <c r="AE30" s="1">
        <f>L30-C30</f>
        <v>-1.0963793279463729E-2</v>
      </c>
      <c r="AF30" s="1">
        <f t="shared" si="51"/>
        <v>-7.1007297049586526E-2</v>
      </c>
      <c r="AG30" s="1">
        <f t="shared" si="52"/>
        <v>-5.6283330044582414E-2</v>
      </c>
      <c r="AH30" s="1">
        <f t="shared" si="53"/>
        <v>-8.8686849449029381E-2</v>
      </c>
      <c r="AI30" s="1">
        <f t="shared" si="54"/>
        <v>-0.10678730756276522</v>
      </c>
      <c r="AJ30" s="1">
        <f t="shared" si="55"/>
        <v>-0.1084877764858021</v>
      </c>
      <c r="AK30" s="1">
        <f t="shared" si="56"/>
        <v>-0.1089174667200119</v>
      </c>
      <c r="AL30" s="1">
        <f>S30-J30</f>
        <v>-0.10795899984118762</v>
      </c>
      <c r="AM30" s="1"/>
      <c r="AN30" s="7" t="s">
        <v>158</v>
      </c>
      <c r="AO30" s="7">
        <f t="shared" si="20"/>
        <v>-6.0043503770122797E-2</v>
      </c>
      <c r="AP30" s="7">
        <f t="shared" si="20"/>
        <v>1.4723967005004113E-2</v>
      </c>
      <c r="AQ30" s="7">
        <f t="shared" si="10"/>
        <v>-5.0503977518182808E-2</v>
      </c>
      <c r="AR30" s="1"/>
      <c r="AT30" t="s">
        <v>158</v>
      </c>
      <c r="AU30">
        <v>-455.86655617505602</v>
      </c>
      <c r="AV30">
        <v>-457.69212636252399</v>
      </c>
      <c r="AW30">
        <v>-457.66991848480899</v>
      </c>
      <c r="AX30">
        <v>-457.75106429554302</v>
      </c>
      <c r="AY30">
        <v>1.0421780473919999</v>
      </c>
      <c r="AZ30">
        <v>1.0336700000000001</v>
      </c>
      <c r="BA30">
        <f t="shared" si="21"/>
        <v>-457.74778023879344</v>
      </c>
      <c r="BB30" t="s">
        <v>158</v>
      </c>
      <c r="BC30">
        <v>-227.92083281856301</v>
      </c>
      <c r="BD30">
        <v>-228.83083628760801</v>
      </c>
      <c r="BE30">
        <v>-228.82021128422201</v>
      </c>
      <c r="BF30">
        <v>-228.86003032956901</v>
      </c>
      <c r="BG30">
        <v>1.0423887494670001</v>
      </c>
      <c r="BH30">
        <v>1.0338099999999999</v>
      </c>
      <c r="BI30">
        <f t="shared" si="22"/>
        <v>-228.85841108767093</v>
      </c>
      <c r="BJ30" t="s">
        <v>158</v>
      </c>
      <c r="BK30">
        <v>-227.92082369511999</v>
      </c>
      <c r="BL30">
        <v>-228.830836553974</v>
      </c>
      <c r="BM30">
        <v>-228.820208735855</v>
      </c>
      <c r="BN30">
        <v>-228.86002979247101</v>
      </c>
      <c r="BO30">
        <v>1.042388003718</v>
      </c>
      <c r="BP30">
        <v>1.0338099999999999</v>
      </c>
      <c r="BQ30">
        <f t="shared" si="23"/>
        <v>-228.85841049611508</v>
      </c>
      <c r="BR30" s="4" t="s">
        <v>234</v>
      </c>
      <c r="BS30" s="4">
        <v>-227.92083243114701</v>
      </c>
      <c r="BT30" s="4">
        <v>-228.83089313128099</v>
      </c>
      <c r="BU30" s="4">
        <v>-228.82025357993001</v>
      </c>
      <c r="BV30" s="4">
        <v>-228.86010045544799</v>
      </c>
      <c r="BW30" s="4">
        <v>1.041966256606</v>
      </c>
      <c r="BX30" s="4">
        <v>1.0334700000000001</v>
      </c>
      <c r="BY30">
        <f t="shared" si="24"/>
        <v>-228.85849558178501</v>
      </c>
      <c r="BZ30" t="s">
        <v>254</v>
      </c>
      <c r="CA30">
        <v>-227.92084155445201</v>
      </c>
      <c r="CB30">
        <v>-228.830892867627</v>
      </c>
      <c r="CC30">
        <v>-228.820256133339</v>
      </c>
      <c r="CD30">
        <v>-228.860100998077</v>
      </c>
      <c r="CE30">
        <v>1.0419669922870001</v>
      </c>
      <c r="CF30">
        <v>1.0334700000000001</v>
      </c>
      <c r="CG30">
        <f t="shared" si="25"/>
        <v>-228.85849617840083</v>
      </c>
      <c r="CQ30" s="1"/>
      <c r="CR30" s="1"/>
      <c r="CS30" s="1"/>
      <c r="CT30" s="1"/>
      <c r="CU30" s="1"/>
      <c r="CW30" s="1"/>
      <c r="CX30" s="1"/>
    </row>
    <row r="31" spans="1:102" x14ac:dyDescent="0.2">
      <c r="A31" t="s">
        <v>159</v>
      </c>
      <c r="B31" s="1"/>
      <c r="C31" s="1">
        <f t="shared" si="48"/>
        <v>12.329241685530382</v>
      </c>
      <c r="D31" s="1">
        <f t="shared" si="48"/>
        <v>16.213503127360777</v>
      </c>
      <c r="E31" s="1">
        <f t="shared" si="48"/>
        <v>15.672280208457691</v>
      </c>
      <c r="F31" s="1">
        <f t="shared" si="48"/>
        <v>16.552296088777801</v>
      </c>
      <c r="G31" s="1">
        <f>627.5095*(BI31+BQ31-BA31)</f>
        <v>16.528179233509043</v>
      </c>
      <c r="H31" s="1">
        <f>E31+(G31-E31)*AZ31</f>
        <v>16.55565359221319</v>
      </c>
      <c r="I31" s="1">
        <f>E31+(G31-E31)*AY31</f>
        <v>16.563186461991485</v>
      </c>
      <c r="J31" s="1">
        <f t="shared" si="49"/>
        <v>16.548036090890236</v>
      </c>
      <c r="L31" s="1">
        <f t="shared" si="50"/>
        <v>12.320907365420037</v>
      </c>
      <c r="M31" s="1">
        <f t="shared" si="50"/>
        <v>16.144580445725634</v>
      </c>
      <c r="N31" s="1">
        <f t="shared" si="50"/>
        <v>15.621399922836801</v>
      </c>
      <c r="O31" s="1">
        <f t="shared" si="50"/>
        <v>16.469611492522159</v>
      </c>
      <c r="P31" s="1">
        <f>627.5095*(CG31+BY31-BA31)</f>
        <v>16.430835962256673</v>
      </c>
      <c r="Q31" s="1">
        <f>(P31-N31)*AZ31+N31</f>
        <v>16.456818859122052</v>
      </c>
      <c r="R31" s="1">
        <f>(P31-N31)*AY31+N31</f>
        <v>16.463942802601764</v>
      </c>
      <c r="S31" s="1">
        <f t="shared" si="12"/>
        <v>16.449614878371214</v>
      </c>
      <c r="U31" s="1">
        <f t="shared" si="13"/>
        <v>12.325074525475209</v>
      </c>
      <c r="V31" s="1">
        <f t="shared" si="3"/>
        <v>16.179041786543205</v>
      </c>
      <c r="W31" s="1">
        <f t="shared" si="3"/>
        <v>15.646840065647247</v>
      </c>
      <c r="X31" s="1">
        <f t="shared" si="4"/>
        <v>16.510953790649978</v>
      </c>
      <c r="Y31" s="1">
        <f t="shared" si="5"/>
        <v>16.479507597882858</v>
      </c>
      <c r="Z31" s="1">
        <f t="shared" si="6"/>
        <v>16.506236225667621</v>
      </c>
      <c r="AA31" s="1">
        <f t="shared" si="7"/>
        <v>16.513564632296625</v>
      </c>
      <c r="AB31" s="1">
        <f t="shared" si="8"/>
        <v>16.498825484630725</v>
      </c>
      <c r="AC31" s="1"/>
      <c r="AD31" s="1"/>
      <c r="AE31" s="1">
        <f>L31-C31</f>
        <v>-8.3343201103449616E-3</v>
      </c>
      <c r="AF31" s="1">
        <f t="shared" si="51"/>
        <v>-6.892268163514359E-2</v>
      </c>
      <c r="AG31" s="1">
        <f t="shared" si="52"/>
        <v>-5.0880285620889865E-2</v>
      </c>
      <c r="AH31" s="1">
        <f t="shared" si="53"/>
        <v>-8.2684596255642617E-2</v>
      </c>
      <c r="AI31" s="1">
        <f t="shared" si="54"/>
        <v>-9.73432712523703E-2</v>
      </c>
      <c r="AJ31" s="1">
        <f t="shared" si="55"/>
        <v>-9.8834733091138105E-2</v>
      </c>
      <c r="AK31" s="1">
        <f t="shared" si="56"/>
        <v>-9.9243659389721017E-2</v>
      </c>
      <c r="AL31" s="1">
        <f>S31-J31</f>
        <v>-9.842121251902114E-2</v>
      </c>
      <c r="AM31" s="1"/>
      <c r="AN31" s="7" t="s">
        <v>159</v>
      </c>
      <c r="AO31" s="7">
        <f t="shared" si="20"/>
        <v>-6.0588361524798628E-2</v>
      </c>
      <c r="AP31" s="7">
        <f t="shared" si="20"/>
        <v>1.8042396014253725E-2</v>
      </c>
      <c r="AQ31" s="7">
        <f t="shared" si="10"/>
        <v>-4.6462985631480436E-2</v>
      </c>
      <c r="AR31" s="1"/>
      <c r="AT31" t="s">
        <v>159</v>
      </c>
      <c r="AU31">
        <v>-416.17480778767799</v>
      </c>
      <c r="AV31">
        <v>-417.93474355021903</v>
      </c>
      <c r="AW31">
        <v>-417.92432604334101</v>
      </c>
      <c r="AX31">
        <v>-418.00429693099801</v>
      </c>
      <c r="AY31">
        <v>1.0409011197089999</v>
      </c>
      <c r="AZ31">
        <v>1.0321</v>
      </c>
      <c r="BA31">
        <f t="shared" si="21"/>
        <v>-418.00115455869445</v>
      </c>
      <c r="BB31" t="s">
        <v>159</v>
      </c>
      <c r="BC31">
        <v>-208.077576884872</v>
      </c>
      <c r="BD31">
        <v>-208.95445147775601</v>
      </c>
      <c r="BE31">
        <v>-208.949673429223</v>
      </c>
      <c r="BF31">
        <v>-208.98895803841199</v>
      </c>
      <c r="BG31">
        <v>1.041130968536</v>
      </c>
      <c r="BH31">
        <v>1.03226</v>
      </c>
      <c r="BI31">
        <f t="shared" si="22"/>
        <v>-208.98740605881162</v>
      </c>
      <c r="BJ31" t="s">
        <v>159</v>
      </c>
      <c r="BK31">
        <v>-208.07758300634299</v>
      </c>
      <c r="BL31">
        <v>-208.95445421163799</v>
      </c>
      <c r="BM31">
        <v>-208.94967724687899</v>
      </c>
      <c r="BN31">
        <v>-208.98896113083299</v>
      </c>
      <c r="BO31">
        <v>1.0411312196410001</v>
      </c>
      <c r="BP31">
        <v>1.03226</v>
      </c>
      <c r="BQ31">
        <f t="shared" si="23"/>
        <v>-208.98740917078339</v>
      </c>
      <c r="BR31" t="s">
        <v>235</v>
      </c>
      <c r="BS31">
        <v>-208.077589648475</v>
      </c>
      <c r="BT31">
        <v>-208.954509131317</v>
      </c>
      <c r="BU31">
        <v>-208.94971779199301</v>
      </c>
      <c r="BV31">
        <v>-208.98902701805699</v>
      </c>
      <c r="BW31">
        <v>1.0407816367639999</v>
      </c>
      <c r="BX31">
        <v>1.0319799999999999</v>
      </c>
      <c r="BY31">
        <f t="shared" si="24"/>
        <v>-208.98748673859569</v>
      </c>
      <c r="BZ31" t="s">
        <v>255</v>
      </c>
      <c r="CA31">
        <v>-208.07758352432401</v>
      </c>
      <c r="CB31">
        <v>-208.95450639335701</v>
      </c>
      <c r="CC31">
        <v>-208.949713967002</v>
      </c>
      <c r="CD31">
        <v>-208.98902391747399</v>
      </c>
      <c r="CE31">
        <v>1.040781423418</v>
      </c>
      <c r="CF31">
        <v>1.0319799999999999</v>
      </c>
      <c r="CG31">
        <f t="shared" si="25"/>
        <v>-208.98748361736997</v>
      </c>
      <c r="CQ31" s="1"/>
      <c r="CR31" s="1"/>
      <c r="CS31" s="1"/>
      <c r="CT31" s="1"/>
      <c r="CU31" s="1"/>
      <c r="CW31" s="1"/>
      <c r="CX31" s="1"/>
    </row>
    <row r="32" spans="1:102" x14ac:dyDescent="0.2">
      <c r="B32" s="1"/>
      <c r="C32" s="1"/>
      <c r="D32" s="1"/>
      <c r="E32" s="1"/>
      <c r="F32" s="1"/>
      <c r="G32" s="1"/>
      <c r="H32" s="1"/>
      <c r="I32" s="1"/>
      <c r="J32" s="1"/>
      <c r="L32" s="1"/>
      <c r="M32" s="1"/>
      <c r="N32" s="1"/>
      <c r="O32" s="1"/>
      <c r="P32" s="1"/>
      <c r="Q32" s="1"/>
      <c r="R32" s="1"/>
      <c r="S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7"/>
      <c r="AO32" s="7"/>
      <c r="AP32" s="7"/>
      <c r="AQ32" s="7"/>
      <c r="AR32" s="1"/>
      <c r="CQ32" s="1"/>
      <c r="CR32" s="1"/>
      <c r="CS32" s="1"/>
      <c r="CT32" s="1"/>
      <c r="CU32" s="1"/>
      <c r="CW32" s="1"/>
      <c r="CX32" s="1"/>
    </row>
    <row r="33" spans="1:102" x14ac:dyDescent="0.2">
      <c r="B33" s="1"/>
      <c r="C33" s="1"/>
      <c r="D33" s="1"/>
      <c r="E33" s="1"/>
      <c r="F33" s="1"/>
      <c r="G33" s="1"/>
      <c r="H33" s="1"/>
      <c r="I33" s="1"/>
      <c r="J33" s="1"/>
      <c r="L33" s="1"/>
      <c r="M33" s="1"/>
      <c r="N33" s="1"/>
      <c r="O33" s="1"/>
      <c r="P33" s="1"/>
      <c r="Q33" s="1"/>
      <c r="R33" s="1"/>
      <c r="S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7"/>
      <c r="AO33" s="7"/>
      <c r="AP33" s="7"/>
      <c r="AQ33" s="7"/>
      <c r="AR33" s="1"/>
      <c r="CQ33" s="1"/>
      <c r="CR33" s="1"/>
      <c r="CS33" s="1"/>
      <c r="CT33" s="1"/>
      <c r="CU33" s="1"/>
      <c r="CW33" s="1"/>
      <c r="CX33" s="1"/>
    </row>
    <row r="34" spans="1:102" x14ac:dyDescent="0.2">
      <c r="B34" s="1"/>
      <c r="C34" s="1"/>
      <c r="D34" s="1"/>
      <c r="E34" s="1"/>
      <c r="F34" s="1"/>
      <c r="G34" s="1"/>
      <c r="H34" s="1"/>
      <c r="I34" s="1"/>
      <c r="J34" s="1"/>
      <c r="L34" s="1"/>
      <c r="M34" s="1"/>
      <c r="N34" s="1"/>
      <c r="O34" s="1"/>
      <c r="P34" s="1"/>
      <c r="Q34" s="1"/>
      <c r="R34" s="1"/>
      <c r="S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7"/>
      <c r="AO34" s="7"/>
      <c r="AP34" s="7"/>
      <c r="AQ34" s="7"/>
      <c r="AR34" s="1"/>
      <c r="CQ34" s="1"/>
      <c r="CR34" s="1"/>
      <c r="CS34" s="1"/>
      <c r="CT34" s="1"/>
      <c r="CU34" s="1"/>
      <c r="CW34" s="1"/>
      <c r="CX34" s="1"/>
    </row>
    <row r="35" spans="1:102" x14ac:dyDescent="0.2">
      <c r="B35" s="1"/>
      <c r="C35" s="1"/>
      <c r="D35" s="1"/>
      <c r="E35" s="1"/>
      <c r="F35" s="1"/>
      <c r="G35" s="1"/>
      <c r="H35" s="1"/>
      <c r="I35" s="1"/>
      <c r="J35" s="1"/>
      <c r="L35" s="1"/>
      <c r="M35" s="1"/>
      <c r="N35" s="1"/>
      <c r="O35" s="1"/>
      <c r="P35" s="1"/>
      <c r="Q35" s="1"/>
      <c r="R35" s="1"/>
      <c r="S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7"/>
      <c r="AO35" s="7"/>
      <c r="AP35" s="7"/>
      <c r="AQ35" s="7"/>
      <c r="AR35" s="1"/>
      <c r="CQ35" s="1"/>
      <c r="CR35" s="1"/>
      <c r="CS35" s="1"/>
      <c r="CT35" s="1"/>
      <c r="CU35" s="1"/>
      <c r="CW35" s="1"/>
      <c r="CX35" s="1"/>
    </row>
    <row r="36" spans="1:102" x14ac:dyDescent="0.2">
      <c r="B36" s="1"/>
      <c r="C36" s="1"/>
      <c r="D36" s="1"/>
      <c r="E36" s="1"/>
      <c r="F36" s="1"/>
      <c r="G36" s="1"/>
      <c r="H36" s="1"/>
      <c r="I36" s="1"/>
      <c r="J36" s="1"/>
      <c r="L36" s="1"/>
      <c r="M36" s="1"/>
      <c r="N36" s="1"/>
      <c r="O36" s="1"/>
      <c r="P36" s="1"/>
      <c r="Q36" s="1"/>
      <c r="R36" s="1"/>
      <c r="S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7"/>
      <c r="AO36" s="7"/>
      <c r="AP36" s="7"/>
      <c r="AQ36" s="7"/>
      <c r="AR36" s="1"/>
      <c r="CQ36" s="1"/>
      <c r="CR36" s="1"/>
      <c r="CS36" s="1"/>
      <c r="CT36" s="1"/>
      <c r="CU36" s="1"/>
      <c r="CW36" s="1"/>
      <c r="CX36" s="1"/>
    </row>
    <row r="37" spans="1:102" x14ac:dyDescent="0.2">
      <c r="B37" s="1"/>
      <c r="C37" s="1"/>
      <c r="D37" s="1"/>
      <c r="E37" s="1"/>
      <c r="F37" s="1"/>
      <c r="G37" s="1"/>
      <c r="H37" s="1"/>
      <c r="I37" s="1"/>
      <c r="J37" s="1"/>
      <c r="L37" s="1"/>
      <c r="M37" s="1"/>
      <c r="N37" s="1"/>
      <c r="O37" s="1"/>
      <c r="P37" s="1"/>
      <c r="Q37" s="1"/>
      <c r="R37" s="1"/>
      <c r="S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7"/>
      <c r="AO37" s="7"/>
      <c r="AP37" s="7"/>
      <c r="AQ37" s="7"/>
      <c r="AR37" s="1"/>
      <c r="CQ37" s="1"/>
      <c r="CR37" s="1"/>
      <c r="CS37" s="1"/>
      <c r="CT37" s="1"/>
      <c r="CU37" s="1"/>
      <c r="CW37" s="1"/>
      <c r="CX37" s="1"/>
    </row>
    <row r="38" spans="1:102" x14ac:dyDescent="0.2">
      <c r="B38" s="1"/>
      <c r="C38" s="1"/>
      <c r="D38" s="1"/>
      <c r="E38" s="1"/>
      <c r="F38" s="1"/>
      <c r="G38" s="1"/>
      <c r="H38" s="1"/>
      <c r="I38" s="1"/>
      <c r="J38" s="1"/>
      <c r="L38" s="1"/>
      <c r="M38" s="1"/>
      <c r="N38" s="1"/>
      <c r="O38" s="1"/>
      <c r="P38" s="1"/>
      <c r="Q38" s="1"/>
      <c r="R38" s="1"/>
      <c r="S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7"/>
      <c r="AO38" s="7"/>
      <c r="AP38" s="7"/>
      <c r="AQ38" s="7"/>
      <c r="AR38" s="1"/>
      <c r="CQ38" s="1"/>
      <c r="CR38" s="1"/>
      <c r="CS38" s="1"/>
      <c r="CT38" s="1"/>
      <c r="CU38" s="1"/>
      <c r="CW38" s="1"/>
      <c r="CX38" s="1"/>
    </row>
    <row r="39" spans="1:102" x14ac:dyDescent="0.2">
      <c r="B39" s="1"/>
      <c r="C39" s="1"/>
      <c r="D39" s="1"/>
      <c r="E39" s="1"/>
      <c r="F39" s="1"/>
      <c r="G39" s="1"/>
      <c r="H39" s="1"/>
      <c r="I39" s="1"/>
      <c r="J39" s="1"/>
      <c r="L39" s="1"/>
      <c r="M39" s="1"/>
      <c r="N39" s="1"/>
      <c r="O39" s="1"/>
      <c r="P39" s="1"/>
      <c r="Q39" s="1"/>
      <c r="R39" s="1"/>
      <c r="S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7"/>
      <c r="AO39" s="7"/>
      <c r="AP39" s="7"/>
      <c r="AQ39" s="7"/>
      <c r="AR39" s="1"/>
      <c r="CQ39" s="1"/>
      <c r="CR39" s="1"/>
      <c r="CS39" s="1"/>
      <c r="CT39" s="1"/>
      <c r="CU39" s="1"/>
      <c r="CW39" s="1"/>
      <c r="CX39" s="1"/>
    </row>
    <row r="40" spans="1:102" x14ac:dyDescent="0.2">
      <c r="A40" t="s">
        <v>171</v>
      </c>
      <c r="B40" s="1"/>
      <c r="C40" s="1">
        <f>627.5095*(BC40+BK40-AU40)</f>
        <v>-2.8556275632282206</v>
      </c>
      <c r="D40" s="1">
        <f>627.5095*(BD40+BL40-AV40)</f>
        <v>2.342611460531391</v>
      </c>
      <c r="E40" s="1">
        <f>627.5095*(BE40+BM40-AW40)</f>
        <v>0.62859535438292546</v>
      </c>
      <c r="F40" s="1">
        <f>627.5095*(BF40+BN40-AX40)</f>
        <v>1.3719649052390193</v>
      </c>
      <c r="G40" s="1">
        <f>627.5095*(BI40+BQ40-BA40)</f>
        <v>1.3568156113925003</v>
      </c>
      <c r="H40" s="1">
        <f>E40+(G40-E40)*AZ40</f>
        <v>1.3771256743604972</v>
      </c>
      <c r="I40" s="1">
        <f>E40+(G40-E40)*AY40</f>
        <v>1.3837841234326334</v>
      </c>
      <c r="J40" s="1">
        <f t="shared" ref="J40" si="57">(G40-E40)*1.0232+E40</f>
        <v>1.3737103213551225</v>
      </c>
      <c r="L40" s="1">
        <f>627.5095*(CA40+BS40-AU40)</f>
        <v>-2.8640592709483603</v>
      </c>
      <c r="M40" s="1">
        <f>627.5095*(CB40+BT40-AV40)</f>
        <v>2.3158791994007797</v>
      </c>
      <c r="N40" s="1">
        <f>627.5095*(CC40+BU40-AW40)</f>
        <v>0.60653722700354873</v>
      </c>
      <c r="O40" s="1">
        <f>627.5095*(CD40+BV40-AX40)</f>
        <v>1.3397647867573255</v>
      </c>
      <c r="P40" s="1">
        <f>627.5095*(CG40+BY40-BA40)</f>
        <v>1.3176713491797072</v>
      </c>
      <c r="Q40" s="1">
        <f>(P40-N40)*AZ40+N40</f>
        <v>1.3375048798472002</v>
      </c>
      <c r="R40" s="1">
        <f>(P40-N40)*AY40+N40</f>
        <v>1.3440071026161911</v>
      </c>
      <c r="S40" s="1">
        <f t="shared" si="12"/>
        <v>1.3341696608141942</v>
      </c>
      <c r="U40" s="1">
        <f t="shared" si="13"/>
        <v>-2.8598434170882907</v>
      </c>
      <c r="V40" s="1">
        <f t="shared" si="3"/>
        <v>2.3292453299660854</v>
      </c>
      <c r="W40" s="1">
        <f t="shared" si="3"/>
        <v>0.6175662906932371</v>
      </c>
      <c r="X40" s="1">
        <f t="shared" si="4"/>
        <v>1.3558648459981724</v>
      </c>
      <c r="Y40" s="1">
        <f t="shared" si="5"/>
        <v>1.3372434802861037</v>
      </c>
      <c r="Z40" s="1">
        <f t="shared" si="6"/>
        <v>1.3573152771038486</v>
      </c>
      <c r="AA40" s="1">
        <f t="shared" si="7"/>
        <v>1.3638956130244122</v>
      </c>
      <c r="AB40" s="1">
        <f t="shared" si="8"/>
        <v>1.3539399910846583</v>
      </c>
      <c r="AC40" s="1"/>
      <c r="AD40" s="1"/>
      <c r="AE40" s="1">
        <f>L40-C40</f>
        <v>-8.4317077201396806E-3</v>
      </c>
      <c r="AF40" s="1">
        <f t="shared" ref="AF40" si="58">M40-D40</f>
        <v>-2.6732261130611334E-2</v>
      </c>
      <c r="AG40" s="1">
        <f t="shared" ref="AG40" si="59">N40-E40</f>
        <v>-2.2058127379376735E-2</v>
      </c>
      <c r="AH40" s="1">
        <f t="shared" ref="AH40" si="60">O40-F40</f>
        <v>-3.2200118481693796E-2</v>
      </c>
      <c r="AI40" s="1">
        <f t="shared" ref="AI40" si="61">P40-G40</f>
        <v>-3.9144262212793102E-2</v>
      </c>
      <c r="AJ40" s="1">
        <f t="shared" ref="AJ40" si="62">Q40-H40</f>
        <v>-3.962079451329692E-2</v>
      </c>
      <c r="AK40" s="1">
        <f t="shared" ref="AK40" si="63">R40-I40</f>
        <v>-3.9777020816442299E-2</v>
      </c>
      <c r="AL40" s="1">
        <f>S40-J40</f>
        <v>-3.9540660540928307E-2</v>
      </c>
      <c r="AM40" s="1"/>
      <c r="AN40" s="7" t="s">
        <v>171</v>
      </c>
      <c r="AO40" s="7">
        <f t="shared" si="20"/>
        <v>-1.8300553410471654E-2</v>
      </c>
      <c r="AP40" s="7">
        <f t="shared" si="20"/>
        <v>4.6741337512345993E-3</v>
      </c>
      <c r="AQ40" s="7">
        <f t="shared" si="10"/>
        <v>-1.7086134833416367E-2</v>
      </c>
      <c r="AR40" s="1"/>
      <c r="AT40" t="s">
        <v>171</v>
      </c>
      <c r="AU40">
        <v>-308.86353971743699</v>
      </c>
      <c r="AV40">
        <v>-310.30013666895201</v>
      </c>
      <c r="AW40">
        <v>-310.30309434681902</v>
      </c>
      <c r="AX40">
        <v>-310.37995644680501</v>
      </c>
      <c r="AY40">
        <v>1.037033454893</v>
      </c>
      <c r="AZ40">
        <v>1.02789</v>
      </c>
      <c r="BA40">
        <f t="shared" si="21"/>
        <v>-310.37721162782219</v>
      </c>
      <c r="BB40" t="s">
        <v>171</v>
      </c>
      <c r="BC40">
        <v>-230.79749127081001</v>
      </c>
      <c r="BD40">
        <v>-231.85347054942</v>
      </c>
      <c r="BE40">
        <v>-231.84639566025999</v>
      </c>
      <c r="BF40">
        <v>-231.905012005385</v>
      </c>
      <c r="BG40">
        <v>1.0368505969720001</v>
      </c>
      <c r="BH40">
        <v>1.02807</v>
      </c>
      <c r="BI40">
        <f t="shared" si="22"/>
        <v>-231.90292872808692</v>
      </c>
      <c r="BJ40" t="s">
        <v>171</v>
      </c>
      <c r="BK40">
        <v>-78.070599178628996</v>
      </c>
      <c r="BL40">
        <v>-78.442932930694994</v>
      </c>
      <c r="BM40">
        <v>-78.455696956140002</v>
      </c>
      <c r="BN40">
        <v>-78.472758076264995</v>
      </c>
      <c r="BO40">
        <v>1.0388097053959999</v>
      </c>
      <c r="BP40">
        <v>1.0281800000000001</v>
      </c>
      <c r="BQ40">
        <f t="shared" si="23"/>
        <v>-78.472120676515701</v>
      </c>
      <c r="BR40" t="s">
        <v>236</v>
      </c>
      <c r="BS40">
        <v>-78.070607452936002</v>
      </c>
      <c r="BT40">
        <v>-78.442952659151004</v>
      </c>
      <c r="BU40">
        <v>-78.455712319073001</v>
      </c>
      <c r="BV40">
        <v>-78.472779798413995</v>
      </c>
      <c r="BW40">
        <v>1.0385298448560001</v>
      </c>
      <c r="BX40">
        <v>1.0279700000000001</v>
      </c>
      <c r="BY40">
        <f t="shared" si="24"/>
        <v>-78.472146588560321</v>
      </c>
      <c r="BZ40" t="s">
        <v>256</v>
      </c>
      <c r="CA40">
        <v>-230.79749643328401</v>
      </c>
      <c r="CB40">
        <v>-231.85349342153199</v>
      </c>
      <c r="CC40">
        <v>-231.84641544918901</v>
      </c>
      <c r="CD40">
        <v>-231.90504159738899</v>
      </c>
      <c r="CE40">
        <v>1.0367181304849999</v>
      </c>
      <c r="CF40">
        <v>1.0279700000000001</v>
      </c>
      <c r="CG40">
        <f t="shared" si="25"/>
        <v>-231.90296519639227</v>
      </c>
      <c r="CQ40" s="1"/>
      <c r="CR40" s="1"/>
      <c r="CS40" s="1"/>
      <c r="CT40" s="1"/>
      <c r="CU40" s="1"/>
      <c r="CW40" s="1"/>
      <c r="CX40" s="1"/>
    </row>
    <row r="41" spans="1:102" x14ac:dyDescent="0.2">
      <c r="B41" s="1"/>
      <c r="C41" s="1"/>
      <c r="D41" s="1"/>
      <c r="E41" s="1"/>
      <c r="F41" s="1"/>
      <c r="G41" s="1"/>
      <c r="H41" s="1"/>
      <c r="I41" s="1"/>
      <c r="J41" s="1"/>
      <c r="L41" s="1"/>
      <c r="M41" s="1"/>
      <c r="N41" s="1"/>
      <c r="O41" s="1"/>
      <c r="P41" s="1"/>
      <c r="Q41" s="1"/>
      <c r="R41" s="1"/>
      <c r="S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7"/>
      <c r="AO41" s="7"/>
      <c r="AP41" s="7"/>
      <c r="AQ41" s="7"/>
      <c r="AR41" s="1"/>
      <c r="CQ41" s="1"/>
      <c r="CR41" s="1"/>
      <c r="CS41" s="1"/>
      <c r="CT41" s="1"/>
      <c r="CU41" s="1"/>
      <c r="CW41" s="1"/>
      <c r="CX41" s="1"/>
    </row>
    <row r="42" spans="1:102" x14ac:dyDescent="0.2">
      <c r="B42" s="1"/>
      <c r="C42" s="1"/>
      <c r="D42" s="1"/>
      <c r="E42" s="1"/>
      <c r="F42" s="1"/>
      <c r="G42" s="1"/>
      <c r="H42" s="1"/>
      <c r="I42" s="1"/>
      <c r="J42" s="1"/>
      <c r="L42" s="1"/>
      <c r="M42" s="1"/>
      <c r="N42" s="1"/>
      <c r="O42" s="1"/>
      <c r="P42" s="1"/>
      <c r="Q42" s="1"/>
      <c r="R42" s="1"/>
      <c r="S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7"/>
      <c r="AO42" s="7"/>
      <c r="AP42" s="7"/>
      <c r="AQ42" s="7"/>
      <c r="AR42" s="1"/>
      <c r="CQ42" s="1"/>
      <c r="CR42" s="1"/>
      <c r="CS42" s="1"/>
      <c r="CT42" s="1"/>
      <c r="CU42" s="1"/>
      <c r="CW42" s="1"/>
      <c r="CX42" s="1"/>
    </row>
    <row r="43" spans="1:102" x14ac:dyDescent="0.2">
      <c r="A43" t="s">
        <v>174</v>
      </c>
      <c r="B43" s="1"/>
      <c r="C43" s="1">
        <f>627.5095*(BC43+BK43-AU43)</f>
        <v>-2.6203002532122248</v>
      </c>
      <c r="D43" s="1">
        <f>627.5095*(BD43+BL43-AV43)</f>
        <v>2.8473493047844594</v>
      </c>
      <c r="E43" s="1">
        <f>627.5095*(BE43+BM43-AW43)</f>
        <v>1.0302001159767853</v>
      </c>
      <c r="F43" s="1">
        <f>627.5095*(BF43+BN43-AX43)</f>
        <v>1.8129056325973656</v>
      </c>
      <c r="G43" s="1">
        <f>627.5095*(BI43+BQ43-BA43)</f>
        <v>1.797008846938136</v>
      </c>
      <c r="H43" s="1">
        <f>E43+(G43-E43)*AZ43</f>
        <v>1.8187018659370326</v>
      </c>
      <c r="I43" s="1">
        <f>E43+(G43-E43)*AY43</f>
        <v>1.8254870257992275</v>
      </c>
      <c r="J43" s="1">
        <f t="shared" si="49"/>
        <v>1.8147988094964393</v>
      </c>
      <c r="L43" s="1">
        <f>627.5095*(CA43+BS43-AU43)</f>
        <v>-2.6288958231465003</v>
      </c>
      <c r="M43" s="1">
        <f>627.5095*(CB43+BT43-AV43)</f>
        <v>2.8205091446576889</v>
      </c>
      <c r="N43" s="1">
        <f>627.5095*(CC43+BU43-AW43)</f>
        <v>1.008435674348277</v>
      </c>
      <c r="O43" s="1">
        <f>627.5095*(CD43+BV43-AX43)</f>
        <v>1.7814477379647933</v>
      </c>
      <c r="P43" s="1">
        <f>627.5095*(CG43+BY43-BA43)</f>
        <v>1.7583196958376215</v>
      </c>
      <c r="Q43" s="1">
        <f>(P43-N43)*AZ43+N43</f>
        <v>1.7795339148055551</v>
      </c>
      <c r="R43" s="1">
        <f>(P43-N43)*AY43+N43</f>
        <v>1.7861693152104667</v>
      </c>
      <c r="S43" s="1">
        <f t="shared" si="12"/>
        <v>1.7757170051361744</v>
      </c>
      <c r="U43" s="1">
        <f t="shared" si="13"/>
        <v>-2.6245980381793625</v>
      </c>
      <c r="V43" s="1">
        <f t="shared" si="3"/>
        <v>2.8339292247210741</v>
      </c>
      <c r="W43" s="1">
        <f t="shared" si="3"/>
        <v>1.0193178951625312</v>
      </c>
      <c r="X43" s="1">
        <f t="shared" si="4"/>
        <v>1.7971766852810793</v>
      </c>
      <c r="Y43" s="1">
        <f t="shared" si="5"/>
        <v>1.7776642713878787</v>
      </c>
      <c r="Z43" s="1">
        <f t="shared" si="6"/>
        <v>1.7991178903712939</v>
      </c>
      <c r="AA43" s="1">
        <f t="shared" si="7"/>
        <v>1.8058281705048471</v>
      </c>
      <c r="AB43" s="1">
        <f t="shared" si="8"/>
        <v>1.7952579073163069</v>
      </c>
      <c r="AC43" s="1"/>
      <c r="AD43" s="1"/>
      <c r="AE43" s="1">
        <f>L43-C43</f>
        <v>-8.5955699342754599E-3</v>
      </c>
      <c r="AF43" s="1">
        <f t="shared" ref="AF43" si="64">M43-D43</f>
        <v>-2.6840160126770485E-2</v>
      </c>
      <c r="AG43" s="1">
        <f t="shared" ref="AG43" si="65">N43-E43</f>
        <v>-2.1764441628508324E-2</v>
      </c>
      <c r="AH43" s="1">
        <f t="shared" ref="AH43" si="66">O43-F43</f>
        <v>-3.1457894632572314E-2</v>
      </c>
      <c r="AI43" s="1">
        <f t="shared" ref="AI43" si="67">P43-G43</f>
        <v>-3.8689151100514518E-2</v>
      </c>
      <c r="AJ43" s="1">
        <f t="shared" ref="AJ43" si="68">Q43-H43</f>
        <v>-3.916795113147753E-2</v>
      </c>
      <c r="AK43" s="1">
        <f t="shared" ref="AK43" si="69">R43-I43</f>
        <v>-3.9317710588760768E-2</v>
      </c>
      <c r="AL43" s="1">
        <f>S43-J43</f>
        <v>-3.9081804360264982E-2</v>
      </c>
      <c r="AM43" s="1"/>
      <c r="AN43" s="7" t="s">
        <v>174</v>
      </c>
      <c r="AO43" s="7">
        <f t="shared" si="20"/>
        <v>-1.8244590192495025E-2</v>
      </c>
      <c r="AP43" s="7">
        <f t="shared" si="20"/>
        <v>5.0757184982621606E-3</v>
      </c>
      <c r="AQ43" s="7">
        <f t="shared" si="10"/>
        <v>-1.6924709472006194E-2</v>
      </c>
      <c r="AR43" s="1"/>
      <c r="AT43" t="s">
        <v>174</v>
      </c>
      <c r="AU43">
        <v>-324.86247600345501</v>
      </c>
      <c r="AV43">
        <v>-326.34001088973002</v>
      </c>
      <c r="AW43">
        <v>-326.33547359462</v>
      </c>
      <c r="AX43">
        <v>-326.41502271673801</v>
      </c>
      <c r="AY43">
        <v>1.0371385688650001</v>
      </c>
      <c r="AZ43">
        <v>1.0282899999999999</v>
      </c>
      <c r="BA43">
        <f t="shared" si="21"/>
        <v>-326.41217416723981</v>
      </c>
      <c r="BB43" t="s">
        <v>174</v>
      </c>
      <c r="BC43">
        <v>-246.79608024911499</v>
      </c>
      <c r="BD43">
        <v>-247.89254061739399</v>
      </c>
      <c r="BE43">
        <v>-247.878140531687</v>
      </c>
      <c r="BF43">
        <v>-247.93937333775</v>
      </c>
      <c r="BG43">
        <v>1.037014492635</v>
      </c>
      <c r="BH43">
        <v>1.02861</v>
      </c>
      <c r="BI43">
        <f t="shared" si="22"/>
        <v>-247.93718773546078</v>
      </c>
      <c r="BJ43" t="s">
        <v>174</v>
      </c>
      <c r="BK43">
        <v>-78.070571468417995</v>
      </c>
      <c r="BL43">
        <v>-78.442932732578001</v>
      </c>
      <c r="BM43">
        <v>-78.455691334614997</v>
      </c>
      <c r="BN43">
        <v>-78.472760330084995</v>
      </c>
      <c r="BO43">
        <v>1.0388046539719999</v>
      </c>
      <c r="BP43">
        <v>1.0281800000000001</v>
      </c>
      <c r="BQ43">
        <f t="shared" ref="BQ43" si="70">BM43+(BN43-BM43)/BO43</f>
        <v>-78.472122716015463</v>
      </c>
      <c r="BR43" t="s">
        <v>237</v>
      </c>
      <c r="BS43">
        <v>-78.070579607515</v>
      </c>
      <c r="BT43">
        <v>-78.442953189709002</v>
      </c>
      <c r="BU43">
        <v>-78.455707349643006</v>
      </c>
      <c r="BV43">
        <v>-78.472782971761006</v>
      </c>
      <c r="BW43">
        <v>1.0385098120730001</v>
      </c>
      <c r="BX43">
        <v>1.02796</v>
      </c>
      <c r="BY43">
        <f t="shared" si="24"/>
        <v>-78.472149776974447</v>
      </c>
      <c r="BZ43" t="s">
        <v>257</v>
      </c>
      <c r="CA43">
        <v>-246.79608580793001</v>
      </c>
      <c r="CB43">
        <v>-247.89256293277899</v>
      </c>
      <c r="CC43">
        <v>-247.87815920050301</v>
      </c>
      <c r="CD43">
        <v>-247.93940082741801</v>
      </c>
      <c r="CE43">
        <v>1.0368842265180001</v>
      </c>
      <c r="CF43">
        <v>1.02851</v>
      </c>
      <c r="CG43">
        <f t="shared" si="25"/>
        <v>-247.93722232958606</v>
      </c>
      <c r="CQ43" s="1"/>
      <c r="CR43" s="1"/>
      <c r="CS43" s="1"/>
      <c r="CT43" s="1"/>
      <c r="CU43" s="1"/>
      <c r="CW43" s="1"/>
      <c r="CX43" s="1"/>
    </row>
    <row r="44" spans="1:102" x14ac:dyDescent="0.2">
      <c r="B44" s="1"/>
      <c r="C44" s="1"/>
      <c r="D44" s="1"/>
      <c r="E44" s="1"/>
      <c r="F44" s="1"/>
      <c r="G44" s="1"/>
      <c r="H44" s="1"/>
      <c r="I44" s="1"/>
      <c r="J44" s="1"/>
      <c r="L44" s="1"/>
      <c r="M44" s="1"/>
      <c r="N44" s="1"/>
      <c r="O44" s="1"/>
      <c r="P44" s="1"/>
      <c r="Q44" s="1"/>
      <c r="R44" s="1"/>
      <c r="S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7"/>
      <c r="AO44" s="7"/>
      <c r="AP44" s="7"/>
      <c r="AQ44" s="7"/>
      <c r="AR44" s="1"/>
      <c r="CQ44" s="1"/>
      <c r="CR44" s="1"/>
      <c r="CS44" s="1"/>
      <c r="CT44" s="1"/>
      <c r="CU44" s="1"/>
      <c r="CW44" s="1"/>
      <c r="CX44" s="1"/>
    </row>
    <row r="45" spans="1:102" x14ac:dyDescent="0.2">
      <c r="B45" s="1"/>
      <c r="C45" s="1"/>
      <c r="D45" s="1"/>
      <c r="E45" s="1"/>
      <c r="F45" s="1"/>
      <c r="G45" s="1"/>
      <c r="H45" s="1"/>
      <c r="I45" s="1"/>
      <c r="J45" s="1"/>
      <c r="L45" s="1"/>
      <c r="M45" s="1"/>
      <c r="N45" s="1"/>
      <c r="O45" s="1"/>
      <c r="P45" s="1"/>
      <c r="Q45" s="1"/>
      <c r="R45" s="1"/>
      <c r="S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7"/>
      <c r="AO45" s="7"/>
      <c r="AP45" s="7"/>
      <c r="AQ45" s="7"/>
      <c r="AR45" s="1"/>
      <c r="CQ45" s="1"/>
      <c r="CR45" s="1"/>
      <c r="CS45" s="1"/>
      <c r="CT45" s="1"/>
      <c r="CU45" s="1"/>
      <c r="CW45" s="1"/>
      <c r="CX45" s="1"/>
    </row>
    <row r="46" spans="1:102" x14ac:dyDescent="0.2">
      <c r="B46" s="1"/>
      <c r="C46" s="1"/>
      <c r="D46" s="1"/>
      <c r="E46" s="1"/>
      <c r="F46" s="1"/>
      <c r="G46" s="1"/>
      <c r="H46" s="1"/>
      <c r="I46" s="1"/>
      <c r="J46" s="1"/>
      <c r="L46" s="1"/>
      <c r="M46" s="1"/>
      <c r="N46" s="1"/>
      <c r="O46" s="1"/>
      <c r="P46" s="1"/>
      <c r="Q46" s="1"/>
      <c r="R46" s="1"/>
      <c r="S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7"/>
      <c r="AO46" s="7"/>
      <c r="AP46" s="7"/>
      <c r="AQ46" s="7"/>
      <c r="AR46" s="1"/>
      <c r="CQ46" s="1"/>
      <c r="CR46" s="1"/>
      <c r="CS46" s="1"/>
      <c r="CT46" s="1"/>
      <c r="CU46" s="1"/>
      <c r="CW46" s="1"/>
      <c r="CX46" s="1"/>
    </row>
    <row r="47" spans="1:102" x14ac:dyDescent="0.2">
      <c r="B47" s="1"/>
      <c r="C47" s="1"/>
      <c r="D47" s="1"/>
      <c r="E47" s="1"/>
      <c r="F47" s="1"/>
      <c r="G47" s="1"/>
      <c r="H47" s="1"/>
      <c r="I47" s="1"/>
      <c r="J47" s="1"/>
      <c r="L47" s="1"/>
      <c r="M47" s="1"/>
      <c r="N47" s="1"/>
      <c r="O47" s="1"/>
      <c r="P47" s="1"/>
      <c r="Q47" s="1"/>
      <c r="R47" s="1"/>
      <c r="S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7"/>
      <c r="AO47" s="7"/>
      <c r="AP47" s="7"/>
      <c r="AQ47" s="7"/>
      <c r="AR47" s="1"/>
      <c r="CQ47" s="1"/>
      <c r="CR47" s="1"/>
      <c r="CS47" s="1"/>
      <c r="CT47" s="1"/>
      <c r="CU47" s="1"/>
      <c r="CW47" s="1"/>
      <c r="CX47" s="1"/>
    </row>
    <row r="48" spans="1:102" x14ac:dyDescent="0.2">
      <c r="B48" s="1"/>
      <c r="C48" s="1"/>
      <c r="D48" s="1"/>
      <c r="E48" s="1"/>
      <c r="F48" s="1"/>
      <c r="G48" s="1"/>
      <c r="H48" s="1"/>
      <c r="I48" s="1"/>
      <c r="J48" s="1"/>
      <c r="L48" s="1"/>
      <c r="M48" s="1"/>
      <c r="N48" s="1"/>
      <c r="O48" s="1"/>
      <c r="P48" s="1"/>
      <c r="Q48" s="1"/>
      <c r="R48" s="1"/>
      <c r="S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7"/>
      <c r="AO48" s="7"/>
      <c r="AP48" s="7"/>
      <c r="AQ48" s="7"/>
      <c r="AR48" s="1"/>
      <c r="CQ48" s="1"/>
      <c r="CR48" s="1"/>
      <c r="CS48" s="1"/>
      <c r="CT48" s="1"/>
      <c r="CU48" s="1"/>
      <c r="CW48" s="1"/>
      <c r="CX48" s="1"/>
    </row>
    <row r="49" spans="1:102" x14ac:dyDescent="0.2">
      <c r="B49" s="1"/>
      <c r="C49" s="1"/>
      <c r="D49" s="1"/>
      <c r="E49" s="1"/>
      <c r="F49" s="1"/>
      <c r="G49" s="1"/>
      <c r="H49" s="1"/>
      <c r="I49" s="1"/>
      <c r="J49" s="1"/>
      <c r="L49" s="1"/>
      <c r="M49" s="1"/>
      <c r="N49" s="1"/>
      <c r="O49" s="1"/>
      <c r="P49" s="1"/>
      <c r="Q49" s="1"/>
      <c r="R49" s="1"/>
      <c r="S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7"/>
      <c r="AO49" s="7"/>
      <c r="AP49" s="7"/>
      <c r="AQ49" s="7"/>
      <c r="AR49" s="1"/>
      <c r="CQ49" s="1"/>
      <c r="CR49" s="1"/>
      <c r="CS49" s="1"/>
      <c r="CT49" s="1"/>
      <c r="CU49" s="1"/>
      <c r="CW49" s="1"/>
      <c r="CX49" s="1"/>
    </row>
    <row r="50" spans="1:102" x14ac:dyDescent="0.2">
      <c r="B50" s="1"/>
      <c r="C50" s="1"/>
      <c r="D50" s="1"/>
      <c r="E50" s="1"/>
      <c r="F50" s="1"/>
      <c r="G50" s="1"/>
      <c r="H50" s="1"/>
      <c r="I50" s="1"/>
      <c r="J50" s="1"/>
      <c r="L50" s="1"/>
      <c r="M50" s="1"/>
      <c r="N50" s="1"/>
      <c r="O50" s="1"/>
      <c r="P50" s="1"/>
      <c r="Q50" s="1"/>
      <c r="R50" s="1"/>
      <c r="S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7"/>
      <c r="AO50" s="7"/>
      <c r="AP50" s="7"/>
      <c r="AQ50" s="7"/>
      <c r="AR50" s="1"/>
      <c r="CQ50" s="1"/>
      <c r="CR50" s="1"/>
      <c r="CS50" s="1"/>
      <c r="CT50" s="1"/>
      <c r="CU50" s="1"/>
      <c r="CW50" s="1"/>
      <c r="CX50" s="1"/>
    </row>
    <row r="51" spans="1:102" x14ac:dyDescent="0.2">
      <c r="B51" s="1"/>
      <c r="C51" s="1"/>
      <c r="D51" s="1"/>
      <c r="E51" s="1"/>
      <c r="F51" s="1"/>
      <c r="G51" s="1"/>
      <c r="H51" s="1"/>
      <c r="I51" s="1"/>
      <c r="J51" s="1"/>
      <c r="L51" s="1"/>
      <c r="M51" s="1"/>
      <c r="N51" s="1"/>
      <c r="O51" s="1"/>
      <c r="P51" s="1"/>
      <c r="Q51" s="1"/>
      <c r="R51" s="1"/>
      <c r="S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7"/>
      <c r="AO51" s="7"/>
      <c r="AP51" s="7"/>
      <c r="AQ51" s="7"/>
      <c r="AR51" s="1"/>
      <c r="CQ51" s="1"/>
      <c r="CR51" s="1"/>
      <c r="CS51" s="1"/>
      <c r="CT51" s="1"/>
      <c r="CU51" s="1"/>
      <c r="CW51" s="1"/>
      <c r="CX51" s="1"/>
    </row>
    <row r="52" spans="1:102" x14ac:dyDescent="0.2">
      <c r="B52" s="1"/>
      <c r="C52" s="1"/>
      <c r="D52" s="1"/>
      <c r="E52" s="1"/>
      <c r="F52" s="1"/>
      <c r="G52" s="1"/>
      <c r="H52" s="1"/>
      <c r="I52" s="1"/>
      <c r="J52" s="1"/>
      <c r="L52" s="1"/>
      <c r="M52" s="1"/>
      <c r="N52" s="1"/>
      <c r="O52" s="1"/>
      <c r="P52" s="1"/>
      <c r="Q52" s="1"/>
      <c r="R52" s="1"/>
      <c r="S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7"/>
      <c r="AO52" s="7"/>
      <c r="AP52" s="7"/>
      <c r="AQ52" s="7"/>
      <c r="AR52" s="1"/>
      <c r="CQ52" s="1"/>
      <c r="CR52" s="1"/>
      <c r="CS52" s="1"/>
      <c r="CT52" s="1"/>
      <c r="CU52" s="1"/>
      <c r="CW52" s="1"/>
      <c r="CX52" s="1"/>
    </row>
    <row r="53" spans="1:102" x14ac:dyDescent="0.2">
      <c r="B53" s="1"/>
      <c r="C53" s="1"/>
      <c r="D53" s="1"/>
      <c r="E53" s="1"/>
      <c r="F53" s="1"/>
      <c r="G53" s="1"/>
      <c r="H53" s="1"/>
      <c r="I53" s="1"/>
      <c r="J53" s="1"/>
      <c r="L53" s="1"/>
      <c r="M53" s="1"/>
      <c r="N53" s="1"/>
      <c r="O53" s="1"/>
      <c r="P53" s="1"/>
      <c r="Q53" s="1"/>
      <c r="R53" s="1"/>
      <c r="S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7"/>
      <c r="AO53" s="7"/>
      <c r="AP53" s="7"/>
      <c r="AQ53" s="7"/>
      <c r="AR53" s="1"/>
      <c r="CQ53" s="1"/>
      <c r="CR53" s="1"/>
      <c r="CS53" s="1"/>
      <c r="CT53" s="1"/>
      <c r="CU53" s="1"/>
      <c r="CW53" s="1"/>
      <c r="CX53" s="1"/>
    </row>
    <row r="54" spans="1:102" x14ac:dyDescent="0.2">
      <c r="B54" s="1"/>
      <c r="C54" s="1"/>
      <c r="D54" s="1"/>
      <c r="E54" s="1"/>
      <c r="F54" s="1"/>
      <c r="G54" s="1"/>
      <c r="H54" s="1"/>
      <c r="I54" s="1"/>
      <c r="J54" s="1"/>
      <c r="L54" s="1"/>
      <c r="M54" s="1"/>
      <c r="N54" s="1"/>
      <c r="O54" s="1"/>
      <c r="P54" s="1"/>
      <c r="Q54" s="1"/>
      <c r="R54" s="1"/>
      <c r="S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7"/>
      <c r="AO54" s="7"/>
      <c r="AP54" s="7"/>
      <c r="AQ54" s="7"/>
      <c r="AR54" s="1"/>
      <c r="CQ54" s="1"/>
      <c r="CR54" s="1"/>
      <c r="CS54" s="1"/>
      <c r="CT54" s="1"/>
      <c r="CU54" s="1"/>
      <c r="CW54" s="1"/>
      <c r="CX54" s="1"/>
    </row>
    <row r="55" spans="1:102" x14ac:dyDescent="0.2">
      <c r="B55" s="1"/>
      <c r="C55" s="1"/>
      <c r="D55" s="1"/>
      <c r="E55" s="1"/>
      <c r="F55" s="1"/>
      <c r="G55" s="1"/>
      <c r="H55" s="1"/>
      <c r="I55" s="1"/>
      <c r="J55" s="1"/>
      <c r="L55" s="1"/>
      <c r="M55" s="1"/>
      <c r="N55" s="1"/>
      <c r="O55" s="1"/>
      <c r="P55" s="1"/>
      <c r="Q55" s="1"/>
      <c r="R55" s="1"/>
      <c r="S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7"/>
      <c r="AO55" s="7"/>
      <c r="AP55" s="7"/>
      <c r="AQ55" s="7"/>
      <c r="AR55" s="1"/>
      <c r="CQ55" s="1"/>
      <c r="CR55" s="1"/>
      <c r="CS55" s="1"/>
      <c r="CT55" s="1"/>
      <c r="CU55" s="1"/>
      <c r="CW55" s="1"/>
      <c r="CX55" s="1"/>
    </row>
    <row r="56" spans="1:102" x14ac:dyDescent="0.2">
      <c r="B56" s="1"/>
      <c r="C56" s="1"/>
      <c r="D56" s="1"/>
      <c r="E56" s="1"/>
      <c r="F56" s="1"/>
      <c r="G56" s="1"/>
      <c r="H56" s="1"/>
      <c r="I56" s="1"/>
      <c r="J56" s="1"/>
      <c r="L56" s="1"/>
      <c r="M56" s="1"/>
      <c r="N56" s="1"/>
      <c r="O56" s="1"/>
      <c r="P56" s="1"/>
      <c r="Q56" s="1"/>
      <c r="R56" s="1"/>
      <c r="S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7"/>
      <c r="AO56" s="7"/>
      <c r="AP56" s="7"/>
      <c r="AQ56" s="7"/>
      <c r="AR56" s="1"/>
      <c r="CQ56" s="1"/>
      <c r="CR56" s="1"/>
      <c r="CS56" s="1"/>
      <c r="CT56" s="1"/>
      <c r="CU56" s="1"/>
      <c r="CW56" s="1"/>
      <c r="CX56" s="1"/>
    </row>
    <row r="57" spans="1:102" x14ac:dyDescent="0.2">
      <c r="B57" s="1"/>
      <c r="C57" s="1"/>
      <c r="D57" s="1"/>
      <c r="E57" s="1"/>
      <c r="F57" s="1"/>
      <c r="G57" s="1"/>
      <c r="H57" s="1"/>
      <c r="I57" s="1"/>
      <c r="J57" s="1"/>
      <c r="L57" s="1"/>
      <c r="M57" s="1"/>
      <c r="N57" s="1"/>
      <c r="O57" s="1"/>
      <c r="P57" s="1"/>
      <c r="Q57" s="1"/>
      <c r="R57" s="1"/>
      <c r="S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7"/>
      <c r="AO57" s="7"/>
      <c r="AP57" s="7"/>
      <c r="AQ57" s="7"/>
      <c r="AR57" s="1"/>
      <c r="CQ57" s="1"/>
      <c r="CR57" s="1"/>
      <c r="CS57" s="1"/>
      <c r="CT57" s="1"/>
      <c r="CU57" s="1"/>
      <c r="CW57" s="1"/>
      <c r="CX57" s="1"/>
    </row>
    <row r="58" spans="1:102" x14ac:dyDescent="0.2">
      <c r="B58" s="1"/>
      <c r="C58" s="1"/>
      <c r="D58" s="1"/>
      <c r="E58" s="1"/>
      <c r="F58" s="1"/>
      <c r="G58" s="1"/>
      <c r="H58" s="1"/>
      <c r="I58" s="1"/>
      <c r="J58" s="1"/>
      <c r="L58" s="1"/>
      <c r="M58" s="1"/>
      <c r="N58" s="1"/>
      <c r="O58" s="1"/>
      <c r="P58" s="1"/>
      <c r="Q58" s="1"/>
      <c r="R58" s="1"/>
      <c r="S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7"/>
      <c r="AO58" s="7"/>
      <c r="AP58" s="7"/>
      <c r="AQ58" s="7"/>
      <c r="AR58" s="1"/>
      <c r="CQ58" s="1"/>
      <c r="CR58" s="1"/>
      <c r="CS58" s="1"/>
      <c r="CT58" s="1"/>
      <c r="CU58" s="1"/>
      <c r="CW58" s="1"/>
      <c r="CX58" s="1"/>
    </row>
    <row r="59" spans="1:102" x14ac:dyDescent="0.2">
      <c r="B59" s="1"/>
      <c r="C59" s="1"/>
      <c r="D59" s="1"/>
      <c r="E59" s="1"/>
      <c r="F59" s="1"/>
      <c r="G59" s="1"/>
      <c r="H59" s="1"/>
      <c r="I59" s="1"/>
      <c r="J59" s="1"/>
      <c r="L59" s="1"/>
      <c r="M59" s="1"/>
      <c r="N59" s="1"/>
      <c r="O59" s="1"/>
      <c r="P59" s="1"/>
      <c r="Q59" s="1"/>
      <c r="R59" s="1"/>
      <c r="S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7"/>
      <c r="AO59" s="7"/>
      <c r="AP59" s="7"/>
      <c r="AQ59" s="7"/>
      <c r="AR59" s="1"/>
      <c r="CQ59" s="1"/>
      <c r="CR59" s="1"/>
      <c r="CS59" s="1"/>
      <c r="CT59" s="1"/>
      <c r="CU59" s="1"/>
      <c r="CW59" s="1"/>
      <c r="CX59" s="1"/>
    </row>
    <row r="60" spans="1:102" x14ac:dyDescent="0.2">
      <c r="A60" t="s">
        <v>175</v>
      </c>
      <c r="B60" s="1"/>
      <c r="C60" s="1">
        <f t="shared" ref="C60:F61" si="71">627.5095*(BC60+BK60-AU60)</f>
        <v>0.22858084869900019</v>
      </c>
      <c r="D60" s="1">
        <f t="shared" si="71"/>
        <v>3.4821094705945623</v>
      </c>
      <c r="E60" s="1">
        <f t="shared" si="71"/>
        <v>2.3979259516937761</v>
      </c>
      <c r="F60" s="1">
        <f t="shared" si="71"/>
        <v>2.8568782197746341</v>
      </c>
      <c r="G60" s="1">
        <f>627.5095*(BI60+BQ60-BA60)</f>
        <v>2.8526834059693051</v>
      </c>
      <c r="H60" s="1">
        <f>E60+(G60-E60)*AZ60</f>
        <v>2.8653074728999939</v>
      </c>
      <c r="I60" s="1">
        <f>E60+(G60-E60)*AY60</f>
        <v>2.8692911976602327</v>
      </c>
      <c r="J60" s="1">
        <f t="shared" si="11"/>
        <v>2.8632337789084974</v>
      </c>
      <c r="L60" s="1">
        <f t="shared" ref="L60:O61" si="72">627.5095*(CA60+BS60-AU60)</f>
        <v>0.22407939359140641</v>
      </c>
      <c r="M60" s="1">
        <f t="shared" si="72"/>
        <v>3.4571480406659463</v>
      </c>
      <c r="N60" s="1">
        <f t="shared" si="72"/>
        <v>2.3772930998337674</v>
      </c>
      <c r="O60" s="1">
        <f t="shared" si="72"/>
        <v>2.8261192766191265</v>
      </c>
      <c r="P60" s="1">
        <f>627.5095*(CG60+BY60-BA60)</f>
        <v>2.8129425685584111</v>
      </c>
      <c r="Q60" s="1">
        <f>(P60-N60)*AZ60+N60</f>
        <v>2.8250361978102072</v>
      </c>
      <c r="R60" s="1">
        <f>(P60-N60)*AY60+N60</f>
        <v>2.8288525345387781</v>
      </c>
      <c r="S60" s="1">
        <f t="shared" si="12"/>
        <v>2.823049636232823</v>
      </c>
      <c r="U60" s="1">
        <f t="shared" si="13"/>
        <v>0.22633012114520329</v>
      </c>
      <c r="V60" s="1">
        <f t="shared" si="3"/>
        <v>3.4696287556302545</v>
      </c>
      <c r="W60" s="1">
        <f t="shared" si="3"/>
        <v>2.3876095257637715</v>
      </c>
      <c r="X60" s="1">
        <f t="shared" si="4"/>
        <v>2.8414987481968801</v>
      </c>
      <c r="Y60" s="1">
        <f t="shared" si="5"/>
        <v>2.8328129872638579</v>
      </c>
      <c r="Z60" s="1">
        <f t="shared" si="6"/>
        <v>2.8451718353551003</v>
      </c>
      <c r="AA60" s="1">
        <f t="shared" si="7"/>
        <v>2.8490718660995054</v>
      </c>
      <c r="AB60" s="1">
        <f t="shared" si="8"/>
        <v>2.84314170757066</v>
      </c>
      <c r="AC60" s="1"/>
      <c r="AD60" s="1"/>
      <c r="AE60" s="1">
        <f>L60-C60</f>
        <v>-4.5014551075937825E-3</v>
      </c>
      <c r="AF60" s="1">
        <f t="shared" ref="AF60:AF61" si="73">M60-D60</f>
        <v>-2.4961429928616052E-2</v>
      </c>
      <c r="AG60" s="1">
        <f t="shared" ref="AG60:AG61" si="74">N60-E60</f>
        <v>-2.0632851860008738E-2</v>
      </c>
      <c r="AH60" s="1">
        <f t="shared" ref="AH60:AH61" si="75">O60-F60</f>
        <v>-3.0758943155507534E-2</v>
      </c>
      <c r="AI60" s="1">
        <f t="shared" ref="AI60:AI61" si="76">P60-G60</f>
        <v>-3.974083741089407E-2</v>
      </c>
      <c r="AJ60" s="1">
        <f t="shared" ref="AJ60:AJ61" si="77">Q60-H60</f>
        <v>-4.0271275089786673E-2</v>
      </c>
      <c r="AK60" s="1">
        <f t="shared" ref="AK60:AK61" si="78">R60-I60</f>
        <v>-4.043866312145461E-2</v>
      </c>
      <c r="AL60" s="1">
        <f>S60-J60</f>
        <v>-4.0184142675674384E-2</v>
      </c>
      <c r="AM60" s="1"/>
      <c r="AN60" s="7" t="s">
        <v>175</v>
      </c>
      <c r="AO60" s="7">
        <f t="shared" si="20"/>
        <v>-2.045997482102227E-2</v>
      </c>
      <c r="AP60" s="7">
        <f t="shared" si="20"/>
        <v>4.3285780686073139E-3</v>
      </c>
      <c r="AQ60" s="7">
        <f t="shared" si="10"/>
        <v>-1.9107985550885331E-2</v>
      </c>
      <c r="AR60" s="1"/>
      <c r="AT60" t="s">
        <v>175</v>
      </c>
      <c r="AU60">
        <v>-307.65217317827103</v>
      </c>
      <c r="AV60">
        <v>-309.05927560911601</v>
      </c>
      <c r="AW60">
        <v>-309.051258549159</v>
      </c>
      <c r="AX60">
        <v>-309.12940993837799</v>
      </c>
      <c r="AY60">
        <v>1.036520108763</v>
      </c>
      <c r="AZ60">
        <v>1.02776</v>
      </c>
      <c r="BA60">
        <f t="shared" si="21"/>
        <v>-309.12665640064137</v>
      </c>
      <c r="BB60" t="s">
        <v>175</v>
      </c>
      <c r="BC60">
        <v>-230.79740229427199</v>
      </c>
      <c r="BD60">
        <v>-231.853442555903</v>
      </c>
      <c r="BE60">
        <v>-231.84635336090699</v>
      </c>
      <c r="BF60">
        <v>-231.90501043249799</v>
      </c>
      <c r="BG60">
        <v>1.0368443928569999</v>
      </c>
      <c r="BH60">
        <v>1.02807</v>
      </c>
      <c r="BI60">
        <f t="shared" si="22"/>
        <v>-231.90292604625409</v>
      </c>
      <c r="BJ60" t="s">
        <v>175</v>
      </c>
      <c r="BK60">
        <v>-76.854406617245004</v>
      </c>
      <c r="BL60">
        <v>-77.200283958783999</v>
      </c>
      <c r="BM60">
        <v>-77.201083850166</v>
      </c>
      <c r="BN60">
        <v>-77.219846780829997</v>
      </c>
      <c r="BO60">
        <v>1.036599428088</v>
      </c>
      <c r="BP60">
        <v>1.02755</v>
      </c>
      <c r="BQ60">
        <f t="shared" si="23"/>
        <v>-77.219184314198287</v>
      </c>
      <c r="BR60" t="s">
        <v>238</v>
      </c>
      <c r="BS60">
        <v>-76.854408572357002</v>
      </c>
      <c r="BT60">
        <v>-77.200299413289002</v>
      </c>
      <c r="BU60">
        <v>-77.201093817873996</v>
      </c>
      <c r="BV60">
        <v>-77.219860572770003</v>
      </c>
      <c r="BW60">
        <v>1.0363560216700001</v>
      </c>
      <c r="BX60">
        <v>1.0273300000000001</v>
      </c>
      <c r="BY60">
        <f t="shared" si="24"/>
        <v>-77.21920222319379</v>
      </c>
      <c r="BZ60" t="s">
        <v>258</v>
      </c>
      <c r="CA60">
        <v>-230.797407512685</v>
      </c>
      <c r="CB60">
        <v>-231.85346687996699</v>
      </c>
      <c r="CC60">
        <v>-231.84637627373999</v>
      </c>
      <c r="CD60">
        <v>-231.90504565805199</v>
      </c>
      <c r="CE60">
        <v>1.0366495734500001</v>
      </c>
      <c r="CF60">
        <v>1.0279199999999999</v>
      </c>
      <c r="CG60">
        <f t="shared" si="25"/>
        <v>-231.90297146831162</v>
      </c>
      <c r="CQ60" s="1"/>
      <c r="CR60" s="1"/>
      <c r="CS60" s="1"/>
      <c r="CT60" s="1"/>
      <c r="CU60" s="1"/>
      <c r="CW60" s="1"/>
      <c r="CX60" s="1"/>
    </row>
    <row r="61" spans="1:102" x14ac:dyDescent="0.2">
      <c r="A61" t="s">
        <v>167</v>
      </c>
      <c r="B61" s="1"/>
      <c r="C61" s="1">
        <f t="shared" si="71"/>
        <v>0.51830186747019258</v>
      </c>
      <c r="D61" s="1">
        <f t="shared" si="71"/>
        <v>1.6793685738668012</v>
      </c>
      <c r="E61" s="1">
        <f t="shared" si="71"/>
        <v>1.3424833881974425</v>
      </c>
      <c r="F61" s="1">
        <f t="shared" si="71"/>
        <v>1.5379894981316076</v>
      </c>
      <c r="G61" s="1">
        <f>627.5095*(BI61+BQ61-BA61)</f>
        <v>1.5338709405310118</v>
      </c>
      <c r="H61" s="1">
        <f>E61+(G61-E61)*AZ61</f>
        <v>1.5391283565936149</v>
      </c>
      <c r="I61" s="1">
        <f>E61+(G61-E61)*AY61</f>
        <v>1.5408545984768149</v>
      </c>
      <c r="J61" s="1">
        <f t="shared" si="11"/>
        <v>1.5383111317451506</v>
      </c>
      <c r="L61" s="1">
        <f t="shared" si="72"/>
        <v>0.51722476372684911</v>
      </c>
      <c r="M61" s="1">
        <f t="shared" si="72"/>
        <v>1.6566380223800343</v>
      </c>
      <c r="N61" s="1">
        <f t="shared" si="72"/>
        <v>1.3305354642561238</v>
      </c>
      <c r="O61" s="1">
        <f t="shared" si="72"/>
        <v>1.5198086867280869</v>
      </c>
      <c r="P61" s="1">
        <f>627.5095*(CG61+BY61-BA61)</f>
        <v>1.513293326775748</v>
      </c>
      <c r="Q61" s="1">
        <f>(P61-N61)*AZ61+N61</f>
        <v>1.5183136852591621</v>
      </c>
      <c r="R61" s="1">
        <f>(P61-N61)*AY61+N61</f>
        <v>1.5199620906696436</v>
      </c>
      <c r="S61" s="1">
        <f t="shared" si="12"/>
        <v>1.5175333091862033</v>
      </c>
      <c r="U61" s="1">
        <f t="shared" si="13"/>
        <v>0.51776331559852085</v>
      </c>
      <c r="V61" s="1">
        <f t="shared" si="3"/>
        <v>1.6680032981234176</v>
      </c>
      <c r="W61" s="1">
        <f t="shared" si="3"/>
        <v>1.3365094262267831</v>
      </c>
      <c r="X61" s="1">
        <f t="shared" si="4"/>
        <v>1.5288990924298473</v>
      </c>
      <c r="Y61" s="1">
        <f t="shared" si="5"/>
        <v>1.5235821336533799</v>
      </c>
      <c r="Z61" s="1">
        <f t="shared" si="6"/>
        <v>1.5287210209263886</v>
      </c>
      <c r="AA61" s="1">
        <f t="shared" si="7"/>
        <v>1.5304083445732293</v>
      </c>
      <c r="AB61" s="1">
        <f t="shared" si="8"/>
        <v>1.5279222204656771</v>
      </c>
      <c r="AC61" s="1"/>
      <c r="AD61" s="1"/>
      <c r="AE61" s="1">
        <f>L61-C61</f>
        <v>-1.077103743343466E-3</v>
      </c>
      <c r="AF61" s="1">
        <f t="shared" si="73"/>
        <v>-2.2730551486766837E-2</v>
      </c>
      <c r="AG61" s="1">
        <f t="shared" si="74"/>
        <v>-1.1947923941318717E-2</v>
      </c>
      <c r="AH61" s="1">
        <f t="shared" si="75"/>
        <v>-1.818081140352068E-2</v>
      </c>
      <c r="AI61" s="1">
        <f t="shared" si="76"/>
        <v>-2.0577613755263791E-2</v>
      </c>
      <c r="AJ61" s="1">
        <f t="shared" si="77"/>
        <v>-2.0814671334452806E-2</v>
      </c>
      <c r="AK61" s="1">
        <f t="shared" si="78"/>
        <v>-2.0892507807171334E-2</v>
      </c>
      <c r="AL61" s="1">
        <f>S61-J61</f>
        <v>-2.0777822558947223E-2</v>
      </c>
      <c r="AM61" s="1"/>
      <c r="AN61" s="7" t="s">
        <v>167</v>
      </c>
      <c r="AO61" s="7">
        <f t="shared" si="20"/>
        <v>-2.1653447743423371E-2</v>
      </c>
      <c r="AP61" s="7">
        <f t="shared" si="20"/>
        <v>1.078262754544812E-2</v>
      </c>
      <c r="AQ61" s="7">
        <f t="shared" si="10"/>
        <v>-8.629689813945074E-3</v>
      </c>
      <c r="AR61" s="1"/>
      <c r="AT61" t="s">
        <v>167</v>
      </c>
      <c r="AU61">
        <v>-153.70982474865201</v>
      </c>
      <c r="AV61">
        <v>-154.40327083295301</v>
      </c>
      <c r="AW61">
        <v>-154.40437255289601</v>
      </c>
      <c r="AX61">
        <v>-154.44217547326599</v>
      </c>
      <c r="AY61">
        <v>1.0364896141919999</v>
      </c>
      <c r="AZ61">
        <v>1.0274700000000001</v>
      </c>
      <c r="BA61">
        <f t="shared" si="21"/>
        <v>-154.44084462155195</v>
      </c>
      <c r="BB61" t="s">
        <v>167</v>
      </c>
      <c r="BC61">
        <v>-76.854523607936997</v>
      </c>
      <c r="BD61">
        <v>-77.200301046858996</v>
      </c>
      <c r="BE61">
        <v>-77.201124003445003</v>
      </c>
      <c r="BF61">
        <v>-77.219865112582994</v>
      </c>
      <c r="BG61">
        <v>1.036620642246</v>
      </c>
      <c r="BH61">
        <v>1.02756</v>
      </c>
      <c r="BI61">
        <f t="shared" si="22"/>
        <v>-77.21920304641813</v>
      </c>
      <c r="BJ61" t="s">
        <v>167</v>
      </c>
      <c r="BK61">
        <v>-76.854475174148007</v>
      </c>
      <c r="BL61">
        <v>-77.200293542031005</v>
      </c>
      <c r="BM61">
        <v>-77.201109166082006</v>
      </c>
      <c r="BN61">
        <v>-77.219859418509003</v>
      </c>
      <c r="BO61">
        <v>1.036611073854</v>
      </c>
      <c r="BP61">
        <v>1.02756</v>
      </c>
      <c r="BQ61">
        <f t="shared" si="23"/>
        <v>-77.219197196298865</v>
      </c>
      <c r="BR61" t="s">
        <v>239</v>
      </c>
      <c r="BS61">
        <v>-76.854475678780005</v>
      </c>
      <c r="BT61">
        <v>-77.200296926057007</v>
      </c>
      <c r="BU61">
        <v>-77.201111235539997</v>
      </c>
      <c r="BV61">
        <v>-77.219862074206006</v>
      </c>
      <c r="BW61">
        <v>1.036521623949</v>
      </c>
      <c r="BX61">
        <v>1.0274799999999999</v>
      </c>
      <c r="BY61">
        <f t="shared" si="24"/>
        <v>-77.219201392303503</v>
      </c>
      <c r="BZ61" t="s">
        <v>259</v>
      </c>
      <c r="CA61">
        <v>-76.854524819779002</v>
      </c>
      <c r="CB61">
        <v>-77.200333886270997</v>
      </c>
      <c r="CC61">
        <v>-77.201140974214994</v>
      </c>
      <c r="CD61">
        <v>-77.219891429851998</v>
      </c>
      <c r="CE61">
        <v>1.036471118648</v>
      </c>
      <c r="CF61">
        <v>1.02745</v>
      </c>
      <c r="CG61">
        <f t="shared" si="25"/>
        <v>-77.219231642926985</v>
      </c>
      <c r="CQ61" s="1"/>
      <c r="CR61" s="1"/>
      <c r="CS61" s="1"/>
      <c r="CT61" s="1"/>
      <c r="CU61" s="1"/>
      <c r="CW61" s="1"/>
      <c r="CX61" s="1"/>
    </row>
    <row r="62" spans="1:102" x14ac:dyDescent="0.2">
      <c r="B62" s="1"/>
      <c r="C62" s="1"/>
      <c r="D62" s="1"/>
      <c r="E62" s="1"/>
      <c r="F62" s="1"/>
      <c r="G62" s="1"/>
      <c r="H62" s="1"/>
      <c r="I62" s="1"/>
      <c r="J62" s="1"/>
      <c r="L62" s="1"/>
      <c r="M62" s="1"/>
      <c r="N62" s="1"/>
      <c r="O62" s="1"/>
      <c r="P62" s="1"/>
      <c r="Q62" s="1"/>
      <c r="R62" s="1"/>
      <c r="S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7"/>
      <c r="AO62" s="7"/>
      <c r="AP62" s="7"/>
      <c r="AQ62" s="7"/>
      <c r="AR62" s="1"/>
      <c r="CQ62" s="1"/>
      <c r="CR62" s="1"/>
      <c r="CS62" s="1"/>
      <c r="CT62" s="1"/>
      <c r="CU62" s="1"/>
      <c r="CW62" s="1"/>
      <c r="CX62" s="1"/>
    </row>
    <row r="63" spans="1:102" x14ac:dyDescent="0.2">
      <c r="B63" s="1"/>
      <c r="C63" s="1"/>
      <c r="D63" s="1"/>
      <c r="E63" s="1"/>
      <c r="F63" s="1"/>
      <c r="G63" s="1"/>
      <c r="H63" s="1"/>
      <c r="I63" s="1"/>
      <c r="J63" s="1"/>
      <c r="L63" s="1"/>
      <c r="M63" s="1"/>
      <c r="N63" s="1"/>
      <c r="O63" s="1"/>
      <c r="P63" s="1"/>
      <c r="Q63" s="1"/>
      <c r="R63" s="1"/>
      <c r="S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7"/>
      <c r="AO63" s="7"/>
      <c r="AP63" s="7"/>
      <c r="AQ63" s="7"/>
      <c r="AR63" s="1"/>
      <c r="CQ63" s="1"/>
      <c r="CR63" s="1"/>
      <c r="CS63" s="1"/>
      <c r="CT63" s="1"/>
      <c r="CU63" s="1"/>
      <c r="CW63" s="1"/>
      <c r="CX63" s="1"/>
    </row>
    <row r="64" spans="1:102" x14ac:dyDescent="0.2">
      <c r="B64" s="1"/>
      <c r="C64" s="1"/>
      <c r="D64" s="1"/>
      <c r="E64" s="1"/>
      <c r="F64" s="1"/>
      <c r="G64" s="1"/>
      <c r="H64" s="1"/>
      <c r="I64" s="1"/>
      <c r="J64" s="1"/>
      <c r="L64" s="1"/>
      <c r="M64" s="1"/>
      <c r="N64" s="1"/>
      <c r="O64" s="1"/>
      <c r="P64" s="1"/>
      <c r="Q64" s="1"/>
      <c r="R64" s="1"/>
      <c r="S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7"/>
      <c r="AO64" s="7"/>
      <c r="AP64" s="7"/>
      <c r="AQ64" s="7"/>
      <c r="AR64" s="1"/>
      <c r="CQ64" s="1"/>
      <c r="CR64" s="1"/>
      <c r="CS64" s="1"/>
      <c r="CT64" s="1"/>
      <c r="CU64" s="1"/>
      <c r="CW64" s="1"/>
      <c r="CX64" s="1"/>
    </row>
    <row r="65" spans="1:102" x14ac:dyDescent="0.2">
      <c r="B65" s="1"/>
      <c r="C65" s="1"/>
      <c r="D65" s="1"/>
      <c r="E65" s="1"/>
      <c r="F65" s="1"/>
      <c r="G65" s="1"/>
      <c r="H65" s="1"/>
      <c r="I65" s="1"/>
      <c r="J65" s="1"/>
      <c r="L65" s="1"/>
      <c r="M65" s="1"/>
      <c r="N65" s="1"/>
      <c r="O65" s="1"/>
      <c r="P65" s="1"/>
      <c r="Q65" s="1"/>
      <c r="R65" s="1"/>
      <c r="S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7"/>
      <c r="AO65" s="7"/>
      <c r="AP65" s="7"/>
      <c r="AQ65" s="7"/>
      <c r="AR65" s="1"/>
      <c r="CQ65" s="1"/>
      <c r="CR65" s="1"/>
      <c r="CS65" s="1"/>
      <c r="CT65" s="1"/>
      <c r="CU65" s="1"/>
      <c r="CW65" s="1"/>
      <c r="CX65" s="1"/>
    </row>
    <row r="66" spans="1:102" x14ac:dyDescent="0.2">
      <c r="B66" s="1"/>
      <c r="C66" s="1"/>
      <c r="D66" s="1"/>
      <c r="E66" s="1"/>
      <c r="F66" s="1"/>
      <c r="G66" s="1"/>
      <c r="H66" s="1"/>
      <c r="I66" s="1"/>
      <c r="J66" s="1"/>
      <c r="L66" s="1"/>
      <c r="M66" s="1"/>
      <c r="N66" s="1"/>
      <c r="O66" s="1"/>
      <c r="P66" s="1"/>
      <c r="Q66" s="1"/>
      <c r="R66" s="1"/>
      <c r="S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7"/>
      <c r="AO66" s="7"/>
      <c r="AP66" s="7"/>
      <c r="AQ66" s="7"/>
      <c r="AR66" s="1"/>
      <c r="CQ66" s="1"/>
      <c r="CR66" s="1"/>
      <c r="CS66" s="1"/>
      <c r="CT66" s="1"/>
      <c r="CU66" s="1"/>
      <c r="CW66" s="1"/>
      <c r="CX66" s="1"/>
    </row>
    <row r="67" spans="1:102" x14ac:dyDescent="0.2">
      <c r="B67" s="1"/>
      <c r="C67" s="1"/>
      <c r="D67" s="1"/>
      <c r="E67" s="1"/>
      <c r="F67" s="1"/>
      <c r="G67" s="1"/>
      <c r="H67" s="1"/>
      <c r="I67" s="1"/>
      <c r="J67" s="1"/>
      <c r="L67" s="1"/>
      <c r="M67" s="1"/>
      <c r="N67" s="1"/>
      <c r="O67" s="1"/>
      <c r="P67" s="1"/>
      <c r="Q67" s="1"/>
      <c r="R67" s="1"/>
      <c r="S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7"/>
      <c r="AO67" s="7"/>
      <c r="AP67" s="7"/>
      <c r="AQ67" s="7"/>
      <c r="AR67" s="1"/>
      <c r="CQ67" s="1"/>
      <c r="CR67" s="1"/>
      <c r="CS67" s="1"/>
      <c r="CT67" s="1"/>
      <c r="CU67" s="1"/>
      <c r="CW67" s="1"/>
      <c r="CX67" s="1"/>
    </row>
    <row r="68" spans="1:102" x14ac:dyDescent="0.2">
      <c r="B68" s="1"/>
      <c r="C68" s="1"/>
      <c r="D68" s="1"/>
      <c r="E68" s="1"/>
      <c r="F68" s="1"/>
      <c r="G68" s="1"/>
      <c r="H68" s="1"/>
      <c r="I68" s="1"/>
      <c r="J68" s="1"/>
      <c r="L68" s="1"/>
      <c r="M68" s="1"/>
      <c r="N68" s="1"/>
      <c r="O68" s="1"/>
      <c r="P68" s="1"/>
      <c r="Q68" s="1"/>
      <c r="R68" s="1"/>
      <c r="S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7"/>
      <c r="AO68" s="7"/>
      <c r="AP68" s="7"/>
      <c r="AQ68" s="7"/>
      <c r="AR68" s="1"/>
      <c r="CQ68" s="1"/>
      <c r="CR68" s="1"/>
      <c r="CS68" s="1"/>
      <c r="CT68" s="1"/>
      <c r="CU68" s="1"/>
      <c r="CW68" s="1"/>
      <c r="CX68" s="1"/>
    </row>
    <row r="69" spans="1:102" x14ac:dyDescent="0.2">
      <c r="A69" t="s">
        <v>168</v>
      </c>
      <c r="B69" s="1"/>
      <c r="C69" s="1">
        <f t="shared" ref="C69:F70" si="79">627.5095*(BC69+BK69-AU69)</f>
        <v>2.2138064214071376</v>
      </c>
      <c r="D69" s="1">
        <f t="shared" si="79"/>
        <v>2.8900109974714296</v>
      </c>
      <c r="E69" s="1">
        <f t="shared" si="79"/>
        <v>2.7679156350731877</v>
      </c>
      <c r="F69" s="1">
        <f t="shared" si="79"/>
        <v>2.9379668328190918</v>
      </c>
      <c r="G69" s="1">
        <f>627.5095*(BI69+BQ69-BA69)</f>
        <v>2.9139915692626488</v>
      </c>
      <c r="H69" s="1">
        <f>E69+(G69-E69)*AZ69</f>
        <v>2.9186557738413184</v>
      </c>
      <c r="I69" s="1">
        <f>E69+(G69-E69)*AY69</f>
        <v>2.9199630783299892</v>
      </c>
      <c r="J69" s="1">
        <f t="shared" si="11"/>
        <v>2.9173805309358443</v>
      </c>
      <c r="L69" s="1">
        <f t="shared" ref="L69:O70" si="80">627.5095*(CA69+BS69-AU69)</f>
        <v>2.208870378351147</v>
      </c>
      <c r="M69" s="1">
        <f t="shared" si="80"/>
        <v>2.8709960766020433</v>
      </c>
      <c r="N69" s="1">
        <f t="shared" si="80"/>
        <v>2.7549585032911339</v>
      </c>
      <c r="O69" s="1">
        <f t="shared" si="80"/>
        <v>2.9188335944156325</v>
      </c>
      <c r="P69" s="1">
        <f>627.5095*(CG69+BY69-BA69)</f>
        <v>2.8925794358746577</v>
      </c>
      <c r="Q69" s="1">
        <f>(P69-N69)*AZ69+N69</f>
        <v>2.8969736722520496</v>
      </c>
      <c r="R69" s="1">
        <f>(P69-N69)*AY69+N69</f>
        <v>2.898205308824493</v>
      </c>
      <c r="S69" s="1">
        <f t="shared" si="12"/>
        <v>2.8957722415105955</v>
      </c>
      <c r="U69" s="1">
        <f t="shared" si="13"/>
        <v>2.2113383998791423</v>
      </c>
      <c r="V69" s="1">
        <f t="shared" ref="V69:V70" si="81">(D69+M69)/2</f>
        <v>2.8805035370367365</v>
      </c>
      <c r="W69" s="1">
        <f t="shared" ref="W69:W70" si="82">(E69+N69)/2</f>
        <v>2.7614370691821608</v>
      </c>
      <c r="X69" s="1">
        <f t="shared" si="4"/>
        <v>2.9284002136173619</v>
      </c>
      <c r="Y69" s="1">
        <f t="shared" si="5"/>
        <v>2.9032855025686533</v>
      </c>
      <c r="Z69" s="1">
        <f t="shared" si="6"/>
        <v>2.907814723046684</v>
      </c>
      <c r="AA69" s="1">
        <f t="shared" si="7"/>
        <v>2.9090841935772414</v>
      </c>
      <c r="AB69" s="1">
        <f t="shared" si="8"/>
        <v>2.9065763862232199</v>
      </c>
      <c r="AC69" s="1"/>
      <c r="AD69" s="1"/>
      <c r="AE69" s="1">
        <f>L69-C69</f>
        <v>-4.9360430559906021E-3</v>
      </c>
      <c r="AF69" s="1">
        <f t="shared" ref="AF69:AF70" si="83">M69-D69</f>
        <v>-1.9014920869386387E-2</v>
      </c>
      <c r="AG69" s="1">
        <f t="shared" ref="AG69:AG70" si="84">N69-E69</f>
        <v>-1.2957131782053821E-2</v>
      </c>
      <c r="AH69" s="1">
        <f t="shared" ref="AH69:AH70" si="85">O69-F69</f>
        <v>-1.9133238403459263E-2</v>
      </c>
      <c r="AI69" s="1">
        <f t="shared" ref="AI69:AI70" si="86">P69-G69</f>
        <v>-2.1412133387991084E-2</v>
      </c>
      <c r="AJ69" s="1">
        <f t="shared" ref="AJ69:AJ70" si="87">Q69-H69</f>
        <v>-2.1682101589268754E-2</v>
      </c>
      <c r="AK69" s="1">
        <f t="shared" ref="AK69:AK70" si="88">R69-I69</f>
        <v>-2.1757769505496238E-2</v>
      </c>
      <c r="AL69" s="1">
        <f>S69-J69</f>
        <v>-2.1608289425248728E-2</v>
      </c>
      <c r="AM69" s="1"/>
      <c r="AN69" s="7" t="s">
        <v>168</v>
      </c>
      <c r="AO69" s="7">
        <f t="shared" si="20"/>
        <v>-1.4078877813395785E-2</v>
      </c>
      <c r="AP69" s="7">
        <f t="shared" si="20"/>
        <v>6.0577890873325657E-3</v>
      </c>
      <c r="AQ69" s="7">
        <f t="shared" si="10"/>
        <v>-8.4550016059372624E-3</v>
      </c>
      <c r="AR69" s="1"/>
      <c r="AT69" t="s">
        <v>168</v>
      </c>
      <c r="AU69">
        <v>-152.925021068691</v>
      </c>
      <c r="AV69">
        <v>-153.57236251069301</v>
      </c>
      <c r="AW69">
        <v>-153.57001405488001</v>
      </c>
      <c r="AX69">
        <v>-153.59888989398101</v>
      </c>
      <c r="AY69">
        <v>1.040879485731</v>
      </c>
      <c r="AZ69">
        <v>1.03193</v>
      </c>
      <c r="BA69">
        <f t="shared" si="21"/>
        <v>-153.5977558246976</v>
      </c>
      <c r="BB69" t="s">
        <v>168</v>
      </c>
      <c r="BC69">
        <v>-76.854351367429999</v>
      </c>
      <c r="BD69">
        <v>-77.200266797260994</v>
      </c>
      <c r="BE69">
        <v>-77.201063931868006</v>
      </c>
      <c r="BF69">
        <v>-77.219835708206006</v>
      </c>
      <c r="BG69">
        <v>1.036588966212</v>
      </c>
      <c r="BH69">
        <v>1.0275399999999999</v>
      </c>
      <c r="BI69">
        <f t="shared" si="22"/>
        <v>-77.219173112025103</v>
      </c>
      <c r="BJ69" t="s">
        <v>168</v>
      </c>
      <c r="BK69">
        <v>-76.067141776311004</v>
      </c>
      <c r="BL69">
        <v>-76.367490187941996</v>
      </c>
      <c r="BM69">
        <v>-76.364539168858997</v>
      </c>
      <c r="BN69">
        <v>-76.374372237800003</v>
      </c>
      <c r="BO69">
        <v>1.0460931039170001</v>
      </c>
      <c r="BP69">
        <v>1.03725</v>
      </c>
      <c r="BQ69">
        <f t="shared" si="23"/>
        <v>-76.373938971710373</v>
      </c>
      <c r="BR69" t="s">
        <v>240</v>
      </c>
      <c r="BS69">
        <v>-76.067149093002996</v>
      </c>
      <c r="BT69">
        <v>-76.367518521552</v>
      </c>
      <c r="BU69">
        <v>-76.364558947616004</v>
      </c>
      <c r="BV69">
        <v>-76.374401771620995</v>
      </c>
      <c r="BW69">
        <v>1.0458354926819999</v>
      </c>
      <c r="BX69">
        <v>1.03705</v>
      </c>
      <c r="BY69">
        <f t="shared" si="24"/>
        <v>-76.373970393368097</v>
      </c>
      <c r="BZ69" t="s">
        <v>260</v>
      </c>
      <c r="CA69">
        <v>-76.854351916823006</v>
      </c>
      <c r="CB69">
        <v>-77.200268765855</v>
      </c>
      <c r="CC69">
        <v>-77.201064801613995</v>
      </c>
      <c r="CD69">
        <v>-77.219836665139994</v>
      </c>
      <c r="CE69">
        <v>1.0364889824029999</v>
      </c>
      <c r="CF69">
        <v>1.02745</v>
      </c>
      <c r="CG69">
        <f t="shared" si="25"/>
        <v>-77.219175812772534</v>
      </c>
      <c r="CQ69" s="1"/>
      <c r="CR69" s="1"/>
      <c r="CS69" s="1"/>
      <c r="CT69" s="1"/>
      <c r="CU69" s="1"/>
      <c r="CW69" s="1"/>
      <c r="CX69" s="1"/>
    </row>
    <row r="70" spans="1:102" x14ac:dyDescent="0.2">
      <c r="A70" t="s">
        <v>181</v>
      </c>
      <c r="B70" s="1"/>
      <c r="C70" s="1">
        <f t="shared" si="79"/>
        <v>2.6167208499638104</v>
      </c>
      <c r="D70" s="1">
        <f t="shared" si="79"/>
        <v>5.0742840425526623</v>
      </c>
      <c r="E70" s="1">
        <f t="shared" si="79"/>
        <v>4.4743750754015181</v>
      </c>
      <c r="F70" s="1">
        <f t="shared" si="79"/>
        <v>4.9744439647281471</v>
      </c>
      <c r="G70" s="1">
        <f>627.5095*(BI70+BQ70-BA70)</f>
        <v>4.9513096570961697</v>
      </c>
      <c r="H70" s="1">
        <f>E70+(G70-E70)*AZ70</f>
        <v>4.9665620250187645</v>
      </c>
      <c r="I70" s="1">
        <f>E70+(G70-E70)*AY70</f>
        <v>4.9707046565659203</v>
      </c>
      <c r="J70" s="1">
        <f t="shared" ref="J70" si="89">(G70-E70)*1.0232+E70</f>
        <v>4.9623745393914858</v>
      </c>
      <c r="L70" s="1">
        <f t="shared" si="80"/>
        <v>2.6124319699764196</v>
      </c>
      <c r="M70" s="1">
        <f t="shared" si="80"/>
        <v>5.0309467756347139</v>
      </c>
      <c r="N70" s="1">
        <f t="shared" si="80"/>
        <v>4.4464421670845784</v>
      </c>
      <c r="O70" s="1">
        <f t="shared" si="80"/>
        <v>4.9311500034978346</v>
      </c>
      <c r="P70" s="1">
        <f>627.5095*(CG70+BY70-BA70)</f>
        <v>4.9016600737017137</v>
      </c>
      <c r="Q70" s="1">
        <f>(P70-N70)*AZ70+N70</f>
        <v>4.9162179423553294</v>
      </c>
      <c r="R70" s="1">
        <f>(P70-N70)*AY70+N70</f>
        <v>4.9201719438749549</v>
      </c>
      <c r="S70" s="1">
        <f t="shared" si="12"/>
        <v>4.9122211291352311</v>
      </c>
      <c r="U70" s="1">
        <f t="shared" si="13"/>
        <v>2.6145764099701152</v>
      </c>
      <c r="V70" s="1">
        <f t="shared" si="81"/>
        <v>5.0526154090936881</v>
      </c>
      <c r="W70" s="1">
        <f t="shared" si="82"/>
        <v>4.4604086212430483</v>
      </c>
      <c r="X70" s="1">
        <f t="shared" si="4"/>
        <v>4.9527969841129913</v>
      </c>
      <c r="Y70" s="1">
        <f t="shared" si="5"/>
        <v>4.9264848653989421</v>
      </c>
      <c r="Z70" s="1">
        <f t="shared" si="6"/>
        <v>4.9413899836870474</v>
      </c>
      <c r="AA70" s="1">
        <f t="shared" si="7"/>
        <v>4.9454383002204381</v>
      </c>
      <c r="AB70" s="1">
        <f t="shared" si="8"/>
        <v>4.937297834263358</v>
      </c>
      <c r="AC70" s="1"/>
      <c r="AD70" s="1"/>
      <c r="AE70" s="1">
        <f>L70-C70</f>
        <v>-4.2888799873908034E-3</v>
      </c>
      <c r="AF70" s="1">
        <f t="shared" si="83"/>
        <v>-4.3337266917948369E-2</v>
      </c>
      <c r="AG70" s="1">
        <f t="shared" si="84"/>
        <v>-2.7932908316939731E-2</v>
      </c>
      <c r="AH70" s="1">
        <f t="shared" si="85"/>
        <v>-4.3293961230312483E-2</v>
      </c>
      <c r="AI70" s="1">
        <f t="shared" si="86"/>
        <v>-4.964958339445591E-2</v>
      </c>
      <c r="AJ70" s="1">
        <f t="shared" si="87"/>
        <v>-5.0344082663435152E-2</v>
      </c>
      <c r="AK70" s="1">
        <f t="shared" si="88"/>
        <v>-5.0532712690965376E-2</v>
      </c>
      <c r="AL70" s="1">
        <f>S70-J70</f>
        <v>-5.0153410256254638E-2</v>
      </c>
      <c r="AM70" s="1"/>
      <c r="AN70" s="7" t="s">
        <v>181</v>
      </c>
      <c r="AO70" s="7">
        <f t="shared" ref="AO70:AP70" si="90">AF70-AE70</f>
        <v>-3.9048386930557566E-2</v>
      </c>
      <c r="AP70" s="7">
        <f t="shared" si="90"/>
        <v>1.5404358601008639E-2</v>
      </c>
      <c r="AQ70" s="7">
        <f t="shared" si="10"/>
        <v>-2.1716675077516179E-2</v>
      </c>
      <c r="AR70" s="1"/>
      <c r="AT70" t="s">
        <v>181</v>
      </c>
      <c r="AU70">
        <v>-304.78181197712303</v>
      </c>
      <c r="AV70">
        <v>-306.04098187449898</v>
      </c>
      <c r="AW70">
        <v>-306.030378981436</v>
      </c>
      <c r="AX70">
        <v>-306.089671086191</v>
      </c>
      <c r="AY70">
        <v>1.0406659533910001</v>
      </c>
      <c r="AZ70">
        <v>1.0319799999999999</v>
      </c>
      <c r="BA70">
        <f t="shared" si="21"/>
        <v>-306.08735413716374</v>
      </c>
      <c r="BB70" t="s">
        <v>181</v>
      </c>
      <c r="BC70">
        <v>-76.854246488513994</v>
      </c>
      <c r="BD70">
        <v>-77.200219374308006</v>
      </c>
      <c r="BE70">
        <v>-77.200998309889997</v>
      </c>
      <c r="BF70">
        <v>-77.219781251114</v>
      </c>
      <c r="BG70">
        <v>1.0365785676429999</v>
      </c>
      <c r="BH70">
        <v>1.0275300000000001</v>
      </c>
      <c r="BI70">
        <f t="shared" si="22"/>
        <v>-77.219118442613478</v>
      </c>
      <c r="BJ70" t="s">
        <v>181</v>
      </c>
      <c r="BK70">
        <v>-227.923395478673</v>
      </c>
      <c r="BL70">
        <v>-228.83267611418</v>
      </c>
      <c r="BM70">
        <v>-228.82225030128799</v>
      </c>
      <c r="BN70">
        <v>-228.86196255435101</v>
      </c>
      <c r="BO70">
        <v>1.042453721929</v>
      </c>
      <c r="BP70">
        <v>1.03386</v>
      </c>
      <c r="BQ70">
        <f t="shared" si="23"/>
        <v>-228.86034528068865</v>
      </c>
      <c r="BR70" t="s">
        <v>241</v>
      </c>
      <c r="BS70">
        <v>-227.923401040199</v>
      </c>
      <c r="BT70">
        <v>-228.83270682586999</v>
      </c>
      <c r="BU70">
        <v>-228.822275155824</v>
      </c>
      <c r="BV70">
        <v>-228.86200073302001</v>
      </c>
      <c r="BW70">
        <v>1.042326131139</v>
      </c>
      <c r="BX70">
        <v>1.03376</v>
      </c>
      <c r="BY70">
        <f t="shared" si="24"/>
        <v>-228.86038758149311</v>
      </c>
      <c r="BZ70" t="s">
        <v>261</v>
      </c>
      <c r="CA70">
        <v>-76.854247761753001</v>
      </c>
      <c r="CB70">
        <v>-77.200257724945999</v>
      </c>
      <c r="CC70">
        <v>-77.201017969275</v>
      </c>
      <c r="CD70">
        <v>-77.219812065761005</v>
      </c>
      <c r="CE70">
        <v>1.0362128055769999</v>
      </c>
      <c r="CF70">
        <v>1.0272300000000001</v>
      </c>
      <c r="CG70">
        <f t="shared" si="25"/>
        <v>-77.219155263453231</v>
      </c>
      <c r="CQ70" s="1"/>
      <c r="CR70" s="1"/>
      <c r="CS70" s="1"/>
      <c r="CT70" s="1"/>
      <c r="CU70" s="1"/>
      <c r="CW70" s="1"/>
      <c r="CX70" s="1"/>
    </row>
    <row r="71" spans="1:102" x14ac:dyDescent="0.2"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7"/>
      <c r="AR71" s="1"/>
      <c r="AS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W71" s="1"/>
      <c r="CX71" s="1"/>
    </row>
    <row r="72" spans="1:102" x14ac:dyDescent="0.2"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7"/>
      <c r="AR72" s="1"/>
      <c r="AS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W72" s="1"/>
      <c r="CX72" s="1"/>
    </row>
    <row r="73" spans="1:102" x14ac:dyDescent="0.2"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7"/>
      <c r="AR73" s="1"/>
      <c r="AS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W73" s="1"/>
      <c r="CX73" s="1"/>
    </row>
    <row r="74" spans="1:102" x14ac:dyDescent="0.2"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S74" s="1"/>
      <c r="CT74" s="1"/>
    </row>
    <row r="75" spans="1:102" x14ac:dyDescent="0.2"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S75" s="1"/>
      <c r="CT75" s="1"/>
    </row>
    <row r="76" spans="1:102" x14ac:dyDescent="0.2"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S76" s="1"/>
      <c r="CT76" s="1"/>
    </row>
    <row r="77" spans="1:102" x14ac:dyDescent="0.2"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S77" s="1"/>
      <c r="CT77" s="1"/>
    </row>
    <row r="78" spans="1:102" x14ac:dyDescent="0.2"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S78" s="1"/>
      <c r="CT78" s="1"/>
    </row>
    <row r="79" spans="1:102" x14ac:dyDescent="0.2"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S79" s="1"/>
      <c r="CT79" s="1"/>
    </row>
    <row r="80" spans="1:102" x14ac:dyDescent="0.2"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I80" s="1"/>
      <c r="CJ80" s="1"/>
    </row>
    <row r="81" spans="8:88" x14ac:dyDescent="0.2"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I81" s="1"/>
      <c r="CJ81" s="1"/>
    </row>
    <row r="82" spans="8:88" x14ac:dyDescent="0.2"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I82" s="1"/>
      <c r="CJ82" s="1"/>
    </row>
    <row r="83" spans="8:88" x14ac:dyDescent="0.2"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I83" s="1"/>
      <c r="CJ83" s="1"/>
    </row>
    <row r="84" spans="8:88" x14ac:dyDescent="0.2"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I84" s="1"/>
      <c r="CJ84" s="1"/>
    </row>
    <row r="85" spans="8:88" x14ac:dyDescent="0.2"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I85" s="1"/>
      <c r="CJ85" s="1"/>
    </row>
    <row r="86" spans="8:88" x14ac:dyDescent="0.2">
      <c r="AN86"/>
      <c r="AO86"/>
      <c r="AP86"/>
      <c r="AQ86"/>
    </row>
    <row r="87" spans="8:88" x14ac:dyDescent="0.2">
      <c r="AN87"/>
      <c r="AO87"/>
      <c r="AP87"/>
      <c r="AQ87"/>
    </row>
    <row r="88" spans="8:88" x14ac:dyDescent="0.2">
      <c r="AN88"/>
      <c r="AO88"/>
      <c r="AP88"/>
      <c r="AQ88"/>
    </row>
    <row r="89" spans="8:88" x14ac:dyDescent="0.2">
      <c r="AN89"/>
      <c r="AO89"/>
      <c r="AP89"/>
      <c r="AQ89"/>
    </row>
    <row r="90" spans="8:88" x14ac:dyDescent="0.2">
      <c r="AN90"/>
      <c r="AO90"/>
      <c r="AP90"/>
      <c r="AQ90"/>
    </row>
    <row r="91" spans="8:88" x14ac:dyDescent="0.2">
      <c r="AN91"/>
      <c r="AO91"/>
      <c r="AP91"/>
      <c r="AQ91"/>
    </row>
    <row r="92" spans="8:88" x14ac:dyDescent="0.2">
      <c r="AN92"/>
      <c r="AO92"/>
      <c r="AP92"/>
      <c r="AQ92"/>
    </row>
    <row r="93" spans="8:88" x14ac:dyDescent="0.2">
      <c r="AN93"/>
      <c r="AO93"/>
      <c r="AP93"/>
      <c r="AQ93"/>
    </row>
    <row r="94" spans="8:88" x14ac:dyDescent="0.2">
      <c r="AN94"/>
      <c r="AO94"/>
      <c r="AP94"/>
      <c r="AQ94"/>
    </row>
    <row r="95" spans="8:88" x14ac:dyDescent="0.2">
      <c r="AN95"/>
      <c r="AO95"/>
      <c r="AP95"/>
      <c r="AQ95"/>
    </row>
    <row r="96" spans="8:88" x14ac:dyDescent="0.2">
      <c r="AN96"/>
      <c r="AO96"/>
      <c r="AP96"/>
      <c r="AQ96"/>
    </row>
    <row r="97" spans="40:43" x14ac:dyDescent="0.2">
      <c r="AN97"/>
      <c r="AO97"/>
      <c r="AP97"/>
      <c r="AQ97"/>
    </row>
    <row r="98" spans="40:43" x14ac:dyDescent="0.2">
      <c r="AN98"/>
      <c r="AO98"/>
      <c r="AP98"/>
      <c r="AQ98"/>
    </row>
    <row r="99" spans="40:43" x14ac:dyDescent="0.2">
      <c r="AN99"/>
      <c r="AO99"/>
      <c r="AP99"/>
      <c r="AQ99"/>
    </row>
    <row r="100" spans="40:43" x14ac:dyDescent="0.2">
      <c r="AN100"/>
      <c r="AO100"/>
      <c r="AP100"/>
      <c r="AQ100"/>
    </row>
    <row r="101" spans="40:43" x14ac:dyDescent="0.2">
      <c r="AN101"/>
      <c r="AO101"/>
      <c r="AP101"/>
      <c r="AQ101"/>
    </row>
    <row r="102" spans="40:43" x14ac:dyDescent="0.2">
      <c r="AN102"/>
      <c r="AO102"/>
      <c r="AP102"/>
      <c r="AQ102"/>
    </row>
    <row r="103" spans="40:43" x14ac:dyDescent="0.2">
      <c r="AN103"/>
      <c r="AO103"/>
      <c r="AP103"/>
      <c r="AQ103"/>
    </row>
    <row r="104" spans="40:43" x14ac:dyDescent="0.2">
      <c r="AN104"/>
      <c r="AO104"/>
      <c r="AP104"/>
      <c r="AQ104"/>
    </row>
    <row r="105" spans="40:43" x14ac:dyDescent="0.2">
      <c r="AN105"/>
      <c r="AO105"/>
      <c r="AP105"/>
      <c r="AQ105"/>
    </row>
    <row r="106" spans="40:43" x14ac:dyDescent="0.2">
      <c r="AN106"/>
      <c r="AO106"/>
      <c r="AP106"/>
      <c r="AQ106"/>
    </row>
    <row r="107" spans="40:43" x14ac:dyDescent="0.2">
      <c r="AN107"/>
      <c r="AO107"/>
      <c r="AP107"/>
      <c r="AQ107"/>
    </row>
    <row r="108" spans="40:43" x14ac:dyDescent="0.2">
      <c r="AN108"/>
      <c r="AO108"/>
      <c r="AP108"/>
      <c r="AQ108"/>
    </row>
    <row r="109" spans="40:43" x14ac:dyDescent="0.2">
      <c r="AN109"/>
      <c r="AO109"/>
      <c r="AP109"/>
      <c r="AQ109"/>
    </row>
    <row r="110" spans="40:43" x14ac:dyDescent="0.2">
      <c r="AN110"/>
      <c r="AO110"/>
      <c r="AP110"/>
      <c r="AQ110"/>
    </row>
    <row r="111" spans="40:43" x14ac:dyDescent="0.2">
      <c r="AN111"/>
      <c r="AO111"/>
      <c r="AP111"/>
      <c r="AQ111"/>
    </row>
    <row r="112" spans="40:43" x14ac:dyDescent="0.2">
      <c r="AN112"/>
      <c r="AO112"/>
      <c r="AP112"/>
      <c r="AQ112"/>
    </row>
    <row r="113" spans="40:43" x14ac:dyDescent="0.2">
      <c r="AN113"/>
      <c r="AO113"/>
      <c r="AP113"/>
      <c r="AQ113"/>
    </row>
    <row r="114" spans="40:43" x14ac:dyDescent="0.2">
      <c r="AN114"/>
      <c r="AO114"/>
      <c r="AP114"/>
      <c r="AQ114"/>
    </row>
    <row r="115" spans="40:43" x14ac:dyDescent="0.2">
      <c r="AN115"/>
      <c r="AO115"/>
      <c r="AP115"/>
      <c r="AQ115"/>
    </row>
    <row r="116" spans="40:43" x14ac:dyDescent="0.2">
      <c r="AN116"/>
      <c r="AO116"/>
      <c r="AP116"/>
      <c r="AQ116"/>
    </row>
    <row r="117" spans="40:43" x14ac:dyDescent="0.2">
      <c r="AN117"/>
      <c r="AO117"/>
      <c r="AP117"/>
      <c r="AQ117"/>
    </row>
    <row r="118" spans="40:43" x14ac:dyDescent="0.2">
      <c r="AN118"/>
      <c r="AO118"/>
      <c r="AP118"/>
      <c r="AQ118"/>
    </row>
    <row r="119" spans="40:43" x14ac:dyDescent="0.2">
      <c r="AN119"/>
      <c r="AO119"/>
      <c r="AP119"/>
      <c r="AQ119"/>
    </row>
    <row r="120" spans="40:43" x14ac:dyDescent="0.2">
      <c r="AN120"/>
      <c r="AO120"/>
      <c r="AP120"/>
      <c r="AQ120"/>
    </row>
    <row r="121" spans="40:43" x14ac:dyDescent="0.2">
      <c r="AN121"/>
      <c r="AO121"/>
      <c r="AP121"/>
      <c r="AQ121"/>
    </row>
    <row r="122" spans="40:43" x14ac:dyDescent="0.2">
      <c r="AN122"/>
      <c r="AO122"/>
      <c r="AP122"/>
      <c r="AQ122"/>
    </row>
    <row r="123" spans="40:43" x14ac:dyDescent="0.2">
      <c r="AN123"/>
      <c r="AO123"/>
      <c r="AP123"/>
      <c r="AQ123"/>
    </row>
    <row r="124" spans="40:43" x14ac:dyDescent="0.2">
      <c r="AN124"/>
      <c r="AO124"/>
      <c r="AP124"/>
      <c r="AQ124"/>
    </row>
    <row r="125" spans="40:43" x14ac:dyDescent="0.2">
      <c r="AN125"/>
      <c r="AO125"/>
      <c r="AP125"/>
      <c r="AQ125"/>
    </row>
    <row r="126" spans="40:43" x14ac:dyDescent="0.2">
      <c r="AN126"/>
      <c r="AO126"/>
      <c r="AP126"/>
      <c r="AQ126"/>
    </row>
    <row r="127" spans="40:43" x14ac:dyDescent="0.2">
      <c r="AN127"/>
      <c r="AO127"/>
      <c r="AP127"/>
      <c r="AQ127"/>
    </row>
    <row r="128" spans="40:43" x14ac:dyDescent="0.2">
      <c r="AN128"/>
      <c r="AO128"/>
      <c r="AP128"/>
      <c r="AQ128"/>
    </row>
    <row r="129" spans="18:43" x14ac:dyDescent="0.2">
      <c r="AN129"/>
      <c r="AO129"/>
      <c r="AP129"/>
      <c r="AQ129"/>
    </row>
    <row r="130" spans="18:43" x14ac:dyDescent="0.2">
      <c r="AN130"/>
      <c r="AO130"/>
      <c r="AP130"/>
      <c r="AQ130"/>
    </row>
    <row r="131" spans="18:43" x14ac:dyDescent="0.2">
      <c r="AN131"/>
      <c r="AO131"/>
      <c r="AP131"/>
      <c r="AQ131"/>
    </row>
    <row r="132" spans="18:43" x14ac:dyDescent="0.2">
      <c r="AN132"/>
      <c r="AO132"/>
      <c r="AP132"/>
      <c r="AQ132"/>
    </row>
    <row r="133" spans="18:43" x14ac:dyDescent="0.2">
      <c r="AN133"/>
      <c r="AO133"/>
      <c r="AP133"/>
      <c r="AQ133"/>
    </row>
    <row r="134" spans="18:43" x14ac:dyDescent="0.2">
      <c r="AN134"/>
      <c r="AO134"/>
      <c r="AP134"/>
      <c r="AQ134"/>
    </row>
    <row r="135" spans="18:43" x14ac:dyDescent="0.2">
      <c r="AN135"/>
      <c r="AO135"/>
      <c r="AP135"/>
      <c r="AQ135"/>
    </row>
    <row r="136" spans="18:43" x14ac:dyDescent="0.2">
      <c r="AN136"/>
      <c r="AO136"/>
      <c r="AP136"/>
      <c r="AQ136"/>
    </row>
    <row r="137" spans="18:43" x14ac:dyDescent="0.2">
      <c r="AN137"/>
      <c r="AO137"/>
      <c r="AP137"/>
      <c r="AQ137"/>
    </row>
    <row r="138" spans="18:43" x14ac:dyDescent="0.2">
      <c r="AN138"/>
      <c r="AO138"/>
      <c r="AP138"/>
      <c r="AQ138"/>
    </row>
    <row r="139" spans="18:43" x14ac:dyDescent="0.2">
      <c r="R139" s="8"/>
      <c r="AN139"/>
      <c r="AO139"/>
      <c r="AP139"/>
      <c r="AQ139"/>
    </row>
    <row r="140" spans="18:43" x14ac:dyDescent="0.2">
      <c r="AN140"/>
      <c r="AO140"/>
      <c r="AP140"/>
      <c r="AQ140"/>
    </row>
    <row r="141" spans="18:43" x14ac:dyDescent="0.2">
      <c r="AN141"/>
      <c r="AO141"/>
      <c r="AP141"/>
      <c r="AQ141"/>
    </row>
    <row r="142" spans="18:43" x14ac:dyDescent="0.2">
      <c r="AN142"/>
      <c r="AO142"/>
      <c r="AP142"/>
      <c r="AQ142"/>
    </row>
    <row r="143" spans="18:43" x14ac:dyDescent="0.2">
      <c r="AN143"/>
      <c r="AO143"/>
      <c r="AP143"/>
      <c r="AQ143"/>
    </row>
    <row r="144" spans="18:43" x14ac:dyDescent="0.2">
      <c r="AN144"/>
      <c r="AO144"/>
      <c r="AP144"/>
      <c r="AQ144"/>
    </row>
    <row r="145" spans="40:43" x14ac:dyDescent="0.2">
      <c r="AN145"/>
      <c r="AO145"/>
      <c r="AP145"/>
      <c r="AQ145"/>
    </row>
    <row r="146" spans="40:43" x14ac:dyDescent="0.2">
      <c r="AN146"/>
      <c r="AO146"/>
      <c r="AP146"/>
      <c r="AQ146"/>
    </row>
    <row r="147" spans="40:43" x14ac:dyDescent="0.2">
      <c r="AN147"/>
      <c r="AO147"/>
      <c r="AP147"/>
      <c r="AQ147"/>
    </row>
    <row r="148" spans="40:43" x14ac:dyDescent="0.2">
      <c r="AN148"/>
      <c r="AO148"/>
      <c r="AP148"/>
      <c r="AQ148"/>
    </row>
    <row r="149" spans="40:43" x14ac:dyDescent="0.2">
      <c r="AN149"/>
      <c r="AO149"/>
      <c r="AP149"/>
      <c r="AQ149"/>
    </row>
    <row r="150" spans="40:43" x14ac:dyDescent="0.2">
      <c r="AN150"/>
      <c r="AO150"/>
      <c r="AP150"/>
      <c r="AQ150"/>
    </row>
    <row r="151" spans="40:43" x14ac:dyDescent="0.2">
      <c r="AN151"/>
      <c r="AO151"/>
      <c r="AP151"/>
      <c r="AQ151"/>
    </row>
    <row r="152" spans="40:43" x14ac:dyDescent="0.2">
      <c r="AN152"/>
      <c r="AO152"/>
      <c r="AP152"/>
      <c r="AQ152"/>
    </row>
    <row r="153" spans="40:43" x14ac:dyDescent="0.2">
      <c r="AN153"/>
      <c r="AO153"/>
      <c r="AP153"/>
      <c r="AQ153"/>
    </row>
    <row r="154" spans="40:43" x14ac:dyDescent="0.2">
      <c r="AN154"/>
      <c r="AO154"/>
      <c r="AP154"/>
      <c r="AQ154"/>
    </row>
    <row r="155" spans="40:43" x14ac:dyDescent="0.2">
      <c r="AN155"/>
      <c r="AO155"/>
      <c r="AP155"/>
      <c r="AQ155"/>
    </row>
    <row r="156" spans="40:43" x14ac:dyDescent="0.2">
      <c r="AN156"/>
      <c r="AO156"/>
      <c r="AP156"/>
      <c r="AQ156"/>
    </row>
    <row r="157" spans="40:43" x14ac:dyDescent="0.2">
      <c r="AN157"/>
      <c r="AO157"/>
      <c r="AP157"/>
      <c r="AQ157"/>
    </row>
    <row r="158" spans="40:43" x14ac:dyDescent="0.2">
      <c r="AN158"/>
      <c r="AO158"/>
      <c r="AP158"/>
      <c r="AQ158"/>
    </row>
    <row r="159" spans="40:43" x14ac:dyDescent="0.2">
      <c r="AN159"/>
      <c r="AO159"/>
      <c r="AP159"/>
      <c r="AQ159"/>
    </row>
    <row r="160" spans="40:43" x14ac:dyDescent="0.2">
      <c r="AN160"/>
      <c r="AO160"/>
      <c r="AP160"/>
      <c r="AQ160"/>
    </row>
    <row r="161" spans="40:43" x14ac:dyDescent="0.2">
      <c r="AN161"/>
      <c r="AO161"/>
      <c r="AP161"/>
      <c r="AQ161"/>
    </row>
    <row r="162" spans="40:43" x14ac:dyDescent="0.2">
      <c r="AN162"/>
      <c r="AO162"/>
      <c r="AP162"/>
      <c r="AQ162"/>
    </row>
    <row r="163" spans="40:43" x14ac:dyDescent="0.2">
      <c r="AN163"/>
      <c r="AO163"/>
      <c r="AP163"/>
      <c r="AQ163"/>
    </row>
    <row r="164" spans="40:43" x14ac:dyDescent="0.2">
      <c r="AN164"/>
      <c r="AO164"/>
      <c r="AP164"/>
      <c r="AQ164"/>
    </row>
    <row r="165" spans="40:43" x14ac:dyDescent="0.2">
      <c r="AN165"/>
      <c r="AO165"/>
      <c r="AP165"/>
      <c r="AQ165"/>
    </row>
    <row r="166" spans="40:43" x14ac:dyDescent="0.2">
      <c r="AN166"/>
      <c r="AO166"/>
      <c r="AP166"/>
      <c r="AQ166"/>
    </row>
    <row r="167" spans="40:43" x14ac:dyDescent="0.2">
      <c r="AN167"/>
      <c r="AO167"/>
      <c r="AP167"/>
      <c r="AQ167"/>
    </row>
    <row r="168" spans="40:43" x14ac:dyDescent="0.2">
      <c r="AN168"/>
      <c r="AO168"/>
      <c r="AP168"/>
      <c r="AQ168"/>
    </row>
    <row r="169" spans="40:43" x14ac:dyDescent="0.2">
      <c r="AN169"/>
      <c r="AO169"/>
      <c r="AP169"/>
      <c r="AQ169"/>
    </row>
    <row r="170" spans="40:43" x14ac:dyDescent="0.2">
      <c r="AN170"/>
      <c r="AO170"/>
      <c r="AP170"/>
      <c r="AQ170"/>
    </row>
    <row r="171" spans="40:43" x14ac:dyDescent="0.2">
      <c r="AN171"/>
      <c r="AO171"/>
      <c r="AP171"/>
      <c r="AQ171"/>
    </row>
    <row r="172" spans="40:43" x14ac:dyDescent="0.2">
      <c r="AN172"/>
      <c r="AO172"/>
      <c r="AP172"/>
      <c r="AQ172"/>
    </row>
    <row r="173" spans="40:43" x14ac:dyDescent="0.2">
      <c r="AN173"/>
      <c r="AO173"/>
      <c r="AP173"/>
      <c r="AQ173"/>
    </row>
    <row r="174" spans="40:43" x14ac:dyDescent="0.2">
      <c r="AN174"/>
      <c r="AO174"/>
      <c r="AP174"/>
      <c r="AQ174"/>
    </row>
    <row r="175" spans="40:43" x14ac:dyDescent="0.2">
      <c r="AN175"/>
      <c r="AO175"/>
      <c r="AP175"/>
      <c r="AQ175"/>
    </row>
    <row r="176" spans="40:43" x14ac:dyDescent="0.2">
      <c r="AN176"/>
      <c r="AO176"/>
      <c r="AP176"/>
      <c r="AQ176"/>
    </row>
    <row r="177" spans="40:43" x14ac:dyDescent="0.2">
      <c r="AN177"/>
      <c r="AO177"/>
      <c r="AP177"/>
      <c r="AQ177"/>
    </row>
    <row r="178" spans="40:43" x14ac:dyDescent="0.2">
      <c r="AN178"/>
      <c r="AO178"/>
      <c r="AP178"/>
      <c r="AQ178"/>
    </row>
    <row r="179" spans="40:43" x14ac:dyDescent="0.2">
      <c r="AN179"/>
      <c r="AO179"/>
      <c r="AP179"/>
      <c r="AQ179"/>
    </row>
    <row r="180" spans="40:43" x14ac:dyDescent="0.2">
      <c r="AN180"/>
      <c r="AO180"/>
      <c r="AP180"/>
      <c r="AQ180"/>
    </row>
    <row r="181" spans="40:43" x14ac:dyDescent="0.2">
      <c r="AN181"/>
      <c r="AO181"/>
      <c r="AP181"/>
      <c r="AQ181"/>
    </row>
    <row r="182" spans="40:43" x14ac:dyDescent="0.2">
      <c r="AN182"/>
      <c r="AO182"/>
      <c r="AP182"/>
      <c r="AQ182"/>
    </row>
    <row r="183" spans="40:43" x14ac:dyDescent="0.2">
      <c r="AN183"/>
      <c r="AO183"/>
      <c r="AP183"/>
      <c r="AQ183"/>
    </row>
    <row r="184" spans="40:43" x14ac:dyDescent="0.2">
      <c r="AN184"/>
      <c r="AO184"/>
      <c r="AP184"/>
      <c r="AQ184"/>
    </row>
    <row r="185" spans="40:43" x14ac:dyDescent="0.2">
      <c r="AN185"/>
      <c r="AO185"/>
      <c r="AP185"/>
      <c r="AQ185"/>
    </row>
    <row r="186" spans="40:43" x14ac:dyDescent="0.2">
      <c r="AN186"/>
      <c r="AO186"/>
      <c r="AP186"/>
      <c r="AQ186"/>
    </row>
    <row r="187" spans="40:43" x14ac:dyDescent="0.2">
      <c r="AN187"/>
      <c r="AO187"/>
      <c r="AP187"/>
      <c r="AQ187"/>
    </row>
    <row r="188" spans="40:43" x14ac:dyDescent="0.2">
      <c r="AN188"/>
      <c r="AO188"/>
      <c r="AP188"/>
      <c r="AQ188"/>
    </row>
    <row r="189" spans="40:43" x14ac:dyDescent="0.2">
      <c r="AN189"/>
      <c r="AO189"/>
      <c r="AP189"/>
      <c r="AQ189"/>
    </row>
    <row r="190" spans="40:43" x14ac:dyDescent="0.2">
      <c r="AN190"/>
      <c r="AO190"/>
      <c r="AP190"/>
      <c r="AQ190"/>
    </row>
    <row r="191" spans="40:43" x14ac:dyDescent="0.2">
      <c r="AN191"/>
      <c r="AO191"/>
      <c r="AP191"/>
      <c r="AQ191"/>
    </row>
    <row r="192" spans="40:43" x14ac:dyDescent="0.2">
      <c r="AN192"/>
      <c r="AO192"/>
      <c r="AP192"/>
      <c r="AQ192"/>
    </row>
    <row r="193" spans="40:43" x14ac:dyDescent="0.2">
      <c r="AN193"/>
      <c r="AO193"/>
      <c r="AP193"/>
      <c r="AQ193"/>
    </row>
    <row r="194" spans="40:43" x14ac:dyDescent="0.2">
      <c r="AN194"/>
      <c r="AO194"/>
      <c r="AP194"/>
      <c r="AQ194"/>
    </row>
    <row r="195" spans="40:43" x14ac:dyDescent="0.2">
      <c r="AN195"/>
      <c r="AO195"/>
      <c r="AP195"/>
      <c r="AQ195"/>
    </row>
    <row r="196" spans="40:43" x14ac:dyDescent="0.2">
      <c r="AN196"/>
      <c r="AO196"/>
      <c r="AP196"/>
      <c r="AQ196"/>
    </row>
    <row r="197" spans="40:43" x14ac:dyDescent="0.2">
      <c r="AN197"/>
      <c r="AO197"/>
      <c r="AP197"/>
      <c r="AQ197"/>
    </row>
    <row r="198" spans="40:43" x14ac:dyDescent="0.2">
      <c r="AN198"/>
      <c r="AO198"/>
      <c r="AP198"/>
      <c r="AQ198"/>
    </row>
    <row r="199" spans="40:43" x14ac:dyDescent="0.2">
      <c r="AN199"/>
      <c r="AO199"/>
      <c r="AP199"/>
      <c r="AQ199"/>
    </row>
    <row r="200" spans="40:43" x14ac:dyDescent="0.2">
      <c r="AN200"/>
      <c r="AO200"/>
      <c r="AP200"/>
      <c r="AQ200"/>
    </row>
    <row r="201" spans="40:43" x14ac:dyDescent="0.2">
      <c r="AN201"/>
      <c r="AO201"/>
      <c r="AP201"/>
      <c r="AQ201"/>
    </row>
    <row r="202" spans="40:43" x14ac:dyDescent="0.2">
      <c r="AN202"/>
      <c r="AO202"/>
      <c r="AP202"/>
      <c r="AQ202"/>
    </row>
    <row r="203" spans="40:43" x14ac:dyDescent="0.2">
      <c r="AN203"/>
      <c r="AO203"/>
      <c r="AP203"/>
      <c r="AQ203"/>
    </row>
    <row r="204" spans="40:43" x14ac:dyDescent="0.2">
      <c r="AN204"/>
      <c r="AO204"/>
      <c r="AP204"/>
      <c r="AQ204"/>
    </row>
    <row r="205" spans="40:43" x14ac:dyDescent="0.2">
      <c r="AN205"/>
      <c r="AO205"/>
      <c r="AP205"/>
      <c r="AQ205"/>
    </row>
    <row r="206" spans="40:43" x14ac:dyDescent="0.2">
      <c r="AN206"/>
      <c r="AO206"/>
      <c r="AP206"/>
      <c r="AQ206"/>
    </row>
    <row r="207" spans="40:43" x14ac:dyDescent="0.2">
      <c r="AN207"/>
      <c r="AO207"/>
      <c r="AP207"/>
      <c r="AQ207"/>
    </row>
    <row r="208" spans="40:43" x14ac:dyDescent="0.2">
      <c r="AN208"/>
      <c r="AO208"/>
      <c r="AP208"/>
      <c r="AQ208"/>
    </row>
    <row r="209" spans="40:43" x14ac:dyDescent="0.2">
      <c r="AN209"/>
      <c r="AO209"/>
      <c r="AP209"/>
      <c r="AQ209"/>
    </row>
    <row r="210" spans="40:43" x14ac:dyDescent="0.2">
      <c r="AN210"/>
      <c r="AO210"/>
      <c r="AP210"/>
      <c r="AQ210"/>
    </row>
    <row r="211" spans="40:43" x14ac:dyDescent="0.2">
      <c r="AN211"/>
      <c r="AO211"/>
      <c r="AP211"/>
      <c r="AQ211"/>
    </row>
    <row r="212" spans="40:43" x14ac:dyDescent="0.2">
      <c r="AN212"/>
      <c r="AO212"/>
      <c r="AP212"/>
      <c r="AQ212"/>
    </row>
    <row r="213" spans="40:43" x14ac:dyDescent="0.2">
      <c r="AN213"/>
      <c r="AO213"/>
      <c r="AP213"/>
      <c r="AQ213"/>
    </row>
    <row r="214" spans="40:43" x14ac:dyDescent="0.2">
      <c r="AN214"/>
      <c r="AO214"/>
      <c r="AP214"/>
      <c r="AQ214"/>
    </row>
    <row r="215" spans="40:43" x14ac:dyDescent="0.2">
      <c r="AN215"/>
      <c r="AO215"/>
      <c r="AP215"/>
      <c r="AQ215"/>
    </row>
    <row r="216" spans="40:43" x14ac:dyDescent="0.2">
      <c r="AN216"/>
      <c r="AO216"/>
      <c r="AP216"/>
      <c r="AQ216"/>
    </row>
    <row r="217" spans="40:43" x14ac:dyDescent="0.2">
      <c r="AN217"/>
      <c r="AO217"/>
      <c r="AP217"/>
      <c r="AQ217"/>
    </row>
    <row r="218" spans="40:43" x14ac:dyDescent="0.2">
      <c r="AN218"/>
      <c r="AO218"/>
      <c r="AP218"/>
      <c r="AQ218"/>
    </row>
    <row r="219" spans="40:43" x14ac:dyDescent="0.2">
      <c r="AN219"/>
      <c r="AO219"/>
      <c r="AP219"/>
      <c r="AQ219"/>
    </row>
    <row r="220" spans="40:43" x14ac:dyDescent="0.2">
      <c r="AN220"/>
      <c r="AO220"/>
      <c r="AP220"/>
      <c r="AQ220"/>
    </row>
    <row r="221" spans="40:43" x14ac:dyDescent="0.2">
      <c r="AN221"/>
      <c r="AO221"/>
      <c r="AP221"/>
      <c r="AQ221"/>
    </row>
    <row r="222" spans="40:43" x14ac:dyDescent="0.2">
      <c r="AN222"/>
      <c r="AO222"/>
      <c r="AP222"/>
      <c r="AQ222"/>
    </row>
    <row r="223" spans="40:43" x14ac:dyDescent="0.2">
      <c r="AN223"/>
      <c r="AO223"/>
      <c r="AP223"/>
      <c r="AQ223"/>
    </row>
    <row r="224" spans="40:43" x14ac:dyDescent="0.2">
      <c r="AN224"/>
      <c r="AO224"/>
      <c r="AP224"/>
      <c r="AQ224"/>
    </row>
    <row r="225" spans="40:43" x14ac:dyDescent="0.2">
      <c r="AN225"/>
      <c r="AO225"/>
      <c r="AP225"/>
      <c r="AQ225"/>
    </row>
    <row r="226" spans="40:43" x14ac:dyDescent="0.2">
      <c r="AN226"/>
      <c r="AO226"/>
      <c r="AP226"/>
      <c r="AQ226"/>
    </row>
    <row r="227" spans="40:43" x14ac:dyDescent="0.2">
      <c r="AN227"/>
      <c r="AO227"/>
      <c r="AP227"/>
      <c r="AQ227"/>
    </row>
    <row r="228" spans="40:43" x14ac:dyDescent="0.2">
      <c r="AN228"/>
      <c r="AO228"/>
      <c r="AP228"/>
      <c r="AQ228"/>
    </row>
    <row r="229" spans="40:43" x14ac:dyDescent="0.2">
      <c r="AN229"/>
      <c r="AO229"/>
      <c r="AP229"/>
      <c r="AQ229"/>
    </row>
    <row r="230" spans="40:43" x14ac:dyDescent="0.2">
      <c r="AN230"/>
      <c r="AO230"/>
      <c r="AP230"/>
      <c r="AQ230"/>
    </row>
    <row r="231" spans="40:43" x14ac:dyDescent="0.2">
      <c r="AN231"/>
      <c r="AO231"/>
      <c r="AP231"/>
      <c r="AQ231"/>
    </row>
    <row r="232" spans="40:43" x14ac:dyDescent="0.2">
      <c r="AN232"/>
      <c r="AO232"/>
      <c r="AP232"/>
      <c r="AQ232"/>
    </row>
    <row r="233" spans="40:43" x14ac:dyDescent="0.2">
      <c r="AN233"/>
      <c r="AO233"/>
      <c r="AP233"/>
      <c r="AQ233"/>
    </row>
    <row r="234" spans="40:43" x14ac:dyDescent="0.2">
      <c r="AN234"/>
      <c r="AO234"/>
      <c r="AP234"/>
      <c r="AQ234"/>
    </row>
    <row r="235" spans="40:43" x14ac:dyDescent="0.2">
      <c r="AN235"/>
      <c r="AO235"/>
      <c r="AP235"/>
      <c r="AQ235"/>
    </row>
    <row r="236" spans="40:43" x14ac:dyDescent="0.2">
      <c r="AN236"/>
      <c r="AO236"/>
      <c r="AP236"/>
      <c r="AQ236"/>
    </row>
    <row r="237" spans="40:43" x14ac:dyDescent="0.2">
      <c r="AN237"/>
      <c r="AO237"/>
      <c r="AP237"/>
      <c r="AQ237"/>
    </row>
    <row r="238" spans="40:43" x14ac:dyDescent="0.2">
      <c r="AN238"/>
      <c r="AO238"/>
      <c r="AP238"/>
      <c r="AQ238"/>
    </row>
    <row r="239" spans="40:43" x14ac:dyDescent="0.2">
      <c r="AN239"/>
      <c r="AO239"/>
      <c r="AP239"/>
      <c r="AQ239"/>
    </row>
    <row r="240" spans="40:43" x14ac:dyDescent="0.2">
      <c r="AN240"/>
      <c r="AO240"/>
      <c r="AP240"/>
      <c r="AQ240"/>
    </row>
    <row r="241" spans="40:43" x14ac:dyDescent="0.2">
      <c r="AN241"/>
      <c r="AO241"/>
      <c r="AP241"/>
      <c r="AQ241"/>
    </row>
    <row r="242" spans="40:43" x14ac:dyDescent="0.2">
      <c r="AN242"/>
      <c r="AO242"/>
      <c r="AP242"/>
      <c r="AQ242"/>
    </row>
    <row r="243" spans="40:43" x14ac:dyDescent="0.2">
      <c r="AN243"/>
      <c r="AO243"/>
      <c r="AP243"/>
      <c r="AQ243"/>
    </row>
    <row r="244" spans="40:43" x14ac:dyDescent="0.2">
      <c r="AN244"/>
      <c r="AO244"/>
      <c r="AP244"/>
      <c r="AQ244"/>
    </row>
    <row r="245" spans="40:43" x14ac:dyDescent="0.2">
      <c r="AN245"/>
      <c r="AO245"/>
      <c r="AP245"/>
      <c r="AQ245"/>
    </row>
    <row r="246" spans="40:43" x14ac:dyDescent="0.2">
      <c r="AN246"/>
      <c r="AO246"/>
      <c r="AP246"/>
      <c r="AQ246"/>
    </row>
    <row r="247" spans="40:43" x14ac:dyDescent="0.2">
      <c r="AN247"/>
      <c r="AO247"/>
      <c r="AP247"/>
      <c r="AQ247"/>
    </row>
    <row r="248" spans="40:43" x14ac:dyDescent="0.2">
      <c r="AN248"/>
      <c r="AO248"/>
      <c r="AP248"/>
      <c r="AQ248"/>
    </row>
    <row r="249" spans="40:43" x14ac:dyDescent="0.2">
      <c r="AN249"/>
      <c r="AO249"/>
      <c r="AP249"/>
      <c r="AQ249"/>
    </row>
    <row r="250" spans="40:43" x14ac:dyDescent="0.2">
      <c r="AN250"/>
      <c r="AO250"/>
      <c r="AP250"/>
      <c r="AQ250"/>
    </row>
    <row r="251" spans="40:43" x14ac:dyDescent="0.2">
      <c r="AN251"/>
      <c r="AO251"/>
      <c r="AP251"/>
      <c r="AQ251"/>
    </row>
    <row r="252" spans="40:43" x14ac:dyDescent="0.2">
      <c r="AN252"/>
      <c r="AO252"/>
      <c r="AP252"/>
      <c r="AQ252"/>
    </row>
    <row r="253" spans="40:43" x14ac:dyDescent="0.2">
      <c r="AN253"/>
      <c r="AO253"/>
      <c r="AP253"/>
      <c r="AQ253"/>
    </row>
    <row r="254" spans="40:43" x14ac:dyDescent="0.2">
      <c r="AN254"/>
      <c r="AO254"/>
      <c r="AP254"/>
      <c r="AQ254"/>
    </row>
    <row r="255" spans="40:43" x14ac:dyDescent="0.2">
      <c r="AN255"/>
      <c r="AO255"/>
      <c r="AP255"/>
      <c r="AQ255"/>
    </row>
    <row r="256" spans="40:43" x14ac:dyDescent="0.2">
      <c r="AN256"/>
      <c r="AO256"/>
      <c r="AP256"/>
      <c r="AQ256"/>
    </row>
    <row r="257" spans="40:43" x14ac:dyDescent="0.2">
      <c r="AN257"/>
      <c r="AO257"/>
      <c r="AP257"/>
      <c r="AQ257"/>
    </row>
    <row r="258" spans="40:43" x14ac:dyDescent="0.2">
      <c r="AN258"/>
      <c r="AO258"/>
      <c r="AP258"/>
      <c r="AQ258"/>
    </row>
    <row r="259" spans="40:43" x14ac:dyDescent="0.2">
      <c r="AN259"/>
      <c r="AO259"/>
      <c r="AP259"/>
      <c r="AQ259"/>
    </row>
    <row r="260" spans="40:43" x14ac:dyDescent="0.2">
      <c r="AN260"/>
      <c r="AO260"/>
      <c r="AP260"/>
      <c r="AQ260"/>
    </row>
    <row r="261" spans="40:43" x14ac:dyDescent="0.2">
      <c r="AN261"/>
      <c r="AO261"/>
      <c r="AP261"/>
      <c r="AQ261"/>
    </row>
    <row r="262" spans="40:43" x14ac:dyDescent="0.2">
      <c r="AN262"/>
      <c r="AO262"/>
      <c r="AP262"/>
      <c r="AQ262"/>
    </row>
    <row r="263" spans="40:43" x14ac:dyDescent="0.2">
      <c r="AN263"/>
      <c r="AO263"/>
      <c r="AP263"/>
      <c r="AQ263"/>
    </row>
    <row r="264" spans="40:43" x14ac:dyDescent="0.2">
      <c r="AN264"/>
      <c r="AO264"/>
      <c r="AP264"/>
      <c r="AQ264"/>
    </row>
    <row r="265" spans="40:43" x14ac:dyDescent="0.2">
      <c r="AN265"/>
      <c r="AO265"/>
      <c r="AP265"/>
      <c r="AQ265"/>
    </row>
    <row r="266" spans="40:43" x14ac:dyDescent="0.2">
      <c r="AN266"/>
      <c r="AO266"/>
      <c r="AP266"/>
      <c r="AQ266"/>
    </row>
    <row r="267" spans="40:43" x14ac:dyDescent="0.2">
      <c r="AN267"/>
      <c r="AO267"/>
      <c r="AP267"/>
      <c r="AQ267"/>
    </row>
    <row r="268" spans="40:43" x14ac:dyDescent="0.2">
      <c r="AN268"/>
      <c r="AO268"/>
      <c r="AP268"/>
      <c r="AQ268"/>
    </row>
    <row r="269" spans="40:43" x14ac:dyDescent="0.2">
      <c r="AN269"/>
      <c r="AO269"/>
      <c r="AP269"/>
      <c r="AQ269"/>
    </row>
    <row r="270" spans="40:43" x14ac:dyDescent="0.2">
      <c r="AN270"/>
      <c r="AO270"/>
      <c r="AP270"/>
      <c r="AQ270"/>
    </row>
    <row r="271" spans="40:43" x14ac:dyDescent="0.2">
      <c r="AN271"/>
      <c r="AO271"/>
      <c r="AP271"/>
      <c r="AQ271"/>
    </row>
    <row r="272" spans="40:43" x14ac:dyDescent="0.2">
      <c r="AN272"/>
      <c r="AO272"/>
      <c r="AP272"/>
      <c r="AQ272"/>
    </row>
    <row r="273" spans="40:43" x14ac:dyDescent="0.2">
      <c r="AN273"/>
      <c r="AO273"/>
      <c r="AP273"/>
      <c r="AQ273"/>
    </row>
    <row r="274" spans="40:43" x14ac:dyDescent="0.2">
      <c r="AN274"/>
      <c r="AO274"/>
      <c r="AP274"/>
      <c r="AQ274"/>
    </row>
    <row r="275" spans="40:43" x14ac:dyDescent="0.2">
      <c r="AN275"/>
      <c r="AO275"/>
      <c r="AP275"/>
      <c r="AQ275"/>
    </row>
    <row r="276" spans="40:43" x14ac:dyDescent="0.2">
      <c r="AN276"/>
      <c r="AO276"/>
      <c r="AP276"/>
      <c r="AQ276"/>
    </row>
    <row r="277" spans="40:43" x14ac:dyDescent="0.2">
      <c r="AN277"/>
      <c r="AO277"/>
      <c r="AP277"/>
      <c r="AQ277"/>
    </row>
    <row r="278" spans="40:43" x14ac:dyDescent="0.2">
      <c r="AN278"/>
      <c r="AO278"/>
      <c r="AP278"/>
      <c r="AQ278"/>
    </row>
    <row r="279" spans="40:43" x14ac:dyDescent="0.2">
      <c r="AN279"/>
      <c r="AO279"/>
      <c r="AP279"/>
      <c r="AQ279"/>
    </row>
    <row r="280" spans="40:43" x14ac:dyDescent="0.2">
      <c r="AN280"/>
      <c r="AO280"/>
      <c r="AP280"/>
      <c r="AQ280"/>
    </row>
    <row r="281" spans="40:43" x14ac:dyDescent="0.2">
      <c r="AN281"/>
      <c r="AO281"/>
      <c r="AP281"/>
      <c r="AQ281"/>
    </row>
    <row r="282" spans="40:43" x14ac:dyDescent="0.2">
      <c r="AN282"/>
      <c r="AO282"/>
      <c r="AP282"/>
      <c r="AQ282"/>
    </row>
    <row r="283" spans="40:43" x14ac:dyDescent="0.2">
      <c r="AN283"/>
      <c r="AO283"/>
      <c r="AP283"/>
      <c r="AQ283"/>
    </row>
    <row r="284" spans="40:43" x14ac:dyDescent="0.2">
      <c r="AN284"/>
      <c r="AO284"/>
      <c r="AP284"/>
      <c r="AQ284"/>
    </row>
    <row r="285" spans="40:43" x14ac:dyDescent="0.2">
      <c r="AN285"/>
      <c r="AO285"/>
      <c r="AP285"/>
      <c r="AQ285"/>
    </row>
    <row r="286" spans="40:43" x14ac:dyDescent="0.2">
      <c r="AN286"/>
      <c r="AO286"/>
      <c r="AP286"/>
      <c r="AQ286"/>
    </row>
    <row r="287" spans="40:43" x14ac:dyDescent="0.2">
      <c r="AN287"/>
      <c r="AO287"/>
      <c r="AP287"/>
      <c r="AQ287"/>
    </row>
    <row r="288" spans="40:43" x14ac:dyDescent="0.2">
      <c r="AN288"/>
      <c r="AO288"/>
      <c r="AP288"/>
      <c r="AQ288"/>
    </row>
    <row r="289" spans="40:43" x14ac:dyDescent="0.2">
      <c r="AN289"/>
      <c r="AO289"/>
      <c r="AP289"/>
      <c r="AQ289"/>
    </row>
    <row r="290" spans="40:43" x14ac:dyDescent="0.2">
      <c r="AN290"/>
      <c r="AO290"/>
      <c r="AP290"/>
      <c r="AQ290"/>
    </row>
    <row r="291" spans="40:43" x14ac:dyDescent="0.2">
      <c r="AN291"/>
      <c r="AO291"/>
      <c r="AP291"/>
      <c r="AQ291"/>
    </row>
    <row r="292" spans="40:43" x14ac:dyDescent="0.2">
      <c r="AN292"/>
      <c r="AO292"/>
      <c r="AP292"/>
      <c r="AQ292"/>
    </row>
    <row r="293" spans="40:43" x14ac:dyDescent="0.2">
      <c r="AN293"/>
      <c r="AO293"/>
      <c r="AP293"/>
      <c r="AQ293"/>
    </row>
    <row r="294" spans="40:43" x14ac:dyDescent="0.2">
      <c r="AN294"/>
      <c r="AO294"/>
      <c r="AP294"/>
      <c r="AQ294"/>
    </row>
    <row r="295" spans="40:43" x14ac:dyDescent="0.2">
      <c r="AN295"/>
      <c r="AO295"/>
      <c r="AP295"/>
      <c r="AQ295"/>
    </row>
    <row r="296" spans="40:43" x14ac:dyDescent="0.2">
      <c r="AN296"/>
      <c r="AO296"/>
      <c r="AP296"/>
      <c r="AQ296"/>
    </row>
    <row r="297" spans="40:43" x14ac:dyDescent="0.2">
      <c r="AN297"/>
      <c r="AO297"/>
      <c r="AP297"/>
      <c r="AQ297"/>
    </row>
    <row r="298" spans="40:43" x14ac:dyDescent="0.2">
      <c r="AN298"/>
      <c r="AO298"/>
      <c r="AP298"/>
      <c r="AQ298"/>
    </row>
    <row r="299" spans="40:43" x14ac:dyDescent="0.2">
      <c r="AN299"/>
      <c r="AO299"/>
      <c r="AP299"/>
      <c r="AQ299"/>
    </row>
    <row r="300" spans="40:43" x14ac:dyDescent="0.2">
      <c r="AN300"/>
      <c r="AO300"/>
      <c r="AP300"/>
      <c r="AQ300"/>
    </row>
    <row r="301" spans="40:43" x14ac:dyDescent="0.2">
      <c r="AN301"/>
      <c r="AO301"/>
      <c r="AP301"/>
      <c r="AQ301"/>
    </row>
  </sheetData>
  <conditionalFormatting sqref="I112:AA114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7:AL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horizontalDpi="4294967292" verticalDpi="429496729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78"/>
  <sheetViews>
    <sheetView workbookViewId="0">
      <selection activeCell="B10" sqref="B10:I10"/>
    </sheetView>
  </sheetViews>
  <sheetFormatPr baseColWidth="10" defaultRowHeight="16" x14ac:dyDescent="0.2"/>
  <cols>
    <col min="1" max="1" width="30.5" customWidth="1"/>
    <col min="40" max="42" width="10.83203125" style="7"/>
    <col min="45" max="45" width="30.5" customWidth="1"/>
  </cols>
  <sheetData>
    <row r="1" spans="1:84" ht="21" thickBot="1" x14ac:dyDescent="0.3">
      <c r="A1" s="12" t="s">
        <v>516</v>
      </c>
    </row>
    <row r="2" spans="1:84" ht="17" thickTop="1" x14ac:dyDescent="0.2"/>
    <row r="5" spans="1:84" ht="21" thickBot="1" x14ac:dyDescent="0.3">
      <c r="B5" s="12" t="s">
        <v>469</v>
      </c>
    </row>
    <row r="6" spans="1:84" ht="17" thickTop="1" x14ac:dyDescent="0.2">
      <c r="AO6" s="7" t="s">
        <v>307</v>
      </c>
    </row>
    <row r="7" spans="1:84" x14ac:dyDescent="0.2">
      <c r="AD7" t="s">
        <v>305</v>
      </c>
    </row>
    <row r="8" spans="1:84" x14ac:dyDescent="0.2">
      <c r="AD8" s="7">
        <f>SQRT(SUMSQ(AD11:AD76)/COUNT(AD11:AD76))</f>
        <v>7.0258226849843564E-2</v>
      </c>
      <c r="AM8" t="s">
        <v>308</v>
      </c>
      <c r="AN8" s="7">
        <f>SQRT(SUMSQ(AN11:AN76)/COUNT(AN11:AN76))</f>
        <v>0.15597722254887464</v>
      </c>
      <c r="AO8" s="7">
        <f>SQRT(SUMSQ(AO11:AO76)/COUNT(AO11:AO76))</f>
        <v>2.2767376211571242E-2</v>
      </c>
      <c r="AP8" s="7">
        <f>SQRT(SUMSQ(AP11:AP76)/COUNT(AP11:AP76))</f>
        <v>0.12957416730731078</v>
      </c>
    </row>
    <row r="9" spans="1:84" x14ac:dyDescent="0.2">
      <c r="B9" s="2" t="s">
        <v>262</v>
      </c>
      <c r="C9" s="2" t="s">
        <v>262</v>
      </c>
      <c r="D9" s="2" t="s">
        <v>262</v>
      </c>
      <c r="E9" s="2" t="s">
        <v>262</v>
      </c>
      <c r="F9" s="2" t="s">
        <v>262</v>
      </c>
      <c r="G9" s="2" t="s">
        <v>262</v>
      </c>
      <c r="H9" s="2" t="s">
        <v>262</v>
      </c>
      <c r="I9" s="2" t="s">
        <v>262</v>
      </c>
      <c r="K9" s="2" t="s">
        <v>138</v>
      </c>
      <c r="L9" s="2" t="s">
        <v>138</v>
      </c>
      <c r="M9" s="2" t="s">
        <v>138</v>
      </c>
      <c r="N9" s="2" t="s">
        <v>138</v>
      </c>
      <c r="O9" s="2" t="s">
        <v>138</v>
      </c>
      <c r="P9" s="2" t="s">
        <v>138</v>
      </c>
      <c r="Q9" s="2" t="s">
        <v>138</v>
      </c>
      <c r="R9" s="2" t="s">
        <v>138</v>
      </c>
      <c r="T9" s="2" t="s">
        <v>274</v>
      </c>
      <c r="U9" s="2" t="s">
        <v>274</v>
      </c>
      <c r="V9" s="2" t="s">
        <v>274</v>
      </c>
      <c r="W9" s="2" t="s">
        <v>274</v>
      </c>
      <c r="X9" s="2" t="s">
        <v>274</v>
      </c>
      <c r="Y9" s="2" t="s">
        <v>274</v>
      </c>
      <c r="Z9" s="2" t="s">
        <v>274</v>
      </c>
      <c r="AA9" s="2" t="s">
        <v>274</v>
      </c>
      <c r="AT9" s="2" t="s">
        <v>301</v>
      </c>
      <c r="BB9" s="2" t="s">
        <v>276</v>
      </c>
      <c r="BJ9" s="2" t="s">
        <v>277</v>
      </c>
      <c r="BR9" s="2" t="s">
        <v>270</v>
      </c>
      <c r="BZ9" s="2" t="s">
        <v>271</v>
      </c>
    </row>
    <row r="10" spans="1:84" ht="20" thickBot="1" x14ac:dyDescent="0.3">
      <c r="B10" s="11" t="s">
        <v>0</v>
      </c>
      <c r="C10" s="11" t="s">
        <v>1</v>
      </c>
      <c r="D10" s="11" t="s">
        <v>475</v>
      </c>
      <c r="E10" s="11" t="s">
        <v>521</v>
      </c>
      <c r="F10" s="11" t="s">
        <v>522</v>
      </c>
      <c r="G10" s="11" t="s">
        <v>523</v>
      </c>
      <c r="H10" s="11" t="s">
        <v>524</v>
      </c>
      <c r="I10" s="11" t="s">
        <v>525</v>
      </c>
      <c r="K10" s="18" t="s">
        <v>0</v>
      </c>
      <c r="L10" s="18" t="s">
        <v>1</v>
      </c>
      <c r="M10" s="18" t="s">
        <v>475</v>
      </c>
      <c r="N10" s="18" t="s">
        <v>521</v>
      </c>
      <c r="O10" s="18" t="s">
        <v>522</v>
      </c>
      <c r="P10" s="18" t="s">
        <v>523</v>
      </c>
      <c r="Q10" s="18" t="s">
        <v>524</v>
      </c>
      <c r="R10" s="18" t="s">
        <v>525</v>
      </c>
      <c r="T10" s="18" t="s">
        <v>0</v>
      </c>
      <c r="U10" s="18" t="s">
        <v>1</v>
      </c>
      <c r="V10" s="18" t="s">
        <v>475</v>
      </c>
      <c r="W10" s="18" t="s">
        <v>521</v>
      </c>
      <c r="X10" s="18" t="s">
        <v>522</v>
      </c>
      <c r="Y10" s="18" t="s">
        <v>523</v>
      </c>
      <c r="Z10" s="18" t="s">
        <v>524</v>
      </c>
      <c r="AA10" s="18" t="s">
        <v>525</v>
      </c>
      <c r="AD10" s="45" t="s">
        <v>0</v>
      </c>
      <c r="AE10" s="45" t="s">
        <v>1</v>
      </c>
      <c r="AF10" s="45" t="s">
        <v>475</v>
      </c>
      <c r="AG10" s="45" t="s">
        <v>521</v>
      </c>
      <c r="AH10" s="45" t="s">
        <v>522</v>
      </c>
      <c r="AI10" s="45" t="s">
        <v>526</v>
      </c>
      <c r="AJ10" s="45" t="s">
        <v>527</v>
      </c>
      <c r="AK10" s="45" t="s">
        <v>525</v>
      </c>
      <c r="AL10" s="2"/>
      <c r="AN10" s="2" t="s">
        <v>528</v>
      </c>
      <c r="AO10" s="2" t="s">
        <v>529</v>
      </c>
      <c r="AP10" s="13" t="s">
        <v>306</v>
      </c>
      <c r="AT10" s="11" t="s">
        <v>0</v>
      </c>
      <c r="AU10" s="11" t="s">
        <v>1</v>
      </c>
      <c r="AV10" s="11" t="s">
        <v>475</v>
      </c>
      <c r="AW10" s="11" t="s">
        <v>521</v>
      </c>
      <c r="AX10" s="11" t="s">
        <v>4</v>
      </c>
      <c r="AY10" s="11" t="s">
        <v>530</v>
      </c>
      <c r="AZ10" s="11" t="s">
        <v>522</v>
      </c>
      <c r="BA10" s="11"/>
      <c r="BB10" s="18" t="s">
        <v>0</v>
      </c>
      <c r="BC10" s="18" t="s">
        <v>1</v>
      </c>
      <c r="BD10" s="18" t="s">
        <v>475</v>
      </c>
      <c r="BE10" s="18" t="s">
        <v>521</v>
      </c>
      <c r="BF10" s="18" t="s">
        <v>4</v>
      </c>
      <c r="BG10" s="18" t="s">
        <v>530</v>
      </c>
      <c r="BH10" s="18" t="s">
        <v>522</v>
      </c>
      <c r="BI10" s="11"/>
      <c r="BJ10" s="18" t="s">
        <v>0</v>
      </c>
      <c r="BK10" s="18" t="s">
        <v>1</v>
      </c>
      <c r="BL10" s="18" t="s">
        <v>475</v>
      </c>
      <c r="BM10" s="18" t="s">
        <v>521</v>
      </c>
      <c r="BN10" s="18" t="s">
        <v>4</v>
      </c>
      <c r="BO10" s="18" t="s">
        <v>530</v>
      </c>
      <c r="BP10" s="18" t="s">
        <v>522</v>
      </c>
      <c r="BQ10" s="11"/>
      <c r="BR10" s="18" t="s">
        <v>0</v>
      </c>
      <c r="BS10" s="18" t="s">
        <v>1</v>
      </c>
      <c r="BT10" s="18" t="s">
        <v>475</v>
      </c>
      <c r="BU10" s="18" t="s">
        <v>521</v>
      </c>
      <c r="BV10" s="18" t="s">
        <v>4</v>
      </c>
      <c r="BW10" s="18" t="s">
        <v>530</v>
      </c>
      <c r="BX10" s="18" t="s">
        <v>522</v>
      </c>
      <c r="BY10" s="11"/>
      <c r="BZ10" s="18" t="s">
        <v>0</v>
      </c>
      <c r="CA10" s="18" t="s">
        <v>1</v>
      </c>
      <c r="CB10" s="18" t="s">
        <v>475</v>
      </c>
      <c r="CC10" s="18" t="s">
        <v>521</v>
      </c>
      <c r="CD10" s="18" t="s">
        <v>4</v>
      </c>
      <c r="CE10" s="18" t="s">
        <v>530</v>
      </c>
      <c r="CF10" s="18" t="s">
        <v>522</v>
      </c>
    </row>
    <row r="11" spans="1:84" ht="17" thickTop="1" x14ac:dyDescent="0.2">
      <c r="A11" t="s">
        <v>140</v>
      </c>
      <c r="B11" s="1">
        <f t="shared" ref="B11:B42" si="0">627.5095*(BB11+BJ11-AT11)</f>
        <v>3.7235372948954404</v>
      </c>
      <c r="C11" s="1">
        <f t="shared" ref="C11:C42" si="1">627.5095*(BC11+BK11-AU11)</f>
        <v>5.0628675080971268</v>
      </c>
      <c r="D11" s="1">
        <f t="shared" ref="D11:D42" si="2">627.5095*(BD11+BL11-AV11)</f>
        <v>4.8170767307198323</v>
      </c>
      <c r="E11" s="1">
        <f t="shared" ref="E11:E42" si="3">627.5095*(BE11+BM11-AW11)</f>
        <v>5.0827218660001794</v>
      </c>
      <c r="F11" s="1">
        <f t="shared" ref="F11:F42" si="4">627.5095*(BH11+BP11-AZ11)</f>
        <v>5.0371307028922265</v>
      </c>
      <c r="G11" s="1">
        <f t="shared" ref="G11:G42" si="5">(F11-D11)*AY11+D11</f>
        <v>5.081370353457765</v>
      </c>
      <c r="H11" s="1">
        <f t="shared" ref="H11:H42" si="6">(F11-D11)*AX11+D11</f>
        <v>5.0867773634560125</v>
      </c>
      <c r="I11" s="1">
        <f>(F11-D11)*1.1413+D11</f>
        <v>5.0682243291601861</v>
      </c>
      <c r="K11" s="1">
        <f t="shared" ref="K11:K42" si="7">627.5095*(BR11+BZ11-AT11)</f>
        <v>3.6656583173636945</v>
      </c>
      <c r="L11" s="1">
        <f t="shared" ref="L11:L42" si="8">627.5095*(BS11+CA11-AU11)</f>
        <v>4.9194769820442925</v>
      </c>
      <c r="M11" s="1">
        <f t="shared" ref="M11:M42" si="9">627.5095*(BT11+CB11-AV11)</f>
        <v>4.6710651903556197</v>
      </c>
      <c r="N11" s="1">
        <f t="shared" ref="N11:N42" si="10">627.5095*(BU11+CC11-AW11)</f>
        <v>4.8728456385394452</v>
      </c>
      <c r="O11" s="1">
        <f t="shared" ref="O11:O42" si="11">627.5095*(BX11+CF11-AZ11)</f>
        <v>4.8291597402937931</v>
      </c>
      <c r="P11" s="1">
        <f t="shared" ref="P11:P42" si="12">(O11-M11)*AY11+M11</f>
        <v>4.8609430686133637</v>
      </c>
      <c r="Q11" s="1">
        <f t="shared" ref="Q11:Q42" si="13">(O11-M11)*AX11+M11</f>
        <v>4.8648276556705534</v>
      </c>
      <c r="R11" s="1">
        <f>(O11-M11)*1.1413+M11</f>
        <v>4.8514985002000568</v>
      </c>
      <c r="T11" s="1">
        <f>(B11+K11)/2</f>
        <v>3.6945978061295675</v>
      </c>
      <c r="U11" s="1">
        <f t="shared" ref="U11:AA11" si="14">(C11+L11)/2</f>
        <v>4.9911722450707092</v>
      </c>
      <c r="V11" s="1">
        <f t="shared" si="14"/>
        <v>4.7440709605377265</v>
      </c>
      <c r="W11" s="1">
        <f t="shared" si="14"/>
        <v>4.9777837522698123</v>
      </c>
      <c r="X11" s="1">
        <f t="shared" si="14"/>
        <v>4.9331452215930103</v>
      </c>
      <c r="Y11" s="1">
        <f t="shared" si="14"/>
        <v>4.9711567110355643</v>
      </c>
      <c r="Z11" s="1">
        <f t="shared" si="14"/>
        <v>4.975802509563283</v>
      </c>
      <c r="AA11" s="1">
        <f t="shared" si="14"/>
        <v>4.9598614146801214</v>
      </c>
      <c r="AD11" s="1">
        <f>K11-B11</f>
        <v>-5.7878977531745868E-2</v>
      </c>
      <c r="AE11" s="1">
        <f t="shared" ref="AE11:AJ11" si="15">L11-C11</f>
        <v>-0.14339052605283431</v>
      </c>
      <c r="AF11" s="1">
        <f t="shared" si="15"/>
        <v>-0.1460115403642126</v>
      </c>
      <c r="AG11" s="1">
        <f t="shared" si="15"/>
        <v>-0.2098762274607342</v>
      </c>
      <c r="AH11" s="1">
        <f t="shared" si="15"/>
        <v>-0.2079709625984334</v>
      </c>
      <c r="AI11" s="1">
        <f t="shared" si="15"/>
        <v>-0.22042728484440133</v>
      </c>
      <c r="AJ11" s="1">
        <f t="shared" si="15"/>
        <v>-0.22194970778545908</v>
      </c>
      <c r="AK11" s="1">
        <f>R11-I11</f>
        <v>-0.21672582896012926</v>
      </c>
      <c r="AL11" s="1"/>
      <c r="AM11" t="s">
        <v>140</v>
      </c>
      <c r="AN11" s="7">
        <f>AE11-AD11</f>
        <v>-8.5511548521088443E-2</v>
      </c>
      <c r="AO11" s="7">
        <f>AF11-AE11</f>
        <v>-2.6210143113782891E-3</v>
      </c>
      <c r="AP11" s="7">
        <f>AH11-AF11</f>
        <v>-6.1959422234220796E-2</v>
      </c>
      <c r="AS11" t="s">
        <v>140</v>
      </c>
      <c r="AT11">
        <v>-152.12870860690199</v>
      </c>
      <c r="AU11">
        <v>-152.72279703408299</v>
      </c>
      <c r="AV11">
        <v>-152.711512814939</v>
      </c>
      <c r="AW11">
        <v>-152.728578751898</v>
      </c>
      <c r="AX11">
        <v>1.225611290147</v>
      </c>
      <c r="AY11">
        <v>1.2010400000000001</v>
      </c>
      <c r="AZ11">
        <f>(AW11-AV11)/AX11+AV11</f>
        <v>-152.72543724358633</v>
      </c>
      <c r="BB11">
        <v>-76.061292758814005</v>
      </c>
      <c r="BC11">
        <v>-76.357346929163995</v>
      </c>
      <c r="BD11">
        <v>-76.351888818282006</v>
      </c>
      <c r="BE11">
        <v>-76.360219929544996</v>
      </c>
      <c r="BF11">
        <v>1.2259938062019999</v>
      </c>
      <c r="BG11">
        <v>1.20123</v>
      </c>
      <c r="BH11">
        <f>(BE11-BD11)/BF11+BD11</f>
        <v>-76.358684212533461</v>
      </c>
      <c r="BJ11">
        <v>-76.061482013947</v>
      </c>
      <c r="BK11">
        <v>-76.357381912313002</v>
      </c>
      <c r="BL11">
        <v>-76.351947496571</v>
      </c>
      <c r="BM11">
        <v>-76.360258989814994</v>
      </c>
      <c r="BN11">
        <v>1.2261812659369999</v>
      </c>
      <c r="BO11">
        <v>1.20139</v>
      </c>
      <c r="BP11">
        <f>(BM11-BL11)/BN11+BL11</f>
        <v>-76.358725852654956</v>
      </c>
      <c r="BR11">
        <v>-76.061533121170001</v>
      </c>
      <c r="BS11">
        <v>-76.357540586610995</v>
      </c>
      <c r="BT11">
        <v>-76.352108203091007</v>
      </c>
      <c r="BU11">
        <v>-76.360494633596005</v>
      </c>
      <c r="BV11">
        <v>1.224377788525</v>
      </c>
      <c r="BW11">
        <v>1.19964</v>
      </c>
      <c r="BX11">
        <f>(BU11-BT11)/BV11+BT11</f>
        <v>-76.358957747883139</v>
      </c>
      <c r="BZ11">
        <v>-76.061333887608995</v>
      </c>
      <c r="CA11">
        <v>-76.357416762205006</v>
      </c>
      <c r="CB11">
        <v>-76.351960795953005</v>
      </c>
      <c r="CC11">
        <v>-76.360318744807998</v>
      </c>
      <c r="CD11">
        <v>1.2249768801650001</v>
      </c>
      <c r="CE11">
        <v>1.2003600000000001</v>
      </c>
      <c r="CF11">
        <f>(CC11-CB11)/CD11+CB11</f>
        <v>-76.35878374011655</v>
      </c>
    </row>
    <row r="12" spans="1:84" x14ac:dyDescent="0.2">
      <c r="A12" t="s">
        <v>141</v>
      </c>
      <c r="B12" s="1">
        <f t="shared" si="0"/>
        <v>3.767855477753673</v>
      </c>
      <c r="C12" s="1">
        <f t="shared" si="1"/>
        <v>5.7819478880878981</v>
      </c>
      <c r="D12" s="1">
        <f t="shared" si="2"/>
        <v>5.3885131150828816</v>
      </c>
      <c r="E12" s="1">
        <f t="shared" si="3"/>
        <v>5.7492955649393753</v>
      </c>
      <c r="F12" s="1">
        <f t="shared" si="4"/>
        <v>5.6868601366784919</v>
      </c>
      <c r="G12" s="1">
        <f t="shared" si="5"/>
        <v>5.7434237485028037</v>
      </c>
      <c r="H12" s="1">
        <f t="shared" si="6"/>
        <v>5.7519729876288466</v>
      </c>
      <c r="I12" s="1">
        <f t="shared" ref="I12:I75" si="16">(F12-D12)*1.1413+D12</f>
        <v>5.7290165708299519</v>
      </c>
      <c r="K12" s="1">
        <f t="shared" si="7"/>
        <v>3.7089373325615784</v>
      </c>
      <c r="L12" s="1">
        <f t="shared" si="8"/>
        <v>5.631414999362784</v>
      </c>
      <c r="M12" s="1">
        <f t="shared" si="9"/>
        <v>5.2279617786270958</v>
      </c>
      <c r="N12" s="1">
        <f t="shared" si="10"/>
        <v>5.516744646908907</v>
      </c>
      <c r="O12" s="1">
        <f t="shared" si="11"/>
        <v>5.4538413357194129</v>
      </c>
      <c r="P12" s="1">
        <f t="shared" si="12"/>
        <v>5.4966658409485456</v>
      </c>
      <c r="Q12" s="1">
        <f t="shared" si="13"/>
        <v>5.503138499321131</v>
      </c>
      <c r="R12" s="1">
        <f t="shared" ref="R12:R75" si="17">(O12-M12)*1.1413+M12</f>
        <v>5.485758117136557</v>
      </c>
      <c r="T12" s="1">
        <f t="shared" ref="T12:T74" si="18">(B12+K12)/2</f>
        <v>3.7383964051576255</v>
      </c>
      <c r="U12" s="1">
        <f t="shared" ref="U12:U75" si="19">(C12+L12)/2</f>
        <v>5.7066814437253406</v>
      </c>
      <c r="V12" s="1">
        <f t="shared" ref="V12:V75" si="20">(D12+M12)/2</f>
        <v>5.3082374468549887</v>
      </c>
      <c r="W12" s="1">
        <f t="shared" ref="W12:W75" si="21">(E12+N12)/2</f>
        <v>5.6330201059241407</v>
      </c>
      <c r="X12" s="1">
        <f t="shared" ref="X12:X75" si="22">(F12+O12)/2</f>
        <v>5.5703507361989519</v>
      </c>
      <c r="Y12" s="1">
        <f t="shared" ref="Y12:Y75" si="23">(G12+P12)/2</f>
        <v>5.6200447947256746</v>
      </c>
      <c r="Z12" s="1">
        <f t="shared" ref="Z12:Z75" si="24">(H12+Q12)/2</f>
        <v>5.6275557434749892</v>
      </c>
      <c r="AA12" s="1">
        <f t="shared" ref="AA12:AA75" si="25">(I12+R12)/2</f>
        <v>5.6073873439832544</v>
      </c>
      <c r="AD12" s="1">
        <f t="shared" ref="AD12:AD75" si="26">K12-B12</f>
        <v>-5.8918145192094595E-2</v>
      </c>
      <c r="AE12" s="1">
        <f t="shared" ref="AE12:AE75" si="27">L12-C12</f>
        <v>-0.15053288872511406</v>
      </c>
      <c r="AF12" s="1">
        <f t="shared" ref="AF12:AF75" si="28">M12-D12</f>
        <v>-0.16055133645578579</v>
      </c>
      <c r="AG12" s="1">
        <f t="shared" ref="AG12:AG75" si="29">N12-E12</f>
        <v>-0.23255091803046835</v>
      </c>
      <c r="AH12" s="1">
        <f t="shared" ref="AH12:AH75" si="30">O12-F12</f>
        <v>-0.23301880095907901</v>
      </c>
      <c r="AI12" s="1">
        <f t="shared" ref="AI12:AI75" si="31">P12-G12</f>
        <v>-0.24675790755425808</v>
      </c>
      <c r="AJ12" s="1">
        <f t="shared" ref="AJ12:AJ75" si="32">Q12-H12</f>
        <v>-0.2488344883077156</v>
      </c>
      <c r="AK12" s="1">
        <f t="shared" ref="AK12:AK75" si="33">R12-I12</f>
        <v>-0.24325845369339483</v>
      </c>
      <c r="AL12" s="1"/>
      <c r="AM12" t="s">
        <v>141</v>
      </c>
      <c r="AN12" s="7">
        <f t="shared" ref="AN12:AO75" si="34">AE12-AD12</f>
        <v>-9.161474353301946E-2</v>
      </c>
      <c r="AO12" s="7">
        <f>AF12-AE12</f>
        <v>-1.0018447730671731E-2</v>
      </c>
      <c r="AP12" s="7">
        <f t="shared" ref="AP12:AP75" si="35">AH12-AF12</f>
        <v>-7.2467464503293222E-2</v>
      </c>
      <c r="AS12" t="s">
        <v>141</v>
      </c>
      <c r="AT12">
        <v>-191.16073378706699</v>
      </c>
      <c r="AU12">
        <v>-191.93912688623999</v>
      </c>
      <c r="AV12">
        <v>-191.93354405031801</v>
      </c>
      <c r="AW12">
        <v>-191.95809669094501</v>
      </c>
      <c r="AX12">
        <v>1.218245352684</v>
      </c>
      <c r="AY12">
        <v>1.1895899999999999</v>
      </c>
      <c r="AZ12">
        <f>(AW12-AV12)/AX12+AV12</f>
        <v>-191.95369815193055</v>
      </c>
      <c r="BB12">
        <v>-76.061233212247998</v>
      </c>
      <c r="BC12">
        <v>-76.357333061374007</v>
      </c>
      <c r="BD12">
        <v>-76.351868231167003</v>
      </c>
      <c r="BE12">
        <v>-76.360205338509999</v>
      </c>
      <c r="BF12">
        <v>1.2259325658139999</v>
      </c>
      <c r="BG12">
        <v>1.2011799999999999</v>
      </c>
      <c r="BH12">
        <f t="shared" ref="BH12:BH75" si="36">(BE12-BD12)/BF12+BD12</f>
        <v>-76.358668855912185</v>
      </c>
      <c r="BJ12">
        <v>-115.093496115161</v>
      </c>
      <c r="BK12">
        <v>-115.57257970478</v>
      </c>
      <c r="BL12">
        <v>-115.57308867725899</v>
      </c>
      <c r="BM12">
        <v>-115.588729267136</v>
      </c>
      <c r="BN12">
        <v>1.2145172122029999</v>
      </c>
      <c r="BO12">
        <v>1.18323</v>
      </c>
      <c r="BP12">
        <f t="shared" ref="BP12:BP75" si="37">(BM12-BL12)/BN12+BL12</f>
        <v>-115.58596670790348</v>
      </c>
      <c r="BR12">
        <v>-115.093535187852</v>
      </c>
      <c r="BS12">
        <v>-115.572701866418</v>
      </c>
      <c r="BT12">
        <v>-115.57323089547199</v>
      </c>
      <c r="BU12">
        <v>-115.58894012055499</v>
      </c>
      <c r="BV12">
        <v>1.2132213864379999</v>
      </c>
      <c r="BW12">
        <v>1.18201</v>
      </c>
      <c r="BX12">
        <f t="shared" ref="BX12:BX75" si="38">(BU12-BT12)/BV12+BT12</f>
        <v>-115.58617925366829</v>
      </c>
      <c r="BZ12">
        <v>-76.061288031594003</v>
      </c>
      <c r="CA12">
        <v>-76.357450789154001</v>
      </c>
      <c r="CB12">
        <v>-76.351981867784005</v>
      </c>
      <c r="CC12">
        <v>-76.360365078553002</v>
      </c>
      <c r="CD12">
        <v>1.2245805445689999</v>
      </c>
      <c r="CE12">
        <v>1.2</v>
      </c>
      <c r="CF12">
        <f t="shared" ref="CF12:CF75" si="39">(CC12-CB12)/CD12+CB12</f>
        <v>-76.358827649228246</v>
      </c>
    </row>
    <row r="13" spans="1:84" x14ac:dyDescent="0.2">
      <c r="A13" t="s">
        <v>142</v>
      </c>
      <c r="B13" s="1">
        <f t="shared" si="0"/>
        <v>4.6772218642919867</v>
      </c>
      <c r="C13" s="1">
        <f t="shared" si="1"/>
        <v>7.1865044532817022</v>
      </c>
      <c r="D13" s="1">
        <f t="shared" si="2"/>
        <v>6.6266019608559885</v>
      </c>
      <c r="E13" s="1">
        <f t="shared" si="3"/>
        <v>7.079545900144594</v>
      </c>
      <c r="F13" s="1">
        <f t="shared" si="4"/>
        <v>6.9950110180974159</v>
      </c>
      <c r="G13" s="1">
        <f t="shared" si="5"/>
        <v>7.0603852053049074</v>
      </c>
      <c r="H13" s="1">
        <f t="shared" si="6"/>
        <v>7.0715825138692274</v>
      </c>
      <c r="I13" s="1">
        <f t="shared" si="16"/>
        <v>7.0470672178856297</v>
      </c>
      <c r="K13" s="1">
        <f t="shared" si="7"/>
        <v>4.6115848819984704</v>
      </c>
      <c r="L13" s="1">
        <f t="shared" si="8"/>
        <v>7.0208996253301725</v>
      </c>
      <c r="M13" s="1">
        <f t="shared" si="9"/>
        <v>6.4624313052351923</v>
      </c>
      <c r="N13" s="1">
        <f t="shared" si="10"/>
        <v>6.854877020992447</v>
      </c>
      <c r="O13" s="1">
        <f t="shared" si="11"/>
        <v>6.7664222391668929</v>
      </c>
      <c r="P13" s="1">
        <f t="shared" si="12"/>
        <v>6.820365430393073</v>
      </c>
      <c r="Q13" s="1">
        <f t="shared" si="13"/>
        <v>6.8296048348568954</v>
      </c>
      <c r="R13" s="1">
        <f t="shared" si="17"/>
        <v>6.8093761581314425</v>
      </c>
      <c r="T13" s="1">
        <f t="shared" si="18"/>
        <v>4.644403373145229</v>
      </c>
      <c r="U13" s="1">
        <f t="shared" si="19"/>
        <v>7.1037020393059374</v>
      </c>
      <c r="V13" s="1">
        <f t="shared" si="20"/>
        <v>6.5445166330455908</v>
      </c>
      <c r="W13" s="1">
        <f t="shared" si="21"/>
        <v>6.9672114605685209</v>
      </c>
      <c r="X13" s="1">
        <f t="shared" si="22"/>
        <v>6.8807166286321539</v>
      </c>
      <c r="Y13" s="1">
        <f t="shared" si="23"/>
        <v>6.9403753178489902</v>
      </c>
      <c r="Z13" s="1">
        <f t="shared" si="24"/>
        <v>6.950593674363061</v>
      </c>
      <c r="AA13" s="1">
        <f t="shared" si="25"/>
        <v>6.9282216880085361</v>
      </c>
      <c r="AD13" s="1">
        <f t="shared" si="26"/>
        <v>-6.5636982293516333E-2</v>
      </c>
      <c r="AE13" s="1">
        <f t="shared" si="27"/>
        <v>-0.16560482795152964</v>
      </c>
      <c r="AF13" s="1">
        <f t="shared" si="28"/>
        <v>-0.16417065562079625</v>
      </c>
      <c r="AG13" s="1">
        <f t="shared" si="29"/>
        <v>-0.22466887915214695</v>
      </c>
      <c r="AH13" s="1">
        <f t="shared" si="30"/>
        <v>-0.22858877893052298</v>
      </c>
      <c r="AI13" s="1">
        <f t="shared" si="31"/>
        <v>-0.24001977491183446</v>
      </c>
      <c r="AJ13" s="1">
        <f t="shared" si="32"/>
        <v>-0.24197767901233203</v>
      </c>
      <c r="AK13" s="1">
        <f t="shared" si="33"/>
        <v>-0.23769105975418725</v>
      </c>
      <c r="AL13" s="1"/>
      <c r="AM13" t="s">
        <v>142</v>
      </c>
      <c r="AN13" s="7">
        <f t="shared" si="34"/>
        <v>-9.996784565801331E-2</v>
      </c>
      <c r="AO13" s="7">
        <f t="shared" si="34"/>
        <v>1.4341723307333964E-3</v>
      </c>
      <c r="AP13" s="7">
        <f t="shared" si="35"/>
        <v>-6.4418123309726738E-2</v>
      </c>
      <c r="AS13" t="s">
        <v>142</v>
      </c>
      <c r="AT13">
        <v>-171.32523590785701</v>
      </c>
      <c r="AU13">
        <v>-172.073682932818</v>
      </c>
      <c r="AV13">
        <v>-172.07475723692801</v>
      </c>
      <c r="AW13">
        <v>-172.09930812104</v>
      </c>
      <c r="AX13">
        <v>1.20784368426</v>
      </c>
      <c r="AY13">
        <v>1.1774500000000001</v>
      </c>
      <c r="AZ13">
        <f t="shared" ref="AZ13:AZ75" si="40">(AW13-AV13)/AX13+AV13</f>
        <v>-172.09508344671156</v>
      </c>
      <c r="BB13">
        <v>-76.060947636418007</v>
      </c>
      <c r="BC13">
        <v>-76.357239726781003</v>
      </c>
      <c r="BD13">
        <v>-76.351746354900996</v>
      </c>
      <c r="BE13">
        <v>-76.360108389703001</v>
      </c>
      <c r="BF13">
        <v>1.2256868189750001</v>
      </c>
      <c r="BG13">
        <v>1.2009700000000001</v>
      </c>
      <c r="BH13">
        <f t="shared" si="36"/>
        <v>-76.358568680696251</v>
      </c>
      <c r="BJ13">
        <v>-95.256834644259996</v>
      </c>
      <c r="BK13">
        <v>-95.704990782682003</v>
      </c>
      <c r="BL13">
        <v>-95.712450720052004</v>
      </c>
      <c r="BM13">
        <v>-95.727917757279002</v>
      </c>
      <c r="BN13">
        <v>1.197436905582</v>
      </c>
      <c r="BO13">
        <v>1.1634100000000001</v>
      </c>
      <c r="BP13">
        <f t="shared" si="37"/>
        <v>-95.725367506861303</v>
      </c>
      <c r="BR13">
        <v>-95.256879294331</v>
      </c>
      <c r="BS13">
        <v>-95.705138476786999</v>
      </c>
      <c r="BT13">
        <v>-95.712598083524</v>
      </c>
      <c r="BU13">
        <v>-95.728118066565003</v>
      </c>
      <c r="BV13">
        <v>1.1960641225769999</v>
      </c>
      <c r="BW13">
        <v>1.16214</v>
      </c>
      <c r="BX13">
        <f t="shared" si="38"/>
        <v>-95.7255739622817</v>
      </c>
      <c r="BZ13">
        <v>-76.061007585531996</v>
      </c>
      <c r="CA13">
        <v>-76.357355940757003</v>
      </c>
      <c r="CB13">
        <v>-76.351860614011002</v>
      </c>
      <c r="CC13">
        <v>-76.360266113050997</v>
      </c>
      <c r="CD13">
        <v>1.224240154771</v>
      </c>
      <c r="CE13">
        <v>1.1997199999999999</v>
      </c>
      <c r="CF13">
        <f t="shared" si="39"/>
        <v>-76.35872650466753</v>
      </c>
    </row>
    <row r="14" spans="1:84" x14ac:dyDescent="0.2">
      <c r="A14" t="s">
        <v>143</v>
      </c>
      <c r="B14" s="1">
        <f t="shared" si="0"/>
        <v>5.8505562514625629</v>
      </c>
      <c r="C14" s="1">
        <f t="shared" si="1"/>
        <v>8.1683756775905945</v>
      </c>
      <c r="D14" s="1">
        <f t="shared" si="2"/>
        <v>7.8253106692215937</v>
      </c>
      <c r="E14" s="1">
        <f t="shared" si="3"/>
        <v>8.3062933368811969</v>
      </c>
      <c r="F14" s="1">
        <f t="shared" si="4"/>
        <v>8.2014763686211563</v>
      </c>
      <c r="G14" s="1">
        <f t="shared" si="5"/>
        <v>8.2689604950934381</v>
      </c>
      <c r="H14" s="1">
        <f t="shared" si="6"/>
        <v>8.2794203947325311</v>
      </c>
      <c r="I14" s="1">
        <f t="shared" si="16"/>
        <v>8.2546285819463137</v>
      </c>
      <c r="K14" s="1">
        <f t="shared" si="7"/>
        <v>5.7854191985105397</v>
      </c>
      <c r="L14" s="1">
        <f t="shared" si="8"/>
        <v>7.9755637778119679</v>
      </c>
      <c r="M14" s="1">
        <f t="shared" si="9"/>
        <v>7.6203874256998594</v>
      </c>
      <c r="N14" s="1">
        <f t="shared" si="10"/>
        <v>8.0025828954990246</v>
      </c>
      <c r="O14" s="1">
        <f t="shared" si="11"/>
        <v>7.8914706806809329</v>
      </c>
      <c r="P14" s="1">
        <f t="shared" si="12"/>
        <v>7.9401030166245379</v>
      </c>
      <c r="Q14" s="1">
        <f t="shared" si="13"/>
        <v>7.947640927830868</v>
      </c>
      <c r="R14" s="1">
        <f t="shared" si="17"/>
        <v>7.9297747446097588</v>
      </c>
      <c r="T14" s="1">
        <f t="shared" si="18"/>
        <v>5.8179877249865513</v>
      </c>
      <c r="U14" s="1">
        <f t="shared" si="19"/>
        <v>8.0719697277012816</v>
      </c>
      <c r="V14" s="1">
        <f t="shared" si="20"/>
        <v>7.722849047460727</v>
      </c>
      <c r="W14" s="1">
        <f t="shared" si="21"/>
        <v>8.1544381161901107</v>
      </c>
      <c r="X14" s="1">
        <f t="shared" si="22"/>
        <v>8.046473524651045</v>
      </c>
      <c r="Y14" s="1">
        <f t="shared" si="23"/>
        <v>8.1045317558589876</v>
      </c>
      <c r="Z14" s="1">
        <f t="shared" si="24"/>
        <v>8.1135306612817004</v>
      </c>
      <c r="AA14" s="1">
        <f t="shared" si="25"/>
        <v>8.0922016632780362</v>
      </c>
      <c r="AD14" s="1">
        <f t="shared" si="26"/>
        <v>-6.5137052952023211E-2</v>
      </c>
      <c r="AE14" s="1">
        <f t="shared" si="27"/>
        <v>-0.19281189977862656</v>
      </c>
      <c r="AF14" s="1">
        <f t="shared" si="28"/>
        <v>-0.2049232435217343</v>
      </c>
      <c r="AG14" s="1">
        <f t="shared" si="29"/>
        <v>-0.30371044138217229</v>
      </c>
      <c r="AH14" s="1">
        <f t="shared" si="30"/>
        <v>-0.31000568794022332</v>
      </c>
      <c r="AI14" s="1">
        <f t="shared" si="31"/>
        <v>-0.32885747846890023</v>
      </c>
      <c r="AJ14" s="1">
        <f t="shared" si="32"/>
        <v>-0.33177946690166316</v>
      </c>
      <c r="AK14" s="1">
        <f t="shared" si="33"/>
        <v>-0.32485383733655482</v>
      </c>
      <c r="AL14" s="1"/>
      <c r="AM14" t="s">
        <v>143</v>
      </c>
      <c r="AN14" s="7">
        <f t="shared" si="34"/>
        <v>-0.12767484682660335</v>
      </c>
      <c r="AO14" s="7">
        <f t="shared" si="34"/>
        <v>-1.2111343743107739E-2</v>
      </c>
      <c r="AP14" s="7">
        <f t="shared" si="35"/>
        <v>-0.10508244441848902</v>
      </c>
      <c r="AS14" t="s">
        <v>143</v>
      </c>
      <c r="AT14">
        <v>-323.17622752837298</v>
      </c>
      <c r="AU14">
        <v>-324.53448004504997</v>
      </c>
      <c r="AV14">
        <v>-324.52049050140801</v>
      </c>
      <c r="AW14">
        <v>-324.57327117664101</v>
      </c>
      <c r="AX14">
        <v>1.2072066279189999</v>
      </c>
      <c r="AY14">
        <v>1.1794</v>
      </c>
      <c r="AZ14">
        <f t="shared" si="40"/>
        <v>-324.56421182799153</v>
      </c>
      <c r="BB14">
        <v>-76.061031055895</v>
      </c>
      <c r="BC14">
        <v>-76.357270165426002</v>
      </c>
      <c r="BD14">
        <v>-76.351784682176998</v>
      </c>
      <c r="BE14">
        <v>-76.360139884464999</v>
      </c>
      <c r="BF14">
        <v>1.2257530450559999</v>
      </c>
      <c r="BG14">
        <v>1.20102</v>
      </c>
      <c r="BH14">
        <f t="shared" si="36"/>
        <v>-76.358601065233685</v>
      </c>
      <c r="BJ14">
        <v>-247.10587301800999</v>
      </c>
      <c r="BK14">
        <v>-248.16419274493899</v>
      </c>
      <c r="BL14">
        <v>-248.15623539341399</v>
      </c>
      <c r="BM14">
        <v>-248.19989437172001</v>
      </c>
      <c r="BN14">
        <v>1.202544956566</v>
      </c>
      <c r="BO14">
        <v>1.1738</v>
      </c>
      <c r="BP14">
        <f t="shared" si="37"/>
        <v>-248.19254087876624</v>
      </c>
      <c r="BR14">
        <v>-247.10590350279199</v>
      </c>
      <c r="BS14">
        <v>-248.16432806316001</v>
      </c>
      <c r="BT14">
        <v>-248.156396463335</v>
      </c>
      <c r="BU14">
        <v>-248.200142214717</v>
      </c>
      <c r="BV14">
        <v>1.201660501873</v>
      </c>
      <c r="BW14">
        <v>1.173</v>
      </c>
      <c r="BX14">
        <f t="shared" si="38"/>
        <v>-248.1928008814829</v>
      </c>
      <c r="BZ14">
        <v>-76.061104373609993</v>
      </c>
      <c r="CA14">
        <v>-76.357442112512999</v>
      </c>
      <c r="CB14">
        <v>-76.351950178218004</v>
      </c>
      <c r="CC14">
        <v>-76.360376034843995</v>
      </c>
      <c r="CD14">
        <v>1.2238151093809999</v>
      </c>
      <c r="CE14">
        <v>1.19936</v>
      </c>
      <c r="CF14">
        <f t="shared" si="39"/>
        <v>-76.358835088006586</v>
      </c>
    </row>
    <row r="15" spans="1:84" x14ac:dyDescent="0.2">
      <c r="A15" t="s">
        <v>144</v>
      </c>
      <c r="B15" s="1">
        <f t="shared" si="0"/>
        <v>3.573718540224001</v>
      </c>
      <c r="C15" s="1">
        <f t="shared" si="1"/>
        <v>5.9024873224820631</v>
      </c>
      <c r="D15" s="1">
        <f t="shared" si="2"/>
        <v>5.4632035546915194</v>
      </c>
      <c r="E15" s="1">
        <f t="shared" si="3"/>
        <v>5.8924145362386326</v>
      </c>
      <c r="F15" s="1">
        <f t="shared" si="4"/>
        <v>5.8273453621568958</v>
      </c>
      <c r="G15" s="1">
        <f t="shared" si="5"/>
        <v>5.8938813532169689</v>
      </c>
      <c r="H15" s="1">
        <f t="shared" si="6"/>
        <v>5.9051934639723189</v>
      </c>
      <c r="I15" s="1">
        <f t="shared" si="16"/>
        <v>5.8787985995517538</v>
      </c>
      <c r="K15" s="1">
        <f t="shared" si="7"/>
        <v>3.523338590473148</v>
      </c>
      <c r="L15" s="1">
        <f t="shared" si="8"/>
        <v>5.763056137288018</v>
      </c>
      <c r="M15" s="1">
        <f t="shared" si="9"/>
        <v>5.3036700562026846</v>
      </c>
      <c r="N15" s="1">
        <f t="shared" si="10"/>
        <v>5.6620488861413616</v>
      </c>
      <c r="O15" s="1">
        <f t="shared" si="11"/>
        <v>5.5932905698783486</v>
      </c>
      <c r="P15" s="1">
        <f t="shared" si="12"/>
        <v>5.6462100301371656</v>
      </c>
      <c r="Q15" s="1">
        <f t="shared" si="13"/>
        <v>5.6552071275880866</v>
      </c>
      <c r="R15" s="1">
        <f t="shared" si="17"/>
        <v>5.6342139484607197</v>
      </c>
      <c r="T15" s="1">
        <f t="shared" si="18"/>
        <v>3.5485285653485743</v>
      </c>
      <c r="U15" s="1">
        <f t="shared" si="19"/>
        <v>5.8327717298850406</v>
      </c>
      <c r="V15" s="1">
        <f t="shared" si="20"/>
        <v>5.3834368054471025</v>
      </c>
      <c r="W15" s="1">
        <f t="shared" si="21"/>
        <v>5.7772317111899971</v>
      </c>
      <c r="X15" s="1">
        <f t="shared" si="22"/>
        <v>5.7103179660176222</v>
      </c>
      <c r="Y15" s="1">
        <f t="shared" si="23"/>
        <v>5.7700456916770673</v>
      </c>
      <c r="Z15" s="1">
        <f t="shared" si="24"/>
        <v>5.7802002957802028</v>
      </c>
      <c r="AA15" s="1">
        <f t="shared" si="25"/>
        <v>5.7565062740062363</v>
      </c>
      <c r="AD15" s="1">
        <f t="shared" si="26"/>
        <v>-5.0379949750853026E-2</v>
      </c>
      <c r="AE15" s="1">
        <f t="shared" si="27"/>
        <v>-0.13943118519404507</v>
      </c>
      <c r="AF15" s="1">
        <f t="shared" si="28"/>
        <v>-0.1595334984888348</v>
      </c>
      <c r="AG15" s="1">
        <f t="shared" si="29"/>
        <v>-0.23036565009727106</v>
      </c>
      <c r="AH15" s="1">
        <f t="shared" si="30"/>
        <v>-0.2340547922785472</v>
      </c>
      <c r="AI15" s="1">
        <f t="shared" si="31"/>
        <v>-0.24767132307980333</v>
      </c>
      <c r="AJ15" s="1">
        <f t="shared" si="32"/>
        <v>-0.24998633638423229</v>
      </c>
      <c r="AK15" s="1">
        <f t="shared" si="33"/>
        <v>-0.24458465109103411</v>
      </c>
      <c r="AL15" s="1"/>
      <c r="AM15" t="s">
        <v>144</v>
      </c>
      <c r="AN15" s="7">
        <f t="shared" si="34"/>
        <v>-8.9051235443192045E-2</v>
      </c>
      <c r="AO15" s="7">
        <f t="shared" si="34"/>
        <v>-2.0102313294789731E-2</v>
      </c>
      <c r="AP15" s="7">
        <f t="shared" si="35"/>
        <v>-7.4521293789712395E-2</v>
      </c>
      <c r="AS15" t="s">
        <v>144</v>
      </c>
      <c r="AT15">
        <v>-230.19251216865601</v>
      </c>
      <c r="AU15">
        <v>-231.15442765122299</v>
      </c>
      <c r="AV15">
        <v>-231.15477713014101</v>
      </c>
      <c r="AW15">
        <v>-231.18671735890999</v>
      </c>
      <c r="AX15">
        <v>1.2137851249689999</v>
      </c>
      <c r="AY15">
        <v>1.18272</v>
      </c>
      <c r="AZ15">
        <f t="shared" si="40"/>
        <v>-231.18109169613126</v>
      </c>
      <c r="BB15">
        <v>-115.09329353535099</v>
      </c>
      <c r="BC15">
        <v>-115.57243798773</v>
      </c>
      <c r="BD15">
        <v>-115.572974047754</v>
      </c>
      <c r="BE15">
        <v>-115.588593700418</v>
      </c>
      <c r="BF15">
        <v>1.214622540221</v>
      </c>
      <c r="BG15">
        <v>1.18329</v>
      </c>
      <c r="BH15">
        <f t="shared" si="36"/>
        <v>-115.58583372402937</v>
      </c>
      <c r="BJ15">
        <v>-115.093523550537</v>
      </c>
      <c r="BK15">
        <v>-115.572583451599</v>
      </c>
      <c r="BL15">
        <v>-115.573096913708</v>
      </c>
      <c r="BM15">
        <v>-115.588733498604</v>
      </c>
      <c r="BN15">
        <v>1.2145304400129999</v>
      </c>
      <c r="BO15">
        <v>1.1832400000000001</v>
      </c>
      <c r="BP15">
        <f t="shared" si="37"/>
        <v>-115.58597150653898</v>
      </c>
      <c r="BR15">
        <v>-115.093567301421</v>
      </c>
      <c r="BS15">
        <v>-115.572727469377</v>
      </c>
      <c r="BT15">
        <v>-115.573263784879</v>
      </c>
      <c r="BU15">
        <v>-115.588980507451</v>
      </c>
      <c r="BV15">
        <v>1.2129907128590001</v>
      </c>
      <c r="BW15">
        <v>1.1818</v>
      </c>
      <c r="BX15">
        <f t="shared" si="38"/>
        <v>-115.5862207864499</v>
      </c>
      <c r="BZ15">
        <v>-115.093330070024</v>
      </c>
      <c r="CA15">
        <v>-115.57251616768001</v>
      </c>
      <c r="CB15">
        <v>-115.57306140938501</v>
      </c>
      <c r="CC15">
        <v>-115.58871380258699</v>
      </c>
      <c r="CD15">
        <v>1.2137378362219999</v>
      </c>
      <c r="CE15">
        <v>1.18251</v>
      </c>
      <c r="CF15">
        <f t="shared" si="39"/>
        <v>-115.58595743415647</v>
      </c>
    </row>
    <row r="16" spans="1:84" x14ac:dyDescent="0.2">
      <c r="A16" t="s">
        <v>145</v>
      </c>
      <c r="B16" s="1">
        <f t="shared" si="0"/>
        <v>4.3100479001027256</v>
      </c>
      <c r="C16" s="1">
        <f t="shared" si="1"/>
        <v>7.8153272591184981</v>
      </c>
      <c r="D16" s="1">
        <f t="shared" si="2"/>
        <v>7.079357596476326</v>
      </c>
      <c r="E16" s="1">
        <f t="shared" si="3"/>
        <v>7.6994558459406361</v>
      </c>
      <c r="F16" s="1">
        <f t="shared" si="4"/>
        <v>7.6046128724763244</v>
      </c>
      <c r="G16" s="1">
        <f t="shared" si="5"/>
        <v>7.695392741827404</v>
      </c>
      <c r="H16" s="1">
        <f t="shared" si="6"/>
        <v>7.7123709150268036</v>
      </c>
      <c r="I16" s="1">
        <f t="shared" si="16"/>
        <v>7.6788314429751239</v>
      </c>
      <c r="K16" s="1">
        <f t="shared" si="7"/>
        <v>4.2511972899955257</v>
      </c>
      <c r="L16" s="1">
        <f t="shared" si="8"/>
        <v>7.6544883093361014</v>
      </c>
      <c r="M16" s="1">
        <f t="shared" si="9"/>
        <v>6.9066980048706412</v>
      </c>
      <c r="N16" s="1">
        <f t="shared" si="10"/>
        <v>7.4638313543742942</v>
      </c>
      <c r="O16" s="1">
        <f t="shared" si="11"/>
        <v>7.3605988572945833</v>
      </c>
      <c r="P16" s="1">
        <f t="shared" si="12"/>
        <v>7.439046541619013</v>
      </c>
      <c r="Q16" s="1">
        <f t="shared" si="13"/>
        <v>7.453718278657993</v>
      </c>
      <c r="R16" s="1">
        <f t="shared" si="17"/>
        <v>7.4247350477420859</v>
      </c>
      <c r="T16" s="1">
        <f t="shared" si="18"/>
        <v>4.2806225950491257</v>
      </c>
      <c r="U16" s="1">
        <f t="shared" si="19"/>
        <v>7.7349077842272997</v>
      </c>
      <c r="V16" s="1">
        <f t="shared" si="20"/>
        <v>6.9930278006734836</v>
      </c>
      <c r="W16" s="1">
        <f t="shared" si="21"/>
        <v>7.5816436001574647</v>
      </c>
      <c r="X16" s="1">
        <f t="shared" si="22"/>
        <v>7.4826058648854534</v>
      </c>
      <c r="Y16" s="1">
        <f t="shared" si="23"/>
        <v>7.5672196417232085</v>
      </c>
      <c r="Z16" s="1">
        <f t="shared" si="24"/>
        <v>7.5830445968423987</v>
      </c>
      <c r="AA16" s="1">
        <f t="shared" si="25"/>
        <v>7.5517832453586049</v>
      </c>
      <c r="AD16" s="1">
        <f t="shared" si="26"/>
        <v>-5.8850610107199941E-2</v>
      </c>
      <c r="AE16" s="1">
        <f t="shared" si="27"/>
        <v>-0.16083894978239677</v>
      </c>
      <c r="AF16" s="1">
        <f t="shared" si="28"/>
        <v>-0.17265959160568478</v>
      </c>
      <c r="AG16" s="1">
        <f t="shared" si="29"/>
        <v>-0.23562449156634191</v>
      </c>
      <c r="AH16" s="1">
        <f t="shared" si="30"/>
        <v>-0.24401401518174115</v>
      </c>
      <c r="AI16" s="1">
        <f t="shared" si="31"/>
        <v>-0.25634620020839094</v>
      </c>
      <c r="AJ16" s="1">
        <f t="shared" si="32"/>
        <v>-0.25865263636881064</v>
      </c>
      <c r="AK16" s="1">
        <f t="shared" si="33"/>
        <v>-0.25409639523303795</v>
      </c>
      <c r="AL16" s="1"/>
      <c r="AM16" t="s">
        <v>145</v>
      </c>
      <c r="AN16" s="7">
        <f t="shared" si="34"/>
        <v>-0.10198833967519683</v>
      </c>
      <c r="AO16" s="7">
        <f t="shared" si="34"/>
        <v>-1.1820641823288014E-2</v>
      </c>
      <c r="AP16" s="7">
        <f t="shared" si="35"/>
        <v>-7.1354423576056369E-2</v>
      </c>
      <c r="AS16" t="s">
        <v>145</v>
      </c>
      <c r="AT16">
        <v>-210.35650650465101</v>
      </c>
      <c r="AU16">
        <v>-211.28964913805399</v>
      </c>
      <c r="AV16">
        <v>-211.29644451477</v>
      </c>
      <c r="AW16">
        <v>-211.32855032675999</v>
      </c>
      <c r="AX16">
        <v>1.205153660466</v>
      </c>
      <c r="AY16">
        <v>1.17283</v>
      </c>
      <c r="AZ16">
        <f t="shared" si="40"/>
        <v>-211.323084944985</v>
      </c>
      <c r="BB16">
        <v>-115.092807161387</v>
      </c>
      <c r="BC16">
        <v>-115.572204662555</v>
      </c>
      <c r="BD16">
        <v>-115.572713346866</v>
      </c>
      <c r="BE16">
        <v>-115.58836070964</v>
      </c>
      <c r="BF16">
        <v>1.2145029984139999</v>
      </c>
      <c r="BG16">
        <v>1.18319</v>
      </c>
      <c r="BH16">
        <f t="shared" si="36"/>
        <v>-115.58559710490894</v>
      </c>
      <c r="BJ16">
        <v>-95.256830845018001</v>
      </c>
      <c r="BK16">
        <v>-95.704989959258</v>
      </c>
      <c r="BL16">
        <v>-95.712449493926997</v>
      </c>
      <c r="BM16">
        <v>-95.727919753722006</v>
      </c>
      <c r="BN16">
        <v>1.197423316983</v>
      </c>
      <c r="BO16">
        <v>1.1634</v>
      </c>
      <c r="BP16">
        <f t="shared" si="37"/>
        <v>-95.725369118570669</v>
      </c>
      <c r="BR16">
        <v>-95.256886582684999</v>
      </c>
      <c r="BS16">
        <v>-95.705168019115007</v>
      </c>
      <c r="BT16">
        <v>-95.712633008614006</v>
      </c>
      <c r="BU16">
        <v>-95.728168112481995</v>
      </c>
      <c r="BV16">
        <v>1.1956997775610001</v>
      </c>
      <c r="BW16">
        <v>1.16181</v>
      </c>
      <c r="BX16">
        <f t="shared" si="38"/>
        <v>-95.725625487294295</v>
      </c>
      <c r="BZ16">
        <v>-115.092845208133</v>
      </c>
      <c r="CA16">
        <v>-115.572282915869</v>
      </c>
      <c r="CB16">
        <v>-115.572804982741</v>
      </c>
      <c r="CC16">
        <v>-115.58848784239299</v>
      </c>
      <c r="CD16">
        <v>1.213410244106</v>
      </c>
      <c r="CE16">
        <v>1.1822299999999999</v>
      </c>
      <c r="CF16">
        <f t="shared" si="39"/>
        <v>-115.58572959725466</v>
      </c>
    </row>
    <row r="17" spans="1:84" x14ac:dyDescent="0.2">
      <c r="A17" t="s">
        <v>146</v>
      </c>
      <c r="B17" s="1">
        <f t="shared" si="0"/>
        <v>5.2771232636701324</v>
      </c>
      <c r="C17" s="1">
        <f t="shared" si="1"/>
        <v>8.2522428845699345</v>
      </c>
      <c r="D17" s="1">
        <f t="shared" si="2"/>
        <v>7.7831789315064839</v>
      </c>
      <c r="E17" s="1">
        <f t="shared" si="3"/>
        <v>8.4121125341884717</v>
      </c>
      <c r="F17" s="1">
        <f t="shared" si="4"/>
        <v>8.3041718650546557</v>
      </c>
      <c r="G17" s="1">
        <f t="shared" si="5"/>
        <v>8.3959864497338508</v>
      </c>
      <c r="H17" s="1">
        <f t="shared" si="6"/>
        <v>8.4113026479188768</v>
      </c>
      <c r="I17" s="1">
        <f t="shared" si="16"/>
        <v>8.3777881665650131</v>
      </c>
      <c r="K17" s="1">
        <f t="shared" si="7"/>
        <v>5.2209794634815934</v>
      </c>
      <c r="L17" s="1">
        <f t="shared" si="8"/>
        <v>8.063504010249769</v>
      </c>
      <c r="M17" s="1">
        <f t="shared" si="9"/>
        <v>7.5746967897978008</v>
      </c>
      <c r="N17" s="1">
        <f t="shared" si="10"/>
        <v>8.0989758628527486</v>
      </c>
      <c r="O17" s="1">
        <f t="shared" si="11"/>
        <v>7.9818400521462385</v>
      </c>
      <c r="P17" s="1">
        <f t="shared" si="12"/>
        <v>8.0535909092699036</v>
      </c>
      <c r="Q17" s="1">
        <f t="shared" si="13"/>
        <v>8.0655601443483107</v>
      </c>
      <c r="R17" s="1">
        <f t="shared" si="17"/>
        <v>8.0393693951160721</v>
      </c>
      <c r="T17" s="1">
        <f t="shared" si="18"/>
        <v>5.2490513635758624</v>
      </c>
      <c r="U17" s="1">
        <f t="shared" si="19"/>
        <v>8.1578734474098518</v>
      </c>
      <c r="V17" s="1">
        <f t="shared" si="20"/>
        <v>7.6789378606521428</v>
      </c>
      <c r="W17" s="1">
        <f t="shared" si="21"/>
        <v>8.2555441985206102</v>
      </c>
      <c r="X17" s="1">
        <f t="shared" si="22"/>
        <v>8.1430059586004475</v>
      </c>
      <c r="Y17" s="1">
        <f t="shared" si="23"/>
        <v>8.2247886795018772</v>
      </c>
      <c r="Z17" s="1">
        <f t="shared" si="24"/>
        <v>8.2384313961335938</v>
      </c>
      <c r="AA17" s="1">
        <f t="shared" si="25"/>
        <v>8.2085787808405435</v>
      </c>
      <c r="AD17" s="1">
        <f t="shared" si="26"/>
        <v>-5.6143800188539039E-2</v>
      </c>
      <c r="AE17" s="1">
        <f t="shared" si="27"/>
        <v>-0.18873887432016545</v>
      </c>
      <c r="AF17" s="1">
        <f t="shared" si="28"/>
        <v>-0.20848214170868307</v>
      </c>
      <c r="AG17" s="1">
        <f t="shared" si="29"/>
        <v>-0.31313667133572309</v>
      </c>
      <c r="AH17" s="1">
        <f t="shared" si="30"/>
        <v>-0.32233181290841717</v>
      </c>
      <c r="AI17" s="1">
        <f t="shared" si="31"/>
        <v>-0.34239554046394716</v>
      </c>
      <c r="AJ17" s="1">
        <f t="shared" si="32"/>
        <v>-0.34574250357056613</v>
      </c>
      <c r="AK17" s="1">
        <f t="shared" si="33"/>
        <v>-0.33841877144894106</v>
      </c>
      <c r="AL17" s="1"/>
      <c r="AM17" t="s">
        <v>146</v>
      </c>
      <c r="AN17" s="7">
        <f t="shared" si="34"/>
        <v>-0.13259507413162641</v>
      </c>
      <c r="AO17" s="7">
        <f t="shared" si="34"/>
        <v>-1.9743267388517616E-2</v>
      </c>
      <c r="AP17" s="7">
        <f t="shared" si="35"/>
        <v>-0.1138496711997341</v>
      </c>
      <c r="AS17" t="s">
        <v>146</v>
      </c>
      <c r="AT17">
        <v>-362.20762741261399</v>
      </c>
      <c r="AU17">
        <v>-363.74970686513302</v>
      </c>
      <c r="AV17">
        <v>-363.741590336191</v>
      </c>
      <c r="AW17">
        <v>-363.80180803701001</v>
      </c>
      <c r="AX17">
        <v>1.2056280919869999</v>
      </c>
      <c r="AY17">
        <v>1.1762300000000001</v>
      </c>
      <c r="AZ17">
        <f t="shared" si="40"/>
        <v>-363.79153749752476</v>
      </c>
      <c r="BB17">
        <v>-115.092984099201</v>
      </c>
      <c r="BC17">
        <v>-115.572306485051</v>
      </c>
      <c r="BD17">
        <v>-115.572820406289</v>
      </c>
      <c r="BE17">
        <v>-115.588460565739</v>
      </c>
      <c r="BF17">
        <v>1.2145368389590001</v>
      </c>
      <c r="BG17">
        <v>1.1832199999999999</v>
      </c>
      <c r="BH17">
        <f t="shared" si="36"/>
        <v>-115.5856978744302</v>
      </c>
      <c r="BJ17">
        <v>-247.10623368254099</v>
      </c>
      <c r="BK17">
        <v>-248.164249594501</v>
      </c>
      <c r="BL17">
        <v>-248.15636664528</v>
      </c>
      <c r="BM17">
        <v>-248.19994191719701</v>
      </c>
      <c r="BN17">
        <v>1.202426807775</v>
      </c>
      <c r="BO17">
        <v>1.1736500000000001</v>
      </c>
      <c r="BP17">
        <f t="shared" si="37"/>
        <v>-248.19260608341898</v>
      </c>
      <c r="BR17">
        <v>-247.106271191221</v>
      </c>
      <c r="BS17">
        <v>-248.16441571548199</v>
      </c>
      <c r="BT17">
        <v>-248.15655401109899</v>
      </c>
      <c r="BU17">
        <v>-248.20023515082201</v>
      </c>
      <c r="BV17">
        <v>1.2014518876610001</v>
      </c>
      <c r="BW17">
        <v>1.17275</v>
      </c>
      <c r="BX17">
        <f t="shared" si="38"/>
        <v>-248.19291097234864</v>
      </c>
      <c r="BZ17">
        <v>-115.09303606135801</v>
      </c>
      <c r="CA17">
        <v>-115.572441138599</v>
      </c>
      <c r="CB17">
        <v>-115.572965277897</v>
      </c>
      <c r="CC17">
        <v>-115.588666347143</v>
      </c>
      <c r="CD17">
        <v>1.2132457335589999</v>
      </c>
      <c r="CE17">
        <v>1.18207</v>
      </c>
      <c r="CF17">
        <f t="shared" si="39"/>
        <v>-115.58590665391976</v>
      </c>
    </row>
    <row r="18" spans="1:84" x14ac:dyDescent="0.2">
      <c r="A18" t="s">
        <v>147</v>
      </c>
      <c r="B18" s="1">
        <f t="shared" si="0"/>
        <v>3.5435305830122745</v>
      </c>
      <c r="C18" s="1">
        <f t="shared" si="1"/>
        <v>5.1374387453648316</v>
      </c>
      <c r="D18" s="1">
        <f t="shared" si="2"/>
        <v>4.8518000668063426</v>
      </c>
      <c r="E18" s="1">
        <f t="shared" si="3"/>
        <v>5.1824349967707919</v>
      </c>
      <c r="F18" s="1">
        <f t="shared" si="4"/>
        <v>5.1259083451784528</v>
      </c>
      <c r="G18" s="1">
        <f t="shared" si="5"/>
        <v>5.1778792747578049</v>
      </c>
      <c r="H18" s="1">
        <f t="shared" si="6"/>
        <v>5.185765548818404</v>
      </c>
      <c r="I18" s="1">
        <f t="shared" si="16"/>
        <v>5.1646398449124318</v>
      </c>
      <c r="K18" s="1">
        <f t="shared" si="7"/>
        <v>3.4881169127072909</v>
      </c>
      <c r="L18" s="1">
        <f t="shared" si="8"/>
        <v>4.9800813726610444</v>
      </c>
      <c r="M18" s="1">
        <f t="shared" si="9"/>
        <v>4.6903777961116937</v>
      </c>
      <c r="N18" s="1">
        <f t="shared" si="10"/>
        <v>4.9515360219770388</v>
      </c>
      <c r="O18" s="1">
        <f t="shared" si="11"/>
        <v>4.8957507815691015</v>
      </c>
      <c r="P18" s="1">
        <f t="shared" si="12"/>
        <v>4.9346894996118262</v>
      </c>
      <c r="Q18" s="1">
        <f t="shared" si="13"/>
        <v>4.9405982144364176</v>
      </c>
      <c r="R18" s="1">
        <f t="shared" si="17"/>
        <v>4.9247699844142332</v>
      </c>
      <c r="T18" s="1">
        <f t="shared" si="18"/>
        <v>3.5158237478597827</v>
      </c>
      <c r="U18" s="1">
        <f t="shared" si="19"/>
        <v>5.058760059012938</v>
      </c>
      <c r="V18" s="1">
        <f t="shared" si="20"/>
        <v>4.7710889314590181</v>
      </c>
      <c r="W18" s="1">
        <f t="shared" si="21"/>
        <v>5.0669855093739153</v>
      </c>
      <c r="X18" s="1">
        <f t="shared" si="22"/>
        <v>5.0108295633737772</v>
      </c>
      <c r="Y18" s="1">
        <f t="shared" si="23"/>
        <v>5.0562843871848155</v>
      </c>
      <c r="Z18" s="1">
        <f t="shared" si="24"/>
        <v>5.0631818816274112</v>
      </c>
      <c r="AA18" s="1">
        <f t="shared" si="25"/>
        <v>5.0447049146633329</v>
      </c>
      <c r="AD18" s="1">
        <f t="shared" si="26"/>
        <v>-5.5413670304983675E-2</v>
      </c>
      <c r="AE18" s="1">
        <f t="shared" si="27"/>
        <v>-0.15735737270378714</v>
      </c>
      <c r="AF18" s="1">
        <f t="shared" si="28"/>
        <v>-0.16142227069464887</v>
      </c>
      <c r="AG18" s="1">
        <f t="shared" si="29"/>
        <v>-0.2308989747937531</v>
      </c>
      <c r="AH18" s="1">
        <f t="shared" si="30"/>
        <v>-0.23015756360935136</v>
      </c>
      <c r="AI18" s="1">
        <f t="shared" si="31"/>
        <v>-0.24318977514597862</v>
      </c>
      <c r="AJ18" s="1">
        <f t="shared" si="32"/>
        <v>-0.24516733438198646</v>
      </c>
      <c r="AK18" s="1">
        <f t="shared" si="33"/>
        <v>-0.23986986049819858</v>
      </c>
      <c r="AL18" s="1"/>
      <c r="AM18" t="s">
        <v>147</v>
      </c>
      <c r="AN18" s="7">
        <f t="shared" si="34"/>
        <v>-0.10194370239880346</v>
      </c>
      <c r="AO18" s="7">
        <f t="shared" si="34"/>
        <v>-4.0648979908617378E-3</v>
      </c>
      <c r="AP18" s="7">
        <f t="shared" si="35"/>
        <v>-6.8735292914702484E-2</v>
      </c>
      <c r="AS18" t="s">
        <v>147</v>
      </c>
      <c r="AT18">
        <v>-191.160517003378</v>
      </c>
      <c r="AU18">
        <v>-191.938035263323</v>
      </c>
      <c r="AV18">
        <v>-191.932691034908</v>
      </c>
      <c r="AW18">
        <v>-191.95714040378499</v>
      </c>
      <c r="AX18">
        <v>1.218370652632</v>
      </c>
      <c r="AY18">
        <v>1.1896</v>
      </c>
      <c r="AZ18">
        <f t="shared" si="40"/>
        <v>-191.95275830164999</v>
      </c>
      <c r="BB18">
        <v>-115.093379374406</v>
      </c>
      <c r="BC18">
        <v>-115.57246502552</v>
      </c>
      <c r="BD18">
        <v>-115.57300917299099</v>
      </c>
      <c r="BE18">
        <v>-115.58862099877901</v>
      </c>
      <c r="BF18">
        <v>1.2146616035860001</v>
      </c>
      <c r="BG18">
        <v>1.1833199999999999</v>
      </c>
      <c r="BH18">
        <f t="shared" si="36"/>
        <v>-115.58586199203287</v>
      </c>
      <c r="BJ18">
        <v>-76.061490653774001</v>
      </c>
      <c r="BK18">
        <v>-76.357383208371004</v>
      </c>
      <c r="BL18">
        <v>-76.351950026674999</v>
      </c>
      <c r="BM18">
        <v>-76.360260669485996</v>
      </c>
      <c r="BN18">
        <v>1.2261874442309999</v>
      </c>
      <c r="BO18">
        <v>1.20139</v>
      </c>
      <c r="BP18">
        <f t="shared" si="37"/>
        <v>-76.358727655046664</v>
      </c>
      <c r="BR18">
        <v>-76.061555222799996</v>
      </c>
      <c r="BS18">
        <v>-76.357587777014004</v>
      </c>
      <c r="BT18">
        <v>-76.352153520965999</v>
      </c>
      <c r="BU18">
        <v>-76.360554885350993</v>
      </c>
      <c r="BV18">
        <v>1.224013541211</v>
      </c>
      <c r="BW18">
        <v>1.1993</v>
      </c>
      <c r="BX18">
        <f t="shared" si="38"/>
        <v>-76.35901730482307</v>
      </c>
      <c r="BZ18">
        <v>-115.093403112681</v>
      </c>
      <c r="CA18">
        <v>-115.572511221802</v>
      </c>
      <c r="CB18">
        <v>-115.57306292145201</v>
      </c>
      <c r="CC18">
        <v>-115.588694743837</v>
      </c>
      <c r="CD18">
        <v>1.2140089565029999</v>
      </c>
      <c r="CE18">
        <v>1.18275</v>
      </c>
      <c r="CF18">
        <f t="shared" si="39"/>
        <v>-115.58593912166556</v>
      </c>
    </row>
    <row r="19" spans="1:84" x14ac:dyDescent="0.2">
      <c r="A19" t="s">
        <v>148</v>
      </c>
      <c r="B19" s="1">
        <f t="shared" si="0"/>
        <v>0.94675256919418016</v>
      </c>
      <c r="C19" s="1">
        <f t="shared" si="1"/>
        <v>3.1054875589742825</v>
      </c>
      <c r="D19" s="1">
        <f t="shared" si="2"/>
        <v>2.761559408752055</v>
      </c>
      <c r="E19" s="1">
        <f t="shared" si="3"/>
        <v>3.1366464999102326</v>
      </c>
      <c r="F19" s="1">
        <f t="shared" si="4"/>
        <v>3.0807543860659696</v>
      </c>
      <c r="G19" s="1">
        <f t="shared" si="5"/>
        <v>3.1359463895933186</v>
      </c>
      <c r="H19" s="1">
        <f t="shared" si="6"/>
        <v>3.1463284308256156</v>
      </c>
      <c r="I19" s="1">
        <f t="shared" si="16"/>
        <v>3.1258566363604259</v>
      </c>
      <c r="K19" s="1">
        <f t="shared" si="7"/>
        <v>0.9049968395810476</v>
      </c>
      <c r="L19" s="1">
        <f t="shared" si="8"/>
        <v>2.9985874997729165</v>
      </c>
      <c r="M19" s="1">
        <f t="shared" si="9"/>
        <v>2.6411825281864645</v>
      </c>
      <c r="N19" s="1">
        <f t="shared" si="10"/>
        <v>2.9667362156870141</v>
      </c>
      <c r="O19" s="1">
        <f t="shared" si="11"/>
        <v>2.9074742117309911</v>
      </c>
      <c r="P19" s="1">
        <f t="shared" si="12"/>
        <v>2.9535187067326749</v>
      </c>
      <c r="Q19" s="1">
        <f t="shared" si="13"/>
        <v>2.962180031110778</v>
      </c>
      <c r="R19" s="1">
        <f t="shared" si="17"/>
        <v>2.9451012266158325</v>
      </c>
      <c r="T19" s="1">
        <f t="shared" si="18"/>
        <v>0.92587470438761388</v>
      </c>
      <c r="U19" s="1">
        <f t="shared" si="19"/>
        <v>3.0520375293735995</v>
      </c>
      <c r="V19" s="1">
        <f t="shared" si="20"/>
        <v>2.7013709684692597</v>
      </c>
      <c r="W19" s="1">
        <f t="shared" si="21"/>
        <v>3.0516913577986235</v>
      </c>
      <c r="X19" s="1">
        <f t="shared" si="22"/>
        <v>2.9941142988984804</v>
      </c>
      <c r="Y19" s="1">
        <f t="shared" si="23"/>
        <v>3.0447325481629965</v>
      </c>
      <c r="Z19" s="1">
        <f t="shared" si="24"/>
        <v>3.0542542309681968</v>
      </c>
      <c r="AA19" s="1">
        <f t="shared" si="25"/>
        <v>3.0354789314881292</v>
      </c>
      <c r="AD19" s="1">
        <f t="shared" si="26"/>
        <v>-4.1755729613132564E-2</v>
      </c>
      <c r="AE19" s="1">
        <f t="shared" si="27"/>
        <v>-0.10690005920136603</v>
      </c>
      <c r="AF19" s="1">
        <f t="shared" si="28"/>
        <v>-0.12037688056559048</v>
      </c>
      <c r="AG19" s="1">
        <f t="shared" si="29"/>
        <v>-0.16991028422321852</v>
      </c>
      <c r="AH19" s="1">
        <f t="shared" si="30"/>
        <v>-0.17328017433497855</v>
      </c>
      <c r="AI19" s="1">
        <f t="shared" si="31"/>
        <v>-0.1824276828606437</v>
      </c>
      <c r="AJ19" s="1">
        <f t="shared" si="32"/>
        <v>-0.18414839971483765</v>
      </c>
      <c r="AK19" s="1">
        <f t="shared" si="33"/>
        <v>-0.18075540974459336</v>
      </c>
      <c r="AL19" s="1"/>
      <c r="AM19" t="s">
        <v>148</v>
      </c>
      <c r="AN19" s="7">
        <f t="shared" si="34"/>
        <v>-6.5144329588233463E-2</v>
      </c>
      <c r="AO19" s="7">
        <f t="shared" si="34"/>
        <v>-1.3476821364224456E-2</v>
      </c>
      <c r="AP19" s="7">
        <f t="shared" si="35"/>
        <v>-5.2903293769388071E-2</v>
      </c>
      <c r="AS19" t="s">
        <v>148</v>
      </c>
      <c r="AT19">
        <v>-210.35182253969899</v>
      </c>
      <c r="AU19">
        <v>-211.28247776570601</v>
      </c>
      <c r="AV19">
        <v>-211.28992554288001</v>
      </c>
      <c r="AW19">
        <v>-211.32160893848101</v>
      </c>
      <c r="AX19">
        <v>1.2054357036300001</v>
      </c>
      <c r="AY19">
        <v>1.1729099999999999</v>
      </c>
      <c r="AZ19">
        <f t="shared" si="40"/>
        <v>-211.31620931355778</v>
      </c>
      <c r="BB19">
        <v>-95.256751583973994</v>
      </c>
      <c r="BC19">
        <v>-95.704944956727999</v>
      </c>
      <c r="BD19">
        <v>-95.712409422156995</v>
      </c>
      <c r="BE19">
        <v>-95.727873032657001</v>
      </c>
      <c r="BF19">
        <v>1.1974933564920001</v>
      </c>
      <c r="BG19">
        <v>1.16344</v>
      </c>
      <c r="BH19">
        <f t="shared" si="36"/>
        <v>-95.725322738474091</v>
      </c>
      <c r="BJ19">
        <v>-115.093562209532</v>
      </c>
      <c r="BK19">
        <v>-115.572583899744</v>
      </c>
      <c r="BL19">
        <v>-115.573115295861</v>
      </c>
      <c r="BM19">
        <v>-115.588737341659</v>
      </c>
      <c r="BN19">
        <v>1.214609483244</v>
      </c>
      <c r="BO19">
        <v>1.1833</v>
      </c>
      <c r="BP19">
        <f t="shared" si="37"/>
        <v>-115.58597708066797</v>
      </c>
      <c r="BR19">
        <v>-115.093603225577</v>
      </c>
      <c r="BS19">
        <v>-115.572687981464</v>
      </c>
      <c r="BT19">
        <v>-115.573233718927</v>
      </c>
      <c r="BU19">
        <v>-115.588910515105</v>
      </c>
      <c r="BV19">
        <v>1.2136032242949999</v>
      </c>
      <c r="BW19">
        <v>1.18238</v>
      </c>
      <c r="BX19">
        <f t="shared" si="38"/>
        <v>-115.58615128198564</v>
      </c>
      <c r="BZ19">
        <v>-95.256777109916996</v>
      </c>
      <c r="CA19">
        <v>-95.705011231089003</v>
      </c>
      <c r="CB19">
        <v>-95.712482831852995</v>
      </c>
      <c r="CC19">
        <v>-95.727970628473003</v>
      </c>
      <c r="CD19">
        <v>1.196722478683</v>
      </c>
      <c r="CE19">
        <v>1.16273</v>
      </c>
      <c r="CF19">
        <f t="shared" si="39"/>
        <v>-95.725424676679921</v>
      </c>
    </row>
    <row r="20" spans="1:84" x14ac:dyDescent="0.2">
      <c r="A20" t="s">
        <v>149</v>
      </c>
      <c r="B20" s="1">
        <f t="shared" si="0"/>
        <v>0.95871031618418123</v>
      </c>
      <c r="C20" s="1">
        <f t="shared" si="1"/>
        <v>4.3623979717489592</v>
      </c>
      <c r="D20" s="1">
        <f t="shared" si="2"/>
        <v>3.7149455057265581</v>
      </c>
      <c r="E20" s="1">
        <f t="shared" si="3"/>
        <v>4.2390576857235436</v>
      </c>
      <c r="F20" s="1">
        <f t="shared" si="4"/>
        <v>4.1686169998077398</v>
      </c>
      <c r="G20" s="1">
        <f t="shared" si="5"/>
        <v>4.2423839847453397</v>
      </c>
      <c r="H20" s="1">
        <f t="shared" si="6"/>
        <v>4.2576702696816549</v>
      </c>
      <c r="I20" s="1">
        <f t="shared" si="16"/>
        <v>4.2327207819214108</v>
      </c>
      <c r="K20" s="1">
        <f t="shared" si="7"/>
        <v>0.912258073293294</v>
      </c>
      <c r="L20" s="1">
        <f t="shared" si="8"/>
        <v>4.2200394409295399</v>
      </c>
      <c r="M20" s="1">
        <f t="shared" si="9"/>
        <v>3.5629682965632745</v>
      </c>
      <c r="N20" s="1">
        <f t="shared" si="10"/>
        <v>4.0341439000097248</v>
      </c>
      <c r="O20" s="1">
        <f t="shared" si="11"/>
        <v>3.9572838944500788</v>
      </c>
      <c r="P20" s="1">
        <f t="shared" si="12"/>
        <v>4.0213996106664736</v>
      </c>
      <c r="Q20" s="1">
        <f t="shared" si="13"/>
        <v>4.0346859217148205</v>
      </c>
      <c r="R20" s="1">
        <f t="shared" si="17"/>
        <v>4.0130006884314842</v>
      </c>
      <c r="T20" s="1">
        <f t="shared" si="18"/>
        <v>0.93548419473873756</v>
      </c>
      <c r="U20" s="1">
        <f t="shared" si="19"/>
        <v>4.2912187063392491</v>
      </c>
      <c r="V20" s="1">
        <f t="shared" si="20"/>
        <v>3.6389569011449163</v>
      </c>
      <c r="W20" s="1">
        <f t="shared" si="21"/>
        <v>4.1366007928666342</v>
      </c>
      <c r="X20" s="1">
        <f t="shared" si="22"/>
        <v>4.0629504471289088</v>
      </c>
      <c r="Y20" s="1">
        <f t="shared" si="23"/>
        <v>4.1318917977059062</v>
      </c>
      <c r="Z20" s="1">
        <f t="shared" si="24"/>
        <v>4.1461780956982377</v>
      </c>
      <c r="AA20" s="1">
        <f t="shared" si="25"/>
        <v>4.122860735176447</v>
      </c>
      <c r="AD20" s="1">
        <f t="shared" si="26"/>
        <v>-4.645224289088723E-2</v>
      </c>
      <c r="AE20" s="1">
        <f t="shared" si="27"/>
        <v>-0.14235853081941929</v>
      </c>
      <c r="AF20" s="1">
        <f t="shared" si="28"/>
        <v>-0.15197720916328361</v>
      </c>
      <c r="AG20" s="1">
        <f t="shared" si="29"/>
        <v>-0.2049137857138188</v>
      </c>
      <c r="AH20" s="1">
        <f t="shared" si="30"/>
        <v>-0.21133310535766103</v>
      </c>
      <c r="AI20" s="1">
        <f t="shared" si="31"/>
        <v>-0.22098437407886617</v>
      </c>
      <c r="AJ20" s="1">
        <f t="shared" si="32"/>
        <v>-0.22298434796683431</v>
      </c>
      <c r="AK20" s="1">
        <f t="shared" si="33"/>
        <v>-0.2197200934899266</v>
      </c>
      <c r="AL20" s="1"/>
      <c r="AM20" t="s">
        <v>149</v>
      </c>
      <c r="AN20" s="7">
        <f t="shared" si="34"/>
        <v>-9.5906287928532064E-2</v>
      </c>
      <c r="AO20" s="7">
        <f t="shared" si="34"/>
        <v>-9.6186783438643175E-3</v>
      </c>
      <c r="AP20" s="7">
        <f t="shared" si="35"/>
        <v>-5.9355896194377422E-2</v>
      </c>
      <c r="AS20" t="s">
        <v>149</v>
      </c>
      <c r="AT20">
        <v>-190.51499935495801</v>
      </c>
      <c r="AU20">
        <v>-191.41685068259099</v>
      </c>
      <c r="AV20">
        <v>-191.430739271411</v>
      </c>
      <c r="AW20">
        <v>-191.46252210755699</v>
      </c>
      <c r="AX20">
        <v>1.1962946119290001</v>
      </c>
      <c r="AY20">
        <v>1.1626000000000001</v>
      </c>
      <c r="AZ20">
        <f t="shared" si="40"/>
        <v>-191.45730700466757</v>
      </c>
      <c r="BB20">
        <v>-95.256691758513</v>
      </c>
      <c r="BC20">
        <v>-95.704931380561007</v>
      </c>
      <c r="BD20">
        <v>-95.712392722654997</v>
      </c>
      <c r="BE20">
        <v>-95.727865868170994</v>
      </c>
      <c r="BF20">
        <v>1.197457355489</v>
      </c>
      <c r="BG20">
        <v>1.1634100000000001</v>
      </c>
      <c r="BH20">
        <f t="shared" si="36"/>
        <v>-95.725314389923625</v>
      </c>
      <c r="BJ20">
        <v>-95.256779794370004</v>
      </c>
      <c r="BK20">
        <v>-95.704967378638003</v>
      </c>
      <c r="BL20">
        <v>-95.712426406502004</v>
      </c>
      <c r="BM20">
        <v>-95.727900871242994</v>
      </c>
      <c r="BN20">
        <v>1.197427193132</v>
      </c>
      <c r="BO20">
        <v>1.1634</v>
      </c>
      <c r="BP20">
        <f t="shared" si="37"/>
        <v>-95.725349500974673</v>
      </c>
      <c r="BR20">
        <v>-95.256820705088998</v>
      </c>
      <c r="BS20">
        <v>-95.705093630440999</v>
      </c>
      <c r="BT20">
        <v>-95.712561415370999</v>
      </c>
      <c r="BU20">
        <v>-95.728082006251995</v>
      </c>
      <c r="BV20">
        <v>1.1962143501960001</v>
      </c>
      <c r="BW20">
        <v>1.16229</v>
      </c>
      <c r="BX20">
        <f t="shared" si="38"/>
        <v>-95.725536172678048</v>
      </c>
      <c r="BZ20">
        <v>-95.256724874151999</v>
      </c>
      <c r="CA20">
        <v>-95.705031991507994</v>
      </c>
      <c r="CB20">
        <v>-95.712499904875003</v>
      </c>
      <c r="CC20">
        <v>-95.728011284052002</v>
      </c>
      <c r="CD20">
        <v>1.1964415616140001</v>
      </c>
      <c r="CE20">
        <v>1.16245</v>
      </c>
      <c r="CF20">
        <f t="shared" si="39"/>
        <v>-95.725464498946835</v>
      </c>
    </row>
    <row r="21" spans="1:84" x14ac:dyDescent="0.2">
      <c r="A21" t="s">
        <v>150</v>
      </c>
      <c r="B21" s="1">
        <f t="shared" si="0"/>
        <v>1.532990899920794</v>
      </c>
      <c r="C21" s="1">
        <f t="shared" si="1"/>
        <v>5.5983204181740867</v>
      </c>
      <c r="D21" s="1">
        <f t="shared" si="2"/>
        <v>4.8274683338792332</v>
      </c>
      <c r="E21" s="1">
        <f t="shared" si="3"/>
        <v>5.5087500026737724</v>
      </c>
      <c r="F21" s="1">
        <f t="shared" si="4"/>
        <v>5.4239152041132916</v>
      </c>
      <c r="G21" s="1">
        <f t="shared" si="5"/>
        <v>5.5252217050225463</v>
      </c>
      <c r="H21" s="1">
        <f t="shared" si="6"/>
        <v>5.5432236853522916</v>
      </c>
      <c r="I21" s="1">
        <f t="shared" si="16"/>
        <v>5.5081931468773639</v>
      </c>
      <c r="K21" s="1">
        <f t="shared" si="7"/>
        <v>1.4793257703944089</v>
      </c>
      <c r="L21" s="1">
        <f t="shared" si="8"/>
        <v>5.4116222210484271</v>
      </c>
      <c r="M21" s="1">
        <f t="shared" si="9"/>
        <v>4.6262179229039582</v>
      </c>
      <c r="N21" s="1">
        <f t="shared" si="10"/>
        <v>5.2119880373678171</v>
      </c>
      <c r="O21" s="1">
        <f t="shared" si="11"/>
        <v>5.1176133862838711</v>
      </c>
      <c r="P21" s="1">
        <f t="shared" si="12"/>
        <v>5.2010769057389492</v>
      </c>
      <c r="Q21" s="1">
        <f t="shared" si="13"/>
        <v>5.2159082208272824</v>
      </c>
      <c r="R21" s="1">
        <f t="shared" si="17"/>
        <v>5.1870475652594532</v>
      </c>
      <c r="T21" s="1">
        <f t="shared" si="18"/>
        <v>1.5061583351576013</v>
      </c>
      <c r="U21" s="1">
        <f t="shared" si="19"/>
        <v>5.5049713196112569</v>
      </c>
      <c r="V21" s="1">
        <f t="shared" si="20"/>
        <v>4.7268431283915957</v>
      </c>
      <c r="W21" s="1">
        <f t="shared" si="21"/>
        <v>5.3603690200207943</v>
      </c>
      <c r="X21" s="1">
        <f t="shared" si="22"/>
        <v>5.2707642951985818</v>
      </c>
      <c r="Y21" s="1">
        <f t="shared" si="23"/>
        <v>5.3631493053807482</v>
      </c>
      <c r="Z21" s="1">
        <f t="shared" si="24"/>
        <v>5.379565953089787</v>
      </c>
      <c r="AA21" s="1">
        <f t="shared" si="25"/>
        <v>5.3476203560684086</v>
      </c>
      <c r="AD21" s="1">
        <f t="shared" si="26"/>
        <v>-5.3665129526385025E-2</v>
      </c>
      <c r="AE21" s="1">
        <f t="shared" si="27"/>
        <v>-0.1866981971256596</v>
      </c>
      <c r="AF21" s="1">
        <f t="shared" si="28"/>
        <v>-0.20125041097527507</v>
      </c>
      <c r="AG21" s="1">
        <f t="shared" si="29"/>
        <v>-0.29676196530595522</v>
      </c>
      <c r="AH21" s="1">
        <f t="shared" si="30"/>
        <v>-0.30630181782942056</v>
      </c>
      <c r="AI21" s="1">
        <f t="shared" si="31"/>
        <v>-0.32414479928359707</v>
      </c>
      <c r="AJ21" s="1">
        <f t="shared" si="32"/>
        <v>-0.32731546452500915</v>
      </c>
      <c r="AK21" s="1">
        <f t="shared" si="33"/>
        <v>-0.32114558161791074</v>
      </c>
      <c r="AL21" s="1"/>
      <c r="AM21" t="s">
        <v>150</v>
      </c>
      <c r="AN21" s="7">
        <f t="shared" si="34"/>
        <v>-0.13303306759927458</v>
      </c>
      <c r="AO21" s="7">
        <f t="shared" si="34"/>
        <v>-1.455221384961547E-2</v>
      </c>
      <c r="AP21" s="7">
        <f t="shared" si="35"/>
        <v>-0.10505140685414549</v>
      </c>
      <c r="AS21" t="s">
        <v>150</v>
      </c>
      <c r="AT21">
        <v>-342.36555258305401</v>
      </c>
      <c r="AU21">
        <v>-343.87821840023298</v>
      </c>
      <c r="AV21">
        <v>-343.87659283089403</v>
      </c>
      <c r="AW21">
        <v>-343.93672140968698</v>
      </c>
      <c r="AX21">
        <v>1.200032035028</v>
      </c>
      <c r="AY21">
        <v>1.1698500000000001</v>
      </c>
      <c r="AZ21">
        <f t="shared" si="40"/>
        <v>-343.92669864227059</v>
      </c>
      <c r="BB21">
        <v>-95.256675268269007</v>
      </c>
      <c r="BC21">
        <v>-95.704907966663995</v>
      </c>
      <c r="BD21">
        <v>-95.712372792672994</v>
      </c>
      <c r="BE21">
        <v>-95.727846609213003</v>
      </c>
      <c r="BF21">
        <v>1.1974668309930001</v>
      </c>
      <c r="BG21">
        <v>1.1634199999999999</v>
      </c>
      <c r="BH21">
        <f t="shared" si="36"/>
        <v>-95.725294918062616</v>
      </c>
      <c r="BJ21">
        <v>-247.10643433838399</v>
      </c>
      <c r="BK21">
        <v>-248.16438894247099</v>
      </c>
      <c r="BL21">
        <v>-248.156526978062</v>
      </c>
      <c r="BM21">
        <v>-248.200096048913</v>
      </c>
      <c r="BN21">
        <v>1.20246309899</v>
      </c>
      <c r="BO21">
        <v>1.1736800000000001</v>
      </c>
      <c r="BP21">
        <f t="shared" si="37"/>
        <v>-248.19276016549836</v>
      </c>
      <c r="BR21">
        <v>-247.106473855693</v>
      </c>
      <c r="BS21">
        <v>-248.16454698310201</v>
      </c>
      <c r="BT21">
        <v>-248.15669589872499</v>
      </c>
      <c r="BU21">
        <v>-248.200361535696</v>
      </c>
      <c r="BV21">
        <v>1.2016458117240001</v>
      </c>
      <c r="BW21">
        <v>1.1729499999999999</v>
      </c>
      <c r="BX21">
        <f t="shared" si="38"/>
        <v>-248.19303409134795</v>
      </c>
      <c r="BZ21">
        <v>-95.256721271784002</v>
      </c>
      <c r="CA21">
        <v>-95.705047448536007</v>
      </c>
      <c r="CB21">
        <v>-95.712524584940994</v>
      </c>
      <c r="CC21">
        <v>-95.728054042704997</v>
      </c>
      <c r="CD21">
        <v>1.1959968856950001</v>
      </c>
      <c r="CE21">
        <v>1.16208</v>
      </c>
      <c r="CF21">
        <f t="shared" si="39"/>
        <v>-95.725509115210045</v>
      </c>
    </row>
    <row r="22" spans="1:84" x14ac:dyDescent="0.2">
      <c r="A22" t="s">
        <v>151</v>
      </c>
      <c r="B22" s="1">
        <f t="shared" si="0"/>
        <v>4.5921996721599756</v>
      </c>
      <c r="C22" s="1">
        <f t="shared" si="1"/>
        <v>7.6289979792625173</v>
      </c>
      <c r="D22" s="1">
        <f t="shared" si="2"/>
        <v>6.9408848937633287</v>
      </c>
      <c r="E22" s="1">
        <f t="shared" si="3"/>
        <v>7.4437863678642007</v>
      </c>
      <c r="F22" s="1">
        <f t="shared" si="4"/>
        <v>7.3518789877178738</v>
      </c>
      <c r="G22" s="1">
        <f t="shared" si="5"/>
        <v>7.4247770101625914</v>
      </c>
      <c r="H22" s="1">
        <f t="shared" si="6"/>
        <v>7.4372452582083062</v>
      </c>
      <c r="I22" s="1">
        <f t="shared" si="16"/>
        <v>7.4099524531936511</v>
      </c>
      <c r="K22" s="1">
        <f t="shared" si="7"/>
        <v>4.525651372900521</v>
      </c>
      <c r="L22" s="1">
        <f t="shared" si="8"/>
        <v>7.4573510838420605</v>
      </c>
      <c r="M22" s="1">
        <f t="shared" si="9"/>
        <v>6.7646144117094078</v>
      </c>
      <c r="N22" s="1">
        <f t="shared" si="10"/>
        <v>7.2013890802815341</v>
      </c>
      <c r="O22" s="1">
        <f t="shared" si="11"/>
        <v>7.1054383669016294</v>
      </c>
      <c r="P22" s="1">
        <f t="shared" si="12"/>
        <v>7.1658903118340742</v>
      </c>
      <c r="Q22" s="1">
        <f t="shared" si="13"/>
        <v>7.1762298220016536</v>
      </c>
      <c r="R22" s="1">
        <f t="shared" si="17"/>
        <v>7.1535967917702905</v>
      </c>
      <c r="T22" s="1">
        <f t="shared" si="18"/>
        <v>4.5589255225302487</v>
      </c>
      <c r="U22" s="1">
        <f t="shared" si="19"/>
        <v>7.5431745315522889</v>
      </c>
      <c r="V22" s="1">
        <f t="shared" si="20"/>
        <v>6.8527496527363683</v>
      </c>
      <c r="W22" s="1">
        <f t="shared" si="21"/>
        <v>7.3225877240728678</v>
      </c>
      <c r="X22" s="1">
        <f t="shared" si="22"/>
        <v>7.2286586773097516</v>
      </c>
      <c r="Y22" s="1">
        <f t="shared" si="23"/>
        <v>7.2953336609983328</v>
      </c>
      <c r="Z22" s="1">
        <f t="shared" si="24"/>
        <v>7.3067375401049794</v>
      </c>
      <c r="AA22" s="1">
        <f t="shared" si="25"/>
        <v>7.2817746224819704</v>
      </c>
      <c r="AD22" s="1">
        <f t="shared" si="26"/>
        <v>-6.6548299259454602E-2</v>
      </c>
      <c r="AE22" s="1">
        <f t="shared" si="27"/>
        <v>-0.17164689542045686</v>
      </c>
      <c r="AF22" s="1">
        <f t="shared" si="28"/>
        <v>-0.17627048205392093</v>
      </c>
      <c r="AG22" s="1">
        <f t="shared" si="29"/>
        <v>-0.24239728758266654</v>
      </c>
      <c r="AH22" s="1">
        <f t="shared" si="30"/>
        <v>-0.2464406208162444</v>
      </c>
      <c r="AI22" s="1">
        <f t="shared" si="31"/>
        <v>-0.25888669832851718</v>
      </c>
      <c r="AJ22" s="1">
        <f t="shared" si="32"/>
        <v>-0.26101543620665257</v>
      </c>
      <c r="AK22" s="1">
        <f t="shared" si="33"/>
        <v>-0.25635566142336064</v>
      </c>
      <c r="AL22" s="1"/>
      <c r="AM22" t="s">
        <v>151</v>
      </c>
      <c r="AN22" s="7">
        <f t="shared" si="34"/>
        <v>-0.10509859616100226</v>
      </c>
      <c r="AO22" s="7">
        <f t="shared" si="34"/>
        <v>-4.6235866334640718E-3</v>
      </c>
      <c r="AP22" s="7">
        <f t="shared" si="35"/>
        <v>-7.0170138762323475E-2</v>
      </c>
      <c r="AS22" t="s">
        <v>151</v>
      </c>
      <c r="AT22">
        <v>-171.325059836408</v>
      </c>
      <c r="AU22">
        <v>-172.07436644444101</v>
      </c>
      <c r="AV22">
        <v>-172.07523107775901</v>
      </c>
      <c r="AW22">
        <v>-172.099869179362</v>
      </c>
      <c r="AX22">
        <v>1.2077068058789999</v>
      </c>
      <c r="AY22">
        <v>1.17737</v>
      </c>
      <c r="AZ22">
        <f t="shared" si="40"/>
        <v>-172.09563180870055</v>
      </c>
      <c r="BB22">
        <v>-95.256817625663004</v>
      </c>
      <c r="BC22">
        <v>-95.704979125364005</v>
      </c>
      <c r="BD22">
        <v>-95.712435597443999</v>
      </c>
      <c r="BE22">
        <v>-95.727908402736006</v>
      </c>
      <c r="BF22">
        <v>1.197415333041</v>
      </c>
      <c r="BG22">
        <v>1.1633899999999999</v>
      </c>
      <c r="BH22">
        <f t="shared" si="36"/>
        <v>-95.725357434057457</v>
      </c>
      <c r="BJ22">
        <v>-76.060924075048007</v>
      </c>
      <c r="BK22">
        <v>-76.357229737431993</v>
      </c>
      <c r="BL22">
        <v>-76.351734476627001</v>
      </c>
      <c r="BM22">
        <v>-76.360098348459005</v>
      </c>
      <c r="BN22">
        <v>1.225667239968</v>
      </c>
      <c r="BO22">
        <v>1.20095</v>
      </c>
      <c r="BP22">
        <f t="shared" si="37"/>
        <v>-76.358558410203145</v>
      </c>
      <c r="BR22">
        <v>-76.060981671340002</v>
      </c>
      <c r="BS22">
        <v>-76.357353508795995</v>
      </c>
      <c r="BT22">
        <v>-76.351856959328998</v>
      </c>
      <c r="BU22">
        <v>-76.360272664270994</v>
      </c>
      <c r="BV22">
        <v>1.2240496939579999</v>
      </c>
      <c r="BW22">
        <v>1.1995100000000001</v>
      </c>
      <c r="BX22">
        <f t="shared" si="38"/>
        <v>-76.358732256127439</v>
      </c>
      <c r="BZ22">
        <v>-95.256866080831998</v>
      </c>
      <c r="CA22">
        <v>-95.705128890728005</v>
      </c>
      <c r="CB22">
        <v>-95.712594019624007</v>
      </c>
      <c r="CC22">
        <v>-95.728120371573993</v>
      </c>
      <c r="CD22">
        <v>1.195963426486</v>
      </c>
      <c r="CE22">
        <v>1.16205</v>
      </c>
      <c r="CF22">
        <f t="shared" si="39"/>
        <v>-95.72557631624457</v>
      </c>
    </row>
    <row r="23" spans="1:84" x14ac:dyDescent="0.2">
      <c r="A23" t="s">
        <v>152</v>
      </c>
      <c r="B23" s="1">
        <f t="shared" si="0"/>
        <v>3.1908760114763397</v>
      </c>
      <c r="C23" s="1">
        <f t="shared" si="1"/>
        <v>6.3866267469545885</v>
      </c>
      <c r="D23" s="1">
        <f t="shared" si="2"/>
        <v>5.7871766982372703</v>
      </c>
      <c r="E23" s="1">
        <f t="shared" si="3"/>
        <v>6.3444151549343237</v>
      </c>
      <c r="F23" s="1">
        <f t="shared" si="4"/>
        <v>6.2585581747544508</v>
      </c>
      <c r="G23" s="1">
        <f t="shared" si="5"/>
        <v>6.3415118869919445</v>
      </c>
      <c r="H23" s="1">
        <f t="shared" si="6"/>
        <v>6.3553089747460429</v>
      </c>
      <c r="I23" s="1">
        <f t="shared" si="16"/>
        <v>6.3251643773863284</v>
      </c>
      <c r="K23" s="1">
        <f t="shared" si="7"/>
        <v>3.1334934774028094</v>
      </c>
      <c r="L23" s="1">
        <f t="shared" si="8"/>
        <v>6.2354100328815845</v>
      </c>
      <c r="M23" s="1">
        <f t="shared" si="9"/>
        <v>5.6062535382360386</v>
      </c>
      <c r="N23" s="1">
        <f t="shared" si="10"/>
        <v>6.0846055486323287</v>
      </c>
      <c r="O23" s="1">
        <f t="shared" si="11"/>
        <v>5.9881382252925111</v>
      </c>
      <c r="P23" s="1">
        <f t="shared" si="12"/>
        <v>6.0553422925207094</v>
      </c>
      <c r="Q23" s="1">
        <f t="shared" si="13"/>
        <v>6.0665198563447991</v>
      </c>
      <c r="R23" s="1">
        <f t="shared" si="17"/>
        <v>6.0420985315735907</v>
      </c>
      <c r="T23" s="1">
        <f t="shared" si="18"/>
        <v>3.1621847444395748</v>
      </c>
      <c r="U23" s="1">
        <f t="shared" si="19"/>
        <v>6.3110183899180861</v>
      </c>
      <c r="V23" s="1">
        <f t="shared" si="20"/>
        <v>5.6967151182366544</v>
      </c>
      <c r="W23" s="1">
        <f t="shared" si="21"/>
        <v>6.2145103517833267</v>
      </c>
      <c r="X23" s="1">
        <f t="shared" si="22"/>
        <v>6.1233482000234805</v>
      </c>
      <c r="Y23" s="1">
        <f t="shared" si="23"/>
        <v>6.1984270897563274</v>
      </c>
      <c r="Z23" s="1">
        <f t="shared" si="24"/>
        <v>6.210914415545421</v>
      </c>
      <c r="AA23" s="1">
        <f t="shared" si="25"/>
        <v>6.1836314544799595</v>
      </c>
      <c r="AD23" s="1">
        <f t="shared" si="26"/>
        <v>-5.7382534073530334E-2</v>
      </c>
      <c r="AE23" s="1">
        <f t="shared" si="27"/>
        <v>-0.15121671407300408</v>
      </c>
      <c r="AF23" s="1">
        <f t="shared" si="28"/>
        <v>-0.18092316000123176</v>
      </c>
      <c r="AG23" s="1">
        <f t="shared" si="29"/>
        <v>-0.25980960630199501</v>
      </c>
      <c r="AH23" s="1">
        <f t="shared" si="30"/>
        <v>-0.2704199494619397</v>
      </c>
      <c r="AI23" s="1">
        <f t="shared" si="31"/>
        <v>-0.28616959447123502</v>
      </c>
      <c r="AJ23" s="1">
        <f t="shared" si="32"/>
        <v>-0.28878911840124388</v>
      </c>
      <c r="AK23" s="1">
        <f t="shared" si="33"/>
        <v>-0.28306584581273775</v>
      </c>
      <c r="AL23" s="1"/>
      <c r="AM23" t="s">
        <v>152</v>
      </c>
      <c r="AN23" s="7">
        <f t="shared" si="34"/>
        <v>-9.3834179999473744E-2</v>
      </c>
      <c r="AO23" s="7">
        <f t="shared" si="34"/>
        <v>-2.9706445928227687E-2</v>
      </c>
      <c r="AP23" s="7">
        <f t="shared" si="35"/>
        <v>-8.9496789460707937E-2</v>
      </c>
      <c r="AS23" t="s">
        <v>152</v>
      </c>
      <c r="AT23">
        <v>-362.20506147237501</v>
      </c>
      <c r="AU23">
        <v>-363.74713888021898</v>
      </c>
      <c r="AV23">
        <v>-363.73884585675302</v>
      </c>
      <c r="AW23">
        <v>-363.79890700943997</v>
      </c>
      <c r="AX23">
        <v>1.2052494737520001</v>
      </c>
      <c r="AY23">
        <v>1.17598</v>
      </c>
      <c r="AZ23">
        <f t="shared" si="40"/>
        <v>-363.78867881996518</v>
      </c>
      <c r="BB23">
        <v>-247.10640366839399</v>
      </c>
      <c r="BC23">
        <v>-248.16437053598401</v>
      </c>
      <c r="BD23">
        <v>-248.15650914595901</v>
      </c>
      <c r="BE23">
        <v>-248.200051850905</v>
      </c>
      <c r="BF23">
        <v>1.2024216230560001</v>
      </c>
      <c r="BG23">
        <v>1.1736500000000001</v>
      </c>
      <c r="BH23">
        <f t="shared" si="36"/>
        <v>-248.19272165587324</v>
      </c>
      <c r="BJ23">
        <v>-115.093572819592</v>
      </c>
      <c r="BK23">
        <v>-115.57259060709001</v>
      </c>
      <c r="BL23">
        <v>-115.573114258069</v>
      </c>
      <c r="BM23">
        <v>-115.58874468984099</v>
      </c>
      <c r="BN23">
        <v>1.2145556798349999</v>
      </c>
      <c r="BO23">
        <v>1.18326</v>
      </c>
      <c r="BP23">
        <f t="shared" si="37"/>
        <v>-115.58598351719931</v>
      </c>
      <c r="BR23">
        <v>-115.093627795087</v>
      </c>
      <c r="BS23">
        <v>-115.572750026698</v>
      </c>
      <c r="BT23">
        <v>-115.57330490559499</v>
      </c>
      <c r="BU23">
        <v>-115.589022593555</v>
      </c>
      <c r="BV23">
        <v>1.2126112140700001</v>
      </c>
      <c r="BW23">
        <v>1.1814899999999999</v>
      </c>
      <c r="BX23">
        <f t="shared" si="38"/>
        <v>-115.58626675831221</v>
      </c>
      <c r="BZ23">
        <v>-247.10644013778401</v>
      </c>
      <c r="CA23">
        <v>-248.16445209553899</v>
      </c>
      <c r="CB23">
        <v>-248.15660681782899</v>
      </c>
      <c r="CC23">
        <v>-248.20018798013601</v>
      </c>
      <c r="CD23">
        <v>1.2018232608399999</v>
      </c>
      <c r="CE23">
        <v>1.1731400000000001</v>
      </c>
      <c r="CF23">
        <f t="shared" si="39"/>
        <v>-248.19286935636279</v>
      </c>
    </row>
    <row r="24" spans="1:84" x14ac:dyDescent="0.2">
      <c r="A24" t="s">
        <v>153</v>
      </c>
      <c r="B24" s="1">
        <f t="shared" si="0"/>
        <v>3.5349048807236336</v>
      </c>
      <c r="C24" s="1">
        <f t="shared" si="1"/>
        <v>7.7968696934302946</v>
      </c>
      <c r="D24" s="1">
        <f t="shared" si="2"/>
        <v>6.9084019824589911</v>
      </c>
      <c r="E24" s="1">
        <f t="shared" si="3"/>
        <v>7.6270318896936908</v>
      </c>
      <c r="F24" s="1">
        <f t="shared" si="4"/>
        <v>7.5390034663155117</v>
      </c>
      <c r="G24" s="1">
        <f t="shared" si="5"/>
        <v>7.6460606802298328</v>
      </c>
      <c r="H24" s="1">
        <f t="shared" si="6"/>
        <v>7.6650165521303677</v>
      </c>
      <c r="I24" s="1">
        <f t="shared" si="16"/>
        <v>7.6281074559844377</v>
      </c>
      <c r="K24" s="1">
        <f t="shared" si="7"/>
        <v>3.4694689807454817</v>
      </c>
      <c r="L24" s="1">
        <f t="shared" si="8"/>
        <v>7.6170603320003751</v>
      </c>
      <c r="M24" s="1">
        <f t="shared" si="9"/>
        <v>6.7103920117175804</v>
      </c>
      <c r="N24" s="1">
        <f t="shared" si="10"/>
        <v>7.3565292046283446</v>
      </c>
      <c r="O24" s="1">
        <f t="shared" si="11"/>
        <v>7.2546838060712764</v>
      </c>
      <c r="P24" s="1">
        <f t="shared" si="12"/>
        <v>7.3470882239987034</v>
      </c>
      <c r="Q24" s="1">
        <f t="shared" si="13"/>
        <v>7.3634496278241155</v>
      </c>
      <c r="R24" s="1">
        <f t="shared" si="17"/>
        <v>7.3315922366134538</v>
      </c>
      <c r="T24" s="1">
        <f t="shared" si="18"/>
        <v>3.5021869307345579</v>
      </c>
      <c r="U24" s="1">
        <f t="shared" si="19"/>
        <v>7.7069650127153349</v>
      </c>
      <c r="V24" s="1">
        <f t="shared" si="20"/>
        <v>6.8093969970882853</v>
      </c>
      <c r="W24" s="1">
        <f t="shared" si="21"/>
        <v>7.4917805471610173</v>
      </c>
      <c r="X24" s="1">
        <f t="shared" si="22"/>
        <v>7.3968436361933936</v>
      </c>
      <c r="Y24" s="1">
        <f t="shared" si="23"/>
        <v>7.4965744521142685</v>
      </c>
      <c r="Z24" s="1">
        <f t="shared" si="24"/>
        <v>7.5142330899772416</v>
      </c>
      <c r="AA24" s="1">
        <f t="shared" si="25"/>
        <v>7.4798498462989453</v>
      </c>
      <c r="AD24" s="1">
        <f t="shared" si="26"/>
        <v>-6.5435899978151912E-2</v>
      </c>
      <c r="AE24" s="1">
        <f t="shared" si="27"/>
        <v>-0.17980936142991943</v>
      </c>
      <c r="AF24" s="1">
        <f t="shared" si="28"/>
        <v>-0.19800997074141069</v>
      </c>
      <c r="AG24" s="1">
        <f t="shared" si="29"/>
        <v>-0.27050268506534625</v>
      </c>
      <c r="AH24" s="1">
        <f t="shared" si="30"/>
        <v>-0.28431966024423527</v>
      </c>
      <c r="AI24" s="1">
        <f t="shared" si="31"/>
        <v>-0.29897245623112934</v>
      </c>
      <c r="AJ24" s="1">
        <f t="shared" si="32"/>
        <v>-0.3015669243062522</v>
      </c>
      <c r="AK24" s="1">
        <f t="shared" si="33"/>
        <v>-0.29651521937098391</v>
      </c>
      <c r="AL24" s="1"/>
      <c r="AM24" t="s">
        <v>153</v>
      </c>
      <c r="AN24" s="7">
        <f t="shared" si="34"/>
        <v>-0.11437346145176752</v>
      </c>
      <c r="AO24" s="7">
        <f t="shared" si="34"/>
        <v>-1.8200609311491256E-2</v>
      </c>
      <c r="AP24" s="7">
        <f t="shared" si="35"/>
        <v>-8.6309689502824583E-2</v>
      </c>
      <c r="AS24" t="s">
        <v>153</v>
      </c>
      <c r="AT24">
        <v>-342.36838552049602</v>
      </c>
      <c r="AU24">
        <v>-343.88156023636998</v>
      </c>
      <c r="AV24">
        <v>-343.879706328422</v>
      </c>
      <c r="AW24">
        <v>-343.93990908670997</v>
      </c>
      <c r="AX24">
        <v>1.1998299861970001</v>
      </c>
      <c r="AY24">
        <v>1.16977</v>
      </c>
      <c r="AZ24">
        <f t="shared" si="40"/>
        <v>-343.92988240251628</v>
      </c>
      <c r="BB24">
        <v>-247.10598944127401</v>
      </c>
      <c r="BC24">
        <v>-248.16417159966599</v>
      </c>
      <c r="BD24">
        <v>-248.156273474285</v>
      </c>
      <c r="BE24">
        <v>-248.19985019045799</v>
      </c>
      <c r="BF24">
        <v>1.202369466443</v>
      </c>
      <c r="BG24">
        <v>1.1736</v>
      </c>
      <c r="BH24">
        <f t="shared" si="36"/>
        <v>-248.19251584186765</v>
      </c>
      <c r="BJ24">
        <v>-95.256762849954995</v>
      </c>
      <c r="BK24">
        <v>-95.704963534464994</v>
      </c>
      <c r="BL24">
        <v>-95.712423615261002</v>
      </c>
      <c r="BM24">
        <v>-95.727904447770001</v>
      </c>
      <c r="BN24">
        <v>1.197393223525</v>
      </c>
      <c r="BO24">
        <v>1.16337</v>
      </c>
      <c r="BP24">
        <f t="shared" si="37"/>
        <v>-95.725352394382895</v>
      </c>
      <c r="BR24">
        <v>-95.256826104244993</v>
      </c>
      <c r="BS24">
        <v>-95.705159714237993</v>
      </c>
      <c r="BT24">
        <v>-95.712630054678996</v>
      </c>
      <c r="BU24">
        <v>-95.728183851756995</v>
      </c>
      <c r="BV24">
        <v>1.1955122915180001</v>
      </c>
      <c r="BW24">
        <v>1.1616200000000001</v>
      </c>
      <c r="BX24">
        <f t="shared" si="38"/>
        <v>-95.725640207053303</v>
      </c>
      <c r="BZ24">
        <v>-247.10603046572399</v>
      </c>
      <c r="CA24">
        <v>-248.16426196433801</v>
      </c>
      <c r="CB24">
        <v>-248.15638258382799</v>
      </c>
      <c r="CC24">
        <v>-248.200001859921</v>
      </c>
      <c r="CD24">
        <v>1.2016813627559999</v>
      </c>
      <c r="CE24">
        <v>1.17302</v>
      </c>
      <c r="CF24">
        <f t="shared" si="39"/>
        <v>-248.19268112139787</v>
      </c>
    </row>
    <row r="25" spans="1:84" x14ac:dyDescent="0.2">
      <c r="A25" t="s">
        <v>154</v>
      </c>
      <c r="B25" s="1">
        <f t="shared" si="0"/>
        <v>4.6764525896904301</v>
      </c>
      <c r="C25" s="1">
        <f t="shared" si="1"/>
        <v>8.7620447945017688</v>
      </c>
      <c r="D25" s="1">
        <f t="shared" si="2"/>
        <v>8.0410929012735028</v>
      </c>
      <c r="E25" s="1">
        <f t="shared" si="3"/>
        <v>8.827887266041289</v>
      </c>
      <c r="F25" s="1">
        <f t="shared" si="4"/>
        <v>8.7298667163091022</v>
      </c>
      <c r="G25" s="1">
        <f t="shared" si="5"/>
        <v>8.8490865759536135</v>
      </c>
      <c r="H25" s="1">
        <f t="shared" si="6"/>
        <v>8.8687318661351657</v>
      </c>
      <c r="I25" s="1">
        <f t="shared" si="16"/>
        <v>8.8271904563736321</v>
      </c>
      <c r="K25" s="1">
        <f t="shared" si="7"/>
        <v>4.6068345139615863</v>
      </c>
      <c r="L25" s="1">
        <f t="shared" si="8"/>
        <v>8.5535379715488205</v>
      </c>
      <c r="M25" s="1">
        <f t="shared" si="9"/>
        <v>7.7972763660441649</v>
      </c>
      <c r="N25" s="1">
        <f t="shared" si="10"/>
        <v>8.4700501079569026</v>
      </c>
      <c r="O25" s="1">
        <f t="shared" si="11"/>
        <v>8.351564996911355</v>
      </c>
      <c r="P25" s="1">
        <f t="shared" si="12"/>
        <v>8.4475068160281577</v>
      </c>
      <c r="Q25" s="1">
        <f t="shared" si="13"/>
        <v>8.46331630349707</v>
      </c>
      <c r="R25" s="1">
        <f t="shared" si="17"/>
        <v>8.4298859804528892</v>
      </c>
      <c r="T25" s="1">
        <f t="shared" si="18"/>
        <v>4.6416435518260082</v>
      </c>
      <c r="U25" s="1">
        <f t="shared" si="19"/>
        <v>8.6577913830252946</v>
      </c>
      <c r="V25" s="1">
        <f t="shared" si="20"/>
        <v>7.9191846336588334</v>
      </c>
      <c r="W25" s="1">
        <f t="shared" si="21"/>
        <v>8.6489686869990958</v>
      </c>
      <c r="X25" s="1">
        <f t="shared" si="22"/>
        <v>8.5407158566102286</v>
      </c>
      <c r="Y25" s="1">
        <f t="shared" si="23"/>
        <v>8.6482966959908865</v>
      </c>
      <c r="Z25" s="1">
        <f t="shared" si="24"/>
        <v>8.6660240848161187</v>
      </c>
      <c r="AA25" s="1">
        <f t="shared" si="25"/>
        <v>8.6285382184132615</v>
      </c>
      <c r="AD25" s="1">
        <f t="shared" si="26"/>
        <v>-6.961807572884382E-2</v>
      </c>
      <c r="AE25" s="1">
        <f t="shared" si="27"/>
        <v>-0.20850682295294831</v>
      </c>
      <c r="AF25" s="1">
        <f t="shared" si="28"/>
        <v>-0.24381653522933799</v>
      </c>
      <c r="AG25" s="1">
        <f t="shared" si="29"/>
        <v>-0.35783715808438643</v>
      </c>
      <c r="AH25" s="1">
        <f t="shared" si="30"/>
        <v>-0.37830171939774715</v>
      </c>
      <c r="AI25" s="1">
        <f t="shared" si="31"/>
        <v>-0.4015797599254558</v>
      </c>
      <c r="AJ25" s="1">
        <f t="shared" si="32"/>
        <v>-0.40541556263809575</v>
      </c>
      <c r="AK25" s="1">
        <f t="shared" si="33"/>
        <v>-0.39730447592074292</v>
      </c>
      <c r="AL25" s="1"/>
      <c r="AM25" t="s">
        <v>154</v>
      </c>
      <c r="AN25" s="7">
        <f t="shared" si="34"/>
        <v>-0.13888874722410449</v>
      </c>
      <c r="AO25" s="7">
        <f t="shared" si="34"/>
        <v>-3.5309712276389682E-2</v>
      </c>
      <c r="AP25" s="7">
        <f t="shared" si="35"/>
        <v>-0.13448518416840916</v>
      </c>
      <c r="AS25" t="s">
        <v>154</v>
      </c>
      <c r="AT25">
        <v>-494.21889100371197</v>
      </c>
      <c r="AU25">
        <v>-496.34217008304</v>
      </c>
      <c r="AV25">
        <v>-496.32513933522102</v>
      </c>
      <c r="AW25">
        <v>-496.41373839134201</v>
      </c>
      <c r="AX25">
        <v>1.2016121211270001</v>
      </c>
      <c r="AY25">
        <v>1.17309</v>
      </c>
      <c r="AZ25">
        <f t="shared" si="40"/>
        <v>-496.39887282589012</v>
      </c>
      <c r="BB25">
        <v>-247.10554146706599</v>
      </c>
      <c r="BC25">
        <v>-248.164049234815</v>
      </c>
      <c r="BD25">
        <v>-248.15609505662599</v>
      </c>
      <c r="BE25">
        <v>-248.19978951493499</v>
      </c>
      <c r="BF25">
        <v>1.2024976029159999</v>
      </c>
      <c r="BG25">
        <v>1.1737500000000001</v>
      </c>
      <c r="BH25">
        <f t="shared" si="36"/>
        <v>-248.19243147692575</v>
      </c>
      <c r="BJ25">
        <v>-247.105897135384</v>
      </c>
      <c r="BK25">
        <v>-248.16415764162099</v>
      </c>
      <c r="BL25">
        <v>-248.15622998191699</v>
      </c>
      <c r="BM25">
        <v>-248.19988074315</v>
      </c>
      <c r="BN25">
        <v>1.2025188781659999</v>
      </c>
      <c r="BO25">
        <v>1.17377</v>
      </c>
      <c r="BP25">
        <f t="shared" si="37"/>
        <v>-248.19252942138991</v>
      </c>
      <c r="BR25">
        <v>-247.105950572746</v>
      </c>
      <c r="BS25">
        <v>-248.164355429604</v>
      </c>
      <c r="BT25">
        <v>-248.15645568163399</v>
      </c>
      <c r="BU25">
        <v>-248.20022452074801</v>
      </c>
      <c r="BV25">
        <v>1.2013480926889999</v>
      </c>
      <c r="BW25">
        <v>1.1727000000000001</v>
      </c>
      <c r="BX25">
        <f t="shared" si="38"/>
        <v>-248.19288878489556</v>
      </c>
      <c r="BZ25">
        <v>-247.105598973165</v>
      </c>
      <c r="CA25">
        <v>-248.16418372359101</v>
      </c>
      <c r="CB25">
        <v>-248.156257903274</v>
      </c>
      <c r="CC25">
        <v>-248.20001598712301</v>
      </c>
      <c r="CD25">
        <v>1.2015815963050001</v>
      </c>
      <c r="CE25">
        <v>1.1729700000000001</v>
      </c>
      <c r="CF25">
        <f t="shared" si="39"/>
        <v>-248.19267497555904</v>
      </c>
    </row>
    <row r="26" spans="1:84" x14ac:dyDescent="0.2">
      <c r="A26" t="s">
        <v>155</v>
      </c>
      <c r="B26" s="1">
        <f t="shared" si="0"/>
        <v>3.4719651620619607</v>
      </c>
      <c r="C26" s="1">
        <f t="shared" si="1"/>
        <v>5.2702979953128795</v>
      </c>
      <c r="D26" s="1">
        <f t="shared" si="2"/>
        <v>4.9697076403494611</v>
      </c>
      <c r="E26" s="1">
        <f t="shared" si="3"/>
        <v>5.3475147944637058</v>
      </c>
      <c r="F26" s="1">
        <f t="shared" si="4"/>
        <v>5.2654491036905462</v>
      </c>
      <c r="G26" s="1">
        <f t="shared" si="5"/>
        <v>5.3184607609944354</v>
      </c>
      <c r="H26" s="1">
        <f t="shared" si="6"/>
        <v>5.3266802270397511</v>
      </c>
      <c r="I26" s="1">
        <f t="shared" si="16"/>
        <v>5.3072373724606416</v>
      </c>
      <c r="K26" s="1">
        <f t="shared" si="7"/>
        <v>3.4089479554286926</v>
      </c>
      <c r="L26" s="1">
        <f t="shared" si="8"/>
        <v>5.0901663224159543</v>
      </c>
      <c r="M26" s="1">
        <f t="shared" si="9"/>
        <v>4.7857303445446684</v>
      </c>
      <c r="N26" s="1">
        <f t="shared" si="10"/>
        <v>5.0894515081929779</v>
      </c>
      <c r="O26" s="1">
        <f t="shared" si="11"/>
        <v>5.0046647201648211</v>
      </c>
      <c r="P26" s="1">
        <f t="shared" si="12"/>
        <v>5.043908706994733</v>
      </c>
      <c r="Q26" s="1">
        <f t="shared" si="13"/>
        <v>5.0499934935046547</v>
      </c>
      <c r="R26" s="1">
        <f t="shared" si="17"/>
        <v>5.0356001474399488</v>
      </c>
      <c r="T26" s="1">
        <f t="shared" si="18"/>
        <v>3.4404565587453266</v>
      </c>
      <c r="U26" s="1">
        <f t="shared" si="19"/>
        <v>5.1802321588644169</v>
      </c>
      <c r="V26" s="1">
        <f t="shared" si="20"/>
        <v>4.8777189924470647</v>
      </c>
      <c r="W26" s="1">
        <f t="shared" si="21"/>
        <v>5.2184831513283418</v>
      </c>
      <c r="X26" s="1">
        <f t="shared" si="22"/>
        <v>5.1350569119276841</v>
      </c>
      <c r="Y26" s="1">
        <f t="shared" si="23"/>
        <v>5.1811847339945842</v>
      </c>
      <c r="Z26" s="1">
        <f t="shared" si="24"/>
        <v>5.1883368602722033</v>
      </c>
      <c r="AA26" s="1">
        <f t="shared" si="25"/>
        <v>5.1714187599502957</v>
      </c>
      <c r="AD26" s="1">
        <f t="shared" si="26"/>
        <v>-6.3017206633268152E-2</v>
      </c>
      <c r="AE26" s="1">
        <f t="shared" si="27"/>
        <v>-0.18013167289692511</v>
      </c>
      <c r="AF26" s="1">
        <f t="shared" si="28"/>
        <v>-0.18397729580479272</v>
      </c>
      <c r="AG26" s="1">
        <f t="shared" si="29"/>
        <v>-0.25806328627072794</v>
      </c>
      <c r="AH26" s="1">
        <f t="shared" si="30"/>
        <v>-0.26078438352572508</v>
      </c>
      <c r="AI26" s="1">
        <f t="shared" si="31"/>
        <v>-0.27455205399970239</v>
      </c>
      <c r="AJ26" s="1">
        <f t="shared" si="32"/>
        <v>-0.27668673353509643</v>
      </c>
      <c r="AK26" s="1">
        <f t="shared" si="33"/>
        <v>-0.27163722502069287</v>
      </c>
      <c r="AL26" s="1"/>
      <c r="AM26" t="s">
        <v>155</v>
      </c>
      <c r="AN26" s="7">
        <f t="shared" si="34"/>
        <v>-0.11711446626365696</v>
      </c>
      <c r="AO26" s="7">
        <f t="shared" si="34"/>
        <v>-3.8456229078676074E-3</v>
      </c>
      <c r="AP26" s="7">
        <f t="shared" si="35"/>
        <v>-7.6807087720932365E-2</v>
      </c>
      <c r="AS26" t="s">
        <v>155</v>
      </c>
      <c r="AT26">
        <v>-323.17293039197602</v>
      </c>
      <c r="AU26">
        <v>-324.52998900899598</v>
      </c>
      <c r="AV26">
        <v>-324.51615814032198</v>
      </c>
      <c r="AW26">
        <v>-324.56872747746201</v>
      </c>
      <c r="AX26">
        <v>1.2070427415130001</v>
      </c>
      <c r="AY26">
        <v>1.1792499999999999</v>
      </c>
      <c r="AZ26">
        <f t="shared" si="40"/>
        <v>-324.55971031567753</v>
      </c>
      <c r="BB26">
        <v>-247.105889234204</v>
      </c>
      <c r="BC26">
        <v>-248.164206255343</v>
      </c>
      <c r="BD26">
        <v>-248.15628495874901</v>
      </c>
      <c r="BE26">
        <v>-248.19994368078699</v>
      </c>
      <c r="BF26">
        <v>1.202551507985</v>
      </c>
      <c r="BG26">
        <v>1.1737899999999999</v>
      </c>
      <c r="BH26">
        <f t="shared" si="36"/>
        <v>-248.19259003320784</v>
      </c>
      <c r="BJ26">
        <v>-76.061508229327004</v>
      </c>
      <c r="BK26">
        <v>-76.357383999538001</v>
      </c>
      <c r="BL26">
        <v>-76.351953448659998</v>
      </c>
      <c r="BM26">
        <v>-76.360261989763003</v>
      </c>
      <c r="BN26">
        <v>1.2262068904429999</v>
      </c>
      <c r="BO26">
        <v>1.2014100000000001</v>
      </c>
      <c r="BP26">
        <f t="shared" si="37"/>
        <v>-76.358729255555033</v>
      </c>
      <c r="BR26">
        <v>-76.061585479494994</v>
      </c>
      <c r="BS26">
        <v>-76.357624057896999</v>
      </c>
      <c r="BT26">
        <v>-76.352184928417003</v>
      </c>
      <c r="BU26">
        <v>-76.360588046204995</v>
      </c>
      <c r="BV26">
        <v>1.223930424782</v>
      </c>
      <c r="BW26">
        <v>1.19933</v>
      </c>
      <c r="BX26">
        <f t="shared" si="38"/>
        <v>-76.35905061099001</v>
      </c>
      <c r="BZ26">
        <v>-247.10591240834299</v>
      </c>
      <c r="CA26">
        <v>-248.16425325506501</v>
      </c>
      <c r="CB26">
        <v>-248.15634666546299</v>
      </c>
      <c r="CC26">
        <v>-248.200028874352</v>
      </c>
      <c r="CD26">
        <v>1.202121507705</v>
      </c>
      <c r="CE26">
        <v>1.1734500000000001</v>
      </c>
      <c r="CF26">
        <f t="shared" si="39"/>
        <v>-248.19268426412421</v>
      </c>
    </row>
    <row r="27" spans="1:84" x14ac:dyDescent="0.2">
      <c r="A27" t="s">
        <v>170</v>
      </c>
      <c r="B27" s="1">
        <f t="shared" si="0"/>
        <v>12.921682015860945</v>
      </c>
      <c r="C27" s="1">
        <f t="shared" si="1"/>
        <v>17.28851722834694</v>
      </c>
      <c r="D27" s="1">
        <f t="shared" si="2"/>
        <v>16.435909839195258</v>
      </c>
      <c r="E27" s="1">
        <f t="shared" si="3"/>
        <v>17.645624877148528</v>
      </c>
      <c r="F27" s="1">
        <f t="shared" si="4"/>
        <v>17.482123949784086</v>
      </c>
      <c r="G27" s="1">
        <f t="shared" si="5"/>
        <v>17.672890630708853</v>
      </c>
      <c r="H27" s="1">
        <f t="shared" si="6"/>
        <v>17.696438651954274</v>
      </c>
      <c r="I27" s="1">
        <f t="shared" si="16"/>
        <v>17.629954003610287</v>
      </c>
      <c r="K27" s="1">
        <f t="shared" si="7"/>
        <v>12.843619002595585</v>
      </c>
      <c r="L27" s="1">
        <f t="shared" si="8"/>
        <v>16.99203924625354</v>
      </c>
      <c r="M27" s="1">
        <f t="shared" si="9"/>
        <v>16.095760080470718</v>
      </c>
      <c r="N27" s="1">
        <f t="shared" si="10"/>
        <v>17.129158407864551</v>
      </c>
      <c r="O27" s="1">
        <f t="shared" si="11"/>
        <v>16.920245413351211</v>
      </c>
      <c r="P27" s="1">
        <f t="shared" si="12"/>
        <v>17.070582068948639</v>
      </c>
      <c r="Q27" s="1">
        <f t="shared" si="13"/>
        <v>17.089139454037127</v>
      </c>
      <c r="R27" s="1">
        <f t="shared" si="17"/>
        <v>17.036745190887224</v>
      </c>
      <c r="T27" s="1">
        <f t="shared" si="18"/>
        <v>12.882650509228265</v>
      </c>
      <c r="U27" s="1">
        <f t="shared" si="19"/>
        <v>17.14027823730024</v>
      </c>
      <c r="V27" s="1">
        <f t="shared" si="20"/>
        <v>16.265834959832986</v>
      </c>
      <c r="W27" s="1">
        <f t="shared" si="21"/>
        <v>17.38739164250654</v>
      </c>
      <c r="X27" s="1">
        <f t="shared" si="22"/>
        <v>17.201184681567646</v>
      </c>
      <c r="Y27" s="1">
        <f t="shared" si="23"/>
        <v>17.371736349828744</v>
      </c>
      <c r="Z27" s="1">
        <f t="shared" si="24"/>
        <v>17.392789052995703</v>
      </c>
      <c r="AA27" s="1">
        <f t="shared" si="25"/>
        <v>17.333349597248755</v>
      </c>
      <c r="AD27" s="1">
        <f t="shared" si="26"/>
        <v>-7.8063013265360581E-2</v>
      </c>
      <c r="AE27" s="1">
        <f t="shared" si="27"/>
        <v>-0.29647798209339982</v>
      </c>
      <c r="AF27" s="1">
        <f t="shared" si="28"/>
        <v>-0.34014975872453945</v>
      </c>
      <c r="AG27" s="1">
        <f t="shared" si="29"/>
        <v>-0.51646646928397644</v>
      </c>
      <c r="AH27" s="1">
        <f t="shared" si="30"/>
        <v>-0.56187853643287511</v>
      </c>
      <c r="AI27" s="1">
        <f t="shared" si="31"/>
        <v>-0.60230856176021419</v>
      </c>
      <c r="AJ27" s="1">
        <f t="shared" si="32"/>
        <v>-0.60729919791714693</v>
      </c>
      <c r="AK27" s="1">
        <f t="shared" si="33"/>
        <v>-0.59320881272306281</v>
      </c>
      <c r="AL27" s="1"/>
      <c r="AM27" t="s">
        <v>170</v>
      </c>
      <c r="AN27" s="7">
        <f t="shared" si="34"/>
        <v>-0.21841496882803924</v>
      </c>
      <c r="AO27" s="7">
        <f t="shared" si="34"/>
        <v>-4.3671776631139636E-2</v>
      </c>
      <c r="AP27" s="7">
        <f t="shared" si="35"/>
        <v>-0.22172877770833566</v>
      </c>
      <c r="AS27" t="s">
        <v>170</v>
      </c>
      <c r="AT27">
        <v>-825.27762197697905</v>
      </c>
      <c r="AU27">
        <v>-828.58013915295703</v>
      </c>
      <c r="AV27">
        <v>-828.47763456666098</v>
      </c>
      <c r="AW27">
        <v>-828.63544918039804</v>
      </c>
      <c r="AX27">
        <v>1.2048478413749999</v>
      </c>
      <c r="AY27">
        <v>1.1823399999999999</v>
      </c>
      <c r="AZ27">
        <f t="shared" si="40"/>
        <v>-828.60861759067257</v>
      </c>
      <c r="BB27">
        <v>-412.62838462640798</v>
      </c>
      <c r="BC27">
        <v>-414.276232268878</v>
      </c>
      <c r="BD27">
        <v>-414.22561703032397</v>
      </c>
      <c r="BE27">
        <v>-414.30357987935901</v>
      </c>
      <c r="BF27">
        <v>1.2054625478480001</v>
      </c>
      <c r="BG27">
        <v>1.18275</v>
      </c>
      <c r="BH27">
        <f t="shared" si="36"/>
        <v>-414.29029166428438</v>
      </c>
      <c r="BJ27">
        <v>-412.62864534038499</v>
      </c>
      <c r="BK27">
        <v>-414.27635587930803</v>
      </c>
      <c r="BL27">
        <v>-414.225825247871</v>
      </c>
      <c r="BM27">
        <v>-414.30374920902898</v>
      </c>
      <c r="BN27">
        <v>1.205485530994</v>
      </c>
      <c r="BO27">
        <v>1.18276</v>
      </c>
      <c r="BP27">
        <f t="shared" si="37"/>
        <v>-414.29046638968026</v>
      </c>
      <c r="BR27">
        <v>-412.62870792893801</v>
      </c>
      <c r="BS27">
        <v>-414.27658835151499</v>
      </c>
      <c r="BT27">
        <v>-414.22609074600598</v>
      </c>
      <c r="BU27">
        <v>-414.30415145696998</v>
      </c>
      <c r="BV27">
        <v>1.2044012173809999</v>
      </c>
      <c r="BW27">
        <v>1.1818</v>
      </c>
      <c r="BX27">
        <f t="shared" si="38"/>
        <v>-414.29090362549954</v>
      </c>
      <c r="BZ27">
        <v>-412.62844643917998</v>
      </c>
      <c r="CA27">
        <v>-414.27647226439001</v>
      </c>
      <c r="CB27">
        <v>-414.22589359531099</v>
      </c>
      <c r="CC27">
        <v>-414.30400067309199</v>
      </c>
      <c r="CD27">
        <v>1.2043108495499999</v>
      </c>
      <c r="CE27">
        <v>1.1817200000000001</v>
      </c>
      <c r="CF27">
        <f t="shared" si="39"/>
        <v>-414.29074983887153</v>
      </c>
    </row>
    <row r="28" spans="1:84" x14ac:dyDescent="0.2">
      <c r="A28" t="s">
        <v>156</v>
      </c>
      <c r="B28" s="1">
        <f t="shared" si="0"/>
        <v>4.4937775185260866</v>
      </c>
      <c r="C28" s="1">
        <f t="shared" si="1"/>
        <v>7.1693446130255722</v>
      </c>
      <c r="D28" s="1">
        <f t="shared" si="2"/>
        <v>6.5470439055916048</v>
      </c>
      <c r="E28" s="1">
        <f t="shared" si="3"/>
        <v>7.1400268715562234</v>
      </c>
      <c r="F28" s="1">
        <f t="shared" si="4"/>
        <v>6.9767362166489901</v>
      </c>
      <c r="G28" s="1">
        <f t="shared" si="5"/>
        <v>7.0499471926069477</v>
      </c>
      <c r="H28" s="1">
        <f t="shared" si="6"/>
        <v>7.0607260959837115</v>
      </c>
      <c r="I28" s="1">
        <f t="shared" si="16"/>
        <v>7.0374517402013987</v>
      </c>
      <c r="K28" s="1">
        <f t="shared" si="7"/>
        <v>4.4290546268453488</v>
      </c>
      <c r="L28" s="1">
        <f t="shared" si="8"/>
        <v>6.9919300236410491</v>
      </c>
      <c r="M28" s="1">
        <f t="shared" si="9"/>
        <v>6.3629307137901527</v>
      </c>
      <c r="N28" s="1">
        <f t="shared" si="10"/>
        <v>6.8760813796464433</v>
      </c>
      <c r="O28" s="1">
        <f t="shared" si="11"/>
        <v>6.6961990078374134</v>
      </c>
      <c r="P28" s="1">
        <f t="shared" si="12"/>
        <v>6.7529812597771857</v>
      </c>
      <c r="Q28" s="1">
        <f t="shared" si="13"/>
        <v>6.7613413505855</v>
      </c>
      <c r="R28" s="1">
        <f t="shared" si="17"/>
        <v>6.743289817786291</v>
      </c>
      <c r="T28" s="1">
        <f t="shared" si="18"/>
        <v>4.4614160726857177</v>
      </c>
      <c r="U28" s="1">
        <f t="shared" si="19"/>
        <v>7.0806373183333111</v>
      </c>
      <c r="V28" s="1">
        <f t="shared" si="20"/>
        <v>6.4549873096908783</v>
      </c>
      <c r="W28" s="1">
        <f t="shared" si="21"/>
        <v>7.0080541256013333</v>
      </c>
      <c r="X28" s="1">
        <f t="shared" si="22"/>
        <v>6.8364676122432018</v>
      </c>
      <c r="Y28" s="1">
        <f t="shared" si="23"/>
        <v>6.9014642261920667</v>
      </c>
      <c r="Z28" s="1">
        <f t="shared" si="24"/>
        <v>6.9110337232846053</v>
      </c>
      <c r="AA28" s="1">
        <f t="shared" si="25"/>
        <v>6.8903707789938444</v>
      </c>
      <c r="AD28" s="1">
        <f t="shared" si="26"/>
        <v>-6.472289168073786E-2</v>
      </c>
      <c r="AE28" s="1">
        <f t="shared" si="27"/>
        <v>-0.17741458938452315</v>
      </c>
      <c r="AF28" s="1">
        <f t="shared" si="28"/>
        <v>-0.18411319180145203</v>
      </c>
      <c r="AG28" s="1">
        <f t="shared" si="29"/>
        <v>-0.26394549190978012</v>
      </c>
      <c r="AH28" s="1">
        <f t="shared" si="30"/>
        <v>-0.28053720881157673</v>
      </c>
      <c r="AI28" s="1">
        <f t="shared" si="31"/>
        <v>-0.29696593282976202</v>
      </c>
      <c r="AJ28" s="1">
        <f t="shared" si="32"/>
        <v>-0.29938474539821147</v>
      </c>
      <c r="AK28" s="1">
        <f t="shared" si="33"/>
        <v>-0.29416192241510775</v>
      </c>
      <c r="AL28" s="1"/>
      <c r="AM28" t="s">
        <v>156</v>
      </c>
      <c r="AN28" s="7">
        <f t="shared" si="34"/>
        <v>-0.11269169770378529</v>
      </c>
      <c r="AO28" s="7">
        <f t="shared" si="34"/>
        <v>-6.6986024169288783E-3</v>
      </c>
      <c r="AP28" s="7">
        <f t="shared" si="35"/>
        <v>-9.6424017010124707E-2</v>
      </c>
      <c r="AS28" t="s">
        <v>156</v>
      </c>
      <c r="AT28">
        <v>-322.850284414356</v>
      </c>
      <c r="AU28">
        <v>-324.23867001072301</v>
      </c>
      <c r="AV28">
        <v>-324.21114268442199</v>
      </c>
      <c r="AW28">
        <v>-324.27740399509503</v>
      </c>
      <c r="AX28">
        <v>1.195465166989</v>
      </c>
      <c r="AY28">
        <v>1.17038</v>
      </c>
      <c r="AZ28">
        <f t="shared" si="40"/>
        <v>-324.2665699043049</v>
      </c>
      <c r="BB28">
        <v>-76.060962886607001</v>
      </c>
      <c r="BC28">
        <v>-76.357252390807005</v>
      </c>
      <c r="BD28">
        <v>-76.351758839211996</v>
      </c>
      <c r="BE28">
        <v>-76.360120231587999</v>
      </c>
      <c r="BF28">
        <v>1.225699002209</v>
      </c>
      <c r="BG28">
        <v>1.2009799999999999</v>
      </c>
      <c r="BH28">
        <f t="shared" si="36"/>
        <v>-76.358580573064216</v>
      </c>
      <c r="BJ28">
        <v>-246.78216023773101</v>
      </c>
      <c r="BK28">
        <v>-247.869992542506</v>
      </c>
      <c r="BL28">
        <v>-247.848950467061</v>
      </c>
      <c r="BM28">
        <v>-247.90590540689001</v>
      </c>
      <c r="BN28">
        <v>1.1885240995749999</v>
      </c>
      <c r="BO28">
        <v>1.1630499999999999</v>
      </c>
      <c r="BP28">
        <f t="shared" si="37"/>
        <v>-247.89687119483537</v>
      </c>
      <c r="BR28">
        <v>-246.782185062482</v>
      </c>
      <c r="BS28">
        <v>-247.87008786543299</v>
      </c>
      <c r="BT28">
        <v>-247.849073532701</v>
      </c>
      <c r="BU28">
        <v>-247.90608940858399</v>
      </c>
      <c r="BV28">
        <v>1.1875602530289999</v>
      </c>
      <c r="BW28">
        <v>1.1621600000000001</v>
      </c>
      <c r="BX28">
        <f t="shared" si="38"/>
        <v>-247.89708446582003</v>
      </c>
      <c r="BZ28">
        <v>-76.061041204345003</v>
      </c>
      <c r="CA28">
        <v>-76.357439796012997</v>
      </c>
      <c r="CB28">
        <v>-76.351929176607001</v>
      </c>
      <c r="CC28">
        <v>-76.360356853791998</v>
      </c>
      <c r="CD28">
        <v>1.2240297278779999</v>
      </c>
      <c r="CE28">
        <v>1.19956</v>
      </c>
      <c r="CF28">
        <f t="shared" si="39"/>
        <v>-76.358814366560352</v>
      </c>
    </row>
    <row r="29" spans="1:84" x14ac:dyDescent="0.2">
      <c r="A29" t="s">
        <v>157</v>
      </c>
      <c r="B29" s="1">
        <f t="shared" si="0"/>
        <v>4.2902966256856363</v>
      </c>
      <c r="C29" s="1">
        <f t="shared" si="1"/>
        <v>7.738191765801238</v>
      </c>
      <c r="D29" s="1">
        <f t="shared" si="2"/>
        <v>6.9225339294044934</v>
      </c>
      <c r="E29" s="1">
        <f t="shared" si="3"/>
        <v>7.6434795857707911</v>
      </c>
      <c r="F29" s="1">
        <f t="shared" si="4"/>
        <v>7.485245696720753</v>
      </c>
      <c r="G29" s="1">
        <f t="shared" si="5"/>
        <v>7.5800288668075035</v>
      </c>
      <c r="H29" s="1">
        <f t="shared" si="6"/>
        <v>7.5951410313172518</v>
      </c>
      <c r="I29" s="1">
        <f t="shared" si="16"/>
        <v>7.5647568694425402</v>
      </c>
      <c r="K29" s="1">
        <f t="shared" si="7"/>
        <v>4.2395056509650448</v>
      </c>
      <c r="L29" s="1">
        <f t="shared" si="8"/>
        <v>7.5901764708934074</v>
      </c>
      <c r="M29" s="1">
        <f t="shared" si="9"/>
        <v>6.7490621328092626</v>
      </c>
      <c r="N29" s="1">
        <f t="shared" si="10"/>
        <v>7.3942632409392548</v>
      </c>
      <c r="O29" s="1">
        <f t="shared" si="11"/>
        <v>7.2114540128229665</v>
      </c>
      <c r="P29" s="1">
        <f t="shared" si="12"/>
        <v>7.2893393010924745</v>
      </c>
      <c r="Q29" s="1">
        <f t="shared" si="13"/>
        <v>7.3017572787581368</v>
      </c>
      <c r="R29" s="1">
        <f t="shared" si="17"/>
        <v>7.2767899854689029</v>
      </c>
      <c r="T29" s="1">
        <f t="shared" si="18"/>
        <v>4.2649011383253406</v>
      </c>
      <c r="U29" s="1">
        <f t="shared" si="19"/>
        <v>7.6641841183473227</v>
      </c>
      <c r="V29" s="1">
        <f t="shared" si="20"/>
        <v>6.8357980311068776</v>
      </c>
      <c r="W29" s="1">
        <f t="shared" si="21"/>
        <v>7.518871413355023</v>
      </c>
      <c r="X29" s="1">
        <f t="shared" si="22"/>
        <v>7.3483498547718593</v>
      </c>
      <c r="Y29" s="1">
        <f t="shared" si="23"/>
        <v>7.434684083949989</v>
      </c>
      <c r="Z29" s="1">
        <f t="shared" si="24"/>
        <v>7.4484491550376948</v>
      </c>
      <c r="AA29" s="1">
        <f t="shared" si="25"/>
        <v>7.4207734274557211</v>
      </c>
      <c r="AD29" s="1">
        <f t="shared" si="26"/>
        <v>-5.0790974720591464E-2</v>
      </c>
      <c r="AE29" s="1">
        <f t="shared" si="27"/>
        <v>-0.14801529490783061</v>
      </c>
      <c r="AF29" s="1">
        <f t="shared" si="28"/>
        <v>-0.17347179659523082</v>
      </c>
      <c r="AG29" s="1">
        <f t="shared" si="29"/>
        <v>-0.24921634483153632</v>
      </c>
      <c r="AH29" s="1">
        <f t="shared" si="30"/>
        <v>-0.27379168389778652</v>
      </c>
      <c r="AI29" s="1">
        <f t="shared" si="31"/>
        <v>-0.29068956571502902</v>
      </c>
      <c r="AJ29" s="1">
        <f t="shared" si="32"/>
        <v>-0.29338375255911497</v>
      </c>
      <c r="AK29" s="1">
        <f t="shared" si="33"/>
        <v>-0.28796688397363734</v>
      </c>
      <c r="AL29" s="1"/>
      <c r="AM29" t="s">
        <v>157</v>
      </c>
      <c r="AN29" s="7">
        <f t="shared" si="34"/>
        <v>-9.7224320187239144E-2</v>
      </c>
      <c r="AO29" s="7">
        <f t="shared" si="34"/>
        <v>-2.5456501687400213E-2</v>
      </c>
      <c r="AP29" s="7">
        <f t="shared" si="35"/>
        <v>-0.1003198873025557</v>
      </c>
      <c r="AS29" t="s">
        <v>157</v>
      </c>
      <c r="AT29">
        <v>-361.88182117751302</v>
      </c>
      <c r="AU29">
        <v>-363.45454808009401</v>
      </c>
      <c r="AV29">
        <v>-363.43270875433001</v>
      </c>
      <c r="AW29">
        <v>-363.506461369063</v>
      </c>
      <c r="AX29">
        <v>1.195295959636</v>
      </c>
      <c r="AY29">
        <v>1.1684399999999999</v>
      </c>
      <c r="AZ29">
        <f t="shared" si="40"/>
        <v>-363.49441114204279</v>
      </c>
      <c r="BB29">
        <v>-115.092827770033</v>
      </c>
      <c r="BC29">
        <v>-115.572228768068</v>
      </c>
      <c r="BD29">
        <v>-115.572733516025</v>
      </c>
      <c r="BE29">
        <v>-115.588382679082</v>
      </c>
      <c r="BF29">
        <v>1.2145036283990001</v>
      </c>
      <c r="BG29">
        <v>1.18319</v>
      </c>
      <c r="BH29">
        <f t="shared" si="36"/>
        <v>-115.58561874970489</v>
      </c>
      <c r="BJ29">
        <v>-246.78215638489201</v>
      </c>
      <c r="BK29">
        <v>-247.86998771901301</v>
      </c>
      <c r="BL29">
        <v>-247.84894347873899</v>
      </c>
      <c r="BM29">
        <v>-247.90589803042801</v>
      </c>
      <c r="BN29">
        <v>1.1885237377810001</v>
      </c>
      <c r="BO29">
        <v>1.1630499999999999</v>
      </c>
      <c r="BP29">
        <f t="shared" si="37"/>
        <v>-247.89686389452754</v>
      </c>
      <c r="BR29">
        <v>-246.78218881769999</v>
      </c>
      <c r="BS29">
        <v>-247.870112432604</v>
      </c>
      <c r="BT29">
        <v>-247.849098135161</v>
      </c>
      <c r="BU29">
        <v>-247.906126342308</v>
      </c>
      <c r="BV29">
        <v>1.1873815926089999</v>
      </c>
      <c r="BW29">
        <v>1.1619999999999999</v>
      </c>
      <c r="BX29">
        <f t="shared" si="38"/>
        <v>-247.89712667754534</v>
      </c>
      <c r="BZ29">
        <v>-115.092876277792</v>
      </c>
      <c r="CA29">
        <v>-115.572339931854</v>
      </c>
      <c r="CB29">
        <v>-115.572855304496</v>
      </c>
      <c r="CC29">
        <v>-115.588551518711</v>
      </c>
      <c r="CD29">
        <v>1.213282996644</v>
      </c>
      <c r="CE29">
        <v>1.1821200000000001</v>
      </c>
      <c r="CF29">
        <f t="shared" si="39"/>
        <v>-115.58579228149017</v>
      </c>
    </row>
    <row r="30" spans="1:84" x14ac:dyDescent="0.2">
      <c r="A30" t="s">
        <v>158</v>
      </c>
      <c r="B30" s="1">
        <f t="shared" si="0"/>
        <v>15.655766347782354</v>
      </c>
      <c r="C30" s="1">
        <f t="shared" si="1"/>
        <v>19.070231046680671</v>
      </c>
      <c r="D30" s="1">
        <f t="shared" si="2"/>
        <v>18.492153087933104</v>
      </c>
      <c r="E30" s="1">
        <f t="shared" si="3"/>
        <v>19.507267635847043</v>
      </c>
      <c r="F30" s="1">
        <f t="shared" si="4"/>
        <v>19.335108256034047</v>
      </c>
      <c r="G30" s="1">
        <f t="shared" si="5"/>
        <v>19.494022164324438</v>
      </c>
      <c r="H30" s="1">
        <f t="shared" si="6"/>
        <v>19.515582046207665</v>
      </c>
      <c r="I30" s="1">
        <f t="shared" si="16"/>
        <v>19.454217821286711</v>
      </c>
      <c r="K30" s="1">
        <f t="shared" si="7"/>
        <v>15.577687286609226</v>
      </c>
      <c r="L30" s="1">
        <f t="shared" si="8"/>
        <v>18.816125976136696</v>
      </c>
      <c r="M30" s="1">
        <f t="shared" si="9"/>
        <v>18.18614166399707</v>
      </c>
      <c r="N30" s="1">
        <f t="shared" si="10"/>
        <v>19.03101504692939</v>
      </c>
      <c r="O30" s="1">
        <f t="shared" si="11"/>
        <v>18.832098118640527</v>
      </c>
      <c r="P30" s="1">
        <f t="shared" si="12"/>
        <v>18.953873829469913</v>
      </c>
      <c r="Q30" s="1">
        <f t="shared" si="13"/>
        <v>18.970395164637946</v>
      </c>
      <c r="R30" s="1">
        <f t="shared" si="17"/>
        <v>18.923371765681647</v>
      </c>
      <c r="T30" s="1">
        <f t="shared" si="18"/>
        <v>15.61672681719579</v>
      </c>
      <c r="U30" s="1">
        <f t="shared" si="19"/>
        <v>18.943178511408682</v>
      </c>
      <c r="V30" s="1">
        <f t="shared" si="20"/>
        <v>18.339147375965087</v>
      </c>
      <c r="W30" s="1">
        <f t="shared" si="21"/>
        <v>19.269141341388217</v>
      </c>
      <c r="X30" s="1">
        <f t="shared" si="22"/>
        <v>19.083603187337289</v>
      </c>
      <c r="Y30" s="1">
        <f t="shared" si="23"/>
        <v>19.223947996897174</v>
      </c>
      <c r="Z30" s="1">
        <f t="shared" si="24"/>
        <v>19.242988605422806</v>
      </c>
      <c r="AA30" s="1">
        <f t="shared" si="25"/>
        <v>19.188794793484178</v>
      </c>
      <c r="AD30" s="1">
        <f t="shared" si="26"/>
        <v>-7.8079061173127684E-2</v>
      </c>
      <c r="AE30" s="1">
        <f t="shared" si="27"/>
        <v>-0.25410507054397513</v>
      </c>
      <c r="AF30" s="1">
        <f t="shared" si="28"/>
        <v>-0.30601142393603453</v>
      </c>
      <c r="AG30" s="1">
        <f t="shared" si="29"/>
        <v>-0.47625258891765299</v>
      </c>
      <c r="AH30" s="1">
        <f t="shared" si="30"/>
        <v>-0.5030101373935203</v>
      </c>
      <c r="AI30" s="1">
        <f t="shared" si="31"/>
        <v>-0.54014833485452485</v>
      </c>
      <c r="AJ30" s="1">
        <f t="shared" si="32"/>
        <v>-0.54518688156971962</v>
      </c>
      <c r="AK30" s="1">
        <f t="shared" si="33"/>
        <v>-0.53084605560506404</v>
      </c>
      <c r="AL30" s="1"/>
      <c r="AM30" t="s">
        <v>158</v>
      </c>
      <c r="AN30" s="7">
        <f t="shared" si="34"/>
        <v>-0.17602600937084745</v>
      </c>
      <c r="AO30" s="7">
        <f t="shared" si="34"/>
        <v>-5.1906353392059401E-2</v>
      </c>
      <c r="AP30" s="7">
        <f t="shared" si="35"/>
        <v>-0.19699871345748576</v>
      </c>
      <c r="AS30" t="s">
        <v>158</v>
      </c>
      <c r="AT30">
        <v>-455.836609446274</v>
      </c>
      <c r="AU30">
        <v>-457.64035396796299</v>
      </c>
      <c r="AV30">
        <v>-457.60324006243599</v>
      </c>
      <c r="AW30">
        <v>-457.67656709898802</v>
      </c>
      <c r="AX30">
        <v>1.2140965462969999</v>
      </c>
      <c r="AY30">
        <v>1.18852</v>
      </c>
      <c r="AZ30">
        <f t="shared" si="40"/>
        <v>-457.66363644258854</v>
      </c>
      <c r="BB30">
        <v>-227.905834670205</v>
      </c>
      <c r="BC30">
        <v>-228.804981447459</v>
      </c>
      <c r="BD30">
        <v>-228.78688655283901</v>
      </c>
      <c r="BE30">
        <v>-228.82274024284499</v>
      </c>
      <c r="BF30">
        <v>1.2143229710529999</v>
      </c>
      <c r="BG30">
        <v>1.1886099999999999</v>
      </c>
      <c r="BH30">
        <f t="shared" si="36"/>
        <v>-228.81641221517157</v>
      </c>
      <c r="BJ30">
        <v>-227.905825725341</v>
      </c>
      <c r="BK30">
        <v>-228.80498217414799</v>
      </c>
      <c r="BL30">
        <v>-228.786884389069</v>
      </c>
      <c r="BM30">
        <v>-228.82274004767899</v>
      </c>
      <c r="BN30">
        <v>1.2143188658540001</v>
      </c>
      <c r="BO30">
        <v>1.1886099999999999</v>
      </c>
      <c r="BP30">
        <f t="shared" si="37"/>
        <v>-228.81641177237682</v>
      </c>
      <c r="BR30">
        <v>-227.90588794054599</v>
      </c>
      <c r="BS30">
        <v>-228.80518464517999</v>
      </c>
      <c r="BT30">
        <v>-228.78712821739501</v>
      </c>
      <c r="BU30">
        <v>-228.823119524856</v>
      </c>
      <c r="BV30">
        <v>1.2124673176780001</v>
      </c>
      <c r="BW30">
        <v>1.1868799999999999</v>
      </c>
      <c r="BX30">
        <f t="shared" si="38"/>
        <v>-228.81681257006682</v>
      </c>
      <c r="BZ30">
        <v>-227.905896881899</v>
      </c>
      <c r="CA30">
        <v>-228.805183918616</v>
      </c>
      <c r="CB30">
        <v>-228.78713038473799</v>
      </c>
      <c r="CC30">
        <v>-228.82311972244699</v>
      </c>
      <c r="CD30">
        <v>1.2124713085709999</v>
      </c>
      <c r="CE30">
        <v>1.1868799999999999</v>
      </c>
      <c r="CF30">
        <f t="shared" si="39"/>
        <v>-228.81681301512651</v>
      </c>
    </row>
    <row r="31" spans="1:84" x14ac:dyDescent="0.2">
      <c r="A31" t="s">
        <v>159</v>
      </c>
      <c r="B31" s="1">
        <f t="shared" si="0"/>
        <v>12.368515770744862</v>
      </c>
      <c r="C31" s="1">
        <f t="shared" si="1"/>
        <v>16.216444018408787</v>
      </c>
      <c r="D31" s="1">
        <f t="shared" si="2"/>
        <v>15.693997817156168</v>
      </c>
      <c r="E31" s="1">
        <f t="shared" si="3"/>
        <v>16.630492590186631</v>
      </c>
      <c r="F31" s="1">
        <f t="shared" si="4"/>
        <v>16.487712580635645</v>
      </c>
      <c r="G31" s="1">
        <f t="shared" si="5"/>
        <v>16.629192237225862</v>
      </c>
      <c r="H31" s="1">
        <f t="shared" si="6"/>
        <v>16.650665075069863</v>
      </c>
      <c r="I31" s="1">
        <f t="shared" si="16"/>
        <v>16.599864476715293</v>
      </c>
      <c r="K31" s="1">
        <f t="shared" si="7"/>
        <v>12.304888950465514</v>
      </c>
      <c r="L31" s="1">
        <f t="shared" si="8"/>
        <v>15.968129251015309</v>
      </c>
      <c r="M31" s="1">
        <f t="shared" si="9"/>
        <v>15.413207399952739</v>
      </c>
      <c r="N31" s="1">
        <f t="shared" si="10"/>
        <v>16.196990142093309</v>
      </c>
      <c r="O31" s="1">
        <f t="shared" si="11"/>
        <v>16.031247330945465</v>
      </c>
      <c r="P31" s="1">
        <f t="shared" si="12"/>
        <v>16.14141294864492</v>
      </c>
      <c r="Q31" s="1">
        <f t="shared" si="13"/>
        <v>16.158133150699808</v>
      </c>
      <c r="R31" s="1">
        <f t="shared" si="17"/>
        <v>16.118576373194738</v>
      </c>
      <c r="T31" s="1">
        <f t="shared" si="18"/>
        <v>12.336702360605187</v>
      </c>
      <c r="U31" s="1">
        <f t="shared" si="19"/>
        <v>16.092286634712046</v>
      </c>
      <c r="V31" s="1">
        <f t="shared" si="20"/>
        <v>15.553602608554453</v>
      </c>
      <c r="W31" s="1">
        <f t="shared" si="21"/>
        <v>16.41374136613997</v>
      </c>
      <c r="X31" s="1">
        <f t="shared" si="22"/>
        <v>16.259479955790553</v>
      </c>
      <c r="Y31" s="1">
        <f t="shared" si="23"/>
        <v>16.385302592935389</v>
      </c>
      <c r="Z31" s="1">
        <f t="shared" si="24"/>
        <v>16.404399112884835</v>
      </c>
      <c r="AA31" s="1">
        <f t="shared" si="25"/>
        <v>16.359220424955016</v>
      </c>
      <c r="AD31" s="1">
        <f t="shared" si="26"/>
        <v>-6.362682027934774E-2</v>
      </c>
      <c r="AE31" s="1">
        <f t="shared" si="27"/>
        <v>-0.24831476739347735</v>
      </c>
      <c r="AF31" s="1">
        <f t="shared" si="28"/>
        <v>-0.28079041720342879</v>
      </c>
      <c r="AG31" s="1">
        <f t="shared" si="29"/>
        <v>-0.43350244809332139</v>
      </c>
      <c r="AH31" s="1">
        <f t="shared" si="30"/>
        <v>-0.45646524969017932</v>
      </c>
      <c r="AI31" s="1">
        <f t="shared" si="31"/>
        <v>-0.48777928858094199</v>
      </c>
      <c r="AJ31" s="1">
        <f t="shared" si="32"/>
        <v>-0.49253192437005566</v>
      </c>
      <c r="AK31" s="1">
        <f t="shared" si="33"/>
        <v>-0.48128810352055496</v>
      </c>
      <c r="AL31" s="1"/>
      <c r="AM31" t="s">
        <v>159</v>
      </c>
      <c r="AN31" s="7">
        <f t="shared" si="34"/>
        <v>-0.18468794711412961</v>
      </c>
      <c r="AO31" s="7">
        <f t="shared" si="34"/>
        <v>-3.2475649809951435E-2</v>
      </c>
      <c r="AP31" s="7">
        <f t="shared" si="35"/>
        <v>-0.17567483248675053</v>
      </c>
      <c r="AS31" t="s">
        <v>159</v>
      </c>
      <c r="AT31">
        <v>-416.14828285265099</v>
      </c>
      <c r="AU31">
        <v>-417.89013682260401</v>
      </c>
      <c r="AV31">
        <v>-417.86632848375899</v>
      </c>
      <c r="AW31">
        <v>-417.938905132635</v>
      </c>
      <c r="AX31">
        <v>1.20530359511</v>
      </c>
      <c r="AY31">
        <v>1.17825</v>
      </c>
      <c r="AZ31">
        <f t="shared" si="40"/>
        <v>-417.9265428970989</v>
      </c>
      <c r="BB31">
        <v>-208.06428315113999</v>
      </c>
      <c r="BC31">
        <v>-208.932145795639</v>
      </c>
      <c r="BD31">
        <v>-208.920657357192</v>
      </c>
      <c r="BE31">
        <v>-208.95619982852301</v>
      </c>
      <c r="BF31">
        <v>1.2058486150559999</v>
      </c>
      <c r="BG31">
        <v>1.1786000000000001</v>
      </c>
      <c r="BH31">
        <f t="shared" si="36"/>
        <v>-208.95013242635676</v>
      </c>
      <c r="BJ31">
        <v>-208.06428921781199</v>
      </c>
      <c r="BK31">
        <v>-208.932148479532</v>
      </c>
      <c r="BL31">
        <v>-208.92066115011701</v>
      </c>
      <c r="BM31">
        <v>-208.95620292830699</v>
      </c>
      <c r="BN31">
        <v>1.205849233211</v>
      </c>
      <c r="BO31">
        <v>1.1786000000000001</v>
      </c>
      <c r="BP31">
        <f t="shared" si="37"/>
        <v>-208.95013562935628</v>
      </c>
      <c r="BR31">
        <v>-208.06433991416699</v>
      </c>
      <c r="BS31">
        <v>-208.93234634621999</v>
      </c>
      <c r="BT31">
        <v>-208.92088489714001</v>
      </c>
      <c r="BU31">
        <v>-208.95654836879899</v>
      </c>
      <c r="BV31">
        <v>1.2042583242780001</v>
      </c>
      <c r="BW31">
        <v>1.1771400000000001</v>
      </c>
      <c r="BX31">
        <f t="shared" si="38"/>
        <v>-208.95049936684308</v>
      </c>
      <c r="BZ31">
        <v>-208.06433385057301</v>
      </c>
      <c r="CA31">
        <v>-208.932343643705</v>
      </c>
      <c r="CB31">
        <v>-208.92088107816301</v>
      </c>
      <c r="CC31">
        <v>-208.95654521812699</v>
      </c>
      <c r="CD31">
        <v>1.2042579298239999</v>
      </c>
      <c r="CE31">
        <v>1.1771400000000001</v>
      </c>
      <c r="CF31">
        <f t="shared" si="39"/>
        <v>-208.95049611251798</v>
      </c>
    </row>
    <row r="32" spans="1:84" x14ac:dyDescent="0.2">
      <c r="A32" t="s">
        <v>160</v>
      </c>
      <c r="B32" s="1">
        <f t="shared" si="0"/>
        <v>15.779239761204863</v>
      </c>
      <c r="C32" s="1">
        <f t="shared" si="1"/>
        <v>19.495140638846674</v>
      </c>
      <c r="D32" s="1">
        <f t="shared" si="2"/>
        <v>18.855442289597274</v>
      </c>
      <c r="E32" s="1">
        <f t="shared" si="3"/>
        <v>19.94512857989875</v>
      </c>
      <c r="F32" s="1">
        <f t="shared" si="4"/>
        <v>19.761501959139849</v>
      </c>
      <c r="G32" s="1">
        <f t="shared" si="5"/>
        <v>19.928742452944018</v>
      </c>
      <c r="H32" s="1">
        <f t="shared" si="6"/>
        <v>19.950120278676902</v>
      </c>
      <c r="I32" s="1">
        <f t="shared" si="16"/>
        <v>19.889528190446214</v>
      </c>
      <c r="K32" s="1">
        <f t="shared" si="7"/>
        <v>15.700032734099411</v>
      </c>
      <c r="L32" s="1">
        <f t="shared" si="8"/>
        <v>19.220184864619799</v>
      </c>
      <c r="M32" s="1">
        <f t="shared" si="9"/>
        <v>18.5328940041809</v>
      </c>
      <c r="N32" s="1">
        <f t="shared" si="10"/>
        <v>19.449996250679487</v>
      </c>
      <c r="O32" s="1">
        <f t="shared" si="11"/>
        <v>19.231249725703492</v>
      </c>
      <c r="P32" s="1">
        <f t="shared" si="12"/>
        <v>19.360152224782134</v>
      </c>
      <c r="Q32" s="1">
        <f t="shared" si="13"/>
        <v>19.376629425364087</v>
      </c>
      <c r="R32" s="1">
        <f t="shared" si="17"/>
        <v>19.329927389154633</v>
      </c>
      <c r="T32" s="1">
        <f t="shared" si="18"/>
        <v>15.739636247652136</v>
      </c>
      <c r="U32" s="1">
        <f t="shared" si="19"/>
        <v>19.357662751733237</v>
      </c>
      <c r="V32" s="1">
        <f t="shared" si="20"/>
        <v>18.694168146889087</v>
      </c>
      <c r="W32" s="1">
        <f t="shared" si="21"/>
        <v>19.69756241528912</v>
      </c>
      <c r="X32" s="1">
        <f t="shared" si="22"/>
        <v>19.496375842421671</v>
      </c>
      <c r="Y32" s="1">
        <f t="shared" si="23"/>
        <v>19.644447338863074</v>
      </c>
      <c r="Z32" s="1">
        <f t="shared" si="24"/>
        <v>19.663374852020496</v>
      </c>
      <c r="AA32" s="1">
        <f t="shared" si="25"/>
        <v>19.609727789800424</v>
      </c>
      <c r="AD32" s="1">
        <f t="shared" si="26"/>
        <v>-7.9207027105452354E-2</v>
      </c>
      <c r="AE32" s="1">
        <f t="shared" si="27"/>
        <v>-0.27495577422687489</v>
      </c>
      <c r="AF32" s="1">
        <f t="shared" si="28"/>
        <v>-0.32254828541637437</v>
      </c>
      <c r="AG32" s="1">
        <f t="shared" si="29"/>
        <v>-0.49513232921926331</v>
      </c>
      <c r="AH32" s="1">
        <f t="shared" si="30"/>
        <v>-0.5302522334363573</v>
      </c>
      <c r="AI32" s="1">
        <f t="shared" si="31"/>
        <v>-0.56859022816188443</v>
      </c>
      <c r="AJ32" s="1">
        <f t="shared" si="32"/>
        <v>-0.57349085331281557</v>
      </c>
      <c r="AK32" s="1">
        <f t="shared" si="33"/>
        <v>-0.5596008012915803</v>
      </c>
      <c r="AL32" s="1"/>
      <c r="AM32" t="s">
        <v>160</v>
      </c>
      <c r="AN32" s="7">
        <f t="shared" si="34"/>
        <v>-0.19574874712142254</v>
      </c>
      <c r="AO32" s="7">
        <f t="shared" si="34"/>
        <v>-4.7592511189499476E-2</v>
      </c>
      <c r="AP32" s="7">
        <f t="shared" si="35"/>
        <v>-0.20770394801998293</v>
      </c>
      <c r="AS32" t="s">
        <v>160</v>
      </c>
      <c r="AT32">
        <v>-640.55934150806797</v>
      </c>
      <c r="AU32">
        <v>-643.11204683923597</v>
      </c>
      <c r="AV32">
        <v>-643.04241942911801</v>
      </c>
      <c r="AW32">
        <v>-643.15791926313204</v>
      </c>
      <c r="AX32">
        <v>1.208174280213</v>
      </c>
      <c r="AY32" s="5">
        <v>1.18458</v>
      </c>
      <c r="AZ32">
        <f t="shared" si="40"/>
        <v>-643.13801808231369</v>
      </c>
      <c r="BB32">
        <v>-227.905847650699</v>
      </c>
      <c r="BC32">
        <v>-228.804875470968</v>
      </c>
      <c r="BD32">
        <v>-228.786804035595</v>
      </c>
      <c r="BE32">
        <v>-228.82264473352899</v>
      </c>
      <c r="BF32">
        <v>1.214316512401</v>
      </c>
      <c r="BG32">
        <v>1.1886099999999999</v>
      </c>
      <c r="BH32">
        <f t="shared" si="36"/>
        <v>-228.81631915588528</v>
      </c>
      <c r="BJ32">
        <v>-412.62834803924</v>
      </c>
      <c r="BK32">
        <v>-414.27610388540302</v>
      </c>
      <c r="BL32">
        <v>-414.22556733482497</v>
      </c>
      <c r="BM32">
        <v>-414.30348994533801</v>
      </c>
      <c r="BN32">
        <v>1.2054927374740001</v>
      </c>
      <c r="BO32">
        <v>1.1827700000000001</v>
      </c>
      <c r="BP32">
        <f t="shared" si="37"/>
        <v>-414.29020696979808</v>
      </c>
      <c r="BR32">
        <v>-412.62840612021301</v>
      </c>
      <c r="BS32">
        <v>-414.27633037534599</v>
      </c>
      <c r="BT32">
        <v>-414.22582683280598</v>
      </c>
      <c r="BU32">
        <v>-414.30388705556902</v>
      </c>
      <c r="BV32">
        <v>1.2044280488970001</v>
      </c>
      <c r="BW32">
        <v>1.18181</v>
      </c>
      <c r="BX32">
        <f t="shared" si="38"/>
        <v>-414.29063786309916</v>
      </c>
      <c r="BZ32">
        <v>-227.905915794153</v>
      </c>
      <c r="CA32">
        <v>-228.80508715092401</v>
      </c>
      <c r="CB32">
        <v>-228.78705855100401</v>
      </c>
      <c r="CC32">
        <v>-228.82303666685701</v>
      </c>
      <c r="CD32">
        <v>1.2124162622170001</v>
      </c>
      <c r="CE32">
        <v>1.18685</v>
      </c>
      <c r="CF32">
        <f t="shared" si="39"/>
        <v>-228.81673327327078</v>
      </c>
    </row>
    <row r="33" spans="1:84" x14ac:dyDescent="0.2">
      <c r="A33" t="s">
        <v>161</v>
      </c>
      <c r="B33" s="1">
        <f t="shared" si="0"/>
        <v>15.385453971330405</v>
      </c>
      <c r="C33" s="1">
        <f t="shared" si="1"/>
        <v>19.210871046068604</v>
      </c>
      <c r="D33" s="1">
        <f t="shared" si="2"/>
        <v>18.58329757781657</v>
      </c>
      <c r="E33" s="1">
        <f t="shared" si="3"/>
        <v>19.618518333256279</v>
      </c>
      <c r="F33" s="1">
        <f t="shared" si="4"/>
        <v>19.464924838870598</v>
      </c>
      <c r="G33" s="1">
        <f t="shared" si="5"/>
        <v>19.624499373121377</v>
      </c>
      <c r="H33" s="1">
        <f t="shared" si="6"/>
        <v>19.645753283453395</v>
      </c>
      <c r="I33" s="1">
        <f t="shared" si="16"/>
        <v>19.589498770857531</v>
      </c>
      <c r="K33" s="1">
        <f t="shared" si="7"/>
        <v>15.311499432833912</v>
      </c>
      <c r="L33" s="1">
        <f t="shared" si="8"/>
        <v>18.93150697683231</v>
      </c>
      <c r="M33" s="1">
        <f t="shared" si="9"/>
        <v>18.26504909540327</v>
      </c>
      <c r="N33" s="1">
        <f t="shared" si="10"/>
        <v>19.132103042823889</v>
      </c>
      <c r="O33" s="1">
        <f t="shared" si="11"/>
        <v>18.945044699575263</v>
      </c>
      <c r="P33" s="1">
        <f t="shared" si="12"/>
        <v>19.068123903930392</v>
      </c>
      <c r="Q33" s="1">
        <f t="shared" si="13"/>
        <v>19.084516960537965</v>
      </c>
      <c r="R33" s="1">
        <f t="shared" si="17"/>
        <v>19.041128078444764</v>
      </c>
      <c r="T33" s="1">
        <f t="shared" si="18"/>
        <v>15.348476702082159</v>
      </c>
      <c r="U33" s="1">
        <f t="shared" si="19"/>
        <v>19.071189011450457</v>
      </c>
      <c r="V33" s="1">
        <f t="shared" si="20"/>
        <v>18.424173336609918</v>
      </c>
      <c r="W33" s="1">
        <f t="shared" si="21"/>
        <v>19.375310688040084</v>
      </c>
      <c r="X33" s="1">
        <f t="shared" si="22"/>
        <v>19.204984769222932</v>
      </c>
      <c r="Y33" s="1">
        <f t="shared" si="23"/>
        <v>19.346311638525883</v>
      </c>
      <c r="Z33" s="1">
        <f t="shared" si="24"/>
        <v>19.365135121995678</v>
      </c>
      <c r="AA33" s="1">
        <f t="shared" si="25"/>
        <v>19.315313424651148</v>
      </c>
      <c r="AD33" s="1">
        <f t="shared" si="26"/>
        <v>-7.3954538496492361E-2</v>
      </c>
      <c r="AE33" s="1">
        <f t="shared" si="27"/>
        <v>-0.2793640692362942</v>
      </c>
      <c r="AF33" s="1">
        <f t="shared" si="28"/>
        <v>-0.31824848241329917</v>
      </c>
      <c r="AG33" s="1">
        <f t="shared" si="29"/>
        <v>-0.48641529043239018</v>
      </c>
      <c r="AH33" s="1">
        <f t="shared" si="30"/>
        <v>-0.51988013929533494</v>
      </c>
      <c r="AI33" s="1">
        <f t="shared" si="31"/>
        <v>-0.55637546919098568</v>
      </c>
      <c r="AJ33" s="1">
        <f t="shared" si="32"/>
        <v>-0.56123632291543046</v>
      </c>
      <c r="AK33" s="1">
        <f t="shared" si="33"/>
        <v>-0.54837069241276737</v>
      </c>
      <c r="AL33" s="1"/>
      <c r="AM33" t="s">
        <v>161</v>
      </c>
      <c r="AN33" s="7">
        <f t="shared" si="34"/>
        <v>-0.20540953073980184</v>
      </c>
      <c r="AO33" s="7">
        <f t="shared" si="34"/>
        <v>-3.8884413177004973E-2</v>
      </c>
      <c r="AP33" s="7">
        <f t="shared" si="35"/>
        <v>-0.20163165688203577</v>
      </c>
      <c r="AS33" t="s">
        <v>161</v>
      </c>
      <c r="AT33">
        <v>-620.716654857614</v>
      </c>
      <c r="AU33">
        <v>-623.23867211537095</v>
      </c>
      <c r="AV33">
        <v>-623.175538070941</v>
      </c>
      <c r="AW33">
        <v>-623.29071160431897</v>
      </c>
      <c r="AX33">
        <v>1.2051075920300001</v>
      </c>
      <c r="AY33">
        <v>1.181</v>
      </c>
      <c r="AZ33">
        <f t="shared" si="40"/>
        <v>-623.27110923333316</v>
      </c>
      <c r="BB33">
        <v>-208.064160708662</v>
      </c>
      <c r="BC33">
        <v>-208.932084430055</v>
      </c>
      <c r="BD33">
        <v>-208.92056021206901</v>
      </c>
      <c r="BE33">
        <v>-208.95610499728701</v>
      </c>
      <c r="BF33">
        <v>1.2058551167630001</v>
      </c>
      <c r="BG33">
        <v>1.17862</v>
      </c>
      <c r="BH33">
        <f t="shared" si="36"/>
        <v>-208.9500370411871</v>
      </c>
      <c r="BJ33">
        <v>-412.62797586839798</v>
      </c>
      <c r="BK33">
        <v>-414.275973214864</v>
      </c>
      <c r="BL33">
        <v>-414.22536349036</v>
      </c>
      <c r="BM33">
        <v>-414.303342509304</v>
      </c>
      <c r="BN33">
        <v>1.2054378935159999</v>
      </c>
      <c r="BO33">
        <v>1.1827300000000001</v>
      </c>
      <c r="BP33">
        <f t="shared" si="37"/>
        <v>-414.29005286122134</v>
      </c>
      <c r="BR33">
        <v>-412.628030276657</v>
      </c>
      <c r="BS33">
        <v>-414.27617921139898</v>
      </c>
      <c r="BT33">
        <v>-414.22559613855901</v>
      </c>
      <c r="BU33">
        <v>-414.30369798402899</v>
      </c>
      <c r="BV33">
        <v>1.2045067139350001</v>
      </c>
      <c r="BW33">
        <v>1.1819</v>
      </c>
      <c r="BX33">
        <f t="shared" si="38"/>
        <v>-414.29043749192499</v>
      </c>
      <c r="BZ33">
        <v>-208.06422415445701</v>
      </c>
      <c r="CA33">
        <v>-208.932323628484</v>
      </c>
      <c r="CB33">
        <v>-208.92083472508801</v>
      </c>
      <c r="CC33">
        <v>-208.956524674636</v>
      </c>
      <c r="CD33">
        <v>1.2038638731719999</v>
      </c>
      <c r="CE33">
        <v>1.17679</v>
      </c>
      <c r="CF33">
        <f t="shared" si="39"/>
        <v>-208.95048089218659</v>
      </c>
    </row>
    <row r="34" spans="1:84" x14ac:dyDescent="0.2">
      <c r="A34" t="s">
        <v>162</v>
      </c>
      <c r="B34" s="1">
        <f t="shared" si="0"/>
        <v>-3.8822521269379568</v>
      </c>
      <c r="C34" s="1">
        <f t="shared" si="1"/>
        <v>4.8343029188277216</v>
      </c>
      <c r="D34" s="1">
        <f t="shared" si="2"/>
        <v>1.6011270949988361</v>
      </c>
      <c r="E34" s="1">
        <f t="shared" si="3"/>
        <v>2.8607424546414491</v>
      </c>
      <c r="F34" s="1">
        <f t="shared" si="4"/>
        <v>2.7593605618309529</v>
      </c>
      <c r="G34" s="1">
        <f t="shared" si="5"/>
        <v>2.942210879239739</v>
      </c>
      <c r="H34" s="1">
        <f t="shared" si="6"/>
        <v>2.97286473329333</v>
      </c>
      <c r="I34" s="1">
        <f t="shared" si="16"/>
        <v>2.9230189506943312</v>
      </c>
      <c r="K34" s="1">
        <f t="shared" si="7"/>
        <v>-3.9698127493210222</v>
      </c>
      <c r="L34" s="1">
        <f t="shared" si="8"/>
        <v>4.507998455700517</v>
      </c>
      <c r="M34" s="1">
        <f t="shared" si="9"/>
        <v>1.2947263936401634</v>
      </c>
      <c r="N34" s="1">
        <f t="shared" si="10"/>
        <v>2.4338071808230337</v>
      </c>
      <c r="O34" s="1">
        <f t="shared" si="11"/>
        <v>2.2980378243855308</v>
      </c>
      <c r="P34" s="1">
        <f t="shared" si="12"/>
        <v>2.4564305999573017</v>
      </c>
      <c r="Q34" s="1">
        <f t="shared" si="13"/>
        <v>2.4829842811011278</v>
      </c>
      <c r="R34" s="1">
        <f t="shared" si="17"/>
        <v>2.4398057295498514</v>
      </c>
      <c r="T34" s="1">
        <f t="shared" si="18"/>
        <v>-3.9260324381294893</v>
      </c>
      <c r="U34" s="1">
        <f t="shared" si="19"/>
        <v>4.6711506872641193</v>
      </c>
      <c r="V34" s="1">
        <f t="shared" si="20"/>
        <v>1.4479267443194996</v>
      </c>
      <c r="W34" s="1">
        <f t="shared" si="21"/>
        <v>2.6472748177322414</v>
      </c>
      <c r="X34" s="1">
        <f t="shared" si="22"/>
        <v>2.5286991931082419</v>
      </c>
      <c r="Y34" s="1">
        <f t="shared" si="23"/>
        <v>2.6993207395985204</v>
      </c>
      <c r="Z34" s="1">
        <f t="shared" si="24"/>
        <v>2.7279245071972289</v>
      </c>
      <c r="AA34" s="1">
        <f t="shared" si="25"/>
        <v>2.6814123401220913</v>
      </c>
      <c r="AD34" s="1">
        <f t="shared" si="26"/>
        <v>-8.756062238306539E-2</v>
      </c>
      <c r="AE34" s="1">
        <f t="shared" si="27"/>
        <v>-0.32630446312720451</v>
      </c>
      <c r="AF34" s="1">
        <f t="shared" si="28"/>
        <v>-0.3064007013586727</v>
      </c>
      <c r="AG34" s="1">
        <f t="shared" si="29"/>
        <v>-0.42693527381841534</v>
      </c>
      <c r="AH34" s="1">
        <f t="shared" si="30"/>
        <v>-0.46132273744542207</v>
      </c>
      <c r="AI34" s="1">
        <f t="shared" si="31"/>
        <v>-0.48578027928243728</v>
      </c>
      <c r="AJ34" s="1">
        <f t="shared" si="32"/>
        <v>-0.48988045219220222</v>
      </c>
      <c r="AK34" s="1">
        <f t="shared" si="33"/>
        <v>-0.48321322114447973</v>
      </c>
      <c r="AL34" s="1"/>
      <c r="AM34" t="s">
        <v>162</v>
      </c>
      <c r="AN34" s="7">
        <f t="shared" si="34"/>
        <v>-0.23874384074413912</v>
      </c>
      <c r="AO34" s="7">
        <f t="shared" si="34"/>
        <v>1.9903761768531814E-2</v>
      </c>
      <c r="AP34" s="7">
        <f t="shared" si="35"/>
        <v>-0.15492203608674937</v>
      </c>
      <c r="AS34" t="s">
        <v>162</v>
      </c>
      <c r="AT34">
        <v>-461.56254655740298</v>
      </c>
      <c r="AU34">
        <v>-463.67293507284899</v>
      </c>
      <c r="AV34">
        <v>-463.64155285925699</v>
      </c>
      <c r="AW34">
        <v>-463.75260807028701</v>
      </c>
      <c r="AX34">
        <v>1.1843360406829999</v>
      </c>
      <c r="AY34">
        <v>1.15787</v>
      </c>
      <c r="AZ34">
        <f t="shared" si="40"/>
        <v>-463.73532287656218</v>
      </c>
      <c r="BB34">
        <v>-230.78436674608</v>
      </c>
      <c r="BC34">
        <v>-231.832615656776</v>
      </c>
      <c r="BD34">
        <v>-231.81950076240301</v>
      </c>
      <c r="BE34">
        <v>-231.874024651974</v>
      </c>
      <c r="BF34">
        <v>1.1862798554759999</v>
      </c>
      <c r="BG34">
        <v>1.1592499999999999</v>
      </c>
      <c r="BH34">
        <f t="shared" si="36"/>
        <v>-231.86546284236189</v>
      </c>
      <c r="BJ34">
        <v>-230.78436657363801</v>
      </c>
      <c r="BK34">
        <v>-231.83261546431001</v>
      </c>
      <c r="BL34">
        <v>-231.81950053851901</v>
      </c>
      <c r="BM34">
        <v>-231.87402453521301</v>
      </c>
      <c r="BN34">
        <v>1.186279735609</v>
      </c>
      <c r="BO34">
        <v>1.1592499999999999</v>
      </c>
      <c r="BP34">
        <f t="shared" si="37"/>
        <v>-231.86546271342374</v>
      </c>
      <c r="BR34">
        <v>-230.78443632601301</v>
      </c>
      <c r="BS34">
        <v>-231.832875472865</v>
      </c>
      <c r="BT34">
        <v>-231.81974468481999</v>
      </c>
      <c r="BU34">
        <v>-231.87436473402499</v>
      </c>
      <c r="BV34">
        <v>1.1851862517639999</v>
      </c>
      <c r="BW34">
        <v>1.1582399999999999</v>
      </c>
      <c r="BX34">
        <f t="shared" si="38"/>
        <v>-231.86583030986307</v>
      </c>
      <c r="BZ34">
        <v>-230.784436530433</v>
      </c>
      <c r="CA34">
        <v>-231.83287564746101</v>
      </c>
      <c r="CB34">
        <v>-231.81974489667999</v>
      </c>
      <c r="CC34">
        <v>-231.8743648178</v>
      </c>
      <c r="CD34">
        <v>1.1851863335870001</v>
      </c>
      <c r="CE34">
        <v>1.1582399999999999</v>
      </c>
      <c r="CF34">
        <f t="shared" si="39"/>
        <v>-231.86583041046978</v>
      </c>
    </row>
    <row r="35" spans="1:84" x14ac:dyDescent="0.2">
      <c r="A35" t="s">
        <v>163</v>
      </c>
      <c r="B35" s="1">
        <f t="shared" si="0"/>
        <v>-3.260267298353245</v>
      </c>
      <c r="C35" s="1">
        <f t="shared" si="1"/>
        <v>6.1008096066279958</v>
      </c>
      <c r="D35" s="1">
        <f t="shared" si="2"/>
        <v>2.5628204696066397</v>
      </c>
      <c r="E35" s="1">
        <f t="shared" si="3"/>
        <v>3.8846561898566727</v>
      </c>
      <c r="F35" s="1">
        <f t="shared" si="4"/>
        <v>3.7700242086393363</v>
      </c>
      <c r="G35" s="1">
        <f t="shared" si="5"/>
        <v>3.9652773413904847</v>
      </c>
      <c r="H35" s="1">
        <f t="shared" si="6"/>
        <v>3.9953503124715315</v>
      </c>
      <c r="I35" s="1">
        <f t="shared" si="16"/>
        <v>3.940602096964656</v>
      </c>
      <c r="K35" s="1">
        <f t="shared" si="7"/>
        <v>-3.3406710657334373</v>
      </c>
      <c r="L35" s="1">
        <f t="shared" si="8"/>
        <v>5.7981773884853789</v>
      </c>
      <c r="M35" s="1">
        <f t="shared" si="9"/>
        <v>2.2717199521351055</v>
      </c>
      <c r="N35" s="1">
        <f t="shared" si="10"/>
        <v>3.4729687656087012</v>
      </c>
      <c r="O35" s="1">
        <f t="shared" si="11"/>
        <v>3.324039101721088</v>
      </c>
      <c r="P35" s="1">
        <f t="shared" si="12"/>
        <v>3.4942412009751247</v>
      </c>
      <c r="Q35" s="1">
        <f t="shared" si="13"/>
        <v>3.5204558011542861</v>
      </c>
      <c r="R35" s="1">
        <f t="shared" si="17"/>
        <v>3.4727317975575875</v>
      </c>
      <c r="T35" s="1">
        <f t="shared" si="18"/>
        <v>-3.3004691820433409</v>
      </c>
      <c r="U35" s="1">
        <f t="shared" si="19"/>
        <v>5.9494934975566878</v>
      </c>
      <c r="V35" s="1">
        <f t="shared" si="20"/>
        <v>2.4172702108708726</v>
      </c>
      <c r="W35" s="1">
        <f t="shared" si="21"/>
        <v>3.6788124777326869</v>
      </c>
      <c r="X35" s="1">
        <f t="shared" si="22"/>
        <v>3.5470316551802119</v>
      </c>
      <c r="Y35" s="1">
        <f t="shared" si="23"/>
        <v>3.7297592711828047</v>
      </c>
      <c r="Z35" s="1">
        <f t="shared" si="24"/>
        <v>3.7579030568129088</v>
      </c>
      <c r="AA35" s="1">
        <f t="shared" si="25"/>
        <v>3.7066669472611218</v>
      </c>
      <c r="AD35" s="1">
        <f t="shared" si="26"/>
        <v>-8.0403767380192281E-2</v>
      </c>
      <c r="AE35" s="1">
        <f t="shared" si="27"/>
        <v>-0.30263221814261687</v>
      </c>
      <c r="AF35" s="1">
        <f t="shared" si="28"/>
        <v>-0.2911005174715342</v>
      </c>
      <c r="AG35" s="1">
        <f t="shared" si="29"/>
        <v>-0.41168742424797156</v>
      </c>
      <c r="AH35" s="1">
        <f t="shared" si="30"/>
        <v>-0.44598510691824833</v>
      </c>
      <c r="AI35" s="1">
        <f t="shared" si="31"/>
        <v>-0.47103614041536002</v>
      </c>
      <c r="AJ35" s="1">
        <f t="shared" si="32"/>
        <v>-0.47489451131724536</v>
      </c>
      <c r="AK35" s="1">
        <f t="shared" si="33"/>
        <v>-0.46787029940706848</v>
      </c>
      <c r="AL35" s="1"/>
      <c r="AM35" t="s">
        <v>163</v>
      </c>
      <c r="AN35" s="7">
        <f t="shared" si="34"/>
        <v>-0.22222845076242459</v>
      </c>
      <c r="AO35" s="7">
        <f t="shared" si="34"/>
        <v>1.1531700671082667E-2</v>
      </c>
      <c r="AP35" s="7">
        <f t="shared" si="35"/>
        <v>-0.15488458944671413</v>
      </c>
      <c r="AS35" t="s">
        <v>163</v>
      </c>
      <c r="AT35">
        <v>-493.55890427515197</v>
      </c>
      <c r="AU35">
        <v>-495.74968523515003</v>
      </c>
      <c r="AV35">
        <v>-495.701975159428</v>
      </c>
      <c r="AW35">
        <v>-495.818076194188</v>
      </c>
      <c r="AX35">
        <v>1.18665126403</v>
      </c>
      <c r="AY35">
        <v>1.16174</v>
      </c>
      <c r="AZ35">
        <f t="shared" si="40"/>
        <v>-495.79981437999709</v>
      </c>
      <c r="BB35">
        <v>-246.78204852036001</v>
      </c>
      <c r="BC35">
        <v>-247.86998112091501</v>
      </c>
      <c r="BD35">
        <v>-247.848944891114</v>
      </c>
      <c r="BE35">
        <v>-247.90594267643101</v>
      </c>
      <c r="BF35">
        <v>1.188489874406</v>
      </c>
      <c r="BG35">
        <v>1.1630100000000001</v>
      </c>
      <c r="BH35">
        <f t="shared" si="36"/>
        <v>-247.89690304923081</v>
      </c>
      <c r="BJ35">
        <v>-246.78205132123099</v>
      </c>
      <c r="BK35">
        <v>-247.869981855677</v>
      </c>
      <c r="BL35">
        <v>-247.848946154098</v>
      </c>
      <c r="BM35">
        <v>-247.90594292432399</v>
      </c>
      <c r="BN35">
        <v>1.1884909424600001</v>
      </c>
      <c r="BO35">
        <v>1.1630100000000001</v>
      </c>
      <c r="BP35">
        <f t="shared" si="37"/>
        <v>-247.8969034150158</v>
      </c>
      <c r="BR35">
        <v>-246.782115445812</v>
      </c>
      <c r="BS35">
        <v>-247.870222969347</v>
      </c>
      <c r="BT35">
        <v>-247.84917809623499</v>
      </c>
      <c r="BU35">
        <v>-247.90627092781401</v>
      </c>
      <c r="BV35">
        <v>1.1874387374890001</v>
      </c>
      <c r="BW35">
        <v>1.16204</v>
      </c>
      <c r="BX35">
        <f t="shared" si="38"/>
        <v>-247.89725875065236</v>
      </c>
      <c r="BZ35">
        <v>-246.782112527333</v>
      </c>
      <c r="CA35">
        <v>-247.87022228236299</v>
      </c>
      <c r="CB35">
        <v>-247.849176847161</v>
      </c>
      <c r="CC35">
        <v>-247.90627073858499</v>
      </c>
      <c r="CD35">
        <v>1.1874377015540001</v>
      </c>
      <c r="CE35">
        <v>1.16204</v>
      </c>
      <c r="CF35">
        <f t="shared" si="39"/>
        <v>-247.89725843607238</v>
      </c>
    </row>
    <row r="36" spans="1:84" x14ac:dyDescent="0.2">
      <c r="A36" t="s">
        <v>164</v>
      </c>
      <c r="B36" s="1">
        <f t="shared" si="0"/>
        <v>-0.23990929084111456</v>
      </c>
      <c r="C36" s="1">
        <f t="shared" si="1"/>
        <v>11.305898556054698</v>
      </c>
      <c r="D36" s="1">
        <f t="shared" si="2"/>
        <v>7.8991504920475979</v>
      </c>
      <c r="E36" s="1">
        <f t="shared" si="3"/>
        <v>10.00409097365598</v>
      </c>
      <c r="F36" s="1">
        <f t="shared" si="4"/>
        <v>9.763900418781386</v>
      </c>
      <c r="G36" s="1">
        <f t="shared" si="5"/>
        <v>10.102333882984301</v>
      </c>
      <c r="H36" s="1">
        <f t="shared" si="6"/>
        <v>10.143936361566988</v>
      </c>
      <c r="I36" s="1">
        <f t="shared" si="16"/>
        <v>10.027389583428871</v>
      </c>
      <c r="K36" s="1">
        <f t="shared" si="7"/>
        <v>-0.38605591268243905</v>
      </c>
      <c r="L36" s="1">
        <f t="shared" si="8"/>
        <v>10.812961828679979</v>
      </c>
      <c r="M36" s="1">
        <f t="shared" si="9"/>
        <v>7.3684062074768892</v>
      </c>
      <c r="N36" s="1">
        <f t="shared" si="10"/>
        <v>9.1835273840753828</v>
      </c>
      <c r="O36" s="1">
        <f t="shared" si="11"/>
        <v>8.8998749629785401</v>
      </c>
      <c r="P36" s="1">
        <f t="shared" si="12"/>
        <v>9.177821227414535</v>
      </c>
      <c r="Q36" s="1">
        <f t="shared" si="13"/>
        <v>9.2119882195604514</v>
      </c>
      <c r="R36" s="1">
        <f t="shared" si="17"/>
        <v>9.1162714981309243</v>
      </c>
      <c r="T36" s="1">
        <f t="shared" si="18"/>
        <v>-0.31298260176177684</v>
      </c>
      <c r="U36" s="1">
        <f t="shared" si="19"/>
        <v>11.059430192367339</v>
      </c>
      <c r="V36" s="1">
        <f t="shared" si="20"/>
        <v>7.6337783497622436</v>
      </c>
      <c r="W36" s="1">
        <f t="shared" si="21"/>
        <v>9.5938091788656816</v>
      </c>
      <c r="X36" s="1">
        <f t="shared" si="22"/>
        <v>9.3318876908799631</v>
      </c>
      <c r="Y36" s="1">
        <f t="shared" si="23"/>
        <v>9.6400775551994187</v>
      </c>
      <c r="Z36" s="1">
        <f t="shared" si="24"/>
        <v>9.6779622905637197</v>
      </c>
      <c r="AA36" s="1">
        <f t="shared" si="25"/>
        <v>9.5718305407798976</v>
      </c>
      <c r="AD36" s="1">
        <f t="shared" si="26"/>
        <v>-0.14614662184132449</v>
      </c>
      <c r="AE36" s="1">
        <f t="shared" si="27"/>
        <v>-0.49293672737471894</v>
      </c>
      <c r="AF36" s="1">
        <f t="shared" si="28"/>
        <v>-0.53074428457070866</v>
      </c>
      <c r="AG36" s="1">
        <f t="shared" si="29"/>
        <v>-0.82056358958059761</v>
      </c>
      <c r="AH36" s="1">
        <f t="shared" si="30"/>
        <v>-0.86402545580284595</v>
      </c>
      <c r="AI36" s="1">
        <f t="shared" si="31"/>
        <v>-0.92451265556976558</v>
      </c>
      <c r="AJ36" s="1">
        <f t="shared" si="32"/>
        <v>-0.93194814200653653</v>
      </c>
      <c r="AK36" s="1">
        <f t="shared" si="33"/>
        <v>-0.91111808529794658</v>
      </c>
      <c r="AL36" s="1"/>
      <c r="AM36" t="s">
        <v>164</v>
      </c>
      <c r="AN36" s="7">
        <f t="shared" si="34"/>
        <v>-0.34679010553339445</v>
      </c>
      <c r="AO36" s="7">
        <f t="shared" si="34"/>
        <v>-3.7807557195989716E-2</v>
      </c>
      <c r="AP36" s="7">
        <f t="shared" si="35"/>
        <v>-0.3332811712321373</v>
      </c>
      <c r="AS36" t="s">
        <v>164</v>
      </c>
      <c r="AT36">
        <v>-825.25869655160898</v>
      </c>
      <c r="AU36">
        <v>-828.57136525628505</v>
      </c>
      <c r="AV36">
        <v>-828.46520992925798</v>
      </c>
      <c r="AW36">
        <v>-828.62428262734795</v>
      </c>
      <c r="AX36">
        <v>1.2037999505120001</v>
      </c>
      <c r="AY36">
        <v>1.1814899999999999</v>
      </c>
      <c r="AZ36">
        <f t="shared" si="40"/>
        <v>-828.59735206634844</v>
      </c>
      <c r="BB36">
        <v>-412.62953943569198</v>
      </c>
      <c r="BC36">
        <v>-414.27667408041901</v>
      </c>
      <c r="BD36">
        <v>-414.22631091609901</v>
      </c>
      <c r="BE36">
        <v>-414.30417004712501</v>
      </c>
      <c r="BF36">
        <v>1.2055252504480001</v>
      </c>
      <c r="BG36">
        <v>1.18276</v>
      </c>
      <c r="BH36">
        <f t="shared" si="36"/>
        <v>-414.29089615062401</v>
      </c>
      <c r="BJ36">
        <v>-412.62953943569198</v>
      </c>
      <c r="BK36">
        <v>-414.27667408041799</v>
      </c>
      <c r="BL36">
        <v>-414.22631091609901</v>
      </c>
      <c r="BM36">
        <v>-414.30417004712399</v>
      </c>
      <c r="BN36">
        <v>1.205525250447</v>
      </c>
      <c r="BO36">
        <v>1.18276</v>
      </c>
      <c r="BP36">
        <f t="shared" si="37"/>
        <v>-414.29089615062321</v>
      </c>
      <c r="BR36">
        <v>-412.62965588541999</v>
      </c>
      <c r="BS36">
        <v>-414.27706685273398</v>
      </c>
      <c r="BT36">
        <v>-414.22673381350199</v>
      </c>
      <c r="BU36">
        <v>-414.30482387274799</v>
      </c>
      <c r="BV36">
        <v>1.2041496395710001</v>
      </c>
      <c r="BW36">
        <v>1.1815500000000001</v>
      </c>
      <c r="BX36">
        <f t="shared" si="38"/>
        <v>-414.29158460669231</v>
      </c>
      <c r="BZ36">
        <v>-412.62965588542102</v>
      </c>
      <c r="CA36">
        <v>-414.27706685274802</v>
      </c>
      <c r="CB36">
        <v>-414.22673381351598</v>
      </c>
      <c r="CC36">
        <v>-414.304823872763</v>
      </c>
      <c r="CD36">
        <v>1.2041496395810001</v>
      </c>
      <c r="CE36">
        <v>1.1815500000000001</v>
      </c>
      <c r="CF36">
        <f t="shared" si="39"/>
        <v>-414.29158460670658</v>
      </c>
    </row>
    <row r="37" spans="1:84" x14ac:dyDescent="0.2">
      <c r="A37" t="s">
        <v>191</v>
      </c>
      <c r="B37" s="1">
        <f t="shared" si="0"/>
        <v>-3.5425326991691195</v>
      </c>
      <c r="C37" s="1">
        <f t="shared" si="1"/>
        <v>5.5461800131337586</v>
      </c>
      <c r="D37" s="1">
        <f t="shared" si="2"/>
        <v>2.1527838998821944</v>
      </c>
      <c r="E37" s="1">
        <f t="shared" si="3"/>
        <v>3.4540035052132296</v>
      </c>
      <c r="F37" s="1">
        <f t="shared" si="4"/>
        <v>3.345426690497928</v>
      </c>
      <c r="G37" s="1">
        <f t="shared" si="5"/>
        <v>3.5360348612941346</v>
      </c>
      <c r="H37" s="1">
        <f t="shared" si="6"/>
        <v>3.5666600917055025</v>
      </c>
      <c r="I37" s="1">
        <f t="shared" si="16"/>
        <v>3.5139471168119312</v>
      </c>
      <c r="K37" s="1">
        <f t="shared" si="7"/>
        <v>-3.6272336685829827</v>
      </c>
      <c r="L37" s="1">
        <f t="shared" si="8"/>
        <v>5.2295141404908785</v>
      </c>
      <c r="M37" s="1">
        <f t="shared" si="9"/>
        <v>1.8511310697111016</v>
      </c>
      <c r="N37" s="1">
        <f t="shared" si="10"/>
        <v>3.0305255018689148</v>
      </c>
      <c r="O37" s="1">
        <f t="shared" si="11"/>
        <v>2.8867883212008714</v>
      </c>
      <c r="P37" s="1">
        <f t="shared" si="12"/>
        <v>3.0523070631339664</v>
      </c>
      <c r="Q37" s="1">
        <f t="shared" si="13"/>
        <v>3.0789011466295815</v>
      </c>
      <c r="R37" s="1">
        <f t="shared" si="17"/>
        <v>3.0331266908363759</v>
      </c>
      <c r="T37" s="1">
        <f t="shared" si="18"/>
        <v>-3.5848831838760509</v>
      </c>
      <c r="U37" s="1">
        <f t="shared" si="19"/>
        <v>5.387847076812319</v>
      </c>
      <c r="V37" s="1">
        <f t="shared" si="20"/>
        <v>2.0019574847966481</v>
      </c>
      <c r="W37" s="1">
        <f t="shared" si="21"/>
        <v>3.2422645035410724</v>
      </c>
      <c r="X37" s="1">
        <f t="shared" si="22"/>
        <v>3.1161075058493997</v>
      </c>
      <c r="Y37" s="1">
        <f t="shared" si="23"/>
        <v>3.2941709622140505</v>
      </c>
      <c r="Z37" s="1">
        <f t="shared" si="24"/>
        <v>3.322780619167542</v>
      </c>
      <c r="AA37" s="1">
        <f t="shared" si="25"/>
        <v>3.2735369038241533</v>
      </c>
      <c r="AD37" s="1">
        <f t="shared" si="26"/>
        <v>-8.4700969413863181E-2</v>
      </c>
      <c r="AE37" s="1">
        <f t="shared" si="27"/>
        <v>-0.31666587264288015</v>
      </c>
      <c r="AF37" s="1">
        <f t="shared" si="28"/>
        <v>-0.30165283017109279</v>
      </c>
      <c r="AG37" s="1">
        <f t="shared" si="29"/>
        <v>-0.42347800334431485</v>
      </c>
      <c r="AH37" s="1">
        <f t="shared" si="30"/>
        <v>-0.45863836929705659</v>
      </c>
      <c r="AI37" s="1">
        <f t="shared" si="31"/>
        <v>-0.4837277981601682</v>
      </c>
      <c r="AJ37" s="1">
        <f t="shared" si="32"/>
        <v>-0.48775894507592099</v>
      </c>
      <c r="AK37" s="1">
        <f t="shared" si="33"/>
        <v>-0.4808204259755553</v>
      </c>
      <c r="AL37" s="1"/>
      <c r="AM37" t="s">
        <v>191</v>
      </c>
      <c r="AN37" s="7">
        <f t="shared" si="34"/>
        <v>-0.23196490322901697</v>
      </c>
      <c r="AO37" s="7">
        <f t="shared" si="34"/>
        <v>1.5013042471787363E-2</v>
      </c>
      <c r="AP37" s="7">
        <f t="shared" si="35"/>
        <v>-0.1569855391259638</v>
      </c>
      <c r="AS37" t="s">
        <v>191</v>
      </c>
      <c r="AT37">
        <v>-477.56078644625802</v>
      </c>
      <c r="AU37">
        <v>-479.71143855786801</v>
      </c>
      <c r="AV37">
        <v>-479.67188248252802</v>
      </c>
      <c r="AW37">
        <v>-479.785473638486</v>
      </c>
      <c r="AX37">
        <v>1.1854984601830001</v>
      </c>
      <c r="AY37">
        <v>1.1598200000000001</v>
      </c>
      <c r="AZ37">
        <f t="shared" si="40"/>
        <v>-479.76769969340859</v>
      </c>
      <c r="BB37">
        <v>-230.78433454231299</v>
      </c>
      <c r="BC37">
        <v>-231.83260776942799</v>
      </c>
      <c r="BD37">
        <v>-231.81948873401601</v>
      </c>
      <c r="BE37">
        <v>-231.87402608996001</v>
      </c>
      <c r="BF37">
        <v>1.186265865288</v>
      </c>
      <c r="BG37">
        <v>1.15924</v>
      </c>
      <c r="BH37">
        <f t="shared" si="36"/>
        <v>-231.86546270792849</v>
      </c>
      <c r="BJ37">
        <v>-246.782097288914</v>
      </c>
      <c r="BK37">
        <v>-247.86999238836299</v>
      </c>
      <c r="BL37">
        <v>-247.848963069136</v>
      </c>
      <c r="BM37">
        <v>-247.905943243802</v>
      </c>
      <c r="BN37">
        <v>1.188507243788</v>
      </c>
      <c r="BO37">
        <v>1.16303</v>
      </c>
      <c r="BP37">
        <f t="shared" si="37"/>
        <v>-247.89690570891696</v>
      </c>
      <c r="BR37">
        <v>-246.78215974249201</v>
      </c>
      <c r="BS37">
        <v>-247.87022859488599</v>
      </c>
      <c r="BT37">
        <v>-247.84919006061</v>
      </c>
      <c r="BU37">
        <v>-247.90626535000899</v>
      </c>
      <c r="BV37">
        <v>1.187473543271</v>
      </c>
      <c r="BW37">
        <v>1.1620600000000001</v>
      </c>
      <c r="BX37">
        <f t="shared" si="38"/>
        <v>-247.89725453305439</v>
      </c>
      <c r="BZ37">
        <v>-230.784407068316</v>
      </c>
      <c r="CA37">
        <v>-231.832876202074</v>
      </c>
      <c r="CB37">
        <v>-231.819742456906</v>
      </c>
      <c r="CC37">
        <v>-231.87437883888001</v>
      </c>
      <c r="CD37">
        <v>1.185111498415</v>
      </c>
      <c r="CE37">
        <v>1.1581900000000001</v>
      </c>
      <c r="CF37">
        <f t="shared" si="39"/>
        <v>-231.86584477052551</v>
      </c>
    </row>
    <row r="38" spans="1:84" x14ac:dyDescent="0.2">
      <c r="A38" t="s">
        <v>199</v>
      </c>
      <c r="B38" s="1">
        <f t="shared" si="0"/>
        <v>-3.328424050713318</v>
      </c>
      <c r="C38" s="1">
        <f t="shared" si="1"/>
        <v>7.7031837147900299</v>
      </c>
      <c r="D38" s="1">
        <f t="shared" si="2"/>
        <v>4.0494480742757499</v>
      </c>
      <c r="E38" s="1">
        <f t="shared" si="3"/>
        <v>5.8227224558175772</v>
      </c>
      <c r="F38" s="1">
        <f t="shared" si="4"/>
        <v>5.6203092134426171</v>
      </c>
      <c r="G38" s="1">
        <f t="shared" si="5"/>
        <v>5.8904816207679271</v>
      </c>
      <c r="H38" s="1">
        <f t="shared" si="6"/>
        <v>5.928219814458382</v>
      </c>
      <c r="I38" s="1">
        <f t="shared" si="16"/>
        <v>5.8422718924068953</v>
      </c>
      <c r="K38" s="1">
        <f t="shared" si="7"/>
        <v>-3.4509222101854169</v>
      </c>
      <c r="L38" s="1">
        <f t="shared" si="8"/>
        <v>7.2643748192263526</v>
      </c>
      <c r="M38" s="1">
        <f t="shared" si="9"/>
        <v>3.6075352581253952</v>
      </c>
      <c r="N38" s="1">
        <f t="shared" si="10"/>
        <v>5.1703517617816237</v>
      </c>
      <c r="O38" s="1">
        <f t="shared" si="11"/>
        <v>4.92703299034544</v>
      </c>
      <c r="P38" s="1">
        <f t="shared" si="12"/>
        <v>5.1539734053099657</v>
      </c>
      <c r="Q38" s="1">
        <f t="shared" si="13"/>
        <v>5.1856728724054761</v>
      </c>
      <c r="R38" s="1">
        <f t="shared" si="17"/>
        <v>5.1134780199081327</v>
      </c>
      <c r="T38" s="1">
        <f t="shared" si="18"/>
        <v>-3.3896731304493675</v>
      </c>
      <c r="U38" s="1">
        <f t="shared" si="19"/>
        <v>7.4837792670081917</v>
      </c>
      <c r="V38" s="1">
        <f t="shared" si="20"/>
        <v>3.8284916662005726</v>
      </c>
      <c r="W38" s="1">
        <f t="shared" si="21"/>
        <v>5.4965371087996004</v>
      </c>
      <c r="X38" s="1">
        <f t="shared" si="22"/>
        <v>5.2736711018940285</v>
      </c>
      <c r="Y38" s="1">
        <f t="shared" si="23"/>
        <v>5.5222275130389464</v>
      </c>
      <c r="Z38" s="1">
        <f t="shared" si="24"/>
        <v>5.5569463434319291</v>
      </c>
      <c r="AA38" s="1">
        <f t="shared" si="25"/>
        <v>5.477874956157514</v>
      </c>
      <c r="AD38" s="1">
        <f t="shared" si="26"/>
        <v>-0.12249815947209886</v>
      </c>
      <c r="AE38" s="1">
        <f t="shared" si="27"/>
        <v>-0.4388088955636773</v>
      </c>
      <c r="AF38" s="1">
        <f t="shared" si="28"/>
        <v>-0.44191281615035471</v>
      </c>
      <c r="AG38" s="1">
        <f t="shared" si="29"/>
        <v>-0.65237069403595349</v>
      </c>
      <c r="AH38" s="1">
        <f t="shared" si="30"/>
        <v>-0.69327622309717718</v>
      </c>
      <c r="AI38" s="1">
        <f t="shared" si="31"/>
        <v>-0.73650821545796141</v>
      </c>
      <c r="AJ38" s="1">
        <f t="shared" si="32"/>
        <v>-0.74254694205290583</v>
      </c>
      <c r="AK38" s="1">
        <f t="shared" si="33"/>
        <v>-0.7287938724987626</v>
      </c>
      <c r="AL38" s="1"/>
      <c r="AM38" t="s">
        <v>199</v>
      </c>
      <c r="AN38" s="7">
        <f t="shared" si="34"/>
        <v>-0.31631073609157845</v>
      </c>
      <c r="AO38" s="7">
        <f t="shared" si="34"/>
        <v>-3.1039205866774111E-3</v>
      </c>
      <c r="AP38" s="7">
        <f t="shared" si="35"/>
        <v>-0.25136340694682247</v>
      </c>
      <c r="AS38" t="s">
        <v>199</v>
      </c>
      <c r="AT38">
        <v>-643.40931886113401</v>
      </c>
      <c r="AU38">
        <v>-646.12197378200096</v>
      </c>
      <c r="AV38">
        <v>-646.05272627656802</v>
      </c>
      <c r="AW38">
        <v>-646.18788036584704</v>
      </c>
      <c r="AX38">
        <v>1.1960138890309999</v>
      </c>
      <c r="AY38">
        <v>1.1719900000000001</v>
      </c>
      <c r="AZ38">
        <f t="shared" si="40"/>
        <v>-646.16573005563657</v>
      </c>
      <c r="BB38">
        <v>-230.784285725563</v>
      </c>
      <c r="BC38">
        <v>-231.83258481172101</v>
      </c>
      <c r="BD38">
        <v>-231.81946049542299</v>
      </c>
      <c r="BE38">
        <v>-231.87401371877499</v>
      </c>
      <c r="BF38">
        <v>1.186248772681</v>
      </c>
      <c r="BG38">
        <v>1.15923</v>
      </c>
      <c r="BH38">
        <f t="shared" si="36"/>
        <v>-231.8654485078942</v>
      </c>
      <c r="BJ38">
        <v>-412.63033731670401</v>
      </c>
      <c r="BK38">
        <v>-414.277113166145</v>
      </c>
      <c r="BL38">
        <v>-414.22681257513898</v>
      </c>
      <c r="BM38">
        <v>-414.30458754857898</v>
      </c>
      <c r="BN38">
        <v>1.205581020993</v>
      </c>
      <c r="BO38">
        <v>1.18283</v>
      </c>
      <c r="BP38">
        <f t="shared" si="37"/>
        <v>-414.2913250152701</v>
      </c>
      <c r="BR38">
        <v>-412.63043323329401</v>
      </c>
      <c r="BS38">
        <v>-414.27746820178101</v>
      </c>
      <c r="BT38">
        <v>-414.22718274715902</v>
      </c>
      <c r="BU38">
        <v>-414.30516320497799</v>
      </c>
      <c r="BV38">
        <v>1.2045062036909999</v>
      </c>
      <c r="BW38">
        <v>1.18188</v>
      </c>
      <c r="BX38">
        <f t="shared" si="38"/>
        <v>-414.29192335005507</v>
      </c>
      <c r="BZ38">
        <v>-230.784385022208</v>
      </c>
      <c r="CA38">
        <v>-231.832929062543</v>
      </c>
      <c r="CB38">
        <v>-231.819794556273</v>
      </c>
      <c r="CC38">
        <v>-231.87447768120899</v>
      </c>
      <c r="CD38">
        <v>1.1846322379009999</v>
      </c>
      <c r="CE38">
        <v>1.1577599999999999</v>
      </c>
      <c r="CF38">
        <f t="shared" si="39"/>
        <v>-231.86595497904935</v>
      </c>
    </row>
    <row r="39" spans="1:84" x14ac:dyDescent="0.2">
      <c r="A39" t="s">
        <v>196</v>
      </c>
      <c r="B39" s="1">
        <f t="shared" si="0"/>
        <v>-1.9715421978898631</v>
      </c>
      <c r="C39" s="1">
        <f t="shared" si="1"/>
        <v>8.7492032869353054</v>
      </c>
      <c r="D39" s="1">
        <f t="shared" si="2"/>
        <v>5.1494930579365885</v>
      </c>
      <c r="E39" s="1">
        <f t="shared" si="3"/>
        <v>6.8803808287339114</v>
      </c>
      <c r="F39" s="1">
        <f t="shared" si="4"/>
        <v>6.6766914340130565</v>
      </c>
      <c r="G39" s="1">
        <f t="shared" si="5"/>
        <v>6.9416450802785628</v>
      </c>
      <c r="H39" s="1">
        <f t="shared" si="6"/>
        <v>6.9773882433963372</v>
      </c>
      <c r="I39" s="1">
        <f t="shared" si="16"/>
        <v>6.8924845645526611</v>
      </c>
      <c r="K39" s="1">
        <f t="shared" si="7"/>
        <v>-2.0832566976042659</v>
      </c>
      <c r="L39" s="1">
        <f t="shared" si="8"/>
        <v>8.3502104414141805</v>
      </c>
      <c r="M39" s="1">
        <f t="shared" si="9"/>
        <v>4.7412072114643928</v>
      </c>
      <c r="N39" s="1">
        <f t="shared" si="10"/>
        <v>6.2702356417868454</v>
      </c>
      <c r="O39" s="1">
        <f t="shared" si="11"/>
        <v>6.0270546115096479</v>
      </c>
      <c r="P39" s="1">
        <f t="shared" si="12"/>
        <v>6.2501362769434987</v>
      </c>
      <c r="Q39" s="1">
        <f t="shared" si="13"/>
        <v>6.2802307650495299</v>
      </c>
      <c r="R39" s="1">
        <f t="shared" si="17"/>
        <v>6.2087448491360426</v>
      </c>
      <c r="T39" s="1">
        <f t="shared" si="18"/>
        <v>-2.0273994477470643</v>
      </c>
      <c r="U39" s="1">
        <f t="shared" si="19"/>
        <v>8.5497068641747429</v>
      </c>
      <c r="V39" s="1">
        <f t="shared" si="20"/>
        <v>4.9453501347004902</v>
      </c>
      <c r="W39" s="1">
        <f t="shared" si="21"/>
        <v>6.575308235260378</v>
      </c>
      <c r="X39" s="1">
        <f t="shared" si="22"/>
        <v>6.3518730227613522</v>
      </c>
      <c r="Y39" s="1">
        <f t="shared" si="23"/>
        <v>6.5958906786110312</v>
      </c>
      <c r="Z39" s="1">
        <f t="shared" si="24"/>
        <v>6.628809504222934</v>
      </c>
      <c r="AA39" s="1">
        <f t="shared" si="25"/>
        <v>6.5506147068443514</v>
      </c>
      <c r="AD39" s="1">
        <f t="shared" si="26"/>
        <v>-0.11171449971440284</v>
      </c>
      <c r="AE39" s="1">
        <f t="shared" si="27"/>
        <v>-0.39899284552112491</v>
      </c>
      <c r="AF39" s="1">
        <f t="shared" si="28"/>
        <v>-0.40828584647219568</v>
      </c>
      <c r="AG39" s="1">
        <f t="shared" si="29"/>
        <v>-0.61014518694706599</v>
      </c>
      <c r="AH39" s="1">
        <f t="shared" si="30"/>
        <v>-0.6496368225034086</v>
      </c>
      <c r="AI39" s="1">
        <f t="shared" si="31"/>
        <v>-0.69150880333506404</v>
      </c>
      <c r="AJ39" s="1">
        <f t="shared" si="32"/>
        <v>-0.6971574783468073</v>
      </c>
      <c r="AK39" s="1">
        <f t="shared" si="33"/>
        <v>-0.68373971541661849</v>
      </c>
      <c r="AL39" s="1"/>
      <c r="AM39" t="s">
        <v>196</v>
      </c>
      <c r="AN39" s="7">
        <f t="shared" si="34"/>
        <v>-0.28727834580672207</v>
      </c>
      <c r="AO39" s="7">
        <f t="shared" si="34"/>
        <v>-9.2930009510707734E-3</v>
      </c>
      <c r="AP39" s="7">
        <f t="shared" si="35"/>
        <v>-0.24135097603121292</v>
      </c>
      <c r="AS39" t="s">
        <v>196</v>
      </c>
      <c r="AT39">
        <v>-659.40896312387997</v>
      </c>
      <c r="AU39">
        <v>-662.16097244663501</v>
      </c>
      <c r="AV39">
        <v>-662.08382134649605</v>
      </c>
      <c r="AW39">
        <v>-662.221403997788</v>
      </c>
      <c r="AX39">
        <v>1.1968944009460001</v>
      </c>
      <c r="AY39">
        <v>1.1734899999999999</v>
      </c>
      <c r="AZ39">
        <f t="shared" si="40"/>
        <v>-662.19877104563682</v>
      </c>
      <c r="BB39">
        <v>-246.78192556882601</v>
      </c>
      <c r="BC39">
        <v>-247.869958473651</v>
      </c>
      <c r="BD39">
        <v>-247.84889289737501</v>
      </c>
      <c r="BE39">
        <v>-247.905927642846</v>
      </c>
      <c r="BF39">
        <v>1.188445128099</v>
      </c>
      <c r="BG39">
        <v>1.1629799999999999</v>
      </c>
      <c r="BH39">
        <f t="shared" si="36"/>
        <v>-247.896883960759</v>
      </c>
      <c r="BJ39">
        <v>-412.63017940740502</v>
      </c>
      <c r="BK39">
        <v>-414.27707123062402</v>
      </c>
      <c r="BL39">
        <v>-414.22672220992001</v>
      </c>
      <c r="BM39">
        <v>-414.30451177061502</v>
      </c>
      <c r="BN39">
        <v>1.205574473627</v>
      </c>
      <c r="BO39">
        <v>1.18283</v>
      </c>
      <c r="BP39">
        <f t="shared" si="37"/>
        <v>-414.29124710024968</v>
      </c>
      <c r="BR39">
        <v>-412.63027369011598</v>
      </c>
      <c r="BS39">
        <v>-414.277405151126</v>
      </c>
      <c r="BT39">
        <v>-414.22707355020901</v>
      </c>
      <c r="BU39">
        <v>-414.30505524945198</v>
      </c>
      <c r="BV39">
        <v>1.20451508841</v>
      </c>
      <c r="BW39">
        <v>1.1819</v>
      </c>
      <c r="BX39">
        <f t="shared" si="38"/>
        <v>-414.29181470620892</v>
      </c>
      <c r="BZ39">
        <v>-246.78200931449501</v>
      </c>
      <c r="CA39">
        <v>-247.87026038869499</v>
      </c>
      <c r="CB39">
        <v>-247.84919220197099</v>
      </c>
      <c r="CC39">
        <v>-247.90635649221599</v>
      </c>
      <c r="CD39">
        <v>1.1869805788179999</v>
      </c>
      <c r="CE39">
        <v>1.1616299999999999</v>
      </c>
      <c r="CF39">
        <f t="shared" si="39"/>
        <v>-247.89735161693119</v>
      </c>
    </row>
    <row r="40" spans="1:84" x14ac:dyDescent="0.2">
      <c r="A40" t="s">
        <v>171</v>
      </c>
      <c r="B40" s="1">
        <f t="shared" si="0"/>
        <v>-2.8154351260387176</v>
      </c>
      <c r="C40" s="1">
        <f t="shared" si="1"/>
        <v>2.3748182080286733</v>
      </c>
      <c r="D40" s="1">
        <f t="shared" si="2"/>
        <v>0.67364274277789604</v>
      </c>
      <c r="E40" s="1">
        <f t="shared" si="3"/>
        <v>1.3894568216550678</v>
      </c>
      <c r="F40" s="1">
        <f t="shared" si="4"/>
        <v>1.3196066470203507</v>
      </c>
      <c r="G40" s="1">
        <f t="shared" si="5"/>
        <v>1.4205320474191918</v>
      </c>
      <c r="H40" s="1">
        <f t="shared" si="6"/>
        <v>1.4392592269696913</v>
      </c>
      <c r="I40" s="1">
        <f t="shared" si="16"/>
        <v>1.4108813466898096</v>
      </c>
      <c r="K40" s="1">
        <f t="shared" si="7"/>
        <v>-2.8715836494775533</v>
      </c>
      <c r="L40" s="1">
        <f t="shared" si="8"/>
        <v>2.1868408736024709</v>
      </c>
      <c r="M40" s="1">
        <f t="shared" si="9"/>
        <v>0.4981075657048325</v>
      </c>
      <c r="N40" s="1">
        <f t="shared" si="10"/>
        <v>1.1512707384294558</v>
      </c>
      <c r="O40" s="1">
        <f t="shared" si="11"/>
        <v>1.0684565788838354</v>
      </c>
      <c r="P40" s="1">
        <f t="shared" si="12"/>
        <v>1.1575679087029229</v>
      </c>
      <c r="Q40" s="1">
        <f t="shared" si="13"/>
        <v>1.1741029322639984</v>
      </c>
      <c r="R40" s="1">
        <f t="shared" si="17"/>
        <v>1.1490468944460286</v>
      </c>
      <c r="T40" s="1">
        <f t="shared" si="18"/>
        <v>-2.8435093877581354</v>
      </c>
      <c r="U40" s="1">
        <f t="shared" si="19"/>
        <v>2.2808295408155721</v>
      </c>
      <c r="V40" s="1">
        <f t="shared" si="20"/>
        <v>0.58587515424136427</v>
      </c>
      <c r="W40" s="1">
        <f t="shared" si="21"/>
        <v>1.2703637800422618</v>
      </c>
      <c r="X40" s="1">
        <f t="shared" si="22"/>
        <v>1.1940316129520929</v>
      </c>
      <c r="Y40" s="1">
        <f t="shared" si="23"/>
        <v>1.2890499780610574</v>
      </c>
      <c r="Z40" s="1">
        <f t="shared" si="24"/>
        <v>1.3066810796168449</v>
      </c>
      <c r="AA40" s="1">
        <f t="shared" si="25"/>
        <v>1.2799641205679191</v>
      </c>
      <c r="AD40" s="1">
        <f t="shared" si="26"/>
        <v>-5.6148523438835696E-2</v>
      </c>
      <c r="AE40" s="1">
        <f t="shared" si="27"/>
        <v>-0.18797733442620235</v>
      </c>
      <c r="AF40" s="1">
        <f t="shared" si="28"/>
        <v>-0.17553517707306354</v>
      </c>
      <c r="AG40" s="1">
        <f t="shared" si="29"/>
        <v>-0.23818608322561197</v>
      </c>
      <c r="AH40" s="1">
        <f t="shared" si="30"/>
        <v>-0.2511500681365153</v>
      </c>
      <c r="AI40" s="1">
        <f t="shared" si="31"/>
        <v>-0.26296413871626889</v>
      </c>
      <c r="AJ40" s="1">
        <f t="shared" si="32"/>
        <v>-0.26515629470569291</v>
      </c>
      <c r="AK40" s="1">
        <f t="shared" si="33"/>
        <v>-0.26183445224378099</v>
      </c>
      <c r="AL40" s="1"/>
      <c r="AM40" t="s">
        <v>171</v>
      </c>
      <c r="AN40" s="7">
        <f t="shared" si="34"/>
        <v>-0.13182881098736665</v>
      </c>
      <c r="AO40" s="7">
        <f t="shared" si="34"/>
        <v>1.2442157353138805E-2</v>
      </c>
      <c r="AP40" s="7">
        <f t="shared" si="35"/>
        <v>-7.5614891063451761E-2</v>
      </c>
      <c r="AS40" t="s">
        <v>171</v>
      </c>
      <c r="AT40">
        <v>-308.84572690028102</v>
      </c>
      <c r="AU40">
        <v>-310.27188496903102</v>
      </c>
      <c r="AV40">
        <v>-310.26643239419599</v>
      </c>
      <c r="AW40">
        <v>-310.33771492300502</v>
      </c>
      <c r="AX40">
        <v>1.1852310619269999</v>
      </c>
      <c r="AY40">
        <v>1.1562399999999999</v>
      </c>
      <c r="AZ40">
        <f t="shared" si="40"/>
        <v>-310.32657469986015</v>
      </c>
      <c r="BB40">
        <v>-230.784405838238</v>
      </c>
      <c r="BC40">
        <v>-231.83262742949799</v>
      </c>
      <c r="BD40">
        <v>-231.81951730095801</v>
      </c>
      <c r="BE40">
        <v>-231.87402630671301</v>
      </c>
      <c r="BF40">
        <v>1.186295496561</v>
      </c>
      <c r="BG40">
        <v>1.15927</v>
      </c>
      <c r="BH40">
        <f t="shared" si="36"/>
        <v>-231.86546622844952</v>
      </c>
      <c r="BJ40">
        <v>-78.065807743321997</v>
      </c>
      <c r="BK40">
        <v>-78.435473025978993</v>
      </c>
      <c r="BL40">
        <v>-78.445841575239001</v>
      </c>
      <c r="BM40">
        <v>-78.461474375994996</v>
      </c>
      <c r="BN40">
        <v>1.1875446157709999</v>
      </c>
      <c r="BO40">
        <v>1.1516599999999999</v>
      </c>
      <c r="BP40">
        <f t="shared" si="37"/>
        <v>-78.45900554444772</v>
      </c>
      <c r="BR40">
        <v>-78.065847883897007</v>
      </c>
      <c r="BS40">
        <v>-78.435619850153998</v>
      </c>
      <c r="BT40">
        <v>-78.445978981180005</v>
      </c>
      <c r="BU40">
        <v>-78.461659765128999</v>
      </c>
      <c r="BV40">
        <v>1.1863976844819999</v>
      </c>
      <c r="BW40">
        <v>1.15066</v>
      </c>
      <c r="BX40">
        <f t="shared" si="38"/>
        <v>-78.459196120891335</v>
      </c>
      <c r="BZ40">
        <v>-230.784455176027</v>
      </c>
      <c r="CA40">
        <v>-231.83278016626099</v>
      </c>
      <c r="CB40">
        <v>-231.819659628116</v>
      </c>
      <c r="CC40">
        <v>-231.874220491248</v>
      </c>
      <c r="CD40">
        <v>1.1856866835590001</v>
      </c>
      <c r="CE40">
        <v>1.15869</v>
      </c>
      <c r="CF40">
        <f t="shared" si="39"/>
        <v>-231.86567588509902</v>
      </c>
    </row>
    <row r="41" spans="1:84" x14ac:dyDescent="0.2">
      <c r="A41" t="s">
        <v>172</v>
      </c>
      <c r="B41" s="1">
        <f t="shared" si="0"/>
        <v>-1.3398887819938115</v>
      </c>
      <c r="C41" s="1">
        <f t="shared" si="1"/>
        <v>4.0812651533738746</v>
      </c>
      <c r="D41" s="1">
        <f t="shared" si="2"/>
        <v>2.5376167494864386</v>
      </c>
      <c r="E41" s="1">
        <f t="shared" si="3"/>
        <v>3.3678007141690851</v>
      </c>
      <c r="F41" s="1">
        <f t="shared" si="4"/>
        <v>3.2859184796295398</v>
      </c>
      <c r="G41" s="1">
        <f t="shared" si="5"/>
        <v>3.4175447539617112</v>
      </c>
      <c r="H41" s="1">
        <f t="shared" si="6"/>
        <v>3.4364061292461838</v>
      </c>
      <c r="I41" s="1">
        <f t="shared" si="16"/>
        <v>3.3916535140987598</v>
      </c>
      <c r="K41" s="1">
        <f t="shared" si="7"/>
        <v>-1.4060923839996933</v>
      </c>
      <c r="L41" s="1">
        <f t="shared" si="8"/>
        <v>3.8597184973141307</v>
      </c>
      <c r="M41" s="1">
        <f t="shared" si="9"/>
        <v>2.3147014713713197</v>
      </c>
      <c r="N41" s="1">
        <f t="shared" si="10"/>
        <v>3.0474605713803866</v>
      </c>
      <c r="O41" s="1">
        <f t="shared" si="11"/>
        <v>2.9510822063093691</v>
      </c>
      <c r="P41" s="1">
        <f t="shared" si="12"/>
        <v>3.0630215775849718</v>
      </c>
      <c r="Q41" s="1">
        <f t="shared" si="13"/>
        <v>3.0790619198452784</v>
      </c>
      <c r="R41" s="1">
        <f t="shared" si="17"/>
        <v>3.0410028041561157</v>
      </c>
      <c r="T41" s="1">
        <f t="shared" si="18"/>
        <v>-1.3729905829967524</v>
      </c>
      <c r="U41" s="1">
        <f t="shared" si="19"/>
        <v>3.9704918253440029</v>
      </c>
      <c r="V41" s="1">
        <f t="shared" si="20"/>
        <v>2.4261591104288791</v>
      </c>
      <c r="W41" s="1">
        <f t="shared" si="21"/>
        <v>3.2076306427747356</v>
      </c>
      <c r="X41" s="1">
        <f t="shared" si="22"/>
        <v>3.1185003429694547</v>
      </c>
      <c r="Y41" s="1">
        <f t="shared" si="23"/>
        <v>3.2402831657733415</v>
      </c>
      <c r="Z41" s="1">
        <f t="shared" si="24"/>
        <v>3.2577340245457309</v>
      </c>
      <c r="AA41" s="1">
        <f t="shared" si="25"/>
        <v>3.2163281591274377</v>
      </c>
      <c r="AD41" s="1">
        <f t="shared" si="26"/>
        <v>-6.6203602005881823E-2</v>
      </c>
      <c r="AE41" s="1">
        <f t="shared" si="27"/>
        <v>-0.22154665605974388</v>
      </c>
      <c r="AF41" s="1">
        <f t="shared" si="28"/>
        <v>-0.22291527811511891</v>
      </c>
      <c r="AG41" s="1">
        <f t="shared" si="29"/>
        <v>-0.32034014278869849</v>
      </c>
      <c r="AH41" s="1">
        <f t="shared" si="30"/>
        <v>-0.33483627332017063</v>
      </c>
      <c r="AI41" s="1">
        <f t="shared" si="31"/>
        <v>-0.35452317637673936</v>
      </c>
      <c r="AJ41" s="1">
        <f t="shared" si="32"/>
        <v>-0.35734420940090539</v>
      </c>
      <c r="AK41" s="1">
        <f t="shared" si="33"/>
        <v>-0.35065070994264413</v>
      </c>
      <c r="AL41" s="1"/>
      <c r="AM41" t="s">
        <v>172</v>
      </c>
      <c r="AN41" s="7">
        <f t="shared" si="34"/>
        <v>-0.15534305405386206</v>
      </c>
      <c r="AO41" s="7">
        <f t="shared" si="34"/>
        <v>-1.3686220553750239E-3</v>
      </c>
      <c r="AP41" s="7">
        <f t="shared" si="35"/>
        <v>-0.11192099520505172</v>
      </c>
      <c r="AS41" t="s">
        <v>172</v>
      </c>
      <c r="AT41">
        <v>-490.69396624468197</v>
      </c>
      <c r="AU41">
        <v>-492.71909335008701</v>
      </c>
      <c r="AV41">
        <v>-492.676707656117</v>
      </c>
      <c r="AW41">
        <v>-492.77145665966299</v>
      </c>
      <c r="AX41">
        <v>1.2011055748699999</v>
      </c>
      <c r="AY41">
        <v>1.1758999999999999</v>
      </c>
      <c r="AZ41">
        <f t="shared" si="40"/>
        <v>-492.75559248150483</v>
      </c>
      <c r="BB41">
        <v>-412.63036491857599</v>
      </c>
      <c r="BC41">
        <v>-414.277134140957</v>
      </c>
      <c r="BD41">
        <v>-414.22683653605998</v>
      </c>
      <c r="BE41">
        <v>-414.30460811759002</v>
      </c>
      <c r="BF41">
        <v>1.2055862291870001</v>
      </c>
      <c r="BG41">
        <v>1.18283</v>
      </c>
      <c r="BH41">
        <f t="shared" si="36"/>
        <v>-414.29134588399978</v>
      </c>
      <c r="BJ41">
        <v>-78.065736574707003</v>
      </c>
      <c r="BK41">
        <v>-78.435455299382994</v>
      </c>
      <c r="BL41">
        <v>-78.445827170523998</v>
      </c>
      <c r="BM41">
        <v>-78.461481610234998</v>
      </c>
      <c r="BN41">
        <v>1.187473272703</v>
      </c>
      <c r="BO41">
        <v>1.1515899999999999</v>
      </c>
      <c r="BP41">
        <f t="shared" si="37"/>
        <v>-78.459010153308412</v>
      </c>
      <c r="BR41">
        <v>-78.065786678541002</v>
      </c>
      <c r="BS41">
        <v>-78.435644889215993</v>
      </c>
      <c r="BT41">
        <v>-78.4460099163</v>
      </c>
      <c r="BU41">
        <v>-78.461730422805005</v>
      </c>
      <c r="BV41">
        <v>1.1857774062419999</v>
      </c>
      <c r="BW41">
        <v>1.15015</v>
      </c>
      <c r="BX41">
        <f t="shared" si="38"/>
        <v>-78.45926746904324</v>
      </c>
      <c r="BZ41">
        <v>-412.63042031689298</v>
      </c>
      <c r="CA41">
        <v>-414.27729760817903</v>
      </c>
      <c r="CB41">
        <v>-414.22700902837698</v>
      </c>
      <c r="CC41">
        <v>-414.30486979951098</v>
      </c>
      <c r="CD41">
        <v>1.205030070324</v>
      </c>
      <c r="CE41">
        <v>1.1823600000000001</v>
      </c>
      <c r="CF41">
        <f t="shared" si="39"/>
        <v>-414.29162216380939</v>
      </c>
    </row>
    <row r="42" spans="1:84" x14ac:dyDescent="0.2">
      <c r="A42" t="s">
        <v>173</v>
      </c>
      <c r="B42" s="1">
        <f t="shared" si="0"/>
        <v>-0.34870310344464406</v>
      </c>
      <c r="C42" s="1">
        <f t="shared" si="1"/>
        <v>4.5012486015092099</v>
      </c>
      <c r="D42" s="1">
        <f t="shared" si="2"/>
        <v>2.9872608296700682</v>
      </c>
      <c r="E42" s="1">
        <f t="shared" si="3"/>
        <v>3.7609908501603293</v>
      </c>
      <c r="F42" s="1">
        <f t="shared" si="4"/>
        <v>3.6535196492987341</v>
      </c>
      <c r="G42" s="1">
        <f t="shared" si="5"/>
        <v>3.771240920138923</v>
      </c>
      <c r="H42" s="1">
        <f t="shared" si="6"/>
        <v>3.7867476411810728</v>
      </c>
      <c r="I42" s="1">
        <f t="shared" si="16"/>
        <v>3.7476620205122644</v>
      </c>
      <c r="K42" s="1">
        <f t="shared" si="7"/>
        <v>-0.38678894039719097</v>
      </c>
      <c r="L42" s="1">
        <f t="shared" si="8"/>
        <v>4.2506816365922466</v>
      </c>
      <c r="M42" s="1">
        <f t="shared" si="9"/>
        <v>2.764714326377339</v>
      </c>
      <c r="N42" s="1">
        <f t="shared" si="10"/>
        <v>3.4329638546466597</v>
      </c>
      <c r="O42" s="1">
        <f t="shared" si="11"/>
        <v>3.315896878671508</v>
      </c>
      <c r="P42" s="1">
        <f t="shared" si="12"/>
        <v>3.4132853238363645</v>
      </c>
      <c r="Q42" s="1">
        <f t="shared" si="13"/>
        <v>3.4261137229958525</v>
      </c>
      <c r="R42" s="1">
        <f t="shared" si="17"/>
        <v>3.393778973310674</v>
      </c>
      <c r="T42" s="1">
        <f t="shared" si="18"/>
        <v>-0.36774602192091754</v>
      </c>
      <c r="U42" s="1">
        <f t="shared" si="19"/>
        <v>4.3759651190507283</v>
      </c>
      <c r="V42" s="1">
        <f t="shared" si="20"/>
        <v>2.8759875780237039</v>
      </c>
      <c r="W42" s="1">
        <f t="shared" si="21"/>
        <v>3.5969773524034947</v>
      </c>
      <c r="X42" s="1">
        <f t="shared" si="22"/>
        <v>3.4847082639851212</v>
      </c>
      <c r="Y42" s="1">
        <f t="shared" si="23"/>
        <v>3.592263121987644</v>
      </c>
      <c r="Z42" s="1">
        <f t="shared" si="24"/>
        <v>3.6064306820884626</v>
      </c>
      <c r="AA42" s="1">
        <f t="shared" si="25"/>
        <v>3.570720496911469</v>
      </c>
      <c r="AD42" s="1">
        <f t="shared" si="26"/>
        <v>-3.8085836952546914E-2</v>
      </c>
      <c r="AE42" s="1">
        <f t="shared" si="27"/>
        <v>-0.25056696491696329</v>
      </c>
      <c r="AF42" s="1">
        <f t="shared" si="28"/>
        <v>-0.22254650329272918</v>
      </c>
      <c r="AG42" s="1">
        <f t="shared" si="29"/>
        <v>-0.32802699551366965</v>
      </c>
      <c r="AH42" s="1">
        <f t="shared" si="30"/>
        <v>-0.33762277062722612</v>
      </c>
      <c r="AI42" s="1">
        <f t="shared" si="31"/>
        <v>-0.35795559630255847</v>
      </c>
      <c r="AJ42" s="1">
        <f t="shared" si="32"/>
        <v>-0.36063391818522028</v>
      </c>
      <c r="AK42" s="1">
        <f t="shared" si="33"/>
        <v>-0.35388304720159036</v>
      </c>
      <c r="AL42" s="1"/>
      <c r="AM42" t="s">
        <v>173</v>
      </c>
      <c r="AN42" s="7">
        <f t="shared" si="34"/>
        <v>-0.21248112796441637</v>
      </c>
      <c r="AO42" s="7">
        <f t="shared" si="34"/>
        <v>2.8020461624234105E-2</v>
      </c>
      <c r="AP42" s="7">
        <f t="shared" si="35"/>
        <v>-0.11507626733449694</v>
      </c>
      <c r="AS42" t="s">
        <v>173</v>
      </c>
      <c r="AT42">
        <v>-489.47979832629699</v>
      </c>
      <c r="AU42">
        <v>-491.47764799496503</v>
      </c>
      <c r="AV42">
        <v>-491.42350935590503</v>
      </c>
      <c r="AW42">
        <v>-491.51992054238502</v>
      </c>
      <c r="AX42">
        <v>1.199964320107</v>
      </c>
      <c r="AY42">
        <v>1.17669</v>
      </c>
      <c r="AZ42">
        <f t="shared" si="40"/>
        <v>-491.50385440022382</v>
      </c>
      <c r="BB42">
        <v>-412.63027980706698</v>
      </c>
      <c r="BC42">
        <v>-414.27702281928299</v>
      </c>
      <c r="BD42">
        <v>-414.22674507915502</v>
      </c>
      <c r="BE42">
        <v>-414.30450789869002</v>
      </c>
      <c r="BF42">
        <v>1.2055986628169999</v>
      </c>
      <c r="BG42">
        <v>1.18283</v>
      </c>
      <c r="BH42">
        <f t="shared" si="36"/>
        <v>-414.29124649403991</v>
      </c>
      <c r="BJ42">
        <v>-76.850074212973993</v>
      </c>
      <c r="BK42">
        <v>-77.193451979735997</v>
      </c>
      <c r="BL42">
        <v>-77.192003773793999</v>
      </c>
      <c r="BM42">
        <v>-77.209419123516994</v>
      </c>
      <c r="BN42">
        <v>1.1781553856139999</v>
      </c>
      <c r="BO42">
        <v>1.1517299999999999</v>
      </c>
      <c r="BP42">
        <f t="shared" si="37"/>
        <v>-77.206785652258972</v>
      </c>
      <c r="BR42">
        <v>-76.850090328928005</v>
      </c>
      <c r="BS42">
        <v>-77.193709535555001</v>
      </c>
      <c r="BT42">
        <v>-77.192212834960998</v>
      </c>
      <c r="BU42">
        <v>-77.209719292995004</v>
      </c>
      <c r="BV42">
        <v>1.176716442909</v>
      </c>
      <c r="BW42">
        <v>1.1503699999999999</v>
      </c>
      <c r="BX42">
        <f t="shared" si="38"/>
        <v>-77.207090215267442</v>
      </c>
      <c r="BZ42">
        <v>-412.630324384755</v>
      </c>
      <c r="CA42">
        <v>-414.27716456732298</v>
      </c>
      <c r="CB42">
        <v>-414.22689066840098</v>
      </c>
      <c r="CC42">
        <v>-414.30473047348198</v>
      </c>
      <c r="CD42">
        <v>1.2051501811980001</v>
      </c>
      <c r="CE42">
        <v>1.1824600000000001</v>
      </c>
      <c r="CF42">
        <f t="shared" si="39"/>
        <v>-414.29147996714187</v>
      </c>
    </row>
    <row r="43" spans="1:84" x14ac:dyDescent="0.2">
      <c r="A43" t="s">
        <v>174</v>
      </c>
      <c r="B43" s="1">
        <f t="shared" ref="B43:B76" si="41">627.5095*(BB43+BJ43-AT43)</f>
        <v>-2.5827114998300265</v>
      </c>
      <c r="C43" s="1">
        <f t="shared" ref="C43:C76" si="42">627.5095*(BC43+BK43-AU43)</f>
        <v>2.8749584602183673</v>
      </c>
      <c r="D43" s="1">
        <f t="shared" ref="D43:D76" si="43">627.5095*(BD43+BL43-AV43)</f>
        <v>1.0720102356098467</v>
      </c>
      <c r="E43" s="1">
        <f t="shared" ref="E43:E76" si="44">627.5095*(BE43+BM43-AW43)</f>
        <v>1.8237177574501557</v>
      </c>
      <c r="F43" s="1">
        <f t="shared" ref="F43:F76" si="45">627.5095*(BH43+BP43-AZ43)</f>
        <v>1.7513077902152974</v>
      </c>
      <c r="G43" s="1">
        <f t="shared" ref="G43:G74" si="46">(F43-D43)*AY43+D43</f>
        <v>1.8593636522263863</v>
      </c>
      <c r="H43" s="1">
        <f t="shared" ref="H43:H76" si="47">(F43-D43)*AX43+D43</f>
        <v>1.8782628326769788</v>
      </c>
      <c r="I43" s="1">
        <f t="shared" si="16"/>
        <v>1.8472925346810476</v>
      </c>
      <c r="K43" s="1">
        <f t="shared" ref="K43:K76" si="48">627.5095*(BR43+BZ43-AT43)</f>
        <v>-2.6364405141916576</v>
      </c>
      <c r="L43" s="1">
        <f t="shared" ref="L43:L76" si="49">627.5095*(BS43+CA43-AU43)</f>
        <v>2.6885076794604847</v>
      </c>
      <c r="M43" s="1">
        <f t="shared" ref="M43:M76" si="50">627.5095*(BT43+CB43-AV43)</f>
        <v>0.89461645255379596</v>
      </c>
      <c r="N43" s="1">
        <f t="shared" ref="N43:N76" si="51">627.5095*(BU43+CC43-AW43)</f>
        <v>1.5802507669982191</v>
      </c>
      <c r="O43" s="1">
        <f t="shared" ref="O43:O76" si="52">627.5095*(BX43+CF43-AZ43)</f>
        <v>1.4946469065707815</v>
      </c>
      <c r="P43" s="1">
        <f t="shared" ref="P43:P74" si="53">(O43-M43)*AY43+M43</f>
        <v>1.5900937508912634</v>
      </c>
      <c r="Q43" s="1">
        <f t="shared" ref="Q43:Q76" si="54">(O43-M43)*AX43+M43</f>
        <v>1.6067875896213386</v>
      </c>
      <c r="R43" s="1">
        <f t="shared" si="17"/>
        <v>1.5794312097233814</v>
      </c>
      <c r="T43" s="1">
        <f t="shared" si="18"/>
        <v>-2.6095760070108422</v>
      </c>
      <c r="U43" s="1">
        <f t="shared" si="19"/>
        <v>2.7817330698394258</v>
      </c>
      <c r="V43" s="1">
        <f t="shared" si="20"/>
        <v>0.98331334408182136</v>
      </c>
      <c r="W43" s="1">
        <f t="shared" si="21"/>
        <v>1.7019842622241874</v>
      </c>
      <c r="X43" s="1">
        <f t="shared" si="22"/>
        <v>1.6229773483930394</v>
      </c>
      <c r="Y43" s="1">
        <f t="shared" si="23"/>
        <v>1.7247287015588249</v>
      </c>
      <c r="Z43" s="1">
        <f t="shared" si="24"/>
        <v>1.7425252111491587</v>
      </c>
      <c r="AA43" s="1">
        <f t="shared" si="25"/>
        <v>1.7133618722022144</v>
      </c>
      <c r="AD43" s="1">
        <f t="shared" si="26"/>
        <v>-5.3729014361631133E-2</v>
      </c>
      <c r="AE43" s="1">
        <f t="shared" si="27"/>
        <v>-0.18645078075788257</v>
      </c>
      <c r="AF43" s="1">
        <f t="shared" si="28"/>
        <v>-0.17739378305605069</v>
      </c>
      <c r="AG43" s="1">
        <f t="shared" si="29"/>
        <v>-0.24346699045193665</v>
      </c>
      <c r="AH43" s="1">
        <f t="shared" si="30"/>
        <v>-0.25666088364451589</v>
      </c>
      <c r="AI43" s="1">
        <f t="shared" si="31"/>
        <v>-0.26926990133512296</v>
      </c>
      <c r="AJ43" s="1">
        <f t="shared" si="32"/>
        <v>-0.27147524305564019</v>
      </c>
      <c r="AK43" s="1">
        <f t="shared" si="33"/>
        <v>-0.26786132495766624</v>
      </c>
      <c r="AL43" s="1"/>
      <c r="AM43" t="s">
        <v>174</v>
      </c>
      <c r="AN43" s="7">
        <f t="shared" si="34"/>
        <v>-0.13272176639625144</v>
      </c>
      <c r="AO43" s="7">
        <f t="shared" si="34"/>
        <v>9.0569977018318815E-3</v>
      </c>
      <c r="AP43" s="7">
        <f t="shared" si="35"/>
        <v>-7.92671005884652E-2</v>
      </c>
      <c r="AS43" t="s">
        <v>174</v>
      </c>
      <c r="AT43">
        <v>-324.843827486539</v>
      </c>
      <c r="AU43">
        <v>-326.31005547901799</v>
      </c>
      <c r="AV43">
        <v>-326.296530197349</v>
      </c>
      <c r="AW43">
        <v>-326.37032922724302</v>
      </c>
      <c r="AX43">
        <v>1.1868916524149999</v>
      </c>
      <c r="AY43">
        <v>1.15907</v>
      </c>
      <c r="AZ43">
        <f t="shared" si="40"/>
        <v>-326.35870860238191</v>
      </c>
      <c r="BB43">
        <v>-246.78216250323501</v>
      </c>
      <c r="BC43">
        <v>-247.87000023490901</v>
      </c>
      <c r="BD43">
        <v>-247.848985029858</v>
      </c>
      <c r="BE43">
        <v>-247.90594540878399</v>
      </c>
      <c r="BF43">
        <v>1.188530044807</v>
      </c>
      <c r="BG43">
        <v>1.1630400000000001</v>
      </c>
      <c r="BH43">
        <f t="shared" si="36"/>
        <v>-247.89691009424729</v>
      </c>
      <c r="BJ43">
        <v>-78.065780795893005</v>
      </c>
      <c r="BK43">
        <v>-78.435473706362998</v>
      </c>
      <c r="BL43">
        <v>-78.445836810508993</v>
      </c>
      <c r="BM43">
        <v>-78.461477539339</v>
      </c>
      <c r="BN43">
        <v>1.1875296575980001</v>
      </c>
      <c r="BO43">
        <v>1.1516500000000001</v>
      </c>
      <c r="BP43">
        <f t="shared" si="37"/>
        <v>-78.459007621637738</v>
      </c>
      <c r="BR43">
        <v>-78.065823871505998</v>
      </c>
      <c r="BS43">
        <v>-78.435632319812996</v>
      </c>
      <c r="BT43">
        <v>-78.445987595629006</v>
      </c>
      <c r="BU43">
        <v>-78.461681149249998</v>
      </c>
      <c r="BV43">
        <v>1.186254706808</v>
      </c>
      <c r="BW43">
        <v>1.15056</v>
      </c>
      <c r="BX43">
        <f t="shared" si="38"/>
        <v>-78.459217093080881</v>
      </c>
      <c r="BZ43">
        <v>-246.782205050253</v>
      </c>
      <c r="CA43">
        <v>-247.870138749679</v>
      </c>
      <c r="CB43">
        <v>-247.84911693971401</v>
      </c>
      <c r="CC43">
        <v>-247.906129788203</v>
      </c>
      <c r="CD43">
        <v>1.1879483878999999</v>
      </c>
      <c r="CE43">
        <v>1.1625000000000001</v>
      </c>
      <c r="CF43">
        <f t="shared" si="39"/>
        <v>-247.89710963794039</v>
      </c>
    </row>
    <row r="44" spans="1:84" x14ac:dyDescent="0.2">
      <c r="A44" t="s">
        <v>165</v>
      </c>
      <c r="B44" s="1">
        <f t="shared" si="41"/>
        <v>-3.2699685406396748</v>
      </c>
      <c r="C44" s="1">
        <f t="shared" si="42"/>
        <v>4.0234598423134367</v>
      </c>
      <c r="D44" s="1">
        <f t="shared" si="43"/>
        <v>2.735686230092583</v>
      </c>
      <c r="E44" s="1">
        <f t="shared" si="44"/>
        <v>3.8367899672470323</v>
      </c>
      <c r="F44" s="1">
        <f t="shared" si="45"/>
        <v>3.7257703008973064</v>
      </c>
      <c r="G44" s="1">
        <f t="shared" si="46"/>
        <v>3.8757878393056382</v>
      </c>
      <c r="H44" s="1">
        <f t="shared" si="47"/>
        <v>3.9111406804054107</v>
      </c>
      <c r="I44" s="1">
        <f t="shared" si="16"/>
        <v>3.8656691801020138</v>
      </c>
      <c r="K44" s="1">
        <f t="shared" si="48"/>
        <v>-3.3663836044980076</v>
      </c>
      <c r="L44" s="1">
        <f t="shared" si="49"/>
        <v>3.8478881309977777</v>
      </c>
      <c r="M44" s="1">
        <f t="shared" si="50"/>
        <v>2.5062229160762013</v>
      </c>
      <c r="N44" s="1">
        <f t="shared" si="51"/>
        <v>3.5295580442483159</v>
      </c>
      <c r="O44" s="1">
        <f t="shared" si="52"/>
        <v>3.3898408398638717</v>
      </c>
      <c r="P44" s="1">
        <f t="shared" si="53"/>
        <v>3.5237266276761794</v>
      </c>
      <c r="Q44" s="1">
        <f t="shared" si="54"/>
        <v>3.5552778918301282</v>
      </c>
      <c r="R44" s="1">
        <f t="shared" si="17"/>
        <v>3.5146960524950694</v>
      </c>
      <c r="T44" s="1">
        <f t="shared" si="18"/>
        <v>-3.318176072568841</v>
      </c>
      <c r="U44" s="1">
        <f t="shared" si="19"/>
        <v>3.9356739866556074</v>
      </c>
      <c r="V44" s="1">
        <f t="shared" si="20"/>
        <v>2.6209545730843922</v>
      </c>
      <c r="W44" s="1">
        <f t="shared" si="21"/>
        <v>3.6831740057476741</v>
      </c>
      <c r="X44" s="1">
        <f t="shared" si="22"/>
        <v>3.5578055703805891</v>
      </c>
      <c r="Y44" s="1">
        <f t="shared" si="23"/>
        <v>3.6997572334909088</v>
      </c>
      <c r="Z44" s="1">
        <f t="shared" si="24"/>
        <v>3.7332092861177695</v>
      </c>
      <c r="AA44" s="1">
        <f t="shared" si="25"/>
        <v>3.6901826162985416</v>
      </c>
      <c r="AD44" s="1">
        <f t="shared" si="26"/>
        <v>-9.6415063858332761E-2</v>
      </c>
      <c r="AE44" s="1">
        <f t="shared" si="27"/>
        <v>-0.17557171131565896</v>
      </c>
      <c r="AF44" s="1">
        <f t="shared" si="28"/>
        <v>-0.22946331401638176</v>
      </c>
      <c r="AG44" s="1">
        <f t="shared" si="29"/>
        <v>-0.30723192299871638</v>
      </c>
      <c r="AH44" s="1">
        <f t="shared" si="30"/>
        <v>-0.33592946103343468</v>
      </c>
      <c r="AI44" s="1">
        <f t="shared" si="31"/>
        <v>-0.3520612116294588</v>
      </c>
      <c r="AJ44" s="1">
        <f t="shared" si="32"/>
        <v>-0.35586278857528253</v>
      </c>
      <c r="AK44" s="1">
        <f t="shared" si="33"/>
        <v>-0.35097312760694432</v>
      </c>
      <c r="AL44" s="1"/>
      <c r="AM44" t="s">
        <v>165</v>
      </c>
      <c r="AN44" s="7">
        <f t="shared" si="34"/>
        <v>-7.9156647457326201E-2</v>
      </c>
      <c r="AO44" s="7">
        <f t="shared" si="34"/>
        <v>-5.3891602700722796E-2</v>
      </c>
      <c r="AP44" s="7">
        <f t="shared" si="35"/>
        <v>-0.10646614701705293</v>
      </c>
      <c r="AS44" t="s">
        <v>165</v>
      </c>
      <c r="AT44">
        <v>-392.80893316961999</v>
      </c>
      <c r="AU44">
        <v>-394.78358333634799</v>
      </c>
      <c r="AV44">
        <v>-394.83228723306502</v>
      </c>
      <c r="AW44">
        <v>-394.90866342486902</v>
      </c>
      <c r="AX44">
        <v>1.1872269082739999</v>
      </c>
      <c r="AY44">
        <v>1.1515200000000001</v>
      </c>
      <c r="AZ44">
        <f t="shared" si="40"/>
        <v>-394.89661882062569</v>
      </c>
      <c r="BB44">
        <v>-196.407071585637</v>
      </c>
      <c r="BC44">
        <v>-197.38858576580401</v>
      </c>
      <c r="BD44">
        <v>-197.413963671109</v>
      </c>
      <c r="BE44">
        <v>-197.45127446569899</v>
      </c>
      <c r="BF44">
        <v>1.1891149265600001</v>
      </c>
      <c r="BG44">
        <v>1.15306</v>
      </c>
      <c r="BH44">
        <f t="shared" si="36"/>
        <v>-197.44534061690004</v>
      </c>
      <c r="BJ44">
        <v>-196.40707261033501</v>
      </c>
      <c r="BK44">
        <v>-197.38858577942</v>
      </c>
      <c r="BL44">
        <v>-197.413963968627</v>
      </c>
      <c r="BM44">
        <v>-197.451274645415</v>
      </c>
      <c r="BN44">
        <v>1.18911508906</v>
      </c>
      <c r="BO44">
        <v>1.15306</v>
      </c>
      <c r="BP44">
        <f t="shared" si="37"/>
        <v>-197.44534081106323</v>
      </c>
      <c r="BR44">
        <v>-196.40714942924299</v>
      </c>
      <c r="BS44">
        <v>-197.38872566991</v>
      </c>
      <c r="BT44">
        <v>-197.414146790264</v>
      </c>
      <c r="BU44">
        <v>-197.45151942909999</v>
      </c>
      <c r="BV44">
        <v>1.1878784803360001</v>
      </c>
      <c r="BW44">
        <v>1.1518699999999999</v>
      </c>
      <c r="BX44">
        <f t="shared" si="38"/>
        <v>-197.44560845865402</v>
      </c>
      <c r="BZ44">
        <v>-196.40714841390701</v>
      </c>
      <c r="CA44">
        <v>-197.388725666634</v>
      </c>
      <c r="CB44">
        <v>-197.41414652252399</v>
      </c>
      <c r="CC44">
        <v>-197.451519287228</v>
      </c>
      <c r="CD44">
        <v>1.1878780995710001</v>
      </c>
      <c r="CE44">
        <v>1.1518699999999999</v>
      </c>
      <c r="CF44">
        <f t="shared" si="39"/>
        <v>-197.4456083069592</v>
      </c>
    </row>
    <row r="45" spans="1:84" x14ac:dyDescent="0.2">
      <c r="A45" t="s">
        <v>200</v>
      </c>
      <c r="B45" s="1">
        <f t="shared" si="41"/>
        <v>-2.2522694034895743</v>
      </c>
      <c r="C45" s="1">
        <f t="shared" si="42"/>
        <v>2.7373651801008876</v>
      </c>
      <c r="D45" s="1">
        <f t="shared" si="43"/>
        <v>1.8988627003044249</v>
      </c>
      <c r="E45" s="1">
        <f t="shared" si="44"/>
        <v>2.6845157187970132</v>
      </c>
      <c r="F45" s="1">
        <f t="shared" si="45"/>
        <v>2.6066129259320454</v>
      </c>
      <c r="G45" s="1">
        <f t="shared" si="46"/>
        <v>2.7135893725356599</v>
      </c>
      <c r="H45" s="1">
        <f t="shared" si="47"/>
        <v>2.7386717556044018</v>
      </c>
      <c r="I45" s="1">
        <f t="shared" si="16"/>
        <v>2.7066180328132283</v>
      </c>
      <c r="K45" s="1">
        <f t="shared" si="48"/>
        <v>-2.3162925737609306</v>
      </c>
      <c r="L45" s="1">
        <f t="shared" si="49"/>
        <v>2.6039117627009194</v>
      </c>
      <c r="M45" s="1">
        <f t="shared" si="50"/>
        <v>1.7333548219198907</v>
      </c>
      <c r="N45" s="1">
        <f t="shared" si="51"/>
        <v>2.4572059113560365</v>
      </c>
      <c r="O45" s="1">
        <f t="shared" si="52"/>
        <v>2.3582956670040618</v>
      </c>
      <c r="P45" s="1">
        <f t="shared" si="53"/>
        <v>2.4527554757385341</v>
      </c>
      <c r="Q45" s="1">
        <f t="shared" si="54"/>
        <v>2.4749031276983819</v>
      </c>
      <c r="R45" s="1">
        <f t="shared" si="17"/>
        <v>2.4465998084144553</v>
      </c>
      <c r="T45" s="1">
        <f t="shared" si="18"/>
        <v>-2.2842809886252526</v>
      </c>
      <c r="U45" s="1">
        <f t="shared" si="19"/>
        <v>2.6706384714009035</v>
      </c>
      <c r="V45" s="1">
        <f t="shared" si="20"/>
        <v>1.8161087611121578</v>
      </c>
      <c r="W45" s="1">
        <f t="shared" si="21"/>
        <v>2.5708608150765251</v>
      </c>
      <c r="X45" s="1">
        <f t="shared" si="22"/>
        <v>2.4824542964680534</v>
      </c>
      <c r="Y45" s="1">
        <f t="shared" si="23"/>
        <v>2.5831724241370972</v>
      </c>
      <c r="Z45" s="1">
        <f t="shared" si="24"/>
        <v>2.6067874416513916</v>
      </c>
      <c r="AA45" s="1">
        <f t="shared" si="25"/>
        <v>2.5766089206138418</v>
      </c>
      <c r="AD45" s="1">
        <f t="shared" si="26"/>
        <v>-6.4023170271356289E-2</v>
      </c>
      <c r="AE45" s="1">
        <f t="shared" si="27"/>
        <v>-0.13345341739996819</v>
      </c>
      <c r="AF45" s="1">
        <f t="shared" si="28"/>
        <v>-0.16550787838453429</v>
      </c>
      <c r="AG45" s="1">
        <f t="shared" si="29"/>
        <v>-0.22730980744097673</v>
      </c>
      <c r="AH45" s="1">
        <f t="shared" si="30"/>
        <v>-0.24831725892798362</v>
      </c>
      <c r="AI45" s="1">
        <f t="shared" si="31"/>
        <v>-0.26083389679712576</v>
      </c>
      <c r="AJ45" s="1">
        <f t="shared" si="32"/>
        <v>-0.26376862790601985</v>
      </c>
      <c r="AK45" s="1">
        <f t="shared" si="33"/>
        <v>-0.26001822439877298</v>
      </c>
      <c r="AL45" s="1"/>
      <c r="AM45" t="s">
        <v>200</v>
      </c>
      <c r="AN45" s="7">
        <f t="shared" si="34"/>
        <v>-6.9430247128611899E-2</v>
      </c>
      <c r="AO45" s="7">
        <f t="shared" si="34"/>
        <v>-3.2054460984566102E-2</v>
      </c>
      <c r="AP45" s="7">
        <f t="shared" si="35"/>
        <v>-8.2809380543449329E-2</v>
      </c>
      <c r="AS45" t="s">
        <v>200</v>
      </c>
      <c r="AT45">
        <v>-392.81081804536001</v>
      </c>
      <c r="AU45">
        <v>-394.78921067226003</v>
      </c>
      <c r="AV45">
        <v>-394.83601754025</v>
      </c>
      <c r="AW45">
        <v>-394.91287048631801</v>
      </c>
      <c r="AX45">
        <v>1.1865895974180001</v>
      </c>
      <c r="AY45">
        <v>1.1511499999999999</v>
      </c>
      <c r="AZ45">
        <f t="shared" si="40"/>
        <v>-394.90078546526405</v>
      </c>
      <c r="BB45">
        <v>-196.40707179158699</v>
      </c>
      <c r="BC45">
        <v>-197.38858408708199</v>
      </c>
      <c r="BD45">
        <v>-197.41396372835101</v>
      </c>
      <c r="BE45">
        <v>-197.45127504779799</v>
      </c>
      <c r="BF45">
        <v>1.189115598768</v>
      </c>
      <c r="BG45">
        <v>1.15306</v>
      </c>
      <c r="BH45">
        <f t="shared" si="36"/>
        <v>-197.44534109778897</v>
      </c>
      <c r="BJ45">
        <v>-196.40733547338399</v>
      </c>
      <c r="BK45">
        <v>-197.39626431627201</v>
      </c>
      <c r="BL45">
        <v>-197.41902778169501</v>
      </c>
      <c r="BM45">
        <v>-197.457317390588</v>
      </c>
      <c r="BN45">
        <v>1.186807925721</v>
      </c>
      <c r="BO45">
        <v>1.15151</v>
      </c>
      <c r="BP45">
        <f t="shared" si="37"/>
        <v>-197.45129046554061</v>
      </c>
      <c r="BR45">
        <v>-196.40737825626999</v>
      </c>
      <c r="BS45">
        <v>-197.39636358659001</v>
      </c>
      <c r="BT45">
        <v>-197.41914213747901</v>
      </c>
      <c r="BU45">
        <v>-197.45747758127999</v>
      </c>
      <c r="BV45">
        <v>1.1860111668790001</v>
      </c>
      <c r="BW45">
        <v>1.1507499999999999</v>
      </c>
      <c r="BX45">
        <f t="shared" si="38"/>
        <v>-197.45146514157167</v>
      </c>
      <c r="BZ45">
        <v>-196.40713103611299</v>
      </c>
      <c r="CA45">
        <v>-197.388697488313</v>
      </c>
      <c r="CB45">
        <v>-197.414113126149</v>
      </c>
      <c r="CC45">
        <v>-197.45147709832699</v>
      </c>
      <c r="CD45">
        <v>1.1880808658069999</v>
      </c>
      <c r="CE45">
        <v>1.15205</v>
      </c>
      <c r="CF45">
        <f t="shared" si="39"/>
        <v>-197.44556214048239</v>
      </c>
    </row>
    <row r="46" spans="1:84" x14ac:dyDescent="0.2">
      <c r="A46" t="s">
        <v>197</v>
      </c>
      <c r="B46" s="1">
        <f t="shared" si="41"/>
        <v>-1.6368283582186458</v>
      </c>
      <c r="C46" s="1">
        <f t="shared" si="42"/>
        <v>1.7870618038398478</v>
      </c>
      <c r="D46" s="1">
        <f t="shared" si="43"/>
        <v>1.2580408310047455</v>
      </c>
      <c r="E46" s="1">
        <f t="shared" si="44"/>
        <v>1.8250436586953644</v>
      </c>
      <c r="F46" s="1">
        <f t="shared" si="45"/>
        <v>1.7682257645897739</v>
      </c>
      <c r="G46" s="1">
        <f t="shared" si="46"/>
        <v>1.8451208377797093</v>
      </c>
      <c r="H46" s="1">
        <f t="shared" si="47"/>
        <v>1.8630534860926218</v>
      </c>
      <c r="I46" s="1">
        <f t="shared" si="16"/>
        <v>1.8403148957053383</v>
      </c>
      <c r="K46" s="1">
        <f t="shared" si="48"/>
        <v>-1.6749788606396911</v>
      </c>
      <c r="L46" s="1">
        <f t="shared" si="49"/>
        <v>1.6963806011541793</v>
      </c>
      <c r="M46" s="1">
        <f t="shared" si="50"/>
        <v>1.154672830706216</v>
      </c>
      <c r="N46" s="1">
        <f t="shared" si="51"/>
        <v>1.678029953025826</v>
      </c>
      <c r="O46" s="1">
        <f t="shared" si="52"/>
        <v>1.6073633803291203</v>
      </c>
      <c r="P46" s="1">
        <f t="shared" si="53"/>
        <v>1.6755928999682843</v>
      </c>
      <c r="Q46" s="1">
        <f t="shared" si="54"/>
        <v>1.6915046603645048</v>
      </c>
      <c r="R46" s="1">
        <f t="shared" si="17"/>
        <v>1.6713285549908368</v>
      </c>
      <c r="T46" s="1">
        <f t="shared" si="18"/>
        <v>-1.6559036094291684</v>
      </c>
      <c r="U46" s="1">
        <f t="shared" si="19"/>
        <v>1.7417212024970135</v>
      </c>
      <c r="V46" s="1">
        <f t="shared" si="20"/>
        <v>1.2063568308554808</v>
      </c>
      <c r="W46" s="1">
        <f t="shared" si="21"/>
        <v>1.7515368058605953</v>
      </c>
      <c r="X46" s="1">
        <f t="shared" si="22"/>
        <v>1.6877945724594472</v>
      </c>
      <c r="Y46" s="1">
        <f t="shared" si="23"/>
        <v>1.7603568688739968</v>
      </c>
      <c r="Z46" s="1">
        <f t="shared" si="24"/>
        <v>1.7772790732285633</v>
      </c>
      <c r="AA46" s="1">
        <f t="shared" si="25"/>
        <v>1.7558217253480874</v>
      </c>
      <c r="AD46" s="1">
        <f t="shared" si="26"/>
        <v>-3.815050242104534E-2</v>
      </c>
      <c r="AE46" s="1">
        <f t="shared" si="27"/>
        <v>-9.0681202685668483E-2</v>
      </c>
      <c r="AF46" s="1">
        <f t="shared" si="28"/>
        <v>-0.10336800029852955</v>
      </c>
      <c r="AG46" s="1">
        <f t="shared" si="29"/>
        <v>-0.14701370566953842</v>
      </c>
      <c r="AH46" s="1">
        <f t="shared" si="30"/>
        <v>-0.16086238426065358</v>
      </c>
      <c r="AI46" s="1">
        <f t="shared" si="31"/>
        <v>-0.16952793781142494</v>
      </c>
      <c r="AJ46" s="1">
        <f t="shared" si="32"/>
        <v>-0.17154882572811703</v>
      </c>
      <c r="AK46" s="1">
        <f t="shared" si="33"/>
        <v>-0.16898634071450158</v>
      </c>
      <c r="AL46" s="1"/>
      <c r="AM46" t="s">
        <v>197</v>
      </c>
      <c r="AN46" s="7">
        <f t="shared" si="34"/>
        <v>-5.2530700264623142E-2</v>
      </c>
      <c r="AO46" s="7">
        <f t="shared" si="34"/>
        <v>-1.2686797612861067E-2</v>
      </c>
      <c r="AP46" s="7">
        <f t="shared" si="35"/>
        <v>-5.7494383962124029E-2</v>
      </c>
      <c r="AS46" t="s">
        <v>197</v>
      </c>
      <c r="AT46">
        <v>-392.812086156649</v>
      </c>
      <c r="AU46">
        <v>-394.79537062425902</v>
      </c>
      <c r="AV46">
        <v>-394.840062813467</v>
      </c>
      <c r="AW46">
        <v>-394.91754414263602</v>
      </c>
      <c r="AX46">
        <v>1.185869309853</v>
      </c>
      <c r="AY46">
        <v>1.15072</v>
      </c>
      <c r="AZ46">
        <f t="shared" si="40"/>
        <v>-394.90539997037399</v>
      </c>
      <c r="BB46">
        <v>-196.407347314812</v>
      </c>
      <c r="BC46">
        <v>-197.39626140090601</v>
      </c>
      <c r="BD46">
        <v>-197.419029027612</v>
      </c>
      <c r="BE46">
        <v>-197.457317907468</v>
      </c>
      <c r="BF46">
        <v>1.1868080625399999</v>
      </c>
      <c r="BG46">
        <v>1.15151</v>
      </c>
      <c r="BH46">
        <f t="shared" si="36"/>
        <v>-197.45129109345444</v>
      </c>
      <c r="BJ46">
        <v>-196.40734729375399</v>
      </c>
      <c r="BK46">
        <v>-197.396261359211</v>
      </c>
      <c r="BL46">
        <v>-197.419028970261</v>
      </c>
      <c r="BM46">
        <v>-197.45731784309001</v>
      </c>
      <c r="BN46">
        <v>1.186808072362</v>
      </c>
      <c r="BO46">
        <v>1.15151</v>
      </c>
      <c r="BP46">
        <f t="shared" si="37"/>
        <v>-197.45129102991552</v>
      </c>
      <c r="BR46">
        <v>-196.40737769187299</v>
      </c>
      <c r="BS46">
        <v>-197.39633361414801</v>
      </c>
      <c r="BT46">
        <v>-197.41911133379301</v>
      </c>
      <c r="BU46">
        <v>-197.457434983421</v>
      </c>
      <c r="BV46">
        <v>1.1862016422649999</v>
      </c>
      <c r="BW46">
        <v>1.1509199999999999</v>
      </c>
      <c r="BX46">
        <f t="shared" si="38"/>
        <v>-197.45141920478432</v>
      </c>
      <c r="BZ46">
        <v>-196.40737771338601</v>
      </c>
      <c r="CA46">
        <v>-197.396333655658</v>
      </c>
      <c r="CB46">
        <v>-197.419111391467</v>
      </c>
      <c r="CC46">
        <v>-197.45743504838001</v>
      </c>
      <c r="CD46">
        <v>1.186201623833</v>
      </c>
      <c r="CE46">
        <v>1.1509199999999999</v>
      </c>
      <c r="CF46">
        <f t="shared" si="39"/>
        <v>-197.45141926910182</v>
      </c>
    </row>
    <row r="47" spans="1:84" x14ac:dyDescent="0.2">
      <c r="A47" t="s">
        <v>203</v>
      </c>
      <c r="B47" s="1">
        <f t="shared" si="41"/>
        <v>-2.2507720861327773</v>
      </c>
      <c r="C47" s="1">
        <f t="shared" si="42"/>
        <v>2.5376671441515457</v>
      </c>
      <c r="D47" s="1">
        <f t="shared" si="43"/>
        <v>1.7073645757204685</v>
      </c>
      <c r="E47" s="1">
        <f t="shared" si="44"/>
        <v>2.460746552712421</v>
      </c>
      <c r="F47" s="1">
        <f t="shared" si="45"/>
        <v>2.3884914899741738</v>
      </c>
      <c r="G47" s="1">
        <f t="shared" si="46"/>
        <v>2.4923497218595787</v>
      </c>
      <c r="H47" s="1">
        <f t="shared" si="47"/>
        <v>2.5158625208413707</v>
      </c>
      <c r="I47" s="1">
        <f t="shared" si="16"/>
        <v>2.4847347229582226</v>
      </c>
      <c r="K47" s="1">
        <f t="shared" si="48"/>
        <v>-2.3097638789803674</v>
      </c>
      <c r="L47" s="1">
        <f t="shared" si="49"/>
        <v>2.4149864220809651</v>
      </c>
      <c r="M47" s="1">
        <f t="shared" si="50"/>
        <v>1.5562818205250915</v>
      </c>
      <c r="N47" s="1">
        <f t="shared" si="51"/>
        <v>2.2534487913054861</v>
      </c>
      <c r="O47" s="1">
        <f t="shared" si="52"/>
        <v>2.159962571952577</v>
      </c>
      <c r="P47" s="1">
        <f t="shared" si="53"/>
        <v>2.25201181293024</v>
      </c>
      <c r="Q47" s="1">
        <f t="shared" si="54"/>
        <v>2.2728511364989523</v>
      </c>
      <c r="R47" s="1">
        <f t="shared" si="17"/>
        <v>2.2452626621292806</v>
      </c>
      <c r="T47" s="1">
        <f t="shared" si="18"/>
        <v>-2.2802679825565724</v>
      </c>
      <c r="U47" s="1">
        <f t="shared" si="19"/>
        <v>2.4763267831162556</v>
      </c>
      <c r="V47" s="1">
        <f t="shared" si="20"/>
        <v>1.63182319812278</v>
      </c>
      <c r="W47" s="1">
        <f t="shared" si="21"/>
        <v>2.3570976720089538</v>
      </c>
      <c r="X47" s="1">
        <f t="shared" si="22"/>
        <v>2.2742270309633756</v>
      </c>
      <c r="Y47" s="1">
        <f t="shared" si="23"/>
        <v>2.3721807673949096</v>
      </c>
      <c r="Z47" s="1">
        <f t="shared" si="24"/>
        <v>2.3943568286701615</v>
      </c>
      <c r="AA47" s="1">
        <f t="shared" si="25"/>
        <v>2.3649986925437516</v>
      </c>
      <c r="AD47" s="1">
        <f t="shared" si="26"/>
        <v>-5.8991792847590041E-2</v>
      </c>
      <c r="AE47" s="1">
        <f t="shared" si="27"/>
        <v>-0.12268072207058056</v>
      </c>
      <c r="AF47" s="1">
        <f t="shared" si="28"/>
        <v>-0.15108275519537706</v>
      </c>
      <c r="AG47" s="1">
        <f t="shared" si="29"/>
        <v>-0.2072977614069349</v>
      </c>
      <c r="AH47" s="1">
        <f t="shared" si="30"/>
        <v>-0.22852891802159681</v>
      </c>
      <c r="AI47" s="1">
        <f t="shared" si="31"/>
        <v>-0.24033790892933871</v>
      </c>
      <c r="AJ47" s="1">
        <f t="shared" si="32"/>
        <v>-0.24301138434241842</v>
      </c>
      <c r="AK47" s="1">
        <f t="shared" si="33"/>
        <v>-0.23947206082894201</v>
      </c>
      <c r="AL47" s="1"/>
      <c r="AM47" t="s">
        <v>203</v>
      </c>
      <c r="AN47" s="7">
        <f t="shared" si="34"/>
        <v>-6.368892922299052E-2</v>
      </c>
      <c r="AO47" s="7">
        <f t="shared" si="34"/>
        <v>-2.84020331247965E-2</v>
      </c>
      <c r="AP47" s="7">
        <f t="shared" si="35"/>
        <v>-7.7446162826219744E-2</v>
      </c>
      <c r="AS47" t="s">
        <v>203</v>
      </c>
      <c r="AT47">
        <v>-391.63664155476698</v>
      </c>
      <c r="AU47">
        <v>-393.588076067011</v>
      </c>
      <c r="AV47">
        <v>-393.62533338482501</v>
      </c>
      <c r="AW47">
        <v>-393.70351709189401</v>
      </c>
      <c r="AX47">
        <v>1.1870004373659999</v>
      </c>
      <c r="AY47">
        <v>1.1524799999999999</v>
      </c>
      <c r="AZ47">
        <f t="shared" si="40"/>
        <v>-393.6912000050956</v>
      </c>
      <c r="BB47">
        <v>-195.23288766914001</v>
      </c>
      <c r="BC47">
        <v>-196.18777755442301</v>
      </c>
      <c r="BD47">
        <v>-196.20358889929301</v>
      </c>
      <c r="BE47">
        <v>-196.242280913532</v>
      </c>
      <c r="BF47">
        <v>1.1898940799710001</v>
      </c>
      <c r="BG47">
        <v>1.1557500000000001</v>
      </c>
      <c r="BH47">
        <f t="shared" si="36"/>
        <v>-196.23610609127695</v>
      </c>
      <c r="BJ47">
        <v>-196.40734071911101</v>
      </c>
      <c r="BK47">
        <v>-197.396254482746</v>
      </c>
      <c r="BL47">
        <v>-197.41902362700199</v>
      </c>
      <c r="BM47">
        <v>-197.45731472928</v>
      </c>
      <c r="BN47">
        <v>1.186806405227</v>
      </c>
      <c r="BO47">
        <v>1.15151</v>
      </c>
      <c r="BP47">
        <f t="shared" si="37"/>
        <v>-197.45128761050373</v>
      </c>
      <c r="BR47">
        <v>-196.40738064294499</v>
      </c>
      <c r="BS47">
        <v>-197.396346812861</v>
      </c>
      <c r="BT47">
        <v>-197.419130034798</v>
      </c>
      <c r="BU47">
        <v>-197.45746367886201</v>
      </c>
      <c r="BV47">
        <v>1.1860475097859999</v>
      </c>
      <c r="BW47">
        <v>1.1507799999999999</v>
      </c>
      <c r="BX47">
        <f t="shared" si="38"/>
        <v>-197.45145053102411</v>
      </c>
      <c r="BZ47">
        <v>-195.23294175470801</v>
      </c>
      <c r="CA47">
        <v>-196.18788072847499</v>
      </c>
      <c r="CB47">
        <v>-196.20372325718299</v>
      </c>
      <c r="CC47">
        <v>-196.24246231394699</v>
      </c>
      <c r="CD47">
        <v>1.188894572873</v>
      </c>
      <c r="CE47">
        <v>1.1547700000000001</v>
      </c>
      <c r="CF47">
        <f t="shared" si="39"/>
        <v>-196.23630735475388</v>
      </c>
    </row>
    <row r="48" spans="1:84" x14ac:dyDescent="0.2">
      <c r="A48" t="s">
        <v>201</v>
      </c>
      <c r="B48" s="1">
        <f t="shared" si="41"/>
        <v>-2.513478570570312</v>
      </c>
      <c r="C48" s="1">
        <f t="shared" si="42"/>
        <v>3.1887153035993103</v>
      </c>
      <c r="D48" s="1">
        <f t="shared" si="43"/>
        <v>2.1601257327917236</v>
      </c>
      <c r="E48" s="1">
        <f t="shared" si="44"/>
        <v>3.0543240921224561</v>
      </c>
      <c r="F48" s="1">
        <f t="shared" si="45"/>
        <v>2.9655628564036891</v>
      </c>
      <c r="G48" s="1">
        <f t="shared" si="46"/>
        <v>3.0899706745167932</v>
      </c>
      <c r="H48" s="1">
        <f t="shared" si="47"/>
        <v>3.1172492269375356</v>
      </c>
      <c r="I48" s="1">
        <f t="shared" si="16"/>
        <v>3.0793711219700599</v>
      </c>
      <c r="K48" s="1">
        <f t="shared" si="48"/>
        <v>-2.5841967620834878</v>
      </c>
      <c r="L48" s="1">
        <f t="shared" si="49"/>
        <v>3.0478116711107415</v>
      </c>
      <c r="M48" s="1">
        <f t="shared" si="50"/>
        <v>1.9835856406652521</v>
      </c>
      <c r="N48" s="1">
        <f t="shared" si="51"/>
        <v>2.8155503029195303</v>
      </c>
      <c r="O48" s="1">
        <f t="shared" si="52"/>
        <v>2.7023162303991586</v>
      </c>
      <c r="P48" s="1">
        <f t="shared" si="53"/>
        <v>2.8133313572894578</v>
      </c>
      <c r="Q48" s="1">
        <f t="shared" si="54"/>
        <v>2.8376733319684062</v>
      </c>
      <c r="R48" s="1">
        <f t="shared" si="17"/>
        <v>2.8038728627285594</v>
      </c>
      <c r="T48" s="1">
        <f t="shared" si="18"/>
        <v>-2.5488376663269001</v>
      </c>
      <c r="U48" s="1">
        <f t="shared" si="19"/>
        <v>3.1182634873550259</v>
      </c>
      <c r="V48" s="1">
        <f t="shared" si="20"/>
        <v>2.0718556867284876</v>
      </c>
      <c r="W48" s="1">
        <f t="shared" si="21"/>
        <v>2.934937197520993</v>
      </c>
      <c r="X48" s="1">
        <f t="shared" si="22"/>
        <v>2.8339395434014238</v>
      </c>
      <c r="Y48" s="1">
        <f t="shared" si="23"/>
        <v>2.9516510159031255</v>
      </c>
      <c r="Z48" s="1">
        <f t="shared" si="24"/>
        <v>2.9774612794529709</v>
      </c>
      <c r="AA48" s="1">
        <f t="shared" si="25"/>
        <v>2.9416219923493099</v>
      </c>
      <c r="AD48" s="1">
        <f t="shared" si="26"/>
        <v>-7.0718191513175821E-2</v>
      </c>
      <c r="AE48" s="1">
        <f t="shared" si="27"/>
        <v>-0.14090363248856885</v>
      </c>
      <c r="AF48" s="1">
        <f t="shared" si="28"/>
        <v>-0.17654009212647148</v>
      </c>
      <c r="AG48" s="1">
        <f t="shared" si="29"/>
        <v>-0.2387737892029258</v>
      </c>
      <c r="AH48" s="1">
        <f t="shared" si="30"/>
        <v>-0.26324662600453053</v>
      </c>
      <c r="AI48" s="1">
        <f t="shared" si="31"/>
        <v>-0.27663931722733537</v>
      </c>
      <c r="AJ48" s="1">
        <f t="shared" si="32"/>
        <v>-0.27957589496912938</v>
      </c>
      <c r="AK48" s="1">
        <f t="shared" si="33"/>
        <v>-0.27549825924150051</v>
      </c>
      <c r="AL48" s="1"/>
      <c r="AM48" t="s">
        <v>201</v>
      </c>
      <c r="AN48" s="7">
        <f t="shared" si="34"/>
        <v>-7.0185440975393032E-2</v>
      </c>
      <c r="AO48" s="7">
        <f t="shared" si="34"/>
        <v>-3.5636459637902629E-2</v>
      </c>
      <c r="AP48" s="7">
        <f t="shared" si="35"/>
        <v>-8.6706533878059044E-2</v>
      </c>
      <c r="AS48" t="s">
        <v>201</v>
      </c>
      <c r="AT48">
        <v>-390.46161198553</v>
      </c>
      <c r="AU48">
        <v>-392.380688083405</v>
      </c>
      <c r="AV48">
        <v>-392.41058760496998</v>
      </c>
      <c r="AW48">
        <v>-392.48941615465202</v>
      </c>
      <c r="AX48">
        <v>1.1883280098310001</v>
      </c>
      <c r="AY48">
        <v>1.15446</v>
      </c>
      <c r="AZ48">
        <f t="shared" si="40"/>
        <v>-392.47692328756762</v>
      </c>
      <c r="BB48">
        <v>-195.23280611655699</v>
      </c>
      <c r="BC48">
        <v>-196.18780348683899</v>
      </c>
      <c r="BD48">
        <v>-196.20357159950299</v>
      </c>
      <c r="BE48">
        <v>-196.242273657813</v>
      </c>
      <c r="BF48">
        <v>1.189868742089</v>
      </c>
      <c r="BG48">
        <v>1.1557299999999999</v>
      </c>
      <c r="BH48">
        <f t="shared" si="36"/>
        <v>-196.23609792525727</v>
      </c>
      <c r="BJ48">
        <v>-195.23281135187099</v>
      </c>
      <c r="BK48">
        <v>-196.18780305548401</v>
      </c>
      <c r="BL48">
        <v>-196.20357362613601</v>
      </c>
      <c r="BM48">
        <v>-196.242275121776</v>
      </c>
      <c r="BN48">
        <v>1.189870268737</v>
      </c>
      <c r="BO48">
        <v>1.1557299999999999</v>
      </c>
      <c r="BP48">
        <f t="shared" si="37"/>
        <v>-196.23609943727428</v>
      </c>
      <c r="BR48">
        <v>-195.23286770670401</v>
      </c>
      <c r="BS48">
        <v>-196.18791533851601</v>
      </c>
      <c r="BT48">
        <v>-196.20371431350799</v>
      </c>
      <c r="BU48">
        <v>-196.242465398257</v>
      </c>
      <c r="BV48">
        <v>1.18886949959</v>
      </c>
      <c r="BW48">
        <v>1.15476</v>
      </c>
      <c r="BX48">
        <f t="shared" si="38"/>
        <v>-196.23630921543992</v>
      </c>
      <c r="BZ48">
        <v>-195.232862458331</v>
      </c>
      <c r="CA48">
        <v>-196.18791574802901</v>
      </c>
      <c r="CB48">
        <v>-196.203712246664</v>
      </c>
      <c r="CC48">
        <v>-196.24246389157</v>
      </c>
      <c r="CD48">
        <v>1.1888681313859999</v>
      </c>
      <c r="CE48">
        <v>1.15476</v>
      </c>
      <c r="CF48">
        <f t="shared" si="39"/>
        <v>-196.23630765727594</v>
      </c>
    </row>
    <row r="49" spans="1:84" x14ac:dyDescent="0.2">
      <c r="A49" t="s">
        <v>192</v>
      </c>
      <c r="B49" s="1">
        <f t="shared" si="41"/>
        <v>-2.7773391592238297</v>
      </c>
      <c r="C49" s="1">
        <f t="shared" si="42"/>
        <v>4.6966882563147356</v>
      </c>
      <c r="D49" s="1">
        <f t="shared" si="43"/>
        <v>2.5485440198306306</v>
      </c>
      <c r="E49" s="1">
        <f t="shared" si="44"/>
        <v>3.6507225966601378</v>
      </c>
      <c r="F49" s="1">
        <f t="shared" si="45"/>
        <v>3.5451475822189296</v>
      </c>
      <c r="G49" s="1">
        <f t="shared" si="46"/>
        <v>3.7007472964146149</v>
      </c>
      <c r="H49" s="1">
        <f t="shared" si="47"/>
        <v>3.7306503192505946</v>
      </c>
      <c r="I49" s="1">
        <f t="shared" si="16"/>
        <v>3.6859676655843963</v>
      </c>
      <c r="K49" s="1">
        <f t="shared" si="48"/>
        <v>-2.8668357017782835</v>
      </c>
      <c r="L49" s="1">
        <f t="shared" si="49"/>
        <v>4.4371419661873359</v>
      </c>
      <c r="M49" s="1">
        <f t="shared" si="50"/>
        <v>2.2759858734078362</v>
      </c>
      <c r="N49" s="1">
        <f t="shared" si="51"/>
        <v>3.2758096230825768</v>
      </c>
      <c r="O49" s="1">
        <f t="shared" si="52"/>
        <v>3.1369830417310931</v>
      </c>
      <c r="P49" s="1">
        <f t="shared" si="53"/>
        <v>3.2714105296214031</v>
      </c>
      <c r="Q49" s="1">
        <f t="shared" si="54"/>
        <v>3.297244691727331</v>
      </c>
      <c r="R49" s="1">
        <f t="shared" si="17"/>
        <v>3.2586419416151693</v>
      </c>
      <c r="T49" s="1">
        <f t="shared" si="18"/>
        <v>-2.8220874305010568</v>
      </c>
      <c r="U49" s="1">
        <f t="shared" si="19"/>
        <v>4.5669151112510358</v>
      </c>
      <c r="V49" s="1">
        <f t="shared" si="20"/>
        <v>2.4122649466192332</v>
      </c>
      <c r="W49" s="1">
        <f t="shared" si="21"/>
        <v>3.4632661098713573</v>
      </c>
      <c r="X49" s="1">
        <f t="shared" si="22"/>
        <v>3.3410653119750116</v>
      </c>
      <c r="Y49" s="1">
        <f t="shared" si="23"/>
        <v>3.4860789130180088</v>
      </c>
      <c r="Z49" s="1">
        <f t="shared" si="24"/>
        <v>3.5139475054889626</v>
      </c>
      <c r="AA49" s="1">
        <f t="shared" si="25"/>
        <v>3.4723048035997826</v>
      </c>
      <c r="AD49" s="1">
        <f t="shared" si="26"/>
        <v>-8.9496542554453828E-2</v>
      </c>
      <c r="AE49" s="1">
        <f t="shared" si="27"/>
        <v>-0.25954629012739971</v>
      </c>
      <c r="AF49" s="1">
        <f t="shared" si="28"/>
        <v>-0.27255814642279441</v>
      </c>
      <c r="AG49" s="1">
        <f t="shared" si="29"/>
        <v>-0.37491297357756093</v>
      </c>
      <c r="AH49" s="1">
        <f t="shared" si="30"/>
        <v>-0.40816454048783646</v>
      </c>
      <c r="AI49" s="1">
        <f t="shared" si="31"/>
        <v>-0.42933676679321175</v>
      </c>
      <c r="AJ49" s="1">
        <f t="shared" si="32"/>
        <v>-0.43340562752326361</v>
      </c>
      <c r="AK49" s="1">
        <f t="shared" si="33"/>
        <v>-0.42732572396922697</v>
      </c>
      <c r="AL49" s="1"/>
      <c r="AM49" t="s">
        <v>192</v>
      </c>
      <c r="AN49" s="7">
        <f t="shared" si="34"/>
        <v>-0.17004974757294589</v>
      </c>
      <c r="AO49" s="7">
        <f t="shared" si="34"/>
        <v>-1.3011856295394697E-2</v>
      </c>
      <c r="AP49" s="7">
        <f t="shared" si="35"/>
        <v>-0.13560639406504205</v>
      </c>
      <c r="AS49" t="s">
        <v>192</v>
      </c>
      <c r="AT49">
        <v>-426.01267713383697</v>
      </c>
      <c r="AU49">
        <v>-428.02789489543102</v>
      </c>
      <c r="AV49">
        <v>-428.02711375814499</v>
      </c>
      <c r="AW49">
        <v>-428.122116161625</v>
      </c>
      <c r="AX49">
        <v>1.186134932718</v>
      </c>
      <c r="AY49">
        <v>1.1561300000000001</v>
      </c>
      <c r="AZ49">
        <f t="shared" si="40"/>
        <v>-428.10720785272014</v>
      </c>
      <c r="BB49">
        <v>-230.784340359596</v>
      </c>
      <c r="BC49">
        <v>-231.83261561355999</v>
      </c>
      <c r="BD49">
        <v>-231.81949575413699</v>
      </c>
      <c r="BE49">
        <v>-231.874035801899</v>
      </c>
      <c r="BF49">
        <v>1.186263247142</v>
      </c>
      <c r="BG49">
        <v>1.15924</v>
      </c>
      <c r="BH49">
        <f t="shared" si="36"/>
        <v>-231.86547209867385</v>
      </c>
      <c r="BJ49">
        <v>-195.23276274573499</v>
      </c>
      <c r="BK49">
        <v>-196.187794633023</v>
      </c>
      <c r="BL49">
        <v>-196.203556640762</v>
      </c>
      <c r="BM49">
        <v>-196.24226256318801</v>
      </c>
      <c r="BN49">
        <v>1.1898691822930001</v>
      </c>
      <c r="BO49">
        <v>1.1557299999999999</v>
      </c>
      <c r="BP49">
        <f t="shared" si="37"/>
        <v>-196.23608620199613</v>
      </c>
      <c r="BR49">
        <v>-195.23282496819499</v>
      </c>
      <c r="BS49">
        <v>-196.18791593155299</v>
      </c>
      <c r="BT49">
        <v>-196.203713091948</v>
      </c>
      <c r="BU49">
        <v>-196.24247042884701</v>
      </c>
      <c r="BV49">
        <v>1.1888217250869999</v>
      </c>
      <c r="BW49">
        <v>1.15473</v>
      </c>
      <c r="BX49">
        <f t="shared" si="38"/>
        <v>-196.23631456286759</v>
      </c>
      <c r="BZ49">
        <v>-230.78442075894901</v>
      </c>
      <c r="CA49">
        <v>-231.83290792835399</v>
      </c>
      <c r="CB49">
        <v>-231.81977365198699</v>
      </c>
      <c r="CC49">
        <v>-231.87442539806901</v>
      </c>
      <c r="CD49">
        <v>1.1849763506319999</v>
      </c>
      <c r="CE49">
        <v>1.15804</v>
      </c>
      <c r="CF49">
        <f t="shared" si="39"/>
        <v>-231.86589418937399</v>
      </c>
    </row>
    <row r="50" spans="1:84" x14ac:dyDescent="0.2">
      <c r="A50" t="s">
        <v>193</v>
      </c>
      <c r="B50" s="1">
        <f t="shared" si="41"/>
        <v>-2.0653639456136914</v>
      </c>
      <c r="C50" s="1">
        <f t="shared" si="42"/>
        <v>3.7184678721856317</v>
      </c>
      <c r="D50" s="1">
        <f t="shared" si="43"/>
        <v>2.110120149601491</v>
      </c>
      <c r="E50" s="1">
        <f t="shared" si="44"/>
        <v>2.9793590725165711</v>
      </c>
      <c r="F50" s="1">
        <f t="shared" si="45"/>
        <v>2.9009995351128444</v>
      </c>
      <c r="G50" s="1">
        <f t="shared" si="46"/>
        <v>3.0230322242972463</v>
      </c>
      <c r="H50" s="1">
        <f t="shared" si="47"/>
        <v>3.0473926916478415</v>
      </c>
      <c r="I50" s="1">
        <f t="shared" si="16"/>
        <v>3.0127507922855985</v>
      </c>
      <c r="K50" s="1">
        <f t="shared" si="48"/>
        <v>-2.1342952116107141</v>
      </c>
      <c r="L50" s="1">
        <f t="shared" si="49"/>
        <v>3.494758839081253</v>
      </c>
      <c r="M50" s="1">
        <f t="shared" si="50"/>
        <v>1.8832938488831446</v>
      </c>
      <c r="N50" s="1">
        <f t="shared" si="51"/>
        <v>2.6618389373358013</v>
      </c>
      <c r="O50" s="1">
        <f t="shared" si="52"/>
        <v>2.5579992956190485</v>
      </c>
      <c r="P50" s="1">
        <f t="shared" si="53"/>
        <v>2.6621063460503986</v>
      </c>
      <c r="Q50" s="1">
        <f t="shared" si="54"/>
        <v>2.6828884530411523</v>
      </c>
      <c r="R50" s="1">
        <f t="shared" si="17"/>
        <v>2.6533351752428316</v>
      </c>
      <c r="T50" s="1">
        <f t="shared" si="18"/>
        <v>-2.0998295786122028</v>
      </c>
      <c r="U50" s="1">
        <f t="shared" si="19"/>
        <v>3.6066133556334421</v>
      </c>
      <c r="V50" s="1">
        <f t="shared" si="20"/>
        <v>1.9967069992423179</v>
      </c>
      <c r="W50" s="1">
        <f t="shared" si="21"/>
        <v>2.8205990049261862</v>
      </c>
      <c r="X50" s="1">
        <f t="shared" si="22"/>
        <v>2.7294994153659466</v>
      </c>
      <c r="Y50" s="1">
        <f t="shared" si="23"/>
        <v>2.8425692851738225</v>
      </c>
      <c r="Z50" s="1">
        <f t="shared" si="24"/>
        <v>2.8651405723444969</v>
      </c>
      <c r="AA50" s="1">
        <f t="shared" si="25"/>
        <v>2.8330429837642148</v>
      </c>
      <c r="AD50" s="1">
        <f t="shared" si="26"/>
        <v>-6.8931265997022706E-2</v>
      </c>
      <c r="AE50" s="1">
        <f t="shared" si="27"/>
        <v>-0.22370903310437873</v>
      </c>
      <c r="AF50" s="1">
        <f t="shared" si="28"/>
        <v>-0.22682630071834642</v>
      </c>
      <c r="AG50" s="1">
        <f t="shared" si="29"/>
        <v>-0.31752013518076971</v>
      </c>
      <c r="AH50" s="1">
        <f t="shared" si="30"/>
        <v>-0.34300023949379588</v>
      </c>
      <c r="AI50" s="1">
        <f t="shared" si="31"/>
        <v>-0.36092587824684763</v>
      </c>
      <c r="AJ50" s="1">
        <f t="shared" si="32"/>
        <v>-0.36450423860668923</v>
      </c>
      <c r="AK50" s="1">
        <f t="shared" si="33"/>
        <v>-0.35941561704276692</v>
      </c>
      <c r="AL50" s="1"/>
      <c r="AM50" t="s">
        <v>193</v>
      </c>
      <c r="AN50" s="7">
        <f t="shared" si="34"/>
        <v>-0.15477776710735602</v>
      </c>
      <c r="AO50" s="7">
        <f t="shared" si="34"/>
        <v>-3.1172676139676891E-3</v>
      </c>
      <c r="AP50" s="7">
        <f t="shared" si="35"/>
        <v>-0.11617393877544946</v>
      </c>
      <c r="AS50" t="s">
        <v>193</v>
      </c>
      <c r="AT50">
        <v>-427.18834387852303</v>
      </c>
      <c r="AU50">
        <v>-429.23479778538501</v>
      </c>
      <c r="AV50">
        <v>-429.24187523654501</v>
      </c>
      <c r="AW50">
        <v>-429.33609555372698</v>
      </c>
      <c r="AX50">
        <v>1.1851017477720001</v>
      </c>
      <c r="AY50">
        <v>1.1543000000000001</v>
      </c>
      <c r="AZ50">
        <f t="shared" si="40"/>
        <v>-429.32137922627339</v>
      </c>
      <c r="BB50">
        <v>-230.78435142076</v>
      </c>
      <c r="BC50">
        <v>-231.832617347075</v>
      </c>
      <c r="BD50">
        <v>-231.81949880678499</v>
      </c>
      <c r="BE50">
        <v>-231.87403470166799</v>
      </c>
      <c r="BF50">
        <v>1.1862675071119999</v>
      </c>
      <c r="BG50">
        <v>1.15924</v>
      </c>
      <c r="BH50">
        <f t="shared" si="36"/>
        <v>-231.86547148542286</v>
      </c>
      <c r="BJ50">
        <v>-196.40728382457999</v>
      </c>
      <c r="BK50">
        <v>-197.39625468280801</v>
      </c>
      <c r="BL50">
        <v>-197.41901373939501</v>
      </c>
      <c r="BM50">
        <v>-197.45731294135399</v>
      </c>
      <c r="BN50">
        <v>1.186800655441</v>
      </c>
      <c r="BO50">
        <v>1.1515</v>
      </c>
      <c r="BP50">
        <f t="shared" si="37"/>
        <v>-197.45128470401184</v>
      </c>
      <c r="BR50">
        <v>-196.407323883819</v>
      </c>
      <c r="BS50">
        <v>-197.39634717195801</v>
      </c>
      <c r="BT50">
        <v>-197.41912626724701</v>
      </c>
      <c r="BU50">
        <v>-197.457468054743</v>
      </c>
      <c r="BV50">
        <v>1.1860649320929999</v>
      </c>
      <c r="BW50">
        <v>1.1508</v>
      </c>
      <c r="BX50">
        <f t="shared" si="38"/>
        <v>-197.45145315463617</v>
      </c>
      <c r="BZ50">
        <v>-230.78442121048101</v>
      </c>
      <c r="CA50">
        <v>-231.832881360947</v>
      </c>
      <c r="CB50">
        <v>-231.819747749637</v>
      </c>
      <c r="CC50">
        <v>-231.874385588802</v>
      </c>
      <c r="CD50">
        <v>1.1851539752619999</v>
      </c>
      <c r="CE50">
        <v>1.1581900000000001</v>
      </c>
      <c r="CF50">
        <f t="shared" si="39"/>
        <v>-231.86584964045073</v>
      </c>
    </row>
    <row r="51" spans="1:84" x14ac:dyDescent="0.2">
      <c r="A51" t="s">
        <v>198</v>
      </c>
      <c r="B51" s="1">
        <f t="shared" si="41"/>
        <v>-3.3376403579875724</v>
      </c>
      <c r="C51" s="1">
        <f t="shared" si="42"/>
        <v>5.5945695302924259</v>
      </c>
      <c r="D51" s="1">
        <f t="shared" si="43"/>
        <v>3.5287121168831872</v>
      </c>
      <c r="E51" s="1">
        <f t="shared" si="44"/>
        <v>4.965951871806741</v>
      </c>
      <c r="F51" s="1">
        <f t="shared" si="45"/>
        <v>4.8609508199172309</v>
      </c>
      <c r="G51" s="1">
        <f t="shared" si="46"/>
        <v>5.087005083048048</v>
      </c>
      <c r="H51" s="1">
        <f t="shared" si="47"/>
        <v>5.1241330449473459</v>
      </c>
      <c r="I51" s="1">
        <f t="shared" si="16"/>
        <v>5.0491961486559411</v>
      </c>
      <c r="K51" s="1">
        <f t="shared" si="48"/>
        <v>-3.4534740283413368</v>
      </c>
      <c r="L51" s="1">
        <f t="shared" si="49"/>
        <v>5.2572113248529986</v>
      </c>
      <c r="M51" s="1">
        <f t="shared" si="50"/>
        <v>3.1467083568065886</v>
      </c>
      <c r="N51" s="1">
        <f t="shared" si="51"/>
        <v>4.4033929051118141</v>
      </c>
      <c r="O51" s="1">
        <f t="shared" si="52"/>
        <v>4.265790683221204</v>
      </c>
      <c r="P51" s="1">
        <f t="shared" si="53"/>
        <v>4.4556765723672358</v>
      </c>
      <c r="Q51" s="1">
        <f t="shared" si="54"/>
        <v>4.4868641109687459</v>
      </c>
      <c r="R51" s="1">
        <f t="shared" si="17"/>
        <v>4.423917015943589</v>
      </c>
      <c r="T51" s="1">
        <f t="shared" si="18"/>
        <v>-3.3955571931644544</v>
      </c>
      <c r="U51" s="1">
        <f t="shared" si="19"/>
        <v>5.4258904275727122</v>
      </c>
      <c r="V51" s="1">
        <f t="shared" si="20"/>
        <v>3.3377102368448881</v>
      </c>
      <c r="W51" s="1">
        <f t="shared" si="21"/>
        <v>4.684672388459278</v>
      </c>
      <c r="X51" s="1">
        <f t="shared" si="22"/>
        <v>4.5633707515692175</v>
      </c>
      <c r="Y51" s="1">
        <f t="shared" si="23"/>
        <v>4.7713408277076415</v>
      </c>
      <c r="Z51" s="1">
        <f t="shared" si="24"/>
        <v>4.8054985779580459</v>
      </c>
      <c r="AA51" s="1">
        <f t="shared" si="25"/>
        <v>4.7365565822997651</v>
      </c>
      <c r="AD51" s="1">
        <f t="shared" si="26"/>
        <v>-0.11583367035376435</v>
      </c>
      <c r="AE51" s="1">
        <f t="shared" si="27"/>
        <v>-0.33735820543942729</v>
      </c>
      <c r="AF51" s="1">
        <f t="shared" si="28"/>
        <v>-0.38200376007659864</v>
      </c>
      <c r="AG51" s="1">
        <f t="shared" si="29"/>
        <v>-0.56255896669492689</v>
      </c>
      <c r="AH51" s="1">
        <f t="shared" si="30"/>
        <v>-0.59516013669602685</v>
      </c>
      <c r="AI51" s="1">
        <f t="shared" si="31"/>
        <v>-0.63132851068081219</v>
      </c>
      <c r="AJ51" s="1">
        <f t="shared" si="32"/>
        <v>-0.63726893397859996</v>
      </c>
      <c r="AK51" s="1">
        <f t="shared" si="33"/>
        <v>-0.62527913271235214</v>
      </c>
      <c r="AL51" s="1"/>
      <c r="AM51" t="s">
        <v>198</v>
      </c>
      <c r="AN51" s="7">
        <f t="shared" si="34"/>
        <v>-0.22152453508566294</v>
      </c>
      <c r="AO51" s="7">
        <f t="shared" si="34"/>
        <v>-4.4645554637171347E-2</v>
      </c>
      <c r="AP51" s="7">
        <f t="shared" si="35"/>
        <v>-0.21315637661942821</v>
      </c>
      <c r="AS51" t="s">
        <v>198</v>
      </c>
      <c r="AT51">
        <v>-609.03202546437205</v>
      </c>
      <c r="AU51">
        <v>-611.67461077259998</v>
      </c>
      <c r="AV51">
        <v>-611.64640671384302</v>
      </c>
      <c r="AW51">
        <v>-611.76381759810602</v>
      </c>
      <c r="AX51">
        <v>1.1975488509909999</v>
      </c>
      <c r="AY51">
        <v>1.1696800000000001</v>
      </c>
      <c r="AZ51">
        <f t="shared" si="40"/>
        <v>-611.74444938171905</v>
      </c>
      <c r="BB51">
        <v>-412.63035661330002</v>
      </c>
      <c r="BC51">
        <v>-414.27716904793601</v>
      </c>
      <c r="BD51">
        <v>-414.22687081698399</v>
      </c>
      <c r="BE51">
        <v>-414.30466837354197</v>
      </c>
      <c r="BF51">
        <v>1.2055616862230001</v>
      </c>
      <c r="BG51">
        <v>1.1828099999999999</v>
      </c>
      <c r="BH51">
        <f t="shared" si="36"/>
        <v>-414.2914030242091</v>
      </c>
      <c r="BJ51">
        <v>-196.406987719325</v>
      </c>
      <c r="BK51">
        <v>-197.38852621098599</v>
      </c>
      <c r="BL51">
        <v>-197.41391253638901</v>
      </c>
      <c r="BM51">
        <v>-197.45123547684901</v>
      </c>
      <c r="BN51">
        <v>1.189105711963</v>
      </c>
      <c r="BO51">
        <v>1.1530499999999999</v>
      </c>
      <c r="BP51">
        <f t="shared" si="37"/>
        <v>-197.44529993961524</v>
      </c>
      <c r="BR51">
        <v>-196.40706962687699</v>
      </c>
      <c r="BS51">
        <v>-197.388692892036</v>
      </c>
      <c r="BT51">
        <v>-197.41413075391199</v>
      </c>
      <c r="BU51">
        <v>-197.451527223444</v>
      </c>
      <c r="BV51">
        <v>1.18767592771</v>
      </c>
      <c r="BW51">
        <v>1.15171</v>
      </c>
      <c r="BX51">
        <f t="shared" si="38"/>
        <v>-197.44561785292572</v>
      </c>
      <c r="BZ51">
        <v>-412.63045929844401</v>
      </c>
      <c r="CA51">
        <v>-414.27753998138502</v>
      </c>
      <c r="CB51">
        <v>-414.227261361177</v>
      </c>
      <c r="CC51">
        <v>-414.305273121688</v>
      </c>
      <c r="CD51">
        <v>1.204401938528</v>
      </c>
      <c r="CE51">
        <v>1.18177</v>
      </c>
      <c r="CF51">
        <f t="shared" si="39"/>
        <v>-414.29203355890888</v>
      </c>
    </row>
    <row r="52" spans="1:84" x14ac:dyDescent="0.2">
      <c r="A52" t="s">
        <v>204</v>
      </c>
      <c r="B52" s="1">
        <f t="shared" si="41"/>
        <v>-3.0690173092042676</v>
      </c>
      <c r="C52" s="1">
        <f t="shared" si="42"/>
        <v>4.841716445901282</v>
      </c>
      <c r="D52" s="1">
        <f t="shared" si="43"/>
        <v>2.9680883568212626</v>
      </c>
      <c r="E52" s="1">
        <f t="shared" si="44"/>
        <v>4.2565701330259822</v>
      </c>
      <c r="F52" s="1">
        <f t="shared" si="45"/>
        <v>4.1569397236265315</v>
      </c>
      <c r="G52" s="1">
        <f t="shared" si="46"/>
        <v>4.3603284154595769</v>
      </c>
      <c r="H52" s="1">
        <f t="shared" si="47"/>
        <v>4.392413597953853</v>
      </c>
      <c r="I52" s="1">
        <f t="shared" si="16"/>
        <v>4.3249244217561156</v>
      </c>
      <c r="K52" s="1">
        <f t="shared" si="48"/>
        <v>-3.1731071116507419</v>
      </c>
      <c r="L52" s="1">
        <f t="shared" si="49"/>
        <v>4.5333674530195687</v>
      </c>
      <c r="M52" s="1">
        <f t="shared" si="50"/>
        <v>2.6232397461473291</v>
      </c>
      <c r="N52" s="1">
        <f t="shared" si="51"/>
        <v>3.7497220966242431</v>
      </c>
      <c r="O52" s="1">
        <f t="shared" si="52"/>
        <v>3.6192810105387849</v>
      </c>
      <c r="P52" s="1">
        <f t="shared" si="53"/>
        <v>3.7896837500508749</v>
      </c>
      <c r="Q52" s="1">
        <f t="shared" si="54"/>
        <v>3.8165652986045089</v>
      </c>
      <c r="R52" s="1">
        <f t="shared" si="17"/>
        <v>3.7600216411972975</v>
      </c>
      <c r="T52" s="1">
        <f t="shared" si="18"/>
        <v>-3.121062210427505</v>
      </c>
      <c r="U52" s="1">
        <f t="shared" si="19"/>
        <v>4.6875419494604254</v>
      </c>
      <c r="V52" s="1">
        <f t="shared" si="20"/>
        <v>2.7956640514842959</v>
      </c>
      <c r="W52" s="1">
        <f t="shared" si="21"/>
        <v>4.0031461148251122</v>
      </c>
      <c r="X52" s="1">
        <f t="shared" si="22"/>
        <v>3.8881103670826582</v>
      </c>
      <c r="Y52" s="1">
        <f t="shared" si="23"/>
        <v>4.0750060827552259</v>
      </c>
      <c r="Z52" s="1">
        <f t="shared" si="24"/>
        <v>4.1044894482791809</v>
      </c>
      <c r="AA52" s="1">
        <f t="shared" si="25"/>
        <v>4.0424730314767068</v>
      </c>
      <c r="AD52" s="1">
        <f t="shared" si="26"/>
        <v>-0.10408980244647426</v>
      </c>
      <c r="AE52" s="1">
        <f t="shared" si="27"/>
        <v>-0.30834899288171336</v>
      </c>
      <c r="AF52" s="1">
        <f t="shared" si="28"/>
        <v>-0.34484861067393346</v>
      </c>
      <c r="AG52" s="1">
        <f t="shared" si="29"/>
        <v>-0.50684803640173914</v>
      </c>
      <c r="AH52" s="1">
        <f t="shared" si="30"/>
        <v>-0.5376587130877466</v>
      </c>
      <c r="AI52" s="1">
        <f t="shared" si="31"/>
        <v>-0.57064466540870207</v>
      </c>
      <c r="AJ52" s="1">
        <f t="shared" si="32"/>
        <v>-0.57584829934934412</v>
      </c>
      <c r="AK52" s="1">
        <f t="shared" si="33"/>
        <v>-0.56490278055881804</v>
      </c>
      <c r="AL52" s="1"/>
      <c r="AM52" t="s">
        <v>204</v>
      </c>
      <c r="AN52" s="7">
        <f t="shared" si="34"/>
        <v>-0.2042591904352391</v>
      </c>
      <c r="AO52" s="7">
        <f t="shared" si="34"/>
        <v>-3.6499617792220107E-2</v>
      </c>
      <c r="AP52" s="7">
        <f t="shared" si="35"/>
        <v>-0.19281010241381313</v>
      </c>
      <c r="AS52" t="s">
        <v>204</v>
      </c>
      <c r="AT52">
        <v>-607.85827233504006</v>
      </c>
      <c r="AU52">
        <v>-610.47266108798794</v>
      </c>
      <c r="AV52">
        <v>-610.43516383623898</v>
      </c>
      <c r="AW52">
        <v>-610.55372097291797</v>
      </c>
      <c r="AX52">
        <v>1.1980683884479999</v>
      </c>
      <c r="AY52">
        <v>1.1710799999999999</v>
      </c>
      <c r="AZ52">
        <f t="shared" si="40"/>
        <v>-610.53412073871812</v>
      </c>
      <c r="BB52">
        <v>-412.63037016601999</v>
      </c>
      <c r="BC52">
        <v>-414.27717486632798</v>
      </c>
      <c r="BD52">
        <v>-414.226881559155</v>
      </c>
      <c r="BE52">
        <v>-414.304679422736</v>
      </c>
      <c r="BF52">
        <v>1.2055578274650001</v>
      </c>
      <c r="BG52">
        <v>1.1828099999999999</v>
      </c>
      <c r="BH52">
        <f t="shared" si="36"/>
        <v>-414.29141422760824</v>
      </c>
      <c r="BJ52">
        <v>-195.23279295921401</v>
      </c>
      <c r="BK52">
        <v>-196.18777045569001</v>
      </c>
      <c r="BL52">
        <v>-196.20355232740701</v>
      </c>
      <c r="BM52">
        <v>-196.24225827417899</v>
      </c>
      <c r="BN52">
        <v>1.1898656283139999</v>
      </c>
      <c r="BO52">
        <v>1.1557200000000001</v>
      </c>
      <c r="BP52">
        <f t="shared" si="37"/>
        <v>-196.23608200626396</v>
      </c>
      <c r="BR52">
        <v>-195.23286684034099</v>
      </c>
      <c r="BS52">
        <v>-196.18792515637199</v>
      </c>
      <c r="BT52">
        <v>-196.20374929999201</v>
      </c>
      <c r="BU52">
        <v>-196.242519844703</v>
      </c>
      <c r="BV52">
        <v>1.1885370809160001</v>
      </c>
      <c r="BW52">
        <v>1.15449</v>
      </c>
      <c r="BX52">
        <f t="shared" si="38"/>
        <v>-196.23636969133992</v>
      </c>
      <c r="BZ52">
        <v>-412.63046216254497</v>
      </c>
      <c r="CA52">
        <v>-414.27751155102402</v>
      </c>
      <c r="CB52">
        <v>-414.22723413778903</v>
      </c>
      <c r="CC52">
        <v>-414.30522556593797</v>
      </c>
      <c r="CD52">
        <v>1.2045153604800001</v>
      </c>
      <c r="CE52">
        <v>1.18188</v>
      </c>
      <c r="CF52">
        <f t="shared" si="39"/>
        <v>-414.29198335619492</v>
      </c>
    </row>
    <row r="53" spans="1:84" x14ac:dyDescent="0.2">
      <c r="A53" t="s">
        <v>205</v>
      </c>
      <c r="B53" s="1">
        <f t="shared" si="41"/>
        <v>-1.9957268237176031</v>
      </c>
      <c r="C53" s="1">
        <f t="shared" si="42"/>
        <v>4.1645422365708393</v>
      </c>
      <c r="D53" s="1">
        <f t="shared" si="43"/>
        <v>2.7908261418398062</v>
      </c>
      <c r="E53" s="1">
        <f t="shared" si="44"/>
        <v>3.7965949108965309</v>
      </c>
      <c r="F53" s="1">
        <f t="shared" si="45"/>
        <v>3.7404169341311984</v>
      </c>
      <c r="G53" s="1">
        <f t="shared" si="46"/>
        <v>3.9013155979770522</v>
      </c>
      <c r="H53" s="1">
        <f t="shared" si="47"/>
        <v>3.9276338455680659</v>
      </c>
      <c r="I53" s="1">
        <f t="shared" si="16"/>
        <v>3.8745941130819723</v>
      </c>
      <c r="K53" s="1">
        <f t="shared" si="48"/>
        <v>-2.0749833990084872</v>
      </c>
      <c r="L53" s="1">
        <f t="shared" si="49"/>
        <v>3.912046030079078</v>
      </c>
      <c r="M53" s="1">
        <f t="shared" si="50"/>
        <v>2.5106697201145423</v>
      </c>
      <c r="N53" s="1">
        <f t="shared" si="51"/>
        <v>3.3769173379121415</v>
      </c>
      <c r="O53" s="1">
        <f t="shared" si="52"/>
        <v>3.2972739565440254</v>
      </c>
      <c r="P53" s="1">
        <f t="shared" si="53"/>
        <v>3.430556178364637</v>
      </c>
      <c r="Q53" s="1">
        <f t="shared" si="54"/>
        <v>3.4523571954117136</v>
      </c>
      <c r="R53" s="1">
        <f t="shared" si="17"/>
        <v>3.4084211351515115</v>
      </c>
      <c r="T53" s="1">
        <f t="shared" si="18"/>
        <v>-2.035355111363045</v>
      </c>
      <c r="U53" s="1">
        <f t="shared" si="19"/>
        <v>4.0382941333249587</v>
      </c>
      <c r="V53" s="1">
        <f t="shared" si="20"/>
        <v>2.6507479309771744</v>
      </c>
      <c r="W53" s="1">
        <f t="shared" si="21"/>
        <v>3.586756124404336</v>
      </c>
      <c r="X53" s="1">
        <f t="shared" si="22"/>
        <v>3.5188454453376119</v>
      </c>
      <c r="Y53" s="1">
        <f t="shared" si="23"/>
        <v>3.6659358881708446</v>
      </c>
      <c r="Z53" s="1">
        <f t="shared" si="24"/>
        <v>3.68999552048989</v>
      </c>
      <c r="AA53" s="1">
        <f t="shared" si="25"/>
        <v>3.6415076241167421</v>
      </c>
      <c r="AD53" s="1">
        <f t="shared" si="26"/>
        <v>-7.9256575290884035E-2</v>
      </c>
      <c r="AE53" s="1">
        <f t="shared" si="27"/>
        <v>-0.2524962064917613</v>
      </c>
      <c r="AF53" s="1">
        <f t="shared" si="28"/>
        <v>-0.28015642172526389</v>
      </c>
      <c r="AG53" s="1">
        <f t="shared" si="29"/>
        <v>-0.41967757298438935</v>
      </c>
      <c r="AH53" s="1">
        <f t="shared" si="30"/>
        <v>-0.44314297758717291</v>
      </c>
      <c r="AI53" s="1">
        <f t="shared" si="31"/>
        <v>-0.47075941961241519</v>
      </c>
      <c r="AJ53" s="1">
        <f t="shared" si="32"/>
        <v>-0.47527665015635234</v>
      </c>
      <c r="AK53" s="1">
        <f t="shared" si="33"/>
        <v>-0.46617297793046086</v>
      </c>
      <c r="AL53" s="1"/>
      <c r="AM53" t="s">
        <v>205</v>
      </c>
      <c r="AN53" s="7">
        <f t="shared" si="34"/>
        <v>-0.17323963120087726</v>
      </c>
      <c r="AO53" s="7">
        <f t="shared" si="34"/>
        <v>-2.7660215233502594E-2</v>
      </c>
      <c r="AP53" s="7">
        <f t="shared" si="35"/>
        <v>-0.16298655586190902</v>
      </c>
      <c r="AS53" t="s">
        <v>205</v>
      </c>
      <c r="AT53">
        <v>-609.03440736576499</v>
      </c>
      <c r="AU53">
        <v>-611.67999389490501</v>
      </c>
      <c r="AV53">
        <v>-611.65027261477701</v>
      </c>
      <c r="AW53">
        <v>-611.76796601469005</v>
      </c>
      <c r="AX53">
        <v>1.1971553567669999</v>
      </c>
      <c r="AY53">
        <v>1.16944</v>
      </c>
      <c r="AZ53">
        <f t="shared" si="40"/>
        <v>-611.74858349752731</v>
      </c>
      <c r="BB53">
        <v>-412.63033281780798</v>
      </c>
      <c r="BC53">
        <v>-414.27712176090699</v>
      </c>
      <c r="BD53">
        <v>-414.22682874379001</v>
      </c>
      <c r="BE53">
        <v>-414.30461540661003</v>
      </c>
      <c r="BF53">
        <v>1.205573095801</v>
      </c>
      <c r="BG53">
        <v>1.18282</v>
      </c>
      <c r="BH53">
        <f t="shared" si="36"/>
        <v>-414.29135130413158</v>
      </c>
      <c r="BJ53">
        <v>-196.407254940961</v>
      </c>
      <c r="BK53">
        <v>-197.39623551377699</v>
      </c>
      <c r="BL53">
        <v>-197.41899640661899</v>
      </c>
      <c r="BM53">
        <v>-197.45730034922201</v>
      </c>
      <c r="BN53">
        <v>1.186797194181</v>
      </c>
      <c r="BO53">
        <v>1.1515</v>
      </c>
      <c r="BP53">
        <f t="shared" si="37"/>
        <v>-197.45127145983855</v>
      </c>
      <c r="BR53">
        <v>-196.407302052972</v>
      </c>
      <c r="BS53">
        <v>-197.396350783234</v>
      </c>
      <c r="BT53">
        <v>-197.41914556328399</v>
      </c>
      <c r="BU53">
        <v>-197.457507715731</v>
      </c>
      <c r="BV53">
        <v>1.1857766220670001</v>
      </c>
      <c r="BW53">
        <v>1.15056</v>
      </c>
      <c r="BX53">
        <f t="shared" si="38"/>
        <v>-197.45149748499765</v>
      </c>
      <c r="BZ53">
        <v>-412.630412009184</v>
      </c>
      <c r="CA53">
        <v>-414.27740886975101</v>
      </c>
      <c r="CB53">
        <v>-414.22712604478301</v>
      </c>
      <c r="CC53">
        <v>-414.30507683885702</v>
      </c>
      <c r="CD53">
        <v>1.204702559744</v>
      </c>
      <c r="CE53">
        <v>1.1820600000000001</v>
      </c>
      <c r="CF53">
        <f t="shared" si="39"/>
        <v>-414.29183147222943</v>
      </c>
    </row>
    <row r="54" spans="1:84" x14ac:dyDescent="0.2">
      <c r="A54" t="s">
        <v>188</v>
      </c>
      <c r="B54" s="1">
        <f t="shared" si="41"/>
        <v>-1.7753328355229254</v>
      </c>
      <c r="C54" s="1">
        <f t="shared" si="42"/>
        <v>2.1995016294897849</v>
      </c>
      <c r="D54" s="1">
        <f t="shared" si="43"/>
        <v>1.4387204231583512</v>
      </c>
      <c r="E54" s="1">
        <f t="shared" si="44"/>
        <v>2.0325435070214977</v>
      </c>
      <c r="F54" s="1">
        <f t="shared" si="45"/>
        <v>1.9684840387128646</v>
      </c>
      <c r="G54" s="1">
        <f t="shared" si="46"/>
        <v>2.0488226910117064</v>
      </c>
      <c r="H54" s="1">
        <f t="shared" si="47"/>
        <v>2.0677556781631266</v>
      </c>
      <c r="I54" s="1">
        <f t="shared" si="16"/>
        <v>2.0433396375907176</v>
      </c>
      <c r="K54" s="1">
        <f t="shared" si="48"/>
        <v>-1.8186811905363287</v>
      </c>
      <c r="L54" s="1">
        <f t="shared" si="49"/>
        <v>2.0623289897034009</v>
      </c>
      <c r="M54" s="1">
        <f t="shared" si="50"/>
        <v>1.2934485414506467</v>
      </c>
      <c r="N54" s="1">
        <f t="shared" si="51"/>
        <v>1.83303756995208</v>
      </c>
      <c r="O54" s="1">
        <f t="shared" si="52"/>
        <v>1.7563223291818435</v>
      </c>
      <c r="P54" s="1">
        <f t="shared" si="53"/>
        <v>1.8265171390912796</v>
      </c>
      <c r="Q54" s="1">
        <f t="shared" si="54"/>
        <v>1.8430595803207903</v>
      </c>
      <c r="R54" s="1">
        <f t="shared" si="17"/>
        <v>1.8217263953882616</v>
      </c>
      <c r="T54" s="1">
        <f t="shared" si="18"/>
        <v>-1.797007013029627</v>
      </c>
      <c r="U54" s="1">
        <f t="shared" si="19"/>
        <v>2.1309153095965927</v>
      </c>
      <c r="V54" s="1">
        <f t="shared" si="20"/>
        <v>1.3660844823044989</v>
      </c>
      <c r="W54" s="1">
        <f t="shared" si="21"/>
        <v>1.9327905384867887</v>
      </c>
      <c r="X54" s="1">
        <f t="shared" si="22"/>
        <v>1.862403183947354</v>
      </c>
      <c r="Y54" s="1">
        <f t="shared" si="23"/>
        <v>1.9376699150514929</v>
      </c>
      <c r="Z54" s="1">
        <f t="shared" si="24"/>
        <v>1.9554076292419584</v>
      </c>
      <c r="AA54" s="1">
        <f t="shared" si="25"/>
        <v>1.9325330164894896</v>
      </c>
      <c r="AD54" s="1">
        <f t="shared" si="26"/>
        <v>-4.3348355013403284E-2</v>
      </c>
      <c r="AE54" s="1">
        <f t="shared" si="27"/>
        <v>-0.13717263978638394</v>
      </c>
      <c r="AF54" s="1">
        <f t="shared" si="28"/>
        <v>-0.14527188170770455</v>
      </c>
      <c r="AG54" s="1">
        <f t="shared" si="29"/>
        <v>-0.19950593706941766</v>
      </c>
      <c r="AH54" s="1">
        <f t="shared" si="30"/>
        <v>-0.21216170953102109</v>
      </c>
      <c r="AI54" s="1">
        <f t="shared" si="31"/>
        <v>-0.22230555192042689</v>
      </c>
      <c r="AJ54" s="1">
        <f t="shared" si="32"/>
        <v>-0.22469609784233624</v>
      </c>
      <c r="AK54" s="1">
        <f t="shared" si="33"/>
        <v>-0.22161324220245593</v>
      </c>
      <c r="AL54" s="1"/>
      <c r="AM54" t="s">
        <v>188</v>
      </c>
      <c r="AN54" s="7">
        <f t="shared" si="34"/>
        <v>-9.3824284772980659E-2</v>
      </c>
      <c r="AO54" s="7">
        <f t="shared" si="34"/>
        <v>-8.0992419213206102E-3</v>
      </c>
      <c r="AP54" s="7">
        <f t="shared" si="35"/>
        <v>-6.6889827823316539E-2</v>
      </c>
      <c r="AS54" t="s">
        <v>188</v>
      </c>
      <c r="AT54">
        <v>-274.47003167097398</v>
      </c>
      <c r="AU54">
        <v>-275.82756359732701</v>
      </c>
      <c r="AV54">
        <v>-275.86209544550098</v>
      </c>
      <c r="AW54">
        <v>-275.91598893833498</v>
      </c>
      <c r="AX54">
        <v>1.1873885569630001</v>
      </c>
      <c r="AY54">
        <v>1.1516500000000001</v>
      </c>
      <c r="AZ54">
        <f t="shared" si="40"/>
        <v>-275.90748369900734</v>
      </c>
      <c r="BB54">
        <v>-78.065799962685006</v>
      </c>
      <c r="BC54">
        <v>-78.435475629074006</v>
      </c>
      <c r="BD54">
        <v>-78.445844248338005</v>
      </c>
      <c r="BE54">
        <v>-78.461480755460997</v>
      </c>
      <c r="BF54">
        <v>1.1875344217049999</v>
      </c>
      <c r="BG54">
        <v>1.1516500000000001</v>
      </c>
      <c r="BH54">
        <f t="shared" si="36"/>
        <v>-78.459011451609925</v>
      </c>
      <c r="BJ54">
        <v>-196.407060881131</v>
      </c>
      <c r="BK54">
        <v>-197.38858283943901</v>
      </c>
      <c r="BL54">
        <v>-197.41395845032301</v>
      </c>
      <c r="BM54">
        <v>-197.451269118753</v>
      </c>
      <c r="BN54">
        <v>1.189115740808</v>
      </c>
      <c r="BO54">
        <v>1.15303</v>
      </c>
      <c r="BP54">
        <f t="shared" si="37"/>
        <v>-197.44533526853303</v>
      </c>
      <c r="BR54">
        <v>-196.40709819936001</v>
      </c>
      <c r="BS54">
        <v>-197.388649948363</v>
      </c>
      <c r="BT54">
        <v>-197.414050926529</v>
      </c>
      <c r="BU54">
        <v>-197.45139483162299</v>
      </c>
      <c r="BV54">
        <v>1.1884638366319999</v>
      </c>
      <c r="BW54">
        <v>1.1524000000000001</v>
      </c>
      <c r="BX54">
        <f t="shared" si="38"/>
        <v>-197.4454729218333</v>
      </c>
      <c r="BZ54">
        <v>-78.065831724454</v>
      </c>
      <c r="CA54">
        <v>-78.435627118656996</v>
      </c>
      <c r="CB54">
        <v>-78.445983277601997</v>
      </c>
      <c r="CC54">
        <v>-78.461672975526</v>
      </c>
      <c r="CD54">
        <v>1.186041754296</v>
      </c>
      <c r="CE54">
        <v>1.15035</v>
      </c>
      <c r="CF54">
        <f t="shared" si="39"/>
        <v>-78.459211899500986</v>
      </c>
    </row>
    <row r="55" spans="1:84" x14ac:dyDescent="0.2">
      <c r="A55" t="s">
        <v>189</v>
      </c>
      <c r="B55" s="1">
        <f t="shared" si="41"/>
        <v>-1.4419289834502214</v>
      </c>
      <c r="C55" s="1">
        <f t="shared" si="42"/>
        <v>2.1573308581858908</v>
      </c>
      <c r="D55" s="1">
        <f t="shared" si="43"/>
        <v>1.2338096074892093</v>
      </c>
      <c r="E55" s="1">
        <f t="shared" si="44"/>
        <v>1.7523149518231262</v>
      </c>
      <c r="F55" s="1">
        <f t="shared" si="45"/>
        <v>1.6764497900243347</v>
      </c>
      <c r="G55" s="1">
        <f t="shared" si="46"/>
        <v>1.7437797881897525</v>
      </c>
      <c r="H55" s="1">
        <f t="shared" si="47"/>
        <v>1.7585264365758513</v>
      </c>
      <c r="I55" s="1">
        <f t="shared" si="16"/>
        <v>1.738994847816548</v>
      </c>
      <c r="K55" s="1">
        <f t="shared" si="48"/>
        <v>-1.466819901382832</v>
      </c>
      <c r="L55" s="1">
        <f t="shared" si="49"/>
        <v>2.0028565653318982</v>
      </c>
      <c r="M55" s="1">
        <f t="shared" si="50"/>
        <v>1.0947831452164023</v>
      </c>
      <c r="N55" s="1">
        <f t="shared" si="51"/>
        <v>1.5560967987089291</v>
      </c>
      <c r="O55" s="1">
        <f t="shared" si="52"/>
        <v>1.4741952184829514</v>
      </c>
      <c r="P55" s="1">
        <f t="shared" si="53"/>
        <v>1.5319075889475262</v>
      </c>
      <c r="Q55" s="1">
        <f t="shared" si="54"/>
        <v>1.5445477799167646</v>
      </c>
      <c r="R55" s="1">
        <f t="shared" si="17"/>
        <v>1.5278061444355149</v>
      </c>
      <c r="T55" s="1">
        <f t="shared" si="18"/>
        <v>-1.4543744424165266</v>
      </c>
      <c r="U55" s="1">
        <f t="shared" si="19"/>
        <v>2.0800937117588942</v>
      </c>
      <c r="V55" s="1">
        <f t="shared" si="20"/>
        <v>1.1642963763528058</v>
      </c>
      <c r="W55" s="1">
        <f t="shared" si="21"/>
        <v>1.6542058752660278</v>
      </c>
      <c r="X55" s="1">
        <f t="shared" si="22"/>
        <v>1.5753225042536432</v>
      </c>
      <c r="Y55" s="1">
        <f t="shared" si="23"/>
        <v>1.6378436885686394</v>
      </c>
      <c r="Z55" s="1">
        <f t="shared" si="24"/>
        <v>1.6515371082463079</v>
      </c>
      <c r="AA55" s="1">
        <f t="shared" si="25"/>
        <v>1.6334004961260313</v>
      </c>
      <c r="AD55" s="1">
        <f t="shared" si="26"/>
        <v>-2.4890917932610668E-2</v>
      </c>
      <c r="AE55" s="1">
        <f t="shared" si="27"/>
        <v>-0.15447429285399261</v>
      </c>
      <c r="AF55" s="1">
        <f t="shared" si="28"/>
        <v>-0.13902646227280702</v>
      </c>
      <c r="AG55" s="1">
        <f t="shared" si="29"/>
        <v>-0.1962181531141971</v>
      </c>
      <c r="AH55" s="1">
        <f t="shared" si="30"/>
        <v>-0.20225457154138327</v>
      </c>
      <c r="AI55" s="1">
        <f t="shared" si="31"/>
        <v>-0.21187219924222633</v>
      </c>
      <c r="AJ55" s="1">
        <f t="shared" si="32"/>
        <v>-0.21397865665908666</v>
      </c>
      <c r="AK55" s="1">
        <f t="shared" si="33"/>
        <v>-0.21118870338103313</v>
      </c>
      <c r="AL55" s="1"/>
      <c r="AM55" t="s">
        <v>189</v>
      </c>
      <c r="AN55" s="7">
        <f t="shared" si="34"/>
        <v>-0.12958337492138194</v>
      </c>
      <c r="AO55" s="7">
        <f t="shared" si="34"/>
        <v>1.5447830581185595E-2</v>
      </c>
      <c r="AP55" s="7">
        <f t="shared" si="35"/>
        <v>-6.3228109268576249E-2</v>
      </c>
      <c r="AS55" t="s">
        <v>189</v>
      </c>
      <c r="AT55">
        <v>-273.254900166639</v>
      </c>
      <c r="AU55">
        <v>-274.58547560307198</v>
      </c>
      <c r="AV55">
        <v>-274.60794006007097</v>
      </c>
      <c r="AW55">
        <v>-274.66346984033902</v>
      </c>
      <c r="AX55">
        <v>1.1854252049180001</v>
      </c>
      <c r="AY55">
        <v>1.15211</v>
      </c>
      <c r="AZ55">
        <f t="shared" si="40"/>
        <v>-274.65478382552971</v>
      </c>
      <c r="BB55">
        <v>-76.850217395577005</v>
      </c>
      <c r="BC55">
        <v>-77.193487756997001</v>
      </c>
      <c r="BD55">
        <v>-77.192063444206994</v>
      </c>
      <c r="BE55">
        <v>-77.209455961025995</v>
      </c>
      <c r="BF55">
        <v>1.178246540428</v>
      </c>
      <c r="BG55">
        <v>1.15181</v>
      </c>
      <c r="BH55">
        <f t="shared" si="36"/>
        <v>-77.20682480035974</v>
      </c>
      <c r="BJ55">
        <v>-196.406980631068</v>
      </c>
      <c r="BK55">
        <v>-197.38854992066001</v>
      </c>
      <c r="BL55">
        <v>-197.41391041518099</v>
      </c>
      <c r="BM55">
        <v>-197.45122138780201</v>
      </c>
      <c r="BN55">
        <v>1.189117890323</v>
      </c>
      <c r="BO55">
        <v>1.15306</v>
      </c>
      <c r="BP55">
        <f t="shared" si="37"/>
        <v>-197.44528743248486</v>
      </c>
      <c r="BR55">
        <v>-196.40700829712799</v>
      </c>
      <c r="BS55">
        <v>-197.388596754638</v>
      </c>
      <c r="BT55">
        <v>-197.413975870809</v>
      </c>
      <c r="BU55">
        <v>-197.45130950503099</v>
      </c>
      <c r="BV55">
        <v>1.1886732111280001</v>
      </c>
      <c r="BW55">
        <v>1.1526000000000001</v>
      </c>
      <c r="BX55">
        <f t="shared" si="38"/>
        <v>-197.44538369078214</v>
      </c>
      <c r="BZ55">
        <v>-76.850229395718003</v>
      </c>
      <c r="CA55">
        <v>-77.193687093464007</v>
      </c>
      <c r="CB55">
        <v>-77.192219541339995</v>
      </c>
      <c r="CC55">
        <v>-77.209680537314995</v>
      </c>
      <c r="CD55">
        <v>1.177306077551</v>
      </c>
      <c r="CE55">
        <v>1.15093</v>
      </c>
      <c r="CF55">
        <f t="shared" si="39"/>
        <v>-77.207050855225106</v>
      </c>
    </row>
    <row r="56" spans="1:84" x14ac:dyDescent="0.2">
      <c r="A56" t="s">
        <v>194</v>
      </c>
      <c r="B56" s="1">
        <f t="shared" si="41"/>
        <v>-2.7038228175127625</v>
      </c>
      <c r="C56" s="1">
        <f t="shared" si="42"/>
        <v>4.6004240012055817</v>
      </c>
      <c r="D56" s="1">
        <f t="shared" si="43"/>
        <v>3.1871313736187976</v>
      </c>
      <c r="E56" s="1">
        <f t="shared" si="44"/>
        <v>4.3450198271630436</v>
      </c>
      <c r="F56" s="1">
        <f t="shared" si="45"/>
        <v>4.2307895747273276</v>
      </c>
      <c r="G56" s="1">
        <f t="shared" si="46"/>
        <v>4.3999770057090313</v>
      </c>
      <c r="H56" s="1">
        <f t="shared" si="47"/>
        <v>4.4335062007770185</v>
      </c>
      <c r="I56" s="1">
        <f t="shared" si="16"/>
        <v>4.3782584785439624</v>
      </c>
      <c r="K56" s="1">
        <f t="shared" si="48"/>
        <v>-2.8025109817811624</v>
      </c>
      <c r="L56" s="1">
        <f t="shared" si="49"/>
        <v>4.3591104984240641</v>
      </c>
      <c r="M56" s="1">
        <f t="shared" si="50"/>
        <v>2.8997929154846669</v>
      </c>
      <c r="N56" s="1">
        <f t="shared" si="51"/>
        <v>3.9366444306959787</v>
      </c>
      <c r="O56" s="1">
        <f t="shared" si="52"/>
        <v>3.7958580086226852</v>
      </c>
      <c r="P56" s="1">
        <f t="shared" si="53"/>
        <v>3.9411191208712895</v>
      </c>
      <c r="Q56" s="1">
        <f t="shared" si="54"/>
        <v>3.9699066504183449</v>
      </c>
      <c r="R56" s="1">
        <f t="shared" si="17"/>
        <v>3.9224720062830869</v>
      </c>
      <c r="T56" s="1">
        <f t="shared" si="18"/>
        <v>-2.7531668996469625</v>
      </c>
      <c r="U56" s="1">
        <f t="shared" si="19"/>
        <v>4.4797672498148229</v>
      </c>
      <c r="V56" s="1">
        <f t="shared" si="20"/>
        <v>3.0434621445517323</v>
      </c>
      <c r="W56" s="1">
        <f t="shared" si="21"/>
        <v>4.1408321289295111</v>
      </c>
      <c r="X56" s="1">
        <f t="shared" si="22"/>
        <v>4.0133237916750062</v>
      </c>
      <c r="Y56" s="1">
        <f t="shared" si="23"/>
        <v>4.1705480632901608</v>
      </c>
      <c r="Z56" s="1">
        <f t="shared" si="24"/>
        <v>4.2017064255976813</v>
      </c>
      <c r="AA56" s="1">
        <f t="shared" si="25"/>
        <v>4.1503652424135247</v>
      </c>
      <c r="AD56" s="1">
        <f t="shared" si="26"/>
        <v>-9.8688164268399881E-2</v>
      </c>
      <c r="AE56" s="1">
        <f t="shared" si="27"/>
        <v>-0.24131350278151764</v>
      </c>
      <c r="AF56" s="1">
        <f t="shared" si="28"/>
        <v>-0.28733845813413073</v>
      </c>
      <c r="AG56" s="1">
        <f t="shared" si="29"/>
        <v>-0.40837539646706489</v>
      </c>
      <c r="AH56" s="1">
        <f t="shared" si="30"/>
        <v>-0.43493156610464245</v>
      </c>
      <c r="AI56" s="1">
        <f t="shared" si="31"/>
        <v>-0.45885788483774181</v>
      </c>
      <c r="AJ56" s="1">
        <f t="shared" si="32"/>
        <v>-0.46359955035867362</v>
      </c>
      <c r="AK56" s="1">
        <f t="shared" si="33"/>
        <v>-0.45578647226087554</v>
      </c>
      <c r="AL56" s="1"/>
      <c r="AM56" t="s">
        <v>194</v>
      </c>
      <c r="AN56" s="7">
        <f t="shared" si="34"/>
        <v>-0.14262533851311776</v>
      </c>
      <c r="AO56" s="7">
        <f t="shared" si="34"/>
        <v>-4.6024955352613084E-2</v>
      </c>
      <c r="AP56" s="7">
        <f t="shared" si="35"/>
        <v>-0.14759310797051173</v>
      </c>
      <c r="AS56" t="s">
        <v>194</v>
      </c>
      <c r="AT56">
        <v>-443.50885336718198</v>
      </c>
      <c r="AU56">
        <v>-445.56010902482501</v>
      </c>
      <c r="AV56">
        <v>-445.57538318106799</v>
      </c>
      <c r="AW56">
        <v>-445.65817054498098</v>
      </c>
      <c r="AX56">
        <v>1.1942366052740001</v>
      </c>
      <c r="AY56">
        <v>1.16211</v>
      </c>
      <c r="AZ56">
        <f t="shared" si="40"/>
        <v>-445.6447055946897</v>
      </c>
      <c r="BB56">
        <v>-247.10618414829</v>
      </c>
      <c r="BC56">
        <v>-248.16423189071099</v>
      </c>
      <c r="BD56">
        <v>-248.156387021726</v>
      </c>
      <c r="BE56">
        <v>-248.200008365478</v>
      </c>
      <c r="BF56">
        <v>1.2025616331069999</v>
      </c>
      <c r="BG56">
        <v>1.1737899999999999</v>
      </c>
      <c r="BH56">
        <f t="shared" si="36"/>
        <v>-248.192660708289</v>
      </c>
      <c r="BJ56">
        <v>-196.406978034643</v>
      </c>
      <c r="BK56">
        <v>-197.38854589211499</v>
      </c>
      <c r="BL56">
        <v>-197.413917142413</v>
      </c>
      <c r="BM56">
        <v>-197.45123794994601</v>
      </c>
      <c r="BN56">
        <v>1.1891078936840001</v>
      </c>
      <c r="BO56">
        <v>1.1530499999999999</v>
      </c>
      <c r="BP56">
        <f t="shared" si="37"/>
        <v>-197.44530269433073</v>
      </c>
      <c r="BR56">
        <v>-196.40704904938099</v>
      </c>
      <c r="BS56">
        <v>-197.388684901484</v>
      </c>
      <c r="BT56">
        <v>-197.41410303111101</v>
      </c>
      <c r="BU56">
        <v>-197.45148779276701</v>
      </c>
      <c r="BV56">
        <v>1.1878616838060001</v>
      </c>
      <c r="BW56">
        <v>1.1518699999999999</v>
      </c>
      <c r="BX56">
        <f t="shared" si="38"/>
        <v>-197.44557534995559</v>
      </c>
      <c r="BZ56">
        <v>-247.106270403146</v>
      </c>
      <c r="CA56">
        <v>-248.16447743887099</v>
      </c>
      <c r="CB56">
        <v>-248.15665903598901</v>
      </c>
      <c r="CC56">
        <v>-248.200409310249</v>
      </c>
      <c r="CD56">
        <v>1.2012005121160001</v>
      </c>
      <c r="CE56">
        <v>1.17259</v>
      </c>
      <c r="CF56">
        <f t="shared" si="39"/>
        <v>-248.19308116020449</v>
      </c>
    </row>
    <row r="57" spans="1:84" x14ac:dyDescent="0.2">
      <c r="A57" t="s">
        <v>166</v>
      </c>
      <c r="B57" s="1">
        <f t="shared" si="41"/>
        <v>-1.3835549592533851</v>
      </c>
      <c r="C57" s="1">
        <f t="shared" si="42"/>
        <v>3.8807039743585343</v>
      </c>
      <c r="D57" s="1">
        <f t="shared" si="43"/>
        <v>2.1968533411509501</v>
      </c>
      <c r="E57" s="1">
        <f t="shared" si="44"/>
        <v>2.9821350088919298</v>
      </c>
      <c r="F57" s="1">
        <f t="shared" si="45"/>
        <v>2.9233559338793542</v>
      </c>
      <c r="G57" s="1">
        <f t="shared" si="46"/>
        <v>3.0383177041526968</v>
      </c>
      <c r="H57" s="1">
        <f t="shared" si="47"/>
        <v>3.0577234512759608</v>
      </c>
      <c r="I57" s="1">
        <f t="shared" si="16"/>
        <v>3.0260107502318778</v>
      </c>
      <c r="K57" s="1">
        <f t="shared" si="48"/>
        <v>-1.4477594841659418</v>
      </c>
      <c r="L57" s="1">
        <f t="shared" si="49"/>
        <v>3.6284409215638687</v>
      </c>
      <c r="M57" s="1">
        <f t="shared" si="50"/>
        <v>1.9532688131204672</v>
      </c>
      <c r="N57" s="1">
        <f t="shared" si="51"/>
        <v>2.6379099889624547</v>
      </c>
      <c r="O57" s="1">
        <f t="shared" si="52"/>
        <v>2.5491382319054523</v>
      </c>
      <c r="P57" s="1">
        <f t="shared" si="53"/>
        <v>2.6434286087339882</v>
      </c>
      <c r="Q57" s="1">
        <f t="shared" si="54"/>
        <v>2.659344988627419</v>
      </c>
      <c r="R57" s="1">
        <f t="shared" si="17"/>
        <v>2.6333345807797706</v>
      </c>
      <c r="T57" s="1">
        <f t="shared" si="18"/>
        <v>-1.4156572217096635</v>
      </c>
      <c r="U57" s="1">
        <f t="shared" si="19"/>
        <v>3.7545724479612015</v>
      </c>
      <c r="V57" s="1">
        <f t="shared" si="20"/>
        <v>2.0750610771357088</v>
      </c>
      <c r="W57" s="1">
        <f t="shared" si="21"/>
        <v>2.810022498927192</v>
      </c>
      <c r="X57" s="1">
        <f t="shared" si="22"/>
        <v>2.7362470828924033</v>
      </c>
      <c r="Y57" s="1">
        <f t="shared" si="23"/>
        <v>2.8408731564433425</v>
      </c>
      <c r="Z57" s="1">
        <f t="shared" si="24"/>
        <v>2.8585342199516899</v>
      </c>
      <c r="AA57" s="1">
        <f t="shared" si="25"/>
        <v>2.8296726655058242</v>
      </c>
      <c r="AD57" s="1">
        <f t="shared" si="26"/>
        <v>-6.4204524912556682E-2</v>
      </c>
      <c r="AE57" s="1">
        <f t="shared" si="27"/>
        <v>-0.25226305279466565</v>
      </c>
      <c r="AF57" s="1">
        <f t="shared" si="28"/>
        <v>-0.24358452803048292</v>
      </c>
      <c r="AG57" s="1">
        <f t="shared" si="29"/>
        <v>-0.34422501992947518</v>
      </c>
      <c r="AH57" s="1">
        <f t="shared" si="30"/>
        <v>-0.37421770197390192</v>
      </c>
      <c r="AI57" s="1">
        <f t="shared" si="31"/>
        <v>-0.39488909541870854</v>
      </c>
      <c r="AJ57" s="1">
        <f t="shared" si="32"/>
        <v>-0.39837846264854182</v>
      </c>
      <c r="AK57" s="1">
        <f t="shared" si="33"/>
        <v>-0.39267616945210726</v>
      </c>
      <c r="AL57" s="1"/>
      <c r="AM57" t="s">
        <v>166</v>
      </c>
      <c r="AN57" s="7">
        <f t="shared" si="34"/>
        <v>-0.18805852788210897</v>
      </c>
      <c r="AO57" s="7">
        <f t="shared" si="34"/>
        <v>8.6785247641827379E-3</v>
      </c>
      <c r="AP57" s="7">
        <f t="shared" si="35"/>
        <v>-0.130633173943419</v>
      </c>
      <c r="AS57" t="s">
        <v>166</v>
      </c>
      <c r="AT57">
        <v>-461.56645958416902</v>
      </c>
      <c r="AU57">
        <v>-463.67140409178199</v>
      </c>
      <c r="AV57">
        <v>-463.64247959083002</v>
      </c>
      <c r="AW57">
        <v>-463.752815027189</v>
      </c>
      <c r="AX57">
        <v>1.1849511877059999</v>
      </c>
      <c r="AY57">
        <v>1.1582399999999999</v>
      </c>
      <c r="AZ57">
        <f t="shared" si="40"/>
        <v>-463.73559349923715</v>
      </c>
      <c r="BB57">
        <v>-230.78433459324199</v>
      </c>
      <c r="BC57">
        <v>-231.832612004032</v>
      </c>
      <c r="BD57">
        <v>-231.819491077479</v>
      </c>
      <c r="BE57">
        <v>-231.874034538096</v>
      </c>
      <c r="BF57">
        <v>1.1862595683520001</v>
      </c>
      <c r="BG57">
        <v>1.15924</v>
      </c>
      <c r="BH57">
        <f t="shared" si="36"/>
        <v>-231.86547044158459</v>
      </c>
      <c r="BJ57">
        <v>-230.78432982600799</v>
      </c>
      <c r="BK57">
        <v>-231.83260779257299</v>
      </c>
      <c r="BL57">
        <v>-231.81948760485301</v>
      </c>
      <c r="BM57">
        <v>-231.874028154652</v>
      </c>
      <c r="BN57">
        <v>1.186262704602</v>
      </c>
      <c r="BO57">
        <v>1.15924</v>
      </c>
      <c r="BP57">
        <f t="shared" si="37"/>
        <v>-231.86546439362618</v>
      </c>
      <c r="BR57">
        <v>-230.784364116407</v>
      </c>
      <c r="BS57">
        <v>-231.83276399728399</v>
      </c>
      <c r="BT57">
        <v>-231.81964279665399</v>
      </c>
      <c r="BU57">
        <v>-231.87425162386501</v>
      </c>
      <c r="BV57">
        <v>1.185395582493</v>
      </c>
      <c r="BW57">
        <v>1.1584300000000001</v>
      </c>
      <c r="BX57">
        <f t="shared" si="38"/>
        <v>-231.86571081649271</v>
      </c>
      <c r="BZ57">
        <v>-230.78440261926201</v>
      </c>
      <c r="CA57">
        <v>-231.83285780606801</v>
      </c>
      <c r="CB57">
        <v>-231.819724062316</v>
      </c>
      <c r="CC57">
        <v>-231.874359626347</v>
      </c>
      <c r="CD57">
        <v>1.18524809774</v>
      </c>
      <c r="CE57">
        <v>1.15829</v>
      </c>
      <c r="CF57">
        <f t="shared" si="39"/>
        <v>-231.86582037256125</v>
      </c>
    </row>
    <row r="58" spans="1:84" x14ac:dyDescent="0.2">
      <c r="A58" t="s">
        <v>195</v>
      </c>
      <c r="B58" s="1">
        <f t="shared" si="41"/>
        <v>-0.81429700736906241</v>
      </c>
      <c r="C58" s="1">
        <f t="shared" si="42"/>
        <v>4.485406721280472</v>
      </c>
      <c r="D58" s="1">
        <f t="shared" si="43"/>
        <v>2.8134075556354987</v>
      </c>
      <c r="E58" s="1">
        <f t="shared" si="44"/>
        <v>3.6042405677863356</v>
      </c>
      <c r="F58" s="1">
        <f t="shared" si="45"/>
        <v>3.5364707377869946</v>
      </c>
      <c r="G58" s="1">
        <f t="shared" si="46"/>
        <v>3.6537226634046811</v>
      </c>
      <c r="H58" s="1">
        <f t="shared" si="47"/>
        <v>3.6719376653353062</v>
      </c>
      <c r="I58" s="1">
        <f t="shared" si="16"/>
        <v>3.638639565425001</v>
      </c>
      <c r="K58" s="1">
        <f t="shared" si="48"/>
        <v>-0.86816851157253316</v>
      </c>
      <c r="L58" s="1">
        <f t="shared" si="49"/>
        <v>4.2623398224291806</v>
      </c>
      <c r="M58" s="1">
        <f t="shared" si="50"/>
        <v>2.5927109904609078</v>
      </c>
      <c r="N58" s="1">
        <f t="shared" si="51"/>
        <v>3.2845786422705352</v>
      </c>
      <c r="O58" s="1">
        <f t="shared" si="52"/>
        <v>3.1890510746674492</v>
      </c>
      <c r="P58" s="1">
        <f t="shared" si="53"/>
        <v>3.285753582722382</v>
      </c>
      <c r="Q58" s="1">
        <f t="shared" si="54"/>
        <v>3.3007762474815117</v>
      </c>
      <c r="R58" s="1">
        <f t="shared" si="17"/>
        <v>3.2733139285658335</v>
      </c>
      <c r="T58" s="1">
        <f t="shared" si="18"/>
        <v>-0.84123275947079779</v>
      </c>
      <c r="U58" s="1">
        <f t="shared" si="19"/>
        <v>4.3738732718548263</v>
      </c>
      <c r="V58" s="1">
        <f t="shared" si="20"/>
        <v>2.7030592730482033</v>
      </c>
      <c r="W58" s="1">
        <f t="shared" si="21"/>
        <v>3.4444096050284356</v>
      </c>
      <c r="X58" s="1">
        <f t="shared" si="22"/>
        <v>3.3627609062272219</v>
      </c>
      <c r="Y58" s="1">
        <f t="shared" si="23"/>
        <v>3.4697381230635314</v>
      </c>
      <c r="Z58" s="1">
        <f t="shared" si="24"/>
        <v>3.4863569564084091</v>
      </c>
      <c r="AA58" s="1">
        <f t="shared" si="25"/>
        <v>3.4559767469954172</v>
      </c>
      <c r="AD58" s="1">
        <f t="shared" si="26"/>
        <v>-5.3871504203470755E-2</v>
      </c>
      <c r="AE58" s="1">
        <f t="shared" si="27"/>
        <v>-0.22306689885129138</v>
      </c>
      <c r="AF58" s="1">
        <f t="shared" si="28"/>
        <v>-0.22069656517459091</v>
      </c>
      <c r="AG58" s="1">
        <f t="shared" si="29"/>
        <v>-0.31966192551580042</v>
      </c>
      <c r="AH58" s="1">
        <f t="shared" si="30"/>
        <v>-0.34741966311954542</v>
      </c>
      <c r="AI58" s="1">
        <f t="shared" si="31"/>
        <v>-0.36796908068229905</v>
      </c>
      <c r="AJ58" s="1">
        <f t="shared" si="32"/>
        <v>-0.37116141785379453</v>
      </c>
      <c r="AK58" s="1">
        <f t="shared" si="33"/>
        <v>-0.36532563685916752</v>
      </c>
      <c r="AL58" s="1"/>
      <c r="AM58" t="s">
        <v>195</v>
      </c>
      <c r="AN58" s="7">
        <f t="shared" si="34"/>
        <v>-0.16919539464782063</v>
      </c>
      <c r="AO58" s="7">
        <f t="shared" si="34"/>
        <v>2.3703336767004757E-3</v>
      </c>
      <c r="AP58" s="7">
        <f t="shared" si="35"/>
        <v>-0.12672309794495451</v>
      </c>
      <c r="AS58" t="s">
        <v>195</v>
      </c>
      <c r="AT58">
        <v>-493.56275081223401</v>
      </c>
      <c r="AU58">
        <v>-495.747111270007</v>
      </c>
      <c r="AV58">
        <v>-495.70235746221101</v>
      </c>
      <c r="AW58">
        <v>-495.81763899099502</v>
      </c>
      <c r="AX58">
        <v>1.1873514388399999</v>
      </c>
      <c r="AY58">
        <v>1.1621600000000001</v>
      </c>
      <c r="AZ58">
        <f t="shared" si="40"/>
        <v>-495.79944879087157</v>
      </c>
      <c r="BB58">
        <v>-246.78203744072499</v>
      </c>
      <c r="BC58">
        <v>-247.869990985687</v>
      </c>
      <c r="BD58">
        <v>-247.84894252941399</v>
      </c>
      <c r="BE58">
        <v>-247.905951913808</v>
      </c>
      <c r="BF58">
        <v>1.1884751725980001</v>
      </c>
      <c r="BG58">
        <v>1.163</v>
      </c>
      <c r="BH58">
        <f t="shared" si="36"/>
        <v>-247.89691104041736</v>
      </c>
      <c r="BJ58">
        <v>-246.782011036337</v>
      </c>
      <c r="BK58">
        <v>-247.86997233401601</v>
      </c>
      <c r="BL58">
        <v>-247.84893148265701</v>
      </c>
      <c r="BM58">
        <v>-247.905943354474</v>
      </c>
      <c r="BN58">
        <v>1.18847667839</v>
      </c>
      <c r="BO58">
        <v>1.1629799999999999</v>
      </c>
      <c r="BP58">
        <f t="shared" si="37"/>
        <v>-247.8969020258352</v>
      </c>
      <c r="BR58">
        <v>-246.78204222989999</v>
      </c>
      <c r="BS58">
        <v>-247.87011332812401</v>
      </c>
      <c r="BT58">
        <v>-247.849074347754</v>
      </c>
      <c r="BU58">
        <v>-247.90614912632401</v>
      </c>
      <c r="BV58">
        <v>1.187689503863</v>
      </c>
      <c r="BW58">
        <v>1.1622600000000001</v>
      </c>
      <c r="BX58">
        <f t="shared" si="38"/>
        <v>-247.89712965041045</v>
      </c>
      <c r="BZ58">
        <v>-246.782092096865</v>
      </c>
      <c r="CA58">
        <v>-247.87020547129501</v>
      </c>
      <c r="CB58">
        <v>-247.84915136666601</v>
      </c>
      <c r="CC58">
        <v>-247.906255555641</v>
      </c>
      <c r="CD58">
        <v>1.1875503900740001</v>
      </c>
      <c r="CE58">
        <v>1.16214</v>
      </c>
      <c r="CF58">
        <f t="shared" si="39"/>
        <v>-247.8972370642939</v>
      </c>
    </row>
    <row r="59" spans="1:84" x14ac:dyDescent="0.2">
      <c r="A59" t="s">
        <v>206</v>
      </c>
      <c r="B59" s="1">
        <f t="shared" si="41"/>
        <v>-0.87778141934769915</v>
      </c>
      <c r="C59" s="1">
        <f t="shared" si="42"/>
        <v>4.3076194891133754</v>
      </c>
      <c r="D59" s="1">
        <f t="shared" si="43"/>
        <v>2.6619675454245981</v>
      </c>
      <c r="E59" s="1">
        <f t="shared" si="44"/>
        <v>3.4327682818863403</v>
      </c>
      <c r="F59" s="1">
        <f t="shared" si="45"/>
        <v>3.372635217741442</v>
      </c>
      <c r="G59" s="1">
        <f t="shared" si="46"/>
        <v>3.4864912855233237</v>
      </c>
      <c r="H59" s="1">
        <f t="shared" si="47"/>
        <v>3.5049376501753788</v>
      </c>
      <c r="I59" s="1">
        <f t="shared" si="16"/>
        <v>3.4730525598398119</v>
      </c>
      <c r="K59" s="1">
        <f t="shared" si="48"/>
        <v>-0.94156917317345612</v>
      </c>
      <c r="L59" s="1">
        <f t="shared" si="49"/>
        <v>4.0607540672104188</v>
      </c>
      <c r="M59" s="1">
        <f t="shared" si="50"/>
        <v>2.4221362853778725</v>
      </c>
      <c r="N59" s="1">
        <f t="shared" si="51"/>
        <v>3.0937128182435529</v>
      </c>
      <c r="O59" s="1">
        <f t="shared" si="52"/>
        <v>3.0037947000248924</v>
      </c>
      <c r="P59" s="1">
        <f t="shared" si="53"/>
        <v>3.0969821946354914</v>
      </c>
      <c r="Q59" s="1">
        <f t="shared" si="54"/>
        <v>3.1120799451558381</v>
      </c>
      <c r="R59" s="1">
        <f t="shared" si="17"/>
        <v>3.0859830340145162</v>
      </c>
      <c r="T59" s="1">
        <f t="shared" si="18"/>
        <v>-0.90967529626057764</v>
      </c>
      <c r="U59" s="1">
        <f t="shared" si="19"/>
        <v>4.1841867781618971</v>
      </c>
      <c r="V59" s="1">
        <f t="shared" si="20"/>
        <v>2.5420519154012355</v>
      </c>
      <c r="W59" s="1">
        <f t="shared" si="21"/>
        <v>3.2632405500649466</v>
      </c>
      <c r="X59" s="1">
        <f t="shared" si="22"/>
        <v>3.188214958883167</v>
      </c>
      <c r="Y59" s="1">
        <f t="shared" si="23"/>
        <v>3.2917367400794078</v>
      </c>
      <c r="Z59" s="1">
        <f t="shared" si="24"/>
        <v>3.3085087976656085</v>
      </c>
      <c r="AA59" s="1">
        <f t="shared" si="25"/>
        <v>3.2795177969271641</v>
      </c>
      <c r="AD59" s="1">
        <f t="shared" si="26"/>
        <v>-6.3787753825756965E-2</v>
      </c>
      <c r="AE59" s="1">
        <f t="shared" si="27"/>
        <v>-0.24686542190295668</v>
      </c>
      <c r="AF59" s="1">
        <f t="shared" si="28"/>
        <v>-0.23983126004672561</v>
      </c>
      <c r="AG59" s="1">
        <f t="shared" si="29"/>
        <v>-0.33905546364278738</v>
      </c>
      <c r="AH59" s="1">
        <f t="shared" si="30"/>
        <v>-0.36884051771654969</v>
      </c>
      <c r="AI59" s="1">
        <f t="shared" si="31"/>
        <v>-0.38950909088783225</v>
      </c>
      <c r="AJ59" s="1">
        <f t="shared" si="32"/>
        <v>-0.39285770501954076</v>
      </c>
      <c r="AK59" s="1">
        <f t="shared" si="33"/>
        <v>-0.38706952582529564</v>
      </c>
      <c r="AL59" s="1"/>
      <c r="AM59" t="s">
        <v>206</v>
      </c>
      <c r="AN59" s="7">
        <f t="shared" si="34"/>
        <v>-0.18307766807719972</v>
      </c>
      <c r="AO59" s="7">
        <f t="shared" si="34"/>
        <v>7.0341618562310693E-3</v>
      </c>
      <c r="AP59" s="7">
        <f t="shared" si="35"/>
        <v>-0.12900925766982407</v>
      </c>
      <c r="AS59" t="s">
        <v>206</v>
      </c>
      <c r="AT59">
        <v>-477.56494462524302</v>
      </c>
      <c r="AU59">
        <v>-479.70945645847797</v>
      </c>
      <c r="AV59">
        <v>-479.67266323542901</v>
      </c>
      <c r="AW59">
        <v>-479.78544278258403</v>
      </c>
      <c r="AX59">
        <v>1.1861663863259999</v>
      </c>
      <c r="AY59">
        <v>1.16021</v>
      </c>
      <c r="AZ59">
        <f t="shared" si="40"/>
        <v>-479.76774226351068</v>
      </c>
      <c r="BB59">
        <v>-230.78431383075201</v>
      </c>
      <c r="BC59">
        <v>-231.83260769725501</v>
      </c>
      <c r="BD59">
        <v>-231.819483908427</v>
      </c>
      <c r="BE59">
        <v>-231.87403646479601</v>
      </c>
      <c r="BF59">
        <v>1.186250130004</v>
      </c>
      <c r="BG59">
        <v>1.15923</v>
      </c>
      <c r="BH59">
        <f t="shared" si="36"/>
        <v>-231.86547130601642</v>
      </c>
      <c r="BJ59">
        <v>-246.78202962816499</v>
      </c>
      <c r="BK59">
        <v>-247.86998413289601</v>
      </c>
      <c r="BL59">
        <v>-247.84893721187001</v>
      </c>
      <c r="BM59">
        <v>-247.905935853545</v>
      </c>
      <c r="BN59">
        <v>1.1884841535140001</v>
      </c>
      <c r="BO59">
        <v>1.1630100000000001</v>
      </c>
      <c r="BP59">
        <f t="shared" si="37"/>
        <v>-247.89689632138482</v>
      </c>
      <c r="BR59">
        <v>-246.78206126036099</v>
      </c>
      <c r="BS59">
        <v>-247.870126408142</v>
      </c>
      <c r="BT59">
        <v>-247.849080501418</v>
      </c>
      <c r="BU59">
        <v>-247.90614242407301</v>
      </c>
      <c r="BV59">
        <v>1.1877012068320001</v>
      </c>
      <c r="BW59">
        <v>1.1622699999999999</v>
      </c>
      <c r="BX59">
        <f t="shared" si="38"/>
        <v>-247.89712450636367</v>
      </c>
      <c r="BZ59">
        <v>-230.78438385080801</v>
      </c>
      <c r="CA59">
        <v>-231.83285882708401</v>
      </c>
      <c r="CB59">
        <v>-231.81972281430399</v>
      </c>
      <c r="CC59">
        <v>-231.87437021352</v>
      </c>
      <c r="CD59">
        <v>1.185201934233</v>
      </c>
      <c r="CE59">
        <v>1.15825</v>
      </c>
      <c r="CF59">
        <f t="shared" si="39"/>
        <v>-231.86583090579254</v>
      </c>
    </row>
    <row r="60" spans="1:84" x14ac:dyDescent="0.2">
      <c r="A60" t="s">
        <v>175</v>
      </c>
      <c r="B60" s="1">
        <f t="shared" si="41"/>
        <v>0.27852149907569312</v>
      </c>
      <c r="C60" s="1">
        <f t="shared" si="42"/>
        <v>3.5402117656125709</v>
      </c>
      <c r="D60" s="1">
        <f t="shared" si="43"/>
        <v>2.462327770612144</v>
      </c>
      <c r="E60" s="1">
        <f t="shared" si="44"/>
        <v>2.9143616485825938</v>
      </c>
      <c r="F60" s="1">
        <f t="shared" si="45"/>
        <v>2.8743888743136612</v>
      </c>
      <c r="G60" s="1">
        <f t="shared" si="46"/>
        <v>2.9389712110968</v>
      </c>
      <c r="H60" s="1">
        <f t="shared" si="47"/>
        <v>2.9499425823206651</v>
      </c>
      <c r="I60" s="1">
        <f t="shared" si="16"/>
        <v>2.9326131082666853</v>
      </c>
      <c r="K60" s="1">
        <f t="shared" si="48"/>
        <v>0.22952268141599283</v>
      </c>
      <c r="L60" s="1">
        <f t="shared" si="49"/>
        <v>3.3508136222731917</v>
      </c>
      <c r="M60" s="1">
        <f t="shared" si="50"/>
        <v>2.2827170529683833</v>
      </c>
      <c r="N60" s="1">
        <f t="shared" si="51"/>
        <v>2.6705057948698947</v>
      </c>
      <c r="O60" s="1">
        <f t="shared" si="52"/>
        <v>2.61423104337302</v>
      </c>
      <c r="P60" s="1">
        <f t="shared" si="53"/>
        <v>2.6661892310891386</v>
      </c>
      <c r="Q60" s="1">
        <f t="shared" si="54"/>
        <v>2.6750159876598554</v>
      </c>
      <c r="R60" s="1">
        <f t="shared" si="17"/>
        <v>2.6610739702171951</v>
      </c>
      <c r="T60" s="1">
        <f t="shared" si="18"/>
        <v>0.25402209024584299</v>
      </c>
      <c r="U60" s="1">
        <f t="shared" si="19"/>
        <v>3.4455126939428813</v>
      </c>
      <c r="V60" s="1">
        <f t="shared" si="20"/>
        <v>2.3725224117902637</v>
      </c>
      <c r="W60" s="1">
        <f t="shared" si="21"/>
        <v>2.792433721726244</v>
      </c>
      <c r="X60" s="1">
        <f t="shared" si="22"/>
        <v>2.7443099588433406</v>
      </c>
      <c r="Y60" s="1">
        <f t="shared" si="23"/>
        <v>2.8025802210929696</v>
      </c>
      <c r="Z60" s="1">
        <f t="shared" si="24"/>
        <v>2.8124792849902605</v>
      </c>
      <c r="AA60" s="1">
        <f t="shared" si="25"/>
        <v>2.79684353924194</v>
      </c>
      <c r="AD60" s="1">
        <f t="shared" si="26"/>
        <v>-4.8998817659700294E-2</v>
      </c>
      <c r="AE60" s="1">
        <f t="shared" si="27"/>
        <v>-0.18939814333937921</v>
      </c>
      <c r="AF60" s="1">
        <f t="shared" si="28"/>
        <v>-0.17961071764376069</v>
      </c>
      <c r="AG60" s="1">
        <f t="shared" si="29"/>
        <v>-0.24385585371269913</v>
      </c>
      <c r="AH60" s="1">
        <f t="shared" si="30"/>
        <v>-0.26015783094064115</v>
      </c>
      <c r="AI60" s="1">
        <f t="shared" si="31"/>
        <v>-0.27278198000766141</v>
      </c>
      <c r="AJ60" s="1">
        <f t="shared" si="32"/>
        <v>-0.27492659466080971</v>
      </c>
      <c r="AK60" s="1">
        <f t="shared" si="33"/>
        <v>-0.27153913804949026</v>
      </c>
      <c r="AL60" s="1"/>
      <c r="AM60" t="s">
        <v>175</v>
      </c>
      <c r="AN60" s="7">
        <f t="shared" si="34"/>
        <v>-0.14039932567967892</v>
      </c>
      <c r="AO60" s="7">
        <f t="shared" si="34"/>
        <v>9.7874256956185235E-3</v>
      </c>
      <c r="AP60" s="7">
        <f t="shared" si="35"/>
        <v>-8.0547113296880468E-2</v>
      </c>
      <c r="AS60" t="s">
        <v>175</v>
      </c>
      <c r="AT60">
        <v>-307.63488640515499</v>
      </c>
      <c r="AU60">
        <v>-309.03172125037003</v>
      </c>
      <c r="AV60">
        <v>-309.01543969001398</v>
      </c>
      <c r="AW60">
        <v>-309.088121467137</v>
      </c>
      <c r="AX60">
        <v>1.1833555929649999</v>
      </c>
      <c r="AY60">
        <v>1.15673</v>
      </c>
      <c r="AZ60">
        <f t="shared" si="40"/>
        <v>-309.07685975474777</v>
      </c>
      <c r="BB60">
        <v>-230.784319576478</v>
      </c>
      <c r="BC60">
        <v>-231.832604892593</v>
      </c>
      <c r="BD60">
        <v>-231.819481575521</v>
      </c>
      <c r="BE60">
        <v>-231.87403279776399</v>
      </c>
      <c r="BF60">
        <v>1.1862513583059999</v>
      </c>
      <c r="BG60">
        <v>1.15923</v>
      </c>
      <c r="BH60">
        <f t="shared" si="36"/>
        <v>-231.86546780083575</v>
      </c>
      <c r="BJ60">
        <v>-76.850122976433994</v>
      </c>
      <c r="BK60">
        <v>-77.193474671451</v>
      </c>
      <c r="BL60">
        <v>-77.192034145579996</v>
      </c>
      <c r="BM60">
        <v>-77.209444338652006</v>
      </c>
      <c r="BN60">
        <v>1.1781811617460001</v>
      </c>
      <c r="BO60">
        <v>1.1517500000000001</v>
      </c>
      <c r="BP60">
        <f t="shared" si="37"/>
        <v>-77.206811323858929</v>
      </c>
      <c r="BR60">
        <v>-76.850137380380005</v>
      </c>
      <c r="BS60">
        <v>-77.1935390453</v>
      </c>
      <c r="BT60">
        <v>-77.192091973117996</v>
      </c>
      <c r="BU60">
        <v>-77.209525979705006</v>
      </c>
      <c r="BV60">
        <v>1.177404986492</v>
      </c>
      <c r="BW60">
        <v>1.15099</v>
      </c>
      <c r="BX60">
        <f t="shared" si="38"/>
        <v>-77.206899118311895</v>
      </c>
      <c r="BZ60">
        <v>-230.784383257115</v>
      </c>
      <c r="CA60">
        <v>-231.83284234388501</v>
      </c>
      <c r="CB60">
        <v>-231.81970997586899</v>
      </c>
      <c r="CC60">
        <v>-231.87433976573399</v>
      </c>
      <c r="CD60">
        <v>1.185423505141</v>
      </c>
      <c r="CE60">
        <v>1.15845</v>
      </c>
      <c r="CF60">
        <f t="shared" si="39"/>
        <v>-231.86579459425903</v>
      </c>
    </row>
    <row r="61" spans="1:84" x14ac:dyDescent="0.2">
      <c r="A61" t="s">
        <v>167</v>
      </c>
      <c r="B61" s="1">
        <f t="shared" si="41"/>
        <v>0.52449045840946051</v>
      </c>
      <c r="C61" s="1">
        <f t="shared" si="42"/>
        <v>1.7135740068745049</v>
      </c>
      <c r="D61" s="1">
        <f t="shared" si="43"/>
        <v>1.3673768588560764</v>
      </c>
      <c r="E61" s="1">
        <f t="shared" si="44"/>
        <v>1.5640545654332889</v>
      </c>
      <c r="F61" s="1">
        <f t="shared" si="45"/>
        <v>1.5394845231339793</v>
      </c>
      <c r="G61" s="1">
        <f t="shared" si="46"/>
        <v>1.5655777661151522</v>
      </c>
      <c r="H61" s="1">
        <f t="shared" si="47"/>
        <v>1.5701061484867951</v>
      </c>
      <c r="I61" s="1">
        <f t="shared" si="16"/>
        <v>1.5638033360964469</v>
      </c>
      <c r="K61" s="1">
        <f t="shared" si="48"/>
        <v>0.51525677846944573</v>
      </c>
      <c r="L61" s="1">
        <f t="shared" si="49"/>
        <v>1.6053615379000163</v>
      </c>
      <c r="M61" s="1">
        <f t="shared" si="50"/>
        <v>1.2825353323676927</v>
      </c>
      <c r="N61" s="1">
        <f t="shared" si="51"/>
        <v>1.4433372302318992</v>
      </c>
      <c r="O61" s="1">
        <f t="shared" si="52"/>
        <v>1.4161759702515571</v>
      </c>
      <c r="P61" s="1">
        <f t="shared" si="53"/>
        <v>1.4364372273611297</v>
      </c>
      <c r="Q61" s="1">
        <f t="shared" si="54"/>
        <v>1.4399534909236358</v>
      </c>
      <c r="R61" s="1">
        <f t="shared" si="17"/>
        <v>1.4350593923845472</v>
      </c>
      <c r="T61" s="1">
        <f t="shared" si="18"/>
        <v>0.51987361843945312</v>
      </c>
      <c r="U61" s="1">
        <f t="shared" si="19"/>
        <v>1.6594677723872606</v>
      </c>
      <c r="V61" s="1">
        <f t="shared" si="20"/>
        <v>1.3249560956118844</v>
      </c>
      <c r="W61" s="1">
        <f t="shared" si="21"/>
        <v>1.5036958978325941</v>
      </c>
      <c r="X61" s="1">
        <f t="shared" si="22"/>
        <v>1.4778302466927682</v>
      </c>
      <c r="Y61" s="1">
        <f t="shared" si="23"/>
        <v>1.5010074967381408</v>
      </c>
      <c r="Z61" s="1">
        <f t="shared" si="24"/>
        <v>1.5050298197052154</v>
      </c>
      <c r="AA61" s="1">
        <f t="shared" si="25"/>
        <v>1.4994313642404971</v>
      </c>
      <c r="AD61" s="1">
        <f t="shared" si="26"/>
        <v>-9.2336799400147829E-3</v>
      </c>
      <c r="AE61" s="1">
        <f t="shared" si="27"/>
        <v>-0.10821246897448855</v>
      </c>
      <c r="AF61" s="1">
        <f t="shared" si="28"/>
        <v>-8.4841526488383723E-2</v>
      </c>
      <c r="AG61" s="1">
        <f t="shared" si="29"/>
        <v>-0.12071733520138972</v>
      </c>
      <c r="AH61" s="1">
        <f t="shared" si="30"/>
        <v>-0.12330855288242226</v>
      </c>
      <c r="AI61" s="1">
        <f t="shared" si="31"/>
        <v>-0.12914053875402254</v>
      </c>
      <c r="AJ61" s="1">
        <f t="shared" si="32"/>
        <v>-0.1301526575631593</v>
      </c>
      <c r="AK61" s="1">
        <f t="shared" si="33"/>
        <v>-0.12874394371189979</v>
      </c>
      <c r="AL61" s="1"/>
      <c r="AM61" t="s">
        <v>167</v>
      </c>
      <c r="AN61" s="7">
        <f t="shared" si="34"/>
        <v>-9.8978789034473769E-2</v>
      </c>
      <c r="AO61" s="7">
        <f t="shared" si="34"/>
        <v>2.3370942486104829E-2</v>
      </c>
      <c r="AP61" s="7">
        <f t="shared" si="35"/>
        <v>-3.8467026394038539E-2</v>
      </c>
      <c r="AS61" t="s">
        <v>167</v>
      </c>
      <c r="AT61">
        <v>-153.701265185702</v>
      </c>
      <c r="AU61">
        <v>-154.38970329391299</v>
      </c>
      <c r="AV61">
        <v>-154.38630899229801</v>
      </c>
      <c r="AW61">
        <v>-154.42140862785701</v>
      </c>
      <c r="AX61">
        <v>1.1779213347719999</v>
      </c>
      <c r="AY61">
        <v>1.15161</v>
      </c>
      <c r="AZ61">
        <f t="shared" si="40"/>
        <v>-154.41610693764704</v>
      </c>
      <c r="BB61">
        <v>-76.850238586673001</v>
      </c>
      <c r="BC61">
        <v>-77.193489458987003</v>
      </c>
      <c r="BD61">
        <v>-77.192071844845003</v>
      </c>
      <c r="BE61">
        <v>-77.209460398551997</v>
      </c>
      <c r="BF61">
        <v>1.178264310491</v>
      </c>
      <c r="BG61">
        <v>1.1518200000000001</v>
      </c>
      <c r="BH61">
        <f t="shared" si="36"/>
        <v>-77.206829614856517</v>
      </c>
      <c r="BJ61">
        <v>-76.850190770314995</v>
      </c>
      <c r="BK61">
        <v>-77.193483081037996</v>
      </c>
      <c r="BL61">
        <v>-77.192058093815007</v>
      </c>
      <c r="BM61">
        <v>-77.209455749803993</v>
      </c>
      <c r="BN61">
        <v>1.1782316614670001</v>
      </c>
      <c r="BO61">
        <v>1.1517900000000001</v>
      </c>
      <c r="BP61">
        <f t="shared" si="37"/>
        <v>-77.206823998142625</v>
      </c>
      <c r="BR61">
        <v>-76.850196903729994</v>
      </c>
      <c r="BS61">
        <v>-77.193496625208994</v>
      </c>
      <c r="BT61">
        <v>-77.192068806047999</v>
      </c>
      <c r="BU61">
        <v>-77.209470375075995</v>
      </c>
      <c r="BV61">
        <v>1.1779500773680001</v>
      </c>
      <c r="BW61">
        <v>1.1515299999999999</v>
      </c>
      <c r="BX61">
        <f t="shared" si="38"/>
        <v>-77.206841562009672</v>
      </c>
      <c r="BZ61">
        <v>-76.850247168063007</v>
      </c>
      <c r="CA61">
        <v>-77.193648362355006</v>
      </c>
      <c r="CB61">
        <v>-77.192196336185006</v>
      </c>
      <c r="CC61">
        <v>-77.209638148590997</v>
      </c>
      <c r="CD61">
        <v>1.1775286225970001</v>
      </c>
      <c r="CE61">
        <v>1.1511400000000001</v>
      </c>
      <c r="CF61">
        <f t="shared" si="39"/>
        <v>-77.207008555668494</v>
      </c>
    </row>
    <row r="62" spans="1:84" x14ac:dyDescent="0.2">
      <c r="A62" t="s">
        <v>176</v>
      </c>
      <c r="B62" s="1">
        <f t="shared" si="41"/>
        <v>0.75917654592775197</v>
      </c>
      <c r="C62" s="1">
        <f t="shared" si="42"/>
        <v>5.3547597926094435</v>
      </c>
      <c r="D62" s="1">
        <f t="shared" si="43"/>
        <v>4.0562243585295583</v>
      </c>
      <c r="E62" s="1">
        <f t="shared" si="44"/>
        <v>4.8949647353198324</v>
      </c>
      <c r="F62" s="1">
        <f t="shared" si="45"/>
        <v>4.7209498101341119</v>
      </c>
      <c r="G62" s="1">
        <f t="shared" si="46"/>
        <v>4.8351961735013864</v>
      </c>
      <c r="H62" s="1">
        <f t="shared" si="47"/>
        <v>4.8526634842811047</v>
      </c>
      <c r="I62" s="1">
        <f t="shared" si="16"/>
        <v>4.8148755164458352</v>
      </c>
      <c r="K62" s="1">
        <f t="shared" si="48"/>
        <v>0.68756099639109514</v>
      </c>
      <c r="L62" s="1">
        <f t="shared" si="49"/>
        <v>5.1288705555577891</v>
      </c>
      <c r="M62" s="1">
        <f t="shared" si="50"/>
        <v>3.8223600386243928</v>
      </c>
      <c r="N62" s="1">
        <f t="shared" si="51"/>
        <v>4.5560614370908397</v>
      </c>
      <c r="O62" s="1">
        <f t="shared" si="52"/>
        <v>4.3608290637596827</v>
      </c>
      <c r="P62" s="1">
        <f t="shared" si="53"/>
        <v>4.4533757351096845</v>
      </c>
      <c r="Q62" s="1">
        <f t="shared" si="54"/>
        <v>4.4675253449743089</v>
      </c>
      <c r="R62" s="1">
        <f t="shared" si="17"/>
        <v>4.4369147370112989</v>
      </c>
      <c r="T62" s="1">
        <f t="shared" si="18"/>
        <v>0.72336877115942355</v>
      </c>
      <c r="U62" s="1">
        <f t="shared" si="19"/>
        <v>5.2418151740836159</v>
      </c>
      <c r="V62" s="1">
        <f t="shared" si="20"/>
        <v>3.9392921985769753</v>
      </c>
      <c r="W62" s="1">
        <f t="shared" si="21"/>
        <v>4.7255130862053356</v>
      </c>
      <c r="X62" s="1">
        <f t="shared" si="22"/>
        <v>4.5408894369468973</v>
      </c>
      <c r="Y62" s="1">
        <f t="shared" si="23"/>
        <v>4.6442859543055359</v>
      </c>
      <c r="Z62" s="1">
        <f t="shared" si="24"/>
        <v>4.6600944146277072</v>
      </c>
      <c r="AA62" s="1">
        <f t="shared" si="25"/>
        <v>4.6258951267285671</v>
      </c>
      <c r="AD62" s="1">
        <f t="shared" si="26"/>
        <v>-7.1615549536656831E-2</v>
      </c>
      <c r="AE62" s="1">
        <f t="shared" si="27"/>
        <v>-0.22588923705165431</v>
      </c>
      <c r="AF62" s="1">
        <f t="shared" si="28"/>
        <v>-0.23386431990516554</v>
      </c>
      <c r="AG62" s="1">
        <f t="shared" si="29"/>
        <v>-0.33890329822899279</v>
      </c>
      <c r="AH62" s="1">
        <f t="shared" si="30"/>
        <v>-0.36012074637442915</v>
      </c>
      <c r="AI62" s="1">
        <f t="shared" si="31"/>
        <v>-0.38182043839170188</v>
      </c>
      <c r="AJ62" s="1">
        <f t="shared" si="32"/>
        <v>-0.38513813930679586</v>
      </c>
      <c r="AK62" s="1">
        <f t="shared" si="33"/>
        <v>-0.37796077943453632</v>
      </c>
      <c r="AL62" s="1"/>
      <c r="AM62" t="s">
        <v>176</v>
      </c>
      <c r="AN62" s="7">
        <f t="shared" si="34"/>
        <v>-0.15427368751499748</v>
      </c>
      <c r="AO62" s="7">
        <f t="shared" si="34"/>
        <v>-7.9750828535112284E-3</v>
      </c>
      <c r="AP62" s="7">
        <f t="shared" si="35"/>
        <v>-0.12625642646926361</v>
      </c>
      <c r="AS62" t="s">
        <v>176</v>
      </c>
      <c r="AT62">
        <v>-458.69387848813102</v>
      </c>
      <c r="AU62">
        <v>-460.64795181028001</v>
      </c>
      <c r="AV62">
        <v>-460.61486752595198</v>
      </c>
      <c r="AW62">
        <v>-460.70653421582603</v>
      </c>
      <c r="AX62">
        <v>1.1981474815340001</v>
      </c>
      <c r="AY62">
        <v>1.17187</v>
      </c>
      <c r="AZ62">
        <f t="shared" si="40"/>
        <v>-460.69137454306531</v>
      </c>
      <c r="BB62">
        <v>-230.78424590797101</v>
      </c>
      <c r="BC62">
        <v>-231.83256772429101</v>
      </c>
      <c r="BD62">
        <v>-231.819437070227</v>
      </c>
      <c r="BE62">
        <v>-231.874010609929</v>
      </c>
      <c r="BF62">
        <v>1.186227614551</v>
      </c>
      <c r="BG62">
        <v>1.1592100000000001</v>
      </c>
      <c r="BH62">
        <f t="shared" si="36"/>
        <v>-231.86544302981903</v>
      </c>
      <c r="BJ62">
        <v>-227.908422755375</v>
      </c>
      <c r="BK62">
        <v>-228.80685073343801</v>
      </c>
      <c r="BL62">
        <v>-228.78896645102299</v>
      </c>
      <c r="BM62">
        <v>-228.82472298338001</v>
      </c>
      <c r="BN62">
        <v>1.214483928415</v>
      </c>
      <c r="BO62">
        <v>1.1887300000000001</v>
      </c>
      <c r="BP62">
        <f t="shared" si="37"/>
        <v>-228.81840820115278</v>
      </c>
      <c r="BR62">
        <v>-227.908469447681</v>
      </c>
      <c r="BS62">
        <v>-228.80698779011999</v>
      </c>
      <c r="BT62">
        <v>-228.78912168212199</v>
      </c>
      <c r="BU62">
        <v>-228.82495832938699</v>
      </c>
      <c r="BV62">
        <v>1.2135970339810001</v>
      </c>
      <c r="BW62">
        <v>1.18791</v>
      </c>
      <c r="BX62">
        <f t="shared" si="38"/>
        <v>-228.81865096265051</v>
      </c>
      <c r="BZ62">
        <v>-230.78431334230299</v>
      </c>
      <c r="CA62">
        <v>-231.83279064500701</v>
      </c>
      <c r="CB62">
        <v>-231.81965452562901</v>
      </c>
      <c r="CC62">
        <v>-231.87431534068301</v>
      </c>
      <c r="CD62">
        <v>1.185196263468</v>
      </c>
      <c r="CE62">
        <v>1.1582300000000001</v>
      </c>
      <c r="CF62">
        <f t="shared" si="39"/>
        <v>-231.86577415723673</v>
      </c>
    </row>
    <row r="63" spans="1:84" x14ac:dyDescent="0.2">
      <c r="A63" t="s">
        <v>177</v>
      </c>
      <c r="B63" s="1">
        <f t="shared" si="41"/>
        <v>0.92371217989300425</v>
      </c>
      <c r="C63" s="1">
        <f t="shared" si="42"/>
        <v>4.8197747510861717</v>
      </c>
      <c r="D63" s="1">
        <f t="shared" si="43"/>
        <v>3.8193322576200854</v>
      </c>
      <c r="E63" s="1">
        <f t="shared" si="44"/>
        <v>4.530128688944588</v>
      </c>
      <c r="F63" s="1">
        <f t="shared" si="45"/>
        <v>4.3987158068803893</v>
      </c>
      <c r="G63" s="1">
        <f t="shared" si="46"/>
        <v>4.4957104068620568</v>
      </c>
      <c r="H63" s="1">
        <f t="shared" si="47"/>
        <v>4.5113132563386511</v>
      </c>
      <c r="I63" s="1">
        <f t="shared" si="16"/>
        <v>4.48058270239087</v>
      </c>
      <c r="K63" s="1">
        <f t="shared" si="48"/>
        <v>0.8753326181357578</v>
      </c>
      <c r="L63" s="1">
        <f t="shared" si="49"/>
        <v>4.6130935516211524</v>
      </c>
      <c r="M63" s="1">
        <f t="shared" si="50"/>
        <v>3.6161556208790233</v>
      </c>
      <c r="N63" s="1">
        <f t="shared" si="51"/>
        <v>4.2290586864439552</v>
      </c>
      <c r="O63" s="1">
        <f t="shared" si="52"/>
        <v>4.0821491352991899</v>
      </c>
      <c r="P63" s="1">
        <f t="shared" si="53"/>
        <v>4.1601611095482696</v>
      </c>
      <c r="Q63" s="1">
        <f t="shared" si="54"/>
        <v>4.1727103555043374</v>
      </c>
      <c r="R63" s="1">
        <f t="shared" si="17"/>
        <v>4.1479940188867594</v>
      </c>
      <c r="T63" s="1">
        <f t="shared" si="18"/>
        <v>0.89952239901438102</v>
      </c>
      <c r="U63" s="1">
        <f t="shared" si="19"/>
        <v>4.7164341513536616</v>
      </c>
      <c r="V63" s="1">
        <f t="shared" si="20"/>
        <v>3.7177439392495542</v>
      </c>
      <c r="W63" s="1">
        <f t="shared" si="21"/>
        <v>4.3795936876942712</v>
      </c>
      <c r="X63" s="1">
        <f t="shared" si="22"/>
        <v>4.2404324710897896</v>
      </c>
      <c r="Y63" s="1">
        <f t="shared" si="23"/>
        <v>4.3279357582051627</v>
      </c>
      <c r="Z63" s="1">
        <f t="shared" si="24"/>
        <v>4.3420118059214943</v>
      </c>
      <c r="AA63" s="1">
        <f t="shared" si="25"/>
        <v>4.3142883606388143</v>
      </c>
      <c r="AD63" s="1">
        <f t="shared" si="26"/>
        <v>-4.8379561757246448E-2</v>
      </c>
      <c r="AE63" s="1">
        <f t="shared" si="27"/>
        <v>-0.20668119946501928</v>
      </c>
      <c r="AF63" s="1">
        <f t="shared" si="28"/>
        <v>-0.20317663674106212</v>
      </c>
      <c r="AG63" s="1">
        <f t="shared" si="29"/>
        <v>-0.30107000250063276</v>
      </c>
      <c r="AH63" s="1">
        <f t="shared" si="30"/>
        <v>-0.31656667158119944</v>
      </c>
      <c r="AI63" s="1">
        <f t="shared" si="31"/>
        <v>-0.33554929731378724</v>
      </c>
      <c r="AJ63" s="1">
        <f t="shared" si="32"/>
        <v>-0.33860290083431366</v>
      </c>
      <c r="AK63" s="1">
        <f t="shared" si="33"/>
        <v>-0.33258868350411053</v>
      </c>
      <c r="AL63" s="1"/>
      <c r="AM63" t="s">
        <v>177</v>
      </c>
      <c r="AN63" s="7">
        <f t="shared" si="34"/>
        <v>-0.15830163770777284</v>
      </c>
      <c r="AO63" s="7">
        <f t="shared" si="34"/>
        <v>3.5045627239571608E-3</v>
      </c>
      <c r="AP63" s="7">
        <f t="shared" si="35"/>
        <v>-0.11339003484013732</v>
      </c>
      <c r="AS63" t="s">
        <v>177</v>
      </c>
      <c r="AT63">
        <v>-438.851599453017</v>
      </c>
      <c r="AU63">
        <v>-440.77320361603199</v>
      </c>
      <c r="AV63">
        <v>-440.74720770840997</v>
      </c>
      <c r="AW63">
        <v>-440.83832921490301</v>
      </c>
      <c r="AX63">
        <v>1.1943400871530001</v>
      </c>
      <c r="AY63">
        <v>1.1674100000000001</v>
      </c>
      <c r="AZ63">
        <f t="shared" si="40"/>
        <v>-440.82350214704866</v>
      </c>
      <c r="BB63">
        <v>-230.78421390280701</v>
      </c>
      <c r="BC63">
        <v>-231.832548595769</v>
      </c>
      <c r="BD63">
        <v>-231.81941753113199</v>
      </c>
      <c r="BE63">
        <v>-231.873989592404</v>
      </c>
      <c r="BF63">
        <v>1.1862297309150001</v>
      </c>
      <c r="BG63">
        <v>1.1592100000000001</v>
      </c>
      <c r="BH63">
        <f t="shared" si="36"/>
        <v>-231.86542216231749</v>
      </c>
      <c r="BJ63">
        <v>-208.06591352121299</v>
      </c>
      <c r="BK63">
        <v>-208.932974220608</v>
      </c>
      <c r="BL63">
        <v>-208.92170368415299</v>
      </c>
      <c r="BM63">
        <v>-208.95712040320601</v>
      </c>
      <c r="BN63">
        <v>1.206024477061</v>
      </c>
      <c r="BO63">
        <v>1.17872</v>
      </c>
      <c r="BP63">
        <f t="shared" si="37"/>
        <v>-208.95107018518729</v>
      </c>
      <c r="BR63">
        <v>-208.065953257628</v>
      </c>
      <c r="BS63">
        <v>-208.93313477720201</v>
      </c>
      <c r="BT63">
        <v>-208.92186651016399</v>
      </c>
      <c r="BU63">
        <v>-208.957371620245</v>
      </c>
      <c r="BV63">
        <v>1.205216860315</v>
      </c>
      <c r="BW63">
        <v>1.17798</v>
      </c>
      <c r="BX63">
        <f t="shared" si="38"/>
        <v>-208.95132603006462</v>
      </c>
      <c r="BZ63">
        <v>-230.78425126412799</v>
      </c>
      <c r="CA63">
        <v>-231.832717406618</v>
      </c>
      <c r="CB63">
        <v>-231.81957848768801</v>
      </c>
      <c r="CC63">
        <v>-231.87421816093399</v>
      </c>
      <c r="CD63">
        <v>1.1854400930889999</v>
      </c>
      <c r="CE63">
        <v>1.15848</v>
      </c>
      <c r="CF63">
        <f t="shared" si="39"/>
        <v>-231.86567079852222</v>
      </c>
    </row>
    <row r="64" spans="1:84" x14ac:dyDescent="0.2">
      <c r="A64" t="s">
        <v>178</v>
      </c>
      <c r="B64" s="1">
        <f t="shared" si="41"/>
        <v>0.84849918989623652</v>
      </c>
      <c r="C64" s="1">
        <f t="shared" si="42"/>
        <v>3.6989486815325918</v>
      </c>
      <c r="D64" s="1">
        <f t="shared" si="43"/>
        <v>2.9250939184168328</v>
      </c>
      <c r="E64" s="1">
        <f t="shared" si="44"/>
        <v>3.4836608322062235</v>
      </c>
      <c r="F64" s="1">
        <f t="shared" si="45"/>
        <v>3.3173918560903859</v>
      </c>
      <c r="G64" s="1">
        <f t="shared" si="46"/>
        <v>3.3831645283207337</v>
      </c>
      <c r="H64" s="1">
        <f t="shared" si="47"/>
        <v>3.3935307439182503</v>
      </c>
      <c r="I64" s="1">
        <f t="shared" si="16"/>
        <v>3.3728235546836589</v>
      </c>
      <c r="K64" s="1">
        <f t="shared" si="48"/>
        <v>0.76670888441923368</v>
      </c>
      <c r="L64" s="1">
        <f t="shared" si="49"/>
        <v>3.4762353416293363</v>
      </c>
      <c r="M64" s="1">
        <f t="shared" si="50"/>
        <v>2.7205393210565729</v>
      </c>
      <c r="N64" s="1">
        <f t="shared" si="51"/>
        <v>3.2017083013148615</v>
      </c>
      <c r="O64" s="1">
        <f t="shared" si="52"/>
        <v>3.0279158671286419</v>
      </c>
      <c r="P64" s="1">
        <f t="shared" si="53"/>
        <v>3.0794506188430848</v>
      </c>
      <c r="Q64" s="1">
        <f t="shared" si="54"/>
        <v>3.0875728423885334</v>
      </c>
      <c r="R64" s="1">
        <f t="shared" si="17"/>
        <v>3.0713481730886252</v>
      </c>
      <c r="T64" s="1">
        <f t="shared" si="18"/>
        <v>0.8076040371577351</v>
      </c>
      <c r="U64" s="1">
        <f t="shared" si="19"/>
        <v>3.5875920115809641</v>
      </c>
      <c r="V64" s="1">
        <f t="shared" si="20"/>
        <v>2.8228166197367028</v>
      </c>
      <c r="W64" s="1">
        <f t="shared" si="21"/>
        <v>3.3426845667605427</v>
      </c>
      <c r="X64" s="1">
        <f t="shared" si="22"/>
        <v>3.1726538616095139</v>
      </c>
      <c r="Y64" s="1">
        <f t="shared" si="23"/>
        <v>3.2313075735819092</v>
      </c>
      <c r="Z64" s="1">
        <f t="shared" si="24"/>
        <v>3.2405517931533918</v>
      </c>
      <c r="AA64" s="1">
        <f t="shared" si="25"/>
        <v>3.222085863886142</v>
      </c>
      <c r="AD64" s="1">
        <f t="shared" si="26"/>
        <v>-8.1790305477002834E-2</v>
      </c>
      <c r="AE64" s="1">
        <f t="shared" si="27"/>
        <v>-0.22271333990325548</v>
      </c>
      <c r="AF64" s="1">
        <f t="shared" si="28"/>
        <v>-0.20455459736025983</v>
      </c>
      <c r="AG64" s="1">
        <f t="shared" si="29"/>
        <v>-0.28195253089136196</v>
      </c>
      <c r="AH64" s="1">
        <f t="shared" si="30"/>
        <v>-0.28947598896174398</v>
      </c>
      <c r="AI64" s="1">
        <f t="shared" si="31"/>
        <v>-0.30371390947764887</v>
      </c>
      <c r="AJ64" s="1">
        <f t="shared" si="32"/>
        <v>-0.30595790152971691</v>
      </c>
      <c r="AK64" s="1">
        <f t="shared" si="33"/>
        <v>-0.30147538159503373</v>
      </c>
      <c r="AL64" s="1"/>
      <c r="AM64" t="s">
        <v>178</v>
      </c>
      <c r="AN64" s="7">
        <f t="shared" si="34"/>
        <v>-0.14092303442625265</v>
      </c>
      <c r="AO64" s="7">
        <f t="shared" si="34"/>
        <v>1.8158742542995654E-2</v>
      </c>
      <c r="AP64" s="7">
        <f t="shared" si="35"/>
        <v>-8.4921391601484153E-2</v>
      </c>
      <c r="AS64" t="s">
        <v>178</v>
      </c>
      <c r="AT64">
        <v>-306.84693593187097</v>
      </c>
      <c r="AU64">
        <v>-308.19582533700401</v>
      </c>
      <c r="AV64">
        <v>-308.17600748583499</v>
      </c>
      <c r="AW64">
        <v>-308.23978651630398</v>
      </c>
      <c r="AX64">
        <v>1.1940843438519999</v>
      </c>
      <c r="AY64">
        <v>1.1676599999999999</v>
      </c>
      <c r="AZ64">
        <f t="shared" si="40"/>
        <v>-308.22941998621434</v>
      </c>
      <c r="BB64">
        <v>-230.784301412161</v>
      </c>
      <c r="BC64">
        <v>-231.83260183683601</v>
      </c>
      <c r="BD64">
        <v>-231.81947584735701</v>
      </c>
      <c r="BE64">
        <v>-231.87403555217401</v>
      </c>
      <c r="BF64">
        <v>1.186242484271</v>
      </c>
      <c r="BG64">
        <v>1.1592199999999999</v>
      </c>
      <c r="BH64">
        <f t="shared" si="36"/>
        <v>-231.86546956747785</v>
      </c>
      <c r="BJ64">
        <v>-76.061282350236993</v>
      </c>
      <c r="BK64">
        <v>-76.357328850475</v>
      </c>
      <c r="BL64">
        <v>-76.351870204796995</v>
      </c>
      <c r="BM64">
        <v>-76.360199397448994</v>
      </c>
      <c r="BN64">
        <v>1.226032710545</v>
      </c>
      <c r="BO64">
        <v>1.2012700000000001</v>
      </c>
      <c r="BP64">
        <f t="shared" si="37"/>
        <v>-76.358663818523908</v>
      </c>
      <c r="BR64">
        <v>-76.061365183663</v>
      </c>
      <c r="BS64">
        <v>-76.357531404607002</v>
      </c>
      <c r="BT64">
        <v>-76.352050187505995</v>
      </c>
      <c r="BU64">
        <v>-76.360445460619999</v>
      </c>
      <c r="BV64">
        <v>1.2247055183919999</v>
      </c>
      <c r="BW64">
        <v>1.2000599999999999</v>
      </c>
      <c r="BX64">
        <f t="shared" si="38"/>
        <v>-76.358905119559395</v>
      </c>
      <c r="BZ64">
        <v>-230.784348919878</v>
      </c>
      <c r="CA64">
        <v>-231.832754198988</v>
      </c>
      <c r="CB64">
        <v>-231.819621843135</v>
      </c>
      <c r="CC64">
        <v>-231.87423880894301</v>
      </c>
      <c r="CD64">
        <v>1.185579638448</v>
      </c>
      <c r="CE64">
        <v>1.1585799999999999</v>
      </c>
      <c r="CF64">
        <f t="shared" si="39"/>
        <v>-231.86568957577546</v>
      </c>
    </row>
    <row r="65" spans="1:84" x14ac:dyDescent="0.2">
      <c r="A65" t="s">
        <v>179</v>
      </c>
      <c r="B65" s="1">
        <f t="shared" si="41"/>
        <v>-5.7787602117776234E-2</v>
      </c>
      <c r="C65" s="1">
        <f t="shared" si="42"/>
        <v>4.8593228677857736</v>
      </c>
      <c r="D65" s="1">
        <f t="shared" si="43"/>
        <v>3.4925363522774351</v>
      </c>
      <c r="E65" s="1">
        <f t="shared" si="44"/>
        <v>4.3220524360775814</v>
      </c>
      <c r="F65" s="1">
        <f t="shared" si="45"/>
        <v>4.1472262801689954</v>
      </c>
      <c r="G65" s="1">
        <f t="shared" si="46"/>
        <v>4.2557738702134165</v>
      </c>
      <c r="H65" s="1">
        <f t="shared" si="47"/>
        <v>4.2740718227065235</v>
      </c>
      <c r="I65" s="1">
        <f t="shared" si="16"/>
        <v>4.2397339669800731</v>
      </c>
      <c r="K65" s="1">
        <f t="shared" si="48"/>
        <v>-0.13593562907305307</v>
      </c>
      <c r="L65" s="1">
        <f t="shared" si="49"/>
        <v>4.64209264690796</v>
      </c>
      <c r="M65" s="1">
        <f t="shared" si="50"/>
        <v>3.2713552336860325</v>
      </c>
      <c r="N65" s="1">
        <f t="shared" si="51"/>
        <v>4.0155149646341588</v>
      </c>
      <c r="O65" s="1">
        <f t="shared" si="52"/>
        <v>3.8229652157339098</v>
      </c>
      <c r="P65" s="1">
        <f t="shared" si="53"/>
        <v>3.9144221507574479</v>
      </c>
      <c r="Q65" s="1">
        <f t="shared" si="54"/>
        <v>3.929839118112882</v>
      </c>
      <c r="R65" s="1">
        <f t="shared" si="17"/>
        <v>3.900907706197275</v>
      </c>
      <c r="T65" s="1">
        <f t="shared" si="18"/>
        <v>-9.6861615595414646E-2</v>
      </c>
      <c r="U65" s="1">
        <f t="shared" si="19"/>
        <v>4.7507077573468663</v>
      </c>
      <c r="V65" s="1">
        <f t="shared" si="20"/>
        <v>3.3819457929817336</v>
      </c>
      <c r="W65" s="1">
        <f t="shared" si="21"/>
        <v>4.1687837003558705</v>
      </c>
      <c r="X65" s="1">
        <f t="shared" si="22"/>
        <v>3.9850957479514526</v>
      </c>
      <c r="Y65" s="1">
        <f t="shared" si="23"/>
        <v>4.0850980104854324</v>
      </c>
      <c r="Z65" s="1">
        <f t="shared" si="24"/>
        <v>4.1019554704097025</v>
      </c>
      <c r="AA65" s="1">
        <f t="shared" si="25"/>
        <v>4.0703208365886745</v>
      </c>
      <c r="AD65" s="1">
        <f t="shared" si="26"/>
        <v>-7.8148026955276839E-2</v>
      </c>
      <c r="AE65" s="1">
        <f t="shared" si="27"/>
        <v>-0.21723022087781363</v>
      </c>
      <c r="AF65" s="1">
        <f t="shared" si="28"/>
        <v>-0.22118111859140255</v>
      </c>
      <c r="AG65" s="1">
        <f t="shared" si="29"/>
        <v>-0.30653747144342258</v>
      </c>
      <c r="AH65" s="1">
        <f t="shared" si="30"/>
        <v>-0.32426106443508562</v>
      </c>
      <c r="AI65" s="1">
        <f t="shared" si="31"/>
        <v>-0.34135171945596854</v>
      </c>
      <c r="AJ65" s="1">
        <f t="shared" si="32"/>
        <v>-0.34423270459364153</v>
      </c>
      <c r="AK65" s="1">
        <f t="shared" si="33"/>
        <v>-0.33882626078279809</v>
      </c>
      <c r="AL65" s="1"/>
      <c r="AM65" t="s">
        <v>179</v>
      </c>
      <c r="AN65" s="7">
        <f t="shared" si="34"/>
        <v>-0.13908219392253679</v>
      </c>
      <c r="AO65" s="7">
        <f t="shared" si="34"/>
        <v>-3.9508977135889189E-3</v>
      </c>
      <c r="AP65" s="7">
        <f t="shared" si="35"/>
        <v>-0.10307994584368307</v>
      </c>
      <c r="AS65" t="s">
        <v>179</v>
      </c>
      <c r="AT65">
        <v>-345.877692383039</v>
      </c>
      <c r="AU65">
        <v>-347.41286032663999</v>
      </c>
      <c r="AV65">
        <v>-347.39810498998497</v>
      </c>
      <c r="AW65">
        <v>-347.469600744432</v>
      </c>
      <c r="AX65">
        <v>1.1937490361980001</v>
      </c>
      <c r="AY65">
        <v>1.1657999999999999</v>
      </c>
      <c r="AZ65">
        <f t="shared" si="40"/>
        <v>-347.45799676981397</v>
      </c>
      <c r="BB65">
        <v>-230.78428549284499</v>
      </c>
      <c r="BC65">
        <v>-231.83259603713699</v>
      </c>
      <c r="BD65">
        <v>-231.81946812723999</v>
      </c>
      <c r="BE65">
        <v>-231.87403385215001</v>
      </c>
      <c r="BF65">
        <v>1.1862362185599999</v>
      </c>
      <c r="BG65">
        <v>1.1592199999999999</v>
      </c>
      <c r="BH65">
        <f t="shared" si="36"/>
        <v>-231.86546716525305</v>
      </c>
      <c r="BJ65">
        <v>-115.093498980596</v>
      </c>
      <c r="BK65">
        <v>-115.57252046591501</v>
      </c>
      <c r="BL65">
        <v>-115.573071152023</v>
      </c>
      <c r="BM65">
        <v>-115.588679263591</v>
      </c>
      <c r="BN65">
        <v>1.214693192838</v>
      </c>
      <c r="BO65">
        <v>1.1833499999999999</v>
      </c>
      <c r="BP65">
        <f t="shared" si="37"/>
        <v>-115.58592057907177</v>
      </c>
      <c r="BR65">
        <v>-115.093556717315</v>
      </c>
      <c r="BS65">
        <v>-115.572655774605</v>
      </c>
      <c r="BT65">
        <v>-115.573220387568</v>
      </c>
      <c r="BU65">
        <v>-115.588885751411</v>
      </c>
      <c r="BV65">
        <v>1.2134061011790001</v>
      </c>
      <c r="BW65">
        <v>1.1821699999999999</v>
      </c>
      <c r="BX65">
        <f t="shared" si="38"/>
        <v>-115.58613062745205</v>
      </c>
      <c r="BZ65">
        <v>-230.78435229292899</v>
      </c>
      <c r="CA65">
        <v>-231.832806906825</v>
      </c>
      <c r="CB65">
        <v>-231.81967136622899</v>
      </c>
      <c r="CC65">
        <v>-231.87431586286499</v>
      </c>
      <c r="CD65">
        <v>1.1852828873829999</v>
      </c>
      <c r="CE65">
        <v>1.15831</v>
      </c>
      <c r="CF65">
        <f t="shared" si="39"/>
        <v>-231.86577385974988</v>
      </c>
    </row>
    <row r="66" spans="1:84" x14ac:dyDescent="0.2">
      <c r="A66" t="s">
        <v>180</v>
      </c>
      <c r="B66" s="1">
        <f t="shared" si="41"/>
        <v>-1.0188749826352994</v>
      </c>
      <c r="C66" s="1">
        <f t="shared" si="42"/>
        <v>3.9286034731682467</v>
      </c>
      <c r="D66" s="1">
        <f t="shared" si="43"/>
        <v>2.544811607114291</v>
      </c>
      <c r="E66" s="1">
        <f t="shared" si="44"/>
        <v>3.2894404817039211</v>
      </c>
      <c r="F66" s="1">
        <f t="shared" si="45"/>
        <v>3.1868348330723291</v>
      </c>
      <c r="G66" s="1">
        <f t="shared" si="46"/>
        <v>3.2892246971481169</v>
      </c>
      <c r="H66" s="1">
        <f t="shared" si="47"/>
        <v>3.307679012982331</v>
      </c>
      <c r="I66" s="1">
        <f t="shared" si="16"/>
        <v>3.2775527149001999</v>
      </c>
      <c r="K66" s="1">
        <f t="shared" si="48"/>
        <v>-1.0884829956323381</v>
      </c>
      <c r="L66" s="1">
        <f t="shared" si="49"/>
        <v>3.7209377269889976</v>
      </c>
      <c r="M66" s="1">
        <f t="shared" si="50"/>
        <v>2.3339234252036807</v>
      </c>
      <c r="N66" s="1">
        <f t="shared" si="51"/>
        <v>3.0012282172711506</v>
      </c>
      <c r="O66" s="1">
        <f t="shared" si="52"/>
        <v>2.8804632099366905</v>
      </c>
      <c r="P66" s="1">
        <f t="shared" si="53"/>
        <v>2.9676253748059107</v>
      </c>
      <c r="Q66" s="1">
        <f t="shared" si="54"/>
        <v>2.9833351145717515</v>
      </c>
      <c r="R66" s="1">
        <f t="shared" si="17"/>
        <v>2.9576892815194649</v>
      </c>
      <c r="T66" s="1">
        <f t="shared" si="18"/>
        <v>-1.0536789891338187</v>
      </c>
      <c r="U66" s="1">
        <f t="shared" si="19"/>
        <v>3.8247706000786224</v>
      </c>
      <c r="V66" s="1">
        <f t="shared" si="20"/>
        <v>2.4393675161589856</v>
      </c>
      <c r="W66" s="1">
        <f t="shared" si="21"/>
        <v>3.1453343494875359</v>
      </c>
      <c r="X66" s="1">
        <f t="shared" si="22"/>
        <v>3.0336490215045098</v>
      </c>
      <c r="Y66" s="1">
        <f t="shared" si="23"/>
        <v>3.1284250359770138</v>
      </c>
      <c r="Z66" s="1">
        <f t="shared" si="24"/>
        <v>3.1455070637770413</v>
      </c>
      <c r="AA66" s="1">
        <f t="shared" si="25"/>
        <v>3.1176209982098326</v>
      </c>
      <c r="AD66" s="1">
        <f t="shared" si="26"/>
        <v>-6.9608012997038671E-2</v>
      </c>
      <c r="AE66" s="1">
        <f t="shared" si="27"/>
        <v>-0.20766574617924904</v>
      </c>
      <c r="AF66" s="1">
        <f t="shared" si="28"/>
        <v>-0.21088818191061032</v>
      </c>
      <c r="AG66" s="1">
        <f t="shared" si="29"/>
        <v>-0.28821226443277048</v>
      </c>
      <c r="AH66" s="1">
        <f t="shared" si="30"/>
        <v>-0.30637162313563859</v>
      </c>
      <c r="AI66" s="1">
        <f t="shared" si="31"/>
        <v>-0.32159932234220623</v>
      </c>
      <c r="AJ66" s="1">
        <f t="shared" si="32"/>
        <v>-0.32434389841057953</v>
      </c>
      <c r="AK66" s="1">
        <f t="shared" si="33"/>
        <v>-0.31986343338073508</v>
      </c>
      <c r="AL66" s="1"/>
      <c r="AM66" t="s">
        <v>180</v>
      </c>
      <c r="AN66" s="7">
        <f t="shared" si="34"/>
        <v>-0.13805773318221037</v>
      </c>
      <c r="AO66" s="7">
        <f t="shared" si="34"/>
        <v>-3.2224357313612728E-3</v>
      </c>
      <c r="AP66" s="7">
        <f t="shared" si="35"/>
        <v>-9.5483441225028276E-2</v>
      </c>
      <c r="AS66" t="s">
        <v>180</v>
      </c>
      <c r="AT66">
        <v>-326.03941939315598</v>
      </c>
      <c r="AU66">
        <v>-327.54380376655899</v>
      </c>
      <c r="AV66">
        <v>-327.53594161678302</v>
      </c>
      <c r="AW66">
        <v>-327.60714465490901</v>
      </c>
      <c r="AX66">
        <v>1.1882240003540001</v>
      </c>
      <c r="AY66">
        <v>1.1594800000000001</v>
      </c>
      <c r="AZ66">
        <f t="shared" si="40"/>
        <v>-327.59586553525696</v>
      </c>
      <c r="BB66">
        <v>-230.784326442327</v>
      </c>
      <c r="BC66">
        <v>-231.83260893442801</v>
      </c>
      <c r="BD66">
        <v>-231.819486581002</v>
      </c>
      <c r="BE66">
        <v>-231.87403472151701</v>
      </c>
      <c r="BF66">
        <v>1.1862545888560001</v>
      </c>
      <c r="BG66">
        <v>1.15923</v>
      </c>
      <c r="BH66">
        <f t="shared" si="36"/>
        <v>-231.86547008321767</v>
      </c>
      <c r="BJ66">
        <v>-95.256716631399001</v>
      </c>
      <c r="BK66">
        <v>-95.704934204246996</v>
      </c>
      <c r="BL66">
        <v>-95.712399620512997</v>
      </c>
      <c r="BM66">
        <v>-95.727867876527995</v>
      </c>
      <c r="BN66">
        <v>1.1974848757130001</v>
      </c>
      <c r="BO66">
        <v>1.16344</v>
      </c>
      <c r="BP66">
        <f t="shared" si="37"/>
        <v>-95.725316907677723</v>
      </c>
      <c r="BR66">
        <v>-95.256764838975997</v>
      </c>
      <c r="BS66">
        <v>-95.705062172685004</v>
      </c>
      <c r="BT66">
        <v>-95.712541671514003</v>
      </c>
      <c r="BU66">
        <v>-95.728058542425003</v>
      </c>
      <c r="BV66">
        <v>1.196160320068</v>
      </c>
      <c r="BW66">
        <v>1.1622300000000001</v>
      </c>
      <c r="BX66">
        <f t="shared" si="38"/>
        <v>-95.725513904960195</v>
      </c>
      <c r="BZ66">
        <v>-230.78438916217499</v>
      </c>
      <c r="CA66">
        <v>-231.832811902408</v>
      </c>
      <c r="CB66">
        <v>-231.819680601697</v>
      </c>
      <c r="CC66">
        <v>-231.87430335107999</v>
      </c>
      <c r="CD66">
        <v>1.185371044294</v>
      </c>
      <c r="CE66">
        <v>1.15839</v>
      </c>
      <c r="CF66">
        <f t="shared" si="39"/>
        <v>-231.86576132017407</v>
      </c>
    </row>
    <row r="67" spans="1:84" x14ac:dyDescent="0.2">
      <c r="A67" t="s">
        <v>202</v>
      </c>
      <c r="B67" s="1">
        <f t="shared" si="41"/>
        <v>-0.42111033405790066</v>
      </c>
      <c r="C67" s="1">
        <f t="shared" si="42"/>
        <v>6.341697513546479</v>
      </c>
      <c r="D67" s="1">
        <f t="shared" si="43"/>
        <v>4.3768911451660513</v>
      </c>
      <c r="E67" s="1">
        <f t="shared" si="44"/>
        <v>5.4420911274364379</v>
      </c>
      <c r="F67" s="1">
        <f t="shared" si="45"/>
        <v>5.2948278738797594</v>
      </c>
      <c r="G67" s="1">
        <f t="shared" si="46"/>
        <v>5.4466362500744321</v>
      </c>
      <c r="H67" s="1">
        <f t="shared" si="47"/>
        <v>5.4718527244577855</v>
      </c>
      <c r="I67" s="1">
        <f t="shared" si="16"/>
        <v>5.4245323336470062</v>
      </c>
      <c r="K67" s="1">
        <f t="shared" si="48"/>
        <v>-0.51386078383099754</v>
      </c>
      <c r="L67" s="1">
        <f t="shared" si="49"/>
        <v>6.0700678622302098</v>
      </c>
      <c r="M67" s="1">
        <f t="shared" si="50"/>
        <v>4.0907072637298798</v>
      </c>
      <c r="N67" s="1">
        <f t="shared" si="51"/>
        <v>5.0433375280474149</v>
      </c>
      <c r="O67" s="1">
        <f t="shared" si="52"/>
        <v>4.8633887023225197</v>
      </c>
      <c r="P67" s="1">
        <f t="shared" si="53"/>
        <v>4.991174758636971</v>
      </c>
      <c r="Q67" s="1">
        <f t="shared" si="54"/>
        <v>5.0124009511329035</v>
      </c>
      <c r="R67" s="1">
        <f t="shared" si="17"/>
        <v>4.9725685895956602</v>
      </c>
      <c r="T67" s="1">
        <f t="shared" si="18"/>
        <v>-0.4674855589444491</v>
      </c>
      <c r="U67" s="1">
        <f t="shared" si="19"/>
        <v>6.2058826878883444</v>
      </c>
      <c r="V67" s="1">
        <f t="shared" si="20"/>
        <v>4.2337992044479655</v>
      </c>
      <c r="W67" s="1">
        <f t="shared" si="21"/>
        <v>5.2427143277419264</v>
      </c>
      <c r="X67" s="1">
        <f t="shared" si="22"/>
        <v>5.0791082881011391</v>
      </c>
      <c r="Y67" s="1">
        <f t="shared" si="23"/>
        <v>5.2189055043557016</v>
      </c>
      <c r="Z67" s="1">
        <f t="shared" si="24"/>
        <v>5.2421268377953449</v>
      </c>
      <c r="AA67" s="1">
        <f t="shared" si="25"/>
        <v>5.1985504616213332</v>
      </c>
      <c r="AD67" s="1">
        <f t="shared" si="26"/>
        <v>-9.2750449773096877E-2</v>
      </c>
      <c r="AE67" s="1">
        <f t="shared" si="27"/>
        <v>-0.27162965131626926</v>
      </c>
      <c r="AF67" s="1">
        <f t="shared" si="28"/>
        <v>-0.28618388143617146</v>
      </c>
      <c r="AG67" s="1">
        <f t="shared" si="29"/>
        <v>-0.39875359938902299</v>
      </c>
      <c r="AH67" s="1">
        <f t="shared" si="30"/>
        <v>-0.43143917155723965</v>
      </c>
      <c r="AI67" s="1">
        <f t="shared" si="31"/>
        <v>-0.45546149143746106</v>
      </c>
      <c r="AJ67" s="1">
        <f t="shared" si="32"/>
        <v>-0.45945177332488196</v>
      </c>
      <c r="AK67" s="1">
        <f t="shared" si="33"/>
        <v>-0.45196374405134598</v>
      </c>
      <c r="AL67" s="1"/>
      <c r="AM67" t="s">
        <v>202</v>
      </c>
      <c r="AN67" s="7">
        <f t="shared" si="34"/>
        <v>-0.17887920154317238</v>
      </c>
      <c r="AO67" s="7">
        <f t="shared" si="34"/>
        <v>-1.4554230119902201E-2</v>
      </c>
      <c r="AP67" s="7">
        <f t="shared" si="35"/>
        <v>-0.14525529012106819</v>
      </c>
      <c r="AS67" t="s">
        <v>202</v>
      </c>
      <c r="AT67">
        <v>-477.88969424413199</v>
      </c>
      <c r="AU67">
        <v>-480.00693466354301</v>
      </c>
      <c r="AV67">
        <v>-479.982802612429</v>
      </c>
      <c r="AW67">
        <v>-480.08270272677299</v>
      </c>
      <c r="AX67">
        <v>1.192850819714</v>
      </c>
      <c r="AY67">
        <v>1.1653800000000001</v>
      </c>
      <c r="AZ67">
        <f t="shared" si="40"/>
        <v>-480.06655165522039</v>
      </c>
      <c r="BB67">
        <v>-230.784260258041</v>
      </c>
      <c r="BC67">
        <v>-231.83259362627501</v>
      </c>
      <c r="BD67">
        <v>-231.81946237723699</v>
      </c>
      <c r="BE67">
        <v>-231.87403866047799</v>
      </c>
      <c r="BF67">
        <v>1.1862253886630001</v>
      </c>
      <c r="BG67">
        <v>1.1592100000000001</v>
      </c>
      <c r="BH67">
        <f t="shared" si="36"/>
        <v>-231.86547073598786</v>
      </c>
      <c r="BJ67">
        <v>-247.10610506809701</v>
      </c>
      <c r="BK67">
        <v>-248.16423489941101</v>
      </c>
      <c r="BL67">
        <v>-248.156365215459</v>
      </c>
      <c r="BM67">
        <v>-248.19999154240901</v>
      </c>
      <c r="BN67">
        <v>1.202560690751</v>
      </c>
      <c r="BO67">
        <v>1.1737899999999999</v>
      </c>
      <c r="BP67">
        <f t="shared" si="37"/>
        <v>-248.1926430742694</v>
      </c>
      <c r="BR67">
        <v>-247.10617016977301</v>
      </c>
      <c r="BS67">
        <v>-248.164378922282</v>
      </c>
      <c r="BT67">
        <v>-248.15654223177501</v>
      </c>
      <c r="BU67">
        <v>-248.200237286549</v>
      </c>
      <c r="BV67">
        <v>1.201591973377</v>
      </c>
      <c r="BW67">
        <v>1.1729400000000001</v>
      </c>
      <c r="BX67">
        <f t="shared" si="38"/>
        <v>-248.19290653491794</v>
      </c>
      <c r="BZ67">
        <v>-230.78434296360899</v>
      </c>
      <c r="CA67">
        <v>-231.83288247278901</v>
      </c>
      <c r="CB67">
        <v>-231.81974142394699</v>
      </c>
      <c r="CC67">
        <v>-231.87442837062099</v>
      </c>
      <c r="CD67">
        <v>1.1848954668010001</v>
      </c>
      <c r="CE67">
        <v>1.1579699999999999</v>
      </c>
      <c r="CF67">
        <f t="shared" si="39"/>
        <v>-231.86589481739497</v>
      </c>
    </row>
    <row r="68" spans="1:84" x14ac:dyDescent="0.2">
      <c r="A68" t="s">
        <v>207</v>
      </c>
      <c r="B68" s="1">
        <f t="shared" si="41"/>
        <v>1.2002947969923523</v>
      </c>
      <c r="C68" s="1">
        <f t="shared" si="42"/>
        <v>4.4214518309326332</v>
      </c>
      <c r="D68" s="1">
        <f t="shared" si="43"/>
        <v>3.6989680420576549</v>
      </c>
      <c r="E68" s="1">
        <f t="shared" si="44"/>
        <v>4.2681077354057297</v>
      </c>
      <c r="F68" s="1">
        <f t="shared" si="45"/>
        <v>4.2195949866293416</v>
      </c>
      <c r="G68" s="1">
        <f t="shared" si="46"/>
        <v>4.3041083585416633</v>
      </c>
      <c r="H68" s="1">
        <f t="shared" si="47"/>
        <v>4.3172802481287924</v>
      </c>
      <c r="I68" s="1">
        <f t="shared" si="16"/>
        <v>4.2931595738973209</v>
      </c>
      <c r="K68" s="1">
        <f t="shared" si="48"/>
        <v>1.1632298420662379</v>
      </c>
      <c r="L68" s="1">
        <f t="shared" si="49"/>
        <v>4.2886762349066156</v>
      </c>
      <c r="M68" s="1">
        <f t="shared" si="50"/>
        <v>3.5506230116590549</v>
      </c>
      <c r="N68" s="1">
        <f t="shared" si="51"/>
        <v>4.0507918155500819</v>
      </c>
      <c r="O68" s="1">
        <f t="shared" si="52"/>
        <v>3.9718881371046777</v>
      </c>
      <c r="P68" s="1">
        <f t="shared" si="53"/>
        <v>4.0402721049182659</v>
      </c>
      <c r="Q68" s="1">
        <f t="shared" si="54"/>
        <v>4.0509301351587919</v>
      </c>
      <c r="R68" s="1">
        <f t="shared" si="17"/>
        <v>4.0314128993301441</v>
      </c>
      <c r="T68" s="1">
        <f t="shared" si="18"/>
        <v>1.181762319529295</v>
      </c>
      <c r="U68" s="1">
        <f t="shared" si="19"/>
        <v>4.3550640329196249</v>
      </c>
      <c r="V68" s="1">
        <f t="shared" si="20"/>
        <v>3.6247955268583549</v>
      </c>
      <c r="W68" s="1">
        <f t="shared" si="21"/>
        <v>4.1594497754779063</v>
      </c>
      <c r="X68" s="1">
        <f t="shared" si="22"/>
        <v>4.0957415618670101</v>
      </c>
      <c r="Y68" s="1">
        <f t="shared" si="23"/>
        <v>4.1721902317299646</v>
      </c>
      <c r="Z68" s="1">
        <f t="shared" si="24"/>
        <v>4.1841051916437921</v>
      </c>
      <c r="AA68" s="1">
        <f t="shared" si="25"/>
        <v>4.162286236613733</v>
      </c>
      <c r="AD68" s="1">
        <f t="shared" si="26"/>
        <v>-3.7064954926114391E-2</v>
      </c>
      <c r="AE68" s="1">
        <f t="shared" si="27"/>
        <v>-0.13277559602601752</v>
      </c>
      <c r="AF68" s="1">
        <f t="shared" si="28"/>
        <v>-0.14834503039860003</v>
      </c>
      <c r="AG68" s="1">
        <f t="shared" si="29"/>
        <v>-0.2173159198556478</v>
      </c>
      <c r="AH68" s="1">
        <f t="shared" si="30"/>
        <v>-0.24770684952466393</v>
      </c>
      <c r="AI68" s="1">
        <f t="shared" si="31"/>
        <v>-0.26383625362339735</v>
      </c>
      <c r="AJ68" s="1">
        <f t="shared" si="32"/>
        <v>-0.26635011297000055</v>
      </c>
      <c r="AK68" s="1">
        <f t="shared" si="33"/>
        <v>-0.26174667456717682</v>
      </c>
      <c r="AL68" s="1"/>
      <c r="AM68" t="s">
        <v>207</v>
      </c>
      <c r="AN68" s="7">
        <f t="shared" si="34"/>
        <v>-9.5710641099903127E-2</v>
      </c>
      <c r="AO68" s="7">
        <f t="shared" si="34"/>
        <v>-1.5569434372582514E-2</v>
      </c>
      <c r="AP68" s="7">
        <f t="shared" si="35"/>
        <v>-9.9361819126063899E-2</v>
      </c>
      <c r="AS68" t="s">
        <v>207</v>
      </c>
      <c r="AT68">
        <v>-493.56576283380599</v>
      </c>
      <c r="AU68">
        <v>-495.74698485013499</v>
      </c>
      <c r="AV68">
        <v>-495.703674024951</v>
      </c>
      <c r="AW68">
        <v>-495.81863496875502</v>
      </c>
      <c r="AX68">
        <v>1.1876300535690001</v>
      </c>
      <c r="AY68">
        <v>1.1623300000000001</v>
      </c>
      <c r="AZ68">
        <f t="shared" si="40"/>
        <v>-495.80047263951832</v>
      </c>
      <c r="BB68">
        <v>-246.781925028117</v>
      </c>
      <c r="BC68">
        <v>-247.869969413386</v>
      </c>
      <c r="BD68">
        <v>-247.848889680404</v>
      </c>
      <c r="BE68">
        <v>-247.905916651361</v>
      </c>
      <c r="BF68">
        <v>1.188446590157</v>
      </c>
      <c r="BG68">
        <v>1.1629799999999999</v>
      </c>
      <c r="BH68">
        <f t="shared" si="36"/>
        <v>-247.8968741430036</v>
      </c>
      <c r="BJ68">
        <v>-246.781925014254</v>
      </c>
      <c r="BK68">
        <v>-247.86996940504599</v>
      </c>
      <c r="BL68">
        <v>-247.84888966400101</v>
      </c>
      <c r="BM68">
        <v>-247.90591665505201</v>
      </c>
      <c r="BN68">
        <v>1.1884465741250001</v>
      </c>
      <c r="BO68">
        <v>1.1629799999999999</v>
      </c>
      <c r="BP68">
        <f t="shared" si="37"/>
        <v>-247.8968741441557</v>
      </c>
      <c r="BR68">
        <v>-246.781954549136</v>
      </c>
      <c r="BS68">
        <v>-247.870075198471</v>
      </c>
      <c r="BT68">
        <v>-247.84900786802299</v>
      </c>
      <c r="BU68">
        <v>-247.90608981727499</v>
      </c>
      <c r="BV68">
        <v>1.187632274901</v>
      </c>
      <c r="BW68">
        <v>1.1622300000000001</v>
      </c>
      <c r="BX68">
        <f t="shared" si="38"/>
        <v>-247.89707152413806</v>
      </c>
      <c r="BZ68">
        <v>-246.78195455999801</v>
      </c>
      <c r="CA68">
        <v>-247.87007521133299</v>
      </c>
      <c r="CB68">
        <v>-247.84900787922601</v>
      </c>
      <c r="CC68">
        <v>-247.90608980408601</v>
      </c>
      <c r="CD68">
        <v>1.187632418372</v>
      </c>
      <c r="CE68">
        <v>1.1622300000000001</v>
      </c>
      <c r="CF68">
        <f t="shared" si="39"/>
        <v>-247.89707150899645</v>
      </c>
    </row>
    <row r="69" spans="1:84" x14ac:dyDescent="0.2">
      <c r="A69" t="s">
        <v>168</v>
      </c>
      <c r="B69" s="1">
        <f t="shared" si="41"/>
        <v>2.2443876231280213</v>
      </c>
      <c r="C69" s="1">
        <f t="shared" si="42"/>
        <v>2.9497093302397239</v>
      </c>
      <c r="D69" s="1">
        <f t="shared" si="43"/>
        <v>2.8199563508038121</v>
      </c>
      <c r="E69" s="1">
        <f t="shared" si="44"/>
        <v>3.0736988833873675</v>
      </c>
      <c r="F69" s="1">
        <f t="shared" si="45"/>
        <v>2.9608597015724167</v>
      </c>
      <c r="G69" s="1">
        <f t="shared" si="46"/>
        <v>2.9853444768354773</v>
      </c>
      <c r="H69" s="1">
        <f t="shared" si="47"/>
        <v>2.9889728441392269</v>
      </c>
      <c r="I69" s="1">
        <f t="shared" si="16"/>
        <v>2.9807693450360206</v>
      </c>
      <c r="K69" s="1">
        <f t="shared" si="48"/>
        <v>2.2045352710175061</v>
      </c>
      <c r="L69" s="1">
        <f t="shared" si="49"/>
        <v>2.8338342498869005</v>
      </c>
      <c r="M69" s="1">
        <f t="shared" si="50"/>
        <v>2.7075405765997393</v>
      </c>
      <c r="N69" s="1">
        <f t="shared" si="51"/>
        <v>2.9166982780931381</v>
      </c>
      <c r="O69" s="1">
        <f t="shared" si="52"/>
        <v>2.8031646055217987</v>
      </c>
      <c r="P69" s="1">
        <f t="shared" si="53"/>
        <v>2.8197811930275849</v>
      </c>
      <c r="Q69" s="1">
        <f t="shared" si="54"/>
        <v>2.8222435837237678</v>
      </c>
      <c r="R69" s="1">
        <f t="shared" si="17"/>
        <v>2.8166762808084855</v>
      </c>
      <c r="T69" s="1">
        <f t="shared" si="18"/>
        <v>2.2244614470727635</v>
      </c>
      <c r="U69" s="1">
        <f t="shared" si="19"/>
        <v>2.891771790063312</v>
      </c>
      <c r="V69" s="1">
        <f t="shared" si="20"/>
        <v>2.7637484637017757</v>
      </c>
      <c r="W69" s="1">
        <f t="shared" si="21"/>
        <v>2.9951985807402526</v>
      </c>
      <c r="X69" s="1">
        <f t="shared" si="22"/>
        <v>2.8820121535471079</v>
      </c>
      <c r="Y69" s="1">
        <f t="shared" si="23"/>
        <v>2.9025628349315311</v>
      </c>
      <c r="Z69" s="1">
        <f t="shared" si="24"/>
        <v>2.9056082139314974</v>
      </c>
      <c r="AA69" s="1">
        <f t="shared" si="25"/>
        <v>2.8987228129222533</v>
      </c>
      <c r="AD69" s="1">
        <f t="shared" si="26"/>
        <v>-3.9852352110515188E-2</v>
      </c>
      <c r="AE69" s="1">
        <f t="shared" si="27"/>
        <v>-0.11587508035282346</v>
      </c>
      <c r="AF69" s="1">
        <f t="shared" si="28"/>
        <v>-0.11241577420407278</v>
      </c>
      <c r="AG69" s="1">
        <f t="shared" si="29"/>
        <v>-0.15700060529422943</v>
      </c>
      <c r="AH69" s="1">
        <f t="shared" si="30"/>
        <v>-0.15769509605061804</v>
      </c>
      <c r="AI69" s="1">
        <f t="shared" si="31"/>
        <v>-0.16556328380789243</v>
      </c>
      <c r="AJ69" s="1">
        <f t="shared" si="32"/>
        <v>-0.1667292604154591</v>
      </c>
      <c r="AK69" s="1">
        <f t="shared" si="33"/>
        <v>-0.16409306422753511</v>
      </c>
      <c r="AL69" s="1"/>
      <c r="AM69" t="s">
        <v>168</v>
      </c>
      <c r="AN69" s="7">
        <f t="shared" si="34"/>
        <v>-7.6022728242308268E-2</v>
      </c>
      <c r="AO69" s="7">
        <f t="shared" si="34"/>
        <v>3.4593061487506738E-3</v>
      </c>
      <c r="AP69" s="7">
        <f t="shared" si="35"/>
        <v>-4.5279321846545262E-2</v>
      </c>
      <c r="AS69" t="s">
        <v>168</v>
      </c>
      <c r="AT69">
        <v>-152.91515755493</v>
      </c>
      <c r="AU69">
        <v>-153.55554109055399</v>
      </c>
      <c r="AV69">
        <v>-153.54846106502399</v>
      </c>
      <c r="AW69">
        <v>-153.574591984216</v>
      </c>
      <c r="AX69">
        <v>1.1995207524410001</v>
      </c>
      <c r="AY69">
        <v>1.17377</v>
      </c>
      <c r="AZ69">
        <f t="shared" si="40"/>
        <v>-153.57024553114417</v>
      </c>
      <c r="BB69">
        <v>-76.850068376674997</v>
      </c>
      <c r="BC69">
        <v>-77.193458861070994</v>
      </c>
      <c r="BD69">
        <v>-77.192015350675007</v>
      </c>
      <c r="BE69">
        <v>-77.209434416901999</v>
      </c>
      <c r="BF69">
        <v>1.17815351287</v>
      </c>
      <c r="BG69">
        <v>1.1517200000000001</v>
      </c>
      <c r="BH69">
        <f t="shared" si="36"/>
        <v>-77.206800407152542</v>
      </c>
      <c r="BJ69">
        <v>-76.061512519060003</v>
      </c>
      <c r="BK69">
        <v>-76.357381568647995</v>
      </c>
      <c r="BL69">
        <v>-76.351951828040001</v>
      </c>
      <c r="BM69">
        <v>-76.360259316557006</v>
      </c>
      <c r="BN69">
        <v>1.226221843641</v>
      </c>
      <c r="BO69">
        <v>1.2014199999999999</v>
      </c>
      <c r="BP69">
        <f t="shared" si="37"/>
        <v>-76.358726693909574</v>
      </c>
      <c r="BR69">
        <v>-76.061568120757997</v>
      </c>
      <c r="BS69">
        <v>-76.357553223013994</v>
      </c>
      <c r="BT69">
        <v>-76.352119636214994</v>
      </c>
      <c r="BU69">
        <v>-76.360495079418996</v>
      </c>
      <c r="BV69">
        <v>1.22458367896</v>
      </c>
      <c r="BW69">
        <v>1.19994</v>
      </c>
      <c r="BX69">
        <f t="shared" si="38"/>
        <v>-76.358959057111988</v>
      </c>
      <c r="BZ69">
        <v>-76.850076283739995</v>
      </c>
      <c r="CA69">
        <v>-77.193471865391999</v>
      </c>
      <c r="CB69">
        <v>-77.192026688431994</v>
      </c>
      <c r="CC69">
        <v>-77.209448850420003</v>
      </c>
      <c r="CD69">
        <v>1.17775731953</v>
      </c>
      <c r="CE69">
        <v>1.1513500000000001</v>
      </c>
      <c r="CF69">
        <f t="shared" si="39"/>
        <v>-77.206819347071516</v>
      </c>
    </row>
    <row r="70" spans="1:84" x14ac:dyDescent="0.2">
      <c r="A70" t="s">
        <v>181</v>
      </c>
      <c r="B70" s="1">
        <f t="shared" si="41"/>
        <v>2.6310994834019423</v>
      </c>
      <c r="C70" s="1">
        <f t="shared" si="42"/>
        <v>5.1166826079900556</v>
      </c>
      <c r="D70" s="1">
        <f t="shared" si="43"/>
        <v>4.5079749693227225</v>
      </c>
      <c r="E70" s="1">
        <f t="shared" si="44"/>
        <v>5.0526560271878429</v>
      </c>
      <c r="F70" s="1">
        <f t="shared" si="45"/>
        <v>4.9232670678632742</v>
      </c>
      <c r="G70" s="1">
        <f t="shared" si="46"/>
        <v>4.997180755561522</v>
      </c>
      <c r="H70" s="1">
        <f t="shared" si="47"/>
        <v>5.0079524935354325</v>
      </c>
      <c r="I70" s="1">
        <f t="shared" si="16"/>
        <v>4.9819478413870542</v>
      </c>
      <c r="K70" s="1">
        <f t="shared" si="48"/>
        <v>2.6072752794959477</v>
      </c>
      <c r="L70" s="1">
        <f t="shared" si="49"/>
        <v>4.9453475013429182</v>
      </c>
      <c r="M70" s="1">
        <f t="shared" si="50"/>
        <v>4.345036257878947</v>
      </c>
      <c r="N70" s="1">
        <f t="shared" si="51"/>
        <v>4.8105189803308797</v>
      </c>
      <c r="O70" s="1">
        <f t="shared" si="52"/>
        <v>4.6727852055610031</v>
      </c>
      <c r="P70" s="1">
        <f t="shared" si="53"/>
        <v>4.7311179632694556</v>
      </c>
      <c r="Q70" s="1">
        <f t="shared" si="54"/>
        <v>4.7396190298634577</v>
      </c>
      <c r="R70" s="1">
        <f t="shared" si="17"/>
        <v>4.7190961318684774</v>
      </c>
      <c r="T70" s="1">
        <f t="shared" si="18"/>
        <v>2.619187381448945</v>
      </c>
      <c r="U70" s="1">
        <f t="shared" si="19"/>
        <v>5.0310150546664865</v>
      </c>
      <c r="V70" s="1">
        <f t="shared" si="20"/>
        <v>4.4265056136008347</v>
      </c>
      <c r="W70" s="1">
        <f t="shared" si="21"/>
        <v>4.9315875037593617</v>
      </c>
      <c r="X70" s="1">
        <f t="shared" si="22"/>
        <v>4.7980261367121386</v>
      </c>
      <c r="Y70" s="1">
        <f t="shared" si="23"/>
        <v>4.8641493594154888</v>
      </c>
      <c r="Z70" s="1">
        <f t="shared" si="24"/>
        <v>4.8737857616994447</v>
      </c>
      <c r="AA70" s="1">
        <f t="shared" si="25"/>
        <v>4.8505219866277658</v>
      </c>
      <c r="AD70" s="1">
        <f t="shared" si="26"/>
        <v>-2.3824203905994601E-2</v>
      </c>
      <c r="AE70" s="1">
        <f t="shared" si="27"/>
        <v>-0.17133510664713736</v>
      </c>
      <c r="AF70" s="1">
        <f t="shared" si="28"/>
        <v>-0.16293871144377547</v>
      </c>
      <c r="AG70" s="1">
        <f t="shared" si="29"/>
        <v>-0.24213704685696325</v>
      </c>
      <c r="AH70" s="1">
        <f t="shared" si="30"/>
        <v>-0.2504818623022711</v>
      </c>
      <c r="AI70" s="1">
        <f t="shared" si="31"/>
        <v>-0.26606279229206642</v>
      </c>
      <c r="AJ70" s="1">
        <f t="shared" si="32"/>
        <v>-0.26833346367197475</v>
      </c>
      <c r="AK70" s="1">
        <f t="shared" si="33"/>
        <v>-0.26285170951857673</v>
      </c>
      <c r="AL70" s="1"/>
      <c r="AM70" t="s">
        <v>181</v>
      </c>
      <c r="AN70" s="7">
        <f t="shared" si="34"/>
        <v>-0.14751090274114276</v>
      </c>
      <c r="AO70" s="7">
        <f t="shared" si="34"/>
        <v>8.3963952033618838E-3</v>
      </c>
      <c r="AP70" s="7">
        <f t="shared" si="35"/>
        <v>-8.7543150858495622E-2</v>
      </c>
      <c r="AS70" t="s">
        <v>181</v>
      </c>
      <c r="AT70">
        <v>-304.76254148959902</v>
      </c>
      <c r="AU70">
        <v>-306.00838810063101</v>
      </c>
      <c r="AV70">
        <v>-305.988064225529</v>
      </c>
      <c r="AW70">
        <v>-306.04212124404501</v>
      </c>
      <c r="AX70">
        <v>1.2039177387910001</v>
      </c>
      <c r="AY70">
        <v>1.17798</v>
      </c>
      <c r="AZ70">
        <f t="shared" si="40"/>
        <v>-306.03296514921692</v>
      </c>
      <c r="BB70">
        <v>-76.849963976092994</v>
      </c>
      <c r="BC70">
        <v>-77.193411236580005</v>
      </c>
      <c r="BD70">
        <v>-77.191950549325</v>
      </c>
      <c r="BE70">
        <v>-77.209380880599994</v>
      </c>
      <c r="BF70">
        <v>1.1780895196159999</v>
      </c>
      <c r="BG70">
        <v>1.15167</v>
      </c>
      <c r="BH70">
        <f t="shared" si="36"/>
        <v>-77.206745971052101</v>
      </c>
      <c r="BJ70">
        <v>-227.90838458976</v>
      </c>
      <c r="BK70">
        <v>-228.80682291162799</v>
      </c>
      <c r="BL70">
        <v>-228.78892976110899</v>
      </c>
      <c r="BM70">
        <v>-228.82468844386901</v>
      </c>
      <c r="BN70">
        <v>1.2144768692029999</v>
      </c>
      <c r="BO70">
        <v>1.1887300000000001</v>
      </c>
      <c r="BP70">
        <f t="shared" si="37"/>
        <v>-228.8183734530119</v>
      </c>
      <c r="BR70">
        <v>-227.90841110199699</v>
      </c>
      <c r="BS70">
        <v>-228.80690112524499</v>
      </c>
      <c r="BT70">
        <v>-228.78901898571601</v>
      </c>
      <c r="BU70">
        <v>-228.82482525912599</v>
      </c>
      <c r="BV70">
        <v>1.2139321953260001</v>
      </c>
      <c r="BW70">
        <v>1.18825</v>
      </c>
      <c r="BX70">
        <f t="shared" si="38"/>
        <v>-228.8185150922925</v>
      </c>
      <c r="BZ70">
        <v>-76.849975430140006</v>
      </c>
      <c r="CA70">
        <v>-77.193606062824003</v>
      </c>
      <c r="CB70">
        <v>-77.192120984072005</v>
      </c>
      <c r="CC70">
        <v>-77.209629935273</v>
      </c>
      <c r="CD70">
        <v>1.1764779068889999</v>
      </c>
      <c r="CE70">
        <v>1.1500900000000001</v>
      </c>
      <c r="CF70">
        <f t="shared" si="39"/>
        <v>-77.20700350001087</v>
      </c>
    </row>
    <row r="71" spans="1:84" x14ac:dyDescent="0.2">
      <c r="A71" t="s">
        <v>182</v>
      </c>
      <c r="B71" s="1">
        <f t="shared" si="41"/>
        <v>-2.0168158567834511</v>
      </c>
      <c r="C71" s="1">
        <f t="shared" si="42"/>
        <v>3.0850098638854417</v>
      </c>
      <c r="D71" s="1">
        <f t="shared" si="43"/>
        <v>2.1318800034892176</v>
      </c>
      <c r="E71" s="1">
        <f t="shared" si="44"/>
        <v>2.9589452667038647</v>
      </c>
      <c r="F71" s="1">
        <f t="shared" si="45"/>
        <v>2.8727413180681762</v>
      </c>
      <c r="G71" s="1">
        <f t="shared" si="46"/>
        <v>2.9974801376038354</v>
      </c>
      <c r="H71" s="1">
        <f t="shared" si="47"/>
        <v>3.0207576489596466</v>
      </c>
      <c r="I71" s="1">
        <f t="shared" si="16"/>
        <v>2.977425021818183</v>
      </c>
      <c r="K71" s="1">
        <f t="shared" si="48"/>
        <v>-2.0923128600980738</v>
      </c>
      <c r="L71" s="1">
        <f t="shared" si="49"/>
        <v>2.9160144621620709</v>
      </c>
      <c r="M71" s="1">
        <f t="shared" si="50"/>
        <v>1.9297435428468408</v>
      </c>
      <c r="N71" s="1">
        <f t="shared" si="51"/>
        <v>2.660864479142631</v>
      </c>
      <c r="O71" s="1">
        <f t="shared" si="52"/>
        <v>2.559822734011596</v>
      </c>
      <c r="P71" s="1">
        <f t="shared" si="53"/>
        <v>2.6659091674280058</v>
      </c>
      <c r="Q71" s="1">
        <f t="shared" si="54"/>
        <v>2.6857059569738779</v>
      </c>
      <c r="R71" s="1">
        <f t="shared" si="17"/>
        <v>2.6488529237231759</v>
      </c>
      <c r="T71" s="1">
        <f t="shared" si="18"/>
        <v>-2.0545643584407625</v>
      </c>
      <c r="U71" s="1">
        <f t="shared" si="19"/>
        <v>3.0005121630237563</v>
      </c>
      <c r="V71" s="1">
        <f t="shared" si="20"/>
        <v>2.0308117731680291</v>
      </c>
      <c r="W71" s="1">
        <f t="shared" si="21"/>
        <v>2.8099048729232479</v>
      </c>
      <c r="X71" s="1">
        <f t="shared" si="22"/>
        <v>2.7162820260398863</v>
      </c>
      <c r="Y71" s="1">
        <f t="shared" si="23"/>
        <v>2.8316946525159206</v>
      </c>
      <c r="Z71" s="1">
        <f t="shared" si="24"/>
        <v>2.8532318029667625</v>
      </c>
      <c r="AA71" s="1">
        <f t="shared" si="25"/>
        <v>2.8131389727706795</v>
      </c>
      <c r="AD71" s="1">
        <f t="shared" si="26"/>
        <v>-7.5497003314622724E-2</v>
      </c>
      <c r="AE71" s="1">
        <f t="shared" si="27"/>
        <v>-0.1689954017233708</v>
      </c>
      <c r="AF71" s="1">
        <f t="shared" si="28"/>
        <v>-0.20213646064237678</v>
      </c>
      <c r="AG71" s="1">
        <f t="shared" si="29"/>
        <v>-0.29808078756123368</v>
      </c>
      <c r="AH71" s="1">
        <f t="shared" si="30"/>
        <v>-0.31291858405658024</v>
      </c>
      <c r="AI71" s="1">
        <f t="shared" si="31"/>
        <v>-0.33157097017582959</v>
      </c>
      <c r="AJ71" s="1">
        <f t="shared" si="32"/>
        <v>-0.33505169198576867</v>
      </c>
      <c r="AK71" s="1">
        <f t="shared" si="33"/>
        <v>-0.32857209809500709</v>
      </c>
      <c r="AL71" s="1"/>
      <c r="AM71" t="s">
        <v>182</v>
      </c>
      <c r="AN71" s="7">
        <f t="shared" si="34"/>
        <v>-9.3498398408748074E-2</v>
      </c>
      <c r="AO71" s="7">
        <f t="shared" si="34"/>
        <v>-3.3141058919005983E-2</v>
      </c>
      <c r="AP71" s="7">
        <f t="shared" si="35"/>
        <v>-0.11078212341420346</v>
      </c>
      <c r="AS71" t="s">
        <v>182</v>
      </c>
      <c r="AT71">
        <v>-424.31232944839201</v>
      </c>
      <c r="AU71">
        <v>-426.20038181061398</v>
      </c>
      <c r="AV71">
        <v>-426.20636874131901</v>
      </c>
      <c r="AW71">
        <v>-426.28075628921601</v>
      </c>
      <c r="AX71">
        <v>1.199789526027</v>
      </c>
      <c r="AY71">
        <v>1.1683699999999999</v>
      </c>
      <c r="AZ71">
        <f t="shared" si="40"/>
        <v>-426.26836923914243</v>
      </c>
      <c r="BB71">
        <v>-196.40701949647601</v>
      </c>
      <c r="BC71">
        <v>-197.388534467733</v>
      </c>
      <c r="BD71">
        <v>-197.413917533459</v>
      </c>
      <c r="BE71">
        <v>-197.45123259095999</v>
      </c>
      <c r="BF71">
        <v>1.189114007058</v>
      </c>
      <c r="BG71">
        <v>1.15306</v>
      </c>
      <c r="BH71">
        <f t="shared" si="36"/>
        <v>-197.44529808846005</v>
      </c>
      <c r="BJ71">
        <v>-227.90852395243201</v>
      </c>
      <c r="BK71">
        <v>-228.80693106692999</v>
      </c>
      <c r="BL71">
        <v>-228.789053840962</v>
      </c>
      <c r="BM71">
        <v>-228.82480831902001</v>
      </c>
      <c r="BN71">
        <v>1.214515009668</v>
      </c>
      <c r="BO71">
        <v>1.18876</v>
      </c>
      <c r="BP71">
        <f t="shared" si="37"/>
        <v>-228.81849314617716</v>
      </c>
      <c r="BR71">
        <v>-227.90859140486199</v>
      </c>
      <c r="BS71">
        <v>-228.80710235518501</v>
      </c>
      <c r="BT71">
        <v>-228.78924613962499</v>
      </c>
      <c r="BU71">
        <v>-228.82510956746799</v>
      </c>
      <c r="BV71">
        <v>1.21339843453</v>
      </c>
      <c r="BW71">
        <v>1.18777</v>
      </c>
      <c r="BX71">
        <f t="shared" si="38"/>
        <v>-228.81880232399314</v>
      </c>
      <c r="BZ71">
        <v>-196.40707235617401</v>
      </c>
      <c r="CA71">
        <v>-197.38863249078199</v>
      </c>
      <c r="CB71">
        <v>-197.414047359737</v>
      </c>
      <c r="CC71">
        <v>-197.45140636446399</v>
      </c>
      <c r="CD71">
        <v>1.1882552551429999</v>
      </c>
      <c r="CE71">
        <v>1.15222</v>
      </c>
      <c r="CF71">
        <f t="shared" si="39"/>
        <v>-197.44548757812888</v>
      </c>
    </row>
    <row r="72" spans="1:84" x14ac:dyDescent="0.2">
      <c r="A72" t="s">
        <v>183</v>
      </c>
      <c r="B72" s="1">
        <f t="shared" si="41"/>
        <v>-2.0839857036220595</v>
      </c>
      <c r="C72" s="1">
        <f t="shared" si="42"/>
        <v>3.7433180434166764</v>
      </c>
      <c r="D72" s="1">
        <f t="shared" si="43"/>
        <v>2.638245573477616</v>
      </c>
      <c r="E72" s="1">
        <f t="shared" si="44"/>
        <v>3.6082815689115129</v>
      </c>
      <c r="F72" s="1">
        <f t="shared" si="45"/>
        <v>3.5063322548885738</v>
      </c>
      <c r="G72" s="1">
        <f t="shared" si="46"/>
        <v>3.648281789032894</v>
      </c>
      <c r="H72" s="1">
        <f t="shared" si="47"/>
        <v>3.6760610535778624</v>
      </c>
      <c r="I72" s="1">
        <f t="shared" si="16"/>
        <v>3.6289929029719419</v>
      </c>
      <c r="K72" s="1">
        <f t="shared" si="48"/>
        <v>-2.1608414268456255</v>
      </c>
      <c r="L72" s="1">
        <f t="shared" si="49"/>
        <v>3.5238648174173934</v>
      </c>
      <c r="M72" s="1">
        <f t="shared" si="50"/>
        <v>2.3944224362347168</v>
      </c>
      <c r="N72" s="1">
        <f t="shared" si="51"/>
        <v>3.2484710704470152</v>
      </c>
      <c r="O72" s="1">
        <f t="shared" si="52"/>
        <v>3.1303920187090468</v>
      </c>
      <c r="P72" s="1">
        <f t="shared" si="53"/>
        <v>3.2507377648352493</v>
      </c>
      <c r="Q72" s="1">
        <f t="shared" si="54"/>
        <v>3.2742892075268646</v>
      </c>
      <c r="R72" s="1">
        <f t="shared" si="17"/>
        <v>3.2343845207126698</v>
      </c>
      <c r="T72" s="1">
        <f t="shared" si="18"/>
        <v>-2.1224135652338427</v>
      </c>
      <c r="U72" s="1">
        <f t="shared" si="19"/>
        <v>3.6335914304170349</v>
      </c>
      <c r="V72" s="1">
        <f t="shared" si="20"/>
        <v>2.5163340048561667</v>
      </c>
      <c r="W72" s="1">
        <f t="shared" si="21"/>
        <v>3.428376319679264</v>
      </c>
      <c r="X72" s="1">
        <f t="shared" si="22"/>
        <v>3.3183621367988101</v>
      </c>
      <c r="Y72" s="1">
        <f t="shared" si="23"/>
        <v>3.4495097769340717</v>
      </c>
      <c r="Z72" s="1">
        <f t="shared" si="24"/>
        <v>3.4751751305523637</v>
      </c>
      <c r="AA72" s="1">
        <f t="shared" si="25"/>
        <v>3.4316887118423058</v>
      </c>
      <c r="AD72" s="1">
        <f t="shared" si="26"/>
        <v>-7.6855723223566041E-2</v>
      </c>
      <c r="AE72" s="1">
        <f t="shared" si="27"/>
        <v>-0.21945322599928296</v>
      </c>
      <c r="AF72" s="1">
        <f t="shared" si="28"/>
        <v>-0.24382313724289917</v>
      </c>
      <c r="AG72" s="1">
        <f t="shared" si="29"/>
        <v>-0.35981049846449764</v>
      </c>
      <c r="AH72" s="1">
        <f t="shared" si="30"/>
        <v>-0.37594023617952699</v>
      </c>
      <c r="AI72" s="1">
        <f t="shared" si="31"/>
        <v>-0.39754402419764467</v>
      </c>
      <c r="AJ72" s="1">
        <f t="shared" si="32"/>
        <v>-0.40177184605099781</v>
      </c>
      <c r="AK72" s="1">
        <f t="shared" si="33"/>
        <v>-0.39460838225927208</v>
      </c>
      <c r="AL72" s="1"/>
      <c r="AM72" t="s">
        <v>183</v>
      </c>
      <c r="AN72" s="7">
        <f t="shared" si="34"/>
        <v>-0.14259750277571692</v>
      </c>
      <c r="AO72" s="7">
        <f t="shared" si="34"/>
        <v>-2.4369911243616205E-2</v>
      </c>
      <c r="AP72" s="7">
        <f t="shared" si="35"/>
        <v>-0.13211709893662782</v>
      </c>
      <c r="AS72" t="s">
        <v>183</v>
      </c>
      <c r="AT72">
        <v>-404.46974679021798</v>
      </c>
      <c r="AU72">
        <v>-406.32749298083598</v>
      </c>
      <c r="AV72">
        <v>-406.33989921100698</v>
      </c>
      <c r="AW72">
        <v>-406.414155852401</v>
      </c>
      <c r="AX72">
        <v>1.195520565312</v>
      </c>
      <c r="AY72">
        <v>1.1635200000000001</v>
      </c>
      <c r="AZ72">
        <f t="shared" si="40"/>
        <v>-406.40201160250285</v>
      </c>
      <c r="BB72">
        <v>-196.406983899089</v>
      </c>
      <c r="BC72">
        <v>-197.388536943281</v>
      </c>
      <c r="BD72">
        <v>-197.41391323824701</v>
      </c>
      <c r="BE72">
        <v>-197.45123436384901</v>
      </c>
      <c r="BF72">
        <v>1.1891065304249999</v>
      </c>
      <c r="BG72">
        <v>1.1530499999999999</v>
      </c>
      <c r="BH72">
        <f t="shared" si="36"/>
        <v>-197.44529909363263</v>
      </c>
      <c r="BJ72">
        <v>-208.066083933605</v>
      </c>
      <c r="BK72">
        <v>-208.93299068078599</v>
      </c>
      <c r="BL72">
        <v>-208.92178166099501</v>
      </c>
      <c r="BM72">
        <v>-208.957171326094</v>
      </c>
      <c r="BN72">
        <v>1.206062154412</v>
      </c>
      <c r="BO72">
        <v>1.1787300000000001</v>
      </c>
      <c r="BP72">
        <f t="shared" si="37"/>
        <v>-208.95112481297895</v>
      </c>
      <c r="BR72">
        <v>-208.06614941434299</v>
      </c>
      <c r="BS72">
        <v>-208.933233250775</v>
      </c>
      <c r="BT72">
        <v>-208.92202813552501</v>
      </c>
      <c r="BU72">
        <v>-208.957553582098</v>
      </c>
      <c r="BV72">
        <v>1.2047644950530001</v>
      </c>
      <c r="BW72">
        <v>1.1775800000000001</v>
      </c>
      <c r="BX72">
        <f t="shared" si="38"/>
        <v>-208.95151559694909</v>
      </c>
      <c r="BZ72">
        <v>-196.407040895737</v>
      </c>
      <c r="CA72">
        <v>-197.388644094254</v>
      </c>
      <c r="CB72">
        <v>-197.41405532060301</v>
      </c>
      <c r="CC72">
        <v>-197.451425502349</v>
      </c>
      <c r="CD72">
        <v>1.188162192047</v>
      </c>
      <c r="CE72">
        <v>1.1521300000000001</v>
      </c>
      <c r="CF72">
        <f t="shared" si="39"/>
        <v>-197.44550740853859</v>
      </c>
    </row>
    <row r="73" spans="1:84" x14ac:dyDescent="0.2">
      <c r="A73" t="s">
        <v>184</v>
      </c>
      <c r="B73" s="1">
        <f t="shared" si="41"/>
        <v>-1.1811862535303546</v>
      </c>
      <c r="C73" s="1">
        <f t="shared" si="42"/>
        <v>4.637632853431926</v>
      </c>
      <c r="D73" s="1">
        <f t="shared" si="43"/>
        <v>2.9567570506807428</v>
      </c>
      <c r="E73" s="1">
        <f t="shared" si="44"/>
        <v>3.9101353057242769</v>
      </c>
      <c r="F73" s="1">
        <f t="shared" si="45"/>
        <v>3.7338415564833918</v>
      </c>
      <c r="G73" s="1">
        <f t="shared" si="46"/>
        <v>3.8671892576791262</v>
      </c>
      <c r="H73" s="1">
        <f t="shared" si="47"/>
        <v>3.8875158708032096</v>
      </c>
      <c r="I73" s="1">
        <f t="shared" si="16"/>
        <v>3.8436435971533061</v>
      </c>
      <c r="K73" s="1">
        <f t="shared" si="48"/>
        <v>-1.2629750580584598</v>
      </c>
      <c r="L73" s="1">
        <f t="shared" si="49"/>
        <v>4.3975955123417876</v>
      </c>
      <c r="M73" s="1">
        <f t="shared" si="50"/>
        <v>2.706737850142253</v>
      </c>
      <c r="N73" s="1">
        <f t="shared" si="51"/>
        <v>3.5491978001312825</v>
      </c>
      <c r="O73" s="1">
        <f t="shared" si="52"/>
        <v>3.3505588577869543</v>
      </c>
      <c r="P73" s="1">
        <f t="shared" si="53"/>
        <v>3.4610385426987849</v>
      </c>
      <c r="Q73" s="1">
        <f t="shared" si="54"/>
        <v>3.4778793115544633</v>
      </c>
      <c r="R73" s="1">
        <f t="shared" si="17"/>
        <v>3.4415307661671504</v>
      </c>
      <c r="T73" s="1">
        <f t="shared" si="18"/>
        <v>-1.2220806557944073</v>
      </c>
      <c r="U73" s="1">
        <f t="shared" si="19"/>
        <v>4.5176141828868568</v>
      </c>
      <c r="V73" s="1">
        <f t="shared" si="20"/>
        <v>2.8317474504114979</v>
      </c>
      <c r="W73" s="1">
        <f t="shared" si="21"/>
        <v>3.7296665529277799</v>
      </c>
      <c r="X73" s="1">
        <f t="shared" si="22"/>
        <v>3.5422002071351733</v>
      </c>
      <c r="Y73" s="1">
        <f t="shared" si="23"/>
        <v>3.6641139001889558</v>
      </c>
      <c r="Z73" s="1">
        <f t="shared" si="24"/>
        <v>3.6826975911788367</v>
      </c>
      <c r="AA73" s="1">
        <f t="shared" si="25"/>
        <v>3.642587181660228</v>
      </c>
      <c r="AD73" s="1">
        <f t="shared" si="26"/>
        <v>-8.1788804528105219E-2</v>
      </c>
      <c r="AE73" s="1">
        <f t="shared" si="27"/>
        <v>-0.24003734109013841</v>
      </c>
      <c r="AF73" s="1">
        <f t="shared" si="28"/>
        <v>-0.25001920053848981</v>
      </c>
      <c r="AG73" s="1">
        <f t="shared" si="29"/>
        <v>-0.36093750559299442</v>
      </c>
      <c r="AH73" s="1">
        <f t="shared" si="30"/>
        <v>-0.3832826986964375</v>
      </c>
      <c r="AI73" s="1">
        <f t="shared" si="31"/>
        <v>-0.40615071498034139</v>
      </c>
      <c r="AJ73" s="1">
        <f t="shared" si="32"/>
        <v>-0.40963655924874631</v>
      </c>
      <c r="AK73" s="1">
        <f t="shared" si="33"/>
        <v>-0.40211283098615569</v>
      </c>
      <c r="AL73" s="1"/>
      <c r="AM73" t="s">
        <v>184</v>
      </c>
      <c r="AN73" s="7">
        <f t="shared" si="34"/>
        <v>-0.15824853656203319</v>
      </c>
      <c r="AO73" s="7">
        <f t="shared" si="34"/>
        <v>-9.9818594483513934E-3</v>
      </c>
      <c r="AP73" s="7">
        <f t="shared" si="35"/>
        <v>-0.13326349815794769</v>
      </c>
      <c r="AS73" t="s">
        <v>184</v>
      </c>
      <c r="AT73">
        <v>-458.690786864762</v>
      </c>
      <c r="AU73">
        <v>-460.646889587423</v>
      </c>
      <c r="AV73">
        <v>-460.61317545108398</v>
      </c>
      <c r="AW73">
        <v>-460.70502280537499</v>
      </c>
      <c r="AX73">
        <v>1.197757532382</v>
      </c>
      <c r="AY73">
        <v>1.1716</v>
      </c>
      <c r="AZ73">
        <f t="shared" si="40"/>
        <v>-460.68985821183304</v>
      </c>
      <c r="BB73">
        <v>-230.78431966640699</v>
      </c>
      <c r="BC73">
        <v>-231.832602497485</v>
      </c>
      <c r="BD73">
        <v>-231.81948026245701</v>
      </c>
      <c r="BE73">
        <v>-231.87402768981099</v>
      </c>
      <c r="BF73">
        <v>1.1862550913759999</v>
      </c>
      <c r="BG73">
        <v>1.15923</v>
      </c>
      <c r="BH73">
        <f t="shared" si="36"/>
        <v>-231.8654631440063</v>
      </c>
      <c r="BJ73">
        <v>-227.90834953838899</v>
      </c>
      <c r="BK73">
        <v>-228.806896551861</v>
      </c>
      <c r="BL73">
        <v>-228.78898329653501</v>
      </c>
      <c r="BM73">
        <v>-228.82476391857699</v>
      </c>
      <c r="BN73">
        <v>1.2144867806440001</v>
      </c>
      <c r="BO73">
        <v>1.1887399999999999</v>
      </c>
      <c r="BP73">
        <f t="shared" si="37"/>
        <v>-228.81844481280035</v>
      </c>
      <c r="BR73">
        <v>-227.90841224272901</v>
      </c>
      <c r="BS73">
        <v>-228.807034174992</v>
      </c>
      <c r="BT73">
        <v>-228.78914907801899</v>
      </c>
      <c r="BU73">
        <v>-228.82501672615999</v>
      </c>
      <c r="BV73">
        <v>1.2134682904180001</v>
      </c>
      <c r="BW73">
        <v>1.1878500000000001</v>
      </c>
      <c r="BX73">
        <f t="shared" si="38"/>
        <v>-228.81870703880315</v>
      </c>
      <c r="BZ73">
        <v>-230.784387300818</v>
      </c>
      <c r="CA73">
        <v>-231.83284739819001</v>
      </c>
      <c r="CB73">
        <v>-231.819712911914</v>
      </c>
      <c r="CC73">
        <v>-231.874350072732</v>
      </c>
      <c r="CD73">
        <v>1.1852185696119999</v>
      </c>
      <c r="CE73">
        <v>1.1582699999999999</v>
      </c>
      <c r="CF73">
        <f t="shared" si="39"/>
        <v>-231.86581171783794</v>
      </c>
    </row>
    <row r="74" spans="1:84" x14ac:dyDescent="0.2">
      <c r="A74" t="s">
        <v>185</v>
      </c>
      <c r="B74" s="1">
        <f t="shared" si="41"/>
        <v>-0.50509594136088443</v>
      </c>
      <c r="C74" s="1">
        <f t="shared" si="42"/>
        <v>3.2460816899610139</v>
      </c>
      <c r="D74" s="1">
        <f t="shared" si="43"/>
        <v>2.4398303395782333</v>
      </c>
      <c r="E74" s="1">
        <f t="shared" si="44"/>
        <v>3.0625931323879203</v>
      </c>
      <c r="F74" s="1">
        <f t="shared" si="45"/>
        <v>2.9842699337920351</v>
      </c>
      <c r="G74" s="1">
        <f t="shared" si="46"/>
        <v>3.0752185680054507</v>
      </c>
      <c r="H74" s="1">
        <f t="shared" si="47"/>
        <v>3.091849976819947</v>
      </c>
      <c r="I74" s="1">
        <f t="shared" si="16"/>
        <v>3.0611992484544452</v>
      </c>
      <c r="K74" s="1">
        <f t="shared" si="48"/>
        <v>-0.55446902260253461</v>
      </c>
      <c r="L74" s="1">
        <f t="shared" si="49"/>
        <v>3.0614772712112699</v>
      </c>
      <c r="M74" s="1">
        <f t="shared" si="50"/>
        <v>2.2566718005713255</v>
      </c>
      <c r="N74" s="1">
        <f t="shared" si="51"/>
        <v>2.7969819710799864</v>
      </c>
      <c r="O74" s="1">
        <f t="shared" si="52"/>
        <v>2.7093076016394537</v>
      </c>
      <c r="P74" s="1">
        <f t="shared" si="53"/>
        <v>2.7849204122078843</v>
      </c>
      <c r="Q74" s="1">
        <f t="shared" si="54"/>
        <v>2.7987474209920489</v>
      </c>
      <c r="R74" s="1">
        <f t="shared" si="17"/>
        <v>2.7732650403303802</v>
      </c>
      <c r="T74" s="1">
        <f t="shared" si="18"/>
        <v>-0.52978248198170952</v>
      </c>
      <c r="U74" s="1">
        <f t="shared" si="19"/>
        <v>3.1537794805861417</v>
      </c>
      <c r="V74" s="1">
        <f t="shared" si="20"/>
        <v>2.3482510700747792</v>
      </c>
      <c r="W74" s="1">
        <f t="shared" si="21"/>
        <v>2.9297875517339533</v>
      </c>
      <c r="X74" s="1">
        <f t="shared" si="22"/>
        <v>2.8467887677157444</v>
      </c>
      <c r="Y74" s="1">
        <f t="shared" si="23"/>
        <v>2.9300694901066677</v>
      </c>
      <c r="Z74" s="1">
        <f t="shared" si="24"/>
        <v>2.9452986989059982</v>
      </c>
      <c r="AA74" s="1">
        <f t="shared" si="25"/>
        <v>2.917232144392413</v>
      </c>
      <c r="AD74" s="1">
        <f t="shared" si="26"/>
        <v>-4.9373081241650185E-2</v>
      </c>
      <c r="AE74" s="1">
        <f t="shared" si="27"/>
        <v>-0.18460441874974398</v>
      </c>
      <c r="AF74" s="1">
        <f t="shared" si="28"/>
        <v>-0.18315853900690771</v>
      </c>
      <c r="AG74" s="1">
        <f t="shared" si="29"/>
        <v>-0.26561116130793394</v>
      </c>
      <c r="AH74" s="1">
        <f t="shared" si="30"/>
        <v>-0.27496233215258137</v>
      </c>
      <c r="AI74" s="1">
        <f t="shared" si="31"/>
        <v>-0.29029815579756635</v>
      </c>
      <c r="AJ74" s="1">
        <f t="shared" si="32"/>
        <v>-0.29310255582789813</v>
      </c>
      <c r="AK74" s="1">
        <f t="shared" si="33"/>
        <v>-0.28793420812406501</v>
      </c>
      <c r="AL74" s="1"/>
      <c r="AM74" t="s">
        <v>185</v>
      </c>
      <c r="AN74" s="7">
        <f t="shared" si="34"/>
        <v>-0.1352313375080938</v>
      </c>
      <c r="AO74" s="7">
        <f t="shared" si="34"/>
        <v>1.4458797428362757E-3</v>
      </c>
      <c r="AP74" s="7">
        <f t="shared" si="35"/>
        <v>-9.1803793145673662E-2</v>
      </c>
      <c r="AS74" t="s">
        <v>185</v>
      </c>
      <c r="AT74">
        <v>-325.17117452440999</v>
      </c>
      <c r="AU74">
        <v>-326.60487387366101</v>
      </c>
      <c r="AV74">
        <v>-326.60610923345001</v>
      </c>
      <c r="AW74">
        <v>-326.66635190914798</v>
      </c>
      <c r="AX74">
        <v>1.1975977577150001</v>
      </c>
      <c r="AY74">
        <v>1.1670499999999999</v>
      </c>
      <c r="AZ74">
        <f t="shared" si="40"/>
        <v>-326.6564121630521</v>
      </c>
      <c r="BB74">
        <v>-247.10626445819901</v>
      </c>
      <c r="BC74">
        <v>-248.164247483829</v>
      </c>
      <c r="BD74">
        <v>-248.156415633835</v>
      </c>
      <c r="BE74">
        <v>-248.20001557615899</v>
      </c>
      <c r="BF74">
        <v>1.202546068372</v>
      </c>
      <c r="BG74">
        <v>1.17377</v>
      </c>
      <c r="BH74">
        <f t="shared" si="36"/>
        <v>-248.19267199313026</v>
      </c>
      <c r="BJ74">
        <v>-78.065714987795999</v>
      </c>
      <c r="BK74">
        <v>-78.435453429597999</v>
      </c>
      <c r="BL74">
        <v>-78.445805482639003</v>
      </c>
      <c r="BM74">
        <v>-78.461455780372006</v>
      </c>
      <c r="BN74">
        <v>1.187522298335</v>
      </c>
      <c r="BO74">
        <v>1.1516500000000001</v>
      </c>
      <c r="BP74">
        <f t="shared" si="37"/>
        <v>-78.458984433261605</v>
      </c>
      <c r="BR74">
        <v>-78.065750179372998</v>
      </c>
      <c r="BS74">
        <v>-78.435612646723996</v>
      </c>
      <c r="BT74">
        <v>-78.445954751513</v>
      </c>
      <c r="BU74">
        <v>-78.461660622630006</v>
      </c>
      <c r="BV74">
        <v>1.18601502124</v>
      </c>
      <c r="BW74">
        <v>1.1503399999999999</v>
      </c>
      <c r="BX74">
        <f t="shared" si="38"/>
        <v>-78.459197308171838</v>
      </c>
      <c r="BZ74">
        <v>-247.10630794763199</v>
      </c>
      <c r="CA74">
        <v>-248.16438245255799</v>
      </c>
      <c r="CB74">
        <v>-248.15655824666001</v>
      </c>
      <c r="CC74">
        <v>-248.20023401221201</v>
      </c>
      <c r="CD74">
        <v>1.201896121576</v>
      </c>
      <c r="CE74">
        <v>1.1732</v>
      </c>
      <c r="CF74">
        <f t="shared" si="39"/>
        <v>-248.1928972985697</v>
      </c>
    </row>
    <row r="75" spans="1:84" x14ac:dyDescent="0.2">
      <c r="A75" t="s">
        <v>186</v>
      </c>
      <c r="B75" s="1">
        <f t="shared" si="41"/>
        <v>2.5544963578321629</v>
      </c>
      <c r="C75" s="1">
        <f t="shared" si="42"/>
        <v>4.221791391614774</v>
      </c>
      <c r="D75" s="1">
        <f t="shared" si="43"/>
        <v>3.770471464480146</v>
      </c>
      <c r="E75" s="1">
        <f t="shared" si="44"/>
        <v>4.0948304441524916</v>
      </c>
      <c r="F75" s="1">
        <f t="shared" si="45"/>
        <v>4.0665534093342144</v>
      </c>
      <c r="G75" s="1">
        <f t="shared" ref="G75:G76" si="55">(F75-D75)*AY75+D75</f>
        <v>4.1138643433024455</v>
      </c>
      <c r="H75" s="1">
        <f t="shared" si="47"/>
        <v>4.1214364658616862</v>
      </c>
      <c r="I75" s="1">
        <f t="shared" si="16"/>
        <v>4.1083897881420945</v>
      </c>
      <c r="K75" s="1">
        <f t="shared" si="48"/>
        <v>2.5282882873825958</v>
      </c>
      <c r="L75" s="1">
        <f t="shared" si="49"/>
        <v>4.1436891847459725</v>
      </c>
      <c r="M75" s="1">
        <f t="shared" si="50"/>
        <v>3.6791680321733593</v>
      </c>
      <c r="N75" s="1">
        <f t="shared" si="51"/>
        <v>3.965503928996208</v>
      </c>
      <c r="O75" s="1">
        <f t="shared" si="52"/>
        <v>3.9183817163645207</v>
      </c>
      <c r="P75" s="1">
        <f t="shared" ref="P75:P76" si="56">(O75-M75)*AY75+M75</f>
        <v>3.9566056709614266</v>
      </c>
      <c r="Q75" s="1">
        <f t="shared" si="54"/>
        <v>3.9627234210168569</v>
      </c>
      <c r="R75" s="1">
        <f t="shared" si="17"/>
        <v>3.9521826099407318</v>
      </c>
      <c r="T75" s="1">
        <f>(B75+K75)/2</f>
        <v>2.5413923226073791</v>
      </c>
      <c r="U75" s="1">
        <f t="shared" si="19"/>
        <v>4.1827402881803728</v>
      </c>
      <c r="V75" s="1">
        <f t="shared" si="20"/>
        <v>3.7248197483267527</v>
      </c>
      <c r="W75" s="1">
        <f t="shared" si="21"/>
        <v>4.0301671865743494</v>
      </c>
      <c r="X75" s="1">
        <f t="shared" si="22"/>
        <v>3.9924675628493675</v>
      </c>
      <c r="Y75" s="1">
        <f t="shared" si="23"/>
        <v>4.0352350071319361</v>
      </c>
      <c r="Z75" s="1">
        <f t="shared" si="24"/>
        <v>4.0420799434392718</v>
      </c>
      <c r="AA75" s="1">
        <f t="shared" si="25"/>
        <v>4.0302861990414129</v>
      </c>
      <c r="AD75" s="1">
        <f t="shared" si="26"/>
        <v>-2.6208070449567078E-2</v>
      </c>
      <c r="AE75" s="1">
        <f t="shared" si="27"/>
        <v>-7.8102206868801538E-2</v>
      </c>
      <c r="AF75" s="1">
        <f t="shared" si="28"/>
        <v>-9.1303432306786725E-2</v>
      </c>
      <c r="AG75" s="1">
        <f t="shared" si="29"/>
        <v>-0.12932651515628368</v>
      </c>
      <c r="AH75" s="1">
        <f t="shared" si="30"/>
        <v>-0.14817169296969368</v>
      </c>
      <c r="AI75" s="1">
        <f t="shared" si="31"/>
        <v>-0.15725867234101898</v>
      </c>
      <c r="AJ75" s="1">
        <f t="shared" si="32"/>
        <v>-0.15871304484482929</v>
      </c>
      <c r="AK75" s="1">
        <f t="shared" si="33"/>
        <v>-0.15620717820136276</v>
      </c>
      <c r="AL75" s="1"/>
      <c r="AM75" t="s">
        <v>186</v>
      </c>
      <c r="AN75" s="7">
        <f t="shared" si="34"/>
        <v>-5.189413641923446E-2</v>
      </c>
      <c r="AO75" s="7">
        <f t="shared" si="34"/>
        <v>-1.3201225437985187E-2</v>
      </c>
      <c r="AP75" s="7">
        <f t="shared" si="35"/>
        <v>-5.6868260662906955E-2</v>
      </c>
      <c r="AS75" t="s">
        <v>186</v>
      </c>
      <c r="AT75">
        <v>-323.63607155904202</v>
      </c>
      <c r="AU75">
        <v>-325.07012999308802</v>
      </c>
      <c r="AV75">
        <v>-325.04690396366402</v>
      </c>
      <c r="AW75">
        <v>-325.12184147471498</v>
      </c>
      <c r="AX75">
        <v>1.1853644150930001</v>
      </c>
      <c r="AY75">
        <v>1.1597900000000001</v>
      </c>
      <c r="AZ75">
        <f t="shared" si="40"/>
        <v>-325.11012292831049</v>
      </c>
      <c r="BB75">
        <v>-246.782141588331</v>
      </c>
      <c r="BC75">
        <v>-247.87000537275301</v>
      </c>
      <c r="BD75">
        <v>-247.84896733798001</v>
      </c>
      <c r="BE75">
        <v>-247.905936631478</v>
      </c>
      <c r="BF75">
        <v>1.188513093988</v>
      </c>
      <c r="BG75">
        <v>1.1630400000000001</v>
      </c>
      <c r="BH75">
        <f t="shared" si="36"/>
        <v>-247.89690058649546</v>
      </c>
      <c r="BJ75">
        <v>-76.849859121810994</v>
      </c>
      <c r="BK75">
        <v>-77.193396767782005</v>
      </c>
      <c r="BL75">
        <v>-77.191927997185999</v>
      </c>
      <c r="BM75">
        <v>-77.209379315823995</v>
      </c>
      <c r="BN75">
        <v>1.178038379063</v>
      </c>
      <c r="BO75">
        <v>1.1516200000000001</v>
      </c>
      <c r="BP75">
        <f t="shared" si="37"/>
        <v>-77.206741876723498</v>
      </c>
      <c r="BR75">
        <v>-76.849875180216003</v>
      </c>
      <c r="BS75">
        <v>-77.193434561418997</v>
      </c>
      <c r="BT75">
        <v>-77.191962485378994</v>
      </c>
      <c r="BU75">
        <v>-77.209424373012993</v>
      </c>
      <c r="BV75">
        <v>1.1773063968040001</v>
      </c>
      <c r="BW75">
        <v>1.15096</v>
      </c>
      <c r="BX75">
        <f t="shared" si="38"/>
        <v>-77.20679455261434</v>
      </c>
      <c r="BZ75">
        <v>-246.78216729514301</v>
      </c>
      <c r="CA75">
        <v>-247.87009204290001</v>
      </c>
      <c r="CB75">
        <v>-247.84907835106199</v>
      </c>
      <c r="CC75">
        <v>-247.90609766920099</v>
      </c>
      <c r="CD75">
        <v>1.1877617570950001</v>
      </c>
      <c r="CE75">
        <v>1.16232</v>
      </c>
      <c r="CF75">
        <f t="shared" si="39"/>
        <v>-247.89708403721781</v>
      </c>
    </row>
    <row r="76" spans="1:84" x14ac:dyDescent="0.2">
      <c r="A76" t="s">
        <v>187</v>
      </c>
      <c r="B76" s="1">
        <f t="shared" si="41"/>
        <v>-0.42040257924214236</v>
      </c>
      <c r="C76" s="1">
        <f t="shared" si="42"/>
        <v>4.6059346578403586</v>
      </c>
      <c r="D76" s="1">
        <f t="shared" si="43"/>
        <v>3.2389123443267267</v>
      </c>
      <c r="E76" s="1">
        <f t="shared" si="44"/>
        <v>4.0093782762645036</v>
      </c>
      <c r="F76" s="1">
        <f t="shared" si="45"/>
        <v>3.9028131145247285</v>
      </c>
      <c r="G76" s="1">
        <f t="shared" si="55"/>
        <v>4.0105376534970567</v>
      </c>
      <c r="H76" s="1">
        <f t="shared" si="47"/>
        <v>4.0288788899194445</v>
      </c>
      <c r="I76" s="1">
        <f>(F76-D76)*1.1413+D76</f>
        <v>3.9966222933537061</v>
      </c>
      <c r="K76" s="1">
        <f t="shared" si="48"/>
        <v>-0.47245530049510043</v>
      </c>
      <c r="L76" s="1">
        <f t="shared" si="49"/>
        <v>4.4228553268377659</v>
      </c>
      <c r="M76" s="1">
        <f t="shared" si="50"/>
        <v>3.0511125524404252</v>
      </c>
      <c r="N76" s="1">
        <f t="shared" si="51"/>
        <v>3.7410175848162943</v>
      </c>
      <c r="O76" s="1">
        <f t="shared" si="52"/>
        <v>3.6190656810690971</v>
      </c>
      <c r="P76" s="1">
        <f t="shared" si="56"/>
        <v>3.7112217557203855</v>
      </c>
      <c r="Q76" s="1">
        <f t="shared" si="54"/>
        <v>3.7269122972540347</v>
      </c>
      <c r="R76" s="1">
        <f t="shared" ref="R76" si="57">(O76-M76)*1.1413+M76</f>
        <v>3.6993174581443284</v>
      </c>
      <c r="T76" s="1">
        <f t="shared" ref="T76" si="58">(B76+K76)/2</f>
        <v>-0.44642893986862142</v>
      </c>
      <c r="U76" s="1">
        <f t="shared" ref="U76" si="59">(C76+L76)/2</f>
        <v>4.5143949923390618</v>
      </c>
      <c r="V76" s="1">
        <f t="shared" ref="V76" si="60">(D76+M76)/2</f>
        <v>3.145012448383576</v>
      </c>
      <c r="W76" s="1">
        <f t="shared" ref="W76" si="61">(E76+N76)/2</f>
        <v>3.875197930540399</v>
      </c>
      <c r="X76" s="1">
        <f t="shared" ref="X76" si="62">(F76+O76)/2</f>
        <v>3.7609393977969128</v>
      </c>
      <c r="Y76" s="1">
        <f t="shared" ref="Y76" si="63">(G76+P76)/2</f>
        <v>3.8608797046087213</v>
      </c>
      <c r="Z76" s="1">
        <f t="shared" ref="Z76" si="64">(H76+Q76)/2</f>
        <v>3.8778955935867394</v>
      </c>
      <c r="AA76" s="1">
        <f t="shared" ref="AA76" si="65">(I76+R76)/2</f>
        <v>3.8479698757490173</v>
      </c>
      <c r="AD76" s="1">
        <f t="shared" ref="AD76" si="66">K76-B76</f>
        <v>-5.2052721252958067E-2</v>
      </c>
      <c r="AE76" s="1">
        <f t="shared" ref="AE76" si="67">L76-C76</f>
        <v>-0.18307933100259266</v>
      </c>
      <c r="AF76" s="1">
        <f t="shared" ref="AF76" si="68">M76-D76</f>
        <v>-0.18779979188630147</v>
      </c>
      <c r="AG76" s="1">
        <f t="shared" ref="AG76" si="69">N76-E76</f>
        <v>-0.26836069144820929</v>
      </c>
      <c r="AH76" s="1">
        <f t="shared" ref="AH76" si="70">O76-F76</f>
        <v>-0.28374743345563136</v>
      </c>
      <c r="AI76" s="1">
        <f t="shared" ref="AI76" si="71">P76-G76</f>
        <v>-0.29931589777667122</v>
      </c>
      <c r="AJ76" s="1">
        <f t="shared" ref="AJ76:AK76" si="72">Q76-H76</f>
        <v>-0.30196659266540982</v>
      </c>
      <c r="AK76" s="1">
        <f t="shared" si="72"/>
        <v>-0.29730483520937767</v>
      </c>
      <c r="AL76" s="1"/>
      <c r="AM76" t="s">
        <v>187</v>
      </c>
      <c r="AN76" s="7">
        <f>AE76-AD76</f>
        <v>-0.13102660974963459</v>
      </c>
      <c r="AO76" s="7">
        <f>AF76-AE76</f>
        <v>-4.7204608837088102E-3</v>
      </c>
      <c r="AP76" s="7">
        <f>AH76-AF76</f>
        <v>-9.5947641569329889E-2</v>
      </c>
      <c r="AS76" t="s">
        <v>187</v>
      </c>
      <c r="AT76">
        <v>-342.03810293300302</v>
      </c>
      <c r="AU76">
        <v>-343.582259683377</v>
      </c>
      <c r="AV76">
        <v>-343.56649874983799</v>
      </c>
      <c r="AW76">
        <v>-343.64018911583997</v>
      </c>
      <c r="AX76">
        <v>1.1898864725780001</v>
      </c>
      <c r="AY76">
        <v>1.1622600000000001</v>
      </c>
      <c r="AZ76">
        <f>(AW76-AV76)/AX76+AV76</f>
        <v>-343.62842933540247</v>
      </c>
      <c r="BB76">
        <v>-95.256704406943001</v>
      </c>
      <c r="BC76">
        <v>-95.704931429821002</v>
      </c>
      <c r="BD76">
        <v>-95.712396142976004</v>
      </c>
      <c r="BE76">
        <v>-95.727869231916003</v>
      </c>
      <c r="BF76">
        <v>1.1974669563560001</v>
      </c>
      <c r="BG76">
        <v>1.1634199999999999</v>
      </c>
      <c r="BH76">
        <f>(BE76-BD76)/BF76+BD76</f>
        <v>-95.725317659396865</v>
      </c>
      <c r="BJ76">
        <v>-246.78206848018701</v>
      </c>
      <c r="BK76">
        <v>-247.86998822976699</v>
      </c>
      <c r="BL76">
        <v>-247.848941071707</v>
      </c>
      <c r="BM76">
        <v>-247.90593053320299</v>
      </c>
      <c r="BN76">
        <v>1.188491818973</v>
      </c>
      <c r="BO76">
        <v>1.1630199999999999</v>
      </c>
      <c r="BP76">
        <f>(BM76-BL76)/BN76+BL76</f>
        <v>-247.89689214767253</v>
      </c>
      <c r="BR76">
        <v>-246.78210683517599</v>
      </c>
      <c r="BS76">
        <v>-247.870152392096</v>
      </c>
      <c r="BT76">
        <v>-247.84909911605399</v>
      </c>
      <c r="BU76">
        <v>-247.906167453596</v>
      </c>
      <c r="BV76">
        <v>1.1877335533910001</v>
      </c>
      <c r="BW76">
        <v>1.16231</v>
      </c>
      <c r="BX76">
        <f>(BU76-BT76)/BV76+BT76</f>
        <v>-247.89714721352422</v>
      </c>
      <c r="BZ76">
        <v>-95.256749003242007</v>
      </c>
      <c r="CA76">
        <v>-95.705059022965003</v>
      </c>
      <c r="CB76">
        <v>-95.712537376634998</v>
      </c>
      <c r="CC76">
        <v>-95.728059971489003</v>
      </c>
      <c r="CD76">
        <v>1.196125432823</v>
      </c>
      <c r="CE76">
        <v>1.16221</v>
      </c>
      <c r="CF76">
        <f>(CC76-CB76)/CD76+CB76</f>
        <v>-95.725514773844395</v>
      </c>
    </row>
    <row r="77" spans="1:84" x14ac:dyDescent="0.2">
      <c r="BB77">
        <v>-188.84367237072399</v>
      </c>
      <c r="BC77">
        <v>-189.55381767249301</v>
      </c>
      <c r="BD77">
        <v>-189.525225302217</v>
      </c>
      <c r="BE77">
        <v>-189.553822827614</v>
      </c>
      <c r="BF77">
        <v>1.2195554838610001</v>
      </c>
      <c r="BJ77">
        <v>-188.84367237072399</v>
      </c>
      <c r="BK77">
        <v>-189.55381767249301</v>
      </c>
      <c r="BL77">
        <v>-189.525225302217</v>
      </c>
      <c r="BM77">
        <v>-189.553822827614</v>
      </c>
      <c r="BN77">
        <v>1.2195554838610001</v>
      </c>
    </row>
    <row r="78" spans="1:84" x14ac:dyDescent="0.2">
      <c r="BR78">
        <v>-246.78210683517599</v>
      </c>
      <c r="BS78">
        <v>-247.870152392096</v>
      </c>
      <c r="BT78">
        <v>-247.84909911605399</v>
      </c>
      <c r="BU78">
        <v>-247.906167453596</v>
      </c>
      <c r="BV78">
        <v>1.1877335533910001</v>
      </c>
      <c r="BW78">
        <v>1.16231</v>
      </c>
    </row>
  </sheetData>
  <conditionalFormatting sqref="AD7:AL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horizontalDpi="4294967292" verticalDpi="429496729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06"/>
  <sheetViews>
    <sheetView workbookViewId="0">
      <selection activeCell="B4" sqref="B4"/>
    </sheetView>
  </sheetViews>
  <sheetFormatPr baseColWidth="10" defaultRowHeight="16" x14ac:dyDescent="0.2"/>
  <cols>
    <col min="1" max="1" width="22.1640625" customWidth="1"/>
    <col min="20" max="20" width="22.1640625" customWidth="1"/>
    <col min="37" max="37" width="11.5" bestFit="1" customWidth="1"/>
  </cols>
  <sheetData>
    <row r="1" spans="1:57" ht="21" thickBot="1" x14ac:dyDescent="0.3">
      <c r="A1" s="12" t="s">
        <v>516</v>
      </c>
    </row>
    <row r="2" spans="1:57" ht="17" thickTop="1" x14ac:dyDescent="0.2"/>
    <row r="3" spans="1:57" ht="21" thickBot="1" x14ac:dyDescent="0.3">
      <c r="B3" s="12" t="s">
        <v>531</v>
      </c>
    </row>
    <row r="4" spans="1:57" ht="17" thickTop="1" x14ac:dyDescent="0.2"/>
    <row r="9" spans="1:57" x14ac:dyDescent="0.2">
      <c r="B9" s="2" t="s">
        <v>262</v>
      </c>
      <c r="C9" s="2" t="s">
        <v>262</v>
      </c>
      <c r="D9" s="2" t="s">
        <v>262</v>
      </c>
      <c r="E9" s="2" t="s">
        <v>262</v>
      </c>
      <c r="F9" s="2" t="s">
        <v>262</v>
      </c>
      <c r="G9" s="2" t="s">
        <v>262</v>
      </c>
      <c r="H9" s="2" t="s">
        <v>262</v>
      </c>
      <c r="I9" s="2" t="s">
        <v>262</v>
      </c>
      <c r="K9" s="2" t="s">
        <v>138</v>
      </c>
      <c r="L9" s="2" t="s">
        <v>138</v>
      </c>
      <c r="M9" s="2" t="s">
        <v>138</v>
      </c>
      <c r="O9" s="2" t="s">
        <v>274</v>
      </c>
      <c r="P9" s="2" t="s">
        <v>274</v>
      </c>
      <c r="Q9" s="2" t="s">
        <v>274</v>
      </c>
      <c r="U9" s="2" t="s">
        <v>269</v>
      </c>
      <c r="V9" s="2"/>
      <c r="W9" s="2"/>
      <c r="X9" s="2"/>
      <c r="Y9" s="2"/>
      <c r="AC9" s="2" t="s">
        <v>272</v>
      </c>
      <c r="AK9" s="2" t="s">
        <v>273</v>
      </c>
      <c r="AS9" t="s">
        <v>270</v>
      </c>
      <c r="BA9" t="s">
        <v>271</v>
      </c>
    </row>
    <row r="10" spans="1:57" ht="20" thickBot="1" x14ac:dyDescent="0.3">
      <c r="B10" s="18" t="s">
        <v>0</v>
      </c>
      <c r="C10" s="18" t="s">
        <v>1</v>
      </c>
      <c r="D10" s="18" t="s">
        <v>475</v>
      </c>
      <c r="E10" s="18" t="s">
        <v>521</v>
      </c>
      <c r="F10" s="18" t="s">
        <v>522</v>
      </c>
      <c r="G10" s="18" t="s">
        <v>523</v>
      </c>
      <c r="H10" s="18" t="s">
        <v>524</v>
      </c>
      <c r="I10" s="18" t="s">
        <v>525</v>
      </c>
      <c r="K10" s="18" t="s">
        <v>0</v>
      </c>
      <c r="L10" s="18" t="s">
        <v>1</v>
      </c>
      <c r="M10" s="18" t="s">
        <v>475</v>
      </c>
      <c r="O10" s="18" t="s">
        <v>0</v>
      </c>
      <c r="P10" s="18" t="s">
        <v>1</v>
      </c>
      <c r="Q10" s="18" t="s">
        <v>475</v>
      </c>
      <c r="U10" s="18" t="s">
        <v>0</v>
      </c>
      <c r="V10" s="18" t="s">
        <v>1</v>
      </c>
      <c r="W10" s="18" t="s">
        <v>475</v>
      </c>
      <c r="X10" s="18" t="s">
        <v>521</v>
      </c>
      <c r="Y10" s="18" t="s">
        <v>4</v>
      </c>
      <c r="Z10" s="18" t="s">
        <v>530</v>
      </c>
      <c r="AA10" s="18" t="s">
        <v>522</v>
      </c>
      <c r="AC10" s="18" t="s">
        <v>0</v>
      </c>
      <c r="AD10" s="18" t="s">
        <v>1</v>
      </c>
      <c r="AE10" s="18" t="s">
        <v>475</v>
      </c>
      <c r="AF10" s="18" t="s">
        <v>521</v>
      </c>
      <c r="AG10" s="18" t="s">
        <v>4</v>
      </c>
      <c r="AH10" s="18" t="s">
        <v>530</v>
      </c>
      <c r="AI10" s="18" t="s">
        <v>522</v>
      </c>
      <c r="AK10" s="18" t="s">
        <v>0</v>
      </c>
      <c r="AL10" s="18" t="s">
        <v>1</v>
      </c>
      <c r="AM10" s="18" t="s">
        <v>475</v>
      </c>
      <c r="AN10" s="18" t="s">
        <v>521</v>
      </c>
      <c r="AO10" s="18" t="s">
        <v>4</v>
      </c>
      <c r="AP10" s="18" t="s">
        <v>530</v>
      </c>
      <c r="AQ10" s="18" t="s">
        <v>522</v>
      </c>
      <c r="AS10" s="18" t="s">
        <v>0</v>
      </c>
      <c r="AT10" s="18" t="s">
        <v>1</v>
      </c>
      <c r="AU10" s="18" t="s">
        <v>475</v>
      </c>
      <c r="AV10" s="18" t="s">
        <v>521</v>
      </c>
      <c r="AW10" s="18" t="s">
        <v>4</v>
      </c>
      <c r="AX10" s="18"/>
      <c r="AY10" s="18"/>
      <c r="BA10" s="18" t="s">
        <v>0</v>
      </c>
      <c r="BB10" s="18" t="s">
        <v>1</v>
      </c>
      <c r="BC10" s="18" t="s">
        <v>475</v>
      </c>
      <c r="BD10" s="18" t="s">
        <v>521</v>
      </c>
      <c r="BE10" s="18" t="s">
        <v>4</v>
      </c>
    </row>
    <row r="11" spans="1:57" ht="17" thickTop="1" x14ac:dyDescent="0.2">
      <c r="A11" t="s">
        <v>140</v>
      </c>
      <c r="B11" s="1">
        <f>627.5095*(AC11+AK11-U11)</f>
        <v>3.6894341170499443</v>
      </c>
      <c r="C11" s="1">
        <f>627.5095*(AD11+AL11-V11)</f>
        <v>5.0088636809750646</v>
      </c>
      <c r="D11" s="1">
        <f>627.5095*(AE11+AM11-W11)</f>
        <v>4.7768367113921277</v>
      </c>
      <c r="E11" s="1">
        <f>627.5095*(AF11+AN11-X11)</f>
        <v>5.032218541631436</v>
      </c>
      <c r="F11" s="1">
        <f>627.5095*(AI11+AQ11-AA11)</f>
        <v>5.0145985476789781</v>
      </c>
      <c r="G11" s="1">
        <f>(F11-D11)*Z11+D11</f>
        <v>5.0340094239934361</v>
      </c>
      <c r="H11" s="1">
        <f>(F11-D11)*Y11+D11</f>
        <v>5.0372818457600603</v>
      </c>
      <c r="I11" s="1">
        <f>(F11-D11)*1.0527+D11</f>
        <v>5.0271285964512948</v>
      </c>
      <c r="K11" s="1">
        <f>627.5095*(AS11+BA11-U11)</f>
        <v>3.666327610216813</v>
      </c>
      <c r="L11" s="1">
        <f>627.5095*(AT11+BB11-V11)</f>
        <v>4.9435957803175974</v>
      </c>
      <c r="M11" s="1">
        <f>627.5095*(AU11+BC11-W11)</f>
        <v>4.7182233619832736</v>
      </c>
      <c r="O11" s="1">
        <f>(B11+K11)/2</f>
        <v>3.6778808636333786</v>
      </c>
      <c r="P11" s="1">
        <f t="shared" ref="P11:Q26" si="0">(C11+L11)/2</f>
        <v>4.976229730646331</v>
      </c>
      <c r="Q11" s="1">
        <f t="shared" si="0"/>
        <v>4.7475300366877011</v>
      </c>
      <c r="T11" t="s">
        <v>140</v>
      </c>
      <c r="U11">
        <v>-152.137776180706</v>
      </c>
      <c r="V11">
        <v>-152.738844465488</v>
      </c>
      <c r="W11">
        <v>-152.73144514771201</v>
      </c>
      <c r="X11">
        <v>-152.750924728097</v>
      </c>
      <c r="Y11">
        <v>1.0954034442</v>
      </c>
      <c r="Z11">
        <v>1.0816399999999999</v>
      </c>
      <c r="AA11">
        <f>(X11-W11)/Y11+W11</f>
        <v>-152.74922816682533</v>
      </c>
      <c r="AB11" t="s">
        <v>140</v>
      </c>
      <c r="AC11">
        <v>-76.065852500993003</v>
      </c>
      <c r="AD11">
        <v>-76.365411776044994</v>
      </c>
      <c r="AE11">
        <v>-76.361885694845995</v>
      </c>
      <c r="AF11">
        <v>-76.371432357662997</v>
      </c>
      <c r="AG11">
        <v>1.095821886445</v>
      </c>
      <c r="AH11">
        <v>1.0819300000000001</v>
      </c>
      <c r="AI11">
        <f>(AF11-AE11)/AG11+AE11</f>
        <v>-76.370597569407991</v>
      </c>
      <c r="AJ11" t="s">
        <v>140</v>
      </c>
      <c r="AK11">
        <v>-76.066044192443002</v>
      </c>
      <c r="AL11">
        <v>-76.36545055741</v>
      </c>
      <c r="AM11">
        <v>-76.361947079329994</v>
      </c>
      <c r="AN11">
        <v>-76.371473020062993</v>
      </c>
      <c r="AO11">
        <v>1.0959123427690001</v>
      </c>
      <c r="AP11">
        <v>1.0820099999999999</v>
      </c>
      <c r="AQ11">
        <f>(AN11-AM11)/AO11+AM11</f>
        <v>-76.37063932629286</v>
      </c>
      <c r="AR11" t="s">
        <v>222</v>
      </c>
      <c r="AS11">
        <v>-76.066070033258001</v>
      </c>
      <c r="AT11">
        <v>-76.365523956868998</v>
      </c>
      <c r="AU11">
        <v>-76.362010444860005</v>
      </c>
      <c r="AV11">
        <v>-76.371699908867996</v>
      </c>
      <c r="AW11">
        <v>1.0938585749330001</v>
      </c>
      <c r="AZ11" t="s">
        <v>242</v>
      </c>
      <c r="BA11">
        <v>-76.065863482739005</v>
      </c>
      <c r="BB11">
        <v>-76.365442387602002</v>
      </c>
      <c r="BC11">
        <v>-76.361915735630006</v>
      </c>
      <c r="BD11">
        <v>-76.371652041562996</v>
      </c>
      <c r="BE11">
        <v>1.09400844669</v>
      </c>
    </row>
    <row r="12" spans="1:57" x14ac:dyDescent="0.2">
      <c r="A12" t="s">
        <v>141</v>
      </c>
      <c r="B12" s="1">
        <f t="shared" ref="B12:B29" si="1">627.5095*(AC12+AK12-U12)</f>
        <v>3.7392828122181418</v>
      </c>
      <c r="C12" s="1">
        <f t="shared" ref="C12:C29" si="2">627.5095*(AD12+AL12-V12)</f>
        <v>5.7466626455161087</v>
      </c>
      <c r="D12" s="1">
        <f t="shared" ref="D12:D29" si="3">627.5095*(AE12+AM12-W12)</f>
        <v>5.3671493094207809</v>
      </c>
      <c r="E12" s="1">
        <f>627.5095*(AF12+AN12-X12)</f>
        <v>5.7234793045028782</v>
      </c>
      <c r="F12" s="1">
        <f>627.5095*(AI12+AQ12-AA12)</f>
        <v>5.6989841895482831</v>
      </c>
      <c r="G12" s="1">
        <f>(F12-D12)*Z12+D12</f>
        <v>5.7244691083420749</v>
      </c>
      <c r="H12" s="1">
        <f>(F12-D12)*Y12+D12</f>
        <v>5.7294753791695099</v>
      </c>
      <c r="I12" s="1">
        <f t="shared" ref="I12:I70" si="4">(F12-D12)*1.0527+D12</f>
        <v>5.7164718877310028</v>
      </c>
      <c r="K12" s="1">
        <f t="shared" ref="K12:K26" si="5">627.5095*(AS12+BA12-U12)</f>
        <v>3.7136740961958359</v>
      </c>
      <c r="L12" s="1">
        <f t="shared" ref="L12:L26" si="6">627.5095*(AT12+BB12-V12)</f>
        <v>5.6741800547766319</v>
      </c>
      <c r="M12" s="1">
        <f t="shared" ref="M12:M26" si="7">627.5095*(AU12+BC12-W12)</f>
        <v>5.2965004332536516</v>
      </c>
      <c r="O12" s="1">
        <f t="shared" ref="O12:O75" si="8">(B12+K12)/2</f>
        <v>3.7264784542069886</v>
      </c>
      <c r="P12" s="1">
        <f t="shared" ref="P12:Q75" si="9">(C12+L12)/2</f>
        <v>5.7104213501463708</v>
      </c>
      <c r="Q12" s="1">
        <f t="shared" si="0"/>
        <v>5.3318248713372167</v>
      </c>
      <c r="T12" t="s">
        <v>141</v>
      </c>
      <c r="U12">
        <v>-191.17171843527899</v>
      </c>
      <c r="V12">
        <v>-191.95823509657399</v>
      </c>
      <c r="W12">
        <v>-191.95760519178901</v>
      </c>
      <c r="X12">
        <v>-191.98512761241699</v>
      </c>
      <c r="Y12">
        <v>1.0918866323200001</v>
      </c>
      <c r="Z12">
        <v>1.0768</v>
      </c>
      <c r="AA12">
        <f t="shared" ref="AA12:AA70" si="10">(X12-W12)/Y12+W12</f>
        <v>-191.98281149051391</v>
      </c>
      <c r="AB12" t="s">
        <v>141</v>
      </c>
      <c r="AC12">
        <v>-76.065792010221998</v>
      </c>
      <c r="AD12">
        <v>-76.365396683059998</v>
      </c>
      <c r="AE12">
        <v>-76.361864076977</v>
      </c>
      <c r="AF12">
        <v>-76.371417396164006</v>
      </c>
      <c r="AG12">
        <v>1.09579419992</v>
      </c>
      <c r="AH12">
        <v>1.0819000000000001</v>
      </c>
      <c r="AI12">
        <f t="shared" ref="AI12:AI70" si="11">(AF12-AE12)/AG12+AE12</f>
        <v>-76.37058224612565</v>
      </c>
      <c r="AJ12" t="s">
        <v>141</v>
      </c>
      <c r="AK12">
        <v>-115.099967498838</v>
      </c>
      <c r="AL12">
        <v>-115.583680524039</v>
      </c>
      <c r="AM12">
        <v>-115.58718801831</v>
      </c>
      <c r="AN12">
        <v>-115.604589271782</v>
      </c>
      <c r="AO12">
        <v>1.0903507594240001</v>
      </c>
      <c r="AP12">
        <v>1.0743499999999999</v>
      </c>
      <c r="AQ12">
        <f t="shared" ref="AQ12:AQ70" si="12">(AN12-AM12)/AO12+AM12</f>
        <v>-115.6031473353661</v>
      </c>
      <c r="AR12" t="s">
        <v>223</v>
      </c>
      <c r="AS12">
        <v>-115.099988263364</v>
      </c>
      <c r="AT12">
        <v>-115.583743306475</v>
      </c>
      <c r="AU12">
        <v>-115.58725065970199</v>
      </c>
      <c r="AV12">
        <v>-115.604848903617</v>
      </c>
      <c r="AW12">
        <v>1.088299452544</v>
      </c>
      <c r="AZ12" t="s">
        <v>243</v>
      </c>
      <c r="BA12">
        <v>-76.065812055780995</v>
      </c>
      <c r="BB12">
        <v>-76.365449408979998</v>
      </c>
      <c r="BC12">
        <v>-76.361914021730996</v>
      </c>
      <c r="BD12">
        <v>-76.371649934393005</v>
      </c>
      <c r="BE12">
        <v>1.0936570555780001</v>
      </c>
    </row>
    <row r="13" spans="1:57" x14ac:dyDescent="0.2">
      <c r="A13" t="s">
        <v>142</v>
      </c>
      <c r="B13" s="1">
        <f t="shared" si="1"/>
        <v>4.6317783736495013</v>
      </c>
      <c r="C13" s="1">
        <f t="shared" si="2"/>
        <v>7.1309118511521827</v>
      </c>
      <c r="D13" s="1">
        <f t="shared" si="3"/>
        <v>6.5847570564941282</v>
      </c>
      <c r="E13" s="1">
        <f>627.5095*(AF13+AN13-X13)</f>
        <v>7.0346311239145045</v>
      </c>
      <c r="F13" s="1">
        <f>627.5095*(AI13+AQ13-AA13)</f>
        <v>6.9999951652654122</v>
      </c>
      <c r="G13" s="1">
        <f>(F13-D13)*Z13+D13</f>
        <v>7.0299670519565236</v>
      </c>
      <c r="H13" s="1">
        <f>(F13-D13)*Y13+D13</f>
        <v>7.0365196919936182</v>
      </c>
      <c r="I13" s="1">
        <f t="shared" si="4"/>
        <v>7.0218782135976587</v>
      </c>
      <c r="K13" s="1">
        <f t="shared" si="5"/>
        <v>4.6116673097537948</v>
      </c>
      <c r="L13" s="1">
        <f t="shared" si="6"/>
        <v>7.0657806704099126</v>
      </c>
      <c r="M13" s="1">
        <f t="shared" si="7"/>
        <v>6.5247264913322551</v>
      </c>
      <c r="O13" s="1">
        <f t="shared" si="8"/>
        <v>4.621722841701648</v>
      </c>
      <c r="P13" s="1">
        <f t="shared" si="9"/>
        <v>7.0983462607810477</v>
      </c>
      <c r="Q13" s="1">
        <f t="shared" si="0"/>
        <v>6.5547417739131912</v>
      </c>
      <c r="T13" t="s">
        <v>142</v>
      </c>
      <c r="U13">
        <v>-171.334652709962</v>
      </c>
      <c r="V13">
        <v>-172.089809175326</v>
      </c>
      <c r="W13">
        <v>-172.09526570109301</v>
      </c>
      <c r="X13">
        <v>-172.12257206908899</v>
      </c>
      <c r="Y13">
        <v>1.087960439942</v>
      </c>
      <c r="Z13">
        <v>1.0721799999999999</v>
      </c>
      <c r="AA13">
        <f t="shared" si="10"/>
        <v>-172.12036437839183</v>
      </c>
      <c r="AB13" t="s">
        <v>142</v>
      </c>
      <c r="AC13">
        <v>-76.065502918285006</v>
      </c>
      <c r="AD13">
        <v>-76.365298457391006</v>
      </c>
      <c r="AE13">
        <v>-76.361738368966996</v>
      </c>
      <c r="AF13">
        <v>-76.371318766689001</v>
      </c>
      <c r="AG13">
        <v>1.095680187141</v>
      </c>
      <c r="AH13">
        <v>1.0818000000000001</v>
      </c>
      <c r="AI13">
        <f t="shared" si="11"/>
        <v>-76.370482159202908</v>
      </c>
      <c r="AJ13" t="s">
        <v>142</v>
      </c>
      <c r="AK13">
        <v>-95.261768583307003</v>
      </c>
      <c r="AL13">
        <v>-95.713146887026994</v>
      </c>
      <c r="AM13">
        <v>-95.723033854248001</v>
      </c>
      <c r="AN13">
        <v>-95.740042904590993</v>
      </c>
      <c r="AO13">
        <v>1.083850992705</v>
      </c>
      <c r="AP13">
        <v>1.0666899999999999</v>
      </c>
      <c r="AQ13">
        <f t="shared" si="12"/>
        <v>-95.73872701729114</v>
      </c>
      <c r="AR13" t="s">
        <v>224</v>
      </c>
      <c r="AS13">
        <v>-95.261780879476007</v>
      </c>
      <c r="AT13">
        <v>-95.713199950212996</v>
      </c>
      <c r="AU13">
        <v>-95.723081646634</v>
      </c>
      <c r="AV13">
        <v>-95.740257816162</v>
      </c>
      <c r="AW13">
        <v>1.0818537659580001</v>
      </c>
      <c r="AZ13" t="s">
        <v>244</v>
      </c>
      <c r="BA13">
        <v>-76.065522671135</v>
      </c>
      <c r="BB13">
        <v>-76.365349187343995</v>
      </c>
      <c r="BC13">
        <v>-76.361786241372002</v>
      </c>
      <c r="BD13">
        <v>-76.371552085738998</v>
      </c>
      <c r="BE13">
        <v>1.0935657793910001</v>
      </c>
    </row>
    <row r="14" spans="1:57" x14ac:dyDescent="0.2">
      <c r="A14" t="s">
        <v>143</v>
      </c>
      <c r="B14" s="1">
        <f t="shared" si="1"/>
        <v>5.812484316380818</v>
      </c>
      <c r="C14" s="1">
        <f t="shared" si="2"/>
        <v>8.1454240263329645</v>
      </c>
      <c r="D14" s="1">
        <f t="shared" si="3"/>
        <v>7.8130186441401541</v>
      </c>
      <c r="E14" s="1"/>
      <c r="F14" s="1"/>
      <c r="G14" s="1"/>
      <c r="H14" s="1"/>
      <c r="I14" s="1"/>
      <c r="K14" s="1">
        <f t="shared" si="5"/>
        <v>5.7880525954273878</v>
      </c>
      <c r="L14" s="1">
        <f t="shared" si="6"/>
        <v>8.0529195992021219</v>
      </c>
      <c r="M14" s="1">
        <f t="shared" si="7"/>
        <v>7.7264259664334363</v>
      </c>
      <c r="O14" s="1">
        <f t="shared" si="8"/>
        <v>5.8002684559041029</v>
      </c>
      <c r="P14" s="1">
        <f t="shared" si="9"/>
        <v>8.0991718127675441</v>
      </c>
      <c r="Q14" s="1">
        <f t="shared" si="0"/>
        <v>7.7697223052867948</v>
      </c>
      <c r="T14" t="s">
        <v>143</v>
      </c>
      <c r="U14">
        <v>-323.19359116602197</v>
      </c>
      <c r="V14">
        <v>-324.56362156663101</v>
      </c>
      <c r="W14">
        <v>-324.55774715372098</v>
      </c>
      <c r="AB14" t="s">
        <v>143</v>
      </c>
      <c r="AC14">
        <v>-76.065587249123993</v>
      </c>
      <c r="AD14">
        <v>-76.365330210799996</v>
      </c>
      <c r="AE14">
        <v>-76.361777688866994</v>
      </c>
      <c r="AJ14" t="s">
        <v>143</v>
      </c>
      <c r="AK14">
        <v>-247.11874113391801</v>
      </c>
      <c r="AL14">
        <v>-248.185310796929</v>
      </c>
      <c r="AM14">
        <v>-248.18351862762501</v>
      </c>
      <c r="AR14" t="s">
        <v>225</v>
      </c>
      <c r="AS14">
        <v>-247.11875413981099</v>
      </c>
      <c r="AT14">
        <v>-248.18538598638699</v>
      </c>
      <c r="AU14">
        <v>-248.18358821442999</v>
      </c>
      <c r="AZ14" t="s">
        <v>245</v>
      </c>
      <c r="BA14">
        <v>-76.065613177654996</v>
      </c>
      <c r="BB14">
        <v>-76.365402436523993</v>
      </c>
      <c r="BC14">
        <v>-76.361846096272004</v>
      </c>
    </row>
    <row r="15" spans="1:57" x14ac:dyDescent="0.2">
      <c r="A15" t="s">
        <v>144</v>
      </c>
      <c r="B15" s="1">
        <f t="shared" si="1"/>
        <v>3.5576205263243157</v>
      </c>
      <c r="C15" s="1">
        <f t="shared" si="2"/>
        <v>5.8865059482097477</v>
      </c>
      <c r="D15" s="1">
        <f t="shared" si="3"/>
        <v>5.448053976217949</v>
      </c>
      <c r="E15" s="1">
        <f>627.5095*(AF15+AN15-X15)</f>
        <v>5.876901744629107</v>
      </c>
      <c r="F15" s="1">
        <f>627.5095*(AI15+AQ15-AA15)</f>
        <v>5.8512573604087592</v>
      </c>
      <c r="G15" s="1">
        <f>(F15-D15)*Z15+D15</f>
        <v>5.8810742506696698</v>
      </c>
      <c r="H15" s="1">
        <f>(F15-D15)*Y15+D15</f>
        <v>5.8874700060687504</v>
      </c>
      <c r="I15" s="1">
        <f t="shared" si="4"/>
        <v>5.8725061787556152</v>
      </c>
      <c r="K15" s="1">
        <f t="shared" si="5"/>
        <v>3.5334624779644637</v>
      </c>
      <c r="L15" s="1">
        <f t="shared" si="6"/>
        <v>5.8188415630539954</v>
      </c>
      <c r="M15" s="1">
        <f t="shared" si="7"/>
        <v>5.3785609411534949</v>
      </c>
      <c r="O15" s="1">
        <f t="shared" si="8"/>
        <v>3.5455415021443897</v>
      </c>
      <c r="P15" s="1">
        <f t="shared" si="9"/>
        <v>5.8526737556318711</v>
      </c>
      <c r="Q15" s="1">
        <f t="shared" si="0"/>
        <v>5.4133074586857219</v>
      </c>
      <c r="T15" t="s">
        <v>144</v>
      </c>
      <c r="U15">
        <v>-230.20543064620099</v>
      </c>
      <c r="V15">
        <v>-231.17660845715</v>
      </c>
      <c r="W15">
        <v>-231.18295864862799</v>
      </c>
      <c r="X15">
        <v>-231.21841866451101</v>
      </c>
      <c r="Y15">
        <v>1.089812355451</v>
      </c>
      <c r="Z15">
        <v>1.07395</v>
      </c>
      <c r="AA15">
        <f t="shared" si="10"/>
        <v>-231.21549637469215</v>
      </c>
      <c r="AB15" t="s">
        <v>144</v>
      </c>
      <c r="AC15">
        <v>-115.099765796591</v>
      </c>
      <c r="AD15">
        <v>-115.583542504299</v>
      </c>
      <c r="AE15">
        <v>-115.587079575964</v>
      </c>
      <c r="AF15">
        <v>-115.60445886316801</v>
      </c>
      <c r="AG15">
        <v>1.090323642397</v>
      </c>
      <c r="AH15">
        <v>1.07433</v>
      </c>
      <c r="AI15">
        <f t="shared" si="11"/>
        <v>-115.60301914338069</v>
      </c>
      <c r="AJ15" t="s">
        <v>144</v>
      </c>
      <c r="AK15">
        <v>-115.099995420659</v>
      </c>
      <c r="AL15">
        <v>-115.58368520889699</v>
      </c>
      <c r="AM15">
        <v>-115.587197046374</v>
      </c>
      <c r="AN15">
        <v>-115.604594362661</v>
      </c>
      <c r="AO15">
        <v>1.090357110649</v>
      </c>
      <c r="AP15">
        <v>1.0743499999999999</v>
      </c>
      <c r="AQ15">
        <f t="shared" si="12"/>
        <v>-115.60315265955531</v>
      </c>
      <c r="AR15" t="s">
        <v>226</v>
      </c>
      <c r="AS15">
        <v>-115.10001875015401</v>
      </c>
      <c r="AT15">
        <v>-115.58375434456001</v>
      </c>
      <c r="AU15">
        <v>-115.58726616371101</v>
      </c>
      <c r="AV15">
        <v>-115.604861354253</v>
      </c>
      <c r="AW15">
        <v>1.0881731770309999</v>
      </c>
      <c r="AZ15" t="s">
        <v>246</v>
      </c>
      <c r="BA15">
        <v>-115.099780965395</v>
      </c>
      <c r="BB15">
        <v>-115.583581198693</v>
      </c>
      <c r="BC15">
        <v>-115.587121202823</v>
      </c>
      <c r="BD15">
        <v>-115.604720328353</v>
      </c>
      <c r="BE15">
        <v>1.0882730495740001</v>
      </c>
    </row>
    <row r="16" spans="1:57" x14ac:dyDescent="0.2">
      <c r="A16" t="s">
        <v>145</v>
      </c>
      <c r="B16" s="1">
        <f t="shared" si="1"/>
        <v>4.2720692072488351</v>
      </c>
      <c r="C16" s="1">
        <f t="shared" si="2"/>
        <v>7.771430462714096</v>
      </c>
      <c r="D16" s="1">
        <f t="shared" si="3"/>
        <v>7.0386584937063663</v>
      </c>
      <c r="E16" s="1">
        <f>627.5095*(AF16+AN16-X16)</f>
        <v>7.6686552493397846</v>
      </c>
      <c r="F16" s="1">
        <f>627.5095*(AI16+AQ16-AA16)</f>
        <v>7.629407736849112</v>
      </c>
      <c r="G16" s="1">
        <f>(F16-D16)*Z16+D16</f>
        <v>7.6708251662858498</v>
      </c>
      <c r="H16" s="1">
        <f>(F16-D16)*Y16+D16</f>
        <v>7.6804925933414339</v>
      </c>
      <c r="I16" s="1">
        <f t="shared" si="4"/>
        <v>7.6605402219627345</v>
      </c>
      <c r="K16" s="1">
        <f t="shared" si="5"/>
        <v>4.2522550551507239</v>
      </c>
      <c r="L16" s="1">
        <f t="shared" si="6"/>
        <v>7.7071845233972613</v>
      </c>
      <c r="M16" s="1">
        <f t="shared" si="7"/>
        <v>6.9741079292862143</v>
      </c>
      <c r="O16" s="1">
        <f t="shared" si="8"/>
        <v>4.2621621311997799</v>
      </c>
      <c r="P16" s="1">
        <f t="shared" si="9"/>
        <v>7.7393074930556782</v>
      </c>
      <c r="Q16" s="1">
        <f t="shared" si="0"/>
        <v>7.0063832114962903</v>
      </c>
      <c r="T16" t="s">
        <v>145</v>
      </c>
      <c r="U16">
        <v>-210.36784836757499</v>
      </c>
      <c r="V16">
        <v>-211.30883370318199</v>
      </c>
      <c r="W16">
        <v>-211.32106466345499</v>
      </c>
      <c r="X16">
        <v>-211.35648917255</v>
      </c>
      <c r="Y16">
        <v>1.0864746880089999</v>
      </c>
      <c r="Z16">
        <v>1.0701099999999999</v>
      </c>
      <c r="AA16">
        <f t="shared" si="10"/>
        <v>-211.35366966519683</v>
      </c>
      <c r="AB16" t="s">
        <v>145</v>
      </c>
      <c r="AC16">
        <v>-115.099275821047</v>
      </c>
      <c r="AD16">
        <v>-115.583303672714</v>
      </c>
      <c r="AE16">
        <v>-115.58681588715</v>
      </c>
      <c r="AF16">
        <v>-115.60422409738401</v>
      </c>
      <c r="AG16">
        <v>1.0902381392939999</v>
      </c>
      <c r="AH16">
        <v>1.07426</v>
      </c>
      <c r="AI16">
        <f t="shared" si="11"/>
        <v>-115.60278323373841</v>
      </c>
      <c r="AJ16" t="s">
        <v>145</v>
      </c>
      <c r="AK16">
        <v>-95.261764571179</v>
      </c>
      <c r="AL16">
        <v>-95.713145468221995</v>
      </c>
      <c r="AM16">
        <v>-95.723031960474003</v>
      </c>
      <c r="AN16">
        <v>-95.740044295640999</v>
      </c>
      <c r="AO16">
        <v>1.083848050484</v>
      </c>
      <c r="AP16">
        <v>1.0666800000000001</v>
      </c>
      <c r="AQ16">
        <f t="shared" si="12"/>
        <v>-95.738728196823189</v>
      </c>
      <c r="AR16" t="s">
        <v>227</v>
      </c>
      <c r="AS16">
        <v>-95.261781003772001</v>
      </c>
      <c r="AT16">
        <v>-95.713208000392996</v>
      </c>
      <c r="AU16">
        <v>-95.723089966973006</v>
      </c>
      <c r="AV16">
        <v>-95.740270851825002</v>
      </c>
      <c r="AW16">
        <v>1.0816513376029999</v>
      </c>
      <c r="AZ16" t="s">
        <v>247</v>
      </c>
      <c r="BA16">
        <v>-115.09929096431399</v>
      </c>
      <c r="BB16">
        <v>-115.58334352296001</v>
      </c>
      <c r="BC16">
        <v>-115.586860748519</v>
      </c>
      <c r="BD16">
        <v>-115.604490552386</v>
      </c>
      <c r="BE16">
        <v>1.088129190539</v>
      </c>
    </row>
    <row r="17" spans="1:57" x14ac:dyDescent="0.2">
      <c r="A17" t="s">
        <v>146</v>
      </c>
      <c r="B17" s="1">
        <f t="shared" si="1"/>
        <v>5.254668919311376</v>
      </c>
      <c r="C17" s="1">
        <f t="shared" si="2"/>
        <v>8.2554995433914886</v>
      </c>
      <c r="D17" s="1">
        <f t="shared" si="3"/>
        <v>7.7833724698762659</v>
      </c>
      <c r="E17" s="1"/>
      <c r="F17" s="1"/>
      <c r="G17" s="1"/>
      <c r="H17" s="1"/>
      <c r="I17" s="1"/>
      <c r="K17" s="1">
        <f t="shared" si="5"/>
        <v>5.2297670594580916</v>
      </c>
      <c r="L17" s="1">
        <f t="shared" si="6"/>
        <v>8.1613382388938636</v>
      </c>
      <c r="M17" s="1">
        <f t="shared" si="7"/>
        <v>7.6910210308114761</v>
      </c>
      <c r="O17" s="1">
        <f t="shared" si="8"/>
        <v>5.2422179893847343</v>
      </c>
      <c r="P17" s="1">
        <f t="shared" si="9"/>
        <v>8.2084188911426761</v>
      </c>
      <c r="Q17" s="1">
        <f t="shared" si="0"/>
        <v>7.7371967503438714</v>
      </c>
      <c r="T17" t="s">
        <v>146</v>
      </c>
      <c r="U17">
        <v>-362.22692931332102</v>
      </c>
      <c r="V17">
        <v>-363.78191556070499</v>
      </c>
      <c r="W17">
        <v>-363.78295874925902</v>
      </c>
      <c r="AB17" t="s">
        <v>146</v>
      </c>
      <c r="AC17">
        <v>-115.099453462071</v>
      </c>
      <c r="AD17">
        <v>-115.58340663571801</v>
      </c>
      <c r="AE17">
        <v>-115.586923247127</v>
      </c>
      <c r="AJ17" t="s">
        <v>146</v>
      </c>
      <c r="AK17">
        <v>-247.11910200365199</v>
      </c>
      <c r="AL17">
        <v>-248.18535294959</v>
      </c>
      <c r="AM17">
        <v>-248.18363190908701</v>
      </c>
      <c r="AR17" t="s">
        <v>228</v>
      </c>
      <c r="AS17">
        <v>-247.11911983748601</v>
      </c>
      <c r="AT17">
        <v>-248.18544316435199</v>
      </c>
      <c r="AU17">
        <v>-248.183716236572</v>
      </c>
      <c r="AZ17" t="s">
        <v>248</v>
      </c>
      <c r="BA17">
        <v>-115.099475311875</v>
      </c>
      <c r="BB17">
        <v>-115.58346647654</v>
      </c>
      <c r="BC17">
        <v>-115.586986091022</v>
      </c>
    </row>
    <row r="18" spans="1:57" x14ac:dyDescent="0.2">
      <c r="A18" t="s">
        <v>147</v>
      </c>
      <c r="B18" s="1">
        <f t="shared" si="1"/>
        <v>3.5195460240881191</v>
      </c>
      <c r="C18" s="1">
        <f t="shared" si="2"/>
        <v>5.0855097997116561</v>
      </c>
      <c r="D18" s="1">
        <f t="shared" si="3"/>
        <v>4.8071202200757774</v>
      </c>
      <c r="E18" s="1">
        <f>627.5095*(AF18+AN18-X18)</f>
        <v>5.1215132890455353</v>
      </c>
      <c r="F18" s="1">
        <f>627.5095*(AI18+AQ18-AA18)</f>
        <v>5.0991656045680998</v>
      </c>
      <c r="G18" s="1">
        <f>(F18-D18)*Z18+D18</f>
        <v>5.121623894635559</v>
      </c>
      <c r="H18" s="1">
        <f>(F18-D18)*Y18+D18</f>
        <v>5.126039134148149</v>
      </c>
      <c r="I18" s="1">
        <f t="shared" si="4"/>
        <v>5.1145563963308449</v>
      </c>
      <c r="K18" s="1">
        <f t="shared" si="5"/>
        <v>3.4959993481979565</v>
      </c>
      <c r="L18" s="1">
        <f t="shared" si="6"/>
        <v>5.0181456276634711</v>
      </c>
      <c r="M18" s="1">
        <f t="shared" si="7"/>
        <v>4.7449062851661692</v>
      </c>
      <c r="O18" s="1">
        <f t="shared" si="8"/>
        <v>3.5077726861430376</v>
      </c>
      <c r="P18" s="1">
        <f t="shared" si="9"/>
        <v>5.0518277136875636</v>
      </c>
      <c r="Q18" s="1">
        <f t="shared" si="0"/>
        <v>4.7760132526209738</v>
      </c>
      <c r="T18" t="s">
        <v>147</v>
      </c>
      <c r="U18">
        <v>-191.17151414252001</v>
      </c>
      <c r="V18">
        <v>-191.957127405183</v>
      </c>
      <c r="W18">
        <v>-191.95672609909099</v>
      </c>
      <c r="X18">
        <v>-191.98412331696699</v>
      </c>
      <c r="Y18">
        <v>1.092018333475</v>
      </c>
      <c r="Z18">
        <v>1.0769</v>
      </c>
      <c r="AA18">
        <f t="shared" si="10"/>
        <v>-191.98181470523994</v>
      </c>
      <c r="AB18" t="s">
        <v>147</v>
      </c>
      <c r="AC18">
        <v>-115.09985254675099</v>
      </c>
      <c r="AD18">
        <v>-115.583571144101</v>
      </c>
      <c r="AE18">
        <v>-115.587115839272</v>
      </c>
      <c r="AF18">
        <v>-115.604486842748</v>
      </c>
      <c r="AG18">
        <v>1.0903445362890001</v>
      </c>
      <c r="AH18">
        <v>1.0743499999999999</v>
      </c>
      <c r="AI18">
        <f t="shared" si="11"/>
        <v>-115.6030475038953</v>
      </c>
      <c r="AJ18" t="s">
        <v>147</v>
      </c>
      <c r="AK18">
        <v>-76.066052842396999</v>
      </c>
      <c r="AL18">
        <v>-76.365451985689006</v>
      </c>
      <c r="AM18">
        <v>-76.361949626441998</v>
      </c>
      <c r="AN18">
        <v>-76.371474823615998</v>
      </c>
      <c r="AO18">
        <v>1.0959162362329999</v>
      </c>
      <c r="AP18">
        <v>1.0820099999999999</v>
      </c>
      <c r="AQ18">
        <f t="shared" si="12"/>
        <v>-76.370641164042297</v>
      </c>
      <c r="AR18" t="s">
        <v>229</v>
      </c>
      <c r="AS18">
        <v>-76.066082087183005</v>
      </c>
      <c r="AT18">
        <v>-76.365535968375994</v>
      </c>
      <c r="AU18">
        <v>-76.362022615556995</v>
      </c>
      <c r="AV18">
        <v>-76.371708089113994</v>
      </c>
      <c r="AW18">
        <v>1.0937262539099999</v>
      </c>
      <c r="AZ18" t="s">
        <v>249</v>
      </c>
      <c r="BA18">
        <v>-115.09986082598</v>
      </c>
      <c r="BB18">
        <v>-115.583594513051</v>
      </c>
      <c r="BC18">
        <v>-115.58714199436901</v>
      </c>
      <c r="BD18">
        <v>-115.60473610995</v>
      </c>
      <c r="BE18">
        <v>1.0885063195039999</v>
      </c>
    </row>
    <row r="19" spans="1:57" x14ac:dyDescent="0.2">
      <c r="A19" t="s">
        <v>148</v>
      </c>
      <c r="B19" s="1">
        <f t="shared" si="1"/>
        <v>0.93119759075117536</v>
      </c>
      <c r="C19" s="1">
        <f t="shared" si="2"/>
        <v>3.090761649838639</v>
      </c>
      <c r="D19" s="1">
        <f t="shared" si="3"/>
        <v>2.7490475997402988</v>
      </c>
      <c r="E19" s="1">
        <f>627.5095*(AF19+AN19-X19)</f>
        <v>3.126874194690128</v>
      </c>
      <c r="F19" s="1">
        <f>627.5095*(AI19+AQ19-AA19)</f>
        <v>3.1035420230134996</v>
      </c>
      <c r="G19" s="1">
        <f>(F19-D19)*Z19+D19</f>
        <v>3.1284488011926745</v>
      </c>
      <c r="H19" s="1">
        <f>(F19-D19)*Y19+D19</f>
        <v>3.1342963248173659</v>
      </c>
      <c r="I19" s="1">
        <f t="shared" si="4"/>
        <v>3.1222238791199972</v>
      </c>
      <c r="K19" s="1">
        <f t="shared" si="5"/>
        <v>0.90867656782824502</v>
      </c>
      <c r="L19" s="1">
        <f t="shared" si="6"/>
        <v>3.0373515678025687</v>
      </c>
      <c r="M19" s="1">
        <f t="shared" si="7"/>
        <v>2.6944582102345076</v>
      </c>
      <c r="O19" s="1">
        <f t="shared" si="8"/>
        <v>0.91993707928971014</v>
      </c>
      <c r="P19" s="1">
        <f t="shared" si="9"/>
        <v>3.0640566088206036</v>
      </c>
      <c r="Q19" s="1">
        <f t="shared" si="0"/>
        <v>2.7217529049874032</v>
      </c>
      <c r="T19" t="s">
        <v>148</v>
      </c>
      <c r="U19">
        <v>-210.36320424776301</v>
      </c>
      <c r="V19">
        <v>-211.30171505410701</v>
      </c>
      <c r="W19">
        <v>-211.314593395803</v>
      </c>
      <c r="X19">
        <v>-211.34958239572401</v>
      </c>
      <c r="Y19">
        <v>1.086755389605</v>
      </c>
      <c r="Z19">
        <v>1.07026</v>
      </c>
      <c r="AA19">
        <f t="shared" si="10"/>
        <v>-211.34678923329844</v>
      </c>
      <c r="AB19" t="s">
        <v>148</v>
      </c>
      <c r="AC19">
        <v>-95.261685013719998</v>
      </c>
      <c r="AD19">
        <v>-95.713101289624007</v>
      </c>
      <c r="AE19">
        <v>-95.722994024724002</v>
      </c>
      <c r="AF19">
        <v>-95.739999343766002</v>
      </c>
      <c r="AG19">
        <v>1.0838385405469999</v>
      </c>
      <c r="AH19">
        <v>1.0666800000000001</v>
      </c>
      <c r="AI19">
        <f t="shared" si="11"/>
        <v>-95.738683925392621</v>
      </c>
      <c r="AJ19" t="s">
        <v>148</v>
      </c>
      <c r="AK19">
        <v>-115.100035276285</v>
      </c>
      <c r="AL19">
        <v>-115.583688322478</v>
      </c>
      <c r="AM19">
        <v>-115.587218485053</v>
      </c>
      <c r="AN19">
        <v>-115.604600060952</v>
      </c>
      <c r="AO19">
        <v>1.0903682707339999</v>
      </c>
      <c r="AP19">
        <v>1.07437</v>
      </c>
      <c r="AQ19">
        <f t="shared" si="12"/>
        <v>-115.60315949908058</v>
      </c>
      <c r="AR19" t="s">
        <v>230</v>
      </c>
      <c r="AS19">
        <v>-115.100059702004</v>
      </c>
      <c r="AT19">
        <v>-115.583745804697</v>
      </c>
      <c r="AU19">
        <v>-115.58727551903699</v>
      </c>
      <c r="AV19">
        <v>-115.60485400501101</v>
      </c>
      <c r="AW19">
        <v>1.0884424114110001</v>
      </c>
      <c r="AZ19" t="s">
        <v>250</v>
      </c>
      <c r="BA19">
        <v>-95.261696477534002</v>
      </c>
      <c r="BB19">
        <v>-95.713128921785</v>
      </c>
      <c r="BC19">
        <v>-95.723023984465996</v>
      </c>
      <c r="BD19">
        <v>-95.740204712177004</v>
      </c>
      <c r="BE19">
        <v>1.0820620181439999</v>
      </c>
    </row>
    <row r="20" spans="1:57" x14ac:dyDescent="0.2">
      <c r="A20" t="s">
        <v>149</v>
      </c>
      <c r="B20" s="1">
        <f t="shared" si="1"/>
        <v>0.93067824441934921</v>
      </c>
      <c r="C20" s="1">
        <f t="shared" si="2"/>
        <v>4.3218957099250321</v>
      </c>
      <c r="D20" s="1">
        <f t="shared" si="3"/>
        <v>3.6812763184675639</v>
      </c>
      <c r="E20" s="1">
        <f>627.5095*(AF20+AN20-X20)</f>
        <v>4.2206630717846716</v>
      </c>
      <c r="F20" s="1">
        <f>627.5095*(AI20+AQ20-AA20)</f>
        <v>4.1909254014002606</v>
      </c>
      <c r="G20" s="1">
        <f>(F20-D20)*Z20+D20</f>
        <v>4.2246590741995753</v>
      </c>
      <c r="H20" s="1">
        <f>(F20-D20)*Y20+D20</f>
        <v>4.2333214535622581</v>
      </c>
      <c r="I20" s="1">
        <f t="shared" si="4"/>
        <v>4.2177839080708139</v>
      </c>
      <c r="K20" s="1">
        <f t="shared" si="5"/>
        <v>0.91266121488377283</v>
      </c>
      <c r="L20" s="1">
        <f t="shared" si="6"/>
        <v>4.2672704268773298</v>
      </c>
      <c r="M20" s="1">
        <f t="shared" si="7"/>
        <v>3.6265927943828973</v>
      </c>
      <c r="O20" s="1">
        <f t="shared" si="8"/>
        <v>0.92166972965156102</v>
      </c>
      <c r="P20" s="1">
        <f t="shared" si="9"/>
        <v>4.294583068401181</v>
      </c>
      <c r="Q20" s="1">
        <f t="shared" si="0"/>
        <v>3.6539345564252308</v>
      </c>
      <c r="T20" t="s">
        <v>149</v>
      </c>
      <c r="U20">
        <v>-190.52481944620399</v>
      </c>
      <c r="V20">
        <v>-191.43309556614099</v>
      </c>
      <c r="W20">
        <v>-191.45185104669699</v>
      </c>
      <c r="X20">
        <v>-191.48674218550099</v>
      </c>
      <c r="Y20">
        <v>1.0831867525750001</v>
      </c>
      <c r="Z20">
        <v>1.06619</v>
      </c>
      <c r="AA20">
        <f t="shared" si="10"/>
        <v>-191.48406261014259</v>
      </c>
      <c r="AB20" t="s">
        <v>149</v>
      </c>
      <c r="AC20">
        <v>-95.261624053014998</v>
      </c>
      <c r="AD20">
        <v>-95.713085925094006</v>
      </c>
      <c r="AE20">
        <v>-95.722975883036995</v>
      </c>
      <c r="AF20">
        <v>-95.739991161055002</v>
      </c>
      <c r="AG20">
        <v>1.083818690712</v>
      </c>
      <c r="AH20">
        <v>1.0666599999999999</v>
      </c>
      <c r="AI20">
        <f t="shared" si="11"/>
        <v>-95.738675259845891</v>
      </c>
      <c r="AJ20" t="s">
        <v>149</v>
      </c>
      <c r="AK20">
        <v>-95.261712263061995</v>
      </c>
      <c r="AL20">
        <v>-95.713122262114993</v>
      </c>
      <c r="AM20">
        <v>-95.723008676668996</v>
      </c>
      <c r="AN20">
        <v>-95.740024969985001</v>
      </c>
      <c r="AO20">
        <v>1.0838397063109999</v>
      </c>
      <c r="AP20">
        <v>1.0666800000000001</v>
      </c>
      <c r="AQ20">
        <f t="shared" si="12"/>
        <v>-95.73870868582803</v>
      </c>
      <c r="AR20" t="s">
        <v>231</v>
      </c>
      <c r="AS20">
        <v>-95.261726518071995</v>
      </c>
      <c r="AT20">
        <v>-95.713170288667996</v>
      </c>
      <c r="AU20">
        <v>-95.723054978017998</v>
      </c>
      <c r="AV20">
        <v>-95.740238629505001</v>
      </c>
      <c r="AW20">
        <v>1.0818863820360001</v>
      </c>
      <c r="AZ20" t="s">
        <v>251</v>
      </c>
      <c r="BA20">
        <v>-95.261638509967995</v>
      </c>
      <c r="BB20">
        <v>-95.713124949467002</v>
      </c>
      <c r="BC20">
        <v>-95.723016725427001</v>
      </c>
      <c r="BD20">
        <v>-95.740203343641994</v>
      </c>
      <c r="BE20">
        <v>1.081890583521</v>
      </c>
    </row>
    <row r="21" spans="1:57" x14ac:dyDescent="0.2">
      <c r="A21" t="s">
        <v>150</v>
      </c>
      <c r="B21" s="1">
        <f t="shared" si="1"/>
        <v>1.508271844863833</v>
      </c>
      <c r="C21" s="1">
        <f t="shared" si="2"/>
        <v>5.5881936955947271</v>
      </c>
      <c r="D21" s="1">
        <f t="shared" si="3"/>
        <v>4.8169208184447756</v>
      </c>
      <c r="E21" s="1"/>
      <c r="F21" s="1"/>
      <c r="G21" s="1"/>
      <c r="H21" s="1"/>
      <c r="I21" s="1"/>
      <c r="K21" s="1">
        <f t="shared" si="5"/>
        <v>1.4841841804989617</v>
      </c>
      <c r="L21" s="1">
        <f t="shared" si="6"/>
        <v>5.5018800361874716</v>
      </c>
      <c r="M21" s="1">
        <f t="shared" si="7"/>
        <v>4.7338158730304967</v>
      </c>
      <c r="O21" s="1">
        <f t="shared" si="8"/>
        <v>1.4962280126813974</v>
      </c>
      <c r="P21" s="1">
        <f t="shared" si="9"/>
        <v>5.5450368658910989</v>
      </c>
      <c r="Q21" s="1">
        <f t="shared" si="0"/>
        <v>4.7753683457376361</v>
      </c>
      <c r="T21" t="s">
        <v>150</v>
      </c>
      <c r="U21">
        <v>-342.38331174335701</v>
      </c>
      <c r="V21">
        <v>-343.907458295666</v>
      </c>
      <c r="W21">
        <v>-343.91442427231999</v>
      </c>
      <c r="AB21" t="s">
        <v>150</v>
      </c>
      <c r="AC21">
        <v>-95.261606669456</v>
      </c>
      <c r="AD21">
        <v>-95.713062004405003</v>
      </c>
      <c r="AE21">
        <v>-95.722955441251003</v>
      </c>
      <c r="AJ21" t="s">
        <v>150</v>
      </c>
      <c r="AK21">
        <v>-247.11930148982</v>
      </c>
      <c r="AL21">
        <v>-248.185490938122</v>
      </c>
      <c r="AM21">
        <v>-248.183792579445</v>
      </c>
      <c r="AR21" t="s">
        <v>319</v>
      </c>
      <c r="AS21">
        <v>-247.11932174112701</v>
      </c>
      <c r="AT21">
        <v>-248.185577659259</v>
      </c>
      <c r="AU21">
        <v>-248.18387250365399</v>
      </c>
      <c r="AZ21" t="s">
        <v>320</v>
      </c>
      <c r="BA21">
        <v>-95.261624804283997</v>
      </c>
      <c r="BB21">
        <v>-95.713112832834</v>
      </c>
      <c r="BC21">
        <v>-95.723007953196998</v>
      </c>
    </row>
    <row r="22" spans="1:57" x14ac:dyDescent="0.2">
      <c r="A22" t="s">
        <v>151</v>
      </c>
      <c r="B22" s="1">
        <f t="shared" si="1"/>
        <v>4.5453817343008103</v>
      </c>
      <c r="C22" s="1">
        <f t="shared" si="2"/>
        <v>7.570049404872103</v>
      </c>
      <c r="D22" s="1">
        <f t="shared" si="3"/>
        <v>6.8973572059434982</v>
      </c>
      <c r="E22" s="1">
        <f>627.5095*(AF22+AN22-X22)</f>
        <v>7.4022470311262314</v>
      </c>
      <c r="F22" s="1">
        <f>627.5095*(AI22+AQ22-AA22)</f>
        <v>7.3644708526404123</v>
      </c>
      <c r="G22" s="1">
        <f>(F22-D22)*Z22+D22</f>
        <v>7.3981544177037266</v>
      </c>
      <c r="H22" s="1">
        <f>(F22-D22)*Y22+D22</f>
        <v>7.405514581244975</v>
      </c>
      <c r="I22" s="1">
        <f t="shared" si="4"/>
        <v>7.3890877418213394</v>
      </c>
      <c r="K22" s="1">
        <f t="shared" si="5"/>
        <v>4.522808395288445</v>
      </c>
      <c r="L22" s="1">
        <f t="shared" si="6"/>
        <v>7.4997454712953306</v>
      </c>
      <c r="M22" s="1">
        <f t="shared" si="7"/>
        <v>6.8307341112996998</v>
      </c>
      <c r="O22" s="1">
        <f t="shared" si="8"/>
        <v>4.5340950647946272</v>
      </c>
      <c r="P22" s="1">
        <f t="shared" si="9"/>
        <v>7.5348974380837168</v>
      </c>
      <c r="Q22" s="1">
        <f t="shared" si="0"/>
        <v>6.864045658621599</v>
      </c>
      <c r="T22" t="s">
        <v>151</v>
      </c>
      <c r="U22">
        <v>-171.33447375489399</v>
      </c>
      <c r="V22">
        <v>-172.09048621223999</v>
      </c>
      <c r="W22">
        <v>-172.09573555163999</v>
      </c>
      <c r="X22">
        <v>-172.12313769296401</v>
      </c>
      <c r="Y22">
        <v>1.0878666870360001</v>
      </c>
      <c r="Z22">
        <v>1.0721099999999999</v>
      </c>
      <c r="AA22">
        <f t="shared" si="10"/>
        <v>-172.12092442969882</v>
      </c>
      <c r="AB22" t="s">
        <v>151</v>
      </c>
      <c r="AC22">
        <v>-95.261751207575998</v>
      </c>
      <c r="AD22">
        <v>-95.713134484072995</v>
      </c>
      <c r="AE22">
        <v>-95.723017780366007</v>
      </c>
      <c r="AF22">
        <v>-95.740032809080006</v>
      </c>
      <c r="AG22">
        <v>1.0838501257669999</v>
      </c>
      <c r="AH22">
        <v>1.0666800000000001</v>
      </c>
      <c r="AI22">
        <f t="shared" si="11"/>
        <v>-95.738716471826649</v>
      </c>
      <c r="AJ22" t="s">
        <v>151</v>
      </c>
      <c r="AK22">
        <v>-76.065479020750999</v>
      </c>
      <c r="AL22">
        <v>-76.365288087050999</v>
      </c>
      <c r="AM22">
        <v>-76.361726133369004</v>
      </c>
      <c r="AN22">
        <v>-76.371308652861003</v>
      </c>
      <c r="AO22">
        <v>1.0956718024050001</v>
      </c>
      <c r="AP22">
        <v>1.08179</v>
      </c>
      <c r="AQ22">
        <f t="shared" si="12"/>
        <v>-76.37047192701904</v>
      </c>
      <c r="AR22" t="s">
        <v>232</v>
      </c>
      <c r="AS22">
        <v>-76.065501976169998</v>
      </c>
      <c r="AT22">
        <v>-76.365347356159006</v>
      </c>
      <c r="AU22">
        <v>-76.361783152414006</v>
      </c>
      <c r="AV22">
        <v>-76.371545574839004</v>
      </c>
      <c r="AW22">
        <v>1.09341981636</v>
      </c>
      <c r="AZ22" t="s">
        <v>252</v>
      </c>
      <c r="BA22">
        <v>-95.261764225061</v>
      </c>
      <c r="BB22">
        <v>-95.713187251410005</v>
      </c>
      <c r="BC22">
        <v>-95.723066931976007</v>
      </c>
      <c r="BD22">
        <v>-95.740250238445995</v>
      </c>
      <c r="BE22">
        <v>1.0818220825780001</v>
      </c>
    </row>
    <row r="23" spans="1:57" x14ac:dyDescent="0.2">
      <c r="A23" t="s">
        <v>152</v>
      </c>
      <c r="B23" s="1">
        <f t="shared" si="1"/>
        <v>3.1681188780451266</v>
      </c>
      <c r="C23" s="1">
        <f t="shared" si="2"/>
        <v>6.3663126385842963</v>
      </c>
      <c r="D23" s="1">
        <f t="shared" si="3"/>
        <v>5.7583123286214661</v>
      </c>
      <c r="E23" s="1"/>
      <c r="F23" s="1"/>
      <c r="G23" s="1"/>
      <c r="H23" s="1"/>
      <c r="I23" s="1"/>
      <c r="K23" s="1">
        <f t="shared" si="5"/>
        <v>3.1438563185874928</v>
      </c>
      <c r="L23" s="1">
        <f t="shared" si="6"/>
        <v>6.300863527659085</v>
      </c>
      <c r="M23" s="1">
        <f t="shared" si="7"/>
        <v>5.6897307793658802</v>
      </c>
      <c r="O23" s="1">
        <f t="shared" si="8"/>
        <v>3.1559875983163099</v>
      </c>
      <c r="P23" s="1">
        <f t="shared" si="9"/>
        <v>6.3335880831216906</v>
      </c>
      <c r="Q23" s="1">
        <f t="shared" si="0"/>
        <v>5.7240215539936727</v>
      </c>
      <c r="T23" t="s">
        <v>152</v>
      </c>
      <c r="U23">
        <v>-362.22436250918798</v>
      </c>
      <c r="V23">
        <v>-363.779306464461</v>
      </c>
      <c r="W23">
        <v>-363.78015999676302</v>
      </c>
      <c r="AB23" t="s">
        <v>152</v>
      </c>
      <c r="AC23">
        <v>-247.11926837190799</v>
      </c>
      <c r="AD23">
        <v>-248.18546731380999</v>
      </c>
      <c r="AE23">
        <v>-248.18376787894601</v>
      </c>
      <c r="AJ23" t="s">
        <v>152</v>
      </c>
      <c r="AK23">
        <v>-115.10004541869</v>
      </c>
      <c r="AL23">
        <v>-115.583693786097</v>
      </c>
      <c r="AM23">
        <v>-115.58721566339101</v>
      </c>
      <c r="AR23" t="s">
        <v>321</v>
      </c>
      <c r="AS23">
        <v>-115.10006707980099</v>
      </c>
      <c r="AT23">
        <v>-115.583759295405</v>
      </c>
      <c r="AU23">
        <v>-115.58728309878001</v>
      </c>
      <c r="AZ23" t="s">
        <v>322</v>
      </c>
      <c r="BA23">
        <v>-247.11928537564501</v>
      </c>
      <c r="BB23">
        <v>-248.185506104295</v>
      </c>
      <c r="BC23">
        <v>-248.183809735208</v>
      </c>
    </row>
    <row r="24" spans="1:57" x14ac:dyDescent="0.2">
      <c r="A24" t="s">
        <v>153</v>
      </c>
      <c r="B24" s="1">
        <f t="shared" si="1"/>
        <v>3.4908122247738382</v>
      </c>
      <c r="C24" s="1">
        <f t="shared" si="2"/>
        <v>7.7330887606662504</v>
      </c>
      <c r="D24" s="1">
        <f t="shared" si="3"/>
        <v>6.8438939952067788</v>
      </c>
      <c r="E24" s="1"/>
      <c r="F24" s="1"/>
      <c r="G24" s="1"/>
      <c r="H24" s="1"/>
      <c r="I24" s="1"/>
      <c r="K24" s="1">
        <f t="shared" si="5"/>
        <v>3.4655728545580113</v>
      </c>
      <c r="L24" s="1">
        <f t="shared" si="6"/>
        <v>7.6625531480526474</v>
      </c>
      <c r="M24" s="1">
        <f t="shared" si="7"/>
        <v>6.7732334260203055</v>
      </c>
      <c r="O24" s="1">
        <f t="shared" si="8"/>
        <v>3.4781925396659248</v>
      </c>
      <c r="P24" s="1">
        <f t="shared" si="9"/>
        <v>7.6978209543594485</v>
      </c>
      <c r="Q24" s="1">
        <f t="shared" si="0"/>
        <v>6.8085637106135426</v>
      </c>
      <c r="T24" t="s">
        <v>153</v>
      </c>
      <c r="U24">
        <v>-342.38610789299901</v>
      </c>
      <c r="V24">
        <v>-343.91070512797501</v>
      </c>
      <c r="W24">
        <v>-343.91744020623202</v>
      </c>
      <c r="AB24" t="s">
        <v>153</v>
      </c>
      <c r="AC24">
        <v>-247.11885068531799</v>
      </c>
      <c r="AD24">
        <v>-248.18526471342901</v>
      </c>
      <c r="AE24">
        <v>-248.183529400086</v>
      </c>
      <c r="AJ24" t="s">
        <v>153</v>
      </c>
      <c r="AK24">
        <v>-95.261694244531</v>
      </c>
      <c r="AL24">
        <v>-95.713116953688996</v>
      </c>
      <c r="AM24">
        <v>-95.723004367287004</v>
      </c>
      <c r="AR24" t="s">
        <v>323</v>
      </c>
      <c r="AS24">
        <v>-95.261715056509999</v>
      </c>
      <c r="AT24">
        <v>-95.713185432600994</v>
      </c>
      <c r="AU24">
        <v>-95.723069518811997</v>
      </c>
      <c r="AZ24" t="s">
        <v>324</v>
      </c>
      <c r="BA24">
        <v>-247.11887009483399</v>
      </c>
      <c r="BB24">
        <v>-248.185308640166</v>
      </c>
      <c r="BC24">
        <v>-248.18357685334101</v>
      </c>
    </row>
    <row r="25" spans="1:57" x14ac:dyDescent="0.2">
      <c r="A25" t="s">
        <v>154</v>
      </c>
      <c r="B25" s="1">
        <f t="shared" si="1"/>
        <v>4.6419892616021077</v>
      </c>
      <c r="C25" s="1">
        <f t="shared" si="2"/>
        <v>8.7496013840334008</v>
      </c>
      <c r="D25" s="1">
        <f t="shared" si="3"/>
        <v>8.0061161987958283</v>
      </c>
      <c r="E25" s="1"/>
      <c r="F25" s="1"/>
      <c r="G25" s="1"/>
      <c r="H25" s="1"/>
      <c r="I25" s="1"/>
      <c r="K25" s="1">
        <f t="shared" si="5"/>
        <v>4.6119299620245107</v>
      </c>
      <c r="L25" s="1">
        <f t="shared" si="6"/>
        <v>8.6497933104244122</v>
      </c>
      <c r="M25" s="1">
        <f t="shared" si="7"/>
        <v>7.9081740284945115</v>
      </c>
      <c r="O25" s="1">
        <f t="shared" si="8"/>
        <v>4.6269596118133087</v>
      </c>
      <c r="P25" s="1">
        <f t="shared" si="9"/>
        <v>8.6996973472289056</v>
      </c>
      <c r="Q25" s="1">
        <f t="shared" si="0"/>
        <v>7.9571451136451703</v>
      </c>
      <c r="T25" t="s">
        <v>154</v>
      </c>
      <c r="U25">
        <v>-494.24456748913002</v>
      </c>
      <c r="V25">
        <v>-496.38437119637803</v>
      </c>
      <c r="W25">
        <v>-496.37963884169397</v>
      </c>
      <c r="AB25" t="s">
        <v>154</v>
      </c>
      <c r="AC25">
        <v>-247.11840485287499</v>
      </c>
      <c r="AD25">
        <v>-248.18515441625999</v>
      </c>
      <c r="AE25">
        <v>-248.183369728061</v>
      </c>
      <c r="AJ25" t="s">
        <v>154</v>
      </c>
      <c r="AK25">
        <v>-247.11876515579999</v>
      </c>
      <c r="AL25">
        <v>-248.18527340335001</v>
      </c>
      <c r="AM25">
        <v>-248.18351055587601</v>
      </c>
      <c r="AR25" t="s">
        <v>325</v>
      </c>
      <c r="AS25">
        <v>-247.11878942266199</v>
      </c>
      <c r="AT25">
        <v>-248.18537628231201</v>
      </c>
      <c r="AU25">
        <v>-248.18360612134799</v>
      </c>
      <c r="AZ25" t="s">
        <v>326</v>
      </c>
      <c r="BA25">
        <v>-247.118428488554</v>
      </c>
      <c r="BB25">
        <v>-248.18521059158101</v>
      </c>
      <c r="BC25">
        <v>-248.18343024336599</v>
      </c>
    </row>
    <row r="26" spans="1:57" x14ac:dyDescent="0.2">
      <c r="A26" t="s">
        <v>155</v>
      </c>
      <c r="B26" s="1">
        <f t="shared" si="1"/>
        <v>3.4426067648846677</v>
      </c>
      <c r="C26" s="1">
        <f t="shared" si="2"/>
        <v>5.2007689148424028</v>
      </c>
      <c r="D26" s="1">
        <f t="shared" si="3"/>
        <v>4.9048247895851791</v>
      </c>
      <c r="E26" s="1"/>
      <c r="F26" s="1"/>
      <c r="G26" s="1"/>
      <c r="H26" s="1"/>
      <c r="I26" s="1"/>
      <c r="K26" s="1">
        <f t="shared" si="5"/>
        <v>3.4168716709377196</v>
      </c>
      <c r="L26" s="1">
        <f t="shared" si="6"/>
        <v>5.1331045937139148</v>
      </c>
      <c r="M26" s="1">
        <f t="shared" si="7"/>
        <v>4.84196401661222</v>
      </c>
      <c r="O26" s="1">
        <f t="shared" si="8"/>
        <v>3.4297392179111936</v>
      </c>
      <c r="P26" s="1">
        <f t="shared" si="9"/>
        <v>5.1669367542781588</v>
      </c>
      <c r="Q26" s="1">
        <f t="shared" si="0"/>
        <v>4.8733944030986995</v>
      </c>
      <c r="T26" t="s">
        <v>155</v>
      </c>
      <c r="U26">
        <v>-323.19031317386498</v>
      </c>
      <c r="V26">
        <v>-324.55905851969999</v>
      </c>
      <c r="W26">
        <v>-324.55333453332298</v>
      </c>
      <c r="AB26" t="s">
        <v>155</v>
      </c>
      <c r="AC26">
        <v>-247.118756384432</v>
      </c>
      <c r="AD26">
        <v>-248.18531738980101</v>
      </c>
      <c r="AE26">
        <v>-248.18356489208901</v>
      </c>
      <c r="AJ26" t="s">
        <v>155</v>
      </c>
      <c r="AK26">
        <v>-76.066070646569997</v>
      </c>
      <c r="AL26">
        <v>-76.365453177421998</v>
      </c>
      <c r="AM26">
        <v>-76.361953305721002</v>
      </c>
      <c r="AR26" t="s">
        <v>327</v>
      </c>
      <c r="AS26">
        <v>-76.066104915238</v>
      </c>
      <c r="AT26">
        <v>-76.365543241449004</v>
      </c>
      <c r="AU26">
        <v>-76.362033482843998</v>
      </c>
      <c r="AZ26" t="s">
        <v>328</v>
      </c>
      <c r="BA26">
        <v>-247.11876312724499</v>
      </c>
      <c r="BB26">
        <v>-248.18533515572901</v>
      </c>
      <c r="BC26">
        <v>-248.18358488998001</v>
      </c>
    </row>
    <row r="27" spans="1:57" x14ac:dyDescent="0.2">
      <c r="A27" t="s">
        <v>170</v>
      </c>
      <c r="B27" s="1">
        <f t="shared" ref="B27" si="13">627.5095*(AC27+AK27-U27)</f>
        <v>12.895170742177044</v>
      </c>
      <c r="C27" s="1">
        <f t="shared" ref="C27" si="14">627.5095*(AD27+AL27-V27)</f>
        <v>17.307000416515866</v>
      </c>
      <c r="D27" s="1">
        <f t="shared" ref="D27" si="15">627.5095*(AE27+AM27-W27)</f>
        <v>16.429120284889557</v>
      </c>
      <c r="E27" s="1"/>
      <c r="F27" s="1"/>
      <c r="G27" s="1"/>
      <c r="H27" s="1"/>
      <c r="I27" s="1"/>
      <c r="K27" s="1">
        <f t="shared" ref="K27" si="16">627.5095*(AS27+BA27-U27)</f>
        <v>12.861483617546082</v>
      </c>
      <c r="L27" s="1">
        <f t="shared" ref="L27" si="17">627.5095*(AT27+BB27-V27)</f>
        <v>17.140686957823494</v>
      </c>
      <c r="M27" s="1">
        <f t="shared" ref="M27" si="18">627.5095*(AU27+BC27-W27)</f>
        <v>16.269748147306828</v>
      </c>
      <c r="O27" s="1">
        <f t="shared" ref="O27" si="19">(B27+K27)/2</f>
        <v>12.878327179861563</v>
      </c>
      <c r="P27" s="1">
        <f t="shared" ref="P27" si="20">(C27+L27)/2</f>
        <v>17.22384368716968</v>
      </c>
      <c r="Q27" s="1">
        <f t="shared" ref="Q27" si="21">(D27+M27)/2</f>
        <v>16.349434216098192</v>
      </c>
      <c r="T27" t="s">
        <v>170</v>
      </c>
      <c r="U27">
        <v>-825.31985425848995</v>
      </c>
      <c r="V27">
        <v>-828.64951267473202</v>
      </c>
      <c r="W27">
        <v>-828.56653722406895</v>
      </c>
      <c r="AB27" t="s">
        <v>170</v>
      </c>
      <c r="AC27">
        <v>-412.64952198290501</v>
      </c>
      <c r="AD27">
        <v>-414.31090237058402</v>
      </c>
      <c r="AE27">
        <v>-414.27007121212102</v>
      </c>
      <c r="AJ27" t="s">
        <v>170</v>
      </c>
      <c r="AK27">
        <v>-412.64978251380097</v>
      </c>
      <c r="AL27">
        <v>-414.31102984454299</v>
      </c>
      <c r="AM27">
        <v>-414.27028454332498</v>
      </c>
      <c r="AR27" t="s">
        <v>329</v>
      </c>
      <c r="AS27">
        <v>-412.64980912705897</v>
      </c>
      <c r="AT27">
        <v>-414.31115913518897</v>
      </c>
      <c r="AU27">
        <v>-414.270407774197</v>
      </c>
      <c r="AZ27" t="s">
        <v>330</v>
      </c>
      <c r="BA27">
        <v>-412.64954905349498</v>
      </c>
      <c r="BB27">
        <v>-414.311038117294</v>
      </c>
      <c r="BC27">
        <v>-414.27020195690602</v>
      </c>
    </row>
    <row r="28" spans="1:57" x14ac:dyDescent="0.2">
      <c r="A28" t="s">
        <v>156</v>
      </c>
      <c r="B28" s="1">
        <f t="shared" si="1"/>
        <v>4.465376648807009</v>
      </c>
      <c r="C28" s="1">
        <f t="shared" si="2"/>
        <v>7.1239455098818087</v>
      </c>
      <c r="D28" s="1">
        <f t="shared" si="3"/>
        <v>6.5021406523429928</v>
      </c>
      <c r="E28" s="1"/>
      <c r="F28" s="1"/>
      <c r="G28" s="1"/>
      <c r="H28" s="1"/>
      <c r="I28" s="1"/>
      <c r="K28" s="1">
        <f t="shared" ref="K28:M31" si="22">627.5095*(AS28+BA28-U28)</f>
        <v>4.4385936648135962</v>
      </c>
      <c r="L28" s="1">
        <f t="shared" si="22"/>
        <v>7.0464992688317496</v>
      </c>
      <c r="M28" s="1">
        <f t="shared" si="22"/>
        <v>6.4312645649936666</v>
      </c>
      <c r="O28" s="1">
        <f t="shared" si="8"/>
        <v>4.4519851568103022</v>
      </c>
      <c r="P28" s="1">
        <f t="shared" si="9"/>
        <v>7.0852223893567796</v>
      </c>
      <c r="Q28" s="1">
        <f t="shared" ref="Q28:Q75" si="23">(D28+M28)/2</f>
        <v>6.4667026086683297</v>
      </c>
      <c r="T28" t="s">
        <v>156</v>
      </c>
      <c r="U28">
        <v>-322.866357659811</v>
      </c>
      <c r="V28">
        <v>-324.26512089237599</v>
      </c>
      <c r="W28">
        <v>-324.24447573338</v>
      </c>
      <c r="AB28" t="s">
        <v>156</v>
      </c>
      <c r="AC28">
        <v>-76.065518561613999</v>
      </c>
      <c r="AD28">
        <v>-76.365311336220003</v>
      </c>
      <c r="AE28">
        <v>-76.361751248730002</v>
      </c>
      <c r="AF28">
        <v>-76.371330461563005</v>
      </c>
      <c r="AG28">
        <v>1.095683175429</v>
      </c>
      <c r="AJ28" t="s">
        <v>156</v>
      </c>
      <c r="AK28">
        <v>-246.79372306784401</v>
      </c>
      <c r="AL28">
        <v>-247.88845682681901</v>
      </c>
      <c r="AM28">
        <v>-247.872362664387</v>
      </c>
      <c r="AR28" t="s">
        <v>331</v>
      </c>
      <c r="AS28">
        <v>-246.79373131092501</v>
      </c>
      <c r="AT28">
        <v>-247.88850254889201</v>
      </c>
      <c r="AU28">
        <v>-247.87240446524299</v>
      </c>
      <c r="AZ28" t="s">
        <v>332</v>
      </c>
      <c r="BA28">
        <v>-76.065552999933004</v>
      </c>
      <c r="BB28">
        <v>-76.365389032582996</v>
      </c>
      <c r="BC28">
        <v>-76.361822396104003</v>
      </c>
    </row>
    <row r="29" spans="1:57" x14ac:dyDescent="0.2">
      <c r="A29" t="s">
        <v>157</v>
      </c>
      <c r="B29" s="1">
        <f t="shared" si="1"/>
        <v>4.2680305718151619</v>
      </c>
      <c r="C29" s="1">
        <f t="shared" si="2"/>
        <v>7.7200320650607983</v>
      </c>
      <c r="D29" s="1">
        <f t="shared" si="3"/>
        <v>6.8864543908933156</v>
      </c>
      <c r="E29" s="1">
        <f>627.5095*(AF29+AN29-X29)</f>
        <v>7.5643488199173454</v>
      </c>
      <c r="F29" s="1">
        <f>627.5095*(AI29+AQ29-AA29)</f>
        <v>7.4812230683172727</v>
      </c>
      <c r="G29" s="1">
        <f>(F29-D29)*Z29+D29</f>
        <v>7.5203291088578981</v>
      </c>
      <c r="H29" s="1">
        <f>(F29-D29)*Y29+D29</f>
        <v>7.5285129003907727</v>
      </c>
      <c r="I29" s="1">
        <f t="shared" si="4"/>
        <v>7.5125673776175148</v>
      </c>
      <c r="K29" s="1">
        <f t="shared" si="22"/>
        <v>4.2496331936997791</v>
      </c>
      <c r="L29" s="1">
        <f t="shared" si="22"/>
        <v>7.6541081063603587</v>
      </c>
      <c r="M29" s="1">
        <f t="shared" si="22"/>
        <v>6.8217442878293788</v>
      </c>
      <c r="O29" s="1">
        <f t="shared" si="8"/>
        <v>4.2588318827574705</v>
      </c>
      <c r="P29" s="1">
        <f t="shared" si="9"/>
        <v>7.6870700857105785</v>
      </c>
      <c r="Q29" s="1">
        <f t="shared" si="23"/>
        <v>6.8540993393613476</v>
      </c>
      <c r="T29" t="s">
        <v>157</v>
      </c>
      <c r="U29">
        <v>-361.89981715764202</v>
      </c>
      <c r="V29">
        <v>-363.48408215746099</v>
      </c>
      <c r="W29">
        <v>-363.47016547632097</v>
      </c>
      <c r="X29">
        <v>-363.54901499216902</v>
      </c>
      <c r="Y29">
        <v>1.079509620914</v>
      </c>
      <c r="Z29">
        <v>1.06575</v>
      </c>
      <c r="AA29">
        <f t="shared" si="10"/>
        <v>-363.54320745234457</v>
      </c>
      <c r="AB29" t="s">
        <v>157</v>
      </c>
      <c r="AC29">
        <v>-115.09929612073699</v>
      </c>
      <c r="AD29">
        <v>-115.583327104052</v>
      </c>
      <c r="AE29">
        <v>-115.586835252725</v>
      </c>
      <c r="AF29">
        <v>-115.604244894206</v>
      </c>
      <c r="AG29">
        <v>1.090241507789</v>
      </c>
      <c r="AH29">
        <v>1.07426</v>
      </c>
      <c r="AI29">
        <f t="shared" si="11"/>
        <v>-115.60280386275922</v>
      </c>
      <c r="AJ29" t="s">
        <v>157</v>
      </c>
      <c r="AK29">
        <v>-246.79371949753099</v>
      </c>
      <c r="AL29">
        <v>-247.88845239971999</v>
      </c>
      <c r="AM29">
        <v>-247.872355960432</v>
      </c>
      <c r="AN29">
        <v>-247.932715541307</v>
      </c>
      <c r="AO29">
        <v>1.0754387205780001</v>
      </c>
      <c r="AP29">
        <v>1.0623899999999999</v>
      </c>
      <c r="AQ29">
        <f t="shared" si="12"/>
        <v>-247.92848150224117</v>
      </c>
      <c r="AR29" t="s">
        <v>233</v>
      </c>
      <c r="AS29">
        <v>-246.793730830611</v>
      </c>
      <c r="AT29">
        <v>-247.88851099548401</v>
      </c>
      <c r="AU29">
        <v>-247.87240943213101</v>
      </c>
      <c r="AV29">
        <v>-247.933254139936</v>
      </c>
      <c r="AW29">
        <v>1.07321201013</v>
      </c>
      <c r="AZ29" t="s">
        <v>253</v>
      </c>
      <c r="BA29">
        <v>-115.099314105744</v>
      </c>
      <c r="BB29">
        <v>-115.583373564799</v>
      </c>
      <c r="BC29">
        <v>-115.586884903135</v>
      </c>
      <c r="BD29">
        <v>-115.60451997741001</v>
      </c>
      <c r="BE29">
        <v>1.0880140357150001</v>
      </c>
    </row>
    <row r="30" spans="1:57" x14ac:dyDescent="0.2">
      <c r="A30" t="s">
        <v>158</v>
      </c>
      <c r="B30" s="1">
        <f t="shared" ref="B30:D35" si="24">627.5095*(AC30+AK30-U30)</f>
        <v>15.645023991353224</v>
      </c>
      <c r="C30" s="1">
        <f t="shared" si="24"/>
        <v>19.154213178177095</v>
      </c>
      <c r="D30" s="1">
        <f t="shared" si="24"/>
        <v>18.56718313947886</v>
      </c>
      <c r="E30" s="1">
        <f>627.5095*(AF30+AN30-X30)</f>
        <v>19.547230215655652</v>
      </c>
      <c r="F30" s="1">
        <f>627.5095*(AI30+AQ30-AA30)</f>
        <v>19.486309241622212</v>
      </c>
      <c r="G30" s="1">
        <f>(F30-D30)*Z30+D30</f>
        <v>19.554278616875713</v>
      </c>
      <c r="H30" s="1">
        <f>(F30-D30)*Y30+D30</f>
        <v>19.566593569883974</v>
      </c>
      <c r="I30" s="1">
        <f t="shared" si="4"/>
        <v>19.534747187205166</v>
      </c>
      <c r="K30" s="1">
        <f t="shared" si="22"/>
        <v>15.609056644054814</v>
      </c>
      <c r="L30" s="1">
        <f t="shared" si="22"/>
        <v>18.989999851291461</v>
      </c>
      <c r="M30" s="1">
        <f t="shared" si="22"/>
        <v>18.403610350409405</v>
      </c>
      <c r="O30" s="1">
        <f t="shared" si="8"/>
        <v>15.627040317704019</v>
      </c>
      <c r="P30" s="1">
        <f t="shared" si="9"/>
        <v>19.07210651473428</v>
      </c>
      <c r="Q30" s="1">
        <f t="shared" si="23"/>
        <v>18.485396744944133</v>
      </c>
      <c r="T30" t="s">
        <v>158</v>
      </c>
      <c r="U30">
        <v>-455.86126786525602</v>
      </c>
      <c r="V30">
        <v>-457.68214700467598</v>
      </c>
      <c r="W30">
        <v>-457.656584318608</v>
      </c>
      <c r="X30">
        <v>-457.73612496409203</v>
      </c>
      <c r="Y30">
        <v>1.0873485456180001</v>
      </c>
      <c r="Z30">
        <v>1.07395</v>
      </c>
      <c r="AA30">
        <f t="shared" si="10"/>
        <v>-457.72973532966563</v>
      </c>
      <c r="AB30" t="s">
        <v>158</v>
      </c>
      <c r="AC30">
        <v>-227.91817251599599</v>
      </c>
      <c r="AD30">
        <v>-228.82581125466101</v>
      </c>
      <c r="AE30">
        <v>-228.81349909683999</v>
      </c>
      <c r="AF30">
        <v>-228.852487518723</v>
      </c>
      <c r="AG30">
        <v>1.087779691286</v>
      </c>
      <c r="AH30">
        <v>1.0742700000000001</v>
      </c>
      <c r="AI30">
        <f t="shared" si="11"/>
        <v>-228.84934130109821</v>
      </c>
      <c r="AJ30" t="s">
        <v>158</v>
      </c>
      <c r="AK30">
        <v>-227.91816341756601</v>
      </c>
      <c r="AL30">
        <v>-228.82581156961899</v>
      </c>
      <c r="AM30">
        <v>-228.81349653324699</v>
      </c>
      <c r="AN30">
        <v>-228.85248695248299</v>
      </c>
      <c r="AO30">
        <v>1.0877783028920001</v>
      </c>
      <c r="AP30">
        <v>1.0742700000000001</v>
      </c>
      <c r="AQ30">
        <f t="shared" si="12"/>
        <v>-228.8493406194292</v>
      </c>
      <c r="AR30" t="s">
        <v>234</v>
      </c>
      <c r="AS30">
        <v>-227.91819207587901</v>
      </c>
      <c r="AT30">
        <v>-228.82594241476201</v>
      </c>
      <c r="AU30">
        <v>-228.81362686655899</v>
      </c>
      <c r="AZ30" t="s">
        <v>254</v>
      </c>
      <c r="BA30">
        <v>-227.91820117529701</v>
      </c>
      <c r="BB30">
        <v>-228.825942100101</v>
      </c>
      <c r="BC30">
        <v>-228.81362943334901</v>
      </c>
      <c r="BD30">
        <v>-228.85304844802701</v>
      </c>
      <c r="BE30">
        <v>1.0851324109530001</v>
      </c>
    </row>
    <row r="31" spans="1:57" x14ac:dyDescent="0.2">
      <c r="A31" t="s">
        <v>159</v>
      </c>
      <c r="B31" s="1">
        <f t="shared" si="24"/>
        <v>12.349664395769954</v>
      </c>
      <c r="C31" s="1">
        <f t="shared" si="24"/>
        <v>16.253973571932356</v>
      </c>
      <c r="D31" s="1">
        <f t="shared" si="24"/>
        <v>15.71879450889206</v>
      </c>
      <c r="E31" s="1">
        <f>627.5095*(AF31+AN31-X31)</f>
        <v>16.627224757305438</v>
      </c>
      <c r="F31" s="1">
        <f>627.5095*(AI31+AQ31-AA31)</f>
        <v>16.573254184375187</v>
      </c>
      <c r="G31" s="1">
        <f>(F31-D31)*Z31+D31</f>
        <v>16.633220164400594</v>
      </c>
      <c r="H31" s="1">
        <f>(F31-D31)*Y31+D31</f>
        <v>16.64522310746986</v>
      </c>
      <c r="I31" s="1">
        <f t="shared" si="4"/>
        <v>16.618284209273149</v>
      </c>
      <c r="K31" s="1">
        <f t="shared" si="22"/>
        <v>12.318756931118914</v>
      </c>
      <c r="L31" s="1">
        <f t="shared" si="22"/>
        <v>16.103647475185149</v>
      </c>
      <c r="M31" s="1">
        <f t="shared" si="22"/>
        <v>15.578081004920142</v>
      </c>
      <c r="O31" s="1">
        <f t="shared" si="8"/>
        <v>12.334210663444434</v>
      </c>
      <c r="P31" s="1">
        <f t="shared" si="9"/>
        <v>16.178810523558752</v>
      </c>
      <c r="Q31" s="1">
        <f t="shared" si="23"/>
        <v>15.648437756906102</v>
      </c>
      <c r="T31" t="s">
        <v>159</v>
      </c>
      <c r="U31">
        <v>-416.17012125940499</v>
      </c>
      <c r="V31">
        <v>-417.92626008645499</v>
      </c>
      <c r="W31">
        <v>-417.91278913797998</v>
      </c>
      <c r="X31">
        <v>-417.99126492772302</v>
      </c>
      <c r="Y31">
        <v>1.0842274072839999</v>
      </c>
      <c r="Z31">
        <v>1.0701799999999999</v>
      </c>
      <c r="AA31">
        <f t="shared" si="10"/>
        <v>-417.98516859381721</v>
      </c>
      <c r="AB31" t="s">
        <v>159</v>
      </c>
      <c r="AC31">
        <v>-208.075217352739</v>
      </c>
      <c r="AD31">
        <v>-208.95017750124401</v>
      </c>
      <c r="AE31">
        <v>-208.94386790860301</v>
      </c>
      <c r="AF31">
        <v>-208.98238232333301</v>
      </c>
      <c r="AG31">
        <v>1.084631097872</v>
      </c>
      <c r="AH31">
        <v>1.0704899999999999</v>
      </c>
      <c r="AI31">
        <f t="shared" si="11"/>
        <v>-208.9793771382439</v>
      </c>
      <c r="AJ31" t="s">
        <v>159</v>
      </c>
      <c r="AK31">
        <v>-208.075223464544</v>
      </c>
      <c r="AL31">
        <v>-208.95018023063</v>
      </c>
      <c r="AM31">
        <v>-208.943871736885</v>
      </c>
      <c r="AN31">
        <v>-208.98238543620801</v>
      </c>
      <c r="AO31">
        <v>1.084631463502</v>
      </c>
      <c r="AP31">
        <v>1.0704899999999999</v>
      </c>
      <c r="AQ31">
        <f t="shared" si="12"/>
        <v>-208.97938029497038</v>
      </c>
      <c r="AR31" t="s">
        <v>235</v>
      </c>
      <c r="AS31">
        <v>-208.07524809053501</v>
      </c>
      <c r="AT31">
        <v>-208.950300021061</v>
      </c>
      <c r="AU31">
        <v>-208.94398387147899</v>
      </c>
      <c r="AV31">
        <v>-208.98293149021899</v>
      </c>
      <c r="AW31">
        <v>1.0822278168899999</v>
      </c>
      <c r="AZ31" t="s">
        <v>255</v>
      </c>
      <c r="BA31">
        <v>-208.07524198092599</v>
      </c>
      <c r="BB31">
        <v>-208.950297270687</v>
      </c>
      <c r="BC31">
        <v>-208.943980015242</v>
      </c>
      <c r="BD31">
        <v>-208.98292840731699</v>
      </c>
      <c r="BE31">
        <v>1.0822275254389999</v>
      </c>
    </row>
    <row r="32" spans="1:57" x14ac:dyDescent="0.2">
      <c r="A32" t="s">
        <v>160</v>
      </c>
      <c r="B32" s="1">
        <f t="shared" si="24"/>
        <v>15.758684985332861</v>
      </c>
      <c r="C32" s="1">
        <f t="shared" si="24"/>
        <v>19.552195732209405</v>
      </c>
      <c r="D32" s="1">
        <f t="shared" si="24"/>
        <v>18.893153759382816</v>
      </c>
      <c r="E32" s="1"/>
      <c r="F32" s="1"/>
      <c r="G32" s="1"/>
      <c r="H32" s="1"/>
      <c r="I32" s="1"/>
      <c r="K32" s="1">
        <f t="shared" ref="K32:L35" si="25">627.5095*(AS32+BA32-U32)</f>
        <v>15.724039329888294</v>
      </c>
      <c r="L32" s="1">
        <f t="shared" si="25"/>
        <v>19.386991923014584</v>
      </c>
      <c r="M32" s="1">
        <f t="shared" ref="M32:M37" si="26">627.5095*(AU32+BC32-W32)</f>
        <v>18.732033453110855</v>
      </c>
      <c r="O32" s="1">
        <f t="shared" si="8"/>
        <v>15.741362157610578</v>
      </c>
      <c r="P32" s="1">
        <f t="shared" si="9"/>
        <v>19.469593827611995</v>
      </c>
      <c r="Q32" s="1">
        <f t="shared" si="23"/>
        <v>18.812593606246836</v>
      </c>
      <c r="T32" t="s">
        <v>160</v>
      </c>
      <c r="U32">
        <v>-640.59278480404396</v>
      </c>
      <c r="V32">
        <v>-643.16764561993</v>
      </c>
      <c r="W32">
        <v>-643.11355397403702</v>
      </c>
      <c r="AB32" t="s">
        <v>160</v>
      </c>
      <c r="AC32">
        <v>-227.91818778062299</v>
      </c>
      <c r="AD32">
        <v>-228.825705382314</v>
      </c>
      <c r="AE32">
        <v>-228.813416178409</v>
      </c>
      <c r="AJ32" t="s">
        <v>160</v>
      </c>
      <c r="AK32">
        <v>-412.64948396141102</v>
      </c>
      <c r="AL32">
        <v>-414.31078183167602</v>
      </c>
      <c r="AM32">
        <v>-414.27002963988002</v>
      </c>
      <c r="AR32" t="s">
        <v>333</v>
      </c>
      <c r="AS32">
        <v>-412.64950854341902</v>
      </c>
      <c r="AT32">
        <v>-414.31091619980799</v>
      </c>
      <c r="AU32">
        <v>-414.270159455179</v>
      </c>
      <c r="AZ32" t="s">
        <v>334</v>
      </c>
      <c r="BA32">
        <v>-227.918218409979</v>
      </c>
      <c r="BB32">
        <v>-228.82583428319899</v>
      </c>
      <c r="BC32">
        <v>-228.81354312465101</v>
      </c>
    </row>
    <row r="33" spans="1:57" x14ac:dyDescent="0.2">
      <c r="A33" t="s">
        <v>161</v>
      </c>
      <c r="B33" s="1">
        <f t="shared" si="24"/>
        <v>15.354680732224306</v>
      </c>
      <c r="C33" s="1">
        <f t="shared" si="24"/>
        <v>19.243761955244182</v>
      </c>
      <c r="D33" s="1">
        <f t="shared" si="24"/>
        <v>18.596291366794969</v>
      </c>
      <c r="E33" s="1"/>
      <c r="F33" s="1"/>
      <c r="G33" s="1"/>
      <c r="H33" s="1"/>
      <c r="I33" s="1"/>
      <c r="K33" s="1">
        <f t="shared" si="25"/>
        <v>15.321947641659794</v>
      </c>
      <c r="L33" s="1">
        <f t="shared" si="25"/>
        <v>19.082571673556799</v>
      </c>
      <c r="M33" s="1">
        <f t="shared" si="26"/>
        <v>18.443143356068152</v>
      </c>
      <c r="O33" s="1">
        <f t="shared" si="8"/>
        <v>15.33831418694205</v>
      </c>
      <c r="P33" s="1">
        <f t="shared" si="9"/>
        <v>19.163166814400491</v>
      </c>
      <c r="Q33" s="1">
        <f t="shared" si="23"/>
        <v>18.51971736143156</v>
      </c>
      <c r="T33" t="s">
        <v>161</v>
      </c>
      <c r="U33">
        <v>-620.74867416981397</v>
      </c>
      <c r="V33">
        <v>-623.29142697215195</v>
      </c>
      <c r="W33">
        <v>-623.24322512272499</v>
      </c>
      <c r="AB33" t="s">
        <v>161</v>
      </c>
      <c r="AC33">
        <v>-208.07509509499101</v>
      </c>
      <c r="AD33">
        <v>-208.950119033085</v>
      </c>
      <c r="AE33">
        <v>-208.94377258387701</v>
      </c>
      <c r="AJ33" t="s">
        <v>161</v>
      </c>
      <c r="AK33">
        <v>-412.64910983454502</v>
      </c>
      <c r="AL33">
        <v>-414.31064105361702</v>
      </c>
      <c r="AM33">
        <v>-414.26981746341602</v>
      </c>
      <c r="AR33" t="s">
        <v>335</v>
      </c>
      <c r="AS33">
        <v>-412.64913387150699</v>
      </c>
      <c r="AT33">
        <v>-414.310762747571</v>
      </c>
      <c r="AU33">
        <v>-414.26993251226497</v>
      </c>
      <c r="AZ33" t="s">
        <v>336</v>
      </c>
      <c r="BA33">
        <v>-208.07512322152701</v>
      </c>
      <c r="BB33">
        <v>-208.950254212185</v>
      </c>
      <c r="BC33">
        <v>-208.943901591908</v>
      </c>
    </row>
    <row r="34" spans="1:57" x14ac:dyDescent="0.2">
      <c r="A34" t="s">
        <v>162</v>
      </c>
      <c r="B34" s="1">
        <f t="shared" si="24"/>
        <v>-3.927498887638782</v>
      </c>
      <c r="C34" s="1">
        <f t="shared" si="24"/>
        <v>4.7938262148508688</v>
      </c>
      <c r="D34" s="1">
        <f t="shared" si="24"/>
        <v>1.5406128028177382</v>
      </c>
      <c r="E34" s="1"/>
      <c r="F34" s="1"/>
      <c r="G34" s="1"/>
      <c r="H34" s="1"/>
      <c r="I34" s="1"/>
      <c r="K34" s="1">
        <f t="shared" si="25"/>
        <v>-3.9616701327267005</v>
      </c>
      <c r="L34" s="1">
        <f t="shared" si="25"/>
        <v>4.6305942713758945</v>
      </c>
      <c r="M34" s="1">
        <f t="shared" si="26"/>
        <v>1.3954555658689884</v>
      </c>
      <c r="O34" s="1">
        <f t="shared" si="8"/>
        <v>-3.9445845101827413</v>
      </c>
      <c r="P34" s="1">
        <f t="shared" si="9"/>
        <v>4.7122102431133817</v>
      </c>
      <c r="Q34" s="1">
        <f t="shared" si="23"/>
        <v>1.4680341843433633</v>
      </c>
      <c r="T34" t="s">
        <v>162</v>
      </c>
      <c r="U34">
        <v>-461.584201683797</v>
      </c>
      <c r="V34">
        <v>-463.70702973119802</v>
      </c>
      <c r="W34">
        <v>-463.68463393711198</v>
      </c>
      <c r="AB34" t="s">
        <v>162</v>
      </c>
      <c r="AC34">
        <v>-230.795230362985</v>
      </c>
      <c r="AD34">
        <v>-231.84969524317299</v>
      </c>
      <c r="AE34">
        <v>-231.841089527088</v>
      </c>
      <c r="AJ34" t="s">
        <v>162</v>
      </c>
      <c r="AK34">
        <v>-230.79523018842701</v>
      </c>
      <c r="AL34">
        <v>-231.84969503999301</v>
      </c>
      <c r="AM34">
        <v>-231.84108928734801</v>
      </c>
      <c r="AR34" t="s">
        <v>337</v>
      </c>
      <c r="AS34">
        <v>-230.79525741273599</v>
      </c>
      <c r="AT34">
        <v>-231.849825105478</v>
      </c>
      <c r="AU34">
        <v>-231.84120494836</v>
      </c>
      <c r="AZ34" t="s">
        <v>338</v>
      </c>
      <c r="BA34">
        <v>-230.79525759401901</v>
      </c>
      <c r="BB34">
        <v>-231.849825304337</v>
      </c>
      <c r="BC34">
        <v>-231.84120518884799</v>
      </c>
    </row>
    <row r="35" spans="1:57" x14ac:dyDescent="0.2">
      <c r="A35" t="s">
        <v>163</v>
      </c>
      <c r="B35" s="1">
        <f t="shared" si="24"/>
        <v>-3.3009061338462482</v>
      </c>
      <c r="C35" s="1">
        <f t="shared" si="24"/>
        <v>6.0849380389362899</v>
      </c>
      <c r="D35" s="1">
        <f t="shared" si="24"/>
        <v>2.5246241313687432</v>
      </c>
      <c r="E35" s="1"/>
      <c r="F35" s="1"/>
      <c r="G35" s="1"/>
      <c r="H35" s="1"/>
      <c r="I35" s="1"/>
      <c r="K35" s="1">
        <f t="shared" si="25"/>
        <v>-3.3330105828960379</v>
      </c>
      <c r="L35" s="1">
        <f t="shared" si="25"/>
        <v>5.9318777571904624</v>
      </c>
      <c r="M35" s="1">
        <f t="shared" si="26"/>
        <v>2.3862102281745399</v>
      </c>
      <c r="O35" s="1">
        <f t="shared" si="8"/>
        <v>-3.3169583583711431</v>
      </c>
      <c r="P35" s="1">
        <f t="shared" si="9"/>
        <v>6.0084078980633766</v>
      </c>
      <c r="Q35" s="1">
        <f t="shared" si="23"/>
        <v>2.4554171797716418</v>
      </c>
      <c r="T35" t="s">
        <v>163</v>
      </c>
      <c r="U35">
        <v>-493.58195529887399</v>
      </c>
      <c r="V35">
        <v>-495.78657157653703</v>
      </c>
      <c r="W35">
        <v>-495.74872334902</v>
      </c>
      <c r="AB35" t="s">
        <v>163</v>
      </c>
      <c r="AC35">
        <v>-246.79360638412001</v>
      </c>
      <c r="AD35">
        <v>-247.888436868848</v>
      </c>
      <c r="AE35">
        <v>-247.872349345987</v>
      </c>
      <c r="AJ35" t="s">
        <v>163</v>
      </c>
      <c r="AK35">
        <v>-246.793609243297</v>
      </c>
      <c r="AL35">
        <v>-247.888437742083</v>
      </c>
      <c r="AM35">
        <v>-247.87235075855401</v>
      </c>
      <c r="AR35" t="s">
        <v>339</v>
      </c>
      <c r="AS35">
        <v>-246.793634837648</v>
      </c>
      <c r="AT35">
        <v>-247.88855973004701</v>
      </c>
      <c r="AU35">
        <v>-247.87246107874901</v>
      </c>
      <c r="AZ35" t="s">
        <v>340</v>
      </c>
      <c r="BA35">
        <v>-246.793631951463</v>
      </c>
      <c r="BB35">
        <v>-247.88855879795901</v>
      </c>
      <c r="BC35">
        <v>-247.872459602378</v>
      </c>
    </row>
    <row r="36" spans="1:57" x14ac:dyDescent="0.2">
      <c r="A36" t="s">
        <v>164</v>
      </c>
      <c r="B36" s="1">
        <f t="shared" ref="B36" si="27">627.5095*(AC36+AK36-U36)</f>
        <v>-0.30851688735106392</v>
      </c>
      <c r="C36" s="1">
        <f t="shared" ref="C36" si="28">627.5095*(AD36+AL36-V36)</f>
        <v>11.343189212332335</v>
      </c>
      <c r="D36" s="1">
        <f t="shared" ref="D36" si="29">627.5095*(AE36+AM36-W36)</f>
        <v>7.898718899201902</v>
      </c>
      <c r="E36" s="1"/>
      <c r="F36" s="1"/>
      <c r="G36" s="1"/>
      <c r="H36" s="1"/>
      <c r="I36" s="1"/>
      <c r="K36" s="1">
        <f t="shared" ref="K36" si="30">627.5095*(AS36+BA36-U36)</f>
        <v>-0.3808079301661213</v>
      </c>
      <c r="L36" s="1">
        <f t="shared" ref="L36" si="31">627.5095*(AT36+BB36-V36)</f>
        <v>11.062678830623639</v>
      </c>
      <c r="M36" s="1">
        <f t="shared" ref="M36" si="32">627.5095*(AU36+BC36-W36)</f>
        <v>7.6272816291275776</v>
      </c>
      <c r="O36" s="1">
        <f t="shared" ref="O36" si="33">(B36+K36)/2</f>
        <v>-0.34466240875859261</v>
      </c>
      <c r="P36" s="1">
        <f t="shared" ref="P36" si="34">(C36+L36)/2</f>
        <v>11.202934021477986</v>
      </c>
      <c r="Q36" s="1">
        <f t="shared" ref="Q36" si="35">(D36+M36)/2</f>
        <v>7.7630002641647398</v>
      </c>
      <c r="T36" t="s">
        <v>164</v>
      </c>
      <c r="U36">
        <v>-825.30087595671603</v>
      </c>
      <c r="V36">
        <v>-828.64078617930704</v>
      </c>
      <c r="W36">
        <v>-828.55413031253204</v>
      </c>
      <c r="AB36" t="s">
        <v>164</v>
      </c>
      <c r="AC36">
        <v>-412.65068380482199</v>
      </c>
      <c r="AD36">
        <v>-414.31135482876198</v>
      </c>
      <c r="AE36">
        <v>-414.270771451683</v>
      </c>
      <c r="AJ36" t="s">
        <v>164</v>
      </c>
      <c r="AK36">
        <v>-412.65068380482899</v>
      </c>
      <c r="AL36">
        <v>-414.31135482865602</v>
      </c>
      <c r="AM36">
        <v>-414.27077145157602</v>
      </c>
      <c r="AR36" t="s">
        <v>341</v>
      </c>
      <c r="AS36">
        <v>-412.650741406382</v>
      </c>
      <c r="AT36">
        <v>-414.31157833974902</v>
      </c>
      <c r="AU36">
        <v>-414.27098773320802</v>
      </c>
      <c r="AZ36" t="s">
        <v>342</v>
      </c>
      <c r="BA36">
        <v>-412.65074140637398</v>
      </c>
      <c r="BB36">
        <v>-414.31157833939801</v>
      </c>
      <c r="BC36">
        <v>-414.27098773285701</v>
      </c>
    </row>
    <row r="37" spans="1:57" x14ac:dyDescent="0.2">
      <c r="A37" t="s">
        <v>191</v>
      </c>
      <c r="B37" s="1">
        <f t="shared" ref="B37:D38" si="36">627.5095*(AC37+AK37-U37)</f>
        <v>-3.5863778892414762</v>
      </c>
      <c r="C37" s="1">
        <f t="shared" si="36"/>
        <v>5.5182756941141058</v>
      </c>
      <c r="D37" s="1">
        <f t="shared" si="36"/>
        <v>2.1032046874097432</v>
      </c>
      <c r="E37" s="1"/>
      <c r="F37" s="1"/>
      <c r="G37" s="1"/>
      <c r="H37" s="1"/>
      <c r="I37" s="1"/>
      <c r="K37" s="1">
        <f>627.5095*(AS37+BA37-U37)</f>
        <v>-3.6196635490115585</v>
      </c>
      <c r="L37" s="1">
        <f>627.5095*(AT37+BB37-V37)</f>
        <v>5.3594732410987111</v>
      </c>
      <c r="M37" s="1">
        <f t="shared" si="26"/>
        <v>1.9607012257758989</v>
      </c>
      <c r="O37" s="1">
        <f t="shared" si="8"/>
        <v>-3.6030207191265173</v>
      </c>
      <c r="P37" s="1">
        <f t="shared" si="9"/>
        <v>5.4388744676064089</v>
      </c>
      <c r="Q37" s="1">
        <f t="shared" si="23"/>
        <v>2.0319529565928209</v>
      </c>
      <c r="T37" t="s">
        <v>191</v>
      </c>
      <c r="U37">
        <v>-477.58313830227098</v>
      </c>
      <c r="V37">
        <v>-479.74692996042899</v>
      </c>
      <c r="W37">
        <v>-479.71679720313</v>
      </c>
      <c r="AB37" t="s">
        <v>191</v>
      </c>
      <c r="AC37">
        <v>-230.79519738219699</v>
      </c>
      <c r="AD37">
        <v>-231.84968580376801</v>
      </c>
      <c r="AE37">
        <v>-231.84107563027101</v>
      </c>
      <c r="AJ37" t="s">
        <v>191</v>
      </c>
      <c r="AK37">
        <v>-246.79365617679801</v>
      </c>
      <c r="AL37">
        <v>-247.88845022494499</v>
      </c>
      <c r="AM37">
        <v>-247.87236990298399</v>
      </c>
      <c r="AR37" t="s">
        <v>343</v>
      </c>
      <c r="AS37">
        <v>-246.793681330965</v>
      </c>
      <c r="AT37">
        <v>-247.888571028478</v>
      </c>
      <c r="AU37">
        <v>-247.872478861839</v>
      </c>
      <c r="AZ37" t="s">
        <v>344</v>
      </c>
      <c r="BA37">
        <v>-230.79522527210301</v>
      </c>
      <c r="BB37">
        <v>-231.849818068042</v>
      </c>
      <c r="BC37">
        <v>-231.841193765128</v>
      </c>
    </row>
    <row r="38" spans="1:57" x14ac:dyDescent="0.2">
      <c r="A38" t="s">
        <v>199</v>
      </c>
      <c r="B38" s="1">
        <f t="shared" si="36"/>
        <v>-3.3880292935994105</v>
      </c>
      <c r="C38" s="1">
        <f t="shared" si="36"/>
        <v>7.6888348221768652</v>
      </c>
      <c r="D38" s="1">
        <f t="shared" si="36"/>
        <v>4.0065125150942489</v>
      </c>
      <c r="E38" s="1"/>
      <c r="F38" s="1"/>
      <c r="G38" s="1"/>
      <c r="H38" s="1"/>
      <c r="I38" s="1"/>
      <c r="K38" s="1">
        <f>627.5095*(AS38+BA38-U38)</f>
        <v>-3.4441666455468334</v>
      </c>
      <c r="L38" s="1">
        <f>627.5095*(AT38+BB38-V38)</f>
        <v>7.4535807896710029</v>
      </c>
      <c r="M38" s="1">
        <f t="shared" ref="M38" si="37">627.5095*(AU38+BC38-W38)</f>
        <v>3.7869345765034272</v>
      </c>
      <c r="O38" s="1">
        <f t="shared" ref="O38" si="38">(B38+K38)/2</f>
        <v>-3.416097969573122</v>
      </c>
      <c r="P38" s="1">
        <f t="shared" ref="P38" si="39">(C38+L38)/2</f>
        <v>7.5712078059239341</v>
      </c>
      <c r="Q38" s="1">
        <f t="shared" ref="Q38" si="40">(D38+M38)/2</f>
        <v>3.8967235457988378</v>
      </c>
      <c r="T38" t="s">
        <v>199</v>
      </c>
      <c r="U38">
        <v>-643.44123795063604</v>
      </c>
      <c r="V38">
        <v>-646.17370814849596</v>
      </c>
      <c r="W38">
        <v>-646.118708922319</v>
      </c>
      <c r="AB38" t="s">
        <v>199</v>
      </c>
      <c r="AC38">
        <v>-230.79514772797</v>
      </c>
      <c r="AD38">
        <v>-231.849661062796</v>
      </c>
      <c r="AE38">
        <v>-231.841045147621</v>
      </c>
      <c r="AJ38" t="s">
        <v>199</v>
      </c>
      <c r="AK38">
        <v>-412.65148939079597</v>
      </c>
      <c r="AL38">
        <v>-414.31179414797998</v>
      </c>
      <c r="AM38">
        <v>-414.27127899085798</v>
      </c>
      <c r="AR38" t="s">
        <v>345</v>
      </c>
      <c r="AS38">
        <v>-412.65154485055899</v>
      </c>
      <c r="AT38">
        <v>-414.312005340996</v>
      </c>
      <c r="AU38">
        <v>-414.27148149127601</v>
      </c>
      <c r="AZ38" t="s">
        <v>346</v>
      </c>
      <c r="BA38">
        <v>-230.795181728768</v>
      </c>
      <c r="BB38">
        <v>-231.84982477092899</v>
      </c>
      <c r="BC38">
        <v>-231.84119256690701</v>
      </c>
    </row>
    <row r="39" spans="1:57" x14ac:dyDescent="0.2">
      <c r="A39" t="s">
        <v>196</v>
      </c>
      <c r="B39" s="1">
        <f t="shared" ref="B39:D40" si="41">627.5095*(AC39+AK39-U39)</f>
        <v>-2.0203626339493019</v>
      </c>
      <c r="C39" s="1">
        <f t="shared" si="41"/>
        <v>8.764491673682997</v>
      </c>
      <c r="D39" s="1">
        <f t="shared" si="41"/>
        <v>5.1348352938034996</v>
      </c>
      <c r="E39" s="1"/>
      <c r="F39" s="1"/>
      <c r="G39" s="1"/>
      <c r="H39" s="1"/>
      <c r="I39" s="1"/>
      <c r="K39" s="1">
        <f t="shared" ref="K39:M40" si="42">627.5095*(AS39+BA39-U39)</f>
        <v>-2.0735457201060004</v>
      </c>
      <c r="L39" s="1">
        <f t="shared" si="42"/>
        <v>8.5437999541060652</v>
      </c>
      <c r="M39" s="1">
        <f t="shared" si="42"/>
        <v>4.9283620007474882</v>
      </c>
      <c r="O39" s="1">
        <f t="shared" ref="O39" si="43">(B39+K39)/2</f>
        <v>-2.0469541770276511</v>
      </c>
      <c r="P39" s="1">
        <f t="shared" ref="P39" si="44">(C39+L39)/2</f>
        <v>8.6541458138945302</v>
      </c>
      <c r="Q39" s="1">
        <f t="shared" ref="Q39" si="45">(D39+M39)/2</f>
        <v>5.0315986472754943</v>
      </c>
      <c r="T39" t="s">
        <v>196</v>
      </c>
      <c r="U39">
        <v>-659.44159262312701</v>
      </c>
      <c r="V39">
        <v>-662.21413233721103</v>
      </c>
      <c r="W39">
        <v>-662.15166536346396</v>
      </c>
      <c r="AB39" t="s">
        <v>196</v>
      </c>
      <c r="AC39">
        <v>-246.793481699317</v>
      </c>
      <c r="AD39">
        <v>-247.888409650536</v>
      </c>
      <c r="AE39">
        <v>-247.872291888353</v>
      </c>
      <c r="AJ39" t="s">
        <v>196</v>
      </c>
      <c r="AK39">
        <v>-412.651330576475</v>
      </c>
      <c r="AL39">
        <v>-414.31175558072101</v>
      </c>
      <c r="AM39">
        <v>-414.27119059454299</v>
      </c>
      <c r="AR39" t="s">
        <v>347</v>
      </c>
      <c r="AS39">
        <v>-412.65138499390298</v>
      </c>
      <c r="AT39">
        <v>-414.31195948672001</v>
      </c>
      <c r="AU39">
        <v>-414.27138542976797</v>
      </c>
      <c r="AZ39" t="s">
        <v>348</v>
      </c>
      <c r="BA39">
        <v>-246.79351203452799</v>
      </c>
      <c r="BB39">
        <v>-247.888557439164</v>
      </c>
      <c r="BC39">
        <v>-247.87242608925101</v>
      </c>
    </row>
    <row r="40" spans="1:57" x14ac:dyDescent="0.2">
      <c r="A40" t="s">
        <v>171</v>
      </c>
      <c r="B40" s="1">
        <f t="shared" si="41"/>
        <v>-2.840644683269602</v>
      </c>
      <c r="C40" s="1">
        <f t="shared" si="41"/>
        <v>2.3446316181468285</v>
      </c>
      <c r="D40" s="1">
        <f t="shared" si="41"/>
        <v>0.63643528484779111</v>
      </c>
      <c r="E40" s="1">
        <f>627.5095*(AF40+AN40-X40)</f>
        <v>1.3781125806516272</v>
      </c>
      <c r="F40" s="1">
        <f>627.5095*(AI40+AQ40-AA40)</f>
        <v>1.3419283386576799</v>
      </c>
      <c r="G40" s="1">
        <f>(F40-D40)*Z40+D40</f>
        <v>1.3849493050790069</v>
      </c>
      <c r="H40" s="1">
        <f>(F40-D40)*Y40+D40</f>
        <v>1.3951276935168633</v>
      </c>
      <c r="I40" s="1">
        <f t="shared" si="4"/>
        <v>1.379107822593461</v>
      </c>
      <c r="K40" s="1">
        <f t="shared" si="42"/>
        <v>-2.8650614544452759</v>
      </c>
      <c r="L40" s="1">
        <f t="shared" si="42"/>
        <v>2.2616490709970751</v>
      </c>
      <c r="M40" s="1">
        <f t="shared" si="42"/>
        <v>0.56065994659545271</v>
      </c>
      <c r="O40" s="1">
        <f t="shared" si="8"/>
        <v>-2.8528530688574389</v>
      </c>
      <c r="P40" s="1">
        <f t="shared" si="9"/>
        <v>2.3031403445719518</v>
      </c>
      <c r="Q40" s="1">
        <f t="shared" si="9"/>
        <v>0.59854761572162185</v>
      </c>
      <c r="T40" t="s">
        <v>171</v>
      </c>
      <c r="U40">
        <v>-308.86047291570299</v>
      </c>
      <c r="V40">
        <v>-310.29497246536698</v>
      </c>
      <c r="W40">
        <v>-310.295795814136</v>
      </c>
      <c r="X40">
        <v>-310.37155994255801</v>
      </c>
      <c r="Y40">
        <v>1.0754073404010001</v>
      </c>
      <c r="Z40">
        <v>1.06098</v>
      </c>
      <c r="AA40">
        <f t="shared" si="10"/>
        <v>-310.36624737753499</v>
      </c>
      <c r="AB40" t="s">
        <v>171</v>
      </c>
      <c r="AC40">
        <v>-230.79527029269499</v>
      </c>
      <c r="AD40">
        <v>-231.849708720492</v>
      </c>
      <c r="AE40">
        <v>-231.841108119317</v>
      </c>
      <c r="AF40">
        <v>-231.89890694557201</v>
      </c>
      <c r="AG40">
        <v>1.0747909023469999</v>
      </c>
      <c r="AH40">
        <v>1.0612200000000001</v>
      </c>
      <c r="AI40">
        <f t="shared" si="11"/>
        <v>-231.89488492941913</v>
      </c>
      <c r="AJ40" t="s">
        <v>171</v>
      </c>
      <c r="AK40">
        <v>-78.069729478271995</v>
      </c>
      <c r="AL40">
        <v>-78.441527336711999</v>
      </c>
      <c r="AM40">
        <v>-78.453673470675994</v>
      </c>
      <c r="AN40">
        <v>-78.470456834887003</v>
      </c>
      <c r="AO40">
        <v>1.0792828082199999</v>
      </c>
      <c r="AP40">
        <v>1.0617300000000001</v>
      </c>
      <c r="AQ40">
        <f t="shared" si="12"/>
        <v>-78.46922394927455</v>
      </c>
      <c r="AR40" t="s">
        <v>236</v>
      </c>
      <c r="AS40">
        <v>-78.069749822904996</v>
      </c>
      <c r="AT40">
        <v>-78.441587673949002</v>
      </c>
      <c r="AU40">
        <v>-78.453727555159006</v>
      </c>
      <c r="AZ40" t="s">
        <v>256</v>
      </c>
      <c r="BA40">
        <v>-230.79528885866199</v>
      </c>
      <c r="BB40">
        <v>-231.84978062435599</v>
      </c>
      <c r="BC40">
        <v>-231.84117479051699</v>
      </c>
    </row>
    <row r="41" spans="1:57" x14ac:dyDescent="0.2">
      <c r="A41" t="s">
        <v>172</v>
      </c>
      <c r="B41" s="1">
        <f t="shared" ref="B41:D43" si="46">627.5095*(AC41+AK41-U41)</f>
        <v>-1.3622823646210473</v>
      </c>
      <c r="C41" s="1">
        <f t="shared" si="46"/>
        <v>4.0663728098937089</v>
      </c>
      <c r="D41" s="1">
        <f t="shared" si="46"/>
        <v>2.5182186116692917</v>
      </c>
      <c r="E41" s="1"/>
      <c r="F41" s="1"/>
      <c r="G41" s="1"/>
      <c r="H41" s="1"/>
      <c r="I41" s="1"/>
      <c r="K41" s="1">
        <f>627.5095*(AS41+BA41-U41)</f>
        <v>-1.3978881240237666</v>
      </c>
      <c r="L41" s="1">
        <f>627.5095*(AT41+BB41-V41)</f>
        <v>3.9536698691092518</v>
      </c>
      <c r="M41" s="1">
        <f t="shared" ref="M41:M42" si="47">627.5095*(AU41+BC41-W41)</f>
        <v>2.411644231144833</v>
      </c>
      <c r="O41" s="1">
        <f t="shared" si="8"/>
        <v>-1.380085244322407</v>
      </c>
      <c r="P41" s="1">
        <f t="shared" si="9"/>
        <v>4.0100213395014803</v>
      </c>
      <c r="Q41" s="1">
        <f t="shared" si="23"/>
        <v>2.4649314214070621</v>
      </c>
      <c r="T41" t="s">
        <v>172</v>
      </c>
      <c r="U41">
        <v>-490.71900297289102</v>
      </c>
      <c r="V41">
        <v>-492.75980339114</v>
      </c>
      <c r="W41">
        <v>-492.72897330349798</v>
      </c>
      <c r="AB41" t="s">
        <v>172</v>
      </c>
      <c r="AC41">
        <v>-412.65151700869501</v>
      </c>
      <c r="AD41">
        <v>-414.31181583871802</v>
      </c>
      <c r="AE41">
        <v>-414.27130370084802</v>
      </c>
      <c r="AJ41" t="s">
        <v>172</v>
      </c>
      <c r="AK41">
        <v>-78.069656899240996</v>
      </c>
      <c r="AL41">
        <v>-78.441507375133995</v>
      </c>
      <c r="AM41">
        <v>-78.453656566015994</v>
      </c>
      <c r="AR41" t="s">
        <v>349</v>
      </c>
      <c r="AS41">
        <v>-78.069677671839003</v>
      </c>
      <c r="AT41">
        <v>-78.441575213090999</v>
      </c>
      <c r="AU41">
        <v>-78.453717781972003</v>
      </c>
      <c r="AZ41" t="s">
        <v>350</v>
      </c>
      <c r="BA41">
        <v>-412.65155297748402</v>
      </c>
      <c r="BB41">
        <v>-414.31192760432202</v>
      </c>
      <c r="BC41">
        <v>-414.27141232197101</v>
      </c>
    </row>
    <row r="42" spans="1:57" x14ac:dyDescent="0.2">
      <c r="A42" t="s">
        <v>173</v>
      </c>
      <c r="B42" s="1">
        <f t="shared" si="46"/>
        <v>-0.35060642699671135</v>
      </c>
      <c r="C42" s="1">
        <f t="shared" si="46"/>
        <v>4.5308142324346985</v>
      </c>
      <c r="D42" s="1">
        <f t="shared" si="46"/>
        <v>3.0016916863491829</v>
      </c>
      <c r="E42" s="1"/>
      <c r="F42" s="1"/>
      <c r="G42" s="1"/>
      <c r="H42" s="1"/>
      <c r="I42" s="1"/>
      <c r="K42" s="1">
        <f>627.5095*(AS42+BA42-U42)</f>
        <v>-0.37770321906566118</v>
      </c>
      <c r="L42" s="1">
        <f>627.5095*(AT42+BB42-V42)</f>
        <v>4.3518189277733974</v>
      </c>
      <c r="M42" s="1">
        <f t="shared" si="47"/>
        <v>2.8658968132810436</v>
      </c>
      <c r="O42" s="1">
        <f t="shared" si="8"/>
        <v>-0.36415482303118629</v>
      </c>
      <c r="P42" s="1">
        <f t="shared" si="9"/>
        <v>4.441316580104048</v>
      </c>
      <c r="Q42" s="1">
        <f t="shared" si="23"/>
        <v>2.9337942498151133</v>
      </c>
      <c r="T42" t="s">
        <v>173</v>
      </c>
      <c r="U42">
        <v>-489.50449611330998</v>
      </c>
      <c r="V42">
        <v>-491.51774719201302</v>
      </c>
      <c r="W42">
        <v>-491.475074436949</v>
      </c>
      <c r="X42">
        <v>-491.57799455826699</v>
      </c>
      <c r="Y42">
        <v>1.081013821632</v>
      </c>
      <c r="AB42" t="s">
        <v>173</v>
      </c>
      <c r="AC42">
        <v>-412.65143111206402</v>
      </c>
      <c r="AD42">
        <v>-414.31170990333999</v>
      </c>
      <c r="AE42">
        <v>-414.27121537372699</v>
      </c>
      <c r="AJ42" t="s">
        <v>173</v>
      </c>
      <c r="AK42">
        <v>-76.853623728128994</v>
      </c>
      <c r="AL42">
        <v>-77.198816976897007</v>
      </c>
      <c r="AM42">
        <v>-77.199075563232995</v>
      </c>
      <c r="AR42" t="s">
        <v>351</v>
      </c>
      <c r="AS42">
        <v>-76.853636722350998</v>
      </c>
      <c r="AT42">
        <v>-77.199010333500993</v>
      </c>
      <c r="AU42">
        <v>-77.199203666352005</v>
      </c>
      <c r="AZ42" t="s">
        <v>352</v>
      </c>
      <c r="BA42">
        <v>-412.65146129932702</v>
      </c>
      <c r="BB42">
        <v>-414.31180179389901</v>
      </c>
      <c r="BC42">
        <v>-414.27130367350401</v>
      </c>
    </row>
    <row r="43" spans="1:57" x14ac:dyDescent="0.2">
      <c r="A43" t="s">
        <v>174</v>
      </c>
      <c r="B43" s="1">
        <f t="shared" si="46"/>
        <v>-2.6066815262772449</v>
      </c>
      <c r="C43" s="1">
        <f t="shared" si="46"/>
        <v>2.8470080136386891</v>
      </c>
      <c r="D43" s="1">
        <f t="shared" si="46"/>
        <v>1.0360903481022763</v>
      </c>
      <c r="E43" s="1">
        <f>627.5095*(AF43+AN43-X43)</f>
        <v>1.8164644259508156</v>
      </c>
      <c r="F43" s="1">
        <f>627.5095*(AI43+AQ43-AA43)</f>
        <v>1.7780869431310848</v>
      </c>
      <c r="G43" s="1">
        <f>(F43-D43)*Z43+D43</f>
        <v>1.8239720125676664</v>
      </c>
      <c r="H43" s="1">
        <f>(F43-D43)*Y43+D43</f>
        <v>1.8343792122192548</v>
      </c>
      <c r="I43" s="1">
        <f t="shared" si="4"/>
        <v>1.817190163689103</v>
      </c>
      <c r="K43" s="1">
        <f t="shared" ref="K43:K45" si="48">627.5095*(AS43+BA43-U43)</f>
        <v>-2.629865583842959</v>
      </c>
      <c r="L43" s="1">
        <f t="shared" ref="L43:L45" si="49">627.5095*(AT43+BB43-V43)</f>
        <v>2.7639752023752435</v>
      </c>
      <c r="M43" s="1">
        <f t="shared" ref="M43:M45" si="50">627.5095*(AU43+BC43-W43)</f>
        <v>0.96056188838869094</v>
      </c>
      <c r="O43" s="1">
        <f t="shared" ref="O43:O45" si="51">(B43+K43)/2</f>
        <v>-2.6182735550601022</v>
      </c>
      <c r="P43" s="1">
        <f t="shared" ref="P43:P45" si="52">(C43+L43)/2</f>
        <v>2.8054916080069665</v>
      </c>
      <c r="Q43" s="1">
        <f t="shared" ref="Q43:Q45" si="53">(D43+M43)/2</f>
        <v>0.99832611824548367</v>
      </c>
      <c r="T43" t="s">
        <v>174</v>
      </c>
      <c r="U43">
        <v>-324.85927046820598</v>
      </c>
      <c r="V43">
        <v>-326.33452510824401</v>
      </c>
      <c r="W43">
        <v>-326.32771396049299</v>
      </c>
      <c r="X43">
        <v>-326.40611238945098</v>
      </c>
      <c r="Y43">
        <v>1.0758659399049999</v>
      </c>
      <c r="Z43">
        <v>1.0618399999999999</v>
      </c>
      <c r="AA43">
        <f t="shared" si="10"/>
        <v>-326.40058403291567</v>
      </c>
      <c r="AB43" t="s">
        <v>174</v>
      </c>
      <c r="AC43">
        <v>-246.79372255732201</v>
      </c>
      <c r="AD43">
        <v>-247.88846071675201</v>
      </c>
      <c r="AE43">
        <v>-247.87239477576099</v>
      </c>
      <c r="AF43">
        <v>-247.93275839511199</v>
      </c>
      <c r="AG43">
        <v>1.075431033956</v>
      </c>
      <c r="AH43">
        <v>1.0623800000000001</v>
      </c>
      <c r="AI43">
        <f t="shared" si="11"/>
        <v>-247.92852447394253</v>
      </c>
      <c r="AJ43" t="s">
        <v>174</v>
      </c>
      <c r="AK43">
        <v>-78.069701922139998</v>
      </c>
      <c r="AL43">
        <v>-78.441527395616006</v>
      </c>
      <c r="AM43">
        <v>-78.453668069732004</v>
      </c>
      <c r="AN43">
        <v>-78.470459274137994</v>
      </c>
      <c r="AO43">
        <v>1.0792700030619999</v>
      </c>
      <c r="AP43">
        <v>1.06172</v>
      </c>
      <c r="AQ43">
        <f t="shared" si="12"/>
        <v>-78.469225997181439</v>
      </c>
      <c r="AR43" t="s">
        <v>237</v>
      </c>
      <c r="AS43">
        <v>-78.069722108548007</v>
      </c>
      <c r="AT43">
        <v>-78.441588772068997</v>
      </c>
      <c r="AU43">
        <v>-78.453722834459001</v>
      </c>
      <c r="AZ43" t="s">
        <v>257</v>
      </c>
      <c r="BA43">
        <v>-246.79373931705999</v>
      </c>
      <c r="BB43">
        <v>-247.88853166150099</v>
      </c>
      <c r="BC43">
        <v>-247.87246037329101</v>
      </c>
      <c r="BD43">
        <v>-247.93329028426999</v>
      </c>
      <c r="BE43">
        <v>1.0733276510959999</v>
      </c>
    </row>
    <row r="44" spans="1:57" x14ac:dyDescent="0.2">
      <c r="A44" t="s">
        <v>165</v>
      </c>
      <c r="B44" s="1">
        <f t="shared" ref="B44:B45" si="54">627.5095*(AC44+AK44-U44)</f>
        <v>-3.3414529758570763</v>
      </c>
      <c r="C44" s="1">
        <f t="shared" ref="C44:C45" si="55">627.5095*(AD44+AL44-V44)</f>
        <v>3.9770945728818137</v>
      </c>
      <c r="D44" s="1">
        <f t="shared" ref="D44:D45" si="56">627.5095*(AE44+AM44-W44)</f>
        <v>2.6587927746566806</v>
      </c>
      <c r="E44" s="1"/>
      <c r="F44" s="1"/>
      <c r="G44" s="1"/>
      <c r="H44" s="1"/>
      <c r="I44" s="1"/>
      <c r="K44" s="1">
        <f t="shared" si="48"/>
        <v>-3.3636337173031805</v>
      </c>
      <c r="L44" s="1">
        <f t="shared" si="49"/>
        <v>3.9285307059143926</v>
      </c>
      <c r="M44" s="1">
        <f t="shared" si="50"/>
        <v>2.5908661871867191</v>
      </c>
      <c r="O44" s="1">
        <f t="shared" si="51"/>
        <v>-3.3525433465801284</v>
      </c>
      <c r="P44" s="1">
        <f t="shared" si="52"/>
        <v>3.9528126393981031</v>
      </c>
      <c r="Q44" s="1">
        <f t="shared" si="53"/>
        <v>2.6248294809216999</v>
      </c>
      <c r="T44" t="s">
        <v>165</v>
      </c>
      <c r="U44">
        <v>-392.82845001529699</v>
      </c>
      <c r="V44">
        <v>-394.81473527314</v>
      </c>
      <c r="W44">
        <v>-394.87316613208998</v>
      </c>
      <c r="AB44" t="s">
        <v>165</v>
      </c>
      <c r="AC44">
        <v>-196.41688696310399</v>
      </c>
      <c r="AD44">
        <v>-197.40419868089799</v>
      </c>
      <c r="AE44">
        <v>-197.43446438932801</v>
      </c>
      <c r="AJ44" t="s">
        <v>165</v>
      </c>
      <c r="AK44">
        <v>-196.41688799623901</v>
      </c>
      <c r="AL44">
        <v>-197.404198688875</v>
      </c>
      <c r="AM44">
        <v>-197.43446468694901</v>
      </c>
      <c r="AR44" t="s">
        <v>353</v>
      </c>
      <c r="AS44">
        <v>-196.41690566937501</v>
      </c>
      <c r="AT44">
        <v>-197.40423738285099</v>
      </c>
      <c r="AU44">
        <v>-197.43451880907199</v>
      </c>
      <c r="AZ44" t="s">
        <v>354</v>
      </c>
      <c r="BA44">
        <v>-196.41690463722799</v>
      </c>
      <c r="BB44">
        <v>-197.40423737836699</v>
      </c>
      <c r="BC44">
        <v>-197.43451851510801</v>
      </c>
    </row>
    <row r="45" spans="1:57" x14ac:dyDescent="0.2">
      <c r="A45" t="s">
        <v>200</v>
      </c>
      <c r="B45" s="1">
        <f t="shared" si="54"/>
        <v>-2.2980617711889146</v>
      </c>
      <c r="C45" s="1">
        <f t="shared" si="55"/>
        <v>2.6936777496774402</v>
      </c>
      <c r="D45" s="1">
        <f t="shared" si="56"/>
        <v>1.8400276066430261</v>
      </c>
      <c r="E45" s="1"/>
      <c r="F45" s="1"/>
      <c r="G45" s="1"/>
      <c r="H45" s="1"/>
      <c r="I45" s="1"/>
      <c r="K45" s="1">
        <f t="shared" si="48"/>
        <v>-2.3139458425671759</v>
      </c>
      <c r="L45" s="1">
        <f t="shared" si="49"/>
        <v>2.6530813833799374</v>
      </c>
      <c r="M45" s="1">
        <f t="shared" si="50"/>
        <v>1.7855398692660513</v>
      </c>
      <c r="O45" s="1">
        <f t="shared" si="51"/>
        <v>-2.3060038068780453</v>
      </c>
      <c r="P45" s="1">
        <f t="shared" si="52"/>
        <v>2.6733795665286886</v>
      </c>
      <c r="Q45" s="1">
        <f t="shared" si="53"/>
        <v>1.8127837379545388</v>
      </c>
      <c r="T45" t="s">
        <v>200</v>
      </c>
      <c r="U45">
        <v>-392.83029051175703</v>
      </c>
      <c r="V45">
        <v>-394.82036014759899</v>
      </c>
      <c r="W45">
        <v>-394.87686916748203</v>
      </c>
      <c r="AB45" t="s">
        <v>200</v>
      </c>
      <c r="AC45">
        <v>-196.416887120084</v>
      </c>
      <c r="AD45">
        <v>-197.40419700585599</v>
      </c>
      <c r="AE45">
        <v>-197.43446449439301</v>
      </c>
      <c r="AJ45" t="s">
        <v>200</v>
      </c>
      <c r="AK45">
        <v>-196.41706558606401</v>
      </c>
      <c r="AL45">
        <v>-197.411870493186</v>
      </c>
      <c r="AM45">
        <v>-197.439472402571</v>
      </c>
      <c r="AR45" t="s">
        <v>355</v>
      </c>
      <c r="AS45">
        <v>-196.41707674444399</v>
      </c>
      <c r="AT45">
        <v>-197.411903969598</v>
      </c>
      <c r="AU45">
        <v>-197.439514006802</v>
      </c>
      <c r="AZ45" t="s">
        <v>356</v>
      </c>
      <c r="BA45">
        <v>-196.41690127458199</v>
      </c>
      <c r="BB45">
        <v>-197.40422822386901</v>
      </c>
      <c r="BC45">
        <v>-197.43450972189501</v>
      </c>
    </row>
    <row r="46" spans="1:57" x14ac:dyDescent="0.2">
      <c r="A46" t="s">
        <v>197</v>
      </c>
      <c r="B46" s="1">
        <f t="shared" ref="B46" si="57">627.5095*(AC46+AK46-U46)</f>
        <v>-1.6630532427629696</v>
      </c>
      <c r="C46" s="1">
        <f t="shared" ref="C46" si="58">627.5095*(AD46+AL46-V46)</f>
        <v>1.755407914758754</v>
      </c>
      <c r="D46" s="1">
        <f t="shared" ref="D46" si="59">627.5095*(AE46+AM46-W46)</f>
        <v>1.2239427616967327</v>
      </c>
      <c r="E46" s="1"/>
      <c r="F46" s="1"/>
      <c r="G46" s="1"/>
      <c r="H46" s="1"/>
      <c r="I46" s="1"/>
      <c r="K46" s="1">
        <f t="shared" ref="K46" si="60">627.5095*(AS46+BA46-U46)</f>
        <v>-1.6748534133575834</v>
      </c>
      <c r="L46" s="1">
        <f t="shared" ref="L46" si="61">627.5095*(AT46+BB46-V46)</f>
        <v>1.7231520527136217</v>
      </c>
      <c r="M46" s="1">
        <f t="shared" ref="M46" si="62">627.5095*(AU46+BC46-W46)</f>
        <v>1.1836846782623132</v>
      </c>
      <c r="O46" s="1">
        <f t="shared" ref="O46" si="63">(B46+K46)/2</f>
        <v>-1.6689533280602764</v>
      </c>
      <c r="P46" s="1">
        <f t="shared" ref="P46" si="64">(C46+L46)/2</f>
        <v>1.7392799837361879</v>
      </c>
      <c r="Q46" s="1">
        <f t="shared" ref="Q46" si="65">(D46+M46)/2</f>
        <v>1.2038137199795229</v>
      </c>
      <c r="T46" t="s">
        <v>197</v>
      </c>
      <c r="U46">
        <v>-392.83150471490899</v>
      </c>
      <c r="V46">
        <v>-394.82653237784899</v>
      </c>
      <c r="W46">
        <v>-394.88089757795302</v>
      </c>
      <c r="AB46" t="s">
        <v>197</v>
      </c>
      <c r="AC46">
        <v>-196.41707748912</v>
      </c>
      <c r="AD46">
        <v>-197.41186749984001</v>
      </c>
      <c r="AE46">
        <v>-197.43947357974301</v>
      </c>
      <c r="AJ46" t="s">
        <v>197</v>
      </c>
      <c r="AK46">
        <v>-196.41707746971801</v>
      </c>
      <c r="AL46">
        <v>-197.411867457548</v>
      </c>
      <c r="AM46">
        <v>-197.439473521346</v>
      </c>
      <c r="AR46" t="s">
        <v>357</v>
      </c>
      <c r="AS46">
        <v>-196.41708687213</v>
      </c>
      <c r="AT46">
        <v>-197.411893159768</v>
      </c>
      <c r="AU46">
        <v>-197.43950559977799</v>
      </c>
      <c r="AZ46" t="s">
        <v>358</v>
      </c>
      <c r="BA46">
        <v>-196.417086891476</v>
      </c>
      <c r="BB46">
        <v>-197.41189320060599</v>
      </c>
      <c r="BC46">
        <v>-197.43950565664801</v>
      </c>
    </row>
    <row r="47" spans="1:57" x14ac:dyDescent="0.2">
      <c r="A47" t="s">
        <v>203</v>
      </c>
      <c r="B47" s="1">
        <f t="shared" ref="B47" si="66">627.5095*(AC47+AK47-U47)</f>
        <v>-2.2927643893371807</v>
      </c>
      <c r="C47" s="1">
        <f t="shared" ref="C47" si="67">627.5095*(AD47+AL47-V47)</f>
        <v>2.4986033869678024</v>
      </c>
      <c r="D47" s="1">
        <f t="shared" ref="D47" si="68">627.5095*(AE47+AM47-W47)</f>
        <v>1.6547678765080915</v>
      </c>
      <c r="E47" s="1"/>
      <c r="F47" s="1"/>
      <c r="G47" s="1"/>
      <c r="H47" s="1"/>
      <c r="I47" s="1"/>
      <c r="K47" s="1">
        <f t="shared" ref="K47" si="69">627.5095*(AS47+BA47-U47)</f>
        <v>-2.3072432304026664</v>
      </c>
      <c r="L47" s="1">
        <f t="shared" ref="L47" si="70">627.5095*(AT47+BB47-V47)</f>
        <v>2.4634926999659239</v>
      </c>
      <c r="M47" s="1">
        <f t="shared" ref="M47" si="71">627.5095*(AU47+BC47-W47)</f>
        <v>1.6070670572613326</v>
      </c>
      <c r="O47" s="1">
        <f t="shared" ref="O47" si="72">(B47+K47)/2</f>
        <v>-2.3000038098699234</v>
      </c>
      <c r="P47" s="1">
        <f t="shared" ref="P47" si="73">(C47+L47)/2</f>
        <v>2.4810480434668634</v>
      </c>
      <c r="Q47" s="1">
        <f t="shared" ref="Q47" si="74">(D47+M47)/2</f>
        <v>1.630917466884712</v>
      </c>
      <c r="T47" t="s">
        <v>203</v>
      </c>
      <c r="U47">
        <v>-391.65576660340901</v>
      </c>
      <c r="V47">
        <v>-393.61881960058503</v>
      </c>
      <c r="W47">
        <v>-393.66556779214397</v>
      </c>
      <c r="AB47" t="s">
        <v>203</v>
      </c>
      <c r="AC47">
        <v>-195.24234970484201</v>
      </c>
      <c r="AD47">
        <v>-196.20297777523501</v>
      </c>
      <c r="AE47">
        <v>-196.22346305889999</v>
      </c>
      <c r="AJ47" t="s">
        <v>203</v>
      </c>
      <c r="AK47">
        <v>-196.41707065104299</v>
      </c>
      <c r="AL47">
        <v>-197.411860047565</v>
      </c>
      <c r="AM47">
        <v>-197.43946769288601</v>
      </c>
      <c r="AR47" t="s">
        <v>359</v>
      </c>
      <c r="AS47">
        <v>-196.417081193532</v>
      </c>
      <c r="AT47">
        <v>-197.41189069316999</v>
      </c>
      <c r="AU47">
        <v>-197.439506005151</v>
      </c>
      <c r="AZ47" t="s">
        <v>360</v>
      </c>
      <c r="BA47">
        <v>-195.24236223585399</v>
      </c>
      <c r="BB47">
        <v>-196.20300308206899</v>
      </c>
      <c r="BC47">
        <v>-196.22350076272599</v>
      </c>
    </row>
    <row r="48" spans="1:57" x14ac:dyDescent="0.2">
      <c r="A48" t="s">
        <v>201</v>
      </c>
      <c r="B48" s="1">
        <f t="shared" ref="B48:D49" si="75">627.5095*(AC48+AK48-U48)</f>
        <v>-2.5662971916707655</v>
      </c>
      <c r="C48" s="1">
        <f t="shared" si="75"/>
        <v>3.1411476205422493</v>
      </c>
      <c r="D48" s="1">
        <f t="shared" si="75"/>
        <v>2.0919946236543554</v>
      </c>
      <c r="E48" s="1"/>
      <c r="F48" s="1"/>
      <c r="G48" s="1"/>
      <c r="H48" s="1"/>
      <c r="I48" s="1"/>
      <c r="K48" s="1">
        <f t="shared" ref="K48:L50" si="76">627.5095*(AS48+BA48-U48)</f>
        <v>-2.5826637005341713</v>
      </c>
      <c r="L48" s="1">
        <f t="shared" si="76"/>
        <v>3.1078298216535125</v>
      </c>
      <c r="M48" s="1">
        <f t="shared" ref="M48:M49" si="77">627.5095*(AU48+BC48-W48)</f>
        <v>2.0432204167781607</v>
      </c>
      <c r="O48" s="1">
        <f t="shared" si="8"/>
        <v>-2.5744804461024682</v>
      </c>
      <c r="P48" s="1">
        <f t="shared" si="9"/>
        <v>3.1244887210978809</v>
      </c>
      <c r="Q48" s="1">
        <f t="shared" si="23"/>
        <v>2.0676075202162583</v>
      </c>
      <c r="T48" t="s">
        <v>201</v>
      </c>
      <c r="U48">
        <v>-390.480448647358</v>
      </c>
      <c r="V48">
        <v>-392.41101489601101</v>
      </c>
      <c r="W48">
        <v>-392.45022764202503</v>
      </c>
      <c r="AB48" t="s">
        <v>201</v>
      </c>
      <c r="AC48">
        <v>-195.24226649042501</v>
      </c>
      <c r="AD48">
        <v>-196.203004824901</v>
      </c>
      <c r="AE48">
        <v>-196.22344590225501</v>
      </c>
      <c r="AJ48" t="s">
        <v>201</v>
      </c>
      <c r="AK48">
        <v>-195.24227181165799</v>
      </c>
      <c r="AL48">
        <v>-196.203004333953</v>
      </c>
      <c r="AM48">
        <v>-196.22344793426799</v>
      </c>
      <c r="AR48" t="s">
        <v>361</v>
      </c>
      <c r="AS48">
        <v>-195.24228485245999</v>
      </c>
      <c r="AT48">
        <v>-196.20303087983999</v>
      </c>
      <c r="AU48">
        <v>-196.22348679559801</v>
      </c>
      <c r="AZ48" t="s">
        <v>362</v>
      </c>
      <c r="BA48">
        <v>-195.24227953131401</v>
      </c>
      <c r="BB48">
        <v>-196.203031374304</v>
      </c>
      <c r="BC48">
        <v>-196.22348476756801</v>
      </c>
    </row>
    <row r="49" spans="1:57" x14ac:dyDescent="0.2">
      <c r="A49" t="s">
        <v>192</v>
      </c>
      <c r="B49" s="1">
        <f t="shared" si="75"/>
        <v>-2.8363341542550597</v>
      </c>
      <c r="C49" s="1">
        <f t="shared" si="75"/>
        <v>4.6564461749524098</v>
      </c>
      <c r="D49" s="1">
        <f t="shared" si="75"/>
        <v>2.4857572164329795</v>
      </c>
      <c r="E49" s="1"/>
      <c r="F49" s="1"/>
      <c r="G49" s="1"/>
      <c r="H49" s="1"/>
      <c r="I49" s="1"/>
      <c r="K49" s="1">
        <f t="shared" si="76"/>
        <v>-2.8637477582948501</v>
      </c>
      <c r="L49" s="1">
        <f t="shared" si="76"/>
        <v>4.5415465524563254</v>
      </c>
      <c r="M49" s="1">
        <f t="shared" si="77"/>
        <v>2.3736260265665203</v>
      </c>
      <c r="O49" s="1">
        <f t="shared" si="8"/>
        <v>-2.8500409562749551</v>
      </c>
      <c r="P49" s="1">
        <f t="shared" si="9"/>
        <v>4.5989963637043676</v>
      </c>
      <c r="Q49" s="1">
        <f t="shared" si="23"/>
        <v>2.4296916214997499</v>
      </c>
      <c r="T49" t="s">
        <v>192</v>
      </c>
      <c r="U49">
        <v>-426.03290615243799</v>
      </c>
      <c r="V49">
        <v>-428.06011022662199</v>
      </c>
      <c r="W49">
        <v>-428.06847514677497</v>
      </c>
      <c r="AB49" t="s">
        <v>192</v>
      </c>
      <c r="AC49">
        <v>-230.79520305367001</v>
      </c>
      <c r="AD49">
        <v>-231.84969330482599</v>
      </c>
      <c r="AE49">
        <v>-231.84108224155099</v>
      </c>
      <c r="AJ49" t="s">
        <v>192</v>
      </c>
      <c r="AK49">
        <v>-195.24222308476701</v>
      </c>
      <c r="AL49">
        <v>-196.20299640278401</v>
      </c>
      <c r="AM49">
        <v>-196.22343159911401</v>
      </c>
      <c r="AR49" t="s">
        <v>363</v>
      </c>
      <c r="AS49">
        <v>-195.242235526542</v>
      </c>
      <c r="AT49">
        <v>-196.20302140674701</v>
      </c>
      <c r="AU49">
        <v>-196.22346904197099</v>
      </c>
      <c r="AZ49" t="s">
        <v>364</v>
      </c>
      <c r="BA49">
        <v>-230.79523429825201</v>
      </c>
      <c r="BB49">
        <v>-231.84985140505901</v>
      </c>
      <c r="BC49">
        <v>-231.841223491112</v>
      </c>
    </row>
    <row r="50" spans="1:57" x14ac:dyDescent="0.2">
      <c r="A50" t="s">
        <v>193</v>
      </c>
      <c r="B50" s="1">
        <f t="shared" ref="B50" si="78">627.5095*(AC50+AK50-U50)</f>
        <v>-2.1070060734702274</v>
      </c>
      <c r="C50" s="1">
        <f t="shared" ref="C50" si="79">627.5095*(AD50+AL50-V50)</f>
        <v>3.6798626424948679</v>
      </c>
      <c r="D50" s="1">
        <f t="shared" ref="D50" si="80">627.5095*(AE50+AM50-W50)</f>
        <v>2.060193001308646</v>
      </c>
      <c r="E50" s="1"/>
      <c r="F50" s="1"/>
      <c r="G50" s="1"/>
      <c r="H50" s="1"/>
      <c r="I50" s="1"/>
      <c r="K50" s="1">
        <f t="shared" si="76"/>
        <v>-2.1314982995110721</v>
      </c>
      <c r="L50" s="1">
        <f t="shared" si="76"/>
        <v>3.5711282343518564</v>
      </c>
      <c r="M50" s="1">
        <f t="shared" ref="M50" si="81">627.5095*(AU50+BC50-W50)</f>
        <v>1.9572068826594626</v>
      </c>
      <c r="O50" s="1">
        <f t="shared" ref="O50" si="82">(B50+K50)/2</f>
        <v>-2.1192521864906499</v>
      </c>
      <c r="P50" s="1">
        <f t="shared" ref="P50" si="83">(C50+L50)/2</f>
        <v>3.6254954384233624</v>
      </c>
      <c r="Q50" s="1">
        <f t="shared" ref="Q50" si="84">(D50+M50)/2</f>
        <v>2.0086999419840543</v>
      </c>
      <c r="T50" t="s">
        <v>193</v>
      </c>
      <c r="U50">
        <v>-427.20886946687898</v>
      </c>
      <c r="V50">
        <v>-429.26741918853003</v>
      </c>
      <c r="W50">
        <v>-429.28382615306401</v>
      </c>
      <c r="AB50" t="s">
        <v>193</v>
      </c>
      <c r="AC50">
        <v>-230.795214385321</v>
      </c>
      <c r="AD50">
        <v>-231.84969552693099</v>
      </c>
      <c r="AE50">
        <v>-231.841085861941</v>
      </c>
      <c r="AJ50" t="s">
        <v>193</v>
      </c>
      <c r="AK50">
        <v>-196.41701280932699</v>
      </c>
      <c r="AL50">
        <v>-197.411859427444</v>
      </c>
      <c r="AM50">
        <v>-197.43945716472999</v>
      </c>
      <c r="AR50" t="s">
        <v>365</v>
      </c>
      <c r="AS50">
        <v>-196.417021916946</v>
      </c>
      <c r="AT50">
        <v>-197.411885052336</v>
      </c>
      <c r="AU50">
        <v>-197.439489677735</v>
      </c>
      <c r="AZ50" t="s">
        <v>366</v>
      </c>
      <c r="BA50">
        <v>-230.79524430854701</v>
      </c>
      <c r="BB50">
        <v>-231.84984318134099</v>
      </c>
      <c r="BC50">
        <v>-231.841217467756</v>
      </c>
    </row>
    <row r="51" spans="1:57" x14ac:dyDescent="0.2">
      <c r="A51" t="s">
        <v>198</v>
      </c>
      <c r="B51" s="1">
        <f t="shared" ref="B51:B52" si="85">627.5095*(AC51+AK51-U51)</f>
        <v>-3.3972426278683958</v>
      </c>
      <c r="C51" s="1">
        <f t="shared" ref="C51:C52" si="86">627.5095*(AD51+AL51-V51)</f>
        <v>5.5597774668584456</v>
      </c>
      <c r="D51" s="1">
        <f t="shared" ref="D51:D52" si="87">627.5095*(AE51+AM51-W51)</f>
        <v>3.4690424525099282</v>
      </c>
      <c r="E51" s="1"/>
      <c r="F51" s="1"/>
      <c r="G51" s="1"/>
      <c r="H51" s="1"/>
      <c r="I51" s="1"/>
      <c r="K51" s="1">
        <f t="shared" ref="K51:K52" si="88">627.5095*(AS51+BA51-U51)</f>
        <v>-3.4469248836804662</v>
      </c>
      <c r="L51" s="1">
        <f t="shared" ref="L51:L52" si="89">627.5095*(AT51+BB51-V51)</f>
        <v>5.3882912088538415</v>
      </c>
      <c r="M51" s="1">
        <f t="shared" ref="M51:M52" si="90">627.5095*(AU51+BC51-W51)</f>
        <v>3.2913687236329854</v>
      </c>
      <c r="O51" s="1">
        <f t="shared" ref="O51:O52" si="91">(B51+K51)/2</f>
        <v>-3.4220837557744312</v>
      </c>
      <c r="P51" s="1">
        <f t="shared" ref="P51:P52" si="92">(C51+L51)/2</f>
        <v>5.4740343378561436</v>
      </c>
      <c r="Q51" s="1">
        <f t="shared" ref="Q51:Q52" si="93">(D51+M51)/2</f>
        <v>3.3802055880714565</v>
      </c>
      <c r="T51" t="s">
        <v>198</v>
      </c>
      <c r="U51">
        <v>-609.06289548705797</v>
      </c>
      <c r="V51">
        <v>-611.72484137056995</v>
      </c>
      <c r="W51">
        <v>-611.71127233705101</v>
      </c>
      <c r="AB51" t="s">
        <v>198</v>
      </c>
      <c r="AC51">
        <v>-412.65150735105499</v>
      </c>
      <c r="AD51">
        <v>-414.31184373824698</v>
      </c>
      <c r="AE51">
        <v>-414.27133184946302</v>
      </c>
      <c r="AJ51" t="s">
        <v>198</v>
      </c>
      <c r="AK51">
        <v>-196.416801986515</v>
      </c>
      <c r="AL51">
        <v>-197.40413756332501</v>
      </c>
      <c r="AM51">
        <v>-197.43441221677699</v>
      </c>
      <c r="AR51" t="s">
        <v>367</v>
      </c>
      <c r="AS51">
        <v>-196.41681900763501</v>
      </c>
      <c r="AT51">
        <v>-197.40417536604801</v>
      </c>
      <c r="AU51">
        <v>-197.43446659823201</v>
      </c>
      <c r="AZ51" t="s">
        <v>368</v>
      </c>
      <c r="BA51">
        <v>-412.65156950364599</v>
      </c>
      <c r="BB51">
        <v>-414.31207921625997</v>
      </c>
      <c r="BC51">
        <v>-414.27156060910602</v>
      </c>
    </row>
    <row r="52" spans="1:57" x14ac:dyDescent="0.2">
      <c r="A52" t="s">
        <v>204</v>
      </c>
      <c r="B52" s="1">
        <f t="shared" si="85"/>
        <v>-3.1234040508656506</v>
      </c>
      <c r="C52" s="1">
        <f t="shared" si="86"/>
        <v>4.8038518594244417</v>
      </c>
      <c r="D52" s="1">
        <f t="shared" si="87"/>
        <v>2.9052375073252659</v>
      </c>
      <c r="E52" s="1"/>
      <c r="F52" s="1"/>
      <c r="G52" s="1"/>
      <c r="H52" s="1"/>
      <c r="I52" s="1"/>
      <c r="K52" s="1">
        <f t="shared" si="88"/>
        <v>-3.1677053468449299</v>
      </c>
      <c r="L52" s="1">
        <f t="shared" si="89"/>
        <v>4.6482683914453737</v>
      </c>
      <c r="M52" s="1">
        <f t="shared" si="90"/>
        <v>2.7458232569952039</v>
      </c>
      <c r="O52" s="1">
        <f t="shared" si="91"/>
        <v>-3.1455546988552903</v>
      </c>
      <c r="P52" s="1">
        <f t="shared" si="92"/>
        <v>4.7260601254349073</v>
      </c>
      <c r="Q52" s="1">
        <f t="shared" si="93"/>
        <v>2.8255303821602347</v>
      </c>
      <c r="T52" t="s">
        <v>204</v>
      </c>
      <c r="U52">
        <v>-607.88879713319795</v>
      </c>
      <c r="V52">
        <v>-610.52247442887597</v>
      </c>
      <c r="W52">
        <v>-610.49939719658903</v>
      </c>
      <c r="AB52" t="s">
        <v>204</v>
      </c>
      <c r="AC52">
        <v>-412.651520943614</v>
      </c>
      <c r="AD52">
        <v>-414.31184811594198</v>
      </c>
      <c r="AE52">
        <v>-414.27134148825201</v>
      </c>
      <c r="AJ52" t="s">
        <v>204</v>
      </c>
      <c r="AK52">
        <v>-195.24225365056401</v>
      </c>
      <c r="AL52">
        <v>-196.20297088802101</v>
      </c>
      <c r="AM52">
        <v>-196.22342591786</v>
      </c>
      <c r="AR52" t="s">
        <v>369</v>
      </c>
      <c r="AS52">
        <v>-195.24226759928899</v>
      </c>
      <c r="AT52">
        <v>-196.203001179929</v>
      </c>
      <c r="AU52">
        <v>-196.22347071539701</v>
      </c>
      <c r="AZ52" t="s">
        <v>370</v>
      </c>
      <c r="BA52">
        <v>-412.65157759349501</v>
      </c>
      <c r="BB52">
        <v>-414.31206576206199</v>
      </c>
      <c r="BC52">
        <v>-414.27155073348302</v>
      </c>
    </row>
    <row r="53" spans="1:57" x14ac:dyDescent="0.2">
      <c r="A53" t="s">
        <v>205</v>
      </c>
      <c r="B53" s="1">
        <f t="shared" ref="B53" si="94">627.5095*(AC53+AK53-U53)</f>
        <v>-2.029316538159796</v>
      </c>
      <c r="C53" s="1">
        <f t="shared" ref="C53" si="95">627.5095*(AD53+AL53-V53)</f>
        <v>4.1442222013446841</v>
      </c>
      <c r="D53" s="1">
        <f t="shared" ref="D53" si="96">627.5095*(AE53+AM53-W53)</f>
        <v>2.7519471937732951</v>
      </c>
      <c r="E53" s="1"/>
      <c r="F53" s="1"/>
      <c r="G53" s="1"/>
      <c r="H53" s="1"/>
      <c r="I53" s="1"/>
      <c r="K53" s="1">
        <f t="shared" ref="K53:L56" si="97">627.5095*(AS53+BA53-U53)</f>
        <v>-2.0672899926025146</v>
      </c>
      <c r="L53" s="1">
        <f t="shared" si="97"/>
        <v>4.0070123508025555</v>
      </c>
      <c r="M53" s="1">
        <f t="shared" ref="M53" si="98">627.5095*(AU53+BC53-W53)</f>
        <v>2.6149365568421459</v>
      </c>
      <c r="O53" s="1">
        <f t="shared" ref="O53" si="99">(B53+K53)/2</f>
        <v>-2.048303265381155</v>
      </c>
      <c r="P53" s="1">
        <f t="shared" ref="P53" si="100">(C53+L53)/2</f>
        <v>4.0756172760736202</v>
      </c>
      <c r="Q53" s="1">
        <f t="shared" ref="Q53" si="101">(D53+M53)/2</f>
        <v>2.6834418753077207</v>
      </c>
      <c r="T53" t="s">
        <v>205</v>
      </c>
      <c r="U53">
        <v>-609.065233479786</v>
      </c>
      <c r="V53">
        <v>-611.73024416137196</v>
      </c>
      <c r="W53">
        <v>-611.71511758227405</v>
      </c>
      <c r="AB53" t="s">
        <v>205</v>
      </c>
      <c r="AC53">
        <v>-412.65148402737901</v>
      </c>
      <c r="AD53">
        <v>-414.311800575934</v>
      </c>
      <c r="AE53">
        <v>-414.27129296407099</v>
      </c>
      <c r="AJ53" t="s">
        <v>205</v>
      </c>
      <c r="AK53">
        <v>-196.41698337402599</v>
      </c>
      <c r="AL53">
        <v>-197.41183934725299</v>
      </c>
      <c r="AM53">
        <v>-197.43943911138001</v>
      </c>
      <c r="AR53" t="s">
        <v>371</v>
      </c>
      <c r="AS53">
        <v>-196.416993378499</v>
      </c>
      <c r="AT53">
        <v>-197.41186894626799</v>
      </c>
      <c r="AU53">
        <v>-197.439476874707</v>
      </c>
      <c r="AZ53" t="s">
        <v>372</v>
      </c>
      <c r="BA53">
        <v>-412.65153453745501</v>
      </c>
      <c r="BB53">
        <v>-414.31198963472502</v>
      </c>
      <c r="BC53">
        <v>-414.27147354108303</v>
      </c>
    </row>
    <row r="54" spans="1:57" x14ac:dyDescent="0.2">
      <c r="A54" t="s">
        <v>188</v>
      </c>
      <c r="B54" s="1">
        <f t="shared" ref="B54:D55" si="102">627.5095*(AC54+AK54-U54)</f>
        <v>-1.8016008500455234</v>
      </c>
      <c r="C54" s="1">
        <f t="shared" si="102"/>
        <v>2.1675791996449663</v>
      </c>
      <c r="D54" s="1">
        <f t="shared" si="102"/>
        <v>1.4009929964229961</v>
      </c>
      <c r="E54" s="1"/>
      <c r="F54" s="1"/>
      <c r="G54" s="1"/>
      <c r="H54" s="1"/>
      <c r="I54" s="1"/>
      <c r="K54" s="1">
        <f t="shared" si="97"/>
        <v>-1.8163104577503999</v>
      </c>
      <c r="L54" s="1">
        <f t="shared" si="97"/>
        <v>2.1199253319302742</v>
      </c>
      <c r="M54" s="1">
        <f t="shared" ref="M54:M55" si="103">627.5095*(AU54+BC54-W54)</f>
        <v>1.3523771127069797</v>
      </c>
      <c r="O54" s="1">
        <f t="shared" si="8"/>
        <v>-1.8089556538979616</v>
      </c>
      <c r="P54" s="1">
        <f t="shared" si="9"/>
        <v>2.1437522657876205</v>
      </c>
      <c r="Q54" s="1">
        <f t="shared" si="23"/>
        <v>1.3766850545649878</v>
      </c>
      <c r="T54" t="s">
        <v>188</v>
      </c>
      <c r="U54">
        <v>-274.48372661362998</v>
      </c>
      <c r="V54">
        <v>-275.84917984213399</v>
      </c>
      <c r="W54">
        <v>-275.89036777846798</v>
      </c>
      <c r="AB54" t="s">
        <v>188</v>
      </c>
      <c r="AC54">
        <v>-78.069721390157994</v>
      </c>
      <c r="AD54">
        <v>-78.441529517457994</v>
      </c>
      <c r="AE54">
        <v>-78.453675726430006</v>
      </c>
      <c r="AJ54" t="s">
        <v>188</v>
      </c>
      <c r="AK54">
        <v>-196.41687625705799</v>
      </c>
      <c r="AL54">
        <v>-197.40419606749001</v>
      </c>
      <c r="AM54">
        <v>-197.43445942767701</v>
      </c>
      <c r="AR54" t="s">
        <v>373</v>
      </c>
      <c r="AS54">
        <v>-196.41688550406499</v>
      </c>
      <c r="AT54">
        <v>-197.40421433113301</v>
      </c>
      <c r="AU54">
        <v>-197.43448627788601</v>
      </c>
      <c r="AZ54" t="s">
        <v>374</v>
      </c>
      <c r="BA54">
        <v>-78.069735584401997</v>
      </c>
      <c r="BB54">
        <v>-78.441587195083997</v>
      </c>
      <c r="BC54">
        <v>-78.453726350560004</v>
      </c>
    </row>
    <row r="55" spans="1:57" x14ac:dyDescent="0.2">
      <c r="A55" t="s">
        <v>189</v>
      </c>
      <c r="B55" s="1">
        <f t="shared" si="102"/>
        <v>-1.4532636210060133</v>
      </c>
      <c r="C55" s="1">
        <f t="shared" si="102"/>
        <v>2.1840121693085068</v>
      </c>
      <c r="D55" s="1">
        <f t="shared" si="102"/>
        <v>1.241800065625345</v>
      </c>
      <c r="E55" s="1"/>
      <c r="F55" s="1"/>
      <c r="G55" s="1"/>
      <c r="H55" s="1"/>
      <c r="I55" s="1"/>
      <c r="K55" s="1">
        <f t="shared" si="97"/>
        <v>-1.4646382303372845</v>
      </c>
      <c r="L55" s="1">
        <f t="shared" si="97"/>
        <v>2.0697107027170611</v>
      </c>
      <c r="M55" s="1">
        <f t="shared" si="103"/>
        <v>1.1606287831984372</v>
      </c>
      <c r="O55" s="1">
        <f t="shared" si="8"/>
        <v>-1.4589509256716489</v>
      </c>
      <c r="P55" s="1">
        <f t="shared" si="9"/>
        <v>2.126861436012784</v>
      </c>
      <c r="Q55" s="1">
        <f t="shared" si="23"/>
        <v>1.2012144244118912</v>
      </c>
      <c r="T55" t="s">
        <v>189</v>
      </c>
      <c r="U55">
        <v>-273.26824791146799</v>
      </c>
      <c r="V55">
        <v>-274.60649912955199</v>
      </c>
      <c r="W55">
        <v>-274.63552863313902</v>
      </c>
      <c r="AB55" t="s">
        <v>189</v>
      </c>
      <c r="AC55">
        <v>-76.853767912267998</v>
      </c>
      <c r="AD55">
        <v>-77.198854691115997</v>
      </c>
      <c r="AE55">
        <v>-77.199137597874</v>
      </c>
      <c r="AJ55" t="s">
        <v>189</v>
      </c>
      <c r="AK55">
        <v>-196.41679592209999</v>
      </c>
      <c r="AL55">
        <v>-197.40416399364699</v>
      </c>
      <c r="AM55">
        <v>-197.434412100977</v>
      </c>
      <c r="AR55" t="s">
        <v>375</v>
      </c>
      <c r="AS55">
        <v>-196.416802558287</v>
      </c>
      <c r="AT55">
        <v>-197.404173376872</v>
      </c>
      <c r="AU55">
        <v>-197.43442743919101</v>
      </c>
      <c r="AZ55" t="s">
        <v>376</v>
      </c>
      <c r="BA55">
        <v>-76.853779402673993</v>
      </c>
      <c r="BB55">
        <v>-77.199027458865004</v>
      </c>
      <c r="BC55">
        <v>-77.199251614326997</v>
      </c>
    </row>
    <row r="56" spans="1:57" x14ac:dyDescent="0.2">
      <c r="A56" t="s">
        <v>194</v>
      </c>
      <c r="B56" s="1">
        <f t="shared" ref="B56" si="104">627.5095*(AC56+AK56-U56)</f>
        <v>-2.766051997759968</v>
      </c>
      <c r="C56" s="1">
        <f t="shared" ref="C56" si="105">627.5095*(AD56+AL56-V56)</f>
        <v>4.5655236785462803</v>
      </c>
      <c r="D56" s="1">
        <f t="shared" ref="D56" si="106">627.5095*(AE56+AM56-W56)</f>
        <v>3.1266757504585834</v>
      </c>
      <c r="E56" s="1"/>
      <c r="F56" s="1"/>
      <c r="G56" s="1"/>
      <c r="H56" s="1"/>
      <c r="I56" s="1"/>
      <c r="K56" s="1">
        <f t="shared" si="97"/>
        <v>-2.7975834904313643</v>
      </c>
      <c r="L56" s="1">
        <f t="shared" si="97"/>
        <v>4.4669747981550829</v>
      </c>
      <c r="M56" s="1">
        <f t="shared" ref="M56" si="107">627.5095*(AU56+BC56-W56)</f>
        <v>3.0199455317095425</v>
      </c>
      <c r="O56" s="1">
        <f t="shared" ref="O56" si="108">(B56+K56)/2</f>
        <v>-2.7818177440956662</v>
      </c>
      <c r="P56" s="1">
        <f t="shared" ref="P56" si="109">(C56+L56)/2</f>
        <v>4.5162492383506816</v>
      </c>
      <c r="Q56" s="1">
        <f t="shared" ref="Q56" si="110">(D56+M56)/2</f>
        <v>3.0733106410840629</v>
      </c>
      <c r="T56" t="s">
        <v>194</v>
      </c>
      <c r="U56">
        <v>-443.53143882638801</v>
      </c>
      <c r="V56">
        <v>-445.596779407734</v>
      </c>
      <c r="W56">
        <v>-445.62306776062002</v>
      </c>
      <c r="AB56" t="s">
        <v>194</v>
      </c>
      <c r="AC56">
        <v>-247.11905464165801</v>
      </c>
      <c r="AD56">
        <v>-248.185345895121</v>
      </c>
      <c r="AE56">
        <v>-248.18366789402501</v>
      </c>
      <c r="AJ56" t="s">
        <v>194</v>
      </c>
      <c r="AK56">
        <v>-196.416792168988</v>
      </c>
      <c r="AL56">
        <v>-197.40415788781601</v>
      </c>
      <c r="AM56">
        <v>-197.43441719182999</v>
      </c>
      <c r="AR56" t="s">
        <v>377</v>
      </c>
      <c r="AS56">
        <v>-196.41680825557401</v>
      </c>
      <c r="AT56">
        <v>-197.40419350415701</v>
      </c>
      <c r="AU56">
        <v>-197.434467326066</v>
      </c>
      <c r="AZ56" t="s">
        <v>378</v>
      </c>
      <c r="BA56">
        <v>-247.119088803702</v>
      </c>
      <c r="BB56">
        <v>-248.18546732641099</v>
      </c>
      <c r="BC56">
        <v>-248.18378784521201</v>
      </c>
    </row>
    <row r="57" spans="1:57" x14ac:dyDescent="0.2">
      <c r="A57" t="s">
        <v>166</v>
      </c>
      <c r="B57" s="1">
        <f t="shared" ref="B57:B72" si="111">627.5095*(AC57+AK57-U57)</f>
        <v>-1.4233761467081116</v>
      </c>
      <c r="C57" s="1">
        <f t="shared" ref="C57:C72" si="112">627.5095*(AD57+AL57-V57)</f>
        <v>3.8258736023689943</v>
      </c>
      <c r="D57" s="1">
        <f t="shared" ref="D57:D72" si="113">627.5095*(AE57+AM57-W57)</f>
        <v>2.1316252088976815</v>
      </c>
      <c r="E57" s="1"/>
      <c r="F57" s="1"/>
      <c r="G57" s="1"/>
      <c r="H57" s="1"/>
      <c r="I57" s="1"/>
      <c r="K57" s="1">
        <f t="shared" ref="K57:K72" si="114">627.5095*(AS57+BA57-U57)</f>
        <v>-1.4481955091608163</v>
      </c>
      <c r="L57" s="1">
        <f t="shared" ref="L57:L72" si="115">627.5095*(AT57+BB57-V57)</f>
        <v>3.7105999114403554</v>
      </c>
      <c r="M57" s="1">
        <f t="shared" ref="M57:M59" si="116">627.5095*(AU57+BC57-W57)</f>
        <v>2.027143132695258</v>
      </c>
      <c r="O57" s="1">
        <f t="shared" si="8"/>
        <v>-1.435785827934464</v>
      </c>
      <c r="P57" s="1">
        <f t="shared" si="9"/>
        <v>3.7682367569046749</v>
      </c>
      <c r="Q57" s="1">
        <f t="shared" si="23"/>
        <v>2.0793841707964695</v>
      </c>
      <c r="T57" t="s">
        <v>166</v>
      </c>
      <c r="U57">
        <v>-461.58812134462102</v>
      </c>
      <c r="V57">
        <v>-463.70547170063998</v>
      </c>
      <c r="W57">
        <v>-463.68554810079399</v>
      </c>
      <c r="AB57" t="s">
        <v>166</v>
      </c>
      <c r="AC57">
        <v>-230.79519716291699</v>
      </c>
      <c r="AD57">
        <v>-231.84968933013701</v>
      </c>
      <c r="AE57">
        <v>-231.84107707369799</v>
      </c>
      <c r="AJ57" t="s">
        <v>166</v>
      </c>
      <c r="AK57">
        <v>-230.79519247588399</v>
      </c>
      <c r="AL57">
        <v>-231.849685453082</v>
      </c>
      <c r="AM57">
        <v>-231.841074066239</v>
      </c>
      <c r="AR57" t="s">
        <v>379</v>
      </c>
      <c r="AS57">
        <v>-230.79520519765501</v>
      </c>
      <c r="AT57">
        <v>-231.84974426452101</v>
      </c>
      <c r="AU57">
        <v>-231.84112859463499</v>
      </c>
      <c r="AZ57" t="s">
        <v>380</v>
      </c>
      <c r="BA57">
        <v>-230.795223993316</v>
      </c>
      <c r="BB57">
        <v>-231.84981421901</v>
      </c>
      <c r="BC57">
        <v>-231.84118904808199</v>
      </c>
    </row>
    <row r="58" spans="1:57" x14ac:dyDescent="0.2">
      <c r="A58" t="s">
        <v>195</v>
      </c>
      <c r="B58" s="1">
        <f t="shared" si="111"/>
        <v>-0.84689718072069031</v>
      </c>
      <c r="C58" s="1">
        <f t="shared" si="112"/>
        <v>4.457030843988866</v>
      </c>
      <c r="D58" s="1">
        <f t="shared" si="113"/>
        <v>2.7730516146061932</v>
      </c>
      <c r="E58" s="1"/>
      <c r="F58" s="1"/>
      <c r="G58" s="1"/>
      <c r="H58" s="1"/>
      <c r="I58" s="1"/>
      <c r="K58" s="1">
        <f t="shared" si="114"/>
        <v>-0.86801171515050701</v>
      </c>
      <c r="L58" s="1">
        <f t="shared" si="115"/>
        <v>4.3540569046452102</v>
      </c>
      <c r="M58" s="1">
        <f t="shared" si="116"/>
        <v>2.6787528911547525</v>
      </c>
      <c r="O58" s="1">
        <f t="shared" si="8"/>
        <v>-0.85745444793559866</v>
      </c>
      <c r="P58" s="1">
        <f t="shared" si="9"/>
        <v>4.4055438743170381</v>
      </c>
      <c r="Q58" s="1">
        <f t="shared" si="23"/>
        <v>2.7259022528804726</v>
      </c>
      <c r="T58" t="s">
        <v>195</v>
      </c>
      <c r="U58">
        <v>-493.58581371101502</v>
      </c>
      <c r="V58">
        <v>-495.78397529477502</v>
      </c>
      <c r="W58">
        <v>-495.74909906430599</v>
      </c>
      <c r="AB58" t="s">
        <v>195</v>
      </c>
      <c r="AC58">
        <v>-246.79359530732199</v>
      </c>
      <c r="AD58">
        <v>-247.888446170804</v>
      </c>
      <c r="AE58">
        <v>-247.87234572277899</v>
      </c>
      <c r="AJ58" t="s">
        <v>195</v>
      </c>
      <c r="AK58">
        <v>-246.793568020202</v>
      </c>
      <c r="AL58">
        <v>-247.88842639350401</v>
      </c>
      <c r="AM58">
        <v>-247.87233420267</v>
      </c>
      <c r="AR58" t="s">
        <v>381</v>
      </c>
      <c r="AS58">
        <v>-246.79357925904699</v>
      </c>
      <c r="AT58">
        <v>-247.88847723347899</v>
      </c>
      <c r="AU58">
        <v>-247.87238303781299</v>
      </c>
      <c r="AZ58" t="s">
        <v>382</v>
      </c>
      <c r="BA58">
        <v>-246.79361771662801</v>
      </c>
      <c r="BB58">
        <v>-247.88855943024001</v>
      </c>
      <c r="BC58">
        <v>-247.87244716221099</v>
      </c>
    </row>
    <row r="59" spans="1:57" x14ac:dyDescent="0.2">
      <c r="A59" t="s">
        <v>206</v>
      </c>
      <c r="B59" s="1">
        <f t="shared" si="111"/>
        <v>-0.91927259035410802</v>
      </c>
      <c r="C59" s="1">
        <f t="shared" si="112"/>
        <v>4.2572978821475491</v>
      </c>
      <c r="D59" s="1">
        <f t="shared" si="113"/>
        <v>2.6039579994818274</v>
      </c>
      <c r="E59" s="1"/>
      <c r="F59" s="1"/>
      <c r="G59" s="1"/>
      <c r="H59" s="1"/>
      <c r="I59" s="1"/>
      <c r="K59" s="1">
        <f t="shared" si="114"/>
        <v>-0.94343943828949128</v>
      </c>
      <c r="L59" s="1">
        <f t="shared" si="115"/>
        <v>4.1440205166379851</v>
      </c>
      <c r="M59" s="1">
        <f t="shared" si="116"/>
        <v>2.5002757443793695</v>
      </c>
      <c r="O59" s="1">
        <f t="shared" si="8"/>
        <v>-0.9313560143217996</v>
      </c>
      <c r="P59" s="1">
        <f t="shared" si="9"/>
        <v>4.2006591993927671</v>
      </c>
      <c r="Q59" s="1">
        <f t="shared" si="23"/>
        <v>2.5521168719305987</v>
      </c>
      <c r="T59" t="s">
        <v>206</v>
      </c>
      <c r="U59">
        <v>-477.58729847270899</v>
      </c>
      <c r="V59">
        <v>-479.74490861450698</v>
      </c>
      <c r="W59">
        <v>-479.71755967188602</v>
      </c>
      <c r="AB59" t="s">
        <v>206</v>
      </c>
      <c r="AC59">
        <v>-230.79517587360701</v>
      </c>
      <c r="AD59">
        <v>-231.84968397301799</v>
      </c>
      <c r="AE59">
        <v>-231.84106863951999</v>
      </c>
      <c r="AJ59" t="s">
        <v>206</v>
      </c>
      <c r="AK59">
        <v>-246.79358755316301</v>
      </c>
      <c r="AL59">
        <v>-247.88844020574399</v>
      </c>
      <c r="AM59">
        <v>-247.87234136132599</v>
      </c>
      <c r="AR59" t="s">
        <v>383</v>
      </c>
      <c r="AS59">
        <v>-246.793599166533</v>
      </c>
      <c r="AT59">
        <v>-247.888492890164</v>
      </c>
      <c r="AU59">
        <v>-247.87239189886799</v>
      </c>
      <c r="AZ59" t="s">
        <v>384</v>
      </c>
      <c r="BA59">
        <v>-230.79520277255901</v>
      </c>
      <c r="BB59">
        <v>-231.84981180756299</v>
      </c>
      <c r="BC59">
        <v>-231.84118333016201</v>
      </c>
    </row>
    <row r="60" spans="1:57" x14ac:dyDescent="0.2">
      <c r="A60" t="s">
        <v>175</v>
      </c>
      <c r="B60" s="1">
        <f t="shared" si="111"/>
        <v>0.24522552060742644</v>
      </c>
      <c r="C60" s="1">
        <f t="shared" si="112"/>
        <v>3.5232927653393982</v>
      </c>
      <c r="D60" s="1">
        <f t="shared" si="113"/>
        <v>2.4370228589135605</v>
      </c>
      <c r="E60" s="1">
        <f>627.5095*(AF60+AN60-X60)</f>
        <v>2.9047020992814656</v>
      </c>
      <c r="F60" s="1">
        <f>627.5095*(AI60+AQ60-AA60)</f>
        <v>2.8886462036579323</v>
      </c>
      <c r="G60" s="1">
        <f>(F60-D60)*Z60+D60</f>
        <v>2.9161003867849429</v>
      </c>
      <c r="H60" s="1">
        <f>(F60-D60)*Y60+D60</f>
        <v>2.9222874743083551</v>
      </c>
      <c r="I60" s="1">
        <f t="shared" si="4"/>
        <v>2.9124467539259609</v>
      </c>
      <c r="K60" s="1">
        <f t="shared" si="114"/>
        <v>0.22460991519564241</v>
      </c>
      <c r="L60" s="1">
        <f t="shared" si="115"/>
        <v>3.4247864219162927</v>
      </c>
      <c r="M60" s="1">
        <f>627.5095*(AU60+BC60-W60)</f>
        <v>2.3523448080858489</v>
      </c>
      <c r="O60" s="1">
        <f t="shared" si="8"/>
        <v>0.23491771790153443</v>
      </c>
      <c r="P60" s="1">
        <f t="shared" si="9"/>
        <v>3.4740395936278454</v>
      </c>
      <c r="Q60" s="1">
        <f t="shared" si="23"/>
        <v>2.3946838334997045</v>
      </c>
      <c r="T60" t="s">
        <v>175</v>
      </c>
      <c r="U60">
        <v>-307.64924532005301</v>
      </c>
      <c r="V60">
        <v>-309.05413585661898</v>
      </c>
      <c r="W60">
        <v>-309.044056416518</v>
      </c>
      <c r="X60">
        <v>-309.12113298185</v>
      </c>
      <c r="Y60">
        <v>1.0744896627730001</v>
      </c>
      <c r="Z60">
        <v>1.0607899999999999</v>
      </c>
      <c r="AA60">
        <f t="shared" si="10"/>
        <v>-309.11578960111939</v>
      </c>
      <c r="AB60" t="s">
        <v>175</v>
      </c>
      <c r="AC60">
        <v>-230.79518182087301</v>
      </c>
      <c r="AD60">
        <v>-231.84968139187299</v>
      </c>
      <c r="AE60">
        <v>-231.84106647678399</v>
      </c>
      <c r="AF60">
        <v>-231.89890606827299</v>
      </c>
      <c r="AG60">
        <v>1.0747738700430001</v>
      </c>
      <c r="AH60">
        <v>1.06121</v>
      </c>
      <c r="AI60">
        <f t="shared" si="11"/>
        <v>-231.89488206823179</v>
      </c>
      <c r="AJ60" t="s">
        <v>175</v>
      </c>
      <c r="AK60">
        <v>-76.853672707453995</v>
      </c>
      <c r="AL60">
        <v>-77.198839740561993</v>
      </c>
      <c r="AM60">
        <v>-77.199106296763006</v>
      </c>
      <c r="AN60">
        <v>-77.217597976326999</v>
      </c>
      <c r="AO60">
        <v>1.07522982908</v>
      </c>
      <c r="AP60">
        <v>1.0606500000000001</v>
      </c>
      <c r="AQ60">
        <f t="shared" si="12"/>
        <v>-77.216304182334895</v>
      </c>
      <c r="AR60" t="s">
        <v>238</v>
      </c>
      <c r="AS60">
        <v>-76.853683252406</v>
      </c>
      <c r="AT60">
        <v>-77.198898351134005</v>
      </c>
      <c r="AU60">
        <v>-77.199151420682995</v>
      </c>
      <c r="AZ60" t="s">
        <v>258</v>
      </c>
      <c r="BA60">
        <v>-230.79520412897801</v>
      </c>
      <c r="BB60">
        <v>-231.84977976114499</v>
      </c>
      <c r="BC60">
        <v>-231.84115629592199</v>
      </c>
    </row>
    <row r="61" spans="1:57" x14ac:dyDescent="0.2">
      <c r="A61" t="s">
        <v>167</v>
      </c>
      <c r="B61" s="1">
        <f t="shared" si="111"/>
        <v>0.5243800920450743</v>
      </c>
      <c r="C61" s="1">
        <f t="shared" si="112"/>
        <v>1.7278140969045082</v>
      </c>
      <c r="D61" s="1">
        <f t="shared" si="113"/>
        <v>1.3751677978160164</v>
      </c>
      <c r="E61" s="1">
        <f>627.5095*(AF61+AN61-X61)</f>
        <v>1.580232535314853</v>
      </c>
      <c r="F61" s="1">
        <f>627.5095*(AI61+AQ61-AA61)</f>
        <v>1.5690459636265908</v>
      </c>
      <c r="G61" s="1">
        <f>(F61-D61)*Z61+D61</f>
        <v>1.5807911029113955</v>
      </c>
      <c r="H61" s="1">
        <f>(F61-D61)*Y61+D61</f>
        <v>1.5836074571069991</v>
      </c>
      <c r="I61" s="1">
        <f t="shared" si="4"/>
        <v>1.579263342964808</v>
      </c>
      <c r="K61" s="1">
        <f t="shared" si="114"/>
        <v>0.5167639577728258</v>
      </c>
      <c r="L61" s="1">
        <f t="shared" si="115"/>
        <v>1.6353784918600849</v>
      </c>
      <c r="M61" s="1">
        <f>627.5095*(AU61+BC61-W61)</f>
        <v>1.3135775314288329</v>
      </c>
      <c r="O61" s="1">
        <f t="shared" si="8"/>
        <v>0.52057202490895005</v>
      </c>
      <c r="P61" s="1">
        <f t="shared" si="9"/>
        <v>1.6815962943822966</v>
      </c>
      <c r="Q61" s="1">
        <f t="shared" si="23"/>
        <v>1.3443726646224246</v>
      </c>
      <c r="T61" t="s">
        <v>167</v>
      </c>
      <c r="U61">
        <v>-153.70836603139301</v>
      </c>
      <c r="V61">
        <v>-154.400459446453</v>
      </c>
      <c r="W61">
        <v>-154.40046951065801</v>
      </c>
      <c r="X61">
        <v>-154.43774551025399</v>
      </c>
      <c r="Y61">
        <v>1.075106412419</v>
      </c>
      <c r="Z61">
        <v>1.0605800000000001</v>
      </c>
      <c r="AA61">
        <f t="shared" si="10"/>
        <v>-154.43514142700545</v>
      </c>
      <c r="AB61" t="s">
        <v>167</v>
      </c>
      <c r="AC61">
        <v>-76.853789298013993</v>
      </c>
      <c r="AD61">
        <v>-77.198856693316998</v>
      </c>
      <c r="AE61">
        <v>-77.199146419941997</v>
      </c>
      <c r="AF61">
        <v>-77.217616500694007</v>
      </c>
      <c r="AG61">
        <v>1.075272423745</v>
      </c>
      <c r="AH61">
        <v>1.0606899999999999</v>
      </c>
      <c r="AI61">
        <f t="shared" si="11"/>
        <v>-77.216323537427897</v>
      </c>
      <c r="AJ61" t="s">
        <v>167</v>
      </c>
      <c r="AK61">
        <v>-76.853741080545007</v>
      </c>
      <c r="AL61">
        <v>-77.198849306221007</v>
      </c>
      <c r="AM61">
        <v>-77.199131621427</v>
      </c>
      <c r="AN61">
        <v>-77.217610748824001</v>
      </c>
      <c r="AO61">
        <v>1.075253433733</v>
      </c>
      <c r="AP61">
        <v>1.06067</v>
      </c>
      <c r="AQ61">
        <f t="shared" si="12"/>
        <v>-77.216317455777556</v>
      </c>
      <c r="AR61" t="s">
        <v>239</v>
      </c>
      <c r="AS61">
        <v>-76.853745064817005</v>
      </c>
      <c r="AT61">
        <v>-77.198862185259003</v>
      </c>
      <c r="AU61">
        <v>-77.199142406972001</v>
      </c>
      <c r="AV61">
        <v>-77.217879706635998</v>
      </c>
      <c r="AW61">
        <v>1.074285305209</v>
      </c>
      <c r="AZ61" t="s">
        <v>259</v>
      </c>
      <c r="BA61">
        <v>-76.853797450824004</v>
      </c>
      <c r="BB61">
        <v>-77.198991119786001</v>
      </c>
      <c r="BC61">
        <v>-77.199233784729998</v>
      </c>
      <c r="BD61">
        <v>-77.217895048071995</v>
      </c>
      <c r="BE61">
        <v>1.0741454870439999</v>
      </c>
    </row>
    <row r="62" spans="1:57" x14ac:dyDescent="0.2">
      <c r="A62" t="s">
        <v>176</v>
      </c>
      <c r="B62" s="1">
        <f t="shared" si="111"/>
        <v>0.71305610619808146</v>
      </c>
      <c r="C62" s="1">
        <f t="shared" si="112"/>
        <v>5.343864180733549</v>
      </c>
      <c r="D62" s="1">
        <f t="shared" si="113"/>
        <v>4.0354765883946806</v>
      </c>
      <c r="E62" s="1"/>
      <c r="F62" s="1"/>
      <c r="G62" s="1"/>
      <c r="H62" s="1"/>
      <c r="I62" s="1"/>
      <c r="K62" s="1">
        <f t="shared" si="114"/>
        <v>0.68167248925642365</v>
      </c>
      <c r="L62" s="1">
        <f t="shared" si="115"/>
        <v>5.2190708720016072</v>
      </c>
      <c r="M62" s="1">
        <f t="shared" ref="M62:M68" si="117">627.5095*(AU62+BC62-W62)</f>
        <v>3.9183399115187725</v>
      </c>
      <c r="O62" s="1">
        <f t="shared" si="8"/>
        <v>0.6973642977272525</v>
      </c>
      <c r="P62" s="1">
        <f t="shared" si="9"/>
        <v>5.2814675263675781</v>
      </c>
      <c r="Q62" s="1">
        <f t="shared" si="23"/>
        <v>3.9769082499567263</v>
      </c>
      <c r="T62" t="s">
        <v>176</v>
      </c>
      <c r="U62">
        <v>-458.71701345890398</v>
      </c>
      <c r="V62">
        <v>-460.685834186509</v>
      </c>
      <c r="W62">
        <v>-460.66302407395102</v>
      </c>
      <c r="AB62" t="s">
        <v>176</v>
      </c>
      <c r="AC62">
        <v>-230.79510705677799</v>
      </c>
      <c r="AD62">
        <v>-231.849641826191</v>
      </c>
      <c r="AE62">
        <v>-231.84101893528501</v>
      </c>
      <c r="AJ62" t="s">
        <v>176</v>
      </c>
      <c r="AK62">
        <v>-227.920770074937</v>
      </c>
      <c r="AL62">
        <v>-228.82767637102901</v>
      </c>
      <c r="AM62">
        <v>-228.81557419763899</v>
      </c>
      <c r="AR62" t="s">
        <v>385</v>
      </c>
      <c r="AS62">
        <v>-227.920797401485</v>
      </c>
      <c r="AT62">
        <v>-228.827759968295</v>
      </c>
      <c r="AU62">
        <v>-228.815654513407</v>
      </c>
      <c r="AZ62" t="s">
        <v>386</v>
      </c>
      <c r="BA62">
        <v>-230.795129743205</v>
      </c>
      <c r="BB62">
        <v>-231.849757099713</v>
      </c>
      <c r="BC62">
        <v>-231.84112528868599</v>
      </c>
    </row>
    <row r="63" spans="1:57" x14ac:dyDescent="0.2">
      <c r="A63" t="s">
        <v>177</v>
      </c>
      <c r="B63" s="1">
        <f t="shared" si="111"/>
        <v>0.89037969350644364</v>
      </c>
      <c r="C63" s="1">
        <f t="shared" si="112"/>
        <v>4.8060117791418939</v>
      </c>
      <c r="D63" s="1">
        <f t="shared" si="113"/>
        <v>3.8018340504093535</v>
      </c>
      <c r="E63" s="1"/>
      <c r="F63" s="1"/>
      <c r="G63" s="1"/>
      <c r="H63" s="1"/>
      <c r="I63" s="1"/>
      <c r="K63" s="1">
        <f t="shared" si="114"/>
        <v>0.86531621107350554</v>
      </c>
      <c r="L63" s="1">
        <f t="shared" si="115"/>
        <v>4.6898381090669377</v>
      </c>
      <c r="M63" s="1">
        <f t="shared" si="117"/>
        <v>3.6981881833033712</v>
      </c>
      <c r="O63" s="1">
        <f t="shared" si="8"/>
        <v>0.87784795228997459</v>
      </c>
      <c r="P63" s="1">
        <f t="shared" si="9"/>
        <v>4.7479249441044153</v>
      </c>
      <c r="Q63" s="1">
        <f t="shared" si="23"/>
        <v>3.7500111168563626</v>
      </c>
      <c r="T63" t="s">
        <v>177</v>
      </c>
      <c r="U63">
        <v>-438.873350734285</v>
      </c>
      <c r="V63">
        <v>-440.80829257652999</v>
      </c>
      <c r="W63">
        <v>-440.79197691942397</v>
      </c>
      <c r="AB63" t="s">
        <v>177</v>
      </c>
      <c r="AC63">
        <v>-230.795074884857</v>
      </c>
      <c r="AD63">
        <v>-231.84962283302701</v>
      </c>
      <c r="AE63">
        <v>-231.84099975725499</v>
      </c>
      <c r="AJ63" t="s">
        <v>177</v>
      </c>
      <c r="AK63">
        <v>-208.076856939127</v>
      </c>
      <c r="AL63">
        <v>-208.95101087653899</v>
      </c>
      <c r="AM63">
        <v>-208.944918554211</v>
      </c>
      <c r="AR63" t="s">
        <v>387</v>
      </c>
      <c r="AS63">
        <v>-208.076881928939</v>
      </c>
      <c r="AT63">
        <v>-208.95110931010601</v>
      </c>
      <c r="AU63">
        <v>-208.94500761050901</v>
      </c>
      <c r="AZ63" t="s">
        <v>388</v>
      </c>
      <c r="BA63">
        <v>-230.79508983624501</v>
      </c>
      <c r="BB63">
        <v>-231.84970953397999</v>
      </c>
      <c r="BC63">
        <v>-231.84107587115301</v>
      </c>
    </row>
    <row r="64" spans="1:57" x14ac:dyDescent="0.2">
      <c r="A64" t="s">
        <v>178</v>
      </c>
      <c r="B64" s="1">
        <f t="shared" si="111"/>
        <v>0.79174855980300696</v>
      </c>
      <c r="C64" s="1">
        <f t="shared" si="112"/>
        <v>3.6467091870770112</v>
      </c>
      <c r="D64" s="1">
        <f t="shared" si="113"/>
        <v>2.8836508975186175</v>
      </c>
      <c r="E64" s="1"/>
      <c r="F64" s="1"/>
      <c r="G64" s="1"/>
      <c r="H64" s="1"/>
      <c r="I64" s="1"/>
      <c r="K64" s="1">
        <f t="shared" si="114"/>
        <v>0.76167863152112036</v>
      </c>
      <c r="L64" s="1">
        <f t="shared" si="115"/>
        <v>3.5456467822203215</v>
      </c>
      <c r="M64" s="1">
        <f t="shared" si="117"/>
        <v>2.7934553564029825</v>
      </c>
      <c r="O64" s="1">
        <f t="shared" si="8"/>
        <v>0.77671359566206366</v>
      </c>
      <c r="P64" s="1">
        <f t="shared" si="9"/>
        <v>3.5961779846486666</v>
      </c>
      <c r="Q64" s="1">
        <f t="shared" si="23"/>
        <v>2.8385531269608002</v>
      </c>
      <c r="T64" t="s">
        <v>178</v>
      </c>
      <c r="U64">
        <v>-306.86226823582001</v>
      </c>
      <c r="V64">
        <v>-308.22088320378998</v>
      </c>
      <c r="W64">
        <v>-308.20752334688598</v>
      </c>
      <c r="AB64" t="s">
        <v>178</v>
      </c>
      <c r="AC64">
        <v>-230.795163153403</v>
      </c>
      <c r="AD64">
        <v>-231.84967732301001</v>
      </c>
      <c r="AE64">
        <v>-231.841059549595</v>
      </c>
      <c r="AJ64" t="s">
        <v>178</v>
      </c>
      <c r="AK64">
        <v>-76.065843350826</v>
      </c>
      <c r="AL64">
        <v>-76.365394480017002</v>
      </c>
      <c r="AM64">
        <v>-76.361868407265007</v>
      </c>
      <c r="AR64" t="s">
        <v>389</v>
      </c>
      <c r="AS64">
        <v>-76.065877719824996</v>
      </c>
      <c r="AT64">
        <v>-76.365473895346</v>
      </c>
      <c r="AU64">
        <v>-76.361938220552005</v>
      </c>
      <c r="AZ64" t="s">
        <v>390</v>
      </c>
      <c r="BA64">
        <v>-230.79517670388299</v>
      </c>
      <c r="BB64">
        <v>-231.849758960868</v>
      </c>
      <c r="BC64">
        <v>-231.84113347204601</v>
      </c>
    </row>
    <row r="65" spans="1:57" x14ac:dyDescent="0.2">
      <c r="A65" t="s">
        <v>179</v>
      </c>
      <c r="B65" s="1">
        <f t="shared" si="111"/>
        <v>-0.11210340060678868</v>
      </c>
      <c r="C65" s="1">
        <f t="shared" si="112"/>
        <v>4.8365222279173725</v>
      </c>
      <c r="D65" s="1">
        <f t="shared" si="113"/>
        <v>3.4620261834027626</v>
      </c>
      <c r="E65" s="1"/>
      <c r="F65" s="1"/>
      <c r="G65" s="1"/>
      <c r="H65" s="1"/>
      <c r="I65" s="1"/>
      <c r="K65" s="1">
        <f t="shared" si="114"/>
        <v>-0.13946277152020087</v>
      </c>
      <c r="L65" s="1">
        <f t="shared" si="115"/>
        <v>4.7313970623676891</v>
      </c>
      <c r="M65" s="1">
        <f t="shared" si="117"/>
        <v>3.3615558212202195</v>
      </c>
      <c r="O65" s="1">
        <f t="shared" si="8"/>
        <v>-0.12578308606349478</v>
      </c>
      <c r="P65" s="1">
        <f t="shared" si="9"/>
        <v>4.7839596451425308</v>
      </c>
      <c r="Q65" s="1">
        <f t="shared" si="23"/>
        <v>3.411791002311491</v>
      </c>
      <c r="T65" t="s">
        <v>179</v>
      </c>
      <c r="U65">
        <v>-345.894940669005</v>
      </c>
      <c r="V65">
        <v>-347.44100583001301</v>
      </c>
      <c r="W65">
        <v>-347.433746327233</v>
      </c>
      <c r="AB65" t="s">
        <v>179</v>
      </c>
      <c r="AC65">
        <v>-230.79514691529201</v>
      </c>
      <c r="AD65">
        <v>-231.84967085509999</v>
      </c>
      <c r="AE65">
        <v>-231.841051005178</v>
      </c>
      <c r="AJ65" t="s">
        <v>179</v>
      </c>
      <c r="AK65">
        <v>-115.099972401846</v>
      </c>
      <c r="AL65">
        <v>-115.583627486456</v>
      </c>
      <c r="AM65">
        <v>-115.58717823238</v>
      </c>
      <c r="AR65" t="s">
        <v>391</v>
      </c>
      <c r="AS65">
        <v>-115.099994462279</v>
      </c>
      <c r="AT65">
        <v>-115.58368074669499</v>
      </c>
      <c r="AU65">
        <v>-115.58723446346799</v>
      </c>
      <c r="AZ65" t="s">
        <v>392</v>
      </c>
      <c r="BA65">
        <v>-230.79516845479</v>
      </c>
      <c r="BB65">
        <v>-231.849785122469</v>
      </c>
      <c r="BC65">
        <v>-231.841154883797</v>
      </c>
    </row>
    <row r="66" spans="1:57" x14ac:dyDescent="0.2">
      <c r="A66" t="s">
        <v>180</v>
      </c>
      <c r="B66" s="1">
        <f t="shared" si="111"/>
        <v>-1.0621840335759352</v>
      </c>
      <c r="C66" s="1">
        <f t="shared" si="112"/>
        <v>3.9077477588435916</v>
      </c>
      <c r="D66" s="1">
        <f t="shared" si="113"/>
        <v>2.5130217348595818</v>
      </c>
      <c r="E66" s="1"/>
      <c r="F66" s="1"/>
      <c r="G66" s="1"/>
      <c r="H66" s="1"/>
      <c r="I66" s="1"/>
      <c r="K66" s="1">
        <f t="shared" si="114"/>
        <v>-1.0889039365527147</v>
      </c>
      <c r="L66" s="1">
        <f t="shared" si="115"/>
        <v>3.8069690221639134</v>
      </c>
      <c r="M66" s="1">
        <f t="shared" si="117"/>
        <v>2.4170534389864047</v>
      </c>
      <c r="O66" s="1">
        <f t="shared" si="8"/>
        <v>-1.0755439850643249</v>
      </c>
      <c r="P66" s="1">
        <f t="shared" si="9"/>
        <v>3.8573583905037525</v>
      </c>
      <c r="Q66" s="1">
        <f t="shared" si="23"/>
        <v>2.4650375869229935</v>
      </c>
      <c r="T66" t="s">
        <v>180</v>
      </c>
      <c r="U66">
        <v>-326.05514406695897</v>
      </c>
      <c r="V66">
        <v>-327.56900310176502</v>
      </c>
      <c r="W66">
        <v>-327.568060688983</v>
      </c>
      <c r="AB66" t="s">
        <v>180</v>
      </c>
      <c r="AC66">
        <v>-230.79518879982999</v>
      </c>
      <c r="AD66">
        <v>-231.849685737512</v>
      </c>
      <c r="AE66">
        <v>-231.84107190547101</v>
      </c>
      <c r="AJ66" t="s">
        <v>180</v>
      </c>
      <c r="AK66">
        <v>-95.261647965061997</v>
      </c>
      <c r="AL66">
        <v>-95.713089972063997</v>
      </c>
      <c r="AM66">
        <v>-95.722984028628005</v>
      </c>
      <c r="AR66" t="s">
        <v>393</v>
      </c>
      <c r="AS66">
        <v>-95.261668641954998</v>
      </c>
      <c r="AT66">
        <v>-95.713142512532997</v>
      </c>
      <c r="AU66">
        <v>-95.723039276017005</v>
      </c>
      <c r="AZ66" t="s">
        <v>394</v>
      </c>
      <c r="BA66">
        <v>-230.79521070381099</v>
      </c>
      <c r="BB66">
        <v>-231.84979379817599</v>
      </c>
      <c r="BC66">
        <v>-231.84116959329</v>
      </c>
    </row>
    <row r="67" spans="1:57" x14ac:dyDescent="0.2">
      <c r="A67" t="s">
        <v>202</v>
      </c>
      <c r="B67" s="1">
        <f t="shared" si="111"/>
        <v>-0.48351723312508621</v>
      </c>
      <c r="C67" s="1">
        <f t="shared" si="112"/>
        <v>6.2955179850695604</v>
      </c>
      <c r="D67" s="1">
        <f t="shared" si="113"/>
        <v>4.3111460850280725</v>
      </c>
      <c r="E67" s="1"/>
      <c r="F67" s="1"/>
      <c r="G67" s="1"/>
      <c r="H67" s="1"/>
      <c r="I67" s="1"/>
      <c r="K67" s="1">
        <f t="shared" si="114"/>
        <v>-0.51776532109653228</v>
      </c>
      <c r="L67" s="1">
        <f t="shared" si="115"/>
        <v>6.1675201848624939</v>
      </c>
      <c r="M67" s="1">
        <f t="shared" si="117"/>
        <v>4.1889747613785522</v>
      </c>
      <c r="O67" s="1">
        <f t="shared" si="8"/>
        <v>-0.5006412771108093</v>
      </c>
      <c r="P67" s="1">
        <f t="shared" si="9"/>
        <v>6.2315190849660276</v>
      </c>
      <c r="Q67" s="1">
        <f t="shared" si="23"/>
        <v>4.2500604232033119</v>
      </c>
      <c r="T67" t="s">
        <v>202</v>
      </c>
      <c r="U67">
        <v>-477.91332424330102</v>
      </c>
      <c r="V67">
        <v>-480.04504655093001</v>
      </c>
      <c r="W67">
        <v>-480.031559189436</v>
      </c>
      <c r="AB67" t="s">
        <v>202</v>
      </c>
      <c r="AC67">
        <v>-230.79512099109701</v>
      </c>
      <c r="AD67">
        <v>-231.84966718465901</v>
      </c>
      <c r="AE67">
        <v>-231.841043795681</v>
      </c>
      <c r="AJ67" t="s">
        <v>202</v>
      </c>
      <c r="AK67">
        <v>-247.11897378593</v>
      </c>
      <c r="AL67">
        <v>-248.185346820174</v>
      </c>
      <c r="AM67">
        <v>-248.18364514544001</v>
      </c>
      <c r="AR67" t="s">
        <v>395</v>
      </c>
      <c r="AS67">
        <v>-247.11899792157499</v>
      </c>
      <c r="AT67">
        <v>-248.18540090510899</v>
      </c>
      <c r="AU67">
        <v>-248.18370451384499</v>
      </c>
      <c r="AZ67" t="s">
        <v>396</v>
      </c>
      <c r="BA67">
        <v>-230.79515143325199</v>
      </c>
      <c r="BB67">
        <v>-231.84981707719399</v>
      </c>
      <c r="BC67">
        <v>-231.84117911966499</v>
      </c>
    </row>
    <row r="68" spans="1:57" x14ac:dyDescent="0.2">
      <c r="A68" t="s">
        <v>207</v>
      </c>
      <c r="B68" s="1">
        <f t="shared" si="111"/>
        <v>1.1753908619422957</v>
      </c>
      <c r="C68" s="1">
        <f t="shared" si="112"/>
        <v>4.3857776880570096</v>
      </c>
      <c r="D68" s="1">
        <f t="shared" si="113"/>
        <v>3.6564975182857999</v>
      </c>
      <c r="E68" s="1"/>
      <c r="F68" s="1"/>
      <c r="G68" s="1"/>
      <c r="H68" s="1"/>
      <c r="I68" s="1"/>
      <c r="K68" s="1">
        <f t="shared" si="114"/>
        <v>1.1647828810138854</v>
      </c>
      <c r="L68" s="1">
        <f t="shared" si="115"/>
        <v>4.3386661504289927</v>
      </c>
      <c r="M68" s="1">
        <f t="shared" si="117"/>
        <v>3.6123922242813675</v>
      </c>
      <c r="O68" s="1">
        <f t="shared" si="8"/>
        <v>1.1700868714780905</v>
      </c>
      <c r="P68" s="1">
        <f t="shared" si="9"/>
        <v>4.3622219192430016</v>
      </c>
      <c r="Q68" s="1">
        <f t="shared" si="23"/>
        <v>3.6344448712835837</v>
      </c>
      <c r="T68" t="s">
        <v>207</v>
      </c>
      <c r="U68">
        <v>-493.58883822538598</v>
      </c>
      <c r="V68">
        <v>-495.78383581752598</v>
      </c>
      <c r="W68">
        <v>-495.75040812866899</v>
      </c>
      <c r="AB68" t="s">
        <v>207</v>
      </c>
      <c r="AC68">
        <v>-246.79348256768699</v>
      </c>
      <c r="AD68">
        <v>-247.88842332322901</v>
      </c>
      <c r="AE68">
        <v>-247.87229057355</v>
      </c>
      <c r="AJ68" t="s">
        <v>207</v>
      </c>
      <c r="AK68">
        <v>-246.793482553209</v>
      </c>
      <c r="AL68">
        <v>-247.888423312957</v>
      </c>
      <c r="AM68">
        <v>-247.872290555658</v>
      </c>
      <c r="AR68" t="s">
        <v>397</v>
      </c>
      <c r="AS68">
        <v>-246.79349100577701</v>
      </c>
      <c r="AT68">
        <v>-247.888460849974</v>
      </c>
      <c r="AU68">
        <v>-247.872325697229</v>
      </c>
      <c r="AZ68" t="s">
        <v>398</v>
      </c>
      <c r="BA68">
        <v>-246.793491020012</v>
      </c>
      <c r="BB68">
        <v>-247.888460863223</v>
      </c>
      <c r="BC68">
        <v>-247.872325718236</v>
      </c>
    </row>
    <row r="69" spans="1:57" x14ac:dyDescent="0.2">
      <c r="A69" t="s">
        <v>168</v>
      </c>
      <c r="B69" s="1">
        <f t="shared" si="111"/>
        <v>2.225079800262125</v>
      </c>
      <c r="C69" s="1">
        <f t="shared" si="112"/>
        <v>2.8974155060283167</v>
      </c>
      <c r="D69" s="1">
        <f t="shared" si="113"/>
        <v>2.7776141734115392</v>
      </c>
      <c r="E69" s="1">
        <f>627.5095*(AF69+AN69-X69)</f>
        <v>2.9696958598393133</v>
      </c>
      <c r="F69" s="1">
        <f>627.5095*(AI69+AQ69-AA69)</f>
        <v>2.9186613024502996</v>
      </c>
      <c r="G69" s="1">
        <f>(F69-D69)*Z69+D69</f>
        <v>2.9285726842078534</v>
      </c>
      <c r="H69" s="1">
        <f>(F69-D69)*Y69+D69</f>
        <v>2.9305894609607583</v>
      </c>
      <c r="I69" s="1">
        <f t="shared" si="4"/>
        <v>2.9260944861506424</v>
      </c>
      <c r="K69" s="1">
        <f t="shared" si="114"/>
        <v>2.2081998813039099</v>
      </c>
      <c r="L69" s="1">
        <f t="shared" si="115"/>
        <v>2.8526441866301129</v>
      </c>
      <c r="M69" s="1">
        <f>627.5095*(AU69+BC69-W69)</f>
        <v>2.7381959537105929</v>
      </c>
      <c r="O69" s="1">
        <f t="shared" si="8"/>
        <v>2.2166398407830172</v>
      </c>
      <c r="P69" s="1">
        <f t="shared" si="9"/>
        <v>2.8750298463292148</v>
      </c>
      <c r="Q69" s="1">
        <f t="shared" si="23"/>
        <v>2.7579050635610658</v>
      </c>
      <c r="T69" t="s">
        <v>168</v>
      </c>
      <c r="U69">
        <v>-152.923238944601</v>
      </c>
      <c r="V69">
        <v>-153.56889116452899</v>
      </c>
      <c r="W69">
        <v>-153.56546495177301</v>
      </c>
      <c r="X69">
        <v>-153.59379302638499</v>
      </c>
      <c r="Y69">
        <v>1.08456860194</v>
      </c>
      <c r="Z69">
        <v>1.0702700000000001</v>
      </c>
      <c r="AA69">
        <f t="shared" si="10"/>
        <v>-153.5915841613475</v>
      </c>
      <c r="AB69" t="s">
        <v>168</v>
      </c>
      <c r="AC69">
        <v>-76.853617750246002</v>
      </c>
      <c r="AD69">
        <v>-77.198822800738995</v>
      </c>
      <c r="AE69">
        <v>-77.199086459252001</v>
      </c>
      <c r="AF69">
        <v>-77.217586885325005</v>
      </c>
      <c r="AG69">
        <v>1.0752093957619999</v>
      </c>
      <c r="AH69">
        <v>1.06063</v>
      </c>
      <c r="AI69">
        <f t="shared" si="11"/>
        <v>-77.216292806356037</v>
      </c>
      <c r="AJ69" t="s">
        <v>168</v>
      </c>
      <c r="AK69">
        <v>-76.066075304132994</v>
      </c>
      <c r="AL69">
        <v>-76.365451038464997</v>
      </c>
      <c r="AM69">
        <v>-76.361952082764006</v>
      </c>
      <c r="AN69">
        <v>-76.371473629663996</v>
      </c>
      <c r="AO69">
        <v>1.0959310238390001</v>
      </c>
      <c r="AP69">
        <v>1.08203</v>
      </c>
      <c r="AQ69">
        <f t="shared" si="12"/>
        <v>-76.370640172336138</v>
      </c>
      <c r="AR69" t="s">
        <v>240</v>
      </c>
      <c r="AS69">
        <v>-76.066099165769998</v>
      </c>
      <c r="AT69">
        <v>-76.365513492638001</v>
      </c>
      <c r="AU69">
        <v>-76.362006117592998</v>
      </c>
      <c r="AV69">
        <v>-76.371690917440006</v>
      </c>
      <c r="AW69">
        <v>1.0942579304369999</v>
      </c>
      <c r="AZ69" t="s">
        <v>260</v>
      </c>
      <c r="BA69">
        <v>-76.853620788471005</v>
      </c>
      <c r="BB69">
        <v>-77.198831694201999</v>
      </c>
      <c r="BC69">
        <v>-77.199095241351998</v>
      </c>
      <c r="BD69">
        <v>-77.217859022869007</v>
      </c>
      <c r="BE69">
        <v>1.0741908783680001</v>
      </c>
    </row>
    <row r="70" spans="1:57" x14ac:dyDescent="0.2">
      <c r="A70" t="s">
        <v>181</v>
      </c>
      <c r="B70" s="1">
        <f t="shared" si="111"/>
        <v>2.6246501302803797</v>
      </c>
      <c r="C70" s="1">
        <f t="shared" si="112"/>
        <v>5.1386811846627944</v>
      </c>
      <c r="D70" s="1">
        <f t="shared" si="113"/>
        <v>4.5168970844778364</v>
      </c>
      <c r="E70" s="1">
        <f>627.5095*(AF70+AN70-X70)</f>
        <v>5.0396933067708307</v>
      </c>
      <c r="F70" s="1">
        <f>627.5095*(AI70+AQ70-AA70)</f>
        <v>4.9883127833004748</v>
      </c>
      <c r="G70" s="1">
        <f>(F70-D70)*Z70+D70</f>
        <v>5.0214533069277065</v>
      </c>
      <c r="H70" s="1">
        <f>(F70-D70)*Y70+D70</f>
        <v>5.0279615733248049</v>
      </c>
      <c r="I70" s="1">
        <f t="shared" si="4"/>
        <v>5.0131563906284278</v>
      </c>
      <c r="K70" s="1">
        <f t="shared" si="114"/>
        <v>2.6102283806325111</v>
      </c>
      <c r="L70" s="1">
        <f t="shared" si="115"/>
        <v>5.0066340374211835</v>
      </c>
      <c r="M70" s="1">
        <f>627.5095*(AU70+BC70-W70)</f>
        <v>4.4185162166229786</v>
      </c>
      <c r="O70" s="1">
        <f t="shared" si="8"/>
        <v>2.6174392554564454</v>
      </c>
      <c r="P70" s="1">
        <f t="shared" si="9"/>
        <v>5.072657611041989</v>
      </c>
      <c r="Q70" s="1">
        <f t="shared" si="23"/>
        <v>4.4677066505504079</v>
      </c>
      <c r="T70" t="s">
        <v>181</v>
      </c>
      <c r="U70">
        <v>-304.77842726208502</v>
      </c>
      <c r="V70">
        <v>-306.03461322106199</v>
      </c>
      <c r="W70">
        <v>-306.02175638487199</v>
      </c>
      <c r="X70">
        <v>-306.07998601901198</v>
      </c>
      <c r="Y70">
        <v>1.0841057905439999</v>
      </c>
      <c r="Z70">
        <v>1.0703</v>
      </c>
      <c r="AA70">
        <f t="shared" si="10"/>
        <v>-306.07546851762498</v>
      </c>
      <c r="AB70" t="s">
        <v>181</v>
      </c>
      <c r="AC70">
        <v>-76.853512822016995</v>
      </c>
      <c r="AD70">
        <v>-77.198775326325006</v>
      </c>
      <c r="AE70">
        <v>-77.199020927326004</v>
      </c>
      <c r="AF70">
        <v>-77.217532452735</v>
      </c>
      <c r="AG70">
        <v>1.075184931088</v>
      </c>
      <c r="AH70">
        <v>1.0606199999999999</v>
      </c>
      <c r="AI70">
        <f t="shared" si="11"/>
        <v>-77.216237989129752</v>
      </c>
      <c r="AJ70" t="s">
        <v>181</v>
      </c>
      <c r="AK70">
        <v>-227.92073179402001</v>
      </c>
      <c r="AL70">
        <v>-228.827648885352</v>
      </c>
      <c r="AM70">
        <v>-228.815537324156</v>
      </c>
      <c r="AN70">
        <v>-228.85442230410999</v>
      </c>
      <c r="AO70">
        <v>1.0878797373019999</v>
      </c>
      <c r="AP70">
        <v>1.0743499999999999</v>
      </c>
      <c r="AQ70">
        <f t="shared" si="12"/>
        <v>-228.85128114640094</v>
      </c>
      <c r="AR70" t="s">
        <v>241</v>
      </c>
      <c r="AS70">
        <v>-227.920745409191</v>
      </c>
      <c r="AT70">
        <v>-228.827704000555</v>
      </c>
      <c r="AU70">
        <v>-228.81558829253399</v>
      </c>
      <c r="AV70">
        <v>-228.85489222002701</v>
      </c>
      <c r="AW70">
        <v>1.0860500544189999</v>
      </c>
      <c r="AZ70" t="s">
        <v>261</v>
      </c>
      <c r="BA70">
        <v>-76.853522189366004</v>
      </c>
      <c r="BB70">
        <v>-77.198930641637006</v>
      </c>
      <c r="BC70">
        <v>-77.199126738833996</v>
      </c>
      <c r="BD70">
        <v>-77.217838048160004</v>
      </c>
      <c r="BE70">
        <v>1.073404067317</v>
      </c>
    </row>
    <row r="71" spans="1:57" x14ac:dyDescent="0.2">
      <c r="A71" t="s">
        <v>182</v>
      </c>
      <c r="B71" s="1">
        <f t="shared" si="111"/>
        <v>-2.0622562149232224</v>
      </c>
      <c r="C71" s="1">
        <f t="shared" si="112"/>
        <v>3.0762934557047026</v>
      </c>
      <c r="D71" s="1">
        <f t="shared" si="113"/>
        <v>2.1075922658715398</v>
      </c>
      <c r="E71" s="1"/>
      <c r="F71" s="1"/>
      <c r="G71" s="1"/>
      <c r="H71" s="1"/>
      <c r="I71" s="1"/>
      <c r="K71" s="1">
        <f t="shared" si="114"/>
        <v>-2.0883163104453777</v>
      </c>
      <c r="L71" s="1">
        <f t="shared" si="115"/>
        <v>2.9924791459469406</v>
      </c>
      <c r="M71" s="1">
        <f t="shared" ref="M71:M72" si="118">627.5095*(AU71+BC71-W71)</f>
        <v>2.018859361557511</v>
      </c>
      <c r="O71" s="1">
        <f t="shared" si="8"/>
        <v>-2.0752862626843003</v>
      </c>
      <c r="P71" s="1">
        <f t="shared" si="9"/>
        <v>3.0343863008258216</v>
      </c>
      <c r="Q71" s="1">
        <f t="shared" si="23"/>
        <v>2.0632258137145252</v>
      </c>
      <c r="T71" t="s">
        <v>182</v>
      </c>
      <c r="U71">
        <v>-424.33442075024698</v>
      </c>
      <c r="V71">
        <v>-426.23680725259999</v>
      </c>
      <c r="W71">
        <v>-426.25343916693799</v>
      </c>
      <c r="AB71" t="s">
        <v>182</v>
      </c>
      <c r="AC71">
        <v>-196.41683450457199</v>
      </c>
      <c r="AD71">
        <v>-197.404146626608</v>
      </c>
      <c r="AE71">
        <v>-197.43441783305099</v>
      </c>
      <c r="AJ71" t="s">
        <v>182</v>
      </c>
      <c r="AK71">
        <v>-227.920872660008</v>
      </c>
      <c r="AL71">
        <v>-228.82775824052101</v>
      </c>
      <c r="AM71">
        <v>-228.81566267196101</v>
      </c>
      <c r="AR71" t="s">
        <v>399</v>
      </c>
      <c r="AS71">
        <v>-227.920902713918</v>
      </c>
      <c r="AT71">
        <v>-228.82786817518701</v>
      </c>
      <c r="AU71">
        <v>-228.81576930276401</v>
      </c>
      <c r="AZ71" t="s">
        <v>400</v>
      </c>
      <c r="BA71">
        <v>-196.416845980066</v>
      </c>
      <c r="BB71">
        <v>-197.404170258541</v>
      </c>
      <c r="BC71">
        <v>-197.43445260712599</v>
      </c>
    </row>
    <row r="72" spans="1:57" x14ac:dyDescent="0.2">
      <c r="A72" t="s">
        <v>183</v>
      </c>
      <c r="B72" s="1">
        <f t="shared" si="111"/>
        <v>-2.1253106667692481</v>
      </c>
      <c r="C72" s="1">
        <f t="shared" si="112"/>
        <v>3.7237030320918429</v>
      </c>
      <c r="D72" s="1">
        <f t="shared" si="113"/>
        <v>2.6074874712016283</v>
      </c>
      <c r="E72" s="1"/>
      <c r="F72" s="1"/>
      <c r="G72" s="1"/>
      <c r="H72" s="1"/>
      <c r="I72" s="1"/>
      <c r="K72" s="1">
        <f t="shared" si="114"/>
        <v>-2.1568463882363766</v>
      </c>
      <c r="L72" s="1">
        <f t="shared" si="115"/>
        <v>3.6173167701273008</v>
      </c>
      <c r="M72" s="1">
        <f t="shared" si="118"/>
        <v>2.5000374820912854</v>
      </c>
      <c r="O72" s="1">
        <f t="shared" si="8"/>
        <v>-2.1410785275028124</v>
      </c>
      <c r="P72" s="1">
        <f t="shared" si="9"/>
        <v>3.6705099011095719</v>
      </c>
      <c r="Q72" s="1">
        <f t="shared" si="23"/>
        <v>2.5537624766464568</v>
      </c>
      <c r="T72" t="s">
        <v>183</v>
      </c>
      <c r="U72">
        <v>-404.49043732496801</v>
      </c>
      <c r="V72">
        <v>-406.361113738688</v>
      </c>
      <c r="W72">
        <v>-406.38356649480897</v>
      </c>
      <c r="AB72" t="s">
        <v>183</v>
      </c>
      <c r="AC72">
        <v>-196.41679809350501</v>
      </c>
      <c r="AD72">
        <v>-197.404148628271</v>
      </c>
      <c r="AE72">
        <v>-197.434413000874</v>
      </c>
      <c r="AJ72" t="s">
        <v>183</v>
      </c>
      <c r="AK72">
        <v>-208.07702612945701</v>
      </c>
      <c r="AL72">
        <v>-208.95103101215699</v>
      </c>
      <c r="AM72">
        <v>-208.94499819832399</v>
      </c>
      <c r="AR72" t="s">
        <v>401</v>
      </c>
      <c r="AS72">
        <v>-208.07706348521299</v>
      </c>
      <c r="AT72">
        <v>-208.95117362202399</v>
      </c>
      <c r="AU72">
        <v>-208.945129967029</v>
      </c>
      <c r="AZ72" t="s">
        <v>402</v>
      </c>
      <c r="BA72">
        <v>-196.41681099311799</v>
      </c>
      <c r="BB72">
        <v>-197.40417555569701</v>
      </c>
      <c r="BC72">
        <v>-197.434452464619</v>
      </c>
    </row>
    <row r="73" spans="1:57" x14ac:dyDescent="0.2">
      <c r="A73" t="s">
        <v>184</v>
      </c>
      <c r="B73" s="1">
        <f t="shared" ref="B73" si="119">627.5095*(AC73+AK73-U73)</f>
        <v>-1.2295421142847081</v>
      </c>
      <c r="C73" s="1">
        <f t="shared" ref="C73" si="120">627.5095*(AD73+AL73-V73)</f>
        <v>4.6370106168908691</v>
      </c>
      <c r="D73" s="1">
        <f t="shared" ref="D73" si="121">627.5095*(AE73+AM73-W73)</f>
        <v>2.9370014452204818</v>
      </c>
      <c r="E73" s="1"/>
      <c r="F73" s="1"/>
      <c r="G73" s="1"/>
      <c r="H73" s="1"/>
      <c r="I73" s="1"/>
      <c r="K73" s="1">
        <f t="shared" ref="K73" si="122">627.5095*(AS73+BA73-U73)</f>
        <v>-1.2617723149868842</v>
      </c>
      <c r="L73" s="1">
        <f t="shared" ref="L73" si="123">627.5095*(AT73+BB73-V73)</f>
        <v>4.5092712564420427</v>
      </c>
      <c r="M73" s="1">
        <f t="shared" ref="M73" si="124">627.5095*(AU73+BC73-W73)</f>
        <v>2.8170866174462614</v>
      </c>
      <c r="O73" s="1">
        <f t="shared" ref="O73" si="125">(B73+K73)/2</f>
        <v>-1.2456572146357963</v>
      </c>
      <c r="P73" s="1">
        <f t="shared" ref="P73" si="126">(C73+L73)/2</f>
        <v>4.5731409366664559</v>
      </c>
      <c r="Q73" s="1">
        <f t="shared" ref="Q73" si="127">(D73+M73)/2</f>
        <v>2.8770440313333716</v>
      </c>
      <c r="T73" t="s">
        <v>184</v>
      </c>
      <c r="U73">
        <v>-458.713919442433</v>
      </c>
      <c r="V73">
        <v>-460.68479072319099</v>
      </c>
      <c r="W73">
        <v>-460.66133676926398</v>
      </c>
      <c r="AB73" t="s">
        <v>184</v>
      </c>
      <c r="AC73">
        <v>-230.79518206219399</v>
      </c>
      <c r="AD73">
        <v>-231.84967940295601</v>
      </c>
      <c r="AE73">
        <v>-231.84106569388999</v>
      </c>
      <c r="AJ73" t="s">
        <v>184</v>
      </c>
      <c r="AK73">
        <v>-227.92069678023901</v>
      </c>
      <c r="AL73">
        <v>-228.827721773755</v>
      </c>
      <c r="AM73">
        <v>-228.815590665842</v>
      </c>
      <c r="AR73" t="s">
        <v>403</v>
      </c>
      <c r="AS73">
        <v>-227.92072313000301</v>
      </c>
      <c r="AT73">
        <v>-228.82780118944501</v>
      </c>
      <c r="AU73">
        <v>-228.81567095113201</v>
      </c>
      <c r="AZ73" t="s">
        <v>404</v>
      </c>
      <c r="BA73">
        <v>-230.79520707452201</v>
      </c>
      <c r="BB73">
        <v>-231.84980355288599</v>
      </c>
      <c r="BC73">
        <v>-231.84117650503401</v>
      </c>
    </row>
    <row r="74" spans="1:57" x14ac:dyDescent="0.2">
      <c r="A74" t="s">
        <v>185</v>
      </c>
      <c r="B74" s="1">
        <f t="shared" ref="B74:D76" si="128">627.5095*(AC74+AK74-U74)</f>
        <v>-0.53066826812043721</v>
      </c>
      <c r="C74" s="1">
        <f t="shared" si="128"/>
        <v>3.2144538933992415</v>
      </c>
      <c r="D74" s="1">
        <f t="shared" si="128"/>
        <v>2.4088925524350371</v>
      </c>
      <c r="K74" s="1">
        <f>627.5095*(AS74+BA74-U74)</f>
        <v>-0.5518335573375136</v>
      </c>
      <c r="L74" s="1">
        <f>627.5095*(AT74+BB74-V74)</f>
        <v>3.1334204283576512</v>
      </c>
      <c r="M74" s="1">
        <f t="shared" ref="M74:M76" si="129">627.5095*(AU74+BC74-W74)</f>
        <v>2.3358056500063751</v>
      </c>
      <c r="O74" s="1">
        <f t="shared" si="8"/>
        <v>-0.54125091272897541</v>
      </c>
      <c r="P74" s="1">
        <f t="shared" si="9"/>
        <v>3.1739371608784461</v>
      </c>
      <c r="Q74" s="1">
        <f t="shared" si="23"/>
        <v>2.3723491012207063</v>
      </c>
      <c r="T74" t="s">
        <v>185</v>
      </c>
      <c r="U74">
        <v>-325.18792603944701</v>
      </c>
      <c r="V74">
        <v>-326.63198840728199</v>
      </c>
      <c r="W74">
        <v>-326.64116974664501</v>
      </c>
      <c r="AB74" t="s">
        <v>185</v>
      </c>
      <c r="AC74">
        <v>-247.11913654782401</v>
      </c>
      <c r="AD74">
        <v>-248.18535941416499</v>
      </c>
      <c r="AE74">
        <v>-248.18369464470001</v>
      </c>
      <c r="AJ74" t="s">
        <v>185</v>
      </c>
      <c r="AK74">
        <v>-78.069635165302998</v>
      </c>
      <c r="AL74">
        <v>-78.441506434982998</v>
      </c>
      <c r="AM74">
        <v>-78.453636287468996</v>
      </c>
      <c r="AR74" t="s">
        <v>405</v>
      </c>
      <c r="AS74">
        <v>-78.069648694362996</v>
      </c>
      <c r="AT74">
        <v>-78.441563762607998</v>
      </c>
      <c r="AU74">
        <v>-78.453685628762003</v>
      </c>
      <c r="AZ74" t="s">
        <v>406</v>
      </c>
      <c r="BA74">
        <v>-247.119156747798</v>
      </c>
      <c r="BB74">
        <v>-248.18543122158101</v>
      </c>
      <c r="BC74">
        <v>-248.18376177479499</v>
      </c>
    </row>
    <row r="75" spans="1:57" x14ac:dyDescent="0.2">
      <c r="A75" t="s">
        <v>186</v>
      </c>
      <c r="B75" s="1">
        <f t="shared" si="128"/>
        <v>2.5410421725850596</v>
      </c>
      <c r="C75" s="1">
        <f t="shared" si="128"/>
        <v>4.2112901236264904</v>
      </c>
      <c r="D75" s="1">
        <f t="shared" si="128"/>
        <v>3.7503644530287534</v>
      </c>
      <c r="K75" s="1">
        <f>627.5095*(AS75+BA75-U75)</f>
        <v>2.5298286694419594</v>
      </c>
      <c r="L75" s="1">
        <f>627.5095*(AT75+BB75-V75)</f>
        <v>4.1729928398603899</v>
      </c>
      <c r="M75" s="1">
        <f t="shared" si="129"/>
        <v>3.7161917917076779</v>
      </c>
      <c r="O75" s="1">
        <f t="shared" si="8"/>
        <v>2.5354354210135095</v>
      </c>
      <c r="P75" s="1">
        <f t="shared" si="9"/>
        <v>4.1921414817434401</v>
      </c>
      <c r="Q75" s="1">
        <f t="shared" si="23"/>
        <v>3.7332781223682154</v>
      </c>
      <c r="T75" t="s">
        <v>186</v>
      </c>
      <c r="U75">
        <v>-323.65115911805799</v>
      </c>
      <c r="V75">
        <v>-325.09393478139498</v>
      </c>
      <c r="W75">
        <v>-325.07734878323402</v>
      </c>
      <c r="AB75" t="s">
        <v>186</v>
      </c>
      <c r="AC75">
        <v>-246.79370257984701</v>
      </c>
      <c r="AD75">
        <v>-247.888466444838</v>
      </c>
      <c r="AE75">
        <v>-247.87237670395899</v>
      </c>
      <c r="AJ75" t="s">
        <v>186</v>
      </c>
      <c r="AK75">
        <v>-76.853407129919006</v>
      </c>
      <c r="AL75">
        <v>-77.198757218839006</v>
      </c>
      <c r="AM75">
        <v>-77.198995493338003</v>
      </c>
      <c r="AR75" t="s">
        <v>407</v>
      </c>
      <c r="AS75">
        <v>-76.853416652674994</v>
      </c>
      <c r="AT75">
        <v>-77.198784903961993</v>
      </c>
      <c r="AU75">
        <v>-77.199020250751005</v>
      </c>
      <c r="AZ75" t="s">
        <v>408</v>
      </c>
      <c r="BA75">
        <v>-246.79371092694501</v>
      </c>
      <c r="BB75">
        <v>-247.888499790319</v>
      </c>
      <c r="BC75">
        <v>-247.87240640414601</v>
      </c>
    </row>
    <row r="76" spans="1:57" x14ac:dyDescent="0.2">
      <c r="A76" t="s">
        <v>187</v>
      </c>
      <c r="B76" s="1">
        <f t="shared" si="128"/>
        <v>-0.4461850426283625</v>
      </c>
      <c r="C76" s="1">
        <f t="shared" si="128"/>
        <v>4.5993860157310937</v>
      </c>
      <c r="D76" s="1">
        <f t="shared" si="128"/>
        <v>3.2264550784652872</v>
      </c>
      <c r="K76" s="1">
        <f t="shared" ref="K76:L76" si="130">627.5095*(AS76+BA76-U76)</f>
        <v>-0.46761549107784312</v>
      </c>
      <c r="L76" s="1">
        <f t="shared" si="130"/>
        <v>4.5118196259004355</v>
      </c>
      <c r="M76" s="1">
        <f t="shared" si="129"/>
        <v>3.1443579051828827</v>
      </c>
      <c r="O76" s="1">
        <f t="shared" ref="O76" si="131">(B76+K76)/2</f>
        <v>-0.45690026685310281</v>
      </c>
      <c r="P76" s="1">
        <f t="shared" ref="P76:Q76" si="132">(C76+L76)/2</f>
        <v>4.5556028208157642</v>
      </c>
      <c r="Q76" s="1">
        <f t="shared" si="132"/>
        <v>3.185406491824085</v>
      </c>
      <c r="T76" t="s">
        <v>187</v>
      </c>
      <c r="U76">
        <v>-342.05455288096698</v>
      </c>
      <c r="V76">
        <v>-343.60886162310999</v>
      </c>
      <c r="W76">
        <v>-343.60046792621603</v>
      </c>
      <c r="AB76" t="s">
        <v>187</v>
      </c>
      <c r="AC76">
        <v>-95.261636033044994</v>
      </c>
      <c r="AD76">
        <v>-95.713085789627996</v>
      </c>
      <c r="AE76">
        <v>-95.722979079175005</v>
      </c>
      <c r="AJ76" t="s">
        <v>187</v>
      </c>
      <c r="AK76">
        <v>-246.79362788901801</v>
      </c>
      <c r="AL76">
        <v>-247.88844624561801</v>
      </c>
      <c r="AM76">
        <v>-247.872347163802</v>
      </c>
      <c r="AR76" t="s">
        <v>409</v>
      </c>
      <c r="AS76">
        <v>-246.79364536184201</v>
      </c>
      <c r="AT76">
        <v>-247.888543005852</v>
      </c>
      <c r="AU76">
        <v>-247.87243213549601</v>
      </c>
      <c r="AZ76" t="s">
        <v>410</v>
      </c>
      <c r="BA76">
        <v>-95.261652711812999</v>
      </c>
      <c r="BB76">
        <v>-95.713128575312993</v>
      </c>
      <c r="BC76">
        <v>-95.723024937649001</v>
      </c>
    </row>
    <row r="79" spans="1:57" ht="16" customHeight="1" x14ac:dyDescent="0.2"/>
    <row r="80" spans="1:57" x14ac:dyDescent="0.2"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</row>
    <row r="81" spans="38:48" x14ac:dyDescent="0.2"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</row>
    <row r="82" spans="38:48" x14ac:dyDescent="0.2"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</row>
    <row r="83" spans="38:48" x14ac:dyDescent="0.2"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</row>
    <row r="84" spans="38:48" x14ac:dyDescent="0.2"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</row>
    <row r="85" spans="38:48" x14ac:dyDescent="0.2"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</row>
    <row r="86" spans="38:48" x14ac:dyDescent="0.2"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</row>
    <row r="87" spans="38:48" x14ac:dyDescent="0.2"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</row>
    <row r="88" spans="38:48" x14ac:dyDescent="0.2"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</row>
    <row r="89" spans="38:48" x14ac:dyDescent="0.2"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</row>
    <row r="90" spans="38:48" x14ac:dyDescent="0.2"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</row>
    <row r="91" spans="38:48" x14ac:dyDescent="0.2"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</row>
    <row r="92" spans="38:48" x14ac:dyDescent="0.2"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</row>
    <row r="93" spans="38:48" x14ac:dyDescent="0.2"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</row>
    <row r="94" spans="38:48" x14ac:dyDescent="0.2"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</row>
    <row r="95" spans="38:48" x14ac:dyDescent="0.2"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</row>
    <row r="96" spans="38:48" x14ac:dyDescent="0.2">
      <c r="AL96" s="1"/>
      <c r="AM96" s="1"/>
      <c r="AN96" s="1"/>
      <c r="AO96" s="1"/>
      <c r="AP96" s="1"/>
      <c r="AQ96" s="1"/>
      <c r="AR96" s="1"/>
      <c r="AS96" s="1"/>
      <c r="AT96" s="1"/>
    </row>
    <row r="97" spans="38:48" x14ac:dyDescent="0.2">
      <c r="AL97" s="1"/>
      <c r="AM97" s="1"/>
      <c r="AN97" s="1"/>
      <c r="AO97" s="1"/>
      <c r="AP97" s="1"/>
      <c r="AQ97" s="1"/>
      <c r="AR97" s="1"/>
      <c r="AS97" s="1"/>
      <c r="AT97" s="1"/>
    </row>
    <row r="98" spans="38:48" x14ac:dyDescent="0.2">
      <c r="AL98" s="1"/>
      <c r="AM98" s="1"/>
      <c r="AN98" s="1"/>
      <c r="AO98" s="1"/>
      <c r="AP98" s="1"/>
      <c r="AQ98" s="1"/>
      <c r="AR98" s="1"/>
      <c r="AS98" s="1"/>
      <c r="AT98" s="1"/>
    </row>
    <row r="99" spans="38:48" x14ac:dyDescent="0.2"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</row>
    <row r="100" spans="38:48" x14ac:dyDescent="0.2"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</row>
    <row r="101" spans="38:48" x14ac:dyDescent="0.2">
      <c r="AL101" s="1"/>
      <c r="AM101" s="1"/>
      <c r="AN101" s="1"/>
      <c r="AO101" s="1"/>
      <c r="AP101" s="1"/>
      <c r="AQ101" s="1"/>
      <c r="AR101" s="1"/>
      <c r="AS101" s="1"/>
      <c r="AT101" s="1"/>
    </row>
    <row r="102" spans="38:48" x14ac:dyDescent="0.2">
      <c r="AL102" s="1"/>
      <c r="AM102" s="1"/>
      <c r="AN102" s="1"/>
      <c r="AO102" s="1"/>
      <c r="AP102" s="1"/>
      <c r="AQ102" s="1"/>
      <c r="AR102" s="1"/>
      <c r="AS102" s="1"/>
      <c r="AT102" s="1"/>
    </row>
    <row r="103" spans="38:48" x14ac:dyDescent="0.2"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</row>
    <row r="104" spans="38:48" x14ac:dyDescent="0.2"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</row>
    <row r="105" spans="38:48" x14ac:dyDescent="0.2"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</row>
    <row r="106" spans="38:48" x14ac:dyDescent="0.2"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</row>
  </sheetData>
  <pageMargins left="0.7" right="0.7" top="0.75" bottom="0.75" header="0.3" footer="0.3"/>
  <pageSetup paperSize="9" orientation="portrait" horizontalDpi="4294967292" verticalDpi="429496729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85"/>
  <sheetViews>
    <sheetView workbookViewId="0">
      <selection activeCell="N27" sqref="N27"/>
    </sheetView>
  </sheetViews>
  <sheetFormatPr baseColWidth="10" defaultRowHeight="16" x14ac:dyDescent="0.2"/>
  <cols>
    <col min="6" max="6" width="9.6640625" customWidth="1"/>
  </cols>
  <sheetData>
    <row r="1" spans="1:60" ht="21" thickBot="1" x14ac:dyDescent="0.3">
      <c r="A1" s="12" t="s">
        <v>516</v>
      </c>
    </row>
    <row r="2" spans="1:60" ht="17" thickTop="1" x14ac:dyDescent="0.2"/>
    <row r="5" spans="1:60" ht="21" thickBot="1" x14ac:dyDescent="0.3">
      <c r="C5" s="12" t="s">
        <v>532</v>
      </c>
    </row>
    <row r="6" spans="1:60" ht="17" thickTop="1" x14ac:dyDescent="0.2"/>
    <row r="9" spans="1:60" x14ac:dyDescent="0.2">
      <c r="C9" s="2" t="s">
        <v>262</v>
      </c>
      <c r="D9" s="2" t="s">
        <v>262</v>
      </c>
      <c r="E9" s="2" t="s">
        <v>262</v>
      </c>
      <c r="G9" s="2" t="s">
        <v>138</v>
      </c>
      <c r="H9" s="2" t="s">
        <v>138</v>
      </c>
      <c r="I9" s="2" t="s">
        <v>138</v>
      </c>
      <c r="J9" s="2"/>
      <c r="K9" s="2" t="s">
        <v>304</v>
      </c>
      <c r="L9" s="2" t="s">
        <v>304</v>
      </c>
      <c r="M9" s="2" t="s">
        <v>304</v>
      </c>
      <c r="Q9" s="2" t="s">
        <v>269</v>
      </c>
      <c r="R9" s="2"/>
      <c r="S9" s="2"/>
      <c r="U9" s="2"/>
      <c r="V9" s="2" t="s">
        <v>302</v>
      </c>
      <c r="W9" s="2"/>
      <c r="X9" s="2"/>
      <c r="Z9" s="2"/>
      <c r="AA9" s="2" t="s">
        <v>303</v>
      </c>
      <c r="AB9" s="2"/>
      <c r="AC9" s="2"/>
      <c r="AE9" s="2"/>
      <c r="AF9" s="2" t="s">
        <v>270</v>
      </c>
      <c r="AG9" s="2"/>
      <c r="AH9" s="2"/>
      <c r="AJ9" s="2"/>
      <c r="AK9" s="2" t="s">
        <v>271</v>
      </c>
    </row>
    <row r="10" spans="1:60" ht="18" thickBot="1" x14ac:dyDescent="0.25">
      <c r="C10" s="18" t="s">
        <v>0</v>
      </c>
      <c r="D10" s="18" t="s">
        <v>1</v>
      </c>
      <c r="E10" s="18" t="s">
        <v>475</v>
      </c>
      <c r="F10" s="18"/>
      <c r="G10" s="18" t="s">
        <v>0</v>
      </c>
      <c r="H10" s="18" t="s">
        <v>1</v>
      </c>
      <c r="I10" s="18" t="s">
        <v>475</v>
      </c>
      <c r="J10" s="18"/>
      <c r="K10" s="18" t="s">
        <v>0</v>
      </c>
      <c r="L10" s="18" t="s">
        <v>1</v>
      </c>
      <c r="M10" s="18" t="s">
        <v>475</v>
      </c>
      <c r="N10" s="18"/>
      <c r="Q10" s="18" t="s">
        <v>0</v>
      </c>
      <c r="R10" s="18" t="s">
        <v>1</v>
      </c>
      <c r="S10" s="18" t="s">
        <v>475</v>
      </c>
      <c r="V10" s="18" t="s">
        <v>0</v>
      </c>
      <c r="W10" s="18" t="s">
        <v>1</v>
      </c>
      <c r="X10" s="18" t="s">
        <v>475</v>
      </c>
      <c r="AA10" s="18" t="s">
        <v>0</v>
      </c>
      <c r="AB10" s="18" t="s">
        <v>1</v>
      </c>
      <c r="AC10" s="18" t="s">
        <v>475</v>
      </c>
      <c r="AF10" s="18" t="s">
        <v>0</v>
      </c>
      <c r="AG10" s="18" t="s">
        <v>1</v>
      </c>
      <c r="AH10" s="18" t="s">
        <v>475</v>
      </c>
      <c r="AK10" s="18" t="s">
        <v>0</v>
      </c>
      <c r="AL10" s="18" t="s">
        <v>1</v>
      </c>
      <c r="AM10" s="18" t="s">
        <v>475</v>
      </c>
      <c r="BH10" s="8"/>
    </row>
    <row r="11" spans="1:60" ht="17" thickTop="1" x14ac:dyDescent="0.2">
      <c r="A11" t="s">
        <v>140</v>
      </c>
      <c r="B11" s="1"/>
      <c r="C11" s="1">
        <f t="shared" ref="C11:E13" si="0">627.5095*(V11+AA11-Q11)</f>
        <v>3.6757585132332706</v>
      </c>
      <c r="D11" s="1">
        <f t="shared" si="0"/>
        <v>4.9852365596065589</v>
      </c>
      <c r="E11" s="1">
        <f t="shared" si="0"/>
        <v>4.7575084034755157</v>
      </c>
      <c r="F11" s="1"/>
      <c r="G11" s="1">
        <f t="shared" ref="G11:I13" si="1">627.5095*(AK11+AF11-Q11)</f>
        <v>3.6684957176481334</v>
      </c>
      <c r="H11" s="1">
        <f t="shared" si="1"/>
        <v>4.957438324864901</v>
      </c>
      <c r="I11" s="1">
        <f t="shared" si="1"/>
        <v>4.7379992259732795</v>
      </c>
      <c r="J11" s="1"/>
      <c r="K11" s="1">
        <f t="shared" ref="K11:M13" si="2">(C11+G11)/2</f>
        <v>3.672127115440702</v>
      </c>
      <c r="L11" s="1">
        <f t="shared" si="2"/>
        <v>4.9713374422357299</v>
      </c>
      <c r="M11" s="1">
        <f t="shared" si="2"/>
        <v>4.7477538147243976</v>
      </c>
      <c r="N11" s="1"/>
      <c r="O11" s="1"/>
      <c r="P11" t="s">
        <v>140</v>
      </c>
      <c r="Q11">
        <v>-152.13988596344899</v>
      </c>
      <c r="R11">
        <v>-152.742883308746</v>
      </c>
      <c r="S11">
        <v>-152.73657592801399</v>
      </c>
      <c r="U11" t="s">
        <v>140</v>
      </c>
      <c r="V11">
        <v>-76.066917812048999</v>
      </c>
      <c r="W11">
        <v>-76.367449347117002</v>
      </c>
      <c r="X11">
        <v>-76.364465710054006</v>
      </c>
      <c r="Z11" t="s">
        <v>140</v>
      </c>
      <c r="AA11">
        <v>-76.067110457590999</v>
      </c>
      <c r="AB11">
        <v>-76.367489481809002</v>
      </c>
      <c r="AC11">
        <v>-76.364528646042004</v>
      </c>
      <c r="AE11" t="s">
        <v>222</v>
      </c>
      <c r="AF11">
        <v>-76.067118165894001</v>
      </c>
      <c r="AG11">
        <v>-76.367523082174003</v>
      </c>
      <c r="AH11">
        <v>-76.364552131888004</v>
      </c>
      <c r="AJ11" t="s">
        <v>242</v>
      </c>
      <c r="AK11">
        <v>-76.066921677747004</v>
      </c>
      <c r="AL11">
        <v>-76.367460046057005</v>
      </c>
      <c r="AM11">
        <v>-76.364473314060007</v>
      </c>
      <c r="BA11" s="1"/>
      <c r="BB11" s="1"/>
      <c r="BC11" s="1"/>
      <c r="BD11" s="1"/>
      <c r="BE11" s="1"/>
      <c r="BG11" s="1"/>
      <c r="BH11" s="1"/>
    </row>
    <row r="12" spans="1:60" x14ac:dyDescent="0.2">
      <c r="A12" t="s">
        <v>141</v>
      </c>
      <c r="B12" s="1"/>
      <c r="C12" s="1">
        <f t="shared" si="0"/>
        <v>3.7244660541545609</v>
      </c>
      <c r="D12" s="1">
        <f t="shared" si="0"/>
        <v>5.7225446743002824</v>
      </c>
      <c r="E12" s="1">
        <f t="shared" si="0"/>
        <v>5.3436638401892056</v>
      </c>
      <c r="F12" s="1"/>
      <c r="G12" s="1">
        <f t="shared" si="1"/>
        <v>3.7172325494557179</v>
      </c>
      <c r="H12" s="1">
        <f t="shared" si="1"/>
        <v>5.6954758001340844</v>
      </c>
      <c r="I12" s="1">
        <f t="shared" si="1"/>
        <v>5.3227751395528244</v>
      </c>
      <c r="J12" s="1"/>
      <c r="K12" s="1">
        <f t="shared" si="2"/>
        <v>3.7208493018051394</v>
      </c>
      <c r="L12" s="1">
        <f t="shared" si="2"/>
        <v>5.7090102372171838</v>
      </c>
      <c r="M12" s="1">
        <f t="shared" si="2"/>
        <v>5.3332194898710146</v>
      </c>
      <c r="N12" s="1"/>
      <c r="O12" s="1"/>
      <c r="P12" t="s">
        <v>141</v>
      </c>
      <c r="Q12">
        <v>-191.174236079503</v>
      </c>
      <c r="R12">
        <v>-191.962920110825</v>
      </c>
      <c r="S12">
        <v>-191.96367999530801</v>
      </c>
      <c r="U12" t="s">
        <v>141</v>
      </c>
      <c r="V12">
        <v>-76.066857015148003</v>
      </c>
      <c r="W12">
        <v>-76.367433959069999</v>
      </c>
      <c r="X12">
        <v>-76.364443686852994</v>
      </c>
      <c r="Z12" t="s">
        <v>141</v>
      </c>
      <c r="AA12">
        <v>-115.101443750142</v>
      </c>
      <c r="AB12">
        <v>-115.58636669671201</v>
      </c>
      <c r="AC12">
        <v>-115.590720638429</v>
      </c>
      <c r="AE12" t="s">
        <v>223</v>
      </c>
      <c r="AF12">
        <v>-115.101448495065</v>
      </c>
      <c r="AG12">
        <v>-115.586390393428</v>
      </c>
      <c r="AH12">
        <v>-115.590739180334</v>
      </c>
      <c r="AJ12" t="s">
        <v>243</v>
      </c>
      <c r="AK12">
        <v>-76.066863797547995</v>
      </c>
      <c r="AL12">
        <v>-76.367453399349003</v>
      </c>
      <c r="AM12">
        <v>-76.364458433210004</v>
      </c>
      <c r="BA12" s="1"/>
      <c r="BB12" s="1"/>
      <c r="BC12" s="1"/>
      <c r="BD12" s="1"/>
      <c r="BE12" s="1"/>
      <c r="BG12" s="1"/>
      <c r="BH12" s="1"/>
    </row>
    <row r="13" spans="1:60" x14ac:dyDescent="0.2">
      <c r="A13" t="s">
        <v>142</v>
      </c>
      <c r="B13" s="1"/>
      <c r="C13" s="1">
        <f t="shared" si="0"/>
        <v>4.6216517891122102</v>
      </c>
      <c r="D13" s="1">
        <f t="shared" si="0"/>
        <v>7.1109361893871244</v>
      </c>
      <c r="E13" s="1">
        <f t="shared" si="0"/>
        <v>6.5665681759431065</v>
      </c>
      <c r="F13" s="1"/>
      <c r="G13" s="1">
        <f t="shared" si="1"/>
        <v>4.6151842382114134</v>
      </c>
      <c r="H13" s="1">
        <f t="shared" si="1"/>
        <v>7.0878493625019834</v>
      </c>
      <c r="I13" s="1">
        <f t="shared" si="1"/>
        <v>6.5494654521982882</v>
      </c>
      <c r="J13" s="1"/>
      <c r="K13" s="1">
        <f t="shared" si="2"/>
        <v>4.6184180136618114</v>
      </c>
      <c r="L13" s="1">
        <f t="shared" si="2"/>
        <v>7.0993927759445539</v>
      </c>
      <c r="M13" s="1">
        <f t="shared" si="2"/>
        <v>6.5580168140706974</v>
      </c>
      <c r="N13" s="1"/>
      <c r="O13" s="1"/>
      <c r="P13" t="s">
        <v>142</v>
      </c>
      <c r="Q13">
        <v>-171.33685385160999</v>
      </c>
      <c r="R13">
        <v>-172.09369870524699</v>
      </c>
      <c r="S13">
        <v>-172.10038708518101</v>
      </c>
      <c r="U13" t="s">
        <v>142</v>
      </c>
      <c r="V13">
        <v>-76.066566699966003</v>
      </c>
      <c r="W13">
        <v>-76.367334332886998</v>
      </c>
      <c r="X13">
        <v>-76.364316215955</v>
      </c>
      <c r="Z13" t="s">
        <v>142</v>
      </c>
      <c r="AA13">
        <v>-95.262922081013002</v>
      </c>
      <c r="AB13">
        <v>-95.715032374694005</v>
      </c>
      <c r="AC13">
        <v>-95.725606377172994</v>
      </c>
      <c r="AE13" t="s">
        <v>224</v>
      </c>
      <c r="AF13">
        <v>-95.262926097223996</v>
      </c>
      <c r="AG13">
        <v>-95.715052219228994</v>
      </c>
      <c r="AH13">
        <v>-95.725621467097994</v>
      </c>
      <c r="AJ13" t="s">
        <v>244</v>
      </c>
      <c r="AK13">
        <v>-76.066572990452997</v>
      </c>
      <c r="AL13">
        <v>-76.367351279551002</v>
      </c>
      <c r="AM13">
        <v>-76.364328380954007</v>
      </c>
      <c r="BA13" s="1"/>
      <c r="BB13" s="1"/>
      <c r="BC13" s="1"/>
      <c r="BD13" s="1"/>
      <c r="BE13" s="1"/>
      <c r="BG13" s="1"/>
      <c r="BH13" s="1"/>
    </row>
    <row r="14" spans="1:60" x14ac:dyDescent="0.2"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BA14" s="1"/>
      <c r="BB14" s="1"/>
      <c r="BC14" s="1"/>
      <c r="BD14" s="1"/>
      <c r="BE14" s="1"/>
      <c r="BG14" s="1"/>
      <c r="BH14" s="1"/>
    </row>
    <row r="15" spans="1:60" x14ac:dyDescent="0.2">
      <c r="A15" t="s">
        <v>144</v>
      </c>
      <c r="B15" s="1"/>
      <c r="C15" s="1">
        <f t="shared" ref="C15:E16" si="3">627.5095*(V15+AA15-Q15)</f>
        <v>3.5423335239209943</v>
      </c>
      <c r="D15" s="1">
        <f t="shared" si="3"/>
        <v>5.8674722447014913</v>
      </c>
      <c r="E15" s="1">
        <f t="shared" si="3"/>
        <v>5.4263115231751131</v>
      </c>
      <c r="F15" s="1"/>
      <c r="G15" s="1">
        <f t="shared" ref="G15:I16" si="4">627.5095*(AK15+AF15-Q15)</f>
        <v>3.5358574853412685</v>
      </c>
      <c r="H15" s="1">
        <f t="shared" si="4"/>
        <v>5.8418184659692622</v>
      </c>
      <c r="I15" s="1">
        <f t="shared" si="4"/>
        <v>5.4056333375326471</v>
      </c>
      <c r="J15" s="1"/>
      <c r="K15" s="1">
        <f t="shared" ref="K15:M16" si="5">(C15+G15)/2</f>
        <v>3.5390955046311312</v>
      </c>
      <c r="L15" s="1">
        <f t="shared" si="5"/>
        <v>5.8546453553353768</v>
      </c>
      <c r="M15" s="1">
        <f t="shared" si="5"/>
        <v>5.4159724303538805</v>
      </c>
      <c r="N15" s="1"/>
      <c r="O15" s="1"/>
      <c r="P15" t="s">
        <v>144</v>
      </c>
      <c r="Q15">
        <v>-230.20835837958501</v>
      </c>
      <c r="R15">
        <v>-231.18194922024199</v>
      </c>
      <c r="S15">
        <v>-231.189988284187</v>
      </c>
      <c r="U15" t="s">
        <v>144</v>
      </c>
      <c r="V15">
        <v>-115.101241567313</v>
      </c>
      <c r="W15">
        <v>-115.586227278077</v>
      </c>
      <c r="X15">
        <v>-115.590611077448</v>
      </c>
      <c r="Z15" t="s">
        <v>144</v>
      </c>
      <c r="AA15">
        <v>-115.101471744709</v>
      </c>
      <c r="AB15">
        <v>-115.58637153034699</v>
      </c>
      <c r="AC15">
        <v>-115.590729829252</v>
      </c>
      <c r="AE15" t="s">
        <v>226</v>
      </c>
      <c r="AF15">
        <v>-115.10147710576599</v>
      </c>
      <c r="AG15">
        <v>-115.58639786240499</v>
      </c>
      <c r="AH15">
        <v>-115.59075058014101</v>
      </c>
      <c r="AJ15" t="s">
        <v>246</v>
      </c>
      <c r="AK15">
        <v>-115.10124652648</v>
      </c>
      <c r="AL15">
        <v>-115.586241827916</v>
      </c>
      <c r="AM15">
        <v>-115.590623279344</v>
      </c>
      <c r="BA15" s="1"/>
      <c r="BB15" s="1"/>
      <c r="BC15" s="1"/>
      <c r="BD15" s="1"/>
      <c r="BE15" s="1"/>
      <c r="BG15" s="1"/>
      <c r="BH15" s="1"/>
    </row>
    <row r="16" spans="1:60" x14ac:dyDescent="0.2">
      <c r="A16" t="s">
        <v>145</v>
      </c>
      <c r="B16" s="1"/>
      <c r="C16" s="1">
        <f t="shared" si="3"/>
        <v>4.259729168317782</v>
      </c>
      <c r="D16" s="1">
        <f t="shared" si="3"/>
        <v>7.7550619715202043</v>
      </c>
      <c r="E16" s="1">
        <f t="shared" si="3"/>
        <v>7.0197644857403052</v>
      </c>
      <c r="F16" s="1"/>
      <c r="G16" s="1">
        <f t="shared" si="4"/>
        <v>4.254039437393347</v>
      </c>
      <c r="H16" s="1">
        <f t="shared" si="4"/>
        <v>7.732282338159111</v>
      </c>
      <c r="I16" s="1">
        <f t="shared" si="4"/>
        <v>7.001599952564356</v>
      </c>
      <c r="J16" s="1"/>
      <c r="K16" s="1">
        <f t="shared" si="5"/>
        <v>4.2568843028555641</v>
      </c>
      <c r="L16" s="1">
        <f t="shared" si="5"/>
        <v>7.7436721548396577</v>
      </c>
      <c r="M16" s="1">
        <f t="shared" si="5"/>
        <v>7.010682219152331</v>
      </c>
      <c r="N16" s="1"/>
      <c r="O16" s="1"/>
      <c r="P16" t="s">
        <v>145</v>
      </c>
      <c r="Q16">
        <v>-210.370456493261</v>
      </c>
      <c r="R16">
        <v>-211.313375785061</v>
      </c>
      <c r="S16">
        <v>-211.32713623787299</v>
      </c>
      <c r="U16" t="s">
        <v>145</v>
      </c>
      <c r="V16">
        <v>-115.10075013170299</v>
      </c>
      <c r="W16">
        <v>-115.58598632496999</v>
      </c>
      <c r="X16">
        <v>-115.590345095651</v>
      </c>
      <c r="Z16" t="s">
        <v>145</v>
      </c>
      <c r="AA16">
        <v>-95.262918051311999</v>
      </c>
      <c r="AB16">
        <v>-95.715030982694998</v>
      </c>
      <c r="AC16">
        <v>-95.725604435907997</v>
      </c>
      <c r="AE16" t="s">
        <v>227</v>
      </c>
      <c r="AF16">
        <v>-95.262922852055993</v>
      </c>
      <c r="AG16">
        <v>-95.715053643009</v>
      </c>
      <c r="AH16">
        <v>-95.725622159804999</v>
      </c>
      <c r="AJ16" t="s">
        <v>247</v>
      </c>
      <c r="AK16">
        <v>-115.10075439812201</v>
      </c>
      <c r="AL16">
        <v>-115.58599996631099</v>
      </c>
      <c r="AM16">
        <v>-115.590356318779</v>
      </c>
      <c r="BA16" s="1"/>
      <c r="BB16" s="1"/>
      <c r="BC16" s="1"/>
      <c r="BD16" s="1"/>
      <c r="BE16" s="1"/>
      <c r="BG16" s="1"/>
      <c r="BH16" s="1"/>
    </row>
    <row r="17" spans="1:60" x14ac:dyDescent="0.2"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BA17" s="1"/>
      <c r="BB17" s="1"/>
      <c r="BC17" s="1"/>
      <c r="BD17" s="1"/>
      <c r="BE17" s="1"/>
      <c r="BG17" s="1"/>
      <c r="BH17" s="1"/>
    </row>
    <row r="18" spans="1:60" x14ac:dyDescent="0.2">
      <c r="A18" t="s">
        <v>147</v>
      </c>
      <c r="B18" s="1"/>
      <c r="C18" s="1">
        <f t="shared" ref="C18:E20" si="6">627.5095*(V18+AA18-Q18)</f>
        <v>3.5042027410057313</v>
      </c>
      <c r="D18" s="1">
        <f t="shared" si="6"/>
        <v>5.0617926702947322</v>
      </c>
      <c r="E18" s="1">
        <f t="shared" si="6"/>
        <v>4.7854401320678095</v>
      </c>
      <c r="F18" s="1"/>
      <c r="G18" s="1">
        <f t="shared" ref="G18:I20" si="7">627.5095*(AK18+AF18-Q18)</f>
        <v>3.4972554509142064</v>
      </c>
      <c r="H18" s="1">
        <f t="shared" si="7"/>
        <v>5.0335032305238654</v>
      </c>
      <c r="I18" s="1">
        <f t="shared" si="7"/>
        <v>4.7650913757445101</v>
      </c>
      <c r="J18" s="1"/>
      <c r="K18" s="1">
        <f t="shared" ref="K18:M20" si="8">(C18+G18)/2</f>
        <v>3.5007290959599686</v>
      </c>
      <c r="L18" s="1">
        <f t="shared" si="8"/>
        <v>5.0476479504092993</v>
      </c>
      <c r="M18" s="1">
        <f t="shared" si="8"/>
        <v>4.7752657539061598</v>
      </c>
      <c r="N18" s="1"/>
      <c r="O18" s="1"/>
      <c r="P18" t="s">
        <v>147</v>
      </c>
      <c r="Q18">
        <v>-191.17403213251501</v>
      </c>
      <c r="R18">
        <v>-191.961813903278</v>
      </c>
      <c r="S18">
        <v>-191.962805265127</v>
      </c>
      <c r="U18" t="s">
        <v>147</v>
      </c>
      <c r="V18">
        <v>-115.10132868884099</v>
      </c>
      <c r="W18">
        <v>-115.586256398372</v>
      </c>
      <c r="X18">
        <v>-115.590647888636</v>
      </c>
      <c r="Z18" t="s">
        <v>147</v>
      </c>
      <c r="AA18">
        <v>-76.067119141378996</v>
      </c>
      <c r="AB18">
        <v>-76.367491025163005</v>
      </c>
      <c r="AC18">
        <v>-76.364531292532007</v>
      </c>
      <c r="AE18" t="s">
        <v>229</v>
      </c>
      <c r="AF18">
        <v>-76.067127882774003</v>
      </c>
      <c r="AG18">
        <v>-76.367528359220998</v>
      </c>
      <c r="AH18">
        <v>-76.364557789315995</v>
      </c>
      <c r="AJ18" t="s">
        <v>249</v>
      </c>
      <c r="AK18">
        <v>-115.10133101865701</v>
      </c>
      <c r="AL18">
        <v>-115.58626414640401</v>
      </c>
      <c r="AM18">
        <v>-115.590653819658</v>
      </c>
      <c r="BA18" s="1"/>
      <c r="BB18" s="1"/>
      <c r="BC18" s="1"/>
      <c r="BD18" s="1"/>
      <c r="BE18" s="1"/>
      <c r="BG18" s="1"/>
      <c r="BH18" s="1"/>
    </row>
    <row r="19" spans="1:60" x14ac:dyDescent="0.2">
      <c r="A19" t="s">
        <v>148</v>
      </c>
      <c r="B19" s="1"/>
      <c r="C19" s="1">
        <f t="shared" si="6"/>
        <v>0.91406294748873629</v>
      </c>
      <c r="D19" s="1">
        <f t="shared" si="6"/>
        <v>3.0753413907709199</v>
      </c>
      <c r="E19" s="1">
        <f t="shared" si="6"/>
        <v>2.7306166580333833</v>
      </c>
      <c r="F19" s="1"/>
      <c r="G19" s="1">
        <f t="shared" si="7"/>
        <v>0.9094366129976873</v>
      </c>
      <c r="H19" s="1">
        <f t="shared" si="7"/>
        <v>3.05554809832761</v>
      </c>
      <c r="I19" s="1">
        <f t="shared" si="7"/>
        <v>2.715628979525551</v>
      </c>
      <c r="J19" s="1"/>
      <c r="K19" s="1">
        <f t="shared" si="8"/>
        <v>0.91174978024321174</v>
      </c>
      <c r="L19" s="1">
        <f t="shared" si="8"/>
        <v>3.0654447445492652</v>
      </c>
      <c r="M19" s="1">
        <f t="shared" si="8"/>
        <v>2.7231228187794674</v>
      </c>
      <c r="N19" s="1"/>
      <c r="O19" s="1"/>
      <c r="P19" t="s">
        <v>148</v>
      </c>
      <c r="Q19">
        <v>-210.365806779461</v>
      </c>
      <c r="R19">
        <v>-211.306261632022</v>
      </c>
      <c r="S19">
        <v>-211.32066884638601</v>
      </c>
      <c r="U19" t="s">
        <v>148</v>
      </c>
      <c r="V19">
        <v>-95.262838261240006</v>
      </c>
      <c r="W19">
        <v>-95.714986169263994</v>
      </c>
      <c r="X19">
        <v>-95.725565950531006</v>
      </c>
      <c r="Z19" t="s">
        <v>148</v>
      </c>
      <c r="AA19">
        <v>-115.101511866254</v>
      </c>
      <c r="AB19">
        <v>-115.58637459449901</v>
      </c>
      <c r="AC19">
        <v>-115.590751381403</v>
      </c>
      <c r="AE19" t="s">
        <v>230</v>
      </c>
      <c r="AF19">
        <v>-115.101517205066</v>
      </c>
      <c r="AG19">
        <v>-115.586397797008</v>
      </c>
      <c r="AH19">
        <v>-115.590768907328</v>
      </c>
      <c r="AJ19" t="s">
        <v>250</v>
      </c>
      <c r="AK19">
        <v>-95.262840294960995</v>
      </c>
      <c r="AL19">
        <v>-95.714994509373</v>
      </c>
      <c r="AM19">
        <v>-95.725572308991005</v>
      </c>
      <c r="BA19" s="1"/>
      <c r="BB19" s="1"/>
      <c r="BC19" s="1"/>
      <c r="BD19" s="1"/>
      <c r="BE19" s="1"/>
      <c r="BG19" s="1"/>
      <c r="BH19" s="1"/>
    </row>
    <row r="20" spans="1:60" x14ac:dyDescent="0.2">
      <c r="A20" t="s">
        <v>149</v>
      </c>
      <c r="B20" s="1"/>
      <c r="C20" s="1">
        <f t="shared" si="6"/>
        <v>0.9178017074471948</v>
      </c>
      <c r="D20" s="1">
        <f t="shared" si="6"/>
        <v>4.306303965082634</v>
      </c>
      <c r="E20" s="1">
        <f t="shared" si="6"/>
        <v>3.6624390995106793</v>
      </c>
      <c r="F20" s="1"/>
      <c r="G20" s="1">
        <f t="shared" si="7"/>
        <v>0.91362350761129196</v>
      </c>
      <c r="H20" s="1">
        <f t="shared" si="7"/>
        <v>4.2874415440669491</v>
      </c>
      <c r="I20" s="1">
        <f t="shared" si="7"/>
        <v>3.6484374536846649</v>
      </c>
      <c r="J20" s="1"/>
      <c r="K20" s="1">
        <f t="shared" si="8"/>
        <v>0.91571260752924344</v>
      </c>
      <c r="L20" s="1">
        <f t="shared" si="8"/>
        <v>4.2968727545747916</v>
      </c>
      <c r="M20" s="1">
        <f t="shared" si="8"/>
        <v>3.6554382765976721</v>
      </c>
      <c r="N20" s="1"/>
      <c r="O20" s="1"/>
      <c r="P20" t="s">
        <v>149</v>
      </c>
      <c r="Q20">
        <v>-190.527105010388</v>
      </c>
      <c r="R20">
        <v>-191.43684025552901</v>
      </c>
      <c r="S20">
        <v>-191.456964494088</v>
      </c>
      <c r="U20" t="s">
        <v>149</v>
      </c>
      <c r="V20">
        <v>-95.262776942003995</v>
      </c>
      <c r="W20">
        <v>-95.714970408078003</v>
      </c>
      <c r="X20">
        <v>-95.725547234350003</v>
      </c>
      <c r="Z20" t="s">
        <v>149</v>
      </c>
      <c r="AA20">
        <v>-95.262865458324001</v>
      </c>
      <c r="AB20">
        <v>-95.715007315544995</v>
      </c>
      <c r="AC20">
        <v>-95.725580791764997</v>
      </c>
      <c r="AE20" t="s">
        <v>231</v>
      </c>
      <c r="AF20">
        <v>-95.262869114558995</v>
      </c>
      <c r="AG20">
        <v>-95.715024400085994</v>
      </c>
      <c r="AH20">
        <v>-95.725593417952993</v>
      </c>
      <c r="AJ20" t="s">
        <v>251</v>
      </c>
      <c r="AK20">
        <v>-95.262779944154005</v>
      </c>
      <c r="AL20">
        <v>-95.714983382716994</v>
      </c>
      <c r="AM20">
        <v>-95.725556921204003</v>
      </c>
      <c r="BA20" s="1"/>
      <c r="BB20" s="1"/>
      <c r="BC20" s="1"/>
      <c r="BD20" s="1"/>
      <c r="BE20" s="1"/>
      <c r="BG20" s="1"/>
      <c r="BH20" s="1"/>
    </row>
    <row r="22" spans="1:60" x14ac:dyDescent="0.2">
      <c r="A22" t="s">
        <v>151</v>
      </c>
      <c r="B22" s="1"/>
      <c r="C22" s="1">
        <f>627.5095*(V22+AA22-Q22)</f>
        <v>4.53313489807549</v>
      </c>
      <c r="D22" s="1">
        <f>627.5095*(W22+AB22-R22)</f>
        <v>7.5480266151031978</v>
      </c>
      <c r="E22" s="1">
        <f>627.5095*(X22+AC22-S22)</f>
        <v>6.8765021812228033</v>
      </c>
      <c r="F22" s="1"/>
      <c r="G22" s="1">
        <f>627.5095*(AK22+AF22-Q22)</f>
        <v>4.5264704384560677</v>
      </c>
      <c r="H22" s="1">
        <f>627.5095*(AL22+AG22-R22)</f>
        <v>7.5230479687959866</v>
      </c>
      <c r="I22" s="1">
        <f>627.5095*(AM22+AH22-S22)</f>
        <v>6.8576469433171523</v>
      </c>
      <c r="J22" s="1"/>
      <c r="K22" s="1">
        <f>(C22+G22)/2</f>
        <v>4.5298026682657788</v>
      </c>
      <c r="L22" s="1">
        <f>(D22+H22)/2</f>
        <v>7.5355372919495922</v>
      </c>
      <c r="M22" s="1">
        <f>(E22+I22)/2</f>
        <v>6.8670745622699778</v>
      </c>
      <c r="N22" s="1"/>
      <c r="O22" s="1"/>
      <c r="P22" t="s">
        <v>151</v>
      </c>
      <c r="Q22">
        <v>-171.33667150356899</v>
      </c>
      <c r="R22">
        <v>-172.094372660879</v>
      </c>
      <c r="S22">
        <v>-172.10085269070899</v>
      </c>
      <c r="U22" t="s">
        <v>151</v>
      </c>
      <c r="V22">
        <v>-95.262904786500002</v>
      </c>
      <c r="W22">
        <v>-95.715020207668005</v>
      </c>
      <c r="X22">
        <v>-95.725590408743003</v>
      </c>
      <c r="Z22" t="s">
        <v>151</v>
      </c>
      <c r="AA22">
        <v>-76.066542707077005</v>
      </c>
      <c r="AB22">
        <v>-76.367323907642998</v>
      </c>
      <c r="AC22">
        <v>-76.364303878656997</v>
      </c>
      <c r="AE22" t="s">
        <v>232</v>
      </c>
      <c r="AF22">
        <v>-76.066549736482997</v>
      </c>
      <c r="AG22">
        <v>-76.367345702508004</v>
      </c>
      <c r="AH22">
        <v>-76.364320076829003</v>
      </c>
      <c r="AJ22" t="s">
        <v>252</v>
      </c>
      <c r="AK22">
        <v>-95.262908377586001</v>
      </c>
      <c r="AL22">
        <v>-95.715038218808004</v>
      </c>
      <c r="AM22">
        <v>-95.725604258304003</v>
      </c>
      <c r="BA22" s="1"/>
      <c r="BB22" s="1"/>
      <c r="BC22" s="1"/>
      <c r="BD22" s="1"/>
      <c r="BE22" s="1"/>
      <c r="BG22" s="1"/>
      <c r="BH22" s="1"/>
    </row>
    <row r="23" spans="1:60" x14ac:dyDescent="0.2"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BA23" s="1"/>
      <c r="BB23" s="1"/>
      <c r="BC23" s="1"/>
      <c r="BD23" s="1"/>
      <c r="BE23" s="1"/>
      <c r="BG23" s="1"/>
      <c r="BH23" s="1"/>
    </row>
    <row r="24" spans="1:60" x14ac:dyDescent="0.2"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BA24" s="1"/>
      <c r="BB24" s="1"/>
      <c r="BC24" s="1"/>
      <c r="BD24" s="1"/>
      <c r="BE24" s="1"/>
      <c r="BG24" s="1"/>
      <c r="BH24" s="1"/>
    </row>
    <row r="25" spans="1:60" x14ac:dyDescent="0.2"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BA25" s="1"/>
      <c r="BB25" s="1"/>
      <c r="BC25" s="1"/>
      <c r="BD25" s="1"/>
      <c r="BE25" s="1"/>
      <c r="BG25" s="1"/>
      <c r="BH25" s="1"/>
    </row>
    <row r="26" spans="1:60" x14ac:dyDescent="0.2"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BA26" s="1"/>
      <c r="BB26" s="1"/>
      <c r="BC26" s="1"/>
      <c r="BD26" s="1"/>
      <c r="BE26" s="1"/>
      <c r="BG26" s="1"/>
      <c r="BH26" s="1"/>
    </row>
    <row r="27" spans="1:60" x14ac:dyDescent="0.2"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BA27" s="1"/>
      <c r="BB27" s="1"/>
      <c r="BC27" s="1"/>
      <c r="BD27" s="1"/>
      <c r="BE27" s="1"/>
      <c r="BG27" s="1"/>
      <c r="BH27" s="1"/>
    </row>
    <row r="28" spans="1:60" x14ac:dyDescent="0.2"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BA28" s="1"/>
      <c r="BB28" s="1"/>
      <c r="BC28" s="1"/>
      <c r="BD28" s="1"/>
      <c r="BE28" s="1"/>
      <c r="BG28" s="1"/>
      <c r="BH28" s="1"/>
    </row>
    <row r="29" spans="1:60" x14ac:dyDescent="0.2">
      <c r="A29" t="s">
        <v>157</v>
      </c>
      <c r="B29" s="1"/>
      <c r="C29" s="1">
        <f t="shared" ref="C29:E31" si="9">627.5095*(V29+AA29-Q29)</f>
        <v>4.2567504083708174</v>
      </c>
      <c r="D29" s="1">
        <f t="shared" si="9"/>
        <v>7.7033499270723036</v>
      </c>
      <c r="E29" s="1">
        <f t="shared" si="9"/>
        <v>6.8674061793775945</v>
      </c>
      <c r="F29" s="1"/>
      <c r="G29" s="1">
        <f t="shared" ref="G29:I31" si="10">627.5095*(AK29+AF29-Q29)</f>
        <v>4.2505615557223351</v>
      </c>
      <c r="H29" s="1">
        <f t="shared" si="10"/>
        <v>7.6796299732147668</v>
      </c>
      <c r="I29" s="1">
        <f t="shared" si="10"/>
        <v>6.8481658370218215</v>
      </c>
      <c r="J29" s="1"/>
      <c r="K29" s="1">
        <f t="shared" ref="K29:M31" si="11">(C29+G29)/2</f>
        <v>4.2536559820465758</v>
      </c>
      <c r="L29" s="1">
        <f t="shared" si="11"/>
        <v>7.6914899501435352</v>
      </c>
      <c r="M29" s="1">
        <f t="shared" si="11"/>
        <v>6.8577860081997084</v>
      </c>
      <c r="N29" s="1"/>
      <c r="O29" s="1"/>
      <c r="P29" t="s">
        <v>157</v>
      </c>
      <c r="Q29">
        <v>-361.90363157772703</v>
      </c>
      <c r="R29">
        <v>-363.49081934993802</v>
      </c>
      <c r="S29">
        <v>-363.478957900372</v>
      </c>
      <c r="U29" t="s">
        <v>157</v>
      </c>
      <c r="V29">
        <v>-115.10077054969599</v>
      </c>
      <c r="W29">
        <v>-115.58600986679301</v>
      </c>
      <c r="X29">
        <v>-115.590364615035</v>
      </c>
      <c r="Z29" t="s">
        <v>157</v>
      </c>
      <c r="AA29">
        <v>-246.79607746474099</v>
      </c>
      <c r="AB29">
        <v>-247.89253341413399</v>
      </c>
      <c r="AC29">
        <v>-247.87764937742901</v>
      </c>
      <c r="AE29" t="s">
        <v>233</v>
      </c>
      <c r="AF29">
        <v>-246.79608120837099</v>
      </c>
      <c r="AG29">
        <v>-247.89255375852699</v>
      </c>
      <c r="AH29">
        <v>-247.87766551105801</v>
      </c>
      <c r="AJ29" t="s">
        <v>253</v>
      </c>
      <c r="AK29">
        <v>-115.10077666863</v>
      </c>
      <c r="AL29">
        <v>-115.586027322551</v>
      </c>
      <c r="AM29">
        <v>-115.590379142842</v>
      </c>
      <c r="BA29" s="1"/>
      <c r="BB29" s="1"/>
      <c r="BC29" s="1"/>
      <c r="BD29" s="1"/>
      <c r="BE29" s="1"/>
      <c r="BG29" s="1"/>
      <c r="BH29" s="1"/>
    </row>
    <row r="30" spans="1:60" x14ac:dyDescent="0.2">
      <c r="A30" t="s">
        <v>158</v>
      </c>
      <c r="B30" s="1"/>
      <c r="C30" s="1">
        <f t="shared" si="9"/>
        <v>15.624774057706523</v>
      </c>
      <c r="D30" s="1">
        <f t="shared" si="9"/>
        <v>19.109873691379047</v>
      </c>
      <c r="E30" s="1">
        <f t="shared" si="9"/>
        <v>18.516270426028075</v>
      </c>
      <c r="F30" s="1"/>
      <c r="G30" s="1">
        <f t="shared" si="10"/>
        <v>15.613810263178614</v>
      </c>
      <c r="H30" s="1">
        <f t="shared" si="10"/>
        <v>19.038867022474381</v>
      </c>
      <c r="I30" s="1">
        <f t="shared" si="10"/>
        <v>18.459511812715856</v>
      </c>
      <c r="J30" s="1"/>
      <c r="K30" s="1">
        <f t="shared" si="11"/>
        <v>15.619292160442569</v>
      </c>
      <c r="L30" s="1">
        <f t="shared" si="11"/>
        <v>19.074370356926714</v>
      </c>
      <c r="M30" s="1">
        <f t="shared" si="11"/>
        <v>18.487891119371966</v>
      </c>
      <c r="N30" s="1"/>
      <c r="O30" s="1"/>
      <c r="P30" t="s">
        <v>158</v>
      </c>
      <c r="Q30">
        <v>-455.86655617505397</v>
      </c>
      <c r="R30">
        <v>-457.69212636233698</v>
      </c>
      <c r="S30">
        <v>-457.66952243865001</v>
      </c>
      <c r="U30" t="s">
        <v>158</v>
      </c>
      <c r="V30">
        <v>-227.92083281856199</v>
      </c>
      <c r="W30">
        <v>-228.83083628755</v>
      </c>
      <c r="X30">
        <v>-228.82000874950299</v>
      </c>
      <c r="Z30" t="s">
        <v>158</v>
      </c>
      <c r="AA30">
        <v>-227.92082369511999</v>
      </c>
      <c r="AB30">
        <v>-228.83083655385801</v>
      </c>
      <c r="AC30">
        <v>-228.820006135196</v>
      </c>
      <c r="AE30" t="s">
        <v>234</v>
      </c>
      <c r="AF30">
        <v>-227.92083243114601</v>
      </c>
      <c r="AG30">
        <v>-228.83089313093501</v>
      </c>
      <c r="AH30">
        <v>-228.82005135874601</v>
      </c>
      <c r="AJ30" t="s">
        <v>254</v>
      </c>
      <c r="AK30">
        <v>-227.920841554454</v>
      </c>
      <c r="AL30">
        <v>-228.830892866798</v>
      </c>
      <c r="AM30">
        <v>-228.82005397655701</v>
      </c>
      <c r="BA30" s="1"/>
      <c r="BB30" s="1"/>
      <c r="BC30" s="1"/>
      <c r="BD30" s="1"/>
      <c r="BE30" s="1"/>
      <c r="BG30" s="1"/>
      <c r="BH30" s="1"/>
    </row>
    <row r="31" spans="1:60" x14ac:dyDescent="0.2">
      <c r="A31" t="s">
        <v>159</v>
      </c>
      <c r="B31" s="1"/>
      <c r="C31" s="1">
        <f t="shared" si="9"/>
        <v>12.329241693698764</v>
      </c>
      <c r="D31" s="1">
        <f t="shared" si="9"/>
        <v>16.213503916768797</v>
      </c>
      <c r="E31" s="1">
        <f t="shared" si="9"/>
        <v>15.674487756149018</v>
      </c>
      <c r="F31" s="1"/>
      <c r="G31" s="1">
        <f t="shared" si="10"/>
        <v>12.320907372946362</v>
      </c>
      <c r="H31" s="1">
        <f t="shared" si="10"/>
        <v>16.144580354125626</v>
      </c>
      <c r="I31" s="1">
        <f t="shared" si="10"/>
        <v>15.622231444459739</v>
      </c>
      <c r="J31" s="1"/>
      <c r="K31" s="1">
        <f t="shared" si="11"/>
        <v>12.325074533322564</v>
      </c>
      <c r="L31" s="1">
        <f t="shared" si="11"/>
        <v>16.179042135447212</v>
      </c>
      <c r="M31" s="1">
        <f t="shared" si="11"/>
        <v>15.648359600304378</v>
      </c>
      <c r="N31" s="1"/>
      <c r="O31" s="1"/>
      <c r="P31" t="s">
        <v>159</v>
      </c>
      <c r="Q31">
        <v>-416.17480778768999</v>
      </c>
      <c r="R31">
        <v>-417.93474355034601</v>
      </c>
      <c r="S31">
        <v>-417.92389142816302</v>
      </c>
      <c r="U31" t="s">
        <v>159</v>
      </c>
      <c r="V31">
        <v>-208.07757688487101</v>
      </c>
      <c r="W31">
        <v>-208.95445147684501</v>
      </c>
      <c r="X31">
        <v>-208.949454350998</v>
      </c>
      <c r="Z31" t="s">
        <v>159</v>
      </c>
      <c r="AA31">
        <v>-208.07758300634299</v>
      </c>
      <c r="AB31">
        <v>-208.95445421141801</v>
      </c>
      <c r="AC31">
        <v>-208.949458191975</v>
      </c>
      <c r="AE31" t="s">
        <v>235</v>
      </c>
      <c r="AF31">
        <v>-208.077589648474</v>
      </c>
      <c r="AG31">
        <v>-208.95450913115499</v>
      </c>
      <c r="AH31">
        <v>-208.94949983327299</v>
      </c>
      <c r="AJ31" t="s">
        <v>255</v>
      </c>
      <c r="AK31">
        <v>-208.07758352432501</v>
      </c>
      <c r="AL31">
        <v>-208.954506393792</v>
      </c>
      <c r="AM31">
        <v>-208.94949598542999</v>
      </c>
      <c r="BA31" s="1"/>
      <c r="BB31" s="1"/>
      <c r="BC31" s="1"/>
      <c r="BD31" s="1"/>
      <c r="BE31" s="1"/>
      <c r="BG31" s="1"/>
      <c r="BH31" s="1"/>
    </row>
    <row r="32" spans="1:60" x14ac:dyDescent="0.2"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BA32" s="1"/>
      <c r="BB32" s="1"/>
      <c r="BC32" s="1"/>
      <c r="BD32" s="1"/>
      <c r="BE32" s="1"/>
      <c r="BG32" s="1"/>
      <c r="BH32" s="1"/>
    </row>
    <row r="33" spans="1:60" x14ac:dyDescent="0.2"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BA33" s="1"/>
      <c r="BB33" s="1"/>
      <c r="BC33" s="1"/>
      <c r="BD33" s="1"/>
      <c r="BE33" s="1"/>
      <c r="BG33" s="1"/>
      <c r="BH33" s="1"/>
    </row>
    <row r="34" spans="1:60" x14ac:dyDescent="0.2"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BA34" s="1"/>
      <c r="BB34" s="1"/>
      <c r="BC34" s="1"/>
      <c r="BD34" s="1"/>
      <c r="BE34" s="1"/>
      <c r="BG34" s="1"/>
      <c r="BH34" s="1"/>
    </row>
    <row r="35" spans="1:60" x14ac:dyDescent="0.2"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BA35" s="1"/>
      <c r="BB35" s="1"/>
      <c r="BC35" s="1"/>
      <c r="BD35" s="1"/>
      <c r="BE35" s="1"/>
      <c r="BG35" s="1"/>
      <c r="BH35" s="1"/>
    </row>
    <row r="36" spans="1:60" x14ac:dyDescent="0.2"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BA36" s="1"/>
      <c r="BB36" s="1"/>
      <c r="BC36" s="1"/>
      <c r="BD36" s="1"/>
      <c r="BE36" s="1"/>
      <c r="BG36" s="1"/>
      <c r="BH36" s="1"/>
    </row>
    <row r="37" spans="1:60" x14ac:dyDescent="0.2"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BA37" s="1"/>
      <c r="BB37" s="1"/>
      <c r="BC37" s="1"/>
      <c r="BD37" s="1"/>
      <c r="BE37" s="1"/>
      <c r="BG37" s="1"/>
      <c r="BH37" s="1"/>
    </row>
    <row r="38" spans="1:60" x14ac:dyDescent="0.2"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BA38" s="1"/>
      <c r="BB38" s="1"/>
      <c r="BC38" s="1"/>
      <c r="BD38" s="1"/>
      <c r="BE38" s="1"/>
      <c r="BG38" s="1"/>
      <c r="BH38" s="1"/>
    </row>
    <row r="39" spans="1:60" x14ac:dyDescent="0.2"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BA39" s="1"/>
      <c r="BB39" s="1"/>
      <c r="BC39" s="1"/>
      <c r="BD39" s="1"/>
      <c r="BE39" s="1"/>
      <c r="BG39" s="1"/>
      <c r="BH39" s="1"/>
    </row>
    <row r="40" spans="1:60" x14ac:dyDescent="0.2">
      <c r="A40" t="s">
        <v>171</v>
      </c>
      <c r="B40" s="1"/>
      <c r="C40" s="1">
        <f>627.5095*(V40+AA40-Q40)</f>
        <v>-2.8556275644766629</v>
      </c>
      <c r="D40" s="1">
        <f>627.5095*(W40+AB40-R40)</f>
        <v>2.3426120484764628</v>
      </c>
      <c r="E40" s="1">
        <f>627.5095*(X40+AC40-S40)</f>
        <v>0.62275710825867503</v>
      </c>
      <c r="F40" s="1"/>
      <c r="G40" s="1">
        <f>627.5095*(AK40+AF40-Q40)</f>
        <v>-2.8640592665609765</v>
      </c>
      <c r="H40" s="1">
        <f>627.5095*(AL40+AG40-R40)</f>
        <v>2.3158790406345653</v>
      </c>
      <c r="I40" s="1">
        <f>627.5095*(AM40+AH40-S40)</f>
        <v>0.60044361211122743</v>
      </c>
      <c r="J40" s="1"/>
      <c r="K40" s="1">
        <f>(C40+G40)/2</f>
        <v>-2.8598434155188199</v>
      </c>
      <c r="L40" s="1">
        <f>(D40+H40)/2</f>
        <v>2.3292455445555138</v>
      </c>
      <c r="M40" s="1">
        <f>(E40+I40)/2</f>
        <v>0.61160036018495123</v>
      </c>
      <c r="N40" s="1"/>
      <c r="O40" s="1"/>
      <c r="P40" t="s">
        <v>171</v>
      </c>
      <c r="Q40">
        <v>-308.86353971743699</v>
      </c>
      <c r="R40">
        <v>-310.3001366693</v>
      </c>
      <c r="S40">
        <v>-310.30251193674798</v>
      </c>
      <c r="U40" t="s">
        <v>171</v>
      </c>
      <c r="V40">
        <v>-230.797491270812</v>
      </c>
      <c r="W40">
        <v>-231.853470548876</v>
      </c>
      <c r="X40">
        <v>-231.84597018185099</v>
      </c>
      <c r="Z40" t="s">
        <v>171</v>
      </c>
      <c r="AA40">
        <v>-78.070599178628996</v>
      </c>
      <c r="AB40">
        <v>-78.442932930650002</v>
      </c>
      <c r="AC40">
        <v>-78.455549328315001</v>
      </c>
      <c r="AE40" t="s">
        <v>236</v>
      </c>
      <c r="AF40">
        <v>-78.070607452933999</v>
      </c>
      <c r="AG40">
        <v>-78.442952659393995</v>
      </c>
      <c r="AH40">
        <v>-78.455565123826005</v>
      </c>
      <c r="AJ40" t="s">
        <v>256</v>
      </c>
      <c r="AK40">
        <v>-230.79749643327901</v>
      </c>
      <c r="AL40">
        <v>-231.85349342188999</v>
      </c>
      <c r="AM40">
        <v>-231.84598994515801</v>
      </c>
      <c r="BA40" s="1"/>
      <c r="BB40" s="1"/>
      <c r="BC40" s="1"/>
      <c r="BD40" s="1"/>
      <c r="BE40" s="1"/>
      <c r="BG40" s="1"/>
      <c r="BH40" s="1"/>
    </row>
    <row r="41" spans="1:60" x14ac:dyDescent="0.2"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BA41" s="1"/>
      <c r="BB41" s="1"/>
      <c r="BC41" s="1"/>
      <c r="BD41" s="1"/>
      <c r="BE41" s="1"/>
      <c r="BG41" s="1"/>
      <c r="BH41" s="1"/>
    </row>
    <row r="42" spans="1:60" x14ac:dyDescent="0.2"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BA42" s="1"/>
      <c r="BB42" s="1"/>
      <c r="BC42" s="1"/>
      <c r="BD42" s="1"/>
      <c r="BE42" s="1"/>
      <c r="BG42" s="1"/>
      <c r="BH42" s="1"/>
    </row>
    <row r="43" spans="1:60" x14ac:dyDescent="0.2">
      <c r="A43" t="s">
        <v>174</v>
      </c>
      <c r="B43" s="1"/>
      <c r="C43" s="1">
        <f>627.5095*(V43+AA43-Q43)</f>
        <v>-2.6203002620226621</v>
      </c>
      <c r="D43" s="1">
        <f>627.5095*(W43+AB43-R43)</f>
        <v>2.8473491874308654</v>
      </c>
      <c r="E43" s="1">
        <f>627.5095*(X43+AC43-S43)</f>
        <v>1.0243921660203896</v>
      </c>
      <c r="F43" s="1"/>
      <c r="G43" s="1">
        <f>627.5095*(AK43+AF43-Q43)</f>
        <v>-2.6288958281759403</v>
      </c>
      <c r="H43" s="1">
        <f>627.5095*(AL43+AG43-R43)</f>
        <v>2.8205088158536076</v>
      </c>
      <c r="I43" s="1">
        <f>627.5095*(AM43+AH43-S43)</f>
        <v>1.0022300942112761</v>
      </c>
      <c r="J43" s="1"/>
      <c r="K43" s="1">
        <f>(C43+G43)/2</f>
        <v>-2.6245980450993009</v>
      </c>
      <c r="L43" s="1">
        <f>(D43+H43)/2</f>
        <v>2.8339290016422365</v>
      </c>
      <c r="M43" s="1">
        <f>(E43+I43)/2</f>
        <v>1.0133111301158328</v>
      </c>
      <c r="N43" s="1"/>
      <c r="O43" s="1"/>
      <c r="P43" t="s">
        <v>174</v>
      </c>
      <c r="Q43">
        <v>-324.86247600344598</v>
      </c>
      <c r="R43">
        <v>-326.340010889773</v>
      </c>
      <c r="S43">
        <v>-326.33486360716699</v>
      </c>
      <c r="U43" t="s">
        <v>174</v>
      </c>
      <c r="V43">
        <v>-246.79608024912</v>
      </c>
      <c r="W43">
        <v>-247.89254061763</v>
      </c>
      <c r="X43">
        <v>-247.87768756431899</v>
      </c>
      <c r="Z43" t="s">
        <v>174</v>
      </c>
      <c r="AA43">
        <v>-78.070571468417995</v>
      </c>
      <c r="AB43">
        <v>-78.442932732572004</v>
      </c>
      <c r="AC43">
        <v>-78.455543570087002</v>
      </c>
      <c r="AE43" t="s">
        <v>237</v>
      </c>
      <c r="AF43">
        <v>-78.070579607514006</v>
      </c>
      <c r="AG43">
        <v>-78.442953189771998</v>
      </c>
      <c r="AH43">
        <v>-78.455559927790006</v>
      </c>
      <c r="AJ43" t="s">
        <v>257</v>
      </c>
      <c r="AK43">
        <v>-246.79608580793001</v>
      </c>
      <c r="AL43">
        <v>-247.89256293328299</v>
      </c>
      <c r="AM43">
        <v>-247.87770652412399</v>
      </c>
      <c r="BA43" s="1"/>
      <c r="BB43" s="1"/>
      <c r="BC43" s="1"/>
      <c r="BD43" s="1"/>
      <c r="BE43" s="1"/>
      <c r="BG43" s="1"/>
      <c r="BH43" s="1"/>
    </row>
    <row r="44" spans="1:60" x14ac:dyDescent="0.2"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BA44" s="1"/>
      <c r="BB44" s="1"/>
      <c r="BC44" s="1"/>
      <c r="BD44" s="1"/>
      <c r="BE44" s="1"/>
      <c r="BG44" s="1"/>
      <c r="BH44" s="1"/>
    </row>
    <row r="45" spans="1:60" x14ac:dyDescent="0.2"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BA45" s="1"/>
      <c r="BB45" s="1"/>
      <c r="BC45" s="1"/>
      <c r="BD45" s="1"/>
      <c r="BE45" s="1"/>
      <c r="BG45" s="1"/>
      <c r="BH45" s="1"/>
    </row>
    <row r="46" spans="1:60" x14ac:dyDescent="0.2"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BA46" s="1"/>
      <c r="BB46" s="1"/>
      <c r="BC46" s="1"/>
      <c r="BD46" s="1"/>
      <c r="BE46" s="1"/>
      <c r="BG46" s="1"/>
      <c r="BH46" s="1"/>
    </row>
    <row r="47" spans="1:60" x14ac:dyDescent="0.2"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BA47" s="1"/>
      <c r="BB47" s="1"/>
      <c r="BC47" s="1"/>
      <c r="BD47" s="1"/>
      <c r="BE47" s="1"/>
      <c r="BG47" s="1"/>
      <c r="BH47" s="1"/>
    </row>
    <row r="48" spans="1:60" x14ac:dyDescent="0.2"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BA48" s="1"/>
      <c r="BB48" s="1"/>
      <c r="BC48" s="1"/>
      <c r="BD48" s="1"/>
      <c r="BE48" s="1"/>
      <c r="BG48" s="1"/>
      <c r="BH48" s="1"/>
    </row>
    <row r="49" spans="1:60" x14ac:dyDescent="0.2"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BA49" s="1"/>
      <c r="BB49" s="1"/>
      <c r="BC49" s="1"/>
      <c r="BD49" s="1"/>
      <c r="BE49" s="1"/>
      <c r="BG49" s="1"/>
      <c r="BH49" s="1"/>
    </row>
    <row r="50" spans="1:60" x14ac:dyDescent="0.2"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BA50" s="1"/>
      <c r="BB50" s="1"/>
      <c r="BC50" s="1"/>
      <c r="BD50" s="1"/>
      <c r="BE50" s="1"/>
      <c r="BG50" s="1"/>
      <c r="BH50" s="1"/>
    </row>
    <row r="51" spans="1:60" x14ac:dyDescent="0.2"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BA51" s="1"/>
      <c r="BB51" s="1"/>
      <c r="BC51" s="1"/>
      <c r="BD51" s="1"/>
      <c r="BE51" s="1"/>
      <c r="BG51" s="1"/>
      <c r="BH51" s="1"/>
    </row>
    <row r="52" spans="1:60" x14ac:dyDescent="0.2"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BA52" s="1"/>
      <c r="BB52" s="1"/>
      <c r="BC52" s="1"/>
      <c r="BD52" s="1"/>
      <c r="BE52" s="1"/>
      <c r="BG52" s="1"/>
      <c r="BH52" s="1"/>
    </row>
    <row r="53" spans="1:60" x14ac:dyDescent="0.2"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BA53" s="1"/>
      <c r="BB53" s="1"/>
      <c r="BC53" s="1"/>
      <c r="BD53" s="1"/>
      <c r="BE53" s="1"/>
      <c r="BG53" s="1"/>
      <c r="BH53" s="1"/>
    </row>
    <row r="54" spans="1:60" x14ac:dyDescent="0.2"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BA54" s="1"/>
      <c r="BB54" s="1"/>
      <c r="BC54" s="1"/>
      <c r="BD54" s="1"/>
      <c r="BE54" s="1"/>
      <c r="BG54" s="1"/>
      <c r="BH54" s="1"/>
    </row>
    <row r="55" spans="1:60" x14ac:dyDescent="0.2"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BA55" s="1"/>
      <c r="BB55" s="1"/>
      <c r="BC55" s="1"/>
      <c r="BD55" s="1"/>
      <c r="BE55" s="1"/>
      <c r="BG55" s="1"/>
      <c r="BH55" s="1"/>
    </row>
    <row r="56" spans="1:60" x14ac:dyDescent="0.2"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BA56" s="1"/>
      <c r="BB56" s="1"/>
      <c r="BC56" s="1"/>
      <c r="BD56" s="1"/>
      <c r="BE56" s="1"/>
      <c r="BG56" s="1"/>
      <c r="BH56" s="1"/>
    </row>
    <row r="57" spans="1:60" x14ac:dyDescent="0.2"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BA57" s="1"/>
      <c r="BB57" s="1"/>
      <c r="BC57" s="1"/>
      <c r="BD57" s="1"/>
      <c r="BE57" s="1"/>
      <c r="BG57" s="1"/>
      <c r="BH57" s="1"/>
    </row>
    <row r="58" spans="1:60" x14ac:dyDescent="0.2"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BA58" s="1"/>
      <c r="BB58" s="1"/>
      <c r="BC58" s="1"/>
      <c r="BD58" s="1"/>
      <c r="BE58" s="1"/>
      <c r="BG58" s="1"/>
      <c r="BH58" s="1"/>
    </row>
    <row r="59" spans="1:60" x14ac:dyDescent="0.2"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BA59" s="1"/>
      <c r="BB59" s="1"/>
      <c r="BC59" s="1"/>
      <c r="BD59" s="1"/>
      <c r="BE59" s="1"/>
      <c r="BG59" s="1"/>
      <c r="BH59" s="1"/>
    </row>
    <row r="60" spans="1:60" x14ac:dyDescent="0.2">
      <c r="A60" t="s">
        <v>175</v>
      </c>
      <c r="B60" s="1"/>
      <c r="C60" s="1">
        <f t="shared" ref="C60:E61" si="12">627.5095*(V60+AA60-Q60)</f>
        <v>0.22858084741488793</v>
      </c>
      <c r="D60" s="1">
        <f t="shared" si="12"/>
        <v>3.482108796649638</v>
      </c>
      <c r="E60" s="1">
        <f t="shared" si="12"/>
        <v>2.3965105274200562</v>
      </c>
      <c r="F60" s="1"/>
      <c r="G60" s="1">
        <f t="shared" ref="G60:I61" si="13">627.5095*(AK60+AF60-Q60)</f>
        <v>0.22407939355573664</v>
      </c>
      <c r="H60" s="1">
        <f t="shared" si="13"/>
        <v>3.4571463319405491</v>
      </c>
      <c r="I60" s="1">
        <f t="shared" si="13"/>
        <v>2.3758625601318082</v>
      </c>
      <c r="J60" s="1"/>
      <c r="K60" s="1">
        <f t="shared" ref="K60:M61" si="14">(C60+G60)/2</f>
        <v>0.22633012048531229</v>
      </c>
      <c r="L60" s="1">
        <f t="shared" si="14"/>
        <v>3.4696275642950933</v>
      </c>
      <c r="M60" s="1">
        <f t="shared" si="14"/>
        <v>2.3861865437759322</v>
      </c>
      <c r="N60" s="1"/>
      <c r="O60" s="1"/>
      <c r="P60" t="s">
        <v>175</v>
      </c>
      <c r="Q60">
        <v>-307.65217317826898</v>
      </c>
      <c r="R60">
        <v>-309.05927560812898</v>
      </c>
      <c r="S60">
        <v>-309.05062119467198</v>
      </c>
      <c r="U60" t="s">
        <v>175</v>
      </c>
      <c r="V60">
        <v>-230.79740229427199</v>
      </c>
      <c r="W60">
        <v>-231.853442555968</v>
      </c>
      <c r="X60">
        <v>-231.845927240343</v>
      </c>
      <c r="Z60" t="s">
        <v>175</v>
      </c>
      <c r="AA60">
        <v>-76.854406617245004</v>
      </c>
      <c r="AB60">
        <v>-77.200283958805997</v>
      </c>
      <c r="AC60">
        <v>-77.200874871864997</v>
      </c>
      <c r="AE60" t="s">
        <v>238</v>
      </c>
      <c r="AF60">
        <v>-76.854408572357002</v>
      </c>
      <c r="AG60">
        <v>-77.200299413493994</v>
      </c>
      <c r="AH60">
        <v>-77.200884834964995</v>
      </c>
      <c r="AJ60" t="s">
        <v>258</v>
      </c>
      <c r="AK60">
        <v>-230.79740751268301</v>
      </c>
      <c r="AL60">
        <v>-231.85346688149801</v>
      </c>
      <c r="AM60">
        <v>-231.84595018187201</v>
      </c>
      <c r="BA60" s="1"/>
      <c r="BB60" s="1"/>
      <c r="BC60" s="1"/>
      <c r="BD60" s="1"/>
      <c r="BE60" s="1"/>
      <c r="BG60" s="1"/>
      <c r="BH60" s="1"/>
    </row>
    <row r="61" spans="1:60" x14ac:dyDescent="0.2">
      <c r="A61" t="s">
        <v>167</v>
      </c>
      <c r="B61" s="1"/>
      <c r="C61" s="1">
        <f t="shared" si="12"/>
        <v>0.51830186747019258</v>
      </c>
      <c r="D61" s="1">
        <f t="shared" si="12"/>
        <v>1.6793686824277929</v>
      </c>
      <c r="E61" s="1">
        <f t="shared" si="12"/>
        <v>1.3428764607603996</v>
      </c>
      <c r="F61" s="1"/>
      <c r="G61" s="1">
        <f t="shared" si="13"/>
        <v>0.51722476372684911</v>
      </c>
      <c r="H61" s="1">
        <f t="shared" si="13"/>
        <v>1.6566379728168676</v>
      </c>
      <c r="I61" s="1">
        <f t="shared" si="13"/>
        <v>1.3296737299147929</v>
      </c>
      <c r="J61" s="1"/>
      <c r="K61" s="1">
        <f t="shared" si="14"/>
        <v>0.51776331559852085</v>
      </c>
      <c r="L61" s="1">
        <f t="shared" si="14"/>
        <v>1.6680033276223303</v>
      </c>
      <c r="M61" s="1">
        <f t="shared" si="14"/>
        <v>1.3362750953375961</v>
      </c>
      <c r="N61" s="1"/>
      <c r="O61" s="1"/>
      <c r="P61" t="s">
        <v>167</v>
      </c>
      <c r="Q61">
        <v>-153.70982474865201</v>
      </c>
      <c r="R61">
        <v>-154.40327083300301</v>
      </c>
      <c r="S61">
        <v>-154.40395604735099</v>
      </c>
      <c r="U61" t="s">
        <v>167</v>
      </c>
      <c r="V61">
        <v>-76.854523607936997</v>
      </c>
      <c r="W61">
        <v>-77.200301046844999</v>
      </c>
      <c r="X61">
        <v>-77.200915551719007</v>
      </c>
      <c r="Z61" t="s">
        <v>167</v>
      </c>
      <c r="AA61">
        <v>-76.854475174148007</v>
      </c>
      <c r="AB61">
        <v>-77.200293541921994</v>
      </c>
      <c r="AC61">
        <v>-77.200900485861993</v>
      </c>
      <c r="AE61" t="s">
        <v>239</v>
      </c>
      <c r="AF61">
        <v>-76.854475678780005</v>
      </c>
      <c r="AG61">
        <v>-77.200296926175</v>
      </c>
      <c r="AH61">
        <v>-77.200902363558001</v>
      </c>
      <c r="AJ61" t="s">
        <v>259</v>
      </c>
      <c r="AK61">
        <v>-76.854524819779002</v>
      </c>
      <c r="AL61">
        <v>-77.200333886281996</v>
      </c>
      <c r="AM61">
        <v>-77.200934713913</v>
      </c>
      <c r="BA61" s="1"/>
      <c r="BB61" s="1"/>
      <c r="BC61" s="1"/>
      <c r="BD61" s="1"/>
      <c r="BE61" s="1"/>
      <c r="BG61" s="1"/>
      <c r="BH61" s="1"/>
    </row>
    <row r="62" spans="1:60" x14ac:dyDescent="0.2"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BA62" s="1"/>
      <c r="BB62" s="1"/>
      <c r="BC62" s="1"/>
      <c r="BD62" s="1"/>
      <c r="BE62" s="1"/>
      <c r="BG62" s="1"/>
      <c r="BH62" s="1"/>
    </row>
    <row r="63" spans="1:60" x14ac:dyDescent="0.2"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BA63" s="1"/>
      <c r="BB63" s="1"/>
      <c r="BC63" s="1"/>
      <c r="BD63" s="1"/>
      <c r="BE63" s="1"/>
      <c r="BG63" s="1"/>
      <c r="BH63" s="1"/>
    </row>
    <row r="64" spans="1:60" x14ac:dyDescent="0.2"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BA64" s="1"/>
      <c r="BB64" s="1"/>
      <c r="BC64" s="1"/>
      <c r="BD64" s="1"/>
      <c r="BE64" s="1"/>
      <c r="BG64" s="1"/>
      <c r="BH64" s="1"/>
    </row>
    <row r="65" spans="1:60" x14ac:dyDescent="0.2"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BA65" s="1"/>
      <c r="BB65" s="1"/>
      <c r="BC65" s="1"/>
      <c r="BD65" s="1"/>
      <c r="BE65" s="1"/>
      <c r="BG65" s="1"/>
      <c r="BH65" s="1"/>
    </row>
    <row r="66" spans="1:60" x14ac:dyDescent="0.2"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BA66" s="1"/>
      <c r="BB66" s="1"/>
      <c r="BC66" s="1"/>
      <c r="BD66" s="1"/>
      <c r="BE66" s="1"/>
      <c r="BG66" s="1"/>
      <c r="BH66" s="1"/>
    </row>
    <row r="67" spans="1:60" x14ac:dyDescent="0.2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BA67" s="1"/>
      <c r="BB67" s="1"/>
      <c r="BC67" s="1"/>
      <c r="BD67" s="1"/>
      <c r="BE67" s="1"/>
      <c r="BG67" s="1"/>
      <c r="BH67" s="1"/>
    </row>
    <row r="68" spans="1:60" x14ac:dyDescent="0.2"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BA68" s="1"/>
      <c r="BB68" s="1"/>
      <c r="BC68" s="1"/>
      <c r="BD68" s="1"/>
      <c r="BE68" s="1"/>
      <c r="BG68" s="1"/>
      <c r="BH68" s="1"/>
    </row>
    <row r="69" spans="1:60" x14ac:dyDescent="0.2">
      <c r="A69" t="s">
        <v>168</v>
      </c>
      <c r="B69" s="1"/>
      <c r="C69" s="1">
        <f t="shared" ref="C69:E70" si="15">627.5095*(V69+AA69-Q69)</f>
        <v>2.2138064214071376</v>
      </c>
      <c r="D69" s="1">
        <f t="shared" si="15"/>
        <v>2.8900110370113867</v>
      </c>
      <c r="E69" s="1">
        <f t="shared" si="15"/>
        <v>2.7676303981211814</v>
      </c>
      <c r="F69" s="1"/>
      <c r="G69" s="1">
        <f t="shared" ref="G69:I70" si="16">627.5095*(AK69+AF69-Q69)</f>
        <v>2.2088703789753681</v>
      </c>
      <c r="H69" s="1">
        <f t="shared" si="16"/>
        <v>2.8709961657051668</v>
      </c>
      <c r="I69" s="1">
        <f t="shared" si="16"/>
        <v>2.7548424610969984</v>
      </c>
      <c r="J69" s="1"/>
      <c r="K69" s="1">
        <f t="shared" ref="K69:M70" si="17">(C69+G69)/2</f>
        <v>2.2113384001912531</v>
      </c>
      <c r="L69" s="1">
        <f t="shared" si="17"/>
        <v>2.880503601358277</v>
      </c>
      <c r="M69" s="1">
        <f t="shared" si="17"/>
        <v>2.7612364296090899</v>
      </c>
      <c r="N69" s="1"/>
      <c r="O69" s="1"/>
      <c r="P69" t="s">
        <v>168</v>
      </c>
      <c r="Q69">
        <v>-152.925021068691</v>
      </c>
      <c r="R69">
        <v>-153.57236251076301</v>
      </c>
      <c r="S69">
        <v>-153.56979916026501</v>
      </c>
      <c r="U69" t="s">
        <v>168</v>
      </c>
      <c r="V69">
        <v>-76.854351367429999</v>
      </c>
      <c r="W69">
        <v>-77.200266797268</v>
      </c>
      <c r="X69">
        <v>-77.200854719231998</v>
      </c>
      <c r="Z69" t="s">
        <v>168</v>
      </c>
      <c r="AA69">
        <v>-76.067141776311004</v>
      </c>
      <c r="AB69">
        <v>-76.367490187941996</v>
      </c>
      <c r="AC69">
        <v>-76.364533941434004</v>
      </c>
      <c r="AE69" t="s">
        <v>240</v>
      </c>
      <c r="AF69">
        <v>-76.067149093002996</v>
      </c>
      <c r="AG69">
        <v>-76.367518521582994</v>
      </c>
      <c r="AH69">
        <v>-76.364553717014999</v>
      </c>
      <c r="AJ69" t="s">
        <v>260</v>
      </c>
      <c r="AK69">
        <v>-76.854351916821997</v>
      </c>
      <c r="AL69">
        <v>-77.200268765752</v>
      </c>
      <c r="AM69">
        <v>-77.200855322525001</v>
      </c>
      <c r="BA69" s="1"/>
      <c r="BB69" s="1"/>
      <c r="BC69" s="1"/>
      <c r="BD69" s="1"/>
      <c r="BE69" s="1"/>
      <c r="BG69" s="1"/>
      <c r="BH69" s="1"/>
    </row>
    <row r="70" spans="1:60" x14ac:dyDescent="0.2">
      <c r="A70" t="s">
        <v>181</v>
      </c>
      <c r="B70" s="1"/>
      <c r="C70" s="1">
        <f t="shared" si="15"/>
        <v>2.6167208549575802</v>
      </c>
      <c r="D70" s="1">
        <f t="shared" si="15"/>
        <v>5.0742836980538755</v>
      </c>
      <c r="E70" s="1">
        <f t="shared" si="15"/>
        <v>4.4760226235856306</v>
      </c>
      <c r="F70" s="1"/>
      <c r="G70" s="1">
        <f t="shared" si="16"/>
        <v>2.6124319743638034</v>
      </c>
      <c r="H70" s="1">
        <f t="shared" si="16"/>
        <v>5.0309464355589801</v>
      </c>
      <c r="I70" s="1">
        <f t="shared" si="16"/>
        <v>4.4454428896050748</v>
      </c>
      <c r="J70" s="1"/>
      <c r="K70" s="1">
        <f t="shared" si="17"/>
        <v>2.614576414660692</v>
      </c>
      <c r="L70" s="1">
        <f t="shared" si="17"/>
        <v>5.0526150668064282</v>
      </c>
      <c r="M70" s="1">
        <f t="shared" si="17"/>
        <v>4.4607327565953527</v>
      </c>
      <c r="N70" s="1"/>
      <c r="O70" s="1"/>
      <c r="P70" t="s">
        <v>181</v>
      </c>
      <c r="Q70">
        <v>-304.781811977129</v>
      </c>
      <c r="R70">
        <v>-306.04098187430799</v>
      </c>
      <c r="S70">
        <v>-306.02997413480801</v>
      </c>
      <c r="U70" t="s">
        <v>181</v>
      </c>
      <c r="V70">
        <v>-76.854246488513994</v>
      </c>
      <c r="W70">
        <v>-77.200219374278007</v>
      </c>
      <c r="X70">
        <v>-77.200788891786999</v>
      </c>
      <c r="Z70" t="s">
        <v>181</v>
      </c>
      <c r="AA70">
        <v>-227.92339547867101</v>
      </c>
      <c r="AB70">
        <v>-228.83267611456799</v>
      </c>
      <c r="AC70">
        <v>-228.82205224722799</v>
      </c>
      <c r="AE70" t="s">
        <v>241</v>
      </c>
      <c r="AF70">
        <v>-227.923401040199</v>
      </c>
      <c r="AG70">
        <v>-228.832706826204</v>
      </c>
      <c r="AH70">
        <v>-228.82207580666599</v>
      </c>
      <c r="AJ70" t="s">
        <v>261</v>
      </c>
      <c r="AK70">
        <v>-76.854247761752006</v>
      </c>
      <c r="AL70">
        <v>-77.200257724962995</v>
      </c>
      <c r="AM70">
        <v>-77.200814064254999</v>
      </c>
      <c r="BA70" s="1"/>
      <c r="BB70" s="1"/>
      <c r="BC70" s="1"/>
      <c r="BD70" s="1"/>
      <c r="BE70" s="1"/>
      <c r="BG70" s="1"/>
      <c r="BH70" s="1"/>
    </row>
    <row r="71" spans="1:60" x14ac:dyDescent="0.2">
      <c r="G71" s="1"/>
      <c r="H71" s="1"/>
      <c r="I71" s="1"/>
      <c r="J71" s="1"/>
      <c r="K71" s="1"/>
      <c r="L71" s="1"/>
      <c r="M71" s="1"/>
      <c r="N71" s="1"/>
      <c r="O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G71" s="1"/>
      <c r="BH71" s="1"/>
    </row>
    <row r="72" spans="1:60" x14ac:dyDescent="0.2">
      <c r="G72" s="1"/>
      <c r="H72" s="1"/>
      <c r="I72" s="1"/>
      <c r="J72" s="1"/>
      <c r="K72" s="1"/>
      <c r="L72" s="1"/>
      <c r="M72" s="1"/>
      <c r="N72" s="1"/>
      <c r="O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G72" s="1"/>
      <c r="BH72" s="1"/>
    </row>
    <row r="73" spans="1:60" x14ac:dyDescent="0.2">
      <c r="G73" s="1"/>
      <c r="H73" s="1"/>
      <c r="I73" s="1"/>
      <c r="J73" s="1"/>
      <c r="K73" s="1"/>
      <c r="L73" s="1"/>
      <c r="M73" s="1"/>
      <c r="N73" s="1"/>
      <c r="O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G73" s="1"/>
      <c r="BH73" s="1"/>
    </row>
    <row r="74" spans="1:60" x14ac:dyDescent="0.2">
      <c r="G74" s="1"/>
      <c r="H74" s="1"/>
      <c r="I74" s="1"/>
      <c r="J74" s="1"/>
      <c r="K74" s="1"/>
      <c r="L74" s="1"/>
      <c r="M74" s="1"/>
      <c r="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C74" s="1"/>
      <c r="BD74" s="1"/>
    </row>
    <row r="75" spans="1:60" x14ac:dyDescent="0.2">
      <c r="G75" s="1"/>
      <c r="H75" s="1"/>
      <c r="I75" s="1"/>
      <c r="J75" s="1"/>
      <c r="K75" s="1"/>
      <c r="L75" s="1"/>
      <c r="M75" s="1"/>
      <c r="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C75" s="1"/>
      <c r="BD75" s="1"/>
    </row>
    <row r="76" spans="1:60" x14ac:dyDescent="0.2">
      <c r="G76" s="1"/>
      <c r="H76" s="1"/>
      <c r="I76" s="1"/>
      <c r="J76" s="1"/>
      <c r="K76" s="1"/>
      <c r="L76" s="1"/>
      <c r="M76" s="1"/>
      <c r="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C76" s="1"/>
      <c r="BD76" s="1"/>
    </row>
    <row r="77" spans="1:60" x14ac:dyDescent="0.2">
      <c r="G77" s="1"/>
      <c r="H77" s="1"/>
      <c r="I77" s="1"/>
      <c r="J77" s="1"/>
      <c r="K77" s="1"/>
      <c r="L77" s="1"/>
      <c r="M77" s="1"/>
      <c r="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C77" s="1"/>
      <c r="BD77" s="1"/>
    </row>
    <row r="78" spans="1:60" x14ac:dyDescent="0.2">
      <c r="G78" s="1"/>
      <c r="H78" s="1"/>
      <c r="I78" s="1"/>
      <c r="J78" s="1"/>
      <c r="K78" s="1"/>
      <c r="L78" s="1"/>
      <c r="M78" s="1"/>
      <c r="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C78" s="1"/>
      <c r="BD78" s="1"/>
    </row>
    <row r="79" spans="1:60" x14ac:dyDescent="0.2">
      <c r="G79" s="1"/>
      <c r="H79" s="1"/>
      <c r="I79" s="1"/>
      <c r="J79" s="1"/>
      <c r="K79" s="1"/>
      <c r="L79" s="1"/>
      <c r="M79" s="1"/>
      <c r="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C79" s="1"/>
      <c r="BD79" s="1"/>
    </row>
    <row r="80" spans="1:60" x14ac:dyDescent="0.2">
      <c r="G80" s="1"/>
      <c r="H80" s="1"/>
      <c r="I80" s="1"/>
      <c r="J80" s="1"/>
      <c r="AH80" s="1"/>
      <c r="AJ80" s="1"/>
      <c r="AK80" s="1"/>
      <c r="AL80" s="1"/>
      <c r="AM80" s="1"/>
      <c r="AN80" s="1"/>
      <c r="AO80" s="1"/>
      <c r="AP80" s="1"/>
      <c r="AQ80" s="1"/>
      <c r="AS80" s="1"/>
      <c r="AT80" s="1"/>
    </row>
    <row r="81" spans="7:46" x14ac:dyDescent="0.2">
      <c r="G81" s="1"/>
      <c r="H81" s="1"/>
      <c r="I81" s="1"/>
      <c r="J81" s="1"/>
      <c r="AH81" s="1"/>
      <c r="AJ81" s="1"/>
      <c r="AK81" s="1"/>
      <c r="AL81" s="1"/>
      <c r="AM81" s="1"/>
      <c r="AN81" s="1"/>
      <c r="AO81" s="1"/>
      <c r="AP81" s="1"/>
      <c r="AQ81" s="1"/>
      <c r="AS81" s="1"/>
      <c r="AT81" s="1"/>
    </row>
    <row r="82" spans="7:46" x14ac:dyDescent="0.2">
      <c r="G82" s="1"/>
      <c r="H82" s="1"/>
      <c r="I82" s="1"/>
      <c r="J82" s="1"/>
      <c r="AH82" s="1"/>
      <c r="AJ82" s="1"/>
      <c r="AK82" s="1"/>
      <c r="AL82" s="1"/>
      <c r="AM82" s="1"/>
      <c r="AN82" s="1"/>
      <c r="AO82" s="1"/>
      <c r="AP82" s="1"/>
      <c r="AQ82" s="1"/>
      <c r="AS82" s="1"/>
      <c r="AT82" s="1"/>
    </row>
    <row r="83" spans="7:46" x14ac:dyDescent="0.2">
      <c r="G83" s="1"/>
      <c r="H83" s="1"/>
      <c r="I83" s="1"/>
      <c r="J83" s="1"/>
      <c r="AH83" s="1"/>
      <c r="AJ83" s="1"/>
      <c r="AK83" s="1"/>
      <c r="AL83" s="1"/>
      <c r="AM83" s="1"/>
      <c r="AN83" s="1"/>
      <c r="AO83" s="1"/>
      <c r="AP83" s="1"/>
      <c r="AQ83" s="1"/>
      <c r="AS83" s="1"/>
      <c r="AT83" s="1"/>
    </row>
    <row r="84" spans="7:46" x14ac:dyDescent="0.2">
      <c r="G84" s="1"/>
      <c r="H84" s="1"/>
      <c r="I84" s="1"/>
      <c r="J84" s="1"/>
      <c r="AH84" s="1"/>
      <c r="AJ84" s="1"/>
      <c r="AK84" s="1"/>
      <c r="AL84" s="1"/>
      <c r="AM84" s="1"/>
      <c r="AN84" s="1"/>
      <c r="AO84" s="1"/>
      <c r="AP84" s="1"/>
      <c r="AQ84" s="1"/>
      <c r="AS84" s="1"/>
      <c r="AT84" s="1"/>
    </row>
    <row r="85" spans="7:46" x14ac:dyDescent="0.2">
      <c r="G85" s="1"/>
      <c r="H85" s="1"/>
      <c r="I85" s="1"/>
      <c r="J85" s="1"/>
      <c r="AH85" s="1"/>
      <c r="AJ85" s="1"/>
      <c r="AK85" s="1"/>
      <c r="AL85" s="1"/>
      <c r="AM85" s="1"/>
      <c r="AN85" s="1"/>
      <c r="AO85" s="1"/>
      <c r="AP85" s="1"/>
      <c r="AQ85" s="1"/>
      <c r="AS85" s="1"/>
      <c r="AT85" s="1"/>
    </row>
  </sheetData>
  <conditionalFormatting sqref="G112:N114">
    <cfRule type="colorScale" priority="2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horizontalDpi="4294967292" verticalDpi="429496729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76"/>
  <sheetViews>
    <sheetView workbookViewId="0">
      <selection activeCell="J6" sqref="J6"/>
    </sheetView>
  </sheetViews>
  <sheetFormatPr baseColWidth="10" defaultRowHeight="16" x14ac:dyDescent="0.2"/>
  <cols>
    <col min="1" max="1" width="30" customWidth="1"/>
    <col min="40" max="42" width="10.83203125" style="2"/>
    <col min="45" max="45" width="30" customWidth="1"/>
  </cols>
  <sheetData>
    <row r="1" spans="1:80" ht="21" thickBot="1" x14ac:dyDescent="0.3">
      <c r="A1" s="12" t="s">
        <v>516</v>
      </c>
    </row>
    <row r="2" spans="1:80" ht="17" thickTop="1" x14ac:dyDescent="0.2"/>
    <row r="3" spans="1:80" x14ac:dyDescent="0.2">
      <c r="AT3" s="2" t="s">
        <v>430</v>
      </c>
    </row>
    <row r="5" spans="1:80" ht="21" thickBot="1" x14ac:dyDescent="0.3">
      <c r="B5" s="12" t="s">
        <v>533</v>
      </c>
    </row>
    <row r="6" spans="1:80" ht="17" thickTop="1" x14ac:dyDescent="0.2">
      <c r="AO6" s="2" t="s">
        <v>307</v>
      </c>
    </row>
    <row r="7" spans="1:80" x14ac:dyDescent="0.2">
      <c r="AD7" t="s">
        <v>305</v>
      </c>
    </row>
    <row r="8" spans="1:80" x14ac:dyDescent="0.2">
      <c r="AD8" s="7">
        <f>SQRT(SUMSQ(AD11:AD76)/COUNT(AD11:AD76))</f>
        <v>6.3657938328072497E-2</v>
      </c>
      <c r="AM8" t="s">
        <v>308</v>
      </c>
      <c r="AN8" s="7">
        <f>SQRT(SUMSQ(AN11:AN76)/COUNT(AN11:AN76))</f>
        <v>0.10638107520950586</v>
      </c>
      <c r="AO8" s="7">
        <f>SQRT(SUMSQ(AO11:AO76)/COUNT(AO11:AO76))</f>
        <v>4.6352923100611836E-2</v>
      </c>
      <c r="AP8" s="7">
        <f>SQRT(SUMSQ(AP11:AP76)/COUNT(AP11:AP76))</f>
        <v>0.12185371073935618</v>
      </c>
    </row>
    <row r="9" spans="1:80" x14ac:dyDescent="0.2">
      <c r="B9" s="2" t="s">
        <v>262</v>
      </c>
      <c r="C9" s="2" t="s">
        <v>262</v>
      </c>
      <c r="D9" s="2" t="s">
        <v>262</v>
      </c>
      <c r="E9" s="2" t="s">
        <v>262</v>
      </c>
      <c r="F9" s="2" t="s">
        <v>262</v>
      </c>
      <c r="G9" s="2" t="s">
        <v>262</v>
      </c>
      <c r="H9" s="2" t="s">
        <v>262</v>
      </c>
      <c r="I9" s="2" t="s">
        <v>262</v>
      </c>
      <c r="K9" s="2" t="s">
        <v>138</v>
      </c>
      <c r="L9" s="2" t="s">
        <v>138</v>
      </c>
      <c r="M9" s="2" t="s">
        <v>138</v>
      </c>
      <c r="N9" s="2" t="s">
        <v>138</v>
      </c>
      <c r="O9" s="2" t="s">
        <v>138</v>
      </c>
      <c r="P9" s="2" t="s">
        <v>138</v>
      </c>
      <c r="Q9" s="2" t="s">
        <v>138</v>
      </c>
      <c r="R9" s="2" t="s">
        <v>138</v>
      </c>
      <c r="T9" s="2" t="s">
        <v>274</v>
      </c>
      <c r="U9" s="2" t="s">
        <v>274</v>
      </c>
      <c r="V9" s="2" t="s">
        <v>274</v>
      </c>
      <c r="W9" s="2" t="s">
        <v>274</v>
      </c>
      <c r="X9" s="2" t="s">
        <v>274</v>
      </c>
      <c r="Y9" s="2" t="s">
        <v>274</v>
      </c>
      <c r="Z9" s="2" t="s">
        <v>274</v>
      </c>
      <c r="AA9" s="2" t="s">
        <v>274</v>
      </c>
      <c r="AT9" s="2" t="s">
        <v>269</v>
      </c>
      <c r="AU9" s="2"/>
      <c r="AV9" s="2"/>
      <c r="AW9" s="2"/>
      <c r="AX9" s="2"/>
      <c r="AY9" s="2"/>
      <c r="AZ9" s="2"/>
      <c r="BA9" s="2"/>
      <c r="BB9" s="2" t="s">
        <v>276</v>
      </c>
      <c r="BC9" s="2"/>
      <c r="BD9" s="2"/>
      <c r="BE9" s="2"/>
      <c r="BF9" s="2"/>
      <c r="BG9" s="2"/>
      <c r="BH9" s="2"/>
      <c r="BI9" s="2" t="s">
        <v>277</v>
      </c>
      <c r="BJ9" s="2"/>
      <c r="BK9" s="2"/>
      <c r="BL9" s="2"/>
      <c r="BM9" s="2"/>
      <c r="BN9" s="2"/>
      <c r="BO9" s="2"/>
      <c r="BP9" s="2" t="s">
        <v>270</v>
      </c>
      <c r="BQ9" s="2"/>
      <c r="BR9" s="2"/>
      <c r="BS9" s="2"/>
      <c r="BT9" s="2"/>
      <c r="BU9" s="2"/>
      <c r="BV9" s="2"/>
      <c r="BW9" s="2" t="s">
        <v>271</v>
      </c>
      <c r="BX9" s="2"/>
      <c r="BY9" s="2"/>
      <c r="BZ9" s="2"/>
      <c r="CA9" s="2"/>
      <c r="CB9" s="2"/>
    </row>
    <row r="10" spans="1:80" ht="20" thickBot="1" x14ac:dyDescent="0.3">
      <c r="B10" s="18" t="s">
        <v>0</v>
      </c>
      <c r="C10" s="18" t="s">
        <v>1</v>
      </c>
      <c r="D10" s="18" t="s">
        <v>475</v>
      </c>
      <c r="E10" s="18" t="s">
        <v>521</v>
      </c>
      <c r="F10" s="18" t="s">
        <v>522</v>
      </c>
      <c r="G10" s="18" t="s">
        <v>523</v>
      </c>
      <c r="H10" s="18" t="s">
        <v>524</v>
      </c>
      <c r="I10" s="18" t="s">
        <v>525</v>
      </c>
      <c r="K10" s="18" t="s">
        <v>0</v>
      </c>
      <c r="L10" s="18" t="s">
        <v>1</v>
      </c>
      <c r="M10" s="18" t="s">
        <v>475</v>
      </c>
      <c r="N10" s="18" t="s">
        <v>521</v>
      </c>
      <c r="O10" s="18" t="s">
        <v>522</v>
      </c>
      <c r="P10" s="18" t="s">
        <v>523</v>
      </c>
      <c r="Q10" s="18" t="s">
        <v>524</v>
      </c>
      <c r="R10" s="18" t="s">
        <v>525</v>
      </c>
      <c r="T10" s="18" t="s">
        <v>0</v>
      </c>
      <c r="U10" s="18" t="s">
        <v>1</v>
      </c>
      <c r="V10" s="18" t="s">
        <v>475</v>
      </c>
      <c r="W10" s="18" t="s">
        <v>521</v>
      </c>
      <c r="X10" s="18" t="s">
        <v>522</v>
      </c>
      <c r="Y10" s="18" t="s">
        <v>523</v>
      </c>
      <c r="Z10" s="18" t="s">
        <v>524</v>
      </c>
      <c r="AA10" s="18" t="s">
        <v>525</v>
      </c>
      <c r="AD10" s="18" t="s">
        <v>0</v>
      </c>
      <c r="AE10" s="18" t="s">
        <v>1</v>
      </c>
      <c r="AF10" s="18" t="s">
        <v>475</v>
      </c>
      <c r="AG10" s="18" t="s">
        <v>521</v>
      </c>
      <c r="AH10" s="18" t="s">
        <v>522</v>
      </c>
      <c r="AI10" s="18" t="s">
        <v>523</v>
      </c>
      <c r="AJ10" s="18" t="s">
        <v>524</v>
      </c>
      <c r="AK10" s="18" t="s">
        <v>525</v>
      </c>
      <c r="AL10" s="2"/>
      <c r="AN10" s="2" t="s">
        <v>528</v>
      </c>
      <c r="AO10" s="2" t="s">
        <v>529</v>
      </c>
      <c r="AP10" s="13" t="s">
        <v>306</v>
      </c>
      <c r="AT10" s="18" t="s">
        <v>0</v>
      </c>
      <c r="AU10" s="18" t="s">
        <v>1</v>
      </c>
      <c r="AV10" s="18" t="s">
        <v>475</v>
      </c>
      <c r="AW10" s="18" t="s">
        <v>521</v>
      </c>
      <c r="AX10" s="18" t="s">
        <v>4</v>
      </c>
      <c r="AY10" s="18" t="s">
        <v>530</v>
      </c>
      <c r="AZ10" s="18" t="s">
        <v>522</v>
      </c>
      <c r="BA10" s="18"/>
      <c r="BB10" s="18" t="s">
        <v>0</v>
      </c>
      <c r="BC10" s="18" t="s">
        <v>1</v>
      </c>
      <c r="BD10" s="18" t="s">
        <v>475</v>
      </c>
      <c r="BE10" s="18" t="s">
        <v>521</v>
      </c>
      <c r="BF10" s="18" t="s">
        <v>4</v>
      </c>
      <c r="BG10" s="18" t="s">
        <v>522</v>
      </c>
      <c r="BH10" s="18"/>
      <c r="BI10" s="18" t="s">
        <v>0</v>
      </c>
      <c r="BJ10" s="18" t="s">
        <v>1</v>
      </c>
      <c r="BK10" s="18" t="s">
        <v>475</v>
      </c>
      <c r="BL10" s="18" t="s">
        <v>521</v>
      </c>
      <c r="BM10" s="18" t="s">
        <v>4</v>
      </c>
      <c r="BN10" s="18" t="s">
        <v>522</v>
      </c>
      <c r="BO10" s="18"/>
      <c r="BP10" s="18" t="s">
        <v>0</v>
      </c>
      <c r="BQ10" s="18" t="s">
        <v>1</v>
      </c>
      <c r="BR10" s="18" t="s">
        <v>475</v>
      </c>
      <c r="BS10" s="18" t="s">
        <v>521</v>
      </c>
      <c r="BT10" s="18" t="s">
        <v>4</v>
      </c>
      <c r="BU10" s="18" t="s">
        <v>522</v>
      </c>
      <c r="BV10" s="18"/>
      <c r="BW10" s="18" t="s">
        <v>0</v>
      </c>
      <c r="BX10" s="18" t="s">
        <v>1</v>
      </c>
      <c r="BY10" s="18" t="s">
        <v>475</v>
      </c>
      <c r="BZ10" s="18" t="s">
        <v>521</v>
      </c>
      <c r="CA10" s="18" t="s">
        <v>4</v>
      </c>
      <c r="CB10" s="18" t="s">
        <v>522</v>
      </c>
    </row>
    <row r="11" spans="1:80" ht="17" thickTop="1" x14ac:dyDescent="0.2">
      <c r="A11" t="s">
        <v>140</v>
      </c>
      <c r="B11" s="1">
        <f t="shared" ref="B11:E42" si="0">627.5095*(BB11+BI11-AT11)</f>
        <v>3.6953890322291376</v>
      </c>
      <c r="C11" s="1">
        <f>627.5095*(BC11+BJ11-AU11)</f>
        <v>4.9971898111335129</v>
      </c>
      <c r="D11" s="1">
        <f t="shared" si="0"/>
        <v>4.7734272564793043</v>
      </c>
      <c r="E11" s="1">
        <f t="shared" si="0"/>
        <v>5.0419968671800763</v>
      </c>
      <c r="F11" s="1">
        <f t="shared" ref="F11:F74" si="1">627.5095*(BG11+BN11-AZ11)</f>
        <v>4.9990174747191434</v>
      </c>
      <c r="G11" s="1">
        <f>(F11-D11)*AY11+D11</f>
        <v>5.0438467628877639</v>
      </c>
      <c r="H11" s="1">
        <f t="shared" ref="H11:H74" si="2">(F11-D11)*AX11+D11</f>
        <v>5.049231076163565</v>
      </c>
      <c r="I11" s="1">
        <f>(F11-D11)*1.1413+D11</f>
        <v>5.0308933725564327</v>
      </c>
      <c r="J11" s="1"/>
      <c r="K11" s="1">
        <f t="shared" ref="K11:N42" si="3">627.5095*(BP11+BW11-AT11)</f>
        <v>3.6578124136009049</v>
      </c>
      <c r="L11" s="1">
        <f t="shared" si="3"/>
        <v>4.9203733793912798</v>
      </c>
      <c r="M11" s="1">
        <f t="shared" si="3"/>
        <v>4.6809579880571244</v>
      </c>
      <c r="N11" s="1">
        <f t="shared" si="3"/>
        <v>4.8963914403058482</v>
      </c>
      <c r="O11" s="1">
        <f t="shared" ref="O11:O74" si="4">627.5095*(BU11+CB11-AZ11)</f>
        <v>4.8514083504799643</v>
      </c>
      <c r="P11" s="1">
        <f t="shared" ref="P11:P74" si="5">(O11-M11)*AY11+M11</f>
        <v>4.8852802465006313</v>
      </c>
      <c r="Q11" s="1">
        <f t="shared" ref="Q11:Q74" si="6">(O11-M11)*AX11+M11</f>
        <v>4.8893484997982215</v>
      </c>
      <c r="R11" s="1">
        <f>(O11-M11)*1.1413+M11</f>
        <v>4.8754929866903112</v>
      </c>
      <c r="S11" s="1"/>
      <c r="T11" s="1">
        <f>(B11+K11)/2</f>
        <v>3.6766007229150213</v>
      </c>
      <c r="U11" s="1">
        <f t="shared" ref="U11:AA26" si="7">(C11+L11)/2</f>
        <v>4.9587815952623959</v>
      </c>
      <c r="V11" s="1">
        <f t="shared" si="7"/>
        <v>4.7271926222682144</v>
      </c>
      <c r="W11" s="1">
        <f t="shared" si="7"/>
        <v>4.9691941537429622</v>
      </c>
      <c r="X11" s="1">
        <f>(F11+O11)/2</f>
        <v>4.9252129125995534</v>
      </c>
      <c r="Y11" s="1">
        <f>(G11+P11)/2</f>
        <v>4.9645635046941976</v>
      </c>
      <c r="Z11" s="1">
        <f>(H11+Q11)/2</f>
        <v>4.9692897879808928</v>
      </c>
      <c r="AA11" s="1">
        <f>(I11+R11)/2</f>
        <v>4.9531931796233719</v>
      </c>
      <c r="AD11" s="1">
        <f>K11-B11</f>
        <v>-3.7576618628232694E-2</v>
      </c>
      <c r="AE11" s="1">
        <f t="shared" ref="AE11:AK26" si="8">L11-C11</f>
        <v>-7.6816431742233071E-2</v>
      </c>
      <c r="AF11" s="1">
        <f t="shared" si="8"/>
        <v>-9.2469268422179951E-2</v>
      </c>
      <c r="AG11" s="1">
        <f t="shared" si="8"/>
        <v>-0.14560542687422817</v>
      </c>
      <c r="AH11" s="1">
        <f t="shared" si="8"/>
        <v>-0.14760912423917905</v>
      </c>
      <c r="AI11" s="1">
        <f t="shared" si="8"/>
        <v>-0.15856651638713259</v>
      </c>
      <c r="AJ11" s="1">
        <f t="shared" si="8"/>
        <v>-0.15988257636534353</v>
      </c>
      <c r="AK11" s="1">
        <f t="shared" si="8"/>
        <v>-0.15540038586612148</v>
      </c>
      <c r="AL11" s="1"/>
      <c r="AM11" s="1" t="s">
        <v>140</v>
      </c>
      <c r="AN11" s="7">
        <f>AE11-AD11</f>
        <v>-3.9239813114000377E-2</v>
      </c>
      <c r="AO11" s="7">
        <f>AF11-AE11</f>
        <v>-1.565283667994688E-2</v>
      </c>
      <c r="AP11" s="7">
        <f t="shared" ref="AP11:AP74" si="9">AH11-AF11</f>
        <v>-5.5139855816999095E-2</v>
      </c>
      <c r="AS11" t="s">
        <v>140</v>
      </c>
      <c r="AT11">
        <v>-152.128845354026</v>
      </c>
      <c r="AU11">
        <v>-152.72336647392501</v>
      </c>
      <c r="AV11">
        <v>-152.71209712520599</v>
      </c>
      <c r="AW11">
        <v>-152.729479926073</v>
      </c>
      <c r="AX11">
        <v>1.222587671736</v>
      </c>
      <c r="AY11">
        <v>1.19872</v>
      </c>
      <c r="AZ11">
        <f>(AW11-AV11)/AX11+AV11</f>
        <v>-152.72631516557141</v>
      </c>
      <c r="BB11">
        <v>-76.061383580121003</v>
      </c>
      <c r="BC11">
        <v>-76.357684071058998</v>
      </c>
      <c r="BD11">
        <v>-76.352215878216001</v>
      </c>
      <c r="BE11">
        <v>-76.360703157318</v>
      </c>
      <c r="BF11">
        <v>1.223326827345</v>
      </c>
      <c r="BG11">
        <f t="shared" ref="BG11:BG74" si="10">(BE11-BD11)/BF11+BD11</f>
        <v>-76.359153745441901</v>
      </c>
      <c r="BI11">
        <v>-76.061572796874003</v>
      </c>
      <c r="BJ11">
        <v>-76.357718874328</v>
      </c>
      <c r="BK11">
        <v>-76.352274306766006</v>
      </c>
      <c r="BL11">
        <v>-76.360741835631003</v>
      </c>
      <c r="BM11">
        <v>1.2235124781240001</v>
      </c>
      <c r="BN11">
        <f t="shared" ref="BN11:BN74" si="11">(BL11-BK11)/BM11+BK11</f>
        <v>-76.359194979024281</v>
      </c>
      <c r="BP11">
        <v>-76.061601844622004</v>
      </c>
      <c r="BQ11">
        <v>-76.357792790765998</v>
      </c>
      <c r="BR11">
        <v>-76.352368536696005</v>
      </c>
      <c r="BS11">
        <v>-76.360897988838005</v>
      </c>
      <c r="BT11">
        <v>1.2213654814529999</v>
      </c>
      <c r="BU11">
        <f t="shared" ref="BU11:BU74" si="12">(BS11-BR11)/BT11+BR11</f>
        <v>-76.359352074606264</v>
      </c>
      <c r="BW11">
        <v>-76.061414414523995</v>
      </c>
      <c r="BX11">
        <v>-76.357732569391999</v>
      </c>
      <c r="BY11">
        <v>-76.352269007439006</v>
      </c>
      <c r="BZ11">
        <v>-76.360779041119002</v>
      </c>
      <c r="CA11">
        <v>1.2222015627759999</v>
      </c>
      <c r="CB11">
        <f>(BZ11-BY11)/CA11+BY11</f>
        <v>-76.359231879962806</v>
      </c>
    </row>
    <row r="12" spans="1:80" x14ac:dyDescent="0.2">
      <c r="A12" t="s">
        <v>141</v>
      </c>
      <c r="B12" s="1">
        <f t="shared" si="0"/>
        <v>3.7476376619485996</v>
      </c>
      <c r="C12" s="1">
        <f t="shared" si="0"/>
        <v>5.7241818377971079</v>
      </c>
      <c r="D12" s="1">
        <f t="shared" si="0"/>
        <v>5.3502539794566504</v>
      </c>
      <c r="E12" s="1">
        <f t="shared" si="0"/>
        <v>5.7086634105220124</v>
      </c>
      <c r="F12" s="1">
        <f t="shared" si="1"/>
        <v>5.6507284754794558</v>
      </c>
      <c r="G12" s="1">
        <f t="shared" ref="G12:G74" si="13">(F12-D12)*AY12+D12</f>
        <v>5.7068240591419537</v>
      </c>
      <c r="H12" s="1">
        <f t="shared" si="2"/>
        <v>5.7151990766113983</v>
      </c>
      <c r="I12" s="1">
        <f t="shared" ref="I12:I75" si="14">(F12-D12)*1.1413+D12</f>
        <v>5.6931855217674778</v>
      </c>
      <c r="J12" s="1"/>
      <c r="K12" s="1">
        <f t="shared" si="3"/>
        <v>3.7078207842065134</v>
      </c>
      <c r="L12" s="1">
        <f t="shared" si="3"/>
        <v>5.643050982060287</v>
      </c>
      <c r="M12" s="1">
        <f t="shared" si="3"/>
        <v>5.246505409140287</v>
      </c>
      <c r="N12" s="1">
        <f t="shared" si="3"/>
        <v>5.5553539190029397</v>
      </c>
      <c r="O12" s="1">
        <f t="shared" si="4"/>
        <v>5.4908171780335655</v>
      </c>
      <c r="P12" s="1">
        <f t="shared" si="5"/>
        <v>5.536427742168252</v>
      </c>
      <c r="Q12" s="1">
        <f t="shared" si="6"/>
        <v>5.5432373561606383</v>
      </c>
      <c r="R12" s="1">
        <f t="shared" ref="R12:R75" si="15">(O12-M12)*1.1413+M12</f>
        <v>5.5253384309781861</v>
      </c>
      <c r="S12" s="1"/>
      <c r="T12" s="1">
        <f t="shared" ref="T12:AA56" si="16">(B12+K12)/2</f>
        <v>3.7277292230775565</v>
      </c>
      <c r="U12" s="1">
        <f t="shared" si="7"/>
        <v>5.6836164099286979</v>
      </c>
      <c r="V12" s="1">
        <f t="shared" si="7"/>
        <v>5.2983796942984682</v>
      </c>
      <c r="W12" s="1">
        <f t="shared" si="7"/>
        <v>5.6320086647624761</v>
      </c>
      <c r="X12" s="1">
        <f t="shared" si="7"/>
        <v>5.5707728267565102</v>
      </c>
      <c r="Y12" s="1">
        <f t="shared" si="7"/>
        <v>5.6216259006551024</v>
      </c>
      <c r="Z12" s="1">
        <f t="shared" si="7"/>
        <v>5.6292182163860183</v>
      </c>
      <c r="AA12" s="1">
        <f t="shared" si="7"/>
        <v>5.6092619763728315</v>
      </c>
      <c r="AD12" s="1">
        <f t="shared" ref="AD12:AK56" si="17">K12-B12</f>
        <v>-3.9816877742086199E-2</v>
      </c>
      <c r="AE12" s="1">
        <f t="shared" si="8"/>
        <v>-8.1130855736820884E-2</v>
      </c>
      <c r="AF12" s="1">
        <f t="shared" si="8"/>
        <v>-0.10374857031636342</v>
      </c>
      <c r="AG12" s="1">
        <f t="shared" si="8"/>
        <v>-0.15330949151907269</v>
      </c>
      <c r="AH12" s="1">
        <f t="shared" si="8"/>
        <v>-0.15991129744589028</v>
      </c>
      <c r="AI12" s="1">
        <f t="shared" si="8"/>
        <v>-0.17039631697370172</v>
      </c>
      <c r="AJ12" s="1">
        <f t="shared" si="8"/>
        <v>-0.17196172045075997</v>
      </c>
      <c r="AK12" s="1">
        <f t="shared" si="8"/>
        <v>-0.16784709078929172</v>
      </c>
      <c r="AL12" s="1"/>
      <c r="AM12" t="s">
        <v>141</v>
      </c>
      <c r="AN12" s="7">
        <f t="shared" ref="AN12:AO75" si="18">AE12-AD12</f>
        <v>-4.1313977994734685E-2</v>
      </c>
      <c r="AO12" s="7">
        <f t="shared" si="18"/>
        <v>-2.2617714579542536E-2</v>
      </c>
      <c r="AP12" s="7">
        <f t="shared" si="9"/>
        <v>-5.6162727129526857E-2</v>
      </c>
      <c r="AS12" t="s">
        <v>141</v>
      </c>
      <c r="AT12">
        <v>-191.160929904314</v>
      </c>
      <c r="AU12">
        <v>-191.93973518258599</v>
      </c>
      <c r="AV12">
        <v>-191.93425133648</v>
      </c>
      <c r="AW12">
        <v>-191.959163742171</v>
      </c>
      <c r="AX12">
        <v>1.214562640042</v>
      </c>
      <c r="AY12">
        <v>1.18669</v>
      </c>
      <c r="AZ12">
        <f t="shared" ref="AZ12:AZ75" si="19">(AW12-AV12)/AX12+AV12</f>
        <v>-191.95476275752137</v>
      </c>
      <c r="BB12">
        <v>-76.061323994966997</v>
      </c>
      <c r="BC12">
        <v>-76.357670770417997</v>
      </c>
      <c r="BD12">
        <v>-76.352195721168002</v>
      </c>
      <c r="BE12">
        <v>-76.360689375893998</v>
      </c>
      <c r="BF12">
        <v>1.2232650852219999</v>
      </c>
      <c r="BG12">
        <f t="shared" si="10"/>
        <v>-76.359139150542887</v>
      </c>
      <c r="BI12">
        <v>-115.09363366882801</v>
      </c>
      <c r="BJ12">
        <v>-115.57294234813899</v>
      </c>
      <c r="BK12">
        <v>-115.573529443231</v>
      </c>
      <c r="BL12">
        <v>-115.589377032435</v>
      </c>
      <c r="BM12">
        <v>1.210741952862</v>
      </c>
      <c r="BN12">
        <f t="shared" si="11"/>
        <v>-115.58661859832844</v>
      </c>
      <c r="BP12">
        <v>-115.093658624425</v>
      </c>
      <c r="BQ12">
        <v>-115.572999544626</v>
      </c>
      <c r="BR12">
        <v>-115.57361662394899</v>
      </c>
      <c r="BS12">
        <v>-115.589506590643</v>
      </c>
      <c r="BT12">
        <v>1.2093364443829999</v>
      </c>
      <c r="BU12">
        <f t="shared" si="12"/>
        <v>-115.58675603338945</v>
      </c>
      <c r="BW12">
        <v>-76.061362491601002</v>
      </c>
      <c r="BX12">
        <v>-76.357742864174</v>
      </c>
      <c r="BY12">
        <v>-76.352273874313994</v>
      </c>
      <c r="BZ12">
        <v>-76.360804131902</v>
      </c>
      <c r="CA12">
        <v>1.221631585126</v>
      </c>
      <c r="CB12">
        <f t="shared" ref="CB12:CB75" si="20">(BZ12-BY12)/CA12+BY12</f>
        <v>-76.359256550344853</v>
      </c>
    </row>
    <row r="13" spans="1:80" x14ac:dyDescent="0.2">
      <c r="A13" t="s">
        <v>142</v>
      </c>
      <c r="B13" s="1">
        <f t="shared" si="0"/>
        <v>4.6510685195685326</v>
      </c>
      <c r="C13" s="1">
        <f t="shared" si="0"/>
        <v>7.134254653254418</v>
      </c>
      <c r="D13" s="1">
        <f t="shared" si="0"/>
        <v>6.5952498932152492</v>
      </c>
      <c r="E13" s="1">
        <f t="shared" si="0"/>
        <v>7.0578387219334076</v>
      </c>
      <c r="F13" s="1">
        <f t="shared" si="1"/>
        <v>6.9758125386578014</v>
      </c>
      <c r="G13" s="1">
        <f t="shared" si="13"/>
        <v>7.0422892215637063</v>
      </c>
      <c r="H13" s="1">
        <f t="shared" si="2"/>
        <v>7.0535556714128402</v>
      </c>
      <c r="I13" s="1">
        <f t="shared" si="14"/>
        <v>7.0295860404588337</v>
      </c>
      <c r="J13" s="1"/>
      <c r="K13" s="1">
        <f t="shared" si="3"/>
        <v>4.6127632814581352</v>
      </c>
      <c r="L13" s="1">
        <f t="shared" si="3"/>
        <v>7.0385468296395199</v>
      </c>
      <c r="M13" s="1">
        <f t="shared" si="3"/>
        <v>6.4855585129925801</v>
      </c>
      <c r="N13" s="1">
        <f t="shared" si="3"/>
        <v>6.8966894687032241</v>
      </c>
      <c r="O13" s="1">
        <f t="shared" si="4"/>
        <v>6.8068568047676692</v>
      </c>
      <c r="P13" s="1">
        <f t="shared" si="5"/>
        <v>6.862981190374942</v>
      </c>
      <c r="Q13" s="1">
        <f t="shared" si="6"/>
        <v>6.8724931357385941</v>
      </c>
      <c r="R13" s="1">
        <f t="shared" si="15"/>
        <v>6.8522562533954892</v>
      </c>
      <c r="S13" s="1"/>
      <c r="T13" s="1">
        <f t="shared" si="16"/>
        <v>4.6319159005133343</v>
      </c>
      <c r="U13" s="1">
        <f t="shared" si="7"/>
        <v>7.086400741446969</v>
      </c>
      <c r="V13" s="1">
        <f t="shared" si="7"/>
        <v>6.5404042031039147</v>
      </c>
      <c r="W13" s="1">
        <f t="shared" si="7"/>
        <v>6.9772640953183158</v>
      </c>
      <c r="X13" s="1">
        <f t="shared" si="7"/>
        <v>6.8913346717127357</v>
      </c>
      <c r="Y13" s="1">
        <f t="shared" si="7"/>
        <v>6.9526352059693242</v>
      </c>
      <c r="Z13" s="1">
        <f t="shared" si="7"/>
        <v>6.9630244035757176</v>
      </c>
      <c r="AA13" s="1">
        <f t="shared" si="7"/>
        <v>6.9409211469271614</v>
      </c>
      <c r="AD13" s="1">
        <f t="shared" si="17"/>
        <v>-3.8305238110397433E-2</v>
      </c>
      <c r="AE13" s="1">
        <f t="shared" si="8"/>
        <v>-9.5707823614898047E-2</v>
      </c>
      <c r="AF13" s="1">
        <f t="shared" si="8"/>
        <v>-0.10969138022266911</v>
      </c>
      <c r="AG13" s="1">
        <f t="shared" si="8"/>
        <v>-0.16114925323018348</v>
      </c>
      <c r="AH13" s="1">
        <f t="shared" si="8"/>
        <v>-0.16895573389013219</v>
      </c>
      <c r="AI13" s="1">
        <f t="shared" si="8"/>
        <v>-0.17930803118876426</v>
      </c>
      <c r="AJ13" s="1">
        <f t="shared" si="8"/>
        <v>-0.18106253567424613</v>
      </c>
      <c r="AK13" s="1">
        <f t="shared" si="8"/>
        <v>-0.17732978706334457</v>
      </c>
      <c r="AL13" s="1"/>
      <c r="AM13" t="s">
        <v>142</v>
      </c>
      <c r="AN13" s="7">
        <f t="shared" si="18"/>
        <v>-5.7402585504500614E-2</v>
      </c>
      <c r="AO13" s="7">
        <f t="shared" si="18"/>
        <v>-1.3983556607771064E-2</v>
      </c>
      <c r="AP13" s="7">
        <f t="shared" si="9"/>
        <v>-5.9264353667463077E-2</v>
      </c>
      <c r="AS13" t="s">
        <v>142</v>
      </c>
      <c r="AT13">
        <v>-171.325411674279</v>
      </c>
      <c r="AU13">
        <v>-172.07431272117199</v>
      </c>
      <c r="AV13">
        <v>-172.075482573876</v>
      </c>
      <c r="AW13">
        <v>-172.10036990851401</v>
      </c>
      <c r="AX13">
        <v>1.20428471813</v>
      </c>
      <c r="AY13">
        <v>1.1746799999999999</v>
      </c>
      <c r="AZ13">
        <f>(AW13-AV13)/AX13+AV13</f>
        <v>-172.09614823064581</v>
      </c>
      <c r="BB13">
        <v>-76.061038354447007</v>
      </c>
      <c r="BC13">
        <v>-76.357578867159006</v>
      </c>
      <c r="BD13">
        <v>-76.352074989502</v>
      </c>
      <c r="BE13">
        <v>-76.360594531822997</v>
      </c>
      <c r="BF13">
        <v>1.223019204216</v>
      </c>
      <c r="BG13">
        <f t="shared" si="10"/>
        <v>-76.359040981770661</v>
      </c>
      <c r="BI13">
        <v>-95.256961370658999</v>
      </c>
      <c r="BJ13">
        <v>-95.705364696011003</v>
      </c>
      <c r="BK13">
        <v>-95.712897385096994</v>
      </c>
      <c r="BL13">
        <v>-95.728527995221995</v>
      </c>
      <c r="BM13">
        <v>1.1937960853080001</v>
      </c>
      <c r="BN13">
        <f t="shared" si="11"/>
        <v>-95.725990584444318</v>
      </c>
      <c r="BP13">
        <v>-95.256981576566005</v>
      </c>
      <c r="BQ13">
        <v>-95.705440254948996</v>
      </c>
      <c r="BR13">
        <v>-95.712992913232</v>
      </c>
      <c r="BS13">
        <v>-95.728670063725005</v>
      </c>
      <c r="BT13">
        <v>1.1922149575300001</v>
      </c>
      <c r="BU13">
        <f t="shared" si="12"/>
        <v>-95.726142513808625</v>
      </c>
      <c r="BW13">
        <v>-76.061079191819999</v>
      </c>
      <c r="BX13">
        <v>-76.35765582834</v>
      </c>
      <c r="BY13">
        <v>-76.352154265701003</v>
      </c>
      <c r="BZ13">
        <v>-76.360709270990995</v>
      </c>
      <c r="CA13">
        <v>1.2214395760150001</v>
      </c>
      <c r="CB13">
        <f t="shared" si="20"/>
        <v>-76.359158300495665</v>
      </c>
    </row>
    <row r="14" spans="1:80" x14ac:dyDescent="0.2">
      <c r="A14" t="s">
        <v>143</v>
      </c>
      <c r="B14" s="1">
        <f t="shared" si="0"/>
        <v>5.8231930966983212</v>
      </c>
      <c r="C14" s="1">
        <f t="shared" si="0"/>
        <v>8.0959047485167215</v>
      </c>
      <c r="D14" s="1">
        <f t="shared" si="0"/>
        <v>7.7801016644535119</v>
      </c>
      <c r="E14" s="1">
        <f t="shared" si="0"/>
        <v>8.2566696829238051</v>
      </c>
      <c r="F14" s="1">
        <f t="shared" si="1"/>
        <v>8.157070584212244</v>
      </c>
      <c r="G14" s="1">
        <f t="shared" si="13"/>
        <v>8.2234472716033622</v>
      </c>
      <c r="H14" s="1">
        <f t="shared" si="2"/>
        <v>8.2336129256424933</v>
      </c>
      <c r="I14" s="1">
        <f t="shared" si="14"/>
        <v>8.2103362925741532</v>
      </c>
      <c r="J14" s="1"/>
      <c r="K14" s="1">
        <f t="shared" si="3"/>
        <v>5.7754760048598168</v>
      </c>
      <c r="L14" s="1">
        <f t="shared" si="3"/>
        <v>7.9796024364666724</v>
      </c>
      <c r="M14" s="1">
        <f t="shared" si="3"/>
        <v>7.6338910824780246</v>
      </c>
      <c r="N14" s="1">
        <f>627.5095*(BS14+BZ14-AW14)</f>
        <v>8.0451891107013207</v>
      </c>
      <c r="O14" s="1">
        <f t="shared" si="4"/>
        <v>7.9315411573811856</v>
      </c>
      <c r="P14" s="1">
        <f t="shared" si="5"/>
        <v>7.983951382570134</v>
      </c>
      <c r="Q14" s="1">
        <f t="shared" si="6"/>
        <v>7.991978059379786</v>
      </c>
      <c r="R14" s="1">
        <f t="shared" si="15"/>
        <v>7.9735991129650019</v>
      </c>
      <c r="S14" s="1"/>
      <c r="T14" s="1">
        <f t="shared" si="16"/>
        <v>5.7993345507790686</v>
      </c>
      <c r="U14" s="1">
        <f t="shared" si="7"/>
        <v>8.037753592491697</v>
      </c>
      <c r="V14" s="1">
        <f t="shared" si="7"/>
        <v>7.7069963734657687</v>
      </c>
      <c r="W14" s="1">
        <f t="shared" si="7"/>
        <v>8.1509293968125629</v>
      </c>
      <c r="X14" s="1">
        <f t="shared" si="7"/>
        <v>8.0443058707967143</v>
      </c>
      <c r="Y14" s="1">
        <f t="shared" si="7"/>
        <v>8.1036993270867477</v>
      </c>
      <c r="Z14" s="1">
        <f t="shared" si="7"/>
        <v>8.1127954925111396</v>
      </c>
      <c r="AA14" s="1">
        <f t="shared" si="7"/>
        <v>8.091967702769578</v>
      </c>
      <c r="AD14" s="1">
        <f t="shared" si="17"/>
        <v>-4.7717091838504366E-2</v>
      </c>
      <c r="AE14" s="1">
        <f t="shared" si="8"/>
        <v>-0.11630231205004904</v>
      </c>
      <c r="AF14" s="1">
        <f t="shared" si="8"/>
        <v>-0.14621058197548731</v>
      </c>
      <c r="AG14" s="1">
        <f t="shared" si="8"/>
        <v>-0.2114805722224844</v>
      </c>
      <c r="AH14" s="1">
        <f t="shared" si="8"/>
        <v>-0.22552942683105837</v>
      </c>
      <c r="AI14" s="1">
        <f t="shared" si="8"/>
        <v>-0.23949588903322816</v>
      </c>
      <c r="AJ14" s="1">
        <f t="shared" si="8"/>
        <v>-0.24163486626270725</v>
      </c>
      <c r="AK14" s="1">
        <f t="shared" si="8"/>
        <v>-0.2367371796091513</v>
      </c>
      <c r="AL14" s="1"/>
      <c r="AM14" t="s">
        <v>143</v>
      </c>
      <c r="AN14" s="7">
        <f t="shared" si="18"/>
        <v>-6.8585220211544673E-2</v>
      </c>
      <c r="AO14" s="7">
        <f t="shared" si="18"/>
        <v>-2.9908269925438269E-2</v>
      </c>
      <c r="AP14" s="7">
        <f t="shared" si="9"/>
        <v>-7.9318844855571058E-2</v>
      </c>
      <c r="AS14" t="s">
        <v>143</v>
      </c>
      <c r="AT14">
        <v>-323.17656491923299</v>
      </c>
      <c r="AU14">
        <v>-324.53546943759397</v>
      </c>
      <c r="AV14">
        <v>-324.52166488199998</v>
      </c>
      <c r="AW14">
        <v>-324.57501230504897</v>
      </c>
      <c r="AX14">
        <v>1.2030468227440001</v>
      </c>
      <c r="AY14">
        <v>1.17608</v>
      </c>
      <c r="AZ14">
        <f t="shared" si="19"/>
        <v>-324.56600847864183</v>
      </c>
      <c r="BB14">
        <v>-76.061121779369003</v>
      </c>
      <c r="BC14">
        <v>-76.357609031807002</v>
      </c>
      <c r="BD14">
        <v>-76.352113085051997</v>
      </c>
      <c r="BE14">
        <v>-76.360625610924004</v>
      </c>
      <c r="BF14">
        <v>1.2230852166640001</v>
      </c>
      <c r="BG14">
        <f t="shared" si="10"/>
        <v>-76.359072964671199</v>
      </c>
      <c r="BI14">
        <v>-247.10616329135701</v>
      </c>
      <c r="BJ14">
        <v>-248.16495876087399</v>
      </c>
      <c r="BK14">
        <v>-248.15715341626299</v>
      </c>
      <c r="BL14">
        <v>-248.20122885399201</v>
      </c>
      <c r="BM14">
        <v>1.1982563436939999</v>
      </c>
      <c r="BN14">
        <f t="shared" si="11"/>
        <v>-248.19393639509801</v>
      </c>
      <c r="BP14">
        <v>-247.106187636577</v>
      </c>
      <c r="BQ14">
        <v>-248.16503718441899</v>
      </c>
      <c r="BR14">
        <v>-248.15727220084801</v>
      </c>
      <c r="BS14">
        <v>-248.20140016240799</v>
      </c>
      <c r="BT14">
        <v>1.197368264981</v>
      </c>
      <c r="BU14">
        <f t="shared" si="12"/>
        <v>-248.19412632739417</v>
      </c>
      <c r="BW14">
        <v>-76.061173476172002</v>
      </c>
      <c r="BX14">
        <v>-76.357715947786005</v>
      </c>
      <c r="BY14">
        <v>-76.352227301851002</v>
      </c>
      <c r="BZ14">
        <v>-76.360791318238</v>
      </c>
      <c r="CA14">
        <v>1.2207914691949999</v>
      </c>
      <c r="CB14">
        <f t="shared" si="20"/>
        <v>-76.359242436378963</v>
      </c>
    </row>
    <row r="15" spans="1:80" x14ac:dyDescent="0.2">
      <c r="A15" t="s">
        <v>144</v>
      </c>
      <c r="B15" s="1">
        <f t="shared" si="0"/>
        <v>3.5582590329245631</v>
      </c>
      <c r="C15" s="1">
        <f t="shared" si="0"/>
        <v>5.866387629668254</v>
      </c>
      <c r="D15" s="1">
        <f t="shared" si="0"/>
        <v>5.4403540976899381</v>
      </c>
      <c r="E15" s="1">
        <f t="shared" si="0"/>
        <v>5.8706590730339592</v>
      </c>
      <c r="F15" s="1">
        <f t="shared" si="1"/>
        <v>5.8105571051123661</v>
      </c>
      <c r="G15" s="1">
        <f t="shared" si="13"/>
        <v>5.8770048429146176</v>
      </c>
      <c r="H15" s="1">
        <f t="shared" si="2"/>
        <v>5.888198343479341</v>
      </c>
      <c r="I15" s="1">
        <f t="shared" si="14"/>
        <v>5.8628667900611555</v>
      </c>
      <c r="J15" s="1"/>
      <c r="K15" s="1">
        <f t="shared" si="3"/>
        <v>3.525059390324635</v>
      </c>
      <c r="L15" s="1">
        <f t="shared" si="3"/>
        <v>5.7869909177782786</v>
      </c>
      <c r="M15" s="1">
        <f t="shared" si="3"/>
        <v>5.3319030000273306</v>
      </c>
      <c r="N15" s="1">
        <f t="shared" si="3"/>
        <v>5.712240953252258</v>
      </c>
      <c r="O15" s="1">
        <f t="shared" si="4"/>
        <v>5.6424064531875002</v>
      </c>
      <c r="P15" s="1">
        <f t="shared" si="5"/>
        <v>5.698138717995219</v>
      </c>
      <c r="Q15" s="1">
        <f t="shared" si="6"/>
        <v>5.7075271359945656</v>
      </c>
      <c r="R15" s="1">
        <f t="shared" si="15"/>
        <v>5.6862805911190319</v>
      </c>
      <c r="S15" s="1"/>
      <c r="T15" s="1">
        <f t="shared" si="16"/>
        <v>3.5416592116245988</v>
      </c>
      <c r="U15" s="1">
        <f t="shared" si="7"/>
        <v>5.8266892737232663</v>
      </c>
      <c r="V15" s="1">
        <f t="shared" si="7"/>
        <v>5.3861285488586343</v>
      </c>
      <c r="W15" s="1">
        <f t="shared" si="7"/>
        <v>5.791450013143109</v>
      </c>
      <c r="X15" s="1">
        <f t="shared" si="7"/>
        <v>5.7264817791499336</v>
      </c>
      <c r="Y15" s="1">
        <f t="shared" si="7"/>
        <v>5.7875717804549183</v>
      </c>
      <c r="Z15" s="1">
        <f t="shared" si="7"/>
        <v>5.7978627397369529</v>
      </c>
      <c r="AA15" s="1">
        <f t="shared" si="7"/>
        <v>5.7745736905900937</v>
      </c>
      <c r="AD15" s="1">
        <f t="shared" si="17"/>
        <v>-3.3199642599928136E-2</v>
      </c>
      <c r="AE15" s="1">
        <f t="shared" si="8"/>
        <v>-7.9396711889975435E-2</v>
      </c>
      <c r="AF15" s="1">
        <f t="shared" si="8"/>
        <v>-0.10845109766260741</v>
      </c>
      <c r="AG15" s="1">
        <f t="shared" si="8"/>
        <v>-0.15841811978170117</v>
      </c>
      <c r="AH15" s="1">
        <f t="shared" si="8"/>
        <v>-0.16815065192486589</v>
      </c>
      <c r="AI15" s="1">
        <f t="shared" si="8"/>
        <v>-0.17886612491939857</v>
      </c>
      <c r="AJ15" s="1">
        <f t="shared" si="8"/>
        <v>-0.18067120748477539</v>
      </c>
      <c r="AK15" s="1">
        <f t="shared" si="8"/>
        <v>-0.17658619894212357</v>
      </c>
      <c r="AL15" s="1"/>
      <c r="AM15" t="s">
        <v>144</v>
      </c>
      <c r="AN15" s="7">
        <f t="shared" si="18"/>
        <v>-4.6197069290047299E-2</v>
      </c>
      <c r="AO15" s="7">
        <f t="shared" si="18"/>
        <v>-2.9054385772631974E-2</v>
      </c>
      <c r="AP15" s="7">
        <f t="shared" si="9"/>
        <v>-5.9699554262258481E-2</v>
      </c>
      <c r="AS15" t="s">
        <v>144</v>
      </c>
      <c r="AT15">
        <v>-230.19276152273699</v>
      </c>
      <c r="AU15">
        <v>-231.15509091411801</v>
      </c>
      <c r="AV15">
        <v>-231.155619884103</v>
      </c>
      <c r="AW15">
        <v>-231.18797430005199</v>
      </c>
      <c r="AX15">
        <v>1.2097261146189999</v>
      </c>
      <c r="AY15">
        <v>1.1794899999999999</v>
      </c>
      <c r="AZ15">
        <f>(AW15-AV15)/AX15+AV15</f>
        <v>-231.18236512466447</v>
      </c>
      <c r="BB15">
        <v>-115.093429967006</v>
      </c>
      <c r="BC15">
        <v>-115.572795838112</v>
      </c>
      <c r="BD15">
        <v>-115.57341220822801</v>
      </c>
      <c r="BE15">
        <v>-115.589237220217</v>
      </c>
      <c r="BF15">
        <v>1.2108335961309999</v>
      </c>
      <c r="BG15">
        <f t="shared" si="10"/>
        <v>-115.58648172664867</v>
      </c>
      <c r="BI15">
        <v>-115.093661109255</v>
      </c>
      <c r="BJ15">
        <v>-115.57294639263201</v>
      </c>
      <c r="BK15">
        <v>-115.57353792012201</v>
      </c>
      <c r="BL15">
        <v>-115.589381589483</v>
      </c>
      <c r="BM15">
        <v>1.210755963028</v>
      </c>
      <c r="BN15">
        <f t="shared" si="11"/>
        <v>-115.58662368624235</v>
      </c>
      <c r="BP15">
        <v>-115.09368820736501</v>
      </c>
      <c r="BQ15">
        <v>-115.573015134812</v>
      </c>
      <c r="BR15">
        <v>-115.5736408887</v>
      </c>
      <c r="BS15">
        <v>-115.589535880272</v>
      </c>
      <c r="BT15">
        <v>1.2090949147479999</v>
      </c>
      <c r="BU15">
        <f t="shared" si="12"/>
        <v>-115.58678707877831</v>
      </c>
      <c r="BW15">
        <v>-115.093455775892</v>
      </c>
      <c r="BX15">
        <v>-115.57285362264101</v>
      </c>
      <c r="BY15">
        <v>-115.57348206746801</v>
      </c>
      <c r="BZ15">
        <v>-115.589335384761</v>
      </c>
      <c r="CA15">
        <v>1.2097860897379999</v>
      </c>
      <c r="CB15">
        <f t="shared" si="20"/>
        <v>-115.58658629922226</v>
      </c>
    </row>
    <row r="16" spans="1:80" x14ac:dyDescent="0.2">
      <c r="A16" t="s">
        <v>145</v>
      </c>
      <c r="B16" s="1">
        <f t="shared" si="0"/>
        <v>4.2893294189279736</v>
      </c>
      <c r="C16" s="1">
        <f t="shared" si="0"/>
        <v>7.7806918854538862</v>
      </c>
      <c r="D16" s="1">
        <f t="shared" si="0"/>
        <v>7.0662098134904205</v>
      </c>
      <c r="E16" s="1">
        <f t="shared" si="0"/>
        <v>7.6999877606461737</v>
      </c>
      <c r="F16" s="1">
        <f t="shared" si="1"/>
        <v>7.6095553825892424</v>
      </c>
      <c r="G16" s="1">
        <f t="shared" si="13"/>
        <v>7.7017339583868578</v>
      </c>
      <c r="H16" s="1">
        <f t="shared" si="2"/>
        <v>7.718821102145764</v>
      </c>
      <c r="I16" s="1">
        <f t="shared" si="14"/>
        <v>7.6863301115029063</v>
      </c>
      <c r="J16" s="1"/>
      <c r="K16" s="1">
        <f t="shared" si="3"/>
        <v>4.252267008577336</v>
      </c>
      <c r="L16" s="1">
        <f t="shared" si="3"/>
        <v>7.677171889226547</v>
      </c>
      <c r="M16" s="1">
        <f t="shared" si="3"/>
        <v>6.9342501373015804</v>
      </c>
      <c r="N16" s="1">
        <f t="shared" si="3"/>
        <v>7.5130063327442462</v>
      </c>
      <c r="O16" s="1">
        <f t="shared" si="4"/>
        <v>7.4094938777337509</v>
      </c>
      <c r="P16" s="1">
        <f t="shared" si="5"/>
        <v>7.4901189782980691</v>
      </c>
      <c r="Q16" s="1">
        <f t="shared" si="6"/>
        <v>7.5050644542071732</v>
      </c>
      <c r="R16" s="1">
        <f t="shared" si="15"/>
        <v>7.4766458182568165</v>
      </c>
      <c r="S16" s="1"/>
      <c r="T16" s="1">
        <f t="shared" si="16"/>
        <v>4.2707982137526548</v>
      </c>
      <c r="U16" s="1">
        <f t="shared" si="7"/>
        <v>7.7289318873402166</v>
      </c>
      <c r="V16" s="1">
        <f t="shared" si="7"/>
        <v>7.0002299753960004</v>
      </c>
      <c r="W16" s="1">
        <f t="shared" si="7"/>
        <v>7.6064970466952104</v>
      </c>
      <c r="X16" s="1">
        <f t="shared" si="7"/>
        <v>7.5095246301614971</v>
      </c>
      <c r="Y16" s="1">
        <f t="shared" si="7"/>
        <v>7.5959264683424639</v>
      </c>
      <c r="Z16" s="1">
        <f t="shared" si="7"/>
        <v>7.6119427781764681</v>
      </c>
      <c r="AA16" s="1">
        <f t="shared" si="7"/>
        <v>7.5814879648798614</v>
      </c>
      <c r="AD16" s="1">
        <f t="shared" si="17"/>
        <v>-3.706241035063762E-2</v>
      </c>
      <c r="AE16" s="1">
        <f t="shared" si="8"/>
        <v>-0.10351999622733921</v>
      </c>
      <c r="AF16" s="1">
        <f t="shared" si="8"/>
        <v>-0.13195967618884019</v>
      </c>
      <c r="AG16" s="1">
        <f t="shared" si="8"/>
        <v>-0.18698142790192751</v>
      </c>
      <c r="AH16" s="1">
        <f t="shared" si="8"/>
        <v>-0.20006150485549146</v>
      </c>
      <c r="AI16" s="1">
        <f t="shared" si="8"/>
        <v>-0.21161498008878876</v>
      </c>
      <c r="AJ16" s="1">
        <f t="shared" si="8"/>
        <v>-0.21375664793859084</v>
      </c>
      <c r="AK16" s="1">
        <f t="shared" si="8"/>
        <v>-0.20968429324608984</v>
      </c>
      <c r="AL16" s="1"/>
      <c r="AM16" t="s">
        <v>145</v>
      </c>
      <c r="AN16" s="7">
        <f t="shared" si="18"/>
        <v>-6.6457585876701586E-2</v>
      </c>
      <c r="AO16" s="7">
        <f t="shared" si="18"/>
        <v>-2.8439679961500985E-2</v>
      </c>
      <c r="AP16" s="7">
        <f t="shared" si="9"/>
        <v>-6.8101828666651265E-2</v>
      </c>
      <c r="AS16" t="s">
        <v>145</v>
      </c>
      <c r="AT16">
        <v>-210.356736307744</v>
      </c>
      <c r="AU16">
        <v>-211.290324784695</v>
      </c>
      <c r="AV16">
        <v>-211.29730816593101</v>
      </c>
      <c r="AW16">
        <v>-211.32980500596099</v>
      </c>
      <c r="AX16">
        <v>1.201098022641</v>
      </c>
      <c r="AY16">
        <v>1.1696500000000001</v>
      </c>
      <c r="AZ16">
        <f t="shared" si="19"/>
        <v>-211.32436410925737</v>
      </c>
      <c r="BB16">
        <v>-115.092943246842</v>
      </c>
      <c r="BC16">
        <v>-115.572561322832</v>
      </c>
      <c r="BD16">
        <v>-115.57315107431</v>
      </c>
      <c r="BE16">
        <v>-115.58900388275801</v>
      </c>
      <c r="BF16">
        <v>1.2107080459140001</v>
      </c>
      <c r="BG16">
        <f t="shared" si="10"/>
        <v>-115.58624490688302</v>
      </c>
      <c r="BI16">
        <v>-95.256957579656003</v>
      </c>
      <c r="BJ16">
        <v>-95.705364140601006</v>
      </c>
      <c r="BK16">
        <v>-95.712896369969002</v>
      </c>
      <c r="BL16">
        <v>-95.728530412145005</v>
      </c>
      <c r="BM16">
        <v>1.1937814770470001</v>
      </c>
      <c r="BN16">
        <f t="shared" si="11"/>
        <v>-95.72599260447808</v>
      </c>
      <c r="BP16">
        <v>-95.256987352017006</v>
      </c>
      <c r="BQ16">
        <v>-95.705465418922003</v>
      </c>
      <c r="BR16">
        <v>-95.713028381346007</v>
      </c>
      <c r="BS16">
        <v>-95.728719725370993</v>
      </c>
      <c r="BT16">
        <v>1.191736063974</v>
      </c>
      <c r="BU16">
        <f t="shared" si="12"/>
        <v>-95.726195175990668</v>
      </c>
      <c r="BW16">
        <v>-115.092972537189</v>
      </c>
      <c r="BX16">
        <v>-115.572625014119</v>
      </c>
      <c r="BY16">
        <v>-115.57322935405401</v>
      </c>
      <c r="BZ16">
        <v>-115.58911254339201</v>
      </c>
      <c r="CA16">
        <v>1.2095211483370001</v>
      </c>
      <c r="CB16">
        <f t="shared" si="20"/>
        <v>-115.58636115365903</v>
      </c>
    </row>
    <row r="17" spans="1:80" x14ac:dyDescent="0.2">
      <c r="A17" t="s">
        <v>146</v>
      </c>
      <c r="B17" s="1">
        <f t="shared" si="0"/>
        <v>5.2649569783273709</v>
      </c>
      <c r="C17" s="1">
        <f t="shared" si="0"/>
        <v>8.2080682758615104</v>
      </c>
      <c r="D17" s="1">
        <f t="shared" si="0"/>
        <v>7.7652231199011474</v>
      </c>
      <c r="E17" s="1">
        <f t="shared" si="0"/>
        <v>8.3898755905011591</v>
      </c>
      <c r="F17" s="1">
        <f t="shared" si="1"/>
        <v>8.2919700014908848</v>
      </c>
      <c r="G17" s="1">
        <f t="shared" si="13"/>
        <v>8.3829444554102484</v>
      </c>
      <c r="H17" s="1">
        <f t="shared" si="2"/>
        <v>8.3979627156895678</v>
      </c>
      <c r="I17" s="1">
        <f t="shared" si="14"/>
        <v>8.3663993358595139</v>
      </c>
      <c r="J17" s="1"/>
      <c r="K17" s="1">
        <f t="shared" si="3"/>
        <v>5.2218050043159536</v>
      </c>
      <c r="L17" s="1">
        <f t="shared" si="3"/>
        <v>8.0944030053599683</v>
      </c>
      <c r="M17" s="1">
        <f t="shared" si="3"/>
        <v>7.6099447075240372</v>
      </c>
      <c r="N17" s="1">
        <f t="shared" si="3"/>
        <v>8.1649118458734993</v>
      </c>
      <c r="O17" s="1">
        <f t="shared" si="4"/>
        <v>8.0472458960498603</v>
      </c>
      <c r="P17" s="1">
        <f t="shared" si="5"/>
        <v>8.122772184320155</v>
      </c>
      <c r="Q17" s="1">
        <f t="shared" si="6"/>
        <v>8.1352402278896125</v>
      </c>
      <c r="R17" s="1">
        <f t="shared" si="15"/>
        <v>8.1090365539885596</v>
      </c>
      <c r="S17" s="1"/>
      <c r="T17" s="1">
        <f t="shared" si="16"/>
        <v>5.2433809913216622</v>
      </c>
      <c r="U17" s="1">
        <f t="shared" si="7"/>
        <v>8.1512356406107394</v>
      </c>
      <c r="V17" s="1">
        <f t="shared" si="7"/>
        <v>7.6875839137125919</v>
      </c>
      <c r="W17" s="1">
        <f t="shared" si="7"/>
        <v>8.2773937181873301</v>
      </c>
      <c r="X17" s="1">
        <f t="shared" si="7"/>
        <v>8.1696079487703734</v>
      </c>
      <c r="Y17" s="1">
        <f t="shared" si="7"/>
        <v>8.2528583198652008</v>
      </c>
      <c r="Z17" s="1">
        <f t="shared" si="7"/>
        <v>8.2666014717895901</v>
      </c>
      <c r="AA17" s="1">
        <f t="shared" si="7"/>
        <v>8.2377179449240359</v>
      </c>
      <c r="AD17" s="1">
        <f t="shared" si="17"/>
        <v>-4.3151974011417238E-2</v>
      </c>
      <c r="AE17" s="1">
        <f t="shared" si="8"/>
        <v>-0.11366527050154218</v>
      </c>
      <c r="AF17" s="1">
        <f t="shared" si="8"/>
        <v>-0.15527841237711026</v>
      </c>
      <c r="AG17" s="1">
        <f t="shared" si="8"/>
        <v>-0.22496374462765978</v>
      </c>
      <c r="AH17" s="1">
        <f t="shared" si="8"/>
        <v>-0.24472410544102452</v>
      </c>
      <c r="AI17" s="1">
        <f t="shared" si="8"/>
        <v>-0.26017227109009333</v>
      </c>
      <c r="AJ17" s="1">
        <f t="shared" si="8"/>
        <v>-0.26272248779995522</v>
      </c>
      <c r="AK17" s="1">
        <f t="shared" si="8"/>
        <v>-0.25736278187095429</v>
      </c>
      <c r="AL17" s="1"/>
      <c r="AM17" t="s">
        <v>146</v>
      </c>
      <c r="AN17" s="7">
        <f t="shared" si="18"/>
        <v>-7.0513296490124944E-2</v>
      </c>
      <c r="AO17" s="7">
        <f t="shared" si="18"/>
        <v>-4.1613141875568083E-2</v>
      </c>
      <c r="AP17" s="7">
        <f t="shared" si="9"/>
        <v>-8.9445693063914256E-2</v>
      </c>
      <c r="AS17" t="s">
        <v>146</v>
      </c>
      <c r="AT17">
        <v>-362.20803171087999</v>
      </c>
      <c r="AU17">
        <v>-363.75074674059101</v>
      </c>
      <c r="AV17">
        <v>-363.74290666750801</v>
      </c>
      <c r="AW17">
        <v>-363.80373263978601</v>
      </c>
      <c r="AX17">
        <v>1.201221341603</v>
      </c>
      <c r="AY17">
        <v>1.1727099999999999</v>
      </c>
      <c r="AZ17">
        <f t="shared" si="19"/>
        <v>-363.79354344040854</v>
      </c>
      <c r="BB17">
        <v>-115.09312023297301</v>
      </c>
      <c r="BC17">
        <v>-115.572663250837</v>
      </c>
      <c r="BD17">
        <v>-115.573257953938</v>
      </c>
      <c r="BE17">
        <v>-115.589103520252</v>
      </c>
      <c r="BF17">
        <v>1.210743152514</v>
      </c>
      <c r="BG17">
        <f t="shared" si="10"/>
        <v>-115.58634542528243</v>
      </c>
      <c r="BI17">
        <v>-247.106521235244</v>
      </c>
      <c r="BJ17">
        <v>-248.16500310089</v>
      </c>
      <c r="BK17">
        <v>-248.15727404335399</v>
      </c>
      <c r="BL17">
        <v>-248.20125900228399</v>
      </c>
      <c r="BM17">
        <v>1.1981777799560001</v>
      </c>
      <c r="BN17">
        <f t="shared" si="11"/>
        <v>-248.19398392035706</v>
      </c>
      <c r="BP17">
        <v>-247.106550718574</v>
      </c>
      <c r="BQ17">
        <v>-248.16509675946699</v>
      </c>
      <c r="BR17">
        <v>-248.15741227213201</v>
      </c>
      <c r="BS17">
        <v>-248.201463773109</v>
      </c>
      <c r="BT17">
        <v>1.197114470075</v>
      </c>
      <c r="BU17">
        <f t="shared" si="12"/>
        <v>-248.19421034122078</v>
      </c>
      <c r="BW17">
        <v>-115.093159516688</v>
      </c>
      <c r="BX17">
        <v>-115.572750729391</v>
      </c>
      <c r="BY17">
        <v>-115.573367177051</v>
      </c>
      <c r="BZ17">
        <v>-115.589257251959</v>
      </c>
      <c r="CA17">
        <v>1.2091228507339999</v>
      </c>
      <c r="CB17">
        <f t="shared" si="20"/>
        <v>-115.58650899708884</v>
      </c>
    </row>
    <row r="18" spans="1:80" x14ac:dyDescent="0.2">
      <c r="A18" t="s">
        <v>147</v>
      </c>
      <c r="B18" s="1">
        <f t="shared" si="0"/>
        <v>3.5184986096982422</v>
      </c>
      <c r="C18" s="1">
        <f t="shared" si="0"/>
        <v>5.0753719708452518</v>
      </c>
      <c r="D18" s="1">
        <f t="shared" si="0"/>
        <v>4.8112843109956094</v>
      </c>
      <c r="E18" s="1">
        <f t="shared" si="0"/>
        <v>5.1472479493905725</v>
      </c>
      <c r="F18" s="1">
        <f t="shared" si="1"/>
        <v>5.0934832733584701</v>
      </c>
      <c r="G18" s="1">
        <f t="shared" si="13"/>
        <v>5.146175463610863</v>
      </c>
      <c r="H18" s="1">
        <f t="shared" si="2"/>
        <v>5.1540735637208712</v>
      </c>
      <c r="I18" s="1">
        <f t="shared" si="14"/>
        <v>5.133357986740342</v>
      </c>
      <c r="J18" s="1"/>
      <c r="K18" s="1">
        <f t="shared" si="3"/>
        <v>3.4858058573627475</v>
      </c>
      <c r="L18" s="1">
        <f t="shared" si="3"/>
        <v>4.9940111253569643</v>
      </c>
      <c r="M18" s="1">
        <f t="shared" si="3"/>
        <v>4.7107123707168901</v>
      </c>
      <c r="N18" s="1">
        <f t="shared" si="3"/>
        <v>4.9876774510614341</v>
      </c>
      <c r="O18" s="1">
        <f t="shared" si="4"/>
        <v>4.9305677115697151</v>
      </c>
      <c r="P18" s="1">
        <f t="shared" si="5"/>
        <v>4.9716191008137542</v>
      </c>
      <c r="Q18" s="1">
        <f t="shared" si="6"/>
        <v>4.9777723463013928</v>
      </c>
      <c r="R18" s="1">
        <f t="shared" si="15"/>
        <v>4.9616332712322189</v>
      </c>
      <c r="S18" s="1"/>
      <c r="T18" s="1">
        <f t="shared" si="16"/>
        <v>3.5021522335304951</v>
      </c>
      <c r="U18" s="1">
        <f t="shared" si="7"/>
        <v>5.0346915481011081</v>
      </c>
      <c r="V18" s="1">
        <f t="shared" si="7"/>
        <v>4.7609983408562497</v>
      </c>
      <c r="W18" s="1">
        <f t="shared" si="7"/>
        <v>5.0674627002260033</v>
      </c>
      <c r="X18" s="1">
        <f t="shared" si="7"/>
        <v>5.0120254924640921</v>
      </c>
      <c r="Y18" s="1">
        <f t="shared" si="7"/>
        <v>5.0588972822123086</v>
      </c>
      <c r="Z18" s="1">
        <f t="shared" si="7"/>
        <v>5.065922955011132</v>
      </c>
      <c r="AA18" s="1">
        <f t="shared" si="7"/>
        <v>5.0474956289862805</v>
      </c>
      <c r="AD18" s="1">
        <f t="shared" si="17"/>
        <v>-3.2692752335494735E-2</v>
      </c>
      <c r="AE18" s="1">
        <f t="shared" si="8"/>
        <v>-8.1360845488287481E-2</v>
      </c>
      <c r="AF18" s="1">
        <f t="shared" si="8"/>
        <v>-0.1005719402787193</v>
      </c>
      <c r="AG18" s="1">
        <f t="shared" si="8"/>
        <v>-0.15957049832913839</v>
      </c>
      <c r="AH18" s="1">
        <f t="shared" si="8"/>
        <v>-0.16291556178875499</v>
      </c>
      <c r="AI18" s="1">
        <f t="shared" si="8"/>
        <v>-0.17455636279710873</v>
      </c>
      <c r="AJ18" s="1">
        <f t="shared" si="8"/>
        <v>-0.17630121741947846</v>
      </c>
      <c r="AK18" s="1">
        <f t="shared" si="8"/>
        <v>-0.17172471550812318</v>
      </c>
      <c r="AL18" s="1"/>
      <c r="AM18" t="s">
        <v>147</v>
      </c>
      <c r="AN18" s="7">
        <f t="shared" si="18"/>
        <v>-4.8668093152792746E-2</v>
      </c>
      <c r="AO18" s="7">
        <f t="shared" si="18"/>
        <v>-1.9211094790431815E-2</v>
      </c>
      <c r="AP18" s="7">
        <f t="shared" si="9"/>
        <v>-6.2343621510035696E-2</v>
      </c>
      <c r="AS18" t="s">
        <v>147</v>
      </c>
      <c r="AT18">
        <v>-191.160704327443</v>
      </c>
      <c r="AU18">
        <v>-191.93863128771201</v>
      </c>
      <c r="AV18">
        <v>-191.933391426936</v>
      </c>
      <c r="AW18">
        <v>-191.95821064705899</v>
      </c>
      <c r="AX18">
        <v>1.2147077007480001</v>
      </c>
      <c r="AY18">
        <v>1.18672</v>
      </c>
      <c r="AZ18">
        <f t="shared" si="19"/>
        <v>-191.95382368410182</v>
      </c>
      <c r="BB18">
        <v>-115.09351583311501</v>
      </c>
      <c r="BC18">
        <v>-115.572822760598</v>
      </c>
      <c r="BD18">
        <v>-115.57344716274601</v>
      </c>
      <c r="BE18">
        <v>-115.58926415453701</v>
      </c>
      <c r="BF18">
        <v>1.2108729731629999</v>
      </c>
      <c r="BG18">
        <f t="shared" si="10"/>
        <v>-115.58650963266776</v>
      </c>
      <c r="BI18">
        <v>-76.061581410117</v>
      </c>
      <c r="BJ18">
        <v>-76.357720407379006</v>
      </c>
      <c r="BK18">
        <v>-76.352276994912003</v>
      </c>
      <c r="BL18">
        <v>-76.360743831129</v>
      </c>
      <c r="BM18">
        <v>1.223518056951</v>
      </c>
      <c r="BN18">
        <f t="shared" si="11"/>
        <v>-76.359197069502557</v>
      </c>
      <c r="BP18">
        <v>-76.061615157394996</v>
      </c>
      <c r="BQ18">
        <v>-76.357812954091003</v>
      </c>
      <c r="BR18">
        <v>-76.352392440120994</v>
      </c>
      <c r="BS18">
        <v>-76.360935016476006</v>
      </c>
      <c r="BT18">
        <v>1.2209680483459999</v>
      </c>
      <c r="BU18">
        <f t="shared" si="12"/>
        <v>-76.359389000241123</v>
      </c>
      <c r="BW18">
        <v>-115.09353418505199</v>
      </c>
      <c r="BX18">
        <v>-115.572859870641</v>
      </c>
      <c r="BY18">
        <v>-115.57349198911901</v>
      </c>
      <c r="BZ18">
        <v>-115.589327260955</v>
      </c>
      <c r="CA18">
        <v>1.2101540775020001</v>
      </c>
      <c r="CB18">
        <f t="shared" si="20"/>
        <v>-115.58657732439193</v>
      </c>
    </row>
    <row r="19" spans="1:80" x14ac:dyDescent="0.2">
      <c r="A19" t="s">
        <v>148</v>
      </c>
      <c r="B19" s="1">
        <f t="shared" si="0"/>
        <v>0.93330060096691547</v>
      </c>
      <c r="C19" s="1">
        <f t="shared" si="0"/>
        <v>3.0848656477686704</v>
      </c>
      <c r="D19" s="1">
        <f t="shared" si="0"/>
        <v>2.754107432218114</v>
      </c>
      <c r="E19" s="1">
        <f t="shared" si="0"/>
        <v>3.1353798437351061</v>
      </c>
      <c r="F19" s="1">
        <f t="shared" si="1"/>
        <v>3.0837317797888155</v>
      </c>
      <c r="G19" s="1">
        <f t="shared" si="13"/>
        <v>3.1396986977628449</v>
      </c>
      <c r="H19" s="1">
        <f t="shared" si="2"/>
        <v>3.150129760906029</v>
      </c>
      <c r="I19" s="1">
        <f t="shared" si="14"/>
        <v>3.1303077001005555</v>
      </c>
      <c r="J19" s="1"/>
      <c r="K19" s="1">
        <f t="shared" si="3"/>
        <v>0.90522362338571105</v>
      </c>
      <c r="L19" s="1">
        <f t="shared" si="3"/>
        <v>3.017676304859815</v>
      </c>
      <c r="M19" s="1">
        <f t="shared" si="3"/>
        <v>2.6651485968926498</v>
      </c>
      <c r="N19" s="1">
        <f t="shared" si="3"/>
        <v>3.0100543316398891</v>
      </c>
      <c r="O19" s="1">
        <f t="shared" si="4"/>
        <v>2.9503213746568298</v>
      </c>
      <c r="P19" s="1">
        <f t="shared" si="5"/>
        <v>2.9987408605934101</v>
      </c>
      <c r="Q19" s="1">
        <f t="shared" si="6"/>
        <v>3.0077652402349573</v>
      </c>
      <c r="R19" s="1">
        <f t="shared" si="15"/>
        <v>2.9906162881549085</v>
      </c>
      <c r="S19" s="1"/>
      <c r="T19" s="1">
        <f t="shared" si="16"/>
        <v>0.91926211217631326</v>
      </c>
      <c r="U19" s="1">
        <f t="shared" si="7"/>
        <v>3.0512709763142425</v>
      </c>
      <c r="V19" s="1">
        <f t="shared" si="7"/>
        <v>2.7096280145553822</v>
      </c>
      <c r="W19" s="1">
        <f t="shared" si="7"/>
        <v>3.0727170876874976</v>
      </c>
      <c r="X19" s="1">
        <f t="shared" si="7"/>
        <v>3.0170265772228229</v>
      </c>
      <c r="Y19" s="1">
        <f t="shared" si="7"/>
        <v>3.0692197791781277</v>
      </c>
      <c r="Z19" s="1">
        <f t="shared" si="7"/>
        <v>3.0789475005704929</v>
      </c>
      <c r="AA19" s="1">
        <f t="shared" si="7"/>
        <v>3.0604619941277322</v>
      </c>
      <c r="AD19" s="1">
        <f t="shared" si="17"/>
        <v>-2.8076977581204421E-2</v>
      </c>
      <c r="AE19" s="1">
        <f t="shared" si="8"/>
        <v>-6.7189342908855476E-2</v>
      </c>
      <c r="AF19" s="1">
        <f t="shared" si="8"/>
        <v>-8.8958835325464225E-2</v>
      </c>
      <c r="AG19" s="1">
        <f t="shared" si="8"/>
        <v>-0.12532551209521703</v>
      </c>
      <c r="AH19" s="1">
        <f t="shared" si="8"/>
        <v>-0.13341040513198577</v>
      </c>
      <c r="AI19" s="1">
        <f t="shared" si="8"/>
        <v>-0.14095783716943489</v>
      </c>
      <c r="AJ19" s="1">
        <f t="shared" si="8"/>
        <v>-0.14236452067107175</v>
      </c>
      <c r="AK19" s="1">
        <f t="shared" si="8"/>
        <v>-0.13969141194564694</v>
      </c>
      <c r="AL19" s="1"/>
      <c r="AM19" t="s">
        <v>148</v>
      </c>
      <c r="AN19" s="7">
        <f t="shared" si="18"/>
        <v>-3.9112365327651055E-2</v>
      </c>
      <c r="AO19" s="7">
        <f t="shared" si="18"/>
        <v>-2.1769492416608749E-2</v>
      </c>
      <c r="AP19" s="7">
        <f t="shared" si="9"/>
        <v>-4.445156980652154E-2</v>
      </c>
      <c r="AS19" t="s">
        <v>148</v>
      </c>
      <c r="AT19">
        <v>-210.35206527414999</v>
      </c>
      <c r="AU19">
        <v>-211.283178574955</v>
      </c>
      <c r="AV19">
        <v>-211.29079958837499</v>
      </c>
      <c r="AW19">
        <v>-211.322861909105</v>
      </c>
      <c r="AX19">
        <v>1.2014353053910001</v>
      </c>
      <c r="AY19">
        <v>1.1697900000000001</v>
      </c>
      <c r="AZ19">
        <f t="shared" si="19"/>
        <v>-211.31748626936908</v>
      </c>
      <c r="BB19">
        <v>-95.256878544345</v>
      </c>
      <c r="BC19">
        <v>-95.705317837346996</v>
      </c>
      <c r="BD19">
        <v>-95.712855686476999</v>
      </c>
      <c r="BE19">
        <v>-95.728482247977993</v>
      </c>
      <c r="BF19">
        <v>1.193848397967</v>
      </c>
      <c r="BG19">
        <f t="shared" si="10"/>
        <v>-95.725944920861878</v>
      </c>
      <c r="BI19">
        <v>-115.093699420687</v>
      </c>
      <c r="BJ19">
        <v>-115.57294469148</v>
      </c>
      <c r="BK19">
        <v>-115.57355495251601</v>
      </c>
      <c r="BL19">
        <v>-115.589383115507</v>
      </c>
      <c r="BM19">
        <v>1.210830258318</v>
      </c>
      <c r="BN19">
        <f t="shared" si="11"/>
        <v>-115.58662710931277</v>
      </c>
      <c r="BP19">
        <v>-115.093727770181</v>
      </c>
      <c r="BQ19">
        <v>-115.57299559052301</v>
      </c>
      <c r="BR19">
        <v>-115.573630966538</v>
      </c>
      <c r="BS19">
        <v>-115.589494193512</v>
      </c>
      <c r="BT19">
        <v>1.209687094397</v>
      </c>
      <c r="BU19">
        <f t="shared" si="12"/>
        <v>-115.58674446262097</v>
      </c>
      <c r="BW19">
        <v>-95.256894938361</v>
      </c>
      <c r="BX19">
        <v>-95.705374011333006</v>
      </c>
      <c r="BY19">
        <v>-95.712921437377005</v>
      </c>
      <c r="BZ19">
        <v>-95.728570888880995</v>
      </c>
      <c r="CA19">
        <v>1.1929087426139999</v>
      </c>
      <c r="CB19">
        <f t="shared" si="20"/>
        <v>-95.726040170558306</v>
      </c>
    </row>
    <row r="20" spans="1:80" x14ac:dyDescent="0.2">
      <c r="A20" t="s">
        <v>149</v>
      </c>
      <c r="B20" s="1">
        <f t="shared" si="0"/>
        <v>0.93688108923669566</v>
      </c>
      <c r="C20" s="1">
        <f t="shared" si="0"/>
        <v>4.3210669468249439</v>
      </c>
      <c r="D20" s="1">
        <f t="shared" si="0"/>
        <v>3.688258362540533</v>
      </c>
      <c r="E20" s="1">
        <f t="shared" si="0"/>
        <v>4.2205467340306946</v>
      </c>
      <c r="F20" s="1">
        <f t="shared" si="1"/>
        <v>4.1535764105594817</v>
      </c>
      <c r="G20" s="1">
        <f t="shared" si="13"/>
        <v>4.2278597837452265</v>
      </c>
      <c r="H20" s="1">
        <f t="shared" si="2"/>
        <v>4.2431151614469904</v>
      </c>
      <c r="I20" s="1">
        <f t="shared" si="14"/>
        <v>4.2193258507445588</v>
      </c>
      <c r="J20" s="1"/>
      <c r="K20" s="1">
        <f t="shared" si="3"/>
        <v>0.9104029807484938</v>
      </c>
      <c r="L20" s="1">
        <f t="shared" si="3"/>
        <v>4.2328712390020824</v>
      </c>
      <c r="M20" s="1">
        <f t="shared" si="3"/>
        <v>3.5818976389651969</v>
      </c>
      <c r="N20" s="1">
        <f t="shared" si="3"/>
        <v>4.0728266710519181</v>
      </c>
      <c r="O20" s="1">
        <f t="shared" si="4"/>
        <v>3.9959980616271324</v>
      </c>
      <c r="P20" s="1">
        <f t="shared" si="5"/>
        <v>4.0621050531008835</v>
      </c>
      <c r="Q20" s="1">
        <f t="shared" si="6"/>
        <v>4.0756812691558224</v>
      </c>
      <c r="R20" s="1">
        <f t="shared" si="15"/>
        <v>4.0545104513492642</v>
      </c>
      <c r="S20" s="1"/>
      <c r="T20" s="1">
        <f t="shared" si="16"/>
        <v>0.92364203499259467</v>
      </c>
      <c r="U20" s="1">
        <f t="shared" si="7"/>
        <v>4.2769690929135127</v>
      </c>
      <c r="V20" s="1">
        <f t="shared" si="7"/>
        <v>3.6350780007528649</v>
      </c>
      <c r="W20" s="1">
        <f t="shared" si="7"/>
        <v>4.1466867025413059</v>
      </c>
      <c r="X20" s="1">
        <f t="shared" si="7"/>
        <v>4.0747872360933073</v>
      </c>
      <c r="Y20" s="1">
        <f t="shared" si="7"/>
        <v>4.144982418423055</v>
      </c>
      <c r="Z20" s="1">
        <f t="shared" si="7"/>
        <v>4.1593982153014064</v>
      </c>
      <c r="AA20" s="1">
        <f t="shared" si="7"/>
        <v>4.1369181510469115</v>
      </c>
      <c r="AD20" s="1">
        <f t="shared" si="17"/>
        <v>-2.6478108488201868E-2</v>
      </c>
      <c r="AE20" s="1">
        <f t="shared" si="8"/>
        <v>-8.8195707822861458E-2</v>
      </c>
      <c r="AF20" s="1">
        <f t="shared" si="8"/>
        <v>-0.1063607235753361</v>
      </c>
      <c r="AG20" s="1">
        <f t="shared" si="8"/>
        <v>-0.14772006297877649</v>
      </c>
      <c r="AH20" s="1">
        <f t="shared" si="8"/>
        <v>-0.15757834893234923</v>
      </c>
      <c r="AI20" s="1">
        <f t="shared" si="8"/>
        <v>-0.16575473064434298</v>
      </c>
      <c r="AJ20" s="1">
        <f t="shared" si="8"/>
        <v>-0.16743389229116801</v>
      </c>
      <c r="AK20" s="1">
        <f t="shared" si="8"/>
        <v>-0.16481539939529455</v>
      </c>
      <c r="AL20" s="1"/>
      <c r="AM20" t="s">
        <v>149</v>
      </c>
      <c r="AN20" s="7">
        <f t="shared" si="18"/>
        <v>-6.171759933465959E-2</v>
      </c>
      <c r="AO20" s="7">
        <f t="shared" si="18"/>
        <v>-1.8165015752474645E-2</v>
      </c>
      <c r="AP20" s="7">
        <f t="shared" si="9"/>
        <v>-5.121762535701313E-2</v>
      </c>
      <c r="AS20" t="s">
        <v>149</v>
      </c>
      <c r="AT20">
        <v>-190.51521830135999</v>
      </c>
      <c r="AU20">
        <v>-191.4175316166</v>
      </c>
      <c r="AV20">
        <v>-191.431589789984</v>
      </c>
      <c r="AW20">
        <v>-191.46371241679699</v>
      </c>
      <c r="AX20">
        <v>1.1924248398890001</v>
      </c>
      <c r="AY20">
        <v>1.15964</v>
      </c>
      <c r="AZ20">
        <f t="shared" si="19"/>
        <v>-191.45852870113248</v>
      </c>
      <c r="BB20">
        <v>-95.256818752095995</v>
      </c>
      <c r="BC20">
        <v>-95.705304685094006</v>
      </c>
      <c r="BD20">
        <v>-95.712839416915998</v>
      </c>
      <c r="BE20">
        <v>-95.728475874384998</v>
      </c>
      <c r="BF20">
        <v>1.193810242299</v>
      </c>
      <c r="BG20">
        <f t="shared" si="10"/>
        <v>-95.725937359046981</v>
      </c>
      <c r="BI20">
        <v>-95.256906534275004</v>
      </c>
      <c r="BJ20">
        <v>-95.705340873292002</v>
      </c>
      <c r="BK20">
        <v>-95.712872759481996</v>
      </c>
      <c r="BL20">
        <v>-95.728510673347003</v>
      </c>
      <c r="BM20">
        <v>1.193785139232</v>
      </c>
      <c r="BN20">
        <f t="shared" si="11"/>
        <v>-95.725972197019871</v>
      </c>
      <c r="BP20">
        <v>-95.256929457682006</v>
      </c>
      <c r="BQ20">
        <v>-95.705418699692999</v>
      </c>
      <c r="BR20">
        <v>-95.712968872149006</v>
      </c>
      <c r="BS20">
        <v>-95.728644073107006</v>
      </c>
      <c r="BT20">
        <v>1.192477565878</v>
      </c>
      <c r="BU20">
        <f t="shared" si="12"/>
        <v>-95.726113942049295</v>
      </c>
      <c r="BW20">
        <v>-95.256838024239002</v>
      </c>
      <c r="BX20">
        <v>-95.705367407493995</v>
      </c>
      <c r="BY20">
        <v>-95.712912800843995</v>
      </c>
      <c r="BZ20">
        <v>-95.728577881519996</v>
      </c>
      <c r="CA20">
        <v>1.1927184309579999</v>
      </c>
      <c r="CB20">
        <f t="shared" si="20"/>
        <v>-95.726046731090563</v>
      </c>
    </row>
    <row r="21" spans="1:80" x14ac:dyDescent="0.2">
      <c r="A21" t="s">
        <v>150</v>
      </c>
      <c r="B21" s="1">
        <f t="shared" si="0"/>
        <v>1.5200964205472327</v>
      </c>
      <c r="C21" s="1">
        <f t="shared" si="0"/>
        <v>5.5559857777361179</v>
      </c>
      <c r="D21" s="1">
        <f t="shared" si="0"/>
        <v>4.8095821469126525</v>
      </c>
      <c r="E21" s="1">
        <f t="shared" si="0"/>
        <v>5.4957206602291953</v>
      </c>
      <c r="F21" s="1">
        <f t="shared" si="1"/>
        <v>5.4201639454798825</v>
      </c>
      <c r="G21" s="1">
        <f t="shared" si="13"/>
        <v>5.5217586509434842</v>
      </c>
      <c r="H21" s="1">
        <f t="shared" si="2"/>
        <v>5.5396165897201506</v>
      </c>
      <c r="I21" s="1">
        <f t="shared" si="14"/>
        <v>5.506439153617432</v>
      </c>
      <c r="J21" s="1"/>
      <c r="K21" s="1">
        <f t="shared" si="3"/>
        <v>1.4785427445912238</v>
      </c>
      <c r="L21" s="1">
        <f t="shared" si="3"/>
        <v>5.4416682079844074</v>
      </c>
      <c r="M21" s="1">
        <f t="shared" si="3"/>
        <v>4.6589544684795507</v>
      </c>
      <c r="N21" s="1">
        <f t="shared" si="3"/>
        <v>5.2787889581441458</v>
      </c>
      <c r="O21" s="1">
        <f t="shared" si="4"/>
        <v>5.1841750427008355</v>
      </c>
      <c r="P21" s="1">
        <f t="shared" si="5"/>
        <v>5.2715664940455156</v>
      </c>
      <c r="Q21" s="1">
        <f t="shared" si="6"/>
        <v>5.2869278377355808</v>
      </c>
      <c r="R21" s="1">
        <f t="shared" si="15"/>
        <v>5.2583887098383029</v>
      </c>
      <c r="S21" s="1"/>
      <c r="T21" s="1">
        <f t="shared" si="16"/>
        <v>1.4993195825692283</v>
      </c>
      <c r="U21" s="1">
        <f t="shared" si="7"/>
        <v>5.4988269928602627</v>
      </c>
      <c r="V21" s="1">
        <f t="shared" si="7"/>
        <v>4.7342683076961016</v>
      </c>
      <c r="W21" s="1">
        <f t="shared" si="7"/>
        <v>5.3872548091866701</v>
      </c>
      <c r="X21" s="1">
        <f t="shared" si="7"/>
        <v>5.302169494090359</v>
      </c>
      <c r="Y21" s="1">
        <f t="shared" si="7"/>
        <v>5.3966625724944999</v>
      </c>
      <c r="Z21" s="1">
        <f t="shared" si="7"/>
        <v>5.4132722137278657</v>
      </c>
      <c r="AA21" s="1">
        <f t="shared" si="7"/>
        <v>5.3824139317278679</v>
      </c>
      <c r="AD21" s="1">
        <f t="shared" si="17"/>
        <v>-4.1553675956008895E-2</v>
      </c>
      <c r="AE21" s="1">
        <f t="shared" si="8"/>
        <v>-0.11431756975171048</v>
      </c>
      <c r="AF21" s="1">
        <f t="shared" si="8"/>
        <v>-0.15062767843310176</v>
      </c>
      <c r="AG21" s="1">
        <f t="shared" si="8"/>
        <v>-0.21693170208504942</v>
      </c>
      <c r="AH21" s="1">
        <f t="shared" si="8"/>
        <v>-0.23598890277904694</v>
      </c>
      <c r="AI21" s="1">
        <f t="shared" si="8"/>
        <v>-0.25019215689796859</v>
      </c>
      <c r="AJ21" s="1">
        <f t="shared" si="8"/>
        <v>-0.25268875198456975</v>
      </c>
      <c r="AK21" s="1">
        <f t="shared" si="8"/>
        <v>-0.2480504437791291</v>
      </c>
      <c r="AL21" s="1"/>
      <c r="AM21" t="s">
        <v>150</v>
      </c>
      <c r="AN21" s="7">
        <f t="shared" si="18"/>
        <v>-7.2763893795701584E-2</v>
      </c>
      <c r="AO21" s="7">
        <f t="shared" si="18"/>
        <v>-3.6310108681391284E-2</v>
      </c>
      <c r="AP21" s="7">
        <f t="shared" si="9"/>
        <v>-8.5361224345945175E-2</v>
      </c>
      <c r="AS21" t="s">
        <v>150</v>
      </c>
      <c r="AT21">
        <v>-342.365946239273</v>
      </c>
      <c r="AU21">
        <v>-343.87928251435699</v>
      </c>
      <c r="AV21">
        <v>-343.87792178051001</v>
      </c>
      <c r="AW21">
        <v>-343.93863359789202</v>
      </c>
      <c r="AX21">
        <v>1.195637414218</v>
      </c>
      <c r="AY21">
        <v>1.16639</v>
      </c>
      <c r="AZ21">
        <f t="shared" si="19"/>
        <v>-343.92869956369083</v>
      </c>
      <c r="BB21">
        <v>-95.256802133945001</v>
      </c>
      <c r="BC21">
        <v>-95.705280815956002</v>
      </c>
      <c r="BD21">
        <v>-95.712818987812</v>
      </c>
      <c r="BE21">
        <v>-95.728455926761001</v>
      </c>
      <c r="BF21">
        <v>1.1938205802220001</v>
      </c>
      <c r="BG21">
        <f t="shared" si="10"/>
        <v>-95.72591721983116</v>
      </c>
      <c r="BI21">
        <v>-247.10672167758699</v>
      </c>
      <c r="BJ21">
        <v>-248.16514767184401</v>
      </c>
      <c r="BK21">
        <v>-248.15743823599101</v>
      </c>
      <c r="BL21">
        <v>-248.201419683148</v>
      </c>
      <c r="BM21">
        <v>1.1981914538909999</v>
      </c>
      <c r="BN21">
        <f t="shared" si="11"/>
        <v>-248.19414476316092</v>
      </c>
      <c r="BP21">
        <v>-247.10675618090301</v>
      </c>
      <c r="BQ21">
        <v>-248.16522933976901</v>
      </c>
      <c r="BR21">
        <v>-248.157557348186</v>
      </c>
      <c r="BS21">
        <v>-248.201599046751</v>
      </c>
      <c r="BT21">
        <v>1.1972519032440001</v>
      </c>
      <c r="BU21">
        <f t="shared" si="12"/>
        <v>-248.19434300577876</v>
      </c>
      <c r="BW21">
        <v>-95.256833850624005</v>
      </c>
      <c r="BX21">
        <v>-95.705381324667002</v>
      </c>
      <c r="BY21">
        <v>-95.712939916091997</v>
      </c>
      <c r="BZ21">
        <v>-95.728622265816</v>
      </c>
      <c r="CA21">
        <v>1.1921087604539999</v>
      </c>
      <c r="CB21">
        <f t="shared" si="20"/>
        <v>-95.72609504945251</v>
      </c>
    </row>
    <row r="22" spans="1:80" x14ac:dyDescent="0.2">
      <c r="A22" t="s">
        <v>151</v>
      </c>
      <c r="B22" s="1">
        <f t="shared" si="0"/>
        <v>4.5645115521680379</v>
      </c>
      <c r="C22" s="1">
        <f t="shared" si="0"/>
        <v>7.5666635807462006</v>
      </c>
      <c r="D22" s="1">
        <f t="shared" si="0"/>
        <v>6.9021403010976137</v>
      </c>
      <c r="E22" s="1">
        <f t="shared" si="0"/>
        <v>7.4131871735723571</v>
      </c>
      <c r="F22" s="1">
        <f t="shared" si="1"/>
        <v>7.3245416507977712</v>
      </c>
      <c r="G22" s="1">
        <f t="shared" si="13"/>
        <v>7.398280254414928</v>
      </c>
      <c r="H22" s="1">
        <f t="shared" si="2"/>
        <v>7.4107592835609983</v>
      </c>
      <c r="I22" s="1">
        <f t="shared" si="14"/>
        <v>7.3842269615104037</v>
      </c>
      <c r="J22" s="1"/>
      <c r="K22" s="1">
        <f t="shared" si="3"/>
        <v>4.5241418316509643</v>
      </c>
      <c r="L22" s="1">
        <f t="shared" si="3"/>
        <v>7.4649238923445838</v>
      </c>
      <c r="M22" s="1">
        <f t="shared" si="3"/>
        <v>6.7799583273419337</v>
      </c>
      <c r="N22" s="1">
        <f t="shared" si="3"/>
        <v>7.2380642080957811</v>
      </c>
      <c r="O22" s="1">
        <f t="shared" si="4"/>
        <v>7.1407865499510974</v>
      </c>
      <c r="P22" s="1">
        <f t="shared" si="5"/>
        <v>7.2037763327719793</v>
      </c>
      <c r="Q22" s="1">
        <f t="shared" si="6"/>
        <v>7.2144363032239216</v>
      </c>
      <c r="R22" s="1">
        <f t="shared" si="15"/>
        <v>7.1917715778057723</v>
      </c>
      <c r="S22" s="1"/>
      <c r="T22" s="1">
        <f t="shared" si="16"/>
        <v>4.5443266919095011</v>
      </c>
      <c r="U22" s="1">
        <f t="shared" si="7"/>
        <v>7.5157937365453922</v>
      </c>
      <c r="V22" s="1">
        <f t="shared" si="7"/>
        <v>6.8410493142197737</v>
      </c>
      <c r="W22" s="1">
        <f t="shared" si="7"/>
        <v>7.3256256908340696</v>
      </c>
      <c r="X22" s="1">
        <f t="shared" si="7"/>
        <v>7.2326641003744339</v>
      </c>
      <c r="Y22" s="1">
        <f t="shared" si="7"/>
        <v>7.3010282935934541</v>
      </c>
      <c r="Z22" s="1">
        <f t="shared" si="7"/>
        <v>7.3125977933924595</v>
      </c>
      <c r="AA22" s="1">
        <f t="shared" si="7"/>
        <v>7.287999269658088</v>
      </c>
      <c r="AD22" s="1">
        <f t="shared" si="17"/>
        <v>-4.0369720517073659E-2</v>
      </c>
      <c r="AE22" s="1">
        <f t="shared" si="8"/>
        <v>-0.10173968840161685</v>
      </c>
      <c r="AF22" s="1">
        <f t="shared" si="8"/>
        <v>-0.12218197375567996</v>
      </c>
      <c r="AG22" s="1">
        <f t="shared" si="8"/>
        <v>-0.17512296547657602</v>
      </c>
      <c r="AH22" s="1">
        <f t="shared" si="8"/>
        <v>-0.18375510084667379</v>
      </c>
      <c r="AI22" s="1">
        <f t="shared" si="8"/>
        <v>-0.19450392164294872</v>
      </c>
      <c r="AJ22" s="1">
        <f t="shared" si="8"/>
        <v>-0.19632298033707674</v>
      </c>
      <c r="AK22" s="1">
        <f t="shared" si="8"/>
        <v>-0.19245538370463144</v>
      </c>
      <c r="AL22" s="1"/>
      <c r="AM22" t="s">
        <v>151</v>
      </c>
      <c r="AN22" s="7">
        <f t="shared" si="18"/>
        <v>-6.1369967884543186E-2</v>
      </c>
      <c r="AO22" s="7">
        <f t="shared" si="18"/>
        <v>-2.0442285354063117E-2</v>
      </c>
      <c r="AP22" s="7">
        <f t="shared" si="9"/>
        <v>-6.1573127090993829E-2</v>
      </c>
      <c r="AS22" t="s">
        <v>151</v>
      </c>
      <c r="AT22">
        <v>-171.32523319730501</v>
      </c>
      <c r="AU22">
        <v>-172.07498108308999</v>
      </c>
      <c r="AV22">
        <v>-172.075945314595</v>
      </c>
      <c r="AW22">
        <v>-172.10091813653099</v>
      </c>
      <c r="AX22">
        <v>1.204113061723</v>
      </c>
      <c r="AY22">
        <v>1.1745699999999999</v>
      </c>
      <c r="AZ22">
        <f t="shared" si="19"/>
        <v>-172.09668491349964</v>
      </c>
      <c r="BB22">
        <v>-95.256944416566</v>
      </c>
      <c r="BC22">
        <v>-95.705353650687996</v>
      </c>
      <c r="BD22">
        <v>-95.712882718475001</v>
      </c>
      <c r="BE22">
        <v>-95.728519550466004</v>
      </c>
      <c r="BF22">
        <v>1.1937712990239999</v>
      </c>
      <c r="BG22">
        <f t="shared" si="10"/>
        <v>-95.725981401617901</v>
      </c>
      <c r="BI22">
        <v>-76.061014768868006</v>
      </c>
      <c r="BJ22">
        <v>-76.357569186939998</v>
      </c>
      <c r="BK22">
        <v>-76.352063335867996</v>
      </c>
      <c r="BL22">
        <v>-76.360584920815995</v>
      </c>
      <c r="BM22">
        <v>1.2229991993539999</v>
      </c>
      <c r="BN22">
        <f t="shared" si="11"/>
        <v>-76.35903111225943</v>
      </c>
      <c r="BP22">
        <v>-76.061054361876998</v>
      </c>
      <c r="BQ22">
        <v>-76.357645781654995</v>
      </c>
      <c r="BR22">
        <v>-76.352145716707</v>
      </c>
      <c r="BS22">
        <v>-76.360706296111005</v>
      </c>
      <c r="BT22">
        <v>1.221276184171</v>
      </c>
      <c r="BU22">
        <f t="shared" si="12"/>
        <v>-76.359155252727561</v>
      </c>
      <c r="BW22">
        <v>-95.256969156799002</v>
      </c>
      <c r="BX22">
        <v>-95.70543918848</v>
      </c>
      <c r="BY22">
        <v>-95.712995046996994</v>
      </c>
      <c r="BZ22">
        <v>-95.728677251369007</v>
      </c>
      <c r="CA22">
        <v>1.192105579558</v>
      </c>
      <c r="CB22">
        <f t="shared" si="20"/>
        <v>-95.726150093530563</v>
      </c>
    </row>
    <row r="23" spans="1:80" x14ac:dyDescent="0.2">
      <c r="A23" t="s">
        <v>152</v>
      </c>
      <c r="B23" s="1">
        <f t="shared" si="0"/>
        <v>3.1762616621804303</v>
      </c>
      <c r="C23" s="1">
        <f t="shared" si="0"/>
        <v>6.376967849661467</v>
      </c>
      <c r="D23" s="1">
        <f t="shared" si="0"/>
        <v>5.7862890879457201</v>
      </c>
      <c r="E23" s="1">
        <f t="shared" si="0"/>
        <v>6.3533018917619053</v>
      </c>
      <c r="F23" s="1">
        <f t="shared" si="1"/>
        <v>6.2724925395536166</v>
      </c>
      <c r="G23" s="1">
        <f t="shared" si="13"/>
        <v>6.3563820830940427</v>
      </c>
      <c r="H23" s="1">
        <f t="shared" si="2"/>
        <v>6.37018472000483</v>
      </c>
      <c r="I23" s="1">
        <f t="shared" si="14"/>
        <v>6.3411930872658129</v>
      </c>
      <c r="J23" s="1"/>
      <c r="K23" s="1">
        <f t="shared" si="3"/>
        <v>3.1339591170586196</v>
      </c>
      <c r="L23" s="1">
        <f t="shared" si="3"/>
        <v>6.2639300459972755</v>
      </c>
      <c r="M23" s="1">
        <f t="shared" si="3"/>
        <v>5.6385862381709284</v>
      </c>
      <c r="N23" s="1">
        <f t="shared" si="3"/>
        <v>6.1466074147900063</v>
      </c>
      <c r="O23" s="1">
        <f t="shared" si="4"/>
        <v>6.0483556338908144</v>
      </c>
      <c r="P23" s="1">
        <f t="shared" si="5"/>
        <v>6.1190572454283236</v>
      </c>
      <c r="Q23" s="1">
        <f t="shared" si="6"/>
        <v>6.1306900262478958</v>
      </c>
      <c r="R23" s="1">
        <f t="shared" si="15"/>
        <v>6.1062560495060341</v>
      </c>
      <c r="S23" s="1"/>
      <c r="T23" s="1">
        <f t="shared" si="16"/>
        <v>3.1551103896195247</v>
      </c>
      <c r="U23" s="1">
        <f t="shared" si="7"/>
        <v>6.3204489478293713</v>
      </c>
      <c r="V23" s="1">
        <f t="shared" si="7"/>
        <v>5.7124376630583242</v>
      </c>
      <c r="W23" s="1">
        <f t="shared" si="7"/>
        <v>6.2499546532759558</v>
      </c>
      <c r="X23" s="1">
        <f t="shared" si="7"/>
        <v>6.160424086722216</v>
      </c>
      <c r="Y23" s="1">
        <f t="shared" si="7"/>
        <v>6.2377196642611832</v>
      </c>
      <c r="Z23" s="1">
        <f t="shared" si="7"/>
        <v>6.2504373731263634</v>
      </c>
      <c r="AA23" s="1">
        <f t="shared" si="7"/>
        <v>6.2237245683859239</v>
      </c>
      <c r="AD23" s="1">
        <f t="shared" si="17"/>
        <v>-4.2302545121810642E-2</v>
      </c>
      <c r="AE23" s="1">
        <f t="shared" si="8"/>
        <v>-0.11303780366419147</v>
      </c>
      <c r="AF23" s="1">
        <f t="shared" si="8"/>
        <v>-0.14770284977479164</v>
      </c>
      <c r="AG23" s="1">
        <f t="shared" si="8"/>
        <v>-0.20669447697189902</v>
      </c>
      <c r="AH23" s="1">
        <f t="shared" si="8"/>
        <v>-0.2241369056628022</v>
      </c>
      <c r="AI23" s="1">
        <f t="shared" si="8"/>
        <v>-0.2373248376657191</v>
      </c>
      <c r="AJ23" s="1">
        <f t="shared" si="8"/>
        <v>-0.23949469375693422</v>
      </c>
      <c r="AK23" s="1">
        <f t="shared" si="8"/>
        <v>-0.23493703775977881</v>
      </c>
      <c r="AL23" s="1"/>
      <c r="AM23" t="s">
        <v>152</v>
      </c>
      <c r="AN23" s="7">
        <f t="shared" si="18"/>
        <v>-7.073525854238083E-2</v>
      </c>
      <c r="AO23" s="7">
        <f t="shared" si="18"/>
        <v>-3.4665046110600173E-2</v>
      </c>
      <c r="AP23" s="7">
        <f t="shared" si="9"/>
        <v>-7.6434055888010555E-2</v>
      </c>
      <c r="AS23" t="s">
        <v>152</v>
      </c>
      <c r="AT23">
        <v>-362.20546097608798</v>
      </c>
      <c r="AU23">
        <v>-363.74825013409298</v>
      </c>
      <c r="AV23">
        <v>-363.740199120277</v>
      </c>
      <c r="AW23">
        <v>-363.80089971761799</v>
      </c>
      <c r="AX23">
        <v>1.2009286033</v>
      </c>
      <c r="AY23">
        <v>1.1725399999999999</v>
      </c>
      <c r="AZ23">
        <f t="shared" si="19"/>
        <v>-363.79074383806807</v>
      </c>
      <c r="BB23">
        <v>-247.10668893389601</v>
      </c>
      <c r="BC23">
        <v>-248.165133929381</v>
      </c>
      <c r="BD23">
        <v>-248.15742254436799</v>
      </c>
      <c r="BE23">
        <v>-248.201381955626</v>
      </c>
      <c r="BF23">
        <v>1.1981488351359999</v>
      </c>
      <c r="BG23">
        <f t="shared" si="10"/>
        <v>-248.19411198558672</v>
      </c>
      <c r="BI23">
        <v>-115.09371034725</v>
      </c>
      <c r="BJ23">
        <v>-115.572953859999</v>
      </c>
      <c r="BK23">
        <v>-115.573555537681</v>
      </c>
      <c r="BL23">
        <v>-115.589393131382</v>
      </c>
      <c r="BM23">
        <v>1.2107824324730001</v>
      </c>
      <c r="BN23">
        <f t="shared" si="11"/>
        <v>-115.58663599976587</v>
      </c>
      <c r="BP23">
        <v>-115.09374400556899</v>
      </c>
      <c r="BQ23">
        <v>-115.573048918561</v>
      </c>
      <c r="BR23">
        <v>-115.573680116375</v>
      </c>
      <c r="BS23">
        <v>-115.58957228275401</v>
      </c>
      <c r="BT23">
        <v>1.2089794281640001</v>
      </c>
      <c r="BU23">
        <f t="shared" si="12"/>
        <v>-115.58682522538909</v>
      </c>
      <c r="BW23">
        <v>-247.10672268897099</v>
      </c>
      <c r="BX23">
        <v>-248.165219008018</v>
      </c>
      <c r="BY23">
        <v>-248.15753334513801</v>
      </c>
      <c r="BZ23">
        <v>-248.20153219285601</v>
      </c>
      <c r="CA23">
        <v>1.1973583425459999</v>
      </c>
      <c r="CB23">
        <f t="shared" si="20"/>
        <v>-248.19427994484386</v>
      </c>
    </row>
    <row r="24" spans="1:80" x14ac:dyDescent="0.2">
      <c r="A24" t="s">
        <v>153</v>
      </c>
      <c r="B24" s="1">
        <f t="shared" si="0"/>
        <v>3.5148714711277322</v>
      </c>
      <c r="C24" s="1">
        <f t="shared" si="0"/>
        <v>7.770028015375809</v>
      </c>
      <c r="D24" s="1">
        <f t="shared" si="0"/>
        <v>6.9036161124630988</v>
      </c>
      <c r="E24" s="1">
        <f t="shared" si="0"/>
        <v>7.6392115799201346</v>
      </c>
      <c r="F24" s="1">
        <f t="shared" si="1"/>
        <v>7.5575912572000661</v>
      </c>
      <c r="G24" s="1">
        <f t="shared" si="13"/>
        <v>7.6663734827756134</v>
      </c>
      <c r="H24" s="1">
        <f t="shared" si="2"/>
        <v>7.685430370113469</v>
      </c>
      <c r="I24" s="1">
        <f t="shared" si="14"/>
        <v>7.6499979451513997</v>
      </c>
      <c r="J24" s="1"/>
      <c r="K24" s="1">
        <f t="shared" si="3"/>
        <v>3.4691277335448869</v>
      </c>
      <c r="L24" s="1">
        <f t="shared" si="3"/>
        <v>7.6401253316342821</v>
      </c>
      <c r="M24" s="1">
        <f t="shared" si="3"/>
        <v>6.7374513270055258</v>
      </c>
      <c r="N24" s="1">
        <f t="shared" si="3"/>
        <v>7.4090257351291031</v>
      </c>
      <c r="O24" s="1">
        <f t="shared" si="4"/>
        <v>7.3071083505934897</v>
      </c>
      <c r="P24" s="1">
        <f t="shared" si="5"/>
        <v>7.4018650998971118</v>
      </c>
      <c r="Q24" s="1">
        <f t="shared" si="6"/>
        <v>7.4184649505292031</v>
      </c>
      <c r="R24" s="1">
        <f t="shared" si="15"/>
        <v>7.3876008880264692</v>
      </c>
      <c r="S24" s="1"/>
      <c r="T24" s="1">
        <f t="shared" si="16"/>
        <v>3.4919996023363096</v>
      </c>
      <c r="U24" s="1">
        <f t="shared" si="7"/>
        <v>7.7050766735050455</v>
      </c>
      <c r="V24" s="1">
        <f t="shared" si="7"/>
        <v>6.8205337197343123</v>
      </c>
      <c r="W24" s="1">
        <f t="shared" si="7"/>
        <v>7.5241186575246193</v>
      </c>
      <c r="X24" s="1">
        <f t="shared" si="7"/>
        <v>7.4323498038967779</v>
      </c>
      <c r="Y24" s="1">
        <f t="shared" si="7"/>
        <v>7.5341192913363626</v>
      </c>
      <c r="Z24" s="1">
        <f t="shared" si="7"/>
        <v>7.5519476603213356</v>
      </c>
      <c r="AA24" s="1">
        <f t="shared" si="7"/>
        <v>7.5187994165889345</v>
      </c>
      <c r="AD24" s="1">
        <f t="shared" si="17"/>
        <v>-4.5743737582845334E-2</v>
      </c>
      <c r="AE24" s="1">
        <f t="shared" si="8"/>
        <v>-0.12990268374152691</v>
      </c>
      <c r="AF24" s="1">
        <f t="shared" si="8"/>
        <v>-0.16616478545757296</v>
      </c>
      <c r="AG24" s="1">
        <f t="shared" si="8"/>
        <v>-0.23018584479103144</v>
      </c>
      <c r="AH24" s="1">
        <f t="shared" si="8"/>
        <v>-0.25048290660657635</v>
      </c>
      <c r="AI24" s="1">
        <f t="shared" si="8"/>
        <v>-0.26450838287850154</v>
      </c>
      <c r="AJ24" s="1">
        <f t="shared" si="8"/>
        <v>-0.2669654195842659</v>
      </c>
      <c r="AK24" s="1">
        <f t="shared" si="8"/>
        <v>-0.26239705712493056</v>
      </c>
      <c r="AL24" s="1"/>
      <c r="AM24" t="s">
        <v>153</v>
      </c>
      <c r="AN24" s="7">
        <f t="shared" si="18"/>
        <v>-8.415894615868158E-2</v>
      </c>
      <c r="AO24" s="7">
        <f t="shared" si="18"/>
        <v>-3.6262101716046047E-2</v>
      </c>
      <c r="AP24" s="7">
        <f t="shared" si="9"/>
        <v>-8.4318121149003389E-2</v>
      </c>
      <c r="AS24" t="s">
        <v>153</v>
      </c>
      <c r="AT24">
        <v>-342.36876554736602</v>
      </c>
      <c r="AU24">
        <v>-343.88265407508999</v>
      </c>
      <c r="AV24">
        <v>-343.88105837980999</v>
      </c>
      <c r="AW24">
        <v>-343.94186798945702</v>
      </c>
      <c r="AX24">
        <v>1.195480078933</v>
      </c>
      <c r="AY24">
        <v>1.1663399999999999</v>
      </c>
      <c r="AZ24">
        <f t="shared" si="19"/>
        <v>-343.93192464744476</v>
      </c>
      <c r="BB24">
        <v>-247.106274629013</v>
      </c>
      <c r="BC24">
        <v>-248.16493422308</v>
      </c>
      <c r="BD24">
        <v>-248.15718651517699</v>
      </c>
      <c r="BE24">
        <v>-248.20117952807601</v>
      </c>
      <c r="BF24">
        <v>1.198101404275</v>
      </c>
      <c r="BG24">
        <f t="shared" si="10"/>
        <v>-248.1939054546107</v>
      </c>
      <c r="BI24">
        <v>-95.256889614355003</v>
      </c>
      <c r="BJ24">
        <v>-95.705337524705996</v>
      </c>
      <c r="BK24">
        <v>-95.712870252526002</v>
      </c>
      <c r="BL24">
        <v>-95.728514603327994</v>
      </c>
      <c r="BM24">
        <v>1.1937557221220001</v>
      </c>
      <c r="BN24">
        <f t="shared" si="11"/>
        <v>-95.725975405039264</v>
      </c>
      <c r="BP24">
        <v>-95.256927357040993</v>
      </c>
      <c r="BQ24">
        <v>-95.705457790598999</v>
      </c>
      <c r="BR24">
        <v>-95.713023013908995</v>
      </c>
      <c r="BS24">
        <v>-95.728729243776996</v>
      </c>
      <c r="BT24">
        <v>1.1915549815869999</v>
      </c>
      <c r="BU24">
        <f t="shared" si="12"/>
        <v>-95.726204302318436</v>
      </c>
      <c r="BW24">
        <v>-247.10630978360999</v>
      </c>
      <c r="BX24">
        <v>-248.165020970282</v>
      </c>
      <c r="BY24">
        <v>-248.15729855422401</v>
      </c>
      <c r="BZ24">
        <v>-248.201331712105</v>
      </c>
      <c r="CA24">
        <v>1.197295884261</v>
      </c>
      <c r="CB24">
        <f t="shared" si="20"/>
        <v>-248.19407572723514</v>
      </c>
    </row>
    <row r="25" spans="1:80" x14ac:dyDescent="0.2">
      <c r="A25" t="s">
        <v>154</v>
      </c>
      <c r="B25" s="1">
        <f t="shared" si="0"/>
        <v>4.6701275355692449</v>
      </c>
      <c r="C25" s="1">
        <f t="shared" si="0"/>
        <v>8.7570121808345824</v>
      </c>
      <c r="D25" s="1">
        <f t="shared" si="0"/>
        <v>8.0597220732110859</v>
      </c>
      <c r="E25" s="1">
        <f t="shared" si="0"/>
        <v>8.8554842151676407</v>
      </c>
      <c r="F25" s="1">
        <f t="shared" si="1"/>
        <v>8.7712694568881933</v>
      </c>
      <c r="G25" s="1">
        <f t="shared" si="13"/>
        <v>8.8918198146307681</v>
      </c>
      <c r="H25" s="1">
        <f t="shared" si="2"/>
        <v>8.9114601779882285</v>
      </c>
      <c r="I25" s="1">
        <f t="shared" si="14"/>
        <v>8.8718111022017681</v>
      </c>
      <c r="J25" s="1"/>
      <c r="K25" s="1">
        <f t="shared" si="3"/>
        <v>4.6091195816559773</v>
      </c>
      <c r="L25" s="1">
        <f t="shared" si="3"/>
        <v>8.596324367999058</v>
      </c>
      <c r="M25" s="1">
        <f t="shared" si="3"/>
        <v>7.8399354639861043</v>
      </c>
      <c r="N25" s="1">
        <f t="shared" si="3"/>
        <v>8.5493240902813863</v>
      </c>
      <c r="O25" s="1">
        <f t="shared" si="4"/>
        <v>8.4310634233344359</v>
      </c>
      <c r="P25" s="1">
        <f t="shared" si="5"/>
        <v>8.5312123222072298</v>
      </c>
      <c r="Q25" s="1">
        <f t="shared" si="6"/>
        <v>8.5475288292715348</v>
      </c>
      <c r="R25" s="1">
        <f t="shared" si="15"/>
        <v>8.5145898039903543</v>
      </c>
      <c r="S25" s="1"/>
      <c r="T25" s="1">
        <f t="shared" si="16"/>
        <v>4.6396235586126107</v>
      </c>
      <c r="U25" s="1">
        <f t="shared" si="7"/>
        <v>8.6766682744168193</v>
      </c>
      <c r="V25" s="1">
        <f t="shared" si="7"/>
        <v>7.9498287685985947</v>
      </c>
      <c r="W25" s="1">
        <f t="shared" si="7"/>
        <v>8.7024041527245135</v>
      </c>
      <c r="X25" s="1">
        <f t="shared" si="7"/>
        <v>8.6011664401113137</v>
      </c>
      <c r="Y25" s="1">
        <f t="shared" si="7"/>
        <v>8.7115160684189981</v>
      </c>
      <c r="Z25" s="1">
        <f t="shared" si="7"/>
        <v>8.7294945036298817</v>
      </c>
      <c r="AA25" s="1">
        <f t="shared" si="7"/>
        <v>8.6932004530960612</v>
      </c>
      <c r="AD25" s="1">
        <f t="shared" si="17"/>
        <v>-6.1007953913267521E-2</v>
      </c>
      <c r="AE25" s="1">
        <f t="shared" si="8"/>
        <v>-0.16068781283552447</v>
      </c>
      <c r="AF25" s="1">
        <f t="shared" si="8"/>
        <v>-0.21978660922498161</v>
      </c>
      <c r="AG25" s="1">
        <f t="shared" si="8"/>
        <v>-0.30616012488625444</v>
      </c>
      <c r="AH25" s="1">
        <f t="shared" si="8"/>
        <v>-0.34020603355375734</v>
      </c>
      <c r="AI25" s="1">
        <f t="shared" si="8"/>
        <v>-0.36060749242353829</v>
      </c>
      <c r="AJ25" s="1">
        <f t="shared" si="8"/>
        <v>-0.36393134871669375</v>
      </c>
      <c r="AK25" s="1">
        <f t="shared" si="8"/>
        <v>-0.3572212982114138</v>
      </c>
      <c r="AL25" s="1"/>
      <c r="AM25" t="s">
        <v>154</v>
      </c>
      <c r="AN25" s="7">
        <f t="shared" si="18"/>
        <v>-9.9679858922256948E-2</v>
      </c>
      <c r="AO25" s="7">
        <f t="shared" si="18"/>
        <v>-5.9098796389457142E-2</v>
      </c>
      <c r="AP25" s="7">
        <f t="shared" si="9"/>
        <v>-0.12041942432877573</v>
      </c>
      <c r="AS25" t="s">
        <v>154</v>
      </c>
      <c r="AT25">
        <v>-494.21945975040302</v>
      </c>
      <c r="AU25">
        <v>-496.34368476593102</v>
      </c>
      <c r="AV25">
        <v>-496.32699796633699</v>
      </c>
      <c r="AW25">
        <v>-496.41644012264499</v>
      </c>
      <c r="AX25">
        <v>1.197022326715</v>
      </c>
      <c r="AY25">
        <v>1.1694199999999999</v>
      </c>
      <c r="AZ25">
        <f t="shared" si="19"/>
        <v>-496.40171850772691</v>
      </c>
      <c r="BB25">
        <v>-247.105830767779</v>
      </c>
      <c r="BC25">
        <v>-248.16481054091301</v>
      </c>
      <c r="BD25">
        <v>-248.15700977564501</v>
      </c>
      <c r="BE25">
        <v>-248.20111902163899</v>
      </c>
      <c r="BF25">
        <v>1.1982169443649999</v>
      </c>
      <c r="BG25">
        <f t="shared" si="10"/>
        <v>-248.19382217944334</v>
      </c>
      <c r="BI25">
        <v>-247.10618666097699</v>
      </c>
      <c r="BJ25">
        <v>-248.164919038394</v>
      </c>
      <c r="BK25">
        <v>-248.15714420654001</v>
      </c>
      <c r="BL25">
        <v>-248.201208989213</v>
      </c>
      <c r="BM25">
        <v>1.198252172796</v>
      </c>
      <c r="BN25">
        <f t="shared" si="11"/>
        <v>-248.19391842124489</v>
      </c>
      <c r="BP25">
        <v>-247.106233138633</v>
      </c>
      <c r="BQ25">
        <v>-248.16504994029</v>
      </c>
      <c r="BR25">
        <v>-248.15732643564201</v>
      </c>
      <c r="BS25">
        <v>-248.20146994171299</v>
      </c>
      <c r="BT25">
        <v>1.196921376051</v>
      </c>
      <c r="BU25">
        <f t="shared" si="12"/>
        <v>-248.19420730931861</v>
      </c>
      <c r="BW25">
        <v>-247.105881512482</v>
      </c>
      <c r="BX25">
        <v>-248.164935711336</v>
      </c>
      <c r="BY25">
        <v>-248.157177798785</v>
      </c>
      <c r="BZ25">
        <v>-248.201345966334</v>
      </c>
      <c r="CA25">
        <v>1.197045694556</v>
      </c>
      <c r="CB25">
        <f t="shared" si="20"/>
        <v>-248.19407544417138</v>
      </c>
    </row>
    <row r="26" spans="1:80" x14ac:dyDescent="0.2">
      <c r="A26" t="s">
        <v>155</v>
      </c>
      <c r="B26" s="1">
        <f t="shared" si="0"/>
        <v>3.4430161006403814</v>
      </c>
      <c r="C26" s="1">
        <f t="shared" si="0"/>
        <v>5.2177920001199372</v>
      </c>
      <c r="D26" s="1">
        <f t="shared" si="0"/>
        <v>4.9337414106567667</v>
      </c>
      <c r="E26" s="1">
        <f t="shared" si="0"/>
        <v>5.3217667129338935</v>
      </c>
      <c r="F26" s="1">
        <f t="shared" si="1"/>
        <v>5.2406229509948243</v>
      </c>
      <c r="G26" s="1">
        <f t="shared" si="13"/>
        <v>5.2946341020943226</v>
      </c>
      <c r="H26" s="1">
        <f t="shared" si="2"/>
        <v>5.3029061595311955</v>
      </c>
      <c r="I26" s="1">
        <f t="shared" si="14"/>
        <v>5.2839853126445915</v>
      </c>
      <c r="J26" s="1"/>
      <c r="K26" s="1">
        <f t="shared" si="3"/>
        <v>3.4056259784529073</v>
      </c>
      <c r="L26" s="1">
        <f t="shared" si="3"/>
        <v>5.1070253698056591</v>
      </c>
      <c r="M26" s="1">
        <f t="shared" si="3"/>
        <v>4.8082072817530968</v>
      </c>
      <c r="N26" s="1">
        <f t="shared" si="3"/>
        <v>5.1330425273599953</v>
      </c>
      <c r="O26" s="1">
        <f t="shared" si="4"/>
        <v>5.0452521569239295</v>
      </c>
      <c r="P26" s="1">
        <f t="shared" si="5"/>
        <v>5.0869720549539963</v>
      </c>
      <c r="Q26" s="1">
        <f t="shared" si="6"/>
        <v>5.093361650171647</v>
      </c>
      <c r="R26" s="1">
        <f t="shared" si="15"/>
        <v>5.0787465977855684</v>
      </c>
      <c r="S26" s="1"/>
      <c r="T26" s="1">
        <f t="shared" si="16"/>
        <v>3.4243210395466441</v>
      </c>
      <c r="U26" s="1">
        <f t="shared" si="7"/>
        <v>5.1624086849627986</v>
      </c>
      <c r="V26" s="1">
        <f t="shared" si="7"/>
        <v>4.8709743462049317</v>
      </c>
      <c r="W26" s="1">
        <f t="shared" si="7"/>
        <v>5.2274046201469444</v>
      </c>
      <c r="X26" s="1">
        <f t="shared" si="7"/>
        <v>5.1429375539593769</v>
      </c>
      <c r="Y26" s="1">
        <f t="shared" si="7"/>
        <v>5.1908030785241595</v>
      </c>
      <c r="Z26" s="1">
        <f t="shared" si="7"/>
        <v>5.1981339048514208</v>
      </c>
      <c r="AA26" s="1">
        <f t="shared" si="7"/>
        <v>5.1813659552150799</v>
      </c>
      <c r="AD26" s="1">
        <f t="shared" si="17"/>
        <v>-3.7390122187474173E-2</v>
      </c>
      <c r="AE26" s="1">
        <f t="shared" si="8"/>
        <v>-0.11076663031427803</v>
      </c>
      <c r="AF26" s="1">
        <f t="shared" si="8"/>
        <v>-0.12553412890366999</v>
      </c>
      <c r="AG26" s="1">
        <f t="shared" si="8"/>
        <v>-0.18872418557389814</v>
      </c>
      <c r="AH26" s="1">
        <f t="shared" si="8"/>
        <v>-0.19537079407089486</v>
      </c>
      <c r="AI26" s="1">
        <f t="shared" si="8"/>
        <v>-0.20766204714032632</v>
      </c>
      <c r="AJ26" s="1">
        <f t="shared" si="8"/>
        <v>-0.20954450935954849</v>
      </c>
      <c r="AK26" s="1">
        <f t="shared" si="8"/>
        <v>-0.20523871485902312</v>
      </c>
      <c r="AL26" s="1"/>
      <c r="AM26" t="s">
        <v>155</v>
      </c>
      <c r="AN26" s="7">
        <f t="shared" si="18"/>
        <v>-7.3376508126803852E-2</v>
      </c>
      <c r="AO26" s="7">
        <f t="shared" si="18"/>
        <v>-1.476749858939197E-2</v>
      </c>
      <c r="AP26" s="7">
        <f t="shared" si="9"/>
        <v>-6.9836665167224865E-2</v>
      </c>
      <c r="AS26" t="s">
        <v>155</v>
      </c>
      <c r="AT26">
        <v>-323.17326449248901</v>
      </c>
      <c r="AU26">
        <v>-324.53100385469202</v>
      </c>
      <c r="AV26">
        <v>-324.51734258834301</v>
      </c>
      <c r="AW26">
        <v>-324.570498964406</v>
      </c>
      <c r="AX26">
        <v>1.2029552134929999</v>
      </c>
      <c r="AY26">
        <v>1.1759999999999999</v>
      </c>
      <c r="AZ26">
        <f t="shared" si="19"/>
        <v>-324.56153074719276</v>
      </c>
      <c r="BB26">
        <v>-247.10617872518799</v>
      </c>
      <c r="BC26">
        <v>-248.16496750246199</v>
      </c>
      <c r="BD26">
        <v>-248.15719971760501</v>
      </c>
      <c r="BE26">
        <v>-248.201272953737</v>
      </c>
      <c r="BF26">
        <v>1.198266691857</v>
      </c>
      <c r="BG26">
        <f t="shared" si="10"/>
        <v>-248.19398054146626</v>
      </c>
      <c r="BI26">
        <v>-76.061598972119995</v>
      </c>
      <c r="BJ26">
        <v>-76.357721271740999</v>
      </c>
      <c r="BK26">
        <v>-76.352280453657997</v>
      </c>
      <c r="BL26">
        <v>-76.360745235934999</v>
      </c>
      <c r="BM26">
        <v>1.223537109147</v>
      </c>
      <c r="BN26">
        <f t="shared" si="11"/>
        <v>-76.359198741802857</v>
      </c>
      <c r="BP26">
        <v>-76.061639682532004</v>
      </c>
      <c r="BQ26">
        <v>-76.357847660085</v>
      </c>
      <c r="BR26">
        <v>-76.352414827306006</v>
      </c>
      <c r="BS26">
        <v>-76.360957684281004</v>
      </c>
      <c r="BT26">
        <v>1.2211359570360001</v>
      </c>
      <c r="BU26">
        <f t="shared" si="12"/>
        <v>-76.359410655187233</v>
      </c>
      <c r="BW26">
        <v>-247.10619759972599</v>
      </c>
      <c r="BX26">
        <v>-248.16501763197201</v>
      </c>
      <c r="BY26">
        <v>-248.15726539531701</v>
      </c>
      <c r="BZ26">
        <v>-248.201361256512</v>
      </c>
      <c r="CA26">
        <v>1.1977826738640001</v>
      </c>
      <c r="CB26">
        <f t="shared" si="20"/>
        <v>-248.19407997124733</v>
      </c>
    </row>
    <row r="27" spans="1:80" x14ac:dyDescent="0.2">
      <c r="A27" t="s">
        <v>170</v>
      </c>
      <c r="B27" s="1">
        <f t="shared" si="0"/>
        <v>12.938133826447784</v>
      </c>
      <c r="C27" s="1">
        <f t="shared" si="0"/>
        <v>17.29680259581459</v>
      </c>
      <c r="D27" s="1">
        <f t="shared" si="0"/>
        <v>16.473420170200164</v>
      </c>
      <c r="E27" s="1">
        <f t="shared" si="0"/>
        <v>17.676657243191283</v>
      </c>
      <c r="F27" s="1">
        <f t="shared" si="1"/>
        <v>17.53758317102918</v>
      </c>
      <c r="G27" s="1">
        <f t="shared" si="13"/>
        <v>17.72739792548705</v>
      </c>
      <c r="H27" s="1">
        <f t="shared" si="2"/>
        <v>17.750495691599664</v>
      </c>
      <c r="I27" s="1">
        <f t="shared" si="14"/>
        <v>17.687949403046321</v>
      </c>
      <c r="J27" s="1"/>
      <c r="K27" s="1">
        <f t="shared" si="3"/>
        <v>12.842916489954161</v>
      </c>
      <c r="L27" s="1">
        <f t="shared" si="3"/>
        <v>17.054619991151082</v>
      </c>
      <c r="M27" s="1">
        <f t="shared" si="3"/>
        <v>16.14615271981905</v>
      </c>
      <c r="N27" s="1">
        <f t="shared" si="3"/>
        <v>17.227108565700902</v>
      </c>
      <c r="O27" s="1">
        <f t="shared" si="4"/>
        <v>17.019631393263701</v>
      </c>
      <c r="P27" s="1">
        <f t="shared" si="5"/>
        <v>17.175433784246025</v>
      </c>
      <c r="Q27" s="1">
        <f t="shared" si="6"/>
        <v>17.19439272764836</v>
      </c>
      <c r="R27" s="1">
        <f t="shared" si="15"/>
        <v>17.143053929821431</v>
      </c>
      <c r="S27" s="1"/>
      <c r="T27" s="1">
        <f t="shared" si="16"/>
        <v>12.890525158200973</v>
      </c>
      <c r="U27" s="1">
        <f t="shared" si="16"/>
        <v>17.175711293482834</v>
      </c>
      <c r="V27" s="1">
        <f t="shared" si="16"/>
        <v>16.309786445009607</v>
      </c>
      <c r="W27" s="1">
        <f t="shared" si="16"/>
        <v>17.451882904446094</v>
      </c>
      <c r="X27" s="1">
        <f t="shared" si="16"/>
        <v>17.278607282146439</v>
      </c>
      <c r="Y27" s="1">
        <f t="shared" si="16"/>
        <v>17.451415854866539</v>
      </c>
      <c r="Z27" s="1">
        <f t="shared" si="16"/>
        <v>17.472444209624012</v>
      </c>
      <c r="AA27" s="1">
        <f t="shared" si="16"/>
        <v>17.415501666433876</v>
      </c>
      <c r="AD27" s="1">
        <f t="shared" si="17"/>
        <v>-9.5217336493622184E-2</v>
      </c>
      <c r="AE27" s="1">
        <f t="shared" si="17"/>
        <v>-0.24218260466350827</v>
      </c>
      <c r="AF27" s="1">
        <f t="shared" si="17"/>
        <v>-0.3272674503811146</v>
      </c>
      <c r="AG27" s="1">
        <f t="shared" si="17"/>
        <v>-0.4495486774903803</v>
      </c>
      <c r="AH27" s="1">
        <f t="shared" si="17"/>
        <v>-0.51795177776547874</v>
      </c>
      <c r="AI27" s="1">
        <f t="shared" si="17"/>
        <v>-0.55196414124102589</v>
      </c>
      <c r="AJ27" s="1">
        <f t="shared" si="17"/>
        <v>-0.55610296395130376</v>
      </c>
      <c r="AK27" s="1">
        <f t="shared" si="17"/>
        <v>-0.54489547322489074</v>
      </c>
      <c r="AL27" s="1"/>
      <c r="AM27" t="s">
        <v>170</v>
      </c>
      <c r="AN27" s="7">
        <f t="shared" si="18"/>
        <v>-0.14696526816988609</v>
      </c>
      <c r="AO27" s="7">
        <f t="shared" si="18"/>
        <v>-8.5084845717606328E-2</v>
      </c>
      <c r="AP27" s="7">
        <f t="shared" si="9"/>
        <v>-0.19068432738436414</v>
      </c>
      <c r="AS27" t="s">
        <v>170</v>
      </c>
      <c r="AT27">
        <v>-825.27848298697597</v>
      </c>
      <c r="AU27">
        <v>-828.58256717890799</v>
      </c>
      <c r="AV27">
        <v>-828.48046348167304</v>
      </c>
      <c r="AW27">
        <v>-828.63974605490898</v>
      </c>
      <c r="AX27">
        <v>1.2000751016569999</v>
      </c>
      <c r="AY27">
        <v>1.1783699999999999</v>
      </c>
      <c r="AZ27">
        <f t="shared" si="19"/>
        <v>-828.61319065267764</v>
      </c>
      <c r="BB27">
        <v>-412.62880201180297</v>
      </c>
      <c r="BC27">
        <v>-414.27743787767901</v>
      </c>
      <c r="BD27">
        <v>-414.22700025888997</v>
      </c>
      <c r="BE27">
        <v>-414.30570162385197</v>
      </c>
      <c r="BF27">
        <v>1.200959882652</v>
      </c>
      <c r="BG27">
        <f t="shared" si="10"/>
        <v>-414.29253231045874</v>
      </c>
      <c r="BI27">
        <v>-412.629062747359</v>
      </c>
      <c r="BJ27">
        <v>-414.27756509288503</v>
      </c>
      <c r="BK27">
        <v>-414.227211157802</v>
      </c>
      <c r="BL27">
        <v>-414.30587488582597</v>
      </c>
      <c r="BM27">
        <v>1.2009863719780001</v>
      </c>
      <c r="BN27">
        <f t="shared" si="11"/>
        <v>-414.29271042561999</v>
      </c>
      <c r="BP27">
        <v>-412.62913794062501</v>
      </c>
      <c r="BQ27">
        <v>-414.27775301438902</v>
      </c>
      <c r="BR27">
        <v>-414.22746587084498</v>
      </c>
      <c r="BS27">
        <v>-414.30622497151899</v>
      </c>
      <c r="BT27">
        <v>1.199718923769</v>
      </c>
      <c r="BU27">
        <f t="shared" si="12"/>
        <v>-414.29311383147444</v>
      </c>
      <c r="BW27">
        <v>-412.62887855701501</v>
      </c>
      <c r="BX27">
        <v>-414.27763589870602</v>
      </c>
      <c r="BY27">
        <v>-414.22726707970497</v>
      </c>
      <c r="BZ27">
        <v>-414.30606793954797</v>
      </c>
      <c r="CA27">
        <v>1.1996373658749999</v>
      </c>
      <c r="CB27">
        <f t="shared" si="20"/>
        <v>-414.29295431326784</v>
      </c>
    </row>
    <row r="28" spans="1:80" x14ac:dyDescent="0.2">
      <c r="A28" t="s">
        <v>156</v>
      </c>
      <c r="B28" s="1">
        <f t="shared" si="0"/>
        <v>4.4744632247865956</v>
      </c>
      <c r="C28" s="1">
        <f t="shared" si="0"/>
        <v>7.1520262418862695</v>
      </c>
      <c r="D28" s="1">
        <f t="shared" si="0"/>
        <v>6.5371665138844106</v>
      </c>
      <c r="E28" s="1">
        <f t="shared" si="0"/>
        <v>7.1383785289703203</v>
      </c>
      <c r="F28" s="1">
        <f t="shared" si="1"/>
        <v>6.9752424630604475</v>
      </c>
      <c r="G28" s="1">
        <f t="shared" si="13"/>
        <v>7.0484843810031892</v>
      </c>
      <c r="H28" s="1">
        <f t="shared" si="2"/>
        <v>7.0590773724878231</v>
      </c>
      <c r="I28" s="1">
        <f t="shared" si="14"/>
        <v>7.0371425946790218</v>
      </c>
      <c r="J28" s="1"/>
      <c r="K28" s="1">
        <f t="shared" si="3"/>
        <v>4.4293949057896205</v>
      </c>
      <c r="L28" s="1">
        <f t="shared" si="3"/>
        <v>7.0303176342899434</v>
      </c>
      <c r="M28" s="1">
        <f t="shared" si="3"/>
        <v>6.3996889684161777</v>
      </c>
      <c r="N28" s="1">
        <f t="shared" si="3"/>
        <v>6.9395410507766044</v>
      </c>
      <c r="O28" s="1">
        <f t="shared" si="4"/>
        <v>6.756425535880048</v>
      </c>
      <c r="P28" s="1">
        <f t="shared" si="5"/>
        <v>6.8160683225943322</v>
      </c>
      <c r="Q28" s="1">
        <f t="shared" si="6"/>
        <v>6.8246944693355767</v>
      </c>
      <c r="R28" s="1">
        <f t="shared" si="15"/>
        <v>6.8068324128626925</v>
      </c>
      <c r="S28" s="1"/>
      <c r="T28" s="1">
        <f t="shared" si="16"/>
        <v>4.4519290652881081</v>
      </c>
      <c r="U28" s="1">
        <f t="shared" si="16"/>
        <v>7.091171938088106</v>
      </c>
      <c r="V28" s="1">
        <f t="shared" si="16"/>
        <v>6.4684277411502942</v>
      </c>
      <c r="W28" s="1">
        <f t="shared" si="16"/>
        <v>7.0389597898734628</v>
      </c>
      <c r="X28" s="1">
        <f t="shared" si="16"/>
        <v>6.8658339994702473</v>
      </c>
      <c r="Y28" s="1">
        <f t="shared" si="16"/>
        <v>6.9322763517987607</v>
      </c>
      <c r="Z28" s="1">
        <f t="shared" si="16"/>
        <v>6.9418859209116999</v>
      </c>
      <c r="AA28" s="1">
        <f t="shared" si="16"/>
        <v>6.9219875037708576</v>
      </c>
      <c r="AD28" s="1">
        <f t="shared" si="17"/>
        <v>-4.5068318996975165E-2</v>
      </c>
      <c r="AE28" s="1">
        <f t="shared" si="17"/>
        <v>-0.12170860759632607</v>
      </c>
      <c r="AF28" s="1">
        <f t="shared" si="17"/>
        <v>-0.13747754546823288</v>
      </c>
      <c r="AG28" s="1">
        <f t="shared" si="17"/>
        <v>-0.19883747819371589</v>
      </c>
      <c r="AH28" s="1">
        <f t="shared" si="17"/>
        <v>-0.21881692718039947</v>
      </c>
      <c r="AI28" s="1">
        <f t="shared" si="17"/>
        <v>-0.23241605840885704</v>
      </c>
      <c r="AJ28" s="1">
        <f t="shared" si="17"/>
        <v>-0.23438290315224641</v>
      </c>
      <c r="AK28" s="1">
        <f t="shared" si="17"/>
        <v>-0.23031018181632934</v>
      </c>
      <c r="AL28" s="1"/>
      <c r="AM28" t="s">
        <v>156</v>
      </c>
      <c r="AN28" s="7">
        <f t="shared" si="18"/>
        <v>-7.6640288599350903E-2</v>
      </c>
      <c r="AO28" s="7">
        <f t="shared" si="18"/>
        <v>-1.5768937871906807E-2</v>
      </c>
      <c r="AP28" s="7">
        <f t="shared" si="9"/>
        <v>-8.1339381712166592E-2</v>
      </c>
      <c r="AS28" t="s">
        <v>156</v>
      </c>
      <c r="AT28">
        <v>-322.85060057763098</v>
      </c>
      <c r="AU28">
        <v>-324.23980059013599</v>
      </c>
      <c r="AV28">
        <v>-324.21236012186301</v>
      </c>
      <c r="AW28">
        <v>-324.279153775368</v>
      </c>
      <c r="AX28">
        <v>1.19137071913</v>
      </c>
      <c r="AY28">
        <v>1.1671899999999999</v>
      </c>
      <c r="AZ28">
        <f t="shared" si="19"/>
        <v>-324.26842466368237</v>
      </c>
      <c r="BB28">
        <v>-76.061053680273005</v>
      </c>
      <c r="BC28">
        <v>-76.357590711531998</v>
      </c>
      <c r="BD28">
        <v>-76.352086904104993</v>
      </c>
      <c r="BE28">
        <v>-76.360605263192994</v>
      </c>
      <c r="BF28">
        <v>1.223032969965</v>
      </c>
      <c r="BG28">
        <f t="shared" si="10"/>
        <v>-76.359051850510525</v>
      </c>
      <c r="BI28">
        <v>-246.78241638662499</v>
      </c>
      <c r="BJ28">
        <v>-247.870812399774</v>
      </c>
      <c r="BK28">
        <v>-247.84985558023399</v>
      </c>
      <c r="BL28">
        <v>-247.907172782359</v>
      </c>
      <c r="BM28">
        <v>1.184203576027</v>
      </c>
      <c r="BN28">
        <f t="shared" si="11"/>
        <v>-247.89825705721424</v>
      </c>
      <c r="BP28">
        <v>-246.78243439129599</v>
      </c>
      <c r="BQ28">
        <v>-247.87089162474999</v>
      </c>
      <c r="BR28">
        <v>-247.84996008136201</v>
      </c>
      <c r="BS28">
        <v>-247.90732072169001</v>
      </c>
      <c r="BT28">
        <v>1.1833177716379999</v>
      </c>
      <c r="BU28">
        <f t="shared" si="12"/>
        <v>-247.8984344993948</v>
      </c>
      <c r="BW28">
        <v>-76.061107496537005</v>
      </c>
      <c r="BX28">
        <v>-76.35770544156</v>
      </c>
      <c r="BY28">
        <v>-76.352201487382004</v>
      </c>
      <c r="BZ28">
        <v>-76.360774191540003</v>
      </c>
      <c r="CA28">
        <v>1.22089980786</v>
      </c>
      <c r="CB28">
        <f t="shared" si="20"/>
        <v>-76.359223115285303</v>
      </c>
    </row>
    <row r="29" spans="1:80" x14ac:dyDescent="0.2">
      <c r="A29" t="s">
        <v>157</v>
      </c>
      <c r="B29" s="1">
        <f t="shared" si="0"/>
        <v>4.2785163911124018</v>
      </c>
      <c r="C29" s="1">
        <f t="shared" si="0"/>
        <v>7.7543755275820327</v>
      </c>
      <c r="D29" s="1">
        <f t="shared" si="0"/>
        <v>6.9399492381792491</v>
      </c>
      <c r="E29" s="1">
        <f t="shared" si="0"/>
        <v>7.6737465828037941</v>
      </c>
      <c r="F29" s="1">
        <f t="shared" si="1"/>
        <v>7.5195289797127032</v>
      </c>
      <c r="G29" s="1">
        <f t="shared" si="13"/>
        <v>7.6151770244579691</v>
      </c>
      <c r="H29" s="1">
        <f t="shared" si="2"/>
        <v>7.6302143889342364</v>
      </c>
      <c r="I29" s="1">
        <f t="shared" si="14"/>
        <v>7.6014235971913804</v>
      </c>
      <c r="J29" s="1"/>
      <c r="K29" s="1">
        <f t="shared" si="3"/>
        <v>4.2381923501071794</v>
      </c>
      <c r="L29" s="1">
        <f t="shared" si="3"/>
        <v>7.6343732318939832</v>
      </c>
      <c r="M29" s="1">
        <f t="shared" si="3"/>
        <v>6.7897560266134578</v>
      </c>
      <c r="N29" s="1">
        <f t="shared" si="3"/>
        <v>7.4626458847708061</v>
      </c>
      <c r="O29" s="1">
        <f t="shared" si="4"/>
        <v>7.2792688910859678</v>
      </c>
      <c r="P29" s="1">
        <f t="shared" si="5"/>
        <v>7.3600531991098661</v>
      </c>
      <c r="Q29" s="1">
        <f t="shared" si="6"/>
        <v>7.3727537523407625</v>
      </c>
      <c r="R29" s="1">
        <f t="shared" si="15"/>
        <v>7.3484370588359331</v>
      </c>
      <c r="S29" s="1"/>
      <c r="T29" s="1">
        <f t="shared" si="16"/>
        <v>4.2583543706097906</v>
      </c>
      <c r="U29" s="1">
        <f t="shared" si="16"/>
        <v>7.694374379738008</v>
      </c>
      <c r="V29" s="1">
        <f t="shared" si="16"/>
        <v>6.864852632396353</v>
      </c>
      <c r="W29" s="1">
        <f t="shared" si="16"/>
        <v>7.5681962337873001</v>
      </c>
      <c r="X29" s="1">
        <f t="shared" si="16"/>
        <v>7.3993989353993355</v>
      </c>
      <c r="Y29" s="1">
        <f t="shared" si="16"/>
        <v>7.4876151117839171</v>
      </c>
      <c r="Z29" s="1">
        <f t="shared" si="16"/>
        <v>7.501484070637499</v>
      </c>
      <c r="AA29" s="1">
        <f t="shared" si="16"/>
        <v>7.4749303280136568</v>
      </c>
      <c r="AD29" s="1">
        <f t="shared" si="17"/>
        <v>-4.0324041005222355E-2</v>
      </c>
      <c r="AE29" s="1">
        <f t="shared" si="17"/>
        <v>-0.12000229568804954</v>
      </c>
      <c r="AF29" s="1">
        <f t="shared" si="17"/>
        <v>-0.15019321156579135</v>
      </c>
      <c r="AG29" s="1">
        <f t="shared" si="17"/>
        <v>-0.21110069803298792</v>
      </c>
      <c r="AH29" s="1">
        <f t="shared" si="17"/>
        <v>-0.24026008862673542</v>
      </c>
      <c r="AI29" s="1">
        <f t="shared" si="17"/>
        <v>-0.25512382534810296</v>
      </c>
      <c r="AJ29" s="1">
        <f t="shared" si="17"/>
        <v>-0.25746063659347396</v>
      </c>
      <c r="AK29" s="1">
        <f t="shared" si="17"/>
        <v>-0.25298653835544727</v>
      </c>
      <c r="AL29" s="1"/>
      <c r="AM29" t="s">
        <v>157</v>
      </c>
      <c r="AN29" s="7">
        <f t="shared" si="18"/>
        <v>-7.9678254682827188E-2</v>
      </c>
      <c r="AO29" s="7">
        <f t="shared" si="18"/>
        <v>-3.0190915877741809E-2</v>
      </c>
      <c r="AP29" s="7">
        <f t="shared" si="9"/>
        <v>-9.0066877060944073E-2</v>
      </c>
      <c r="AS29" t="s">
        <v>157</v>
      </c>
      <c r="AT29">
        <v>-361.88219462022499</v>
      </c>
      <c r="AU29">
        <v>-363.45574986877398</v>
      </c>
      <c r="AV29">
        <v>-363.43407879101699</v>
      </c>
      <c r="AW29">
        <v>-363.50841945003799</v>
      </c>
      <c r="AX29">
        <v>1.1909752900070001</v>
      </c>
      <c r="AY29">
        <v>1.16503</v>
      </c>
      <c r="AZ29">
        <f t="shared" si="19"/>
        <v>-363.49649877541532</v>
      </c>
      <c r="BB29">
        <v>-115.09296382225401</v>
      </c>
      <c r="BC29">
        <v>-115.57258483657</v>
      </c>
      <c r="BD29">
        <v>-115.573170678954</v>
      </c>
      <c r="BE29">
        <v>-115.589025073043</v>
      </c>
      <c r="BF29">
        <v>1.2107076185029999</v>
      </c>
      <c r="BG29">
        <f t="shared" si="10"/>
        <v>-115.58626582583068</v>
      </c>
      <c r="BI29">
        <v>-246.78241254838099</v>
      </c>
      <c r="BJ29">
        <v>-247.87080764872599</v>
      </c>
      <c r="BK29">
        <v>-247.849848599437</v>
      </c>
      <c r="BL29">
        <v>-247.90716548391401</v>
      </c>
      <c r="BM29">
        <v>1.1842033385090001</v>
      </c>
      <c r="BN29">
        <f t="shared" si="11"/>
        <v>-247.89824981788752</v>
      </c>
      <c r="BP29">
        <v>-246.78243758127201</v>
      </c>
      <c r="BQ29">
        <v>-247.87091343274801</v>
      </c>
      <c r="BR29">
        <v>-247.849984915188</v>
      </c>
      <c r="BS29">
        <v>-247.90735781356199</v>
      </c>
      <c r="BT29">
        <v>1.1830774299310001</v>
      </c>
      <c r="BU29">
        <f t="shared" si="12"/>
        <v>-247.8984795419322</v>
      </c>
      <c r="BW29">
        <v>-115.09300304980999</v>
      </c>
      <c r="BX29">
        <v>-115.572670288371</v>
      </c>
      <c r="BY29">
        <v>-115.573273711311</v>
      </c>
      <c r="BZ29">
        <v>-115.589169153757</v>
      </c>
      <c r="CA29">
        <v>1.2092139084589999</v>
      </c>
      <c r="CB29">
        <f t="shared" si="20"/>
        <v>-115.58641898059281</v>
      </c>
    </row>
    <row r="30" spans="1:80" x14ac:dyDescent="0.2">
      <c r="A30" t="s">
        <v>158</v>
      </c>
      <c r="B30" s="1">
        <f t="shared" si="0"/>
        <v>15.653987719807338</v>
      </c>
      <c r="C30" s="1">
        <f t="shared" si="0"/>
        <v>19.038987510550562</v>
      </c>
      <c r="D30" s="1">
        <f t="shared" si="0"/>
        <v>18.485291991951701</v>
      </c>
      <c r="E30" s="1">
        <f t="shared" si="0"/>
        <v>19.480965948512029</v>
      </c>
      <c r="F30" s="1">
        <f t="shared" si="1"/>
        <v>19.325827875588079</v>
      </c>
      <c r="G30" s="1">
        <f t="shared" si="13"/>
        <v>19.481091664013391</v>
      </c>
      <c r="H30" s="1">
        <f t="shared" si="2"/>
        <v>19.501881943793343</v>
      </c>
      <c r="I30" s="1">
        <f t="shared" si="14"/>
        <v>19.444595595945898</v>
      </c>
      <c r="J30" s="1"/>
      <c r="K30" s="1">
        <f t="shared" si="3"/>
        <v>15.582896950822965</v>
      </c>
      <c r="L30" s="1">
        <f t="shared" si="3"/>
        <v>18.85195703903015</v>
      </c>
      <c r="M30" s="1">
        <f t="shared" si="3"/>
        <v>18.224816650804172</v>
      </c>
      <c r="N30" s="1">
        <f t="shared" si="3"/>
        <v>19.103396796902821</v>
      </c>
      <c r="O30" s="1">
        <f t="shared" si="4"/>
        <v>18.905556290386677</v>
      </c>
      <c r="P30" s="1">
        <f t="shared" si="5"/>
        <v>19.031302516610356</v>
      </c>
      <c r="Q30" s="1">
        <f t="shared" si="6"/>
        <v>19.048140307643138</v>
      </c>
      <c r="R30" s="1">
        <f t="shared" si="15"/>
        <v>19.001744801459687</v>
      </c>
      <c r="S30" s="1"/>
      <c r="T30" s="1">
        <f t="shared" si="16"/>
        <v>15.618442335315152</v>
      </c>
      <c r="U30" s="1">
        <f t="shared" si="16"/>
        <v>18.945472274790355</v>
      </c>
      <c r="V30" s="1">
        <f t="shared" si="16"/>
        <v>18.355054321377935</v>
      </c>
      <c r="W30" s="1">
        <f t="shared" si="16"/>
        <v>19.292181372707425</v>
      </c>
      <c r="X30" s="1">
        <f t="shared" si="16"/>
        <v>19.11569208298738</v>
      </c>
      <c r="Y30" s="1">
        <f t="shared" si="16"/>
        <v>19.256197090311872</v>
      </c>
      <c r="Z30" s="1">
        <f t="shared" si="16"/>
        <v>19.27501112571824</v>
      </c>
      <c r="AA30" s="1">
        <f t="shared" si="16"/>
        <v>19.223170198702793</v>
      </c>
      <c r="AD30" s="1">
        <f t="shared" si="17"/>
        <v>-7.1090768984372943E-2</v>
      </c>
      <c r="AE30" s="1">
        <f t="shared" si="17"/>
        <v>-0.18703047152041208</v>
      </c>
      <c r="AF30" s="1">
        <f t="shared" si="17"/>
        <v>-0.26047534114752935</v>
      </c>
      <c r="AG30" s="1">
        <f t="shared" si="17"/>
        <v>-0.37756915160920812</v>
      </c>
      <c r="AH30" s="1">
        <f t="shared" si="17"/>
        <v>-0.42027158520140162</v>
      </c>
      <c r="AI30" s="1">
        <f t="shared" si="17"/>
        <v>-0.44978914740303466</v>
      </c>
      <c r="AJ30" s="1">
        <f t="shared" si="17"/>
        <v>-0.45374163615020535</v>
      </c>
      <c r="AK30" s="1">
        <f t="shared" si="17"/>
        <v>-0.4428507944862119</v>
      </c>
      <c r="AL30" s="1"/>
      <c r="AM30" t="s">
        <v>158</v>
      </c>
      <c r="AN30" s="7">
        <f t="shared" si="18"/>
        <v>-0.11593970253603914</v>
      </c>
      <c r="AO30" s="7">
        <f t="shared" si="18"/>
        <v>-7.3444869627117271E-2</v>
      </c>
      <c r="AP30" s="7">
        <f t="shared" si="9"/>
        <v>-0.15979624405387227</v>
      </c>
      <c r="AS30" t="s">
        <v>158</v>
      </c>
      <c r="AT30">
        <v>-455.83706533184602</v>
      </c>
      <c r="AU30">
        <v>-457.64141512883498</v>
      </c>
      <c r="AV30">
        <v>-457.60460245924702</v>
      </c>
      <c r="AW30">
        <v>-457.67866786080702</v>
      </c>
      <c r="AX30">
        <v>1.209454553497</v>
      </c>
      <c r="AY30">
        <v>1.18472</v>
      </c>
      <c r="AZ30">
        <f t="shared" si="19"/>
        <v>-457.66584114022584</v>
      </c>
      <c r="BB30">
        <v>-227.90606403425701</v>
      </c>
      <c r="BC30">
        <v>-228.80553691879001</v>
      </c>
      <c r="BD30">
        <v>-228.78757321582</v>
      </c>
      <c r="BE30">
        <v>-228.82381156180401</v>
      </c>
      <c r="BF30">
        <v>1.210013083272</v>
      </c>
      <c r="BG30">
        <f t="shared" si="10"/>
        <v>-228.81752193826358</v>
      </c>
      <c r="BI30">
        <v>-227.90605508128499</v>
      </c>
      <c r="BJ30">
        <v>-228.805537653431</v>
      </c>
      <c r="BK30">
        <v>-228.78757105675101</v>
      </c>
      <c r="BL30">
        <v>-228.823811404944</v>
      </c>
      <c r="BM30">
        <v>1.2100089521549999</v>
      </c>
      <c r="BN30">
        <f t="shared" si="11"/>
        <v>-228.81752153614906</v>
      </c>
      <c r="BP30">
        <v>-227.906111727585</v>
      </c>
      <c r="BQ30">
        <v>-228.805686677457</v>
      </c>
      <c r="BR30">
        <v>-228.78777860108701</v>
      </c>
      <c r="BS30">
        <v>-228.824112250404</v>
      </c>
      <c r="BT30">
        <v>1.207988647529</v>
      </c>
      <c r="BU30">
        <f t="shared" si="12"/>
        <v>-228.81785640801948</v>
      </c>
      <c r="BW30">
        <v>-227.90612067830401</v>
      </c>
      <c r="BX30">
        <v>-228.80568594677999</v>
      </c>
      <c r="BY30">
        <v>-228.78778076534499</v>
      </c>
      <c r="BZ30">
        <v>-228.824112411062</v>
      </c>
      <c r="CA30">
        <v>1.2079927396750001</v>
      </c>
      <c r="CB30">
        <f t="shared" si="20"/>
        <v>-228.81785681176791</v>
      </c>
    </row>
    <row r="31" spans="1:80" x14ac:dyDescent="0.2">
      <c r="A31" t="s">
        <v>159</v>
      </c>
      <c r="B31" s="1">
        <f t="shared" si="0"/>
        <v>12.367215535265663</v>
      </c>
      <c r="C31" s="1">
        <f t="shared" si="0"/>
        <v>16.185741757538459</v>
      </c>
      <c r="D31" s="1">
        <f t="shared" si="0"/>
        <v>15.685225989222301</v>
      </c>
      <c r="E31" s="1">
        <f t="shared" si="0"/>
        <v>16.60178845327729</v>
      </c>
      <c r="F31" s="1">
        <f t="shared" si="1"/>
        <v>16.472632302937011</v>
      </c>
      <c r="G31" s="1">
        <f t="shared" si="13"/>
        <v>16.610207934069244</v>
      </c>
      <c r="H31" s="1">
        <f t="shared" si="2"/>
        <v>16.63079371617572</v>
      </c>
      <c r="I31" s="1">
        <f t="shared" si="14"/>
        <v>16.5838928150649</v>
      </c>
      <c r="J31" s="1"/>
      <c r="K31" s="1">
        <f t="shared" si="3"/>
        <v>12.307334556413753</v>
      </c>
      <c r="L31" s="1">
        <f t="shared" si="3"/>
        <v>16.010774503551719</v>
      </c>
      <c r="M31" s="1">
        <f t="shared" si="3"/>
        <v>15.45632987601476</v>
      </c>
      <c r="N31" s="1">
        <f t="shared" si="3"/>
        <v>16.274788058940757</v>
      </c>
      <c r="O31" s="1">
        <f t="shared" si="4"/>
        <v>16.10927048158489</v>
      </c>
      <c r="P31" s="1">
        <f t="shared" si="5"/>
        <v>16.223352264190105</v>
      </c>
      <c r="Q31" s="1">
        <f t="shared" si="6"/>
        <v>16.240422603607787</v>
      </c>
      <c r="R31" s="1">
        <f t="shared" si="15"/>
        <v>16.201530989151948</v>
      </c>
      <c r="S31" s="1"/>
      <c r="T31" s="1">
        <f t="shared" si="16"/>
        <v>12.337275045839707</v>
      </c>
      <c r="U31" s="1">
        <f t="shared" si="16"/>
        <v>16.098258130545091</v>
      </c>
      <c r="V31" s="1">
        <f t="shared" si="16"/>
        <v>15.57077793261853</v>
      </c>
      <c r="W31" s="1">
        <f t="shared" si="16"/>
        <v>16.438288256109026</v>
      </c>
      <c r="X31" s="1">
        <f t="shared" si="16"/>
        <v>16.290951392260951</v>
      </c>
      <c r="Y31" s="1">
        <f t="shared" si="16"/>
        <v>16.416780099129674</v>
      </c>
      <c r="Z31" s="1">
        <f t="shared" si="16"/>
        <v>16.435608159891753</v>
      </c>
      <c r="AA31" s="1">
        <f t="shared" si="16"/>
        <v>16.392711902108424</v>
      </c>
      <c r="AD31" s="1">
        <f t="shared" si="17"/>
        <v>-5.9880978851909461E-2</v>
      </c>
      <c r="AE31" s="1">
        <f t="shared" si="17"/>
        <v>-0.17496725398673973</v>
      </c>
      <c r="AF31" s="1">
        <f t="shared" si="17"/>
        <v>-0.22889611320754177</v>
      </c>
      <c r="AG31" s="1">
        <f t="shared" si="17"/>
        <v>-0.32700039433653316</v>
      </c>
      <c r="AH31" s="1">
        <f t="shared" si="17"/>
        <v>-0.36336182135212169</v>
      </c>
      <c r="AI31" s="1">
        <f t="shared" si="17"/>
        <v>-0.38685566987913944</v>
      </c>
      <c r="AJ31" s="1">
        <f t="shared" si="17"/>
        <v>-0.39037111256793366</v>
      </c>
      <c r="AK31" s="1">
        <f t="shared" si="17"/>
        <v>-0.38236182591295176</v>
      </c>
      <c r="AL31" s="1"/>
      <c r="AM31" t="s">
        <v>159</v>
      </c>
      <c r="AN31" s="7">
        <f t="shared" si="18"/>
        <v>-0.11508627513483027</v>
      </c>
      <c r="AO31" s="7">
        <f t="shared" si="18"/>
        <v>-5.3928859220802039E-2</v>
      </c>
      <c r="AP31" s="7">
        <f t="shared" si="9"/>
        <v>-0.13446570814457992</v>
      </c>
      <c r="AS31" t="s">
        <v>159</v>
      </c>
      <c r="AT31">
        <v>-416.14873234303099</v>
      </c>
      <c r="AU31">
        <v>-417.89145525457297</v>
      </c>
      <c r="AV31">
        <v>-417.86787286454199</v>
      </c>
      <c r="AW31">
        <v>-417.94120353816601</v>
      </c>
      <c r="AX31">
        <v>1.2008637859310001</v>
      </c>
      <c r="AY31">
        <v>1.17472</v>
      </c>
      <c r="AZ31">
        <f t="shared" si="19"/>
        <v>-417.92893780336613</v>
      </c>
      <c r="BB31">
        <v>-208.064508940135</v>
      </c>
      <c r="BC31">
        <v>-208.93282950650701</v>
      </c>
      <c r="BD31">
        <v>-208.92143656323401</v>
      </c>
      <c r="BE31">
        <v>-208.957371943911</v>
      </c>
      <c r="BF31">
        <v>1.201636111477</v>
      </c>
      <c r="BG31">
        <f t="shared" si="10"/>
        <v>-208.95134194002301</v>
      </c>
      <c r="BI31">
        <v>-208.06451499125399</v>
      </c>
      <c r="BJ31">
        <v>-208.93283212779801</v>
      </c>
      <c r="BK31">
        <v>-208.921440303655</v>
      </c>
      <c r="BL31">
        <v>-208.957374961402</v>
      </c>
      <c r="BM31">
        <v>1.2016371125800001</v>
      </c>
      <c r="BN31">
        <f t="shared" si="11"/>
        <v>-208.95134505390845</v>
      </c>
      <c r="BP31">
        <v>-208.06456270450201</v>
      </c>
      <c r="BQ31">
        <v>-208.932971553127</v>
      </c>
      <c r="BR31">
        <v>-208.921622705396</v>
      </c>
      <c r="BS31">
        <v>-208.95763554411201</v>
      </c>
      <c r="BT31">
        <v>1.1999517483069999</v>
      </c>
      <c r="BU31">
        <f t="shared" si="12"/>
        <v>-208.95163461109706</v>
      </c>
      <c r="BW31">
        <v>-208.06455665329699</v>
      </c>
      <c r="BX31">
        <v>-208.93296890923401</v>
      </c>
      <c r="BY31">
        <v>-208.92161893065301</v>
      </c>
      <c r="BZ31">
        <v>-208.957632469478</v>
      </c>
      <c r="CA31">
        <v>1.199951071429</v>
      </c>
      <c r="CB31">
        <f t="shared" si="20"/>
        <v>-208.95163143673136</v>
      </c>
    </row>
    <row r="32" spans="1:80" x14ac:dyDescent="0.2">
      <c r="A32" t="s">
        <v>160</v>
      </c>
      <c r="B32" s="1">
        <f t="shared" si="0"/>
        <v>15.782664458958399</v>
      </c>
      <c r="C32" s="1">
        <f t="shared" si="0"/>
        <v>19.471225081552802</v>
      </c>
      <c r="D32" s="1">
        <f t="shared" si="0"/>
        <v>18.86294519288251</v>
      </c>
      <c r="E32" s="1">
        <f t="shared" si="0"/>
        <v>19.939563034277253</v>
      </c>
      <c r="F32" s="1">
        <f t="shared" si="1"/>
        <v>19.776142726834237</v>
      </c>
      <c r="G32" s="1">
        <f t="shared" si="13"/>
        <v>19.941139257268635</v>
      </c>
      <c r="H32" s="1">
        <f t="shared" si="2"/>
        <v>19.961932148277352</v>
      </c>
      <c r="I32" s="1">
        <f t="shared" si="14"/>
        <v>19.905177538381615</v>
      </c>
      <c r="J32" s="1"/>
      <c r="K32" s="1">
        <f t="shared" si="3"/>
        <v>15.700289782129635</v>
      </c>
      <c r="L32" s="1">
        <f t="shared" si="3"/>
        <v>19.261563346213546</v>
      </c>
      <c r="M32" s="1">
        <f t="shared" si="3"/>
        <v>18.572342161764542</v>
      </c>
      <c r="N32" s="1">
        <f t="shared" si="3"/>
        <v>19.529025555076952</v>
      </c>
      <c r="O32" s="1">
        <f t="shared" si="4"/>
        <v>19.311034337092298</v>
      </c>
      <c r="P32" s="1">
        <f t="shared" si="5"/>
        <v>19.444501239330517</v>
      </c>
      <c r="Q32" s="1">
        <f t="shared" si="6"/>
        <v>19.461320761196848</v>
      </c>
      <c r="R32" s="1">
        <f t="shared" si="15"/>
        <v>19.41541154146611</v>
      </c>
      <c r="S32" s="1"/>
      <c r="T32" s="1">
        <f t="shared" si="16"/>
        <v>15.741477120544017</v>
      </c>
      <c r="U32" s="1">
        <f t="shared" si="16"/>
        <v>19.366394213883176</v>
      </c>
      <c r="V32" s="1">
        <f t="shared" si="16"/>
        <v>18.717643677323526</v>
      </c>
      <c r="W32" s="1">
        <f t="shared" si="16"/>
        <v>19.734294294677102</v>
      </c>
      <c r="X32" s="1">
        <f t="shared" si="16"/>
        <v>19.543588531963266</v>
      </c>
      <c r="Y32" s="1">
        <f t="shared" si="16"/>
        <v>19.692820248299576</v>
      </c>
      <c r="Z32" s="1">
        <f t="shared" si="16"/>
        <v>19.7116264547371</v>
      </c>
      <c r="AA32" s="1">
        <f t="shared" si="16"/>
        <v>19.660294539923861</v>
      </c>
      <c r="AD32" s="1">
        <f t="shared" si="17"/>
        <v>-8.2374676828763427E-2</v>
      </c>
      <c r="AE32" s="1">
        <f t="shared" si="17"/>
        <v>-0.20966173533925669</v>
      </c>
      <c r="AF32" s="1">
        <f t="shared" si="17"/>
        <v>-0.2906030311179677</v>
      </c>
      <c r="AG32" s="1">
        <f t="shared" si="17"/>
        <v>-0.41053747920030048</v>
      </c>
      <c r="AH32" s="1">
        <f t="shared" si="17"/>
        <v>-0.46510838974193902</v>
      </c>
      <c r="AI32" s="1">
        <f t="shared" si="17"/>
        <v>-0.49663801793811757</v>
      </c>
      <c r="AJ32" s="1">
        <f t="shared" si="17"/>
        <v>-0.50061138708050379</v>
      </c>
      <c r="AK32" s="1">
        <f t="shared" si="17"/>
        <v>-0.48976599691550504</v>
      </c>
      <c r="AL32" s="1"/>
      <c r="AM32" t="s">
        <v>160</v>
      </c>
      <c r="AN32" s="7">
        <f t="shared" si="18"/>
        <v>-0.12728705851049327</v>
      </c>
      <c r="AO32" s="7">
        <f t="shared" si="18"/>
        <v>-8.0941295778711009E-2</v>
      </c>
      <c r="AP32" s="7">
        <f t="shared" si="9"/>
        <v>-0.17450535862397132</v>
      </c>
      <c r="AS32" t="s">
        <v>160</v>
      </c>
      <c r="AT32">
        <v>-640.559993624752</v>
      </c>
      <c r="AU32">
        <v>-643.113776217804</v>
      </c>
      <c r="AV32">
        <v>-643.04450585290601</v>
      </c>
      <c r="AW32">
        <v>-643.16111093558197</v>
      </c>
      <c r="AX32">
        <v>1.203449324528</v>
      </c>
      <c r="AY32">
        <v>1.18068</v>
      </c>
      <c r="AZ32">
        <f t="shared" si="19"/>
        <v>-643.14139824405152</v>
      </c>
      <c r="BB32">
        <v>-227.90607657465699</v>
      </c>
      <c r="BC32">
        <v>-228.805432190619</v>
      </c>
      <c r="BD32">
        <v>-228.78749140700199</v>
      </c>
      <c r="BE32">
        <v>-228.82371747472101</v>
      </c>
      <c r="BF32">
        <v>1.2100140789560001</v>
      </c>
      <c r="BG32">
        <f t="shared" si="10"/>
        <v>-228.8174299575933</v>
      </c>
      <c r="BI32">
        <v>-412.62876577436299</v>
      </c>
      <c r="BJ32">
        <v>-414.27731465618501</v>
      </c>
      <c r="BK32">
        <v>-414.22695443056898</v>
      </c>
      <c r="BL32">
        <v>-414.30561774585698</v>
      </c>
      <c r="BM32">
        <v>1.2009929077320001</v>
      </c>
      <c r="BN32">
        <f t="shared" si="11"/>
        <v>-414.2924529982804</v>
      </c>
      <c r="BP32">
        <v>-412.62883132505902</v>
      </c>
      <c r="BQ32">
        <v>-414.27748846601901</v>
      </c>
      <c r="BR32">
        <v>-414.227196601115</v>
      </c>
      <c r="BS32">
        <v>-414.30595461278102</v>
      </c>
      <c r="BT32">
        <v>1.199757234937</v>
      </c>
      <c r="BU32">
        <f t="shared" si="12"/>
        <v>-414.29284155775503</v>
      </c>
      <c r="BW32">
        <v>-227.90614229635901</v>
      </c>
      <c r="BX32">
        <v>-228.80559249801399</v>
      </c>
      <c r="BY32">
        <v>-228.78771234184501</v>
      </c>
      <c r="BZ32">
        <v>-228.82403484088701</v>
      </c>
      <c r="CA32">
        <v>1.2079212724620001</v>
      </c>
      <c r="CB32">
        <f t="shared" si="20"/>
        <v>-228.81778259548659</v>
      </c>
    </row>
    <row r="33" spans="1:80" x14ac:dyDescent="0.2">
      <c r="A33" t="s">
        <v>161</v>
      </c>
      <c r="B33" s="1">
        <f t="shared" si="0"/>
        <v>15.384192917505269</v>
      </c>
      <c r="C33" s="1">
        <f t="shared" si="0"/>
        <v>19.190497971298427</v>
      </c>
      <c r="D33" s="1">
        <f t="shared" si="0"/>
        <v>18.592031315270773</v>
      </c>
      <c r="E33" s="1">
        <f t="shared" si="0"/>
        <v>19.616719137369635</v>
      </c>
      <c r="F33" s="1">
        <f t="shared" si="1"/>
        <v>19.481790103789248</v>
      </c>
      <c r="G33" s="1">
        <f t="shared" si="13"/>
        <v>19.639437565938952</v>
      </c>
      <c r="H33" s="1">
        <f t="shared" si="2"/>
        <v>19.660128175479624</v>
      </c>
      <c r="I33" s="1">
        <f t="shared" si="14"/>
        <v>19.607513020606909</v>
      </c>
      <c r="J33" s="1"/>
      <c r="K33" s="1">
        <f t="shared" si="3"/>
        <v>15.306944789332283</v>
      </c>
      <c r="L33" s="1">
        <f t="shared" si="3"/>
        <v>18.979925720314959</v>
      </c>
      <c r="M33" s="1">
        <f t="shared" si="3"/>
        <v>18.308237763101225</v>
      </c>
      <c r="N33" s="1">
        <f t="shared" si="3"/>
        <v>19.218583824306961</v>
      </c>
      <c r="O33" s="1">
        <f t="shared" si="4"/>
        <v>19.031447286824992</v>
      </c>
      <c r="P33" s="1">
        <f t="shared" si="5"/>
        <v>19.159585550238369</v>
      </c>
      <c r="Q33" s="1">
        <f t="shared" si="6"/>
        <v>19.176403193474442</v>
      </c>
      <c r="R33" s="1">
        <f t="shared" si="15"/>
        <v>19.13363679252716</v>
      </c>
      <c r="S33" s="1"/>
      <c r="T33" s="1">
        <f t="shared" si="16"/>
        <v>15.345568853418776</v>
      </c>
      <c r="U33" s="1">
        <f t="shared" si="16"/>
        <v>19.085211845806693</v>
      </c>
      <c r="V33" s="1">
        <f t="shared" si="16"/>
        <v>18.450134539185999</v>
      </c>
      <c r="W33" s="1">
        <f t="shared" si="16"/>
        <v>19.417651480838298</v>
      </c>
      <c r="X33" s="1">
        <f t="shared" si="16"/>
        <v>19.256618695307118</v>
      </c>
      <c r="Y33" s="1">
        <f t="shared" si="16"/>
        <v>19.399511558088662</v>
      </c>
      <c r="Z33" s="1">
        <f t="shared" si="16"/>
        <v>19.418265684477035</v>
      </c>
      <c r="AA33" s="1">
        <f t="shared" si="16"/>
        <v>19.370574906567036</v>
      </c>
      <c r="AD33" s="1">
        <f t="shared" si="17"/>
        <v>-7.7248128172985986E-2</v>
      </c>
      <c r="AE33" s="1">
        <f t="shared" si="17"/>
        <v>-0.21057225098346777</v>
      </c>
      <c r="AF33" s="1">
        <f t="shared" si="17"/>
        <v>-0.28379355216954849</v>
      </c>
      <c r="AG33" s="1">
        <f t="shared" si="17"/>
        <v>-0.39813531306267436</v>
      </c>
      <c r="AH33" s="1">
        <f t="shared" si="17"/>
        <v>-0.45034281696425538</v>
      </c>
      <c r="AI33" s="1">
        <f t="shared" si="17"/>
        <v>-0.47985201570058322</v>
      </c>
      <c r="AJ33" s="1">
        <f t="shared" si="17"/>
        <v>-0.48372498200518166</v>
      </c>
      <c r="AK33" s="1">
        <f t="shared" si="17"/>
        <v>-0.4738762280797495</v>
      </c>
      <c r="AL33" s="1"/>
      <c r="AM33" t="s">
        <v>161</v>
      </c>
      <c r="AN33" s="7">
        <f t="shared" si="18"/>
        <v>-0.13332412281048178</v>
      </c>
      <c r="AO33" s="7">
        <f t="shared" si="18"/>
        <v>-7.3221301186080723E-2</v>
      </c>
      <c r="AP33" s="7">
        <f t="shared" si="9"/>
        <v>-0.16654926479470689</v>
      </c>
      <c r="AS33" t="s">
        <v>161</v>
      </c>
      <c r="AT33">
        <v>-620.71729662911196</v>
      </c>
      <c r="AU33">
        <v>-623.24053578161204</v>
      </c>
      <c r="AV33">
        <v>-623.17771931453603</v>
      </c>
      <c r="AW33">
        <v>-623.29401021748095</v>
      </c>
      <c r="AX33">
        <v>1.2004341783320001</v>
      </c>
      <c r="AY33">
        <v>1.1771799999999999</v>
      </c>
      <c r="AZ33">
        <f t="shared" si="19"/>
        <v>-623.27459334981756</v>
      </c>
      <c r="BB33">
        <v>-208.06438673614301</v>
      </c>
      <c r="BC33">
        <v>-208.932769398549</v>
      </c>
      <c r="BD33">
        <v>-208.92134009106999</v>
      </c>
      <c r="BE33">
        <v>-208.95727815901299</v>
      </c>
      <c r="BF33">
        <v>1.2016437339820001</v>
      </c>
      <c r="BG33">
        <f t="shared" si="10"/>
        <v>-208.95124751448233</v>
      </c>
      <c r="BI33">
        <v>-412.62839362203198</v>
      </c>
      <c r="BJ33">
        <v>-414.27718437917099</v>
      </c>
      <c r="BK33">
        <v>-414.22675093685802</v>
      </c>
      <c r="BL33">
        <v>-414.30547082794101</v>
      </c>
      <c r="BM33">
        <v>1.200937651541</v>
      </c>
      <c r="BN33">
        <f t="shared" si="11"/>
        <v>-414.29229962790123</v>
      </c>
      <c r="BP33">
        <v>-412.62845603358801</v>
      </c>
      <c r="BQ33">
        <v>-414.27734451803298</v>
      </c>
      <c r="BR33">
        <v>-414.22696891030603</v>
      </c>
      <c r="BS33">
        <v>-414.30577208293198</v>
      </c>
      <c r="BT33">
        <v>1.19985681767</v>
      </c>
      <c r="BU33">
        <f t="shared" si="12"/>
        <v>-414.29264605733346</v>
      </c>
      <c r="BW33">
        <v>-208.06444742731</v>
      </c>
      <c r="BX33">
        <v>-208.93294482791501</v>
      </c>
      <c r="BY33">
        <v>-208.921574371416</v>
      </c>
      <c r="BZ33">
        <v>-208.957611373003</v>
      </c>
      <c r="CA33">
        <v>1.199458964018</v>
      </c>
      <c r="CB33">
        <f t="shared" si="20"/>
        <v>-208.95161875198096</v>
      </c>
    </row>
    <row r="34" spans="1:80" x14ac:dyDescent="0.2">
      <c r="A34" t="s">
        <v>162</v>
      </c>
      <c r="B34" s="1">
        <f t="shared" si="0"/>
        <v>-3.884559675764252</v>
      </c>
      <c r="C34" s="1">
        <f t="shared" si="0"/>
        <v>4.8671959878801418</v>
      </c>
      <c r="D34" s="1">
        <f t="shared" si="0"/>
        <v>1.656282328060299</v>
      </c>
      <c r="E34" s="1">
        <f t="shared" si="0"/>
        <v>2.9447958643208643</v>
      </c>
      <c r="F34" s="1">
        <f t="shared" si="1"/>
        <v>2.8750323945519276</v>
      </c>
      <c r="G34" s="1">
        <f t="shared" si="13"/>
        <v>3.0630245923082615</v>
      </c>
      <c r="H34" s="1">
        <f t="shared" si="2"/>
        <v>3.0938880748480875</v>
      </c>
      <c r="I34" s="1">
        <f t="shared" si="14"/>
        <v>3.0472417789471944</v>
      </c>
      <c r="J34" s="1"/>
      <c r="K34" s="1">
        <f t="shared" si="3"/>
        <v>-3.9675471777325484</v>
      </c>
      <c r="L34" s="1">
        <f t="shared" si="3"/>
        <v>4.6225955270059433</v>
      </c>
      <c r="M34" s="1">
        <f t="shared" si="3"/>
        <v>1.367798136124694</v>
      </c>
      <c r="N34" s="1">
        <f t="shared" si="3"/>
        <v>2.5642053435296144</v>
      </c>
      <c r="O34" s="1">
        <f t="shared" si="4"/>
        <v>2.4307861436553533</v>
      </c>
      <c r="P34" s="1">
        <f t="shared" si="5"/>
        <v>2.5947520438169578</v>
      </c>
      <c r="Q34" s="1">
        <f t="shared" si="6"/>
        <v>2.6216710263979461</v>
      </c>
      <c r="R34" s="1">
        <f t="shared" si="15"/>
        <v>2.5809863491194354</v>
      </c>
      <c r="S34" s="1"/>
      <c r="T34" s="1">
        <f t="shared" si="16"/>
        <v>-3.9260534267484002</v>
      </c>
      <c r="U34" s="1">
        <f t="shared" si="16"/>
        <v>4.744895757443043</v>
      </c>
      <c r="V34" s="1">
        <f t="shared" si="16"/>
        <v>1.5120402320924966</v>
      </c>
      <c r="W34" s="1">
        <f t="shared" si="16"/>
        <v>2.7545006039252393</v>
      </c>
      <c r="X34" s="1">
        <f t="shared" si="16"/>
        <v>2.6529092691036404</v>
      </c>
      <c r="Y34" s="1">
        <f t="shared" si="16"/>
        <v>2.8288883180626097</v>
      </c>
      <c r="Z34" s="1">
        <f t="shared" si="16"/>
        <v>2.8577795506230168</v>
      </c>
      <c r="AA34" s="1">
        <f t="shared" si="16"/>
        <v>2.8141140640333147</v>
      </c>
      <c r="AD34" s="1">
        <f t="shared" si="17"/>
        <v>-8.2987501968296407E-2</v>
      </c>
      <c r="AE34" s="1">
        <f t="shared" si="17"/>
        <v>-0.24460046087419851</v>
      </c>
      <c r="AF34" s="1">
        <f t="shared" si="17"/>
        <v>-0.28848419193560493</v>
      </c>
      <c r="AG34" s="1">
        <f t="shared" si="17"/>
        <v>-0.38059052079124989</v>
      </c>
      <c r="AH34" s="1">
        <f t="shared" si="17"/>
        <v>-0.44424625089657432</v>
      </c>
      <c r="AI34" s="1">
        <f t="shared" si="17"/>
        <v>-0.46827254849130373</v>
      </c>
      <c r="AJ34" s="1">
        <f t="shared" si="17"/>
        <v>-0.47221704845014134</v>
      </c>
      <c r="AK34" s="1">
        <f t="shared" si="17"/>
        <v>-0.46625542982775903</v>
      </c>
      <c r="AL34" s="1"/>
      <c r="AM34" t="s">
        <v>162</v>
      </c>
      <c r="AN34" s="7">
        <f t="shared" si="18"/>
        <v>-0.1616129589059021</v>
      </c>
      <c r="AO34" s="7">
        <f t="shared" si="18"/>
        <v>-4.3883731061406417E-2</v>
      </c>
      <c r="AP34" s="7">
        <f t="shared" si="9"/>
        <v>-0.1557620589609694</v>
      </c>
      <c r="AS34" t="s">
        <v>162</v>
      </c>
      <c r="AT34">
        <v>-461.563052150489</v>
      </c>
      <c r="AU34">
        <v>-463.67464045076599</v>
      </c>
      <c r="AV34">
        <v>-463.64343004641</v>
      </c>
      <c r="AW34">
        <v>-463.75519274121598</v>
      </c>
      <c r="AX34">
        <v>1.1795738817279999</v>
      </c>
      <c r="AY34">
        <v>1.15425</v>
      </c>
      <c r="AZ34">
        <f t="shared" si="19"/>
        <v>-463.73817840981241</v>
      </c>
      <c r="BB34">
        <v>-230.78462138129501</v>
      </c>
      <c r="BC34">
        <v>-231.83344213645299</v>
      </c>
      <c r="BD34">
        <v>-231.820395409361</v>
      </c>
      <c r="BE34">
        <v>-231.87525001471101</v>
      </c>
      <c r="BF34">
        <v>1.1821340469670001</v>
      </c>
      <c r="BG34">
        <f t="shared" si="10"/>
        <v>-231.8667984424948</v>
      </c>
      <c r="BI34">
        <v>-230.78462120882199</v>
      </c>
      <c r="BJ34">
        <v>-231.83344194411001</v>
      </c>
      <c r="BK34">
        <v>-231.820395183259</v>
      </c>
      <c r="BL34">
        <v>-231.87524989577599</v>
      </c>
      <c r="BM34">
        <v>1.1821339271969999</v>
      </c>
      <c r="BN34">
        <f t="shared" si="11"/>
        <v>-231.86679831174973</v>
      </c>
      <c r="BP34">
        <v>-230.78468732710201</v>
      </c>
      <c r="BQ34">
        <v>-231.83363683610301</v>
      </c>
      <c r="BR34">
        <v>-231.82062504241799</v>
      </c>
      <c r="BS34">
        <v>-231.87555314682399</v>
      </c>
      <c r="BT34">
        <v>1.180557985469</v>
      </c>
      <c r="BU34">
        <f t="shared" si="12"/>
        <v>-231.86715228214877</v>
      </c>
      <c r="BW34">
        <v>-230.784687512012</v>
      </c>
      <c r="BX34">
        <v>-231.83363704009</v>
      </c>
      <c r="BY34">
        <v>-231.82062527900601</v>
      </c>
      <c r="BZ34">
        <v>-231.87555327323901</v>
      </c>
      <c r="CA34">
        <v>1.180558033256</v>
      </c>
      <c r="CB34">
        <f t="shared" si="20"/>
        <v>-231.86715242353063</v>
      </c>
    </row>
    <row r="35" spans="1:80" x14ac:dyDescent="0.2">
      <c r="A35" t="s">
        <v>163</v>
      </c>
      <c r="B35" s="1">
        <f t="shared" si="0"/>
        <v>-3.2595184147055103</v>
      </c>
      <c r="C35" s="1">
        <f t="shared" si="0"/>
        <v>6.1409032775705006</v>
      </c>
      <c r="D35" s="1">
        <f t="shared" si="0"/>
        <v>2.6185783596359449</v>
      </c>
      <c r="E35" s="1">
        <f t="shared" si="0"/>
        <v>3.9797367135688138</v>
      </c>
      <c r="F35" s="1">
        <f t="shared" si="1"/>
        <v>3.8975964737290134</v>
      </c>
      <c r="G35" s="1">
        <f t="shared" si="13"/>
        <v>4.0994766928574631</v>
      </c>
      <c r="H35" s="1">
        <f t="shared" si="2"/>
        <v>4.1299876279329446</v>
      </c>
      <c r="I35" s="1">
        <f t="shared" si="14"/>
        <v>4.0783217332503643</v>
      </c>
      <c r="J35" s="1"/>
      <c r="K35" s="1">
        <f t="shared" si="3"/>
        <v>-3.3378436748366394</v>
      </c>
      <c r="L35" s="1">
        <f t="shared" si="3"/>
        <v>5.9203278995285444</v>
      </c>
      <c r="M35" s="1">
        <f t="shared" si="3"/>
        <v>2.349674801591819</v>
      </c>
      <c r="N35" s="1">
        <f t="shared" si="3"/>
        <v>3.6160189938657825</v>
      </c>
      <c r="O35" s="1">
        <f t="shared" si="4"/>
        <v>3.4704468288167027</v>
      </c>
      <c r="P35" s="1">
        <f t="shared" si="5"/>
        <v>3.6473494855938782</v>
      </c>
      <c r="Q35" s="1">
        <f t="shared" si="6"/>
        <v>3.6740854654680346</v>
      </c>
      <c r="R35" s="1">
        <f t="shared" si="15"/>
        <v>3.6288119162635786</v>
      </c>
      <c r="S35" s="1"/>
      <c r="T35" s="1">
        <f t="shared" si="16"/>
        <v>-3.298681044771075</v>
      </c>
      <c r="U35" s="1">
        <f t="shared" si="16"/>
        <v>6.030615588549523</v>
      </c>
      <c r="V35" s="1">
        <f t="shared" si="16"/>
        <v>2.4841265806138821</v>
      </c>
      <c r="W35" s="1">
        <f t="shared" si="16"/>
        <v>3.7978778537172984</v>
      </c>
      <c r="X35" s="1">
        <f t="shared" si="16"/>
        <v>3.6840216512728583</v>
      </c>
      <c r="Y35" s="1">
        <f t="shared" si="16"/>
        <v>3.8734130892256706</v>
      </c>
      <c r="Z35" s="1">
        <f t="shared" si="16"/>
        <v>3.9020365467004896</v>
      </c>
      <c r="AA35" s="1">
        <f t="shared" si="16"/>
        <v>3.8535668247569714</v>
      </c>
      <c r="AD35" s="1">
        <f t="shared" si="17"/>
        <v>-7.832526013112906E-2</v>
      </c>
      <c r="AE35" s="1">
        <f t="shared" si="17"/>
        <v>-0.22057537804195615</v>
      </c>
      <c r="AF35" s="1">
        <f t="shared" si="17"/>
        <v>-0.26890355804412591</v>
      </c>
      <c r="AG35" s="1">
        <f t="shared" si="17"/>
        <v>-0.36371771970303124</v>
      </c>
      <c r="AH35" s="1">
        <f t="shared" si="17"/>
        <v>-0.42714964491231067</v>
      </c>
      <c r="AI35" s="1">
        <f t="shared" si="17"/>
        <v>-0.45212720726358491</v>
      </c>
      <c r="AJ35" s="1">
        <f t="shared" si="17"/>
        <v>-0.45590216246491</v>
      </c>
      <c r="AK35" s="1">
        <f t="shared" si="17"/>
        <v>-0.44950981698678572</v>
      </c>
      <c r="AL35" s="1"/>
      <c r="AM35" t="s">
        <v>163</v>
      </c>
      <c r="AN35" s="7">
        <f t="shared" si="18"/>
        <v>-0.14225011791082709</v>
      </c>
      <c r="AO35" s="7">
        <f t="shared" si="18"/>
        <v>-4.8328180002169763E-2</v>
      </c>
      <c r="AP35" s="7">
        <f t="shared" si="9"/>
        <v>-0.15824608686818475</v>
      </c>
      <c r="AS35" t="s">
        <v>163</v>
      </c>
      <c r="AT35">
        <v>-493.559417386316</v>
      </c>
      <c r="AU35">
        <v>-495.75138879244003</v>
      </c>
      <c r="AV35">
        <v>-495.703875038577</v>
      </c>
      <c r="AW35">
        <v>-495.82076258300202</v>
      </c>
      <c r="AX35">
        <v>1.181694967134</v>
      </c>
      <c r="AY35">
        <v>1.15784</v>
      </c>
      <c r="AZ35">
        <f t="shared" si="19"/>
        <v>-495.8027901966135</v>
      </c>
      <c r="BB35">
        <v>-246.78230447691899</v>
      </c>
      <c r="BC35">
        <v>-247.870800957131</v>
      </c>
      <c r="BD35">
        <v>-247.84985040456701</v>
      </c>
      <c r="BE35">
        <v>-247.90721011534399</v>
      </c>
      <c r="BF35">
        <v>1.1841659883160001</v>
      </c>
      <c r="BG35">
        <f t="shared" si="10"/>
        <v>-247.89828931544855</v>
      </c>
      <c r="BI35">
        <v>-246.782307282414</v>
      </c>
      <c r="BJ35">
        <v>-247.870801683422</v>
      </c>
      <c r="BK35">
        <v>-247.84985166394401</v>
      </c>
      <c r="BL35">
        <v>-247.907210353772</v>
      </c>
      <c r="BM35">
        <v>1.184167127074</v>
      </c>
      <c r="BN35">
        <f t="shared" si="11"/>
        <v>-247.8982896660778</v>
      </c>
      <c r="BP35">
        <v>-246.78236973035101</v>
      </c>
      <c r="BQ35">
        <v>-247.87097747456801</v>
      </c>
      <c r="BR35">
        <v>-247.85006593603899</v>
      </c>
      <c r="BS35">
        <v>-247.90750019158901</v>
      </c>
      <c r="BT35">
        <v>1.1826481950200001</v>
      </c>
      <c r="BU35">
        <f t="shared" si="12"/>
        <v>-247.89863004478397</v>
      </c>
      <c r="BW35">
        <v>-246.782366848224</v>
      </c>
      <c r="BX35">
        <v>-247.87097667520999</v>
      </c>
      <c r="BY35">
        <v>-247.850064657551</v>
      </c>
      <c r="BZ35">
        <v>-247.90749989858401</v>
      </c>
      <c r="CA35">
        <v>1.1826471376259999</v>
      </c>
      <c r="CB35">
        <f t="shared" si="20"/>
        <v>-247.89862964300247</v>
      </c>
    </row>
    <row r="36" spans="1:80" x14ac:dyDescent="0.2">
      <c r="A36" t="s">
        <v>164</v>
      </c>
      <c r="B36" s="1">
        <f t="shared" si="0"/>
        <v>-0.21557122693730868</v>
      </c>
      <c r="C36" s="1">
        <f t="shared" si="0"/>
        <v>11.316223850866628</v>
      </c>
      <c r="D36" s="1">
        <f t="shared" si="0"/>
        <v>7.9723657239483634</v>
      </c>
      <c r="E36" s="1">
        <f t="shared" si="0"/>
        <v>10.131087778847709</v>
      </c>
      <c r="F36" s="1">
        <f t="shared" si="1"/>
        <v>9.9512213078442517</v>
      </c>
      <c r="G36" s="1">
        <f t="shared" si="13"/>
        <v>10.301458957637985</v>
      </c>
      <c r="H36" s="1">
        <f t="shared" si="2"/>
        <v>10.343859918496248</v>
      </c>
      <c r="I36" s="1">
        <f t="shared" si="14"/>
        <v>10.23083360184874</v>
      </c>
      <c r="J36" s="1"/>
      <c r="K36" s="1">
        <f t="shared" si="3"/>
        <v>-0.3814207843051895</v>
      </c>
      <c r="L36" s="1">
        <f t="shared" si="3"/>
        <v>10.976594684740546</v>
      </c>
      <c r="M36" s="1">
        <f t="shared" si="3"/>
        <v>7.493367956675586</v>
      </c>
      <c r="N36" s="1">
        <f t="shared" si="3"/>
        <v>9.4343839320758445</v>
      </c>
      <c r="O36" s="1">
        <f t="shared" si="4"/>
        <v>9.1544741766897797</v>
      </c>
      <c r="P36" s="1">
        <f t="shared" si="5"/>
        <v>9.4484733665700915</v>
      </c>
      <c r="Q36" s="1">
        <f t="shared" si="6"/>
        <v>9.4840659082337808</v>
      </c>
      <c r="R36" s="1">
        <f t="shared" si="15"/>
        <v>9.389188485577785</v>
      </c>
      <c r="S36" s="1"/>
      <c r="T36" s="1">
        <f t="shared" si="16"/>
        <v>-0.29849600562124912</v>
      </c>
      <c r="U36" s="1">
        <f t="shared" si="16"/>
        <v>11.146409267803588</v>
      </c>
      <c r="V36" s="1">
        <f t="shared" si="16"/>
        <v>7.7328668403119742</v>
      </c>
      <c r="W36" s="1">
        <f t="shared" si="16"/>
        <v>9.7827358554617767</v>
      </c>
      <c r="X36" s="1">
        <f t="shared" si="16"/>
        <v>9.5528477422670157</v>
      </c>
      <c r="Y36" s="1">
        <f t="shared" si="16"/>
        <v>9.8749661621040374</v>
      </c>
      <c r="Z36" s="1">
        <f t="shared" si="16"/>
        <v>9.9139629133650153</v>
      </c>
      <c r="AA36" s="1">
        <f t="shared" si="16"/>
        <v>9.8100110437132635</v>
      </c>
      <c r="AD36" s="1">
        <f t="shared" si="17"/>
        <v>-0.16584955736788082</v>
      </c>
      <c r="AE36" s="1">
        <f t="shared" si="17"/>
        <v>-0.33962916612608218</v>
      </c>
      <c r="AF36" s="1">
        <f t="shared" si="17"/>
        <v>-0.47899776727277743</v>
      </c>
      <c r="AG36" s="1">
        <f t="shared" si="17"/>
        <v>-0.69670384677186448</v>
      </c>
      <c r="AH36" s="1">
        <f t="shared" si="17"/>
        <v>-0.79674713115447204</v>
      </c>
      <c r="AI36" s="1">
        <f t="shared" si="17"/>
        <v>-0.85298559106789362</v>
      </c>
      <c r="AJ36" s="1">
        <f t="shared" si="17"/>
        <v>-0.85979401026246727</v>
      </c>
      <c r="AK36" s="1">
        <f t="shared" si="17"/>
        <v>-0.84164511627095528</v>
      </c>
      <c r="AL36" s="1"/>
      <c r="AM36" t="s">
        <v>164</v>
      </c>
      <c r="AN36" s="7">
        <f t="shared" si="18"/>
        <v>-0.17377960875820136</v>
      </c>
      <c r="AO36" s="7">
        <f t="shared" si="18"/>
        <v>-0.13936860114669525</v>
      </c>
      <c r="AP36" s="7">
        <f t="shared" si="9"/>
        <v>-0.31774936388169461</v>
      </c>
      <c r="AS36" t="s">
        <v>164</v>
      </c>
      <c r="AT36">
        <v>-825.25956347036299</v>
      </c>
      <c r="AU36">
        <v>-828.57377099750101</v>
      </c>
      <c r="AV36">
        <v>-828.468077015831</v>
      </c>
      <c r="AW36">
        <v>-828.62869566396796</v>
      </c>
      <c r="AX36">
        <v>1.1984170112500001</v>
      </c>
      <c r="AY36">
        <v>1.17699</v>
      </c>
      <c r="AZ36">
        <f t="shared" si="19"/>
        <v>-828.60210269022411</v>
      </c>
      <c r="BB36">
        <v>-412.62995350246302</v>
      </c>
      <c r="BC36">
        <v>-414.27786872358598</v>
      </c>
      <c r="BD36">
        <v>-414.22768612119398</v>
      </c>
      <c r="BE36">
        <v>-414.30627537403802</v>
      </c>
      <c r="BF36">
        <v>1.2010078902700001</v>
      </c>
      <c r="BG36">
        <f t="shared" si="10"/>
        <v>-414.29312220490397</v>
      </c>
      <c r="BI36">
        <v>-412.62995350250299</v>
      </c>
      <c r="BJ36">
        <v>-414.27786872406301</v>
      </c>
      <c r="BK36">
        <v>-414.22768612168301</v>
      </c>
      <c r="BL36">
        <v>-414.30627537454802</v>
      </c>
      <c r="BM36">
        <v>1.2010078905870001</v>
      </c>
      <c r="BN36">
        <f t="shared" si="11"/>
        <v>-414.29312220539316</v>
      </c>
      <c r="BP36">
        <v>-412.63008565153501</v>
      </c>
      <c r="BQ36">
        <v>-414.27813933939399</v>
      </c>
      <c r="BR36">
        <v>-414.228067786027</v>
      </c>
      <c r="BS36">
        <v>-414.30683050717801</v>
      </c>
      <c r="BT36">
        <v>1.1990196450990001</v>
      </c>
      <c r="BU36">
        <f t="shared" si="12"/>
        <v>-414.29375705264823</v>
      </c>
      <c r="BW36">
        <v>-412.63008565151301</v>
      </c>
      <c r="BX36">
        <v>-414.27813934175998</v>
      </c>
      <c r="BY36">
        <v>-414.22806778834899</v>
      </c>
      <c r="BZ36">
        <v>-414.30683050961397</v>
      </c>
      <c r="CA36">
        <v>1.1990196468380001</v>
      </c>
      <c r="CB36">
        <f t="shared" si="20"/>
        <v>-414.29375705497</v>
      </c>
    </row>
    <row r="37" spans="1:80" x14ac:dyDescent="0.2">
      <c r="A37" t="s">
        <v>191</v>
      </c>
      <c r="B37" s="1">
        <f t="shared" si="0"/>
        <v>-3.5431972349034799</v>
      </c>
      <c r="C37" s="1">
        <f t="shared" si="0"/>
        <v>5.5839198909070662</v>
      </c>
      <c r="D37" s="1">
        <f t="shared" si="0"/>
        <v>2.2092889114718379</v>
      </c>
      <c r="E37" s="1">
        <f t="shared" si="0"/>
        <v>3.5452627615252874</v>
      </c>
      <c r="F37" s="1">
        <f t="shared" si="1"/>
        <v>3.4684885175082787</v>
      </c>
      <c r="G37" s="1">
        <f t="shared" si="13"/>
        <v>3.6649866160302653</v>
      </c>
      <c r="H37" s="1">
        <f t="shared" si="2"/>
        <v>3.6959522729862675</v>
      </c>
      <c r="I37" s="1">
        <f t="shared" si="14"/>
        <v>3.6464134218412276</v>
      </c>
      <c r="J37" s="1"/>
      <c r="K37" s="1">
        <f t="shared" si="3"/>
        <v>-3.6247940660022961</v>
      </c>
      <c r="L37" s="1">
        <f t="shared" si="3"/>
        <v>5.3489458405339372</v>
      </c>
      <c r="M37" s="1">
        <f t="shared" si="3"/>
        <v>1.9275083815695346</v>
      </c>
      <c r="N37" s="1">
        <f t="shared" si="3"/>
        <v>3.1690223944927176</v>
      </c>
      <c r="O37" s="1">
        <f t="shared" si="4"/>
        <v>3.0281374690230738</v>
      </c>
      <c r="P37" s="1">
        <f t="shared" si="5"/>
        <v>3.1998906381201984</v>
      </c>
      <c r="Q37" s="1">
        <f t="shared" si="6"/>
        <v>3.2269568018916139</v>
      </c>
      <c r="R37" s="1">
        <f t="shared" si="15"/>
        <v>3.1836563590802589</v>
      </c>
      <c r="S37" s="1"/>
      <c r="T37" s="1">
        <f t="shared" si="16"/>
        <v>-3.5839956504528878</v>
      </c>
      <c r="U37" s="1">
        <f t="shared" si="16"/>
        <v>5.4664328657205017</v>
      </c>
      <c r="V37" s="1">
        <f t="shared" si="16"/>
        <v>2.0683986465206861</v>
      </c>
      <c r="W37" s="1">
        <f t="shared" si="16"/>
        <v>3.3571425780090025</v>
      </c>
      <c r="X37" s="1">
        <f t="shared" si="16"/>
        <v>3.2483129932656762</v>
      </c>
      <c r="Y37" s="1">
        <f t="shared" si="16"/>
        <v>3.4324386270752321</v>
      </c>
      <c r="Z37" s="1">
        <f t="shared" si="16"/>
        <v>3.4614545374389407</v>
      </c>
      <c r="AA37" s="1">
        <f t="shared" si="16"/>
        <v>3.4150348904607433</v>
      </c>
      <c r="AD37" s="1">
        <f t="shared" si="17"/>
        <v>-8.1596831098816214E-2</v>
      </c>
      <c r="AE37" s="1">
        <f t="shared" si="17"/>
        <v>-0.23497405037312902</v>
      </c>
      <c r="AF37" s="1">
        <f t="shared" si="17"/>
        <v>-0.28178052990230329</v>
      </c>
      <c r="AG37" s="1">
        <f t="shared" si="17"/>
        <v>-0.3762403670325698</v>
      </c>
      <c r="AH37" s="1">
        <f t="shared" si="17"/>
        <v>-0.4403510484852049</v>
      </c>
      <c r="AI37" s="1">
        <f t="shared" si="17"/>
        <v>-0.46509597791006696</v>
      </c>
      <c r="AJ37" s="1">
        <f t="shared" si="17"/>
        <v>-0.46899547109465356</v>
      </c>
      <c r="AK37" s="1">
        <f t="shared" si="17"/>
        <v>-0.46275706276096873</v>
      </c>
      <c r="AL37" s="1"/>
      <c r="AM37" t="s">
        <v>191</v>
      </c>
      <c r="AN37" s="7">
        <f t="shared" si="18"/>
        <v>-0.1533772192743128</v>
      </c>
      <c r="AO37" s="7">
        <f t="shared" si="18"/>
        <v>-4.6806479529174272E-2</v>
      </c>
      <c r="AP37" s="7">
        <f t="shared" si="9"/>
        <v>-0.15857051858290161</v>
      </c>
      <c r="AS37" t="s">
        <v>191</v>
      </c>
      <c r="AT37">
        <v>-477.561296022997</v>
      </c>
      <c r="AU37">
        <v>-479.713145014372</v>
      </c>
      <c r="AV37">
        <v>-479.67377269484598</v>
      </c>
      <c r="AW37">
        <v>-479.78811185042002</v>
      </c>
      <c r="AX37">
        <v>1.180641539584</v>
      </c>
      <c r="AY37">
        <v>1.15605</v>
      </c>
      <c r="AZ37">
        <f t="shared" si="19"/>
        <v>-479.77061763189124</v>
      </c>
      <c r="BB37">
        <v>-230.78458918643199</v>
      </c>
      <c r="BC37">
        <v>-231.83343451171399</v>
      </c>
      <c r="BD37">
        <v>-231.82038353925401</v>
      </c>
      <c r="BE37">
        <v>-231.875251711255</v>
      </c>
      <c r="BF37">
        <v>1.1821194309950001</v>
      </c>
      <c r="BG37">
        <f t="shared" si="10"/>
        <v>-231.86679862267312</v>
      </c>
      <c r="BI37">
        <v>-246.78235328053901</v>
      </c>
      <c r="BJ37">
        <v>-247.87081196026</v>
      </c>
      <c r="BK37">
        <v>-247.84986842975201</v>
      </c>
      <c r="BL37">
        <v>-247.90721040356499</v>
      </c>
      <c r="BM37">
        <v>1.184184109871</v>
      </c>
      <c r="BN37">
        <f t="shared" si="11"/>
        <v>-247.89829162115865</v>
      </c>
      <c r="BP37">
        <v>-246.78241450156099</v>
      </c>
      <c r="BQ37">
        <v>-247.87098127503501</v>
      </c>
      <c r="BR37">
        <v>-247.85007510342899</v>
      </c>
      <c r="BS37">
        <v>-247.90749044322399</v>
      </c>
      <c r="BT37">
        <v>1.1827195952</v>
      </c>
      <c r="BU37">
        <f t="shared" si="12"/>
        <v>-247.89862028694333</v>
      </c>
      <c r="BW37">
        <v>-230.78465799823201</v>
      </c>
      <c r="BX37">
        <v>-231.83363965190799</v>
      </c>
      <c r="BY37">
        <v>-231.82062591141599</v>
      </c>
      <c r="BZ37">
        <v>-231.87557124876099</v>
      </c>
      <c r="CA37">
        <v>1.18045773692</v>
      </c>
      <c r="CB37">
        <f t="shared" si="20"/>
        <v>-231.86717170092334</v>
      </c>
    </row>
    <row r="38" spans="1:80" x14ac:dyDescent="0.2">
      <c r="A38" t="s">
        <v>199</v>
      </c>
      <c r="B38" s="1">
        <f t="shared" si="0"/>
        <v>-3.320861456824546</v>
      </c>
      <c r="C38" s="1">
        <f t="shared" si="0"/>
        <v>7.7359834507101475</v>
      </c>
      <c r="D38" s="1">
        <f t="shared" si="0"/>
        <v>4.120486109227814</v>
      </c>
      <c r="E38" s="1">
        <f t="shared" si="0"/>
        <v>5.9289730056632024</v>
      </c>
      <c r="F38" s="1">
        <f t="shared" si="1"/>
        <v>5.7763462669729142</v>
      </c>
      <c r="G38" s="1">
        <f t="shared" si="13"/>
        <v>6.0542823944504294</v>
      </c>
      <c r="H38" s="1">
        <f t="shared" si="2"/>
        <v>6.0924048777554862</v>
      </c>
      <c r="I38" s="1">
        <f t="shared" si="14"/>
        <v>6.0103193072622965</v>
      </c>
      <c r="J38" s="1"/>
      <c r="K38" s="1">
        <f t="shared" si="3"/>
        <v>-3.4482136683381639</v>
      </c>
      <c r="L38" s="1">
        <f t="shared" si="3"/>
        <v>7.4177586663034809</v>
      </c>
      <c r="M38" s="1">
        <f t="shared" si="3"/>
        <v>3.715169985976484</v>
      </c>
      <c r="N38" s="1">
        <f t="shared" si="3"/>
        <v>5.3713244049687692</v>
      </c>
      <c r="O38" s="1">
        <f t="shared" si="4"/>
        <v>5.1317934758112438</v>
      </c>
      <c r="P38" s="1">
        <f t="shared" si="5"/>
        <v>5.3695737285800078</v>
      </c>
      <c r="Q38" s="1">
        <f t="shared" si="6"/>
        <v>5.4021883217195157</v>
      </c>
      <c r="R38" s="1">
        <f t="shared" si="15"/>
        <v>5.3319623749248954</v>
      </c>
      <c r="S38" s="1"/>
      <c r="T38" s="1">
        <f t="shared" si="16"/>
        <v>-3.3845375625813547</v>
      </c>
      <c r="U38" s="1">
        <f t="shared" si="16"/>
        <v>7.5768710585068142</v>
      </c>
      <c r="V38" s="1">
        <f t="shared" si="16"/>
        <v>3.917828047602149</v>
      </c>
      <c r="W38" s="1">
        <f t="shared" si="16"/>
        <v>5.6501487053159858</v>
      </c>
      <c r="X38" s="1">
        <f t="shared" si="16"/>
        <v>5.454069871392079</v>
      </c>
      <c r="Y38" s="1">
        <f t="shared" si="16"/>
        <v>5.7119280615152181</v>
      </c>
      <c r="Z38" s="1">
        <f t="shared" si="16"/>
        <v>5.747296599737501</v>
      </c>
      <c r="AA38" s="1">
        <f t="shared" si="16"/>
        <v>5.671140841093596</v>
      </c>
      <c r="AD38" s="1">
        <f t="shared" si="17"/>
        <v>-0.12735221151361786</v>
      </c>
      <c r="AE38" s="1">
        <f t="shared" si="17"/>
        <v>-0.31822478440666657</v>
      </c>
      <c r="AF38" s="1">
        <f t="shared" si="17"/>
        <v>-0.40531612325133004</v>
      </c>
      <c r="AG38" s="1">
        <f t="shared" si="17"/>
        <v>-0.55764860069443323</v>
      </c>
      <c r="AH38" s="1">
        <f t="shared" si="17"/>
        <v>-0.64455279116167041</v>
      </c>
      <c r="AI38" s="1">
        <f t="shared" si="17"/>
        <v>-0.68470866587042156</v>
      </c>
      <c r="AJ38" s="1">
        <f t="shared" si="17"/>
        <v>-0.69021655603597054</v>
      </c>
      <c r="AK38" s="1">
        <f t="shared" si="17"/>
        <v>-0.67835693233740102</v>
      </c>
      <c r="AL38" s="1"/>
      <c r="AM38" t="s">
        <v>199</v>
      </c>
      <c r="AN38" s="7">
        <f t="shared" si="18"/>
        <v>-0.19087257289304871</v>
      </c>
      <c r="AO38" s="7">
        <f t="shared" si="18"/>
        <v>-8.7091338844663468E-2</v>
      </c>
      <c r="AP38" s="7">
        <f t="shared" si="9"/>
        <v>-0.23923666791034037</v>
      </c>
      <c r="AS38" t="s">
        <v>199</v>
      </c>
      <c r="AT38">
        <v>-643.41000034913998</v>
      </c>
      <c r="AU38">
        <v>-646.12405216588002</v>
      </c>
      <c r="AV38">
        <v>-646.05511213091904</v>
      </c>
      <c r="AW38">
        <v>-646.19138616723399</v>
      </c>
      <c r="AX38">
        <v>1.190872767428</v>
      </c>
      <c r="AY38">
        <v>1.1678500000000001</v>
      </c>
      <c r="AZ38">
        <f t="shared" si="19"/>
        <v>-646.16954420128138</v>
      </c>
      <c r="BB38">
        <v>-230.78454035180701</v>
      </c>
      <c r="BC38">
        <v>-231.83341174560499</v>
      </c>
      <c r="BD38">
        <v>-231.82035536073101</v>
      </c>
      <c r="BE38">
        <v>-231.875239482767</v>
      </c>
      <c r="BF38">
        <v>1.182101834892</v>
      </c>
      <c r="BG38">
        <f t="shared" si="10"/>
        <v>-231.86678462800393</v>
      </c>
      <c r="BI38">
        <v>-412.630752126706</v>
      </c>
      <c r="BJ38">
        <v>-414.278312346436</v>
      </c>
      <c r="BK38">
        <v>-414.22819035787199</v>
      </c>
      <c r="BL38">
        <v>-414.30669826495199</v>
      </c>
      <c r="BM38">
        <v>1.201087457489</v>
      </c>
      <c r="BN38">
        <f t="shared" si="11"/>
        <v>-414.29355437994258</v>
      </c>
      <c r="BP38">
        <v>-412.63085229348297</v>
      </c>
      <c r="BQ38">
        <v>-414.27851582663698</v>
      </c>
      <c r="BR38">
        <v>-414.228475626521</v>
      </c>
      <c r="BS38">
        <v>-414.30711629124198</v>
      </c>
      <c r="BT38">
        <v>1.1996136637829999</v>
      </c>
      <c r="BU38">
        <f t="shared" si="12"/>
        <v>-414.29403061901166</v>
      </c>
      <c r="BW38">
        <v>-230.784643133689</v>
      </c>
      <c r="BX38">
        <v>-231.833715388857</v>
      </c>
      <c r="BY38">
        <v>-231.82071600441199</v>
      </c>
      <c r="BZ38">
        <v>-231.87571012605201</v>
      </c>
      <c r="CA38">
        <v>1.1796366084779999</v>
      </c>
      <c r="CB38">
        <f t="shared" si="20"/>
        <v>-231.86733554914701</v>
      </c>
    </row>
    <row r="39" spans="1:80" x14ac:dyDescent="0.2">
      <c r="A39" t="s">
        <v>196</v>
      </c>
      <c r="B39" s="1">
        <f t="shared" si="0"/>
        <v>-1.9630774059087668</v>
      </c>
      <c r="C39" s="1">
        <f t="shared" si="0"/>
        <v>8.7910369576511513</v>
      </c>
      <c r="D39" s="1">
        <f t="shared" si="0"/>
        <v>5.2239103664546596</v>
      </c>
      <c r="E39" s="1">
        <f t="shared" si="0"/>
        <v>7.0039514257707136</v>
      </c>
      <c r="F39" s="1">
        <f t="shared" si="1"/>
        <v>6.8482614989630699</v>
      </c>
      <c r="G39" s="1">
        <f t="shared" si="13"/>
        <v>7.1231666846287931</v>
      </c>
      <c r="H39" s="1">
        <f t="shared" si="2"/>
        <v>7.1596148954585175</v>
      </c>
      <c r="I39" s="1">
        <f t="shared" si="14"/>
        <v>7.0777823139865079</v>
      </c>
      <c r="J39" s="1"/>
      <c r="K39" s="1">
        <f t="shared" si="3"/>
        <v>-2.0806539343627817</v>
      </c>
      <c r="L39" s="1">
        <f t="shared" si="3"/>
        <v>8.5069140138475632</v>
      </c>
      <c r="M39" s="1">
        <f t="shared" si="3"/>
        <v>4.8513678759031906</v>
      </c>
      <c r="N39" s="1">
        <f t="shared" si="3"/>
        <v>6.4797353566143236</v>
      </c>
      <c r="O39" s="1">
        <f t="shared" si="4"/>
        <v>6.2404588504761795</v>
      </c>
      <c r="P39" s="1">
        <f t="shared" si="5"/>
        <v>6.4755486070129127</v>
      </c>
      <c r="Q39" s="1">
        <f t="shared" si="6"/>
        <v>6.5067179026717383</v>
      </c>
      <c r="R39" s="1">
        <f t="shared" si="15"/>
        <v>6.4367374051833428</v>
      </c>
      <c r="S39" s="1"/>
      <c r="T39" s="1">
        <f t="shared" si="16"/>
        <v>-2.0218656701357745</v>
      </c>
      <c r="U39" s="1">
        <f t="shared" si="16"/>
        <v>8.6489754857493573</v>
      </c>
      <c r="V39" s="1">
        <f t="shared" si="16"/>
        <v>5.0376391211789251</v>
      </c>
      <c r="W39" s="1">
        <f t="shared" si="16"/>
        <v>6.7418433911925186</v>
      </c>
      <c r="X39" s="1">
        <f t="shared" si="16"/>
        <v>6.5443601747196247</v>
      </c>
      <c r="Y39" s="1">
        <f t="shared" si="16"/>
        <v>6.7993576458208533</v>
      </c>
      <c r="Z39" s="1">
        <f t="shared" si="16"/>
        <v>6.8331663990651279</v>
      </c>
      <c r="AA39" s="1">
        <f t="shared" si="16"/>
        <v>6.7572598595849254</v>
      </c>
      <c r="AD39" s="1">
        <f t="shared" si="17"/>
        <v>-0.11757652845401489</v>
      </c>
      <c r="AE39" s="1">
        <f t="shared" si="17"/>
        <v>-0.28412294380358816</v>
      </c>
      <c r="AF39" s="1">
        <f t="shared" si="17"/>
        <v>-0.37254249055146893</v>
      </c>
      <c r="AG39" s="1">
        <f t="shared" si="17"/>
        <v>-0.52421606915638996</v>
      </c>
      <c r="AH39" s="1">
        <f t="shared" si="17"/>
        <v>-0.60780264848689036</v>
      </c>
      <c r="AI39" s="1">
        <f t="shared" si="17"/>
        <v>-0.64761807761588042</v>
      </c>
      <c r="AJ39" s="1">
        <f t="shared" si="17"/>
        <v>-0.65289699278677915</v>
      </c>
      <c r="AK39" s="1">
        <f t="shared" si="17"/>
        <v>-0.64104490880316511</v>
      </c>
      <c r="AL39" s="1"/>
      <c r="AM39" t="s">
        <v>196</v>
      </c>
      <c r="AN39" s="7">
        <f t="shared" si="18"/>
        <v>-0.16654641534957326</v>
      </c>
      <c r="AO39" s="7">
        <f t="shared" si="18"/>
        <v>-8.8419546747880773E-2</v>
      </c>
      <c r="AP39" s="7">
        <f t="shared" si="9"/>
        <v>-0.23526015793542143</v>
      </c>
      <c r="AS39" t="s">
        <v>196</v>
      </c>
      <c r="AT39">
        <v>-659.40964750921501</v>
      </c>
      <c r="AU39">
        <v>-662.16305860110799</v>
      </c>
      <c r="AV39">
        <v>-662.08622352907105</v>
      </c>
      <c r="AW39">
        <v>-662.22497935613899</v>
      </c>
      <c r="AX39">
        <v>1.1916786280160001</v>
      </c>
      <c r="AY39">
        <v>1.1692400000000001</v>
      </c>
      <c r="AZ39">
        <f t="shared" si="19"/>
        <v>-662.20266081661305</v>
      </c>
      <c r="BB39">
        <v>-246.78218162645001</v>
      </c>
      <c r="BC39">
        <v>-247.87077890161501</v>
      </c>
      <c r="BD39">
        <v>-247.84979873031</v>
      </c>
      <c r="BE39">
        <v>-247.90719572549801</v>
      </c>
      <c r="BF39">
        <v>1.1841207911930001</v>
      </c>
      <c r="BG39">
        <f t="shared" si="10"/>
        <v>-247.89827097707308</v>
      </c>
      <c r="BI39">
        <v>-412.63059424561197</v>
      </c>
      <c r="BJ39">
        <v>-414.278270290938</v>
      </c>
      <c r="BK39">
        <v>-414.228099968035</v>
      </c>
      <c r="BL39">
        <v>-414.30662212404098</v>
      </c>
      <c r="BM39">
        <v>1.2010766702460001</v>
      </c>
      <c r="BN39">
        <f t="shared" si="11"/>
        <v>-414.29347644062096</v>
      </c>
      <c r="BP39">
        <v>-412.63069571078802</v>
      </c>
      <c r="BQ39">
        <v>-414.27847465163501</v>
      </c>
      <c r="BR39">
        <v>-414.22838620754499</v>
      </c>
      <c r="BS39">
        <v>-414.307040297323</v>
      </c>
      <c r="BT39">
        <v>1.1995979111390001</v>
      </c>
      <c r="BU39">
        <f t="shared" si="12"/>
        <v>-414.29395325217524</v>
      </c>
      <c r="BW39">
        <v>-246.782267531391</v>
      </c>
      <c r="BX39">
        <v>-247.871027319631</v>
      </c>
      <c r="BY39">
        <v>-247.850106175024</v>
      </c>
      <c r="BZ39">
        <v>-247.907612943663</v>
      </c>
      <c r="CA39">
        <v>1.181890753232</v>
      </c>
      <c r="CB39">
        <f t="shared" si="20"/>
        <v>-247.8987627606532</v>
      </c>
    </row>
    <row r="40" spans="1:80" x14ac:dyDescent="0.2">
      <c r="A40" t="s">
        <v>171</v>
      </c>
      <c r="B40" s="1">
        <f t="shared" si="0"/>
        <v>-2.8279947042231952</v>
      </c>
      <c r="C40" s="1">
        <f t="shared" si="0"/>
        <v>2.383007589780433</v>
      </c>
      <c r="D40" s="1">
        <f t="shared" si="0"/>
        <v>0.68731963550442809</v>
      </c>
      <c r="E40" s="1">
        <f t="shared" si="0"/>
        <v>1.4239789888021399</v>
      </c>
      <c r="F40" s="1">
        <f t="shared" si="1"/>
        <v>1.3682816241206872</v>
      </c>
      <c r="G40" s="1">
        <f t="shared" si="13"/>
        <v>1.4724619987590888</v>
      </c>
      <c r="H40" s="1">
        <f t="shared" si="2"/>
        <v>1.4914731333009574</v>
      </c>
      <c r="I40" s="1">
        <f t="shared" si="14"/>
        <v>1.4645015531121646</v>
      </c>
      <c r="J40" s="1"/>
      <c r="K40" s="1">
        <f t="shared" si="3"/>
        <v>-2.8707467250235674</v>
      </c>
      <c r="L40" s="1">
        <f t="shared" si="3"/>
        <v>2.2631521915782598</v>
      </c>
      <c r="M40" s="1">
        <f t="shared" si="3"/>
        <v>0.54602384475867505</v>
      </c>
      <c r="N40" s="1">
        <f t="shared" si="3"/>
        <v>1.2395599445357259</v>
      </c>
      <c r="O40" s="1">
        <f t="shared" si="4"/>
        <v>1.1572407269822114</v>
      </c>
      <c r="P40" s="1">
        <f t="shared" si="5"/>
        <v>1.2507507977935901</v>
      </c>
      <c r="Q40" s="1">
        <f t="shared" si="6"/>
        <v>1.267814784589425</v>
      </c>
      <c r="R40" s="1">
        <f t="shared" si="15"/>
        <v>1.243605672440397</v>
      </c>
      <c r="S40" s="1"/>
      <c r="T40" s="1">
        <f t="shared" si="16"/>
        <v>-2.8493707146233813</v>
      </c>
      <c r="U40" s="1">
        <f t="shared" si="16"/>
        <v>2.3230798906793462</v>
      </c>
      <c r="V40" s="1">
        <f t="shared" si="16"/>
        <v>0.61667174013155157</v>
      </c>
      <c r="W40" s="1">
        <f t="shared" si="16"/>
        <v>1.3317694666689328</v>
      </c>
      <c r="X40" s="1">
        <f t="shared" si="16"/>
        <v>1.2627611755514492</v>
      </c>
      <c r="Y40" s="1">
        <f t="shared" si="16"/>
        <v>1.3616063982763396</v>
      </c>
      <c r="Z40" s="1">
        <f t="shared" si="16"/>
        <v>1.3796439589451912</v>
      </c>
      <c r="AA40" s="1">
        <f t="shared" si="16"/>
        <v>1.3540536127762808</v>
      </c>
      <c r="AD40" s="1">
        <f t="shared" si="17"/>
        <v>-4.2752020800372215E-2</v>
      </c>
      <c r="AE40" s="1">
        <f t="shared" si="17"/>
        <v>-0.11985539820217328</v>
      </c>
      <c r="AF40" s="1">
        <f t="shared" si="17"/>
        <v>-0.14129579074575305</v>
      </c>
      <c r="AG40" s="1">
        <f t="shared" si="17"/>
        <v>-0.18441904426641398</v>
      </c>
      <c r="AH40" s="1">
        <f t="shared" si="17"/>
        <v>-0.21104089713847585</v>
      </c>
      <c r="AI40" s="1">
        <f t="shared" si="17"/>
        <v>-0.22171120096549868</v>
      </c>
      <c r="AJ40" s="1">
        <f t="shared" si="17"/>
        <v>-0.22365834871153245</v>
      </c>
      <c r="AK40" s="1">
        <f t="shared" si="17"/>
        <v>-0.22089588067176757</v>
      </c>
      <c r="AL40" s="1"/>
      <c r="AM40" t="s">
        <v>171</v>
      </c>
      <c r="AN40" s="7">
        <f t="shared" si="18"/>
        <v>-7.7103377401801065E-2</v>
      </c>
      <c r="AO40" s="7">
        <f t="shared" si="18"/>
        <v>-2.1440392543579767E-2</v>
      </c>
      <c r="AP40" s="7">
        <f t="shared" si="9"/>
        <v>-6.97451063927228E-2</v>
      </c>
      <c r="AS40" t="s">
        <v>171</v>
      </c>
      <c r="AT40">
        <v>-308.84607005154299</v>
      </c>
      <c r="AU40">
        <v>-310.27304660457702</v>
      </c>
      <c r="AV40">
        <v>-310.26771189190202</v>
      </c>
      <c r="AW40">
        <v>-310.33947323855398</v>
      </c>
      <c r="AX40">
        <v>1.1809080554269999</v>
      </c>
      <c r="AY40">
        <v>1.15299</v>
      </c>
      <c r="AZ40">
        <f t="shared" si="19"/>
        <v>-310.32847982918736</v>
      </c>
      <c r="BB40">
        <v>-230.78466045622099</v>
      </c>
      <c r="BC40">
        <v>-231.83345369715599</v>
      </c>
      <c r="BD40">
        <v>-231.82041179194201</v>
      </c>
      <c r="BE40">
        <v>-231.87525141794401</v>
      </c>
      <c r="BF40">
        <v>1.1821503073070001</v>
      </c>
      <c r="BG40">
        <f t="shared" si="10"/>
        <v>-231.86680151553557</v>
      </c>
      <c r="BI40">
        <v>-78.065916291562004</v>
      </c>
      <c r="BJ40">
        <v>-78.435795343256999</v>
      </c>
      <c r="BK40">
        <v>-78.446204786446003</v>
      </c>
      <c r="BL40">
        <v>-78.461952565740006</v>
      </c>
      <c r="BM40">
        <v>1.18466423693</v>
      </c>
      <c r="BN40">
        <f t="shared" si="11"/>
        <v>-78.459497818178619</v>
      </c>
      <c r="BP40">
        <v>-78.065949425718003</v>
      </c>
      <c r="BQ40">
        <v>-78.435885529645006</v>
      </c>
      <c r="BR40">
        <v>-78.446312105161994</v>
      </c>
      <c r="BS40">
        <v>-78.462089929187997</v>
      </c>
      <c r="BT40">
        <v>1.182830057084</v>
      </c>
      <c r="BU40">
        <f t="shared" si="12"/>
        <v>-78.459651150726074</v>
      </c>
      <c r="BW40">
        <v>-230.784695451744</v>
      </c>
      <c r="BX40">
        <v>-231.833554512495</v>
      </c>
      <c r="BY40">
        <v>-231.82052964239199</v>
      </c>
      <c r="BZ40">
        <v>-231.87540794493799</v>
      </c>
      <c r="CA40">
        <v>1.1813254344919999</v>
      </c>
      <c r="CB40">
        <f t="shared" si="20"/>
        <v>-231.86698449805129</v>
      </c>
    </row>
    <row r="41" spans="1:80" x14ac:dyDescent="0.2">
      <c r="A41" t="s">
        <v>172</v>
      </c>
      <c r="B41" s="1">
        <f t="shared" si="0"/>
        <v>-1.3381866926033843</v>
      </c>
      <c r="C41" s="1">
        <f t="shared" si="0"/>
        <v>4.0894066455138836</v>
      </c>
      <c r="D41" s="1">
        <f t="shared" si="0"/>
        <v>2.560535291478593</v>
      </c>
      <c r="E41" s="1">
        <f t="shared" si="0"/>
        <v>3.4176067142450322</v>
      </c>
      <c r="F41" s="1">
        <f t="shared" si="1"/>
        <v>3.3543527986001527</v>
      </c>
      <c r="G41" s="1">
        <f t="shared" si="13"/>
        <v>3.4909767297508445</v>
      </c>
      <c r="H41" s="1">
        <f t="shared" si="2"/>
        <v>3.5102745475332671</v>
      </c>
      <c r="I41" s="1">
        <f t="shared" si="14"/>
        <v>3.4665192123564292</v>
      </c>
      <c r="J41" s="1"/>
      <c r="K41" s="1">
        <f t="shared" si="3"/>
        <v>-1.4024550760268855</v>
      </c>
      <c r="L41" s="1">
        <f t="shared" si="3"/>
        <v>3.9421207356153163</v>
      </c>
      <c r="M41" s="1">
        <f t="shared" si="3"/>
        <v>2.3768402381651623</v>
      </c>
      <c r="N41" s="1">
        <f t="shared" si="3"/>
        <v>3.163241792667757</v>
      </c>
      <c r="O41" s="1">
        <f t="shared" si="4"/>
        <v>3.0679928855605176</v>
      </c>
      <c r="P41" s="1">
        <f t="shared" si="5"/>
        <v>3.1869471677037322</v>
      </c>
      <c r="Q41" s="1">
        <f t="shared" si="6"/>
        <v>3.2037491879786923</v>
      </c>
      <c r="R41" s="1">
        <f t="shared" si="15"/>
        <v>3.1656527546374811</v>
      </c>
      <c r="S41" s="1"/>
      <c r="T41" s="1">
        <f t="shared" si="16"/>
        <v>-1.3703208843151349</v>
      </c>
      <c r="U41" s="1">
        <f t="shared" si="16"/>
        <v>4.0157636905645999</v>
      </c>
      <c r="V41" s="1">
        <f t="shared" si="16"/>
        <v>2.4686877648218779</v>
      </c>
      <c r="W41" s="1">
        <f t="shared" si="16"/>
        <v>3.2904242534563943</v>
      </c>
      <c r="X41" s="1">
        <f t="shared" si="16"/>
        <v>3.2111728420803352</v>
      </c>
      <c r="Y41" s="1">
        <f t="shared" si="16"/>
        <v>3.3389619487272881</v>
      </c>
      <c r="Z41" s="1">
        <f t="shared" si="16"/>
        <v>3.3570118677559799</v>
      </c>
      <c r="AA41" s="1">
        <f t="shared" si="16"/>
        <v>3.3160859834969552</v>
      </c>
      <c r="AD41" s="1">
        <f t="shared" si="17"/>
        <v>-6.4268383423501163E-2</v>
      </c>
      <c r="AE41" s="1">
        <f t="shared" si="17"/>
        <v>-0.14728590989856727</v>
      </c>
      <c r="AF41" s="1">
        <f t="shared" si="17"/>
        <v>-0.18369505331343072</v>
      </c>
      <c r="AG41" s="1">
        <f t="shared" si="17"/>
        <v>-0.25436492157727519</v>
      </c>
      <c r="AH41" s="1">
        <f t="shared" si="17"/>
        <v>-0.28635991303963504</v>
      </c>
      <c r="AI41" s="1">
        <f t="shared" si="17"/>
        <v>-0.30402956204711229</v>
      </c>
      <c r="AJ41" s="1">
        <f t="shared" si="17"/>
        <v>-0.30652535955457472</v>
      </c>
      <c r="AK41" s="1">
        <f t="shared" si="17"/>
        <v>-0.30086645771894815</v>
      </c>
      <c r="AL41" s="1"/>
      <c r="AM41" t="s">
        <v>172</v>
      </c>
      <c r="AN41" s="7">
        <f t="shared" si="18"/>
        <v>-8.3017526475066106E-2</v>
      </c>
      <c r="AO41" s="7">
        <f t="shared" si="18"/>
        <v>-3.6409143414863454E-2</v>
      </c>
      <c r="AP41" s="7">
        <f t="shared" si="9"/>
        <v>-0.10266485972620432</v>
      </c>
      <c r="AS41" t="s">
        <v>172</v>
      </c>
      <c r="AT41">
        <v>-490.694492419337</v>
      </c>
      <c r="AU41">
        <v>-492.72062854912701</v>
      </c>
      <c r="AV41">
        <v>-492.67848611231301</v>
      </c>
      <c r="AW41">
        <v>-492.77412627064501</v>
      </c>
      <c r="AX41">
        <v>1.1964201438419999</v>
      </c>
      <c r="AY41">
        <v>1.17211</v>
      </c>
      <c r="AZ41">
        <f t="shared" si="19"/>
        <v>-492.75842471818174</v>
      </c>
      <c r="BB41">
        <v>-412.63077975192101</v>
      </c>
      <c r="BC41">
        <v>-414.27833312580998</v>
      </c>
      <c r="BD41">
        <v>-414.22821439090001</v>
      </c>
      <c r="BE41">
        <v>-414.30671896410701</v>
      </c>
      <c r="BF41">
        <v>1.20108918677</v>
      </c>
      <c r="BG41">
        <f t="shared" si="10"/>
        <v>-414.29357554315391</v>
      </c>
      <c r="BI41">
        <v>-78.065845203565004</v>
      </c>
      <c r="BJ41">
        <v>-78.435778539276996</v>
      </c>
      <c r="BK41">
        <v>-78.446191248860003</v>
      </c>
      <c r="BL41">
        <v>-78.461961003789995</v>
      </c>
      <c r="BM41">
        <v>1.1845892084509999</v>
      </c>
      <c r="BN41">
        <f t="shared" si="11"/>
        <v>-78.459503673806552</v>
      </c>
      <c r="BP41">
        <v>-78.065893395499998</v>
      </c>
      <c r="BQ41">
        <v>-78.435912941961007</v>
      </c>
      <c r="BR41">
        <v>-78.446346177210003</v>
      </c>
      <c r="BS41">
        <v>-78.462161664598995</v>
      </c>
      <c r="BT41">
        <v>1.181929620322</v>
      </c>
      <c r="BU41">
        <f t="shared" si="12"/>
        <v>-78.459727250936439</v>
      </c>
      <c r="BW41">
        <v>-412.63083397817002</v>
      </c>
      <c r="BX41">
        <v>-414.27843343815402</v>
      </c>
      <c r="BY41">
        <v>-414.228352199239</v>
      </c>
      <c r="BZ41">
        <v>-414.306923659586</v>
      </c>
      <c r="CA41">
        <v>1.2003686125640001</v>
      </c>
      <c r="CB41">
        <f t="shared" si="20"/>
        <v>-414.29380830957427</v>
      </c>
    </row>
    <row r="42" spans="1:80" x14ac:dyDescent="0.2">
      <c r="A42" t="s">
        <v>173</v>
      </c>
      <c r="B42" s="1">
        <f t="shared" si="0"/>
        <v>-0.34152921843780376</v>
      </c>
      <c r="C42" s="1">
        <f t="shared" si="0"/>
        <v>4.476210728341341</v>
      </c>
      <c r="D42" s="1">
        <f t="shared" si="0"/>
        <v>2.9957632696471377</v>
      </c>
      <c r="E42" s="1">
        <f t="shared" si="0"/>
        <v>3.7967826315599922</v>
      </c>
      <c r="F42" s="1">
        <f t="shared" si="1"/>
        <v>3.7148835030610403</v>
      </c>
      <c r="G42" s="1">
        <f t="shared" si="13"/>
        <v>3.8392409650253065</v>
      </c>
      <c r="H42" s="1">
        <f t="shared" si="2"/>
        <v>3.8553988103718284</v>
      </c>
      <c r="I42" s="1">
        <f t="shared" si="14"/>
        <v>3.8164951920424248</v>
      </c>
      <c r="J42" s="1"/>
      <c r="K42" s="1">
        <f t="shared" si="3"/>
        <v>-0.38350614325631066</v>
      </c>
      <c r="L42" s="1">
        <f t="shared" si="3"/>
        <v>4.3329323131194144</v>
      </c>
      <c r="M42" s="1">
        <f t="shared" si="3"/>
        <v>2.8225298889697559</v>
      </c>
      <c r="N42" s="1">
        <f t="shared" si="3"/>
        <v>3.5443576900890741</v>
      </c>
      <c r="O42" s="1">
        <f t="shared" si="4"/>
        <v>3.4302422552324234</v>
      </c>
      <c r="P42" s="1">
        <f t="shared" si="5"/>
        <v>3.5353339547302265</v>
      </c>
      <c r="Q42" s="1">
        <f t="shared" si="6"/>
        <v>3.5489885871171163</v>
      </c>
      <c r="R42" s="1">
        <f t="shared" si="15"/>
        <v>3.5161120125853382</v>
      </c>
      <c r="S42" s="1"/>
      <c r="T42" s="1">
        <f t="shared" si="16"/>
        <v>-0.36251768084705721</v>
      </c>
      <c r="U42" s="1">
        <f t="shared" si="16"/>
        <v>4.4045715207303777</v>
      </c>
      <c r="V42" s="1">
        <f t="shared" si="16"/>
        <v>2.9091465793084468</v>
      </c>
      <c r="W42" s="1">
        <f t="shared" si="16"/>
        <v>3.6705701608245329</v>
      </c>
      <c r="X42" s="1">
        <f t="shared" si="16"/>
        <v>3.5725628791467319</v>
      </c>
      <c r="Y42" s="1">
        <f t="shared" si="16"/>
        <v>3.6872874598777665</v>
      </c>
      <c r="Z42" s="1">
        <f t="shared" si="16"/>
        <v>3.7021936987444723</v>
      </c>
      <c r="AA42" s="1">
        <f t="shared" si="16"/>
        <v>3.6663036023138815</v>
      </c>
      <c r="AD42" s="1">
        <f t="shared" si="17"/>
        <v>-4.19769248185069E-2</v>
      </c>
      <c r="AE42" s="1">
        <f t="shared" si="17"/>
        <v>-0.14327841522192664</v>
      </c>
      <c r="AF42" s="1">
        <f t="shared" si="17"/>
        <v>-0.17323338067738181</v>
      </c>
      <c r="AG42" s="1">
        <f t="shared" si="17"/>
        <v>-0.2524249414709181</v>
      </c>
      <c r="AH42" s="1">
        <f t="shared" si="17"/>
        <v>-0.28464124782861688</v>
      </c>
      <c r="AI42" s="1">
        <f t="shared" si="17"/>
        <v>-0.30390701029508005</v>
      </c>
      <c r="AJ42" s="1">
        <f t="shared" si="17"/>
        <v>-0.30641022325471212</v>
      </c>
      <c r="AK42" s="1">
        <f t="shared" si="17"/>
        <v>-0.30038317945708659</v>
      </c>
      <c r="AL42" s="1"/>
      <c r="AM42" t="s">
        <v>173</v>
      </c>
      <c r="AN42" s="7">
        <f t="shared" si="18"/>
        <v>-0.10130149040341974</v>
      </c>
      <c r="AO42" s="7">
        <f t="shared" si="18"/>
        <v>-2.9954965455455174E-2</v>
      </c>
      <c r="AP42" s="7">
        <f t="shared" si="9"/>
        <v>-0.11140786715123507</v>
      </c>
      <c r="AS42" t="s">
        <v>173</v>
      </c>
      <c r="AT42">
        <v>-489.480253579107</v>
      </c>
      <c r="AU42">
        <v>-491.47913126294401</v>
      </c>
      <c r="AV42">
        <v>-491.42517355213198</v>
      </c>
      <c r="AW42">
        <v>-491.52247585230299</v>
      </c>
      <c r="AX42">
        <v>1.195398906583</v>
      </c>
      <c r="AY42">
        <v>1.17293</v>
      </c>
      <c r="AZ42">
        <f t="shared" si="19"/>
        <v>-491.50657089960754</v>
      </c>
      <c r="BB42">
        <v>-412.63069442907403</v>
      </c>
      <c r="BC42">
        <v>-414.27822006072302</v>
      </c>
      <c r="BD42">
        <v>-414.22812206762399</v>
      </c>
      <c r="BE42">
        <v>-414.30661645760603</v>
      </c>
      <c r="BF42">
        <v>1.2010924295730001</v>
      </c>
      <c r="BG42">
        <f t="shared" si="10"/>
        <v>-414.29347456510823</v>
      </c>
      <c r="BI42">
        <v>-76.850103411464005</v>
      </c>
      <c r="BJ42">
        <v>-77.193777906663996</v>
      </c>
      <c r="BK42">
        <v>-77.192277432051995</v>
      </c>
      <c r="BL42">
        <v>-77.209808836687003</v>
      </c>
      <c r="BM42">
        <v>1.176694445793</v>
      </c>
      <c r="BN42">
        <f t="shared" si="11"/>
        <v>-77.207176291052889</v>
      </c>
      <c r="BP42">
        <v>-76.850126196524002</v>
      </c>
      <c r="BQ42">
        <v>-77.193921984053006</v>
      </c>
      <c r="BR42">
        <v>-77.192437992495996</v>
      </c>
      <c r="BS42">
        <v>-77.210038459705004</v>
      </c>
      <c r="BT42">
        <v>1.1736835553739999</v>
      </c>
      <c r="BU42">
        <f t="shared" si="12"/>
        <v>-77.207433914632261</v>
      </c>
      <c r="BW42">
        <v>-412.63073853849897</v>
      </c>
      <c r="BX42">
        <v>-414.27830431201301</v>
      </c>
      <c r="BY42">
        <v>-414.22823757213303</v>
      </c>
      <c r="BZ42">
        <v>-414.30678909932101</v>
      </c>
      <c r="CA42">
        <v>1.2004884126669999</v>
      </c>
      <c r="CB42">
        <f t="shared" si="20"/>
        <v>-414.29367054621184</v>
      </c>
    </row>
    <row r="43" spans="1:80" x14ac:dyDescent="0.2">
      <c r="A43" t="s">
        <v>174</v>
      </c>
      <c r="B43" s="1">
        <f t="shared" ref="B43:E76" si="21">627.5095*(BB43+BI43-AT43)</f>
        <v>-2.5910195605221245</v>
      </c>
      <c r="C43" s="1">
        <f t="shared" si="21"/>
        <v>2.8874562763835341</v>
      </c>
      <c r="D43" s="1">
        <f t="shared" si="21"/>
        <v>1.0876812279965167</v>
      </c>
      <c r="E43" s="1">
        <f t="shared" si="21"/>
        <v>1.8618292438676201</v>
      </c>
      <c r="F43" s="1">
        <f t="shared" si="1"/>
        <v>1.8034692281942437</v>
      </c>
      <c r="G43" s="1">
        <f t="shared" si="13"/>
        <v>1.9148673146650159</v>
      </c>
      <c r="H43" s="1">
        <f t="shared" si="2"/>
        <v>1.9340557016694064</v>
      </c>
      <c r="I43" s="1">
        <f t="shared" si="14"/>
        <v>1.9046100726221824</v>
      </c>
      <c r="J43" s="1"/>
      <c r="K43" s="1">
        <f t="shared" ref="K43:N76" si="22">627.5095*(BP43+BW43-AT43)</f>
        <v>-2.6349914215642456</v>
      </c>
      <c r="L43" s="1">
        <f t="shared" si="22"/>
        <v>2.7670771644053467</v>
      </c>
      <c r="M43" s="1">
        <f t="shared" si="22"/>
        <v>0.94522777194176077</v>
      </c>
      <c r="N43" s="1">
        <f t="shared" si="22"/>
        <v>1.6738156468955774</v>
      </c>
      <c r="O43" s="1">
        <f t="shared" si="4"/>
        <v>1.5888039616912086</v>
      </c>
      <c r="P43" s="1">
        <f t="shared" si="5"/>
        <v>1.6889637241019151</v>
      </c>
      <c r="Q43" s="1">
        <f t="shared" si="6"/>
        <v>1.7062163030670725</v>
      </c>
      <c r="R43" s="1">
        <f t="shared" si="15"/>
        <v>1.6797412773028055</v>
      </c>
      <c r="S43" s="1"/>
      <c r="T43" s="1">
        <f t="shared" si="16"/>
        <v>-2.613005491043185</v>
      </c>
      <c r="U43" s="1">
        <f t="shared" si="16"/>
        <v>2.8272667203944404</v>
      </c>
      <c r="V43" s="1">
        <f t="shared" si="16"/>
        <v>1.0164544999691387</v>
      </c>
      <c r="W43" s="1">
        <f t="shared" si="16"/>
        <v>1.7678224453815987</v>
      </c>
      <c r="X43" s="1">
        <f t="shared" si="16"/>
        <v>1.6961365949427263</v>
      </c>
      <c r="Y43" s="1">
        <f t="shared" si="16"/>
        <v>1.8019155193834655</v>
      </c>
      <c r="Z43" s="1">
        <f t="shared" si="16"/>
        <v>1.8201360023682396</v>
      </c>
      <c r="AA43" s="1">
        <f t="shared" si="16"/>
        <v>1.792175674962494</v>
      </c>
      <c r="AD43" s="1">
        <f t="shared" si="17"/>
        <v>-4.3971861042121141E-2</v>
      </c>
      <c r="AE43" s="1">
        <f t="shared" si="17"/>
        <v>-0.1203791119781874</v>
      </c>
      <c r="AF43" s="1">
        <f t="shared" si="17"/>
        <v>-0.1424534560547559</v>
      </c>
      <c r="AG43" s="1">
        <f t="shared" si="17"/>
        <v>-0.18801359697204267</v>
      </c>
      <c r="AH43" s="1">
        <f t="shared" si="17"/>
        <v>-0.21466526650303508</v>
      </c>
      <c r="AI43" s="1">
        <f t="shared" si="17"/>
        <v>-0.22590359056310083</v>
      </c>
      <c r="AJ43" s="1">
        <f t="shared" si="17"/>
        <v>-0.22783939860233393</v>
      </c>
      <c r="AK43" s="1">
        <f t="shared" si="17"/>
        <v>-0.22486879531937687</v>
      </c>
      <c r="AL43" s="1"/>
      <c r="AM43" t="s">
        <v>174</v>
      </c>
      <c r="AN43" s="7">
        <f t="shared" si="18"/>
        <v>-7.6407250936066262E-2</v>
      </c>
      <c r="AO43" s="7">
        <f t="shared" si="18"/>
        <v>-2.2074344076568497E-2</v>
      </c>
      <c r="AP43" s="7">
        <f t="shared" si="9"/>
        <v>-7.2211810448279179E-2</v>
      </c>
      <c r="AS43" t="s">
        <v>174</v>
      </c>
      <c r="AT43">
        <v>-324.84417874251102</v>
      </c>
      <c r="AU43">
        <v>-326.31121691259898</v>
      </c>
      <c r="AV43">
        <v>-326.29782341568801</v>
      </c>
      <c r="AW43">
        <v>-326.37213480474799</v>
      </c>
      <c r="AX43">
        <v>1.1824373605580001</v>
      </c>
      <c r="AY43">
        <v>1.1556299999999999</v>
      </c>
      <c r="AZ43">
        <f t="shared" si="19"/>
        <v>-326.36066935707885</v>
      </c>
      <c r="BB43">
        <v>-246.78241848047199</v>
      </c>
      <c r="BC43">
        <v>-247.870819515329</v>
      </c>
      <c r="BD43">
        <v>-247.84989018988901</v>
      </c>
      <c r="BE43">
        <v>-247.90721221112699</v>
      </c>
      <c r="BF43">
        <v>1.184207655722</v>
      </c>
      <c r="BG43">
        <f t="shared" si="10"/>
        <v>-247.89829556960515</v>
      </c>
      <c r="BI43">
        <v>-78.065889314364995</v>
      </c>
      <c r="BJ43">
        <v>-78.435795942986999</v>
      </c>
      <c r="BK43">
        <v>-78.446199895502005</v>
      </c>
      <c r="BL43">
        <v>-78.461955579983993</v>
      </c>
      <c r="BM43">
        <v>1.184648536194</v>
      </c>
      <c r="BN43">
        <f t="shared" si="11"/>
        <v>-78.459499776437667</v>
      </c>
      <c r="BP43">
        <v>-78.065926861996005</v>
      </c>
      <c r="BQ43">
        <v>-78.435897082847006</v>
      </c>
      <c r="BR43">
        <v>-78.446317784643995</v>
      </c>
      <c r="BS43">
        <v>-78.462106073013999</v>
      </c>
      <c r="BT43">
        <v>1.182689851026</v>
      </c>
      <c r="BU43">
        <f t="shared" si="12"/>
        <v>-78.459667259450356</v>
      </c>
      <c r="BW43">
        <v>-246.78245100645901</v>
      </c>
      <c r="BX43">
        <v>-247.87091021178699</v>
      </c>
      <c r="BY43">
        <v>-247.84999931477</v>
      </c>
      <c r="BZ43">
        <v>-247.90736133682299</v>
      </c>
      <c r="CA43">
        <v>1.1834330745249999</v>
      </c>
      <c r="CB43">
        <f t="shared" si="20"/>
        <v>-247.89847017745566</v>
      </c>
    </row>
    <row r="44" spans="1:80" x14ac:dyDescent="0.2">
      <c r="A44" t="s">
        <v>165</v>
      </c>
      <c r="B44" s="1">
        <f t="shared" si="21"/>
        <v>-3.2895796087054077</v>
      </c>
      <c r="C44" s="1">
        <f t="shared" si="21"/>
        <v>4.1169759070394534</v>
      </c>
      <c r="D44" s="1">
        <f t="shared" si="21"/>
        <v>2.8263561350871385</v>
      </c>
      <c r="E44" s="1">
        <f t="shared" si="21"/>
        <v>3.9715788045527782</v>
      </c>
      <c r="F44" s="1">
        <f t="shared" si="1"/>
        <v>3.8731268208837886</v>
      </c>
      <c r="G44" s="1">
        <f t="shared" si="13"/>
        <v>4.0279756084336871</v>
      </c>
      <c r="H44" s="1">
        <f t="shared" si="2"/>
        <v>4.0641821430617942</v>
      </c>
      <c r="I44" s="1">
        <f t="shared" si="14"/>
        <v>4.0210355187868547</v>
      </c>
      <c r="J44" s="1"/>
      <c r="K44" s="1">
        <f t="shared" si="22"/>
        <v>-3.3650014934495962</v>
      </c>
      <c r="L44" s="1">
        <f t="shared" si="22"/>
        <v>3.8864058080233028</v>
      </c>
      <c r="M44" s="1">
        <f t="shared" si="22"/>
        <v>2.5453005079288711</v>
      </c>
      <c r="N44" s="1">
        <f t="shared" si="22"/>
        <v>3.6005121303605634</v>
      </c>
      <c r="O44" s="1">
        <f t="shared" si="4"/>
        <v>3.4627546612580447</v>
      </c>
      <c r="P44" s="1">
        <f t="shared" si="5"/>
        <v>3.5984736541600295</v>
      </c>
      <c r="Q44" s="1">
        <f t="shared" si="6"/>
        <v>3.6302072860078995</v>
      </c>
      <c r="R44" s="1">
        <f t="shared" si="15"/>
        <v>3.5923909331234567</v>
      </c>
      <c r="S44" s="1"/>
      <c r="T44" s="1">
        <f t="shared" si="16"/>
        <v>-3.3272905510775019</v>
      </c>
      <c r="U44" s="1">
        <f t="shared" si="16"/>
        <v>4.0016908575313783</v>
      </c>
      <c r="V44" s="1">
        <f t="shared" si="16"/>
        <v>2.685828321508005</v>
      </c>
      <c r="W44" s="1">
        <f t="shared" si="16"/>
        <v>3.7860454674566708</v>
      </c>
      <c r="X44" s="1">
        <f t="shared" si="16"/>
        <v>3.6679407410709164</v>
      </c>
      <c r="Y44" s="1">
        <f t="shared" si="16"/>
        <v>3.8132246312968583</v>
      </c>
      <c r="Z44" s="1">
        <f t="shared" si="16"/>
        <v>3.8471947145348468</v>
      </c>
      <c r="AA44" s="1">
        <f t="shared" si="16"/>
        <v>3.8067132259551557</v>
      </c>
      <c r="AD44" s="1">
        <f t="shared" si="17"/>
        <v>-7.5421884744188539E-2</v>
      </c>
      <c r="AE44" s="1">
        <f t="shared" si="17"/>
        <v>-0.23057009901615055</v>
      </c>
      <c r="AF44" s="1">
        <f t="shared" si="17"/>
        <v>-0.28105562715826737</v>
      </c>
      <c r="AG44" s="1">
        <f t="shared" si="17"/>
        <v>-0.37106667419221484</v>
      </c>
      <c r="AH44" s="1">
        <f t="shared" si="17"/>
        <v>-0.41037215962574392</v>
      </c>
      <c r="AI44" s="1">
        <f t="shared" si="17"/>
        <v>-0.42950195427365756</v>
      </c>
      <c r="AJ44" s="1">
        <f t="shared" si="17"/>
        <v>-0.4339748570538946</v>
      </c>
      <c r="AK44" s="1">
        <f t="shared" si="17"/>
        <v>-0.42864458566339803</v>
      </c>
      <c r="AL44" s="1"/>
      <c r="AM44" t="s">
        <v>165</v>
      </c>
      <c r="AN44" s="7">
        <f t="shared" si="18"/>
        <v>-0.15514821427196201</v>
      </c>
      <c r="AO44" s="7">
        <f t="shared" si="18"/>
        <v>-5.048552814211682E-2</v>
      </c>
      <c r="AP44" s="7">
        <f t="shared" si="9"/>
        <v>-0.12931653246747654</v>
      </c>
      <c r="AS44" t="s">
        <v>165</v>
      </c>
      <c r="AT44">
        <v>-392.80946766347898</v>
      </c>
      <c r="AU44">
        <v>-394.78481416889798</v>
      </c>
      <c r="AV44">
        <v>-394.83403557117401</v>
      </c>
      <c r="AW44">
        <v>-394.91097378473302</v>
      </c>
      <c r="AX44">
        <v>1.1825187930559999</v>
      </c>
      <c r="AY44">
        <v>1.1479299999999999</v>
      </c>
      <c r="AZ44">
        <f t="shared" si="19"/>
        <v>-394.89909856553049</v>
      </c>
      <c r="BB44">
        <v>-196.407354454885</v>
      </c>
      <c r="BC44">
        <v>-197.389126658767</v>
      </c>
      <c r="BD44">
        <v>-197.41476558299601</v>
      </c>
      <c r="BE44">
        <v>-197.45232223212599</v>
      </c>
      <c r="BF44">
        <v>1.184846595749</v>
      </c>
      <c r="BG44">
        <f t="shared" si="10"/>
        <v>-197.44646306118833</v>
      </c>
      <c r="BI44">
        <v>-196.407355487171</v>
      </c>
      <c r="BJ44">
        <v>-197.389126691678</v>
      </c>
      <c r="BK44">
        <v>-197.41476590316401</v>
      </c>
      <c r="BL44">
        <v>-197.45232243917599</v>
      </c>
      <c r="BM44">
        <v>1.184846661478</v>
      </c>
      <c r="BN44">
        <f t="shared" si="11"/>
        <v>-197.44646328412733</v>
      </c>
      <c r="BP44">
        <v>-196.40741558084</v>
      </c>
      <c r="BQ44">
        <v>-197.38931040601801</v>
      </c>
      <c r="BR44">
        <v>-197.41498984439801</v>
      </c>
      <c r="BS44">
        <v>-197.452618100949</v>
      </c>
      <c r="BT44">
        <v>1.183262897843</v>
      </c>
      <c r="BU44">
        <f t="shared" si="12"/>
        <v>-197.44679026391557</v>
      </c>
      <c r="BW44">
        <v>-196.40741455363499</v>
      </c>
      <c r="BX44">
        <v>-197.38931038125301</v>
      </c>
      <c r="BY44">
        <v>-197.414989532395</v>
      </c>
      <c r="BZ44">
        <v>-197.452617902714</v>
      </c>
      <c r="CA44">
        <v>1.183262787096</v>
      </c>
      <c r="CB44">
        <f t="shared" si="20"/>
        <v>-197.44679005103663</v>
      </c>
    </row>
    <row r="45" spans="1:80" x14ac:dyDescent="0.2">
      <c r="A45" t="s">
        <v>200</v>
      </c>
      <c r="B45" s="1">
        <f t="shared" si="21"/>
        <v>-2.263860487254973</v>
      </c>
      <c r="C45" s="1">
        <f t="shared" si="21"/>
        <v>2.7978288604592256</v>
      </c>
      <c r="D45" s="1">
        <f t="shared" si="21"/>
        <v>1.9630303998375982</v>
      </c>
      <c r="E45" s="1">
        <f t="shared" si="21"/>
        <v>2.7790822990440449</v>
      </c>
      <c r="F45" s="1">
        <f t="shared" si="1"/>
        <v>2.7105837258775587</v>
      </c>
      <c r="G45" s="1">
        <f t="shared" si="13"/>
        <v>2.8210496808664836</v>
      </c>
      <c r="H45" s="1">
        <f t="shared" si="2"/>
        <v>2.8467633111220243</v>
      </c>
      <c r="I45" s="1">
        <f t="shared" si="14"/>
        <v>2.8162130108470054</v>
      </c>
      <c r="J45" s="1"/>
      <c r="K45" s="1">
        <f t="shared" si="22"/>
        <v>-2.3163631328410523</v>
      </c>
      <c r="L45" s="1">
        <f t="shared" si="22"/>
        <v>2.6292495634397248</v>
      </c>
      <c r="M45" s="1">
        <f t="shared" si="22"/>
        <v>1.7598242626502529</v>
      </c>
      <c r="N45" s="1">
        <f t="shared" si="22"/>
        <v>2.5055691352458305</v>
      </c>
      <c r="O45" s="1">
        <f t="shared" si="4"/>
        <v>2.4075837215006533</v>
      </c>
      <c r="P45" s="1">
        <f t="shared" si="5"/>
        <v>2.503303136734977</v>
      </c>
      <c r="Q45" s="1">
        <f t="shared" si="6"/>
        <v>2.525584152201314</v>
      </c>
      <c r="R45" s="1">
        <f t="shared" si="15"/>
        <v>2.4991121330362147</v>
      </c>
      <c r="S45" s="1"/>
      <c r="T45" s="1">
        <f t="shared" si="16"/>
        <v>-2.2901118100480127</v>
      </c>
      <c r="U45" s="1">
        <f t="shared" si="16"/>
        <v>2.7135392119494752</v>
      </c>
      <c r="V45" s="1">
        <f t="shared" si="16"/>
        <v>1.8614273312439256</v>
      </c>
      <c r="W45" s="1">
        <f t="shared" si="16"/>
        <v>2.6423257171449377</v>
      </c>
      <c r="X45" s="1">
        <f t="shared" si="16"/>
        <v>2.5590837236891062</v>
      </c>
      <c r="Y45" s="1">
        <f t="shared" si="16"/>
        <v>2.6621764088007303</v>
      </c>
      <c r="Z45" s="1">
        <f t="shared" si="16"/>
        <v>2.6861737316616692</v>
      </c>
      <c r="AA45" s="1">
        <f t="shared" si="16"/>
        <v>2.6576625719416098</v>
      </c>
      <c r="AD45" s="1">
        <f t="shared" si="17"/>
        <v>-5.2502645586079311E-2</v>
      </c>
      <c r="AE45" s="1">
        <f t="shared" si="17"/>
        <v>-0.16857929701950081</v>
      </c>
      <c r="AF45" s="1">
        <f t="shared" si="17"/>
        <v>-0.20320613718734526</v>
      </c>
      <c r="AG45" s="1">
        <f t="shared" si="17"/>
        <v>-0.27351316379821444</v>
      </c>
      <c r="AH45" s="1">
        <f t="shared" si="17"/>
        <v>-0.30300000437690544</v>
      </c>
      <c r="AI45" s="1">
        <f t="shared" si="17"/>
        <v>-0.3177465441315066</v>
      </c>
      <c r="AJ45" s="1">
        <f t="shared" si="17"/>
        <v>-0.32117915892071025</v>
      </c>
      <c r="AK45" s="1">
        <f t="shared" si="17"/>
        <v>-0.31710087781079066</v>
      </c>
      <c r="AL45" s="1"/>
      <c r="AM45" t="s">
        <v>200</v>
      </c>
      <c r="AN45" s="7">
        <f t="shared" si="18"/>
        <v>-0.1160766514334215</v>
      </c>
      <c r="AO45" s="7">
        <f t="shared" si="18"/>
        <v>-3.4626840167844453E-2</v>
      </c>
      <c r="AP45" s="7">
        <f t="shared" si="9"/>
        <v>-9.9793867189560181E-2</v>
      </c>
      <c r="AS45" t="s">
        <v>200</v>
      </c>
      <c r="AT45">
        <v>-392.81132491749401</v>
      </c>
      <c r="AU45">
        <v>-394.79038899550801</v>
      </c>
      <c r="AV45">
        <v>-394.83768692960803</v>
      </c>
      <c r="AW45">
        <v>-394.91508288063102</v>
      </c>
      <c r="AX45">
        <v>1.1821670515010001</v>
      </c>
      <c r="AY45">
        <v>1.14777</v>
      </c>
      <c r="AZ45">
        <f t="shared" si="19"/>
        <v>-394.90315648479884</v>
      </c>
      <c r="BB45">
        <v>-196.40735466145199</v>
      </c>
      <c r="BC45">
        <v>-197.38912507302999</v>
      </c>
      <c r="BD45">
        <v>-197.41476574027399</v>
      </c>
      <c r="BE45">
        <v>-197.45232295834199</v>
      </c>
      <c r="BF45">
        <v>1.1848472168969999</v>
      </c>
      <c r="BG45">
        <f t="shared" si="10"/>
        <v>-197.44646368202748</v>
      </c>
      <c r="BI45">
        <v>-196.40757794722001</v>
      </c>
      <c r="BJ45">
        <v>-197.39680529856801</v>
      </c>
      <c r="BK45">
        <v>-197.41979290139599</v>
      </c>
      <c r="BL45">
        <v>-197.458331172925</v>
      </c>
      <c r="BM45">
        <v>1.1828699553740001</v>
      </c>
      <c r="BN45">
        <f t="shared" si="11"/>
        <v>-197.45237321282747</v>
      </c>
      <c r="BP45">
        <v>-196.407617915586</v>
      </c>
      <c r="BQ45">
        <v>-197.39693586830299</v>
      </c>
      <c r="BR45">
        <v>-197.41994821576199</v>
      </c>
      <c r="BS45">
        <v>-197.45854216204901</v>
      </c>
      <c r="BT45">
        <v>1.1817244954220001</v>
      </c>
      <c r="BU45">
        <f t="shared" si="12"/>
        <v>-197.45260722083174</v>
      </c>
      <c r="BW45">
        <v>-196.40739836137399</v>
      </c>
      <c r="BX45">
        <v>-197.38926315149399</v>
      </c>
      <c r="BY45">
        <v>-197.414934255487</v>
      </c>
      <c r="BZ45">
        <v>-197.45254784017101</v>
      </c>
      <c r="CA45">
        <v>1.183625576004</v>
      </c>
      <c r="CB45">
        <f t="shared" si="20"/>
        <v>-197.44671253524587</v>
      </c>
    </row>
    <row r="46" spans="1:80" x14ac:dyDescent="0.2">
      <c r="A46" t="s">
        <v>197</v>
      </c>
      <c r="B46" s="1">
        <f t="shared" si="21"/>
        <v>-1.6390346326413161</v>
      </c>
      <c r="C46" s="1">
        <f t="shared" si="21"/>
        <v>1.835527661936823</v>
      </c>
      <c r="D46" s="1">
        <f t="shared" si="21"/>
        <v>1.3154068032045714</v>
      </c>
      <c r="E46" s="1">
        <f t="shared" si="21"/>
        <v>1.9077821887008755</v>
      </c>
      <c r="F46" s="1">
        <f t="shared" si="1"/>
        <v>1.8582653380351757</v>
      </c>
      <c r="G46" s="1">
        <f t="shared" si="13"/>
        <v>1.9383424005080383</v>
      </c>
      <c r="H46" s="1">
        <f t="shared" si="2"/>
        <v>1.9568861998564151</v>
      </c>
      <c r="I46" s="1">
        <f t="shared" si="14"/>
        <v>1.9349712490067401</v>
      </c>
      <c r="J46" s="1"/>
      <c r="K46" s="1">
        <f t="shared" si="22"/>
        <v>-1.6744743423803132</v>
      </c>
      <c r="L46" s="1">
        <f t="shared" si="22"/>
        <v>1.7160888189835781</v>
      </c>
      <c r="M46" s="1">
        <f t="shared" si="22"/>
        <v>1.1760086237444507</v>
      </c>
      <c r="N46" s="1">
        <f t="shared" si="22"/>
        <v>1.7154228487887999</v>
      </c>
      <c r="O46" s="1">
        <f t="shared" si="4"/>
        <v>1.6451939110783997</v>
      </c>
      <c r="P46" s="1">
        <f t="shared" si="5"/>
        <v>1.7144034328130306</v>
      </c>
      <c r="Q46" s="1">
        <f t="shared" si="6"/>
        <v>1.7304305877112145</v>
      </c>
      <c r="R46" s="1">
        <f t="shared" si="15"/>
        <v>1.7114897921786867</v>
      </c>
      <c r="S46" s="1"/>
      <c r="T46" s="1">
        <f t="shared" si="16"/>
        <v>-1.6567544875108147</v>
      </c>
      <c r="U46" s="1">
        <f t="shared" si="16"/>
        <v>1.7758082404602007</v>
      </c>
      <c r="V46" s="1">
        <f t="shared" si="16"/>
        <v>1.2457077134745109</v>
      </c>
      <c r="W46" s="1">
        <f t="shared" si="16"/>
        <v>1.8116025187448377</v>
      </c>
      <c r="X46" s="1">
        <f t="shared" si="16"/>
        <v>1.7517296245567877</v>
      </c>
      <c r="Y46" s="1">
        <f t="shared" si="16"/>
        <v>1.8263729166605345</v>
      </c>
      <c r="Z46" s="1">
        <f t="shared" si="16"/>
        <v>1.8436583937838149</v>
      </c>
      <c r="AA46" s="1">
        <f t="shared" si="16"/>
        <v>1.8232305205927135</v>
      </c>
      <c r="AD46" s="1">
        <f t="shared" si="17"/>
        <v>-3.5439709738997127E-2</v>
      </c>
      <c r="AE46" s="1">
        <f t="shared" si="17"/>
        <v>-0.11943884295324492</v>
      </c>
      <c r="AF46" s="1">
        <f t="shared" si="17"/>
        <v>-0.13939817946012067</v>
      </c>
      <c r="AG46" s="1">
        <f t="shared" si="17"/>
        <v>-0.19235933991207554</v>
      </c>
      <c r="AH46" s="1">
        <f t="shared" si="17"/>
        <v>-0.21307142695677594</v>
      </c>
      <c r="AI46" s="1">
        <f t="shared" si="17"/>
        <v>-0.22393896769500765</v>
      </c>
      <c r="AJ46" s="1">
        <f t="shared" si="17"/>
        <v>-0.2264556121452006</v>
      </c>
      <c r="AK46" s="1">
        <f t="shared" si="17"/>
        <v>-0.22348145682805343</v>
      </c>
      <c r="AL46" s="1"/>
      <c r="AM46" t="s">
        <v>197</v>
      </c>
      <c r="AN46" s="7">
        <f t="shared" si="18"/>
        <v>-8.399913321424779E-2</v>
      </c>
      <c r="AO46" s="7">
        <f t="shared" si="18"/>
        <v>-1.9959336506875758E-2</v>
      </c>
      <c r="AP46" s="7">
        <f t="shared" si="9"/>
        <v>-7.367324749665527E-2</v>
      </c>
      <c r="AS46" t="s">
        <v>197</v>
      </c>
      <c r="AT46">
        <v>-392.81256785219801</v>
      </c>
      <c r="AU46">
        <v>-394.79653046126799</v>
      </c>
      <c r="AV46">
        <v>-394.84168510090399</v>
      </c>
      <c r="AW46">
        <v>-394.919704302539</v>
      </c>
      <c r="AX46">
        <v>1.181669542788</v>
      </c>
      <c r="AY46">
        <v>1.14751</v>
      </c>
      <c r="AZ46">
        <f t="shared" si="19"/>
        <v>-394.90770965244735</v>
      </c>
      <c r="BB46">
        <v>-196.40758992082201</v>
      </c>
      <c r="BC46">
        <v>-197.39680270348899</v>
      </c>
      <c r="BD46">
        <v>-197.41979446370999</v>
      </c>
      <c r="BE46">
        <v>-197.45833206354601</v>
      </c>
      <c r="BF46">
        <v>1.1828704720659999</v>
      </c>
      <c r="BG46">
        <f t="shared" si="10"/>
        <v>-197.45237419306</v>
      </c>
      <c r="BI46">
        <v>-196.407589899215</v>
      </c>
      <c r="BJ46">
        <v>-197.39680265837899</v>
      </c>
      <c r="BK46">
        <v>-197.419794403108</v>
      </c>
      <c r="BL46">
        <v>-197.45833199468001</v>
      </c>
      <c r="BM46">
        <v>1.18287048209</v>
      </c>
      <c r="BN46">
        <f t="shared" si="11"/>
        <v>-197.45237412519552</v>
      </c>
      <c r="BP46">
        <v>-196.407618136765</v>
      </c>
      <c r="BQ46">
        <v>-197.39689782565301</v>
      </c>
      <c r="BR46">
        <v>-197.41990547336499</v>
      </c>
      <c r="BS46">
        <v>-197.45848526383401</v>
      </c>
      <c r="BT46">
        <v>1.1820359423489999</v>
      </c>
      <c r="BU46">
        <f t="shared" si="12"/>
        <v>-197.45254389753367</v>
      </c>
      <c r="BW46">
        <v>-196.40761816004201</v>
      </c>
      <c r="BX46">
        <v>-197.39689787411899</v>
      </c>
      <c r="BY46">
        <v>-197.41990553858301</v>
      </c>
      <c r="BZ46">
        <v>-197.4584853385</v>
      </c>
      <c r="CA46">
        <v>1.1820359099169999</v>
      </c>
      <c r="CB46">
        <f t="shared" si="20"/>
        <v>-197.45254397164018</v>
      </c>
    </row>
    <row r="47" spans="1:80" x14ac:dyDescent="0.2">
      <c r="A47" t="s">
        <v>203</v>
      </c>
      <c r="B47" s="1">
        <f t="shared" si="21"/>
        <v>-2.2562762449097664</v>
      </c>
      <c r="C47" s="1">
        <f t="shared" si="21"/>
        <v>2.6055096698154809</v>
      </c>
      <c r="D47" s="1">
        <f t="shared" si="21"/>
        <v>1.780297668072873</v>
      </c>
      <c r="E47" s="1">
        <f t="shared" si="21"/>
        <v>2.5673799316682313</v>
      </c>
      <c r="F47" s="1">
        <f t="shared" si="1"/>
        <v>2.50445031112279</v>
      </c>
      <c r="G47" s="1">
        <f t="shared" si="13"/>
        <v>2.6124431947808242</v>
      </c>
      <c r="H47" s="1">
        <f t="shared" si="2"/>
        <v>2.6367489220467335</v>
      </c>
      <c r="I47" s="1">
        <f t="shared" si="14"/>
        <v>2.6067730795857433</v>
      </c>
      <c r="J47" s="1"/>
      <c r="K47" s="1">
        <f t="shared" si="22"/>
        <v>-2.3100265827047481</v>
      </c>
      <c r="L47" s="1">
        <f t="shared" si="22"/>
        <v>2.4386463182215348</v>
      </c>
      <c r="M47" s="1">
        <f t="shared" si="22"/>
        <v>1.5811176468666004</v>
      </c>
      <c r="N47" s="1">
        <f t="shared" si="22"/>
        <v>2.2989602951506694</v>
      </c>
      <c r="O47" s="1">
        <f t="shared" si="4"/>
        <v>2.2063298965702227</v>
      </c>
      <c r="P47" s="1">
        <f t="shared" si="5"/>
        <v>2.299567799368524</v>
      </c>
      <c r="Q47" s="1">
        <f t="shared" si="6"/>
        <v>2.3205526546617392</v>
      </c>
      <c r="R47" s="1">
        <f t="shared" si="15"/>
        <v>2.2946723874533443</v>
      </c>
      <c r="S47" s="1"/>
      <c r="T47" s="1">
        <f t="shared" si="16"/>
        <v>-2.2831514138072571</v>
      </c>
      <c r="U47" s="1">
        <f t="shared" si="16"/>
        <v>2.5220779940185079</v>
      </c>
      <c r="V47" s="1">
        <f t="shared" si="16"/>
        <v>1.6807076574697368</v>
      </c>
      <c r="W47" s="1">
        <f t="shared" si="16"/>
        <v>2.4331701134094503</v>
      </c>
      <c r="X47" s="1">
        <f t="shared" si="16"/>
        <v>2.3553901038465064</v>
      </c>
      <c r="Y47" s="1">
        <f t="shared" si="16"/>
        <v>2.4560054970746741</v>
      </c>
      <c r="Z47" s="1">
        <f t="shared" si="16"/>
        <v>2.4786507883542361</v>
      </c>
      <c r="AA47" s="1">
        <f t="shared" si="16"/>
        <v>2.4507227335195436</v>
      </c>
      <c r="AD47" s="1">
        <f t="shared" si="17"/>
        <v>-5.3750337794981728E-2</v>
      </c>
      <c r="AE47" s="1">
        <f t="shared" si="17"/>
        <v>-0.16686335159394616</v>
      </c>
      <c r="AF47" s="1">
        <f t="shared" si="17"/>
        <v>-0.19918002120627265</v>
      </c>
      <c r="AG47" s="1">
        <f t="shared" si="17"/>
        <v>-0.26841963651756195</v>
      </c>
      <c r="AH47" s="1">
        <f t="shared" si="17"/>
        <v>-0.29812041455256733</v>
      </c>
      <c r="AI47" s="1">
        <f t="shared" si="17"/>
        <v>-0.31287539541230025</v>
      </c>
      <c r="AJ47" s="1">
        <f t="shared" si="17"/>
        <v>-0.31619626738499429</v>
      </c>
      <c r="AK47" s="1">
        <f t="shared" si="17"/>
        <v>-0.31210069213239899</v>
      </c>
      <c r="AL47" s="1"/>
      <c r="AM47" t="s">
        <v>203</v>
      </c>
      <c r="AN47" s="7">
        <f t="shared" si="18"/>
        <v>-0.11311301379896443</v>
      </c>
      <c r="AO47" s="7">
        <f t="shared" si="18"/>
        <v>-3.2316669612326487E-2</v>
      </c>
      <c r="AP47" s="7">
        <f t="shared" si="9"/>
        <v>-9.8940393346294675E-2</v>
      </c>
      <c r="AS47" t="s">
        <v>203</v>
      </c>
      <c r="AT47">
        <v>-391.63712972927698</v>
      </c>
      <c r="AU47">
        <v>-393.58918362198199</v>
      </c>
      <c r="AV47">
        <v>-393.62689820184198</v>
      </c>
      <c r="AW47">
        <v>-393.70559696442399</v>
      </c>
      <c r="AX47">
        <v>1.1826943700250001</v>
      </c>
      <c r="AY47">
        <v>1.14913</v>
      </c>
      <c r="AZ47">
        <f t="shared" si="19"/>
        <v>-393.69344012896755</v>
      </c>
      <c r="BB47">
        <v>-195.23314203514599</v>
      </c>
      <c r="BC47">
        <v>-196.18823575855001</v>
      </c>
      <c r="BD47">
        <v>-196.20427209806999</v>
      </c>
      <c r="BE47">
        <v>-196.243176744305</v>
      </c>
      <c r="BF47">
        <v>1.1858910849719999</v>
      </c>
      <c r="BG47">
        <f t="shared" si="10"/>
        <v>-196.23707835382822</v>
      </c>
      <c r="BI47">
        <v>-196.40758329905</v>
      </c>
      <c r="BJ47">
        <v>-197.396795719648</v>
      </c>
      <c r="BK47">
        <v>-197.41978901896599</v>
      </c>
      <c r="BL47">
        <v>-197.45832883993799</v>
      </c>
      <c r="BM47">
        <v>1.18286852536</v>
      </c>
      <c r="BN47">
        <f t="shared" si="11"/>
        <v>-197.45237067968799</v>
      </c>
      <c r="BP47">
        <v>-196.40762159297901</v>
      </c>
      <c r="BQ47">
        <v>-197.396920466815</v>
      </c>
      <c r="BR47">
        <v>-197.41993787269399</v>
      </c>
      <c r="BS47">
        <v>-197.458531870473</v>
      </c>
      <c r="BT47">
        <v>1.1817667161009999</v>
      </c>
      <c r="BU47">
        <f t="shared" si="12"/>
        <v>-197.45259575453579</v>
      </c>
      <c r="BW47">
        <v>-195.23318939782899</v>
      </c>
      <c r="BX47">
        <v>-196.188376925049</v>
      </c>
      <c r="BY47">
        <v>-196.20444065789701</v>
      </c>
      <c r="BZ47">
        <v>-196.24340146767099</v>
      </c>
      <c r="CA47">
        <v>1.184661817239</v>
      </c>
      <c r="CB47">
        <f t="shared" si="20"/>
        <v>-196.23732836408203</v>
      </c>
    </row>
    <row r="48" spans="1:80" x14ac:dyDescent="0.2">
      <c r="A48" t="s">
        <v>201</v>
      </c>
      <c r="B48" s="1">
        <f t="shared" si="21"/>
        <v>-2.5213341882144062</v>
      </c>
      <c r="C48" s="1">
        <f t="shared" si="21"/>
        <v>3.2702113021361332</v>
      </c>
      <c r="D48" s="1">
        <f t="shared" si="21"/>
        <v>2.2457852693667055</v>
      </c>
      <c r="E48" s="1">
        <f t="shared" si="21"/>
        <v>3.1805958948017596</v>
      </c>
      <c r="F48" s="1">
        <f t="shared" si="1"/>
        <v>3.104819885707768</v>
      </c>
      <c r="G48" s="1">
        <f t="shared" si="13"/>
        <v>3.234465390005961</v>
      </c>
      <c r="H48" s="1">
        <f t="shared" si="2"/>
        <v>3.2627718036889872</v>
      </c>
      <c r="I48" s="1">
        <f t="shared" si="14"/>
        <v>3.22620147699676</v>
      </c>
      <c r="J48" s="1"/>
      <c r="K48" s="1">
        <f t="shared" si="22"/>
        <v>-2.5847183454815719</v>
      </c>
      <c r="L48" s="1">
        <f t="shared" si="22"/>
        <v>3.0724706942043203</v>
      </c>
      <c r="M48" s="1">
        <f t="shared" si="22"/>
        <v>2.0078629936313122</v>
      </c>
      <c r="N48" s="1">
        <f t="shared" si="22"/>
        <v>2.8616746739589232</v>
      </c>
      <c r="O48" s="1">
        <f t="shared" si="4"/>
        <v>2.7500584333741802</v>
      </c>
      <c r="P48" s="1">
        <f t="shared" si="5"/>
        <v>2.8620705691401738</v>
      </c>
      <c r="Q48" s="1">
        <f t="shared" si="6"/>
        <v>2.8865269656012402</v>
      </c>
      <c r="R48" s="1">
        <f t="shared" si="15"/>
        <v>2.8549306490098476</v>
      </c>
      <c r="S48" s="1"/>
      <c r="T48" s="1">
        <f t="shared" si="16"/>
        <v>-2.5530262668479891</v>
      </c>
      <c r="U48" s="1">
        <f t="shared" si="16"/>
        <v>3.1713409981702267</v>
      </c>
      <c r="V48" s="1">
        <f t="shared" si="16"/>
        <v>2.1268241314990091</v>
      </c>
      <c r="W48" s="1">
        <f t="shared" si="16"/>
        <v>3.0211352843803416</v>
      </c>
      <c r="X48" s="1">
        <f t="shared" si="16"/>
        <v>2.9274391595409739</v>
      </c>
      <c r="Y48" s="1">
        <f t="shared" si="16"/>
        <v>3.0482679795730672</v>
      </c>
      <c r="Z48" s="1">
        <f t="shared" si="16"/>
        <v>3.0746493846451139</v>
      </c>
      <c r="AA48" s="1">
        <f t="shared" si="16"/>
        <v>3.040566063003304</v>
      </c>
      <c r="AD48" s="1">
        <f t="shared" si="17"/>
        <v>-6.3384157267165619E-2</v>
      </c>
      <c r="AE48" s="1">
        <f t="shared" si="17"/>
        <v>-0.19774060793181292</v>
      </c>
      <c r="AF48" s="1">
        <f t="shared" si="17"/>
        <v>-0.23792227573539337</v>
      </c>
      <c r="AG48" s="1">
        <f t="shared" si="17"/>
        <v>-0.31892122084283647</v>
      </c>
      <c r="AH48" s="1">
        <f t="shared" si="17"/>
        <v>-0.3547614523335878</v>
      </c>
      <c r="AI48" s="1">
        <f t="shared" si="17"/>
        <v>-0.37239482086578723</v>
      </c>
      <c r="AJ48" s="1">
        <f t="shared" si="17"/>
        <v>-0.376244838087747</v>
      </c>
      <c r="AK48" s="1">
        <f t="shared" si="17"/>
        <v>-0.37127082798691236</v>
      </c>
      <c r="AL48" s="1"/>
      <c r="AM48" t="s">
        <v>201</v>
      </c>
      <c r="AN48" s="7">
        <f t="shared" si="18"/>
        <v>-0.1343564506646473</v>
      </c>
      <c r="AO48" s="7">
        <f t="shared" si="18"/>
        <v>-4.0181667803580456E-2</v>
      </c>
      <c r="AP48" s="7">
        <f t="shared" si="9"/>
        <v>-0.11683917659819443</v>
      </c>
      <c r="AS48" t="s">
        <v>201</v>
      </c>
      <c r="AT48">
        <v>-390.46210724971797</v>
      </c>
      <c r="AU48">
        <v>-392.38173486446402</v>
      </c>
      <c r="AV48">
        <v>-392.412091554798</v>
      </c>
      <c r="AW48">
        <v>-392.49141074296398</v>
      </c>
      <c r="AX48">
        <v>1.1838714237779999</v>
      </c>
      <c r="AY48">
        <v>1.1509199999999999</v>
      </c>
      <c r="AZ48">
        <f t="shared" si="19"/>
        <v>-392.4790913882029</v>
      </c>
      <c r="BB48">
        <v>-195.233059991555</v>
      </c>
      <c r="BC48">
        <v>-196.18826194663799</v>
      </c>
      <c r="BD48">
        <v>-196.20425533626701</v>
      </c>
      <c r="BE48">
        <v>-196.243170364907</v>
      </c>
      <c r="BF48">
        <v>1.1858659856189999</v>
      </c>
      <c r="BG48">
        <f t="shared" si="10"/>
        <v>-196.2370710415085</v>
      </c>
      <c r="BI48">
        <v>-195.23306525978401</v>
      </c>
      <c r="BJ48">
        <v>-196.18826150460899</v>
      </c>
      <c r="BK48">
        <v>-196.20425733204499</v>
      </c>
      <c r="BL48">
        <v>-196.243171776076</v>
      </c>
      <c r="BM48">
        <v>1.185867533775</v>
      </c>
      <c r="BN48">
        <f t="shared" si="11"/>
        <v>-196.23707250146541</v>
      </c>
      <c r="BP48">
        <v>-195.23311577132199</v>
      </c>
      <c r="BQ48">
        <v>-196.188419080053</v>
      </c>
      <c r="BR48">
        <v>-196.20444693248001</v>
      </c>
      <c r="BS48">
        <v>-196.243425918631</v>
      </c>
      <c r="BT48">
        <v>1.1844738915990001</v>
      </c>
      <c r="BU48">
        <f t="shared" si="12"/>
        <v>-196.23735520207333</v>
      </c>
      <c r="BW48">
        <v>-195.23311048909699</v>
      </c>
      <c r="BX48">
        <v>-196.18841949089801</v>
      </c>
      <c r="BY48">
        <v>-196.204444889097</v>
      </c>
      <c r="BZ48">
        <v>-196.24342445564699</v>
      </c>
      <c r="CA48">
        <v>1.1844724324</v>
      </c>
      <c r="CB48">
        <f t="shared" si="20"/>
        <v>-196.23735368923766</v>
      </c>
    </row>
    <row r="49" spans="1:80" x14ac:dyDescent="0.2">
      <c r="A49" t="s">
        <v>192</v>
      </c>
      <c r="B49" s="1">
        <f t="shared" si="21"/>
        <v>-2.7877271108673045</v>
      </c>
      <c r="C49" s="1">
        <f t="shared" si="21"/>
        <v>4.73474838480454</v>
      </c>
      <c r="D49" s="1">
        <f t="shared" si="21"/>
        <v>2.6086781359845079</v>
      </c>
      <c r="E49" s="1">
        <f t="shared" si="21"/>
        <v>3.7413412416762633</v>
      </c>
      <c r="F49" s="1">
        <f t="shared" si="1"/>
        <v>3.6568190998776577</v>
      </c>
      <c r="G49" s="1">
        <f t="shared" si="13"/>
        <v>3.8167234853291969</v>
      </c>
      <c r="H49" s="1">
        <f t="shared" si="2"/>
        <v>3.8471036131945704</v>
      </c>
      <c r="I49" s="1">
        <f t="shared" si="14"/>
        <v>3.80492141807576</v>
      </c>
      <c r="J49" s="1"/>
      <c r="K49" s="1">
        <f t="shared" si="22"/>
        <v>-2.8668457569837638</v>
      </c>
      <c r="L49" s="1">
        <f t="shared" si="22"/>
        <v>4.4980100306217858</v>
      </c>
      <c r="M49" s="1">
        <f t="shared" si="22"/>
        <v>2.3263268441446754</v>
      </c>
      <c r="N49" s="1">
        <f t="shared" si="22"/>
        <v>3.366957163874122</v>
      </c>
      <c r="O49" s="1">
        <f t="shared" si="4"/>
        <v>3.229013027615252</v>
      </c>
      <c r="P49" s="1">
        <f t="shared" si="5"/>
        <v>3.366726831765523</v>
      </c>
      <c r="Q49" s="1">
        <f t="shared" si="6"/>
        <v>3.3928909858448386</v>
      </c>
      <c r="R49" s="1">
        <f t="shared" si="15"/>
        <v>3.3565625853396446</v>
      </c>
      <c r="S49" s="1"/>
      <c r="T49" s="1">
        <f t="shared" si="16"/>
        <v>-2.8272864339255341</v>
      </c>
      <c r="U49" s="1">
        <f t="shared" si="16"/>
        <v>4.6163792077131625</v>
      </c>
      <c r="V49" s="1">
        <f t="shared" si="16"/>
        <v>2.4675024900645917</v>
      </c>
      <c r="W49" s="1">
        <f t="shared" si="16"/>
        <v>3.5541492027751929</v>
      </c>
      <c r="X49" s="1">
        <f t="shared" si="16"/>
        <v>3.4429160637464546</v>
      </c>
      <c r="Y49" s="1">
        <f t="shared" si="16"/>
        <v>3.59172515854736</v>
      </c>
      <c r="Z49" s="1">
        <f t="shared" si="16"/>
        <v>3.6199972995197047</v>
      </c>
      <c r="AA49" s="1">
        <f t="shared" si="16"/>
        <v>3.5807420017077023</v>
      </c>
      <c r="AD49" s="1">
        <f t="shared" si="17"/>
        <v>-7.9118646116459246E-2</v>
      </c>
      <c r="AE49" s="1">
        <f t="shared" si="17"/>
        <v>-0.23673835418275413</v>
      </c>
      <c r="AF49" s="1">
        <f t="shared" si="17"/>
        <v>-0.28235129183983254</v>
      </c>
      <c r="AG49" s="1">
        <f t="shared" si="17"/>
        <v>-0.37438407780214122</v>
      </c>
      <c r="AH49" s="1">
        <f t="shared" si="17"/>
        <v>-0.42780607226240575</v>
      </c>
      <c r="AI49" s="1">
        <f t="shared" si="17"/>
        <v>-0.44999665356367391</v>
      </c>
      <c r="AJ49" s="1">
        <f t="shared" si="17"/>
        <v>-0.45421262734973178</v>
      </c>
      <c r="AK49" s="1">
        <f t="shared" si="17"/>
        <v>-0.44835883273611543</v>
      </c>
      <c r="AL49" s="1"/>
      <c r="AM49" t="s">
        <v>192</v>
      </c>
      <c r="AN49" s="7">
        <f t="shared" si="18"/>
        <v>-0.15761970806629488</v>
      </c>
      <c r="AO49" s="7">
        <f t="shared" si="18"/>
        <v>-4.5612937657078412E-2</v>
      </c>
      <c r="AP49" s="7">
        <f t="shared" si="9"/>
        <v>-0.1454547804225732</v>
      </c>
      <c r="AS49" t="s">
        <v>192</v>
      </c>
      <c r="AT49">
        <v>-426.01317015567702</v>
      </c>
      <c r="AU49">
        <v>-428.02924125101703</v>
      </c>
      <c r="AV49">
        <v>-428.02878817620399</v>
      </c>
      <c r="AW49">
        <v>-428.12438242928101</v>
      </c>
      <c r="AX49">
        <v>1.1815447729569999</v>
      </c>
      <c r="AY49">
        <v>1.15256</v>
      </c>
      <c r="AZ49">
        <f t="shared" si="19"/>
        <v>-428.10969433842905</v>
      </c>
      <c r="BB49">
        <v>-230.784594991587</v>
      </c>
      <c r="BC49">
        <v>-231.83344244781</v>
      </c>
      <c r="BD49">
        <v>-231.82039058942499</v>
      </c>
      <c r="BE49">
        <v>-231.875261480136</v>
      </c>
      <c r="BF49">
        <v>1.182116741123</v>
      </c>
      <c r="BG49">
        <f t="shared" si="10"/>
        <v>-231.86680807832622</v>
      </c>
      <c r="BI49">
        <v>-195.23301768983799</v>
      </c>
      <c r="BJ49">
        <v>-196.18825350168601</v>
      </c>
      <c r="BK49">
        <v>-196.20424039372301</v>
      </c>
      <c r="BL49">
        <v>-196.24315874261001</v>
      </c>
      <c r="BM49">
        <v>1.1858714290829999</v>
      </c>
      <c r="BN49">
        <f t="shared" si="11"/>
        <v>-196.23705874816898</v>
      </c>
      <c r="BP49">
        <v>-195.23307038101299</v>
      </c>
      <c r="BQ49">
        <v>-196.18841241235299</v>
      </c>
      <c r="BR49">
        <v>-196.20443431556001</v>
      </c>
      <c r="BS49">
        <v>-196.243416417247</v>
      </c>
      <c r="BT49">
        <v>1.184479985324</v>
      </c>
      <c r="BU49">
        <f t="shared" si="12"/>
        <v>-196.23734504615064</v>
      </c>
      <c r="BW49">
        <v>-230.78466838399501</v>
      </c>
      <c r="BX49">
        <v>-231.83366080370899</v>
      </c>
      <c r="BY49">
        <v>-231.82064662299399</v>
      </c>
      <c r="BZ49">
        <v>-231.87560042447899</v>
      </c>
      <c r="CA49">
        <v>1.180357584857</v>
      </c>
      <c r="CB49">
        <f t="shared" si="20"/>
        <v>-231.86720353268814</v>
      </c>
    </row>
    <row r="50" spans="1:80" x14ac:dyDescent="0.2">
      <c r="A50" t="s">
        <v>193</v>
      </c>
      <c r="B50" s="1">
        <f t="shared" si="21"/>
        <v>-2.0703181870909737</v>
      </c>
      <c r="C50" s="1">
        <f t="shared" si="21"/>
        <v>3.7383237925679613</v>
      </c>
      <c r="D50" s="1">
        <f t="shared" si="21"/>
        <v>2.1544319048892486</v>
      </c>
      <c r="E50" s="1">
        <f t="shared" si="21"/>
        <v>3.0435100087487621</v>
      </c>
      <c r="F50" s="1">
        <f t="shared" si="1"/>
        <v>2.9817661997195368</v>
      </c>
      <c r="G50" s="1">
        <f t="shared" si="13"/>
        <v>3.1066357648382721</v>
      </c>
      <c r="H50" s="1">
        <f t="shared" si="2"/>
        <v>3.1312299354018247</v>
      </c>
      <c r="I50" s="1">
        <f t="shared" si="14"/>
        <v>3.0986685355790566</v>
      </c>
      <c r="J50" s="1"/>
      <c r="K50" s="1">
        <f t="shared" si="22"/>
        <v>-2.1341645151986643</v>
      </c>
      <c r="L50" s="1">
        <f t="shared" si="22"/>
        <v>3.5439182401884199</v>
      </c>
      <c r="M50" s="1">
        <f t="shared" si="22"/>
        <v>1.9252326600723004</v>
      </c>
      <c r="N50" s="1">
        <f t="shared" si="22"/>
        <v>2.7375190987203015</v>
      </c>
      <c r="O50" s="1">
        <f t="shared" si="4"/>
        <v>2.6336390808753829</v>
      </c>
      <c r="P50" s="1">
        <f t="shared" si="5"/>
        <v>2.7405588619671919</v>
      </c>
      <c r="Q50" s="1">
        <f t="shared" si="6"/>
        <v>2.7616176630472573</v>
      </c>
      <c r="R50" s="1">
        <f t="shared" si="15"/>
        <v>2.7337369081348584</v>
      </c>
      <c r="S50" s="1"/>
      <c r="T50" s="1">
        <f t="shared" si="16"/>
        <v>-2.1022413511448192</v>
      </c>
      <c r="U50" s="1">
        <f t="shared" si="16"/>
        <v>3.6411210163781904</v>
      </c>
      <c r="V50" s="1">
        <f t="shared" si="16"/>
        <v>2.0398322824807744</v>
      </c>
      <c r="W50" s="1">
        <f t="shared" si="16"/>
        <v>2.8905145537345316</v>
      </c>
      <c r="X50" s="1">
        <f t="shared" si="16"/>
        <v>2.8077026402974599</v>
      </c>
      <c r="Y50" s="1">
        <f t="shared" si="16"/>
        <v>2.9235973134027322</v>
      </c>
      <c r="Z50" s="1">
        <f t="shared" si="16"/>
        <v>2.946423799224541</v>
      </c>
      <c r="AA50" s="1">
        <f t="shared" si="16"/>
        <v>2.9162027218569575</v>
      </c>
      <c r="AD50" s="1">
        <f t="shared" si="17"/>
        <v>-6.3846328107690642E-2</v>
      </c>
      <c r="AE50" s="1">
        <f t="shared" si="17"/>
        <v>-0.19440555237954138</v>
      </c>
      <c r="AF50" s="1">
        <f t="shared" si="17"/>
        <v>-0.2291992448169482</v>
      </c>
      <c r="AG50" s="1">
        <f t="shared" si="17"/>
        <v>-0.30599091002846057</v>
      </c>
      <c r="AH50" s="1">
        <f t="shared" si="17"/>
        <v>-0.34812711884415393</v>
      </c>
      <c r="AI50" s="1">
        <f t="shared" si="17"/>
        <v>-0.36607690287108019</v>
      </c>
      <c r="AJ50" s="1">
        <f t="shared" si="17"/>
        <v>-0.36961227235456739</v>
      </c>
      <c r="AK50" s="1">
        <f t="shared" si="17"/>
        <v>-0.36493162744419827</v>
      </c>
      <c r="AL50" s="1"/>
      <c r="AM50" t="s">
        <v>193</v>
      </c>
      <c r="AN50" s="7">
        <f t="shared" si="18"/>
        <v>-0.13055922427185074</v>
      </c>
      <c r="AO50" s="7">
        <f t="shared" si="18"/>
        <v>-3.479369243740682E-2</v>
      </c>
      <c r="AP50" s="7">
        <f t="shared" si="9"/>
        <v>-0.11892787402720573</v>
      </c>
      <c r="AS50" t="s">
        <v>193</v>
      </c>
      <c r="AT50">
        <v>-427.188832763562</v>
      </c>
      <c r="AU50">
        <v>-429.23619649655001</v>
      </c>
      <c r="AV50">
        <v>-429.24360512743402</v>
      </c>
      <c r="AW50">
        <v>-429.33843648202998</v>
      </c>
      <c r="AX50">
        <v>1.180657004812</v>
      </c>
      <c r="AY50">
        <v>1.15093</v>
      </c>
      <c r="AZ50">
        <f t="shared" si="19"/>
        <v>-429.32392596084242</v>
      </c>
      <c r="BB50">
        <v>-230.78460604957999</v>
      </c>
      <c r="BC50">
        <v>-231.83344409207101</v>
      </c>
      <c r="BD50">
        <v>-231.82039358095901</v>
      </c>
      <c r="BE50">
        <v>-231.87526028316401</v>
      </c>
      <c r="BF50">
        <v>1.1821212156430001</v>
      </c>
      <c r="BG50">
        <f t="shared" si="10"/>
        <v>-231.86680735095058</v>
      </c>
      <c r="BI50">
        <v>-196.40752597588499</v>
      </c>
      <c r="BJ50">
        <v>-197.39679500655501</v>
      </c>
      <c r="BK50">
        <v>-197.419778240836</v>
      </c>
      <c r="BL50">
        <v>-197.45832605714099</v>
      </c>
      <c r="BM50">
        <v>1.1828611805489999</v>
      </c>
      <c r="BN50">
        <f t="shared" si="11"/>
        <v>-197.45236686318566</v>
      </c>
      <c r="BP50">
        <v>-196.40756404714301</v>
      </c>
      <c r="BQ50">
        <v>-197.396913900539</v>
      </c>
      <c r="BR50">
        <v>-197.41992182337299</v>
      </c>
      <c r="BS50">
        <v>-197.45851938323401</v>
      </c>
      <c r="BT50">
        <v>1.181851409791</v>
      </c>
      <c r="BU50">
        <f t="shared" si="12"/>
        <v>-197.45258037887436</v>
      </c>
      <c r="BW50">
        <v>-230.784669723918</v>
      </c>
      <c r="BX50">
        <v>-231.83363500304199</v>
      </c>
      <c r="BY50">
        <v>-231.82061525065299</v>
      </c>
      <c r="BZ50">
        <v>-231.875554584605</v>
      </c>
      <c r="CA50">
        <v>1.1806440241</v>
      </c>
      <c r="CB50">
        <f t="shared" si="20"/>
        <v>-231.86714861111605</v>
      </c>
    </row>
    <row r="51" spans="1:80" x14ac:dyDescent="0.2">
      <c r="A51" t="s">
        <v>198</v>
      </c>
      <c r="B51" s="1">
        <f t="shared" si="21"/>
        <v>-3.344643794461422</v>
      </c>
      <c r="C51" s="1">
        <f t="shared" si="21"/>
        <v>5.607592002772015</v>
      </c>
      <c r="D51" s="1">
        <f t="shared" si="21"/>
        <v>3.5795240253090546</v>
      </c>
      <c r="E51" s="1">
        <f t="shared" si="21"/>
        <v>5.0451714986218121</v>
      </c>
      <c r="F51" s="1">
        <f t="shared" si="1"/>
        <v>4.9722204716083445</v>
      </c>
      <c r="G51" s="1">
        <f t="shared" si="13"/>
        <v>5.2029345649022849</v>
      </c>
      <c r="H51" s="1">
        <f t="shared" si="2"/>
        <v>5.2404021890374484</v>
      </c>
      <c r="I51" s="1">
        <f t="shared" si="14"/>
        <v>5.1690084794704338</v>
      </c>
      <c r="J51" s="1"/>
      <c r="K51" s="1">
        <f t="shared" si="22"/>
        <v>-3.45067741115948</v>
      </c>
      <c r="L51" s="1">
        <f t="shared" si="22"/>
        <v>5.3390011735070608</v>
      </c>
      <c r="M51" s="1">
        <f t="shared" si="22"/>
        <v>3.2219697447808886</v>
      </c>
      <c r="N51" s="1">
        <f t="shared" si="22"/>
        <v>4.543916189644797</v>
      </c>
      <c r="O51" s="1">
        <f t="shared" si="4"/>
        <v>4.4093986208069316</v>
      </c>
      <c r="P51" s="1">
        <f t="shared" si="5"/>
        <v>4.6061080884094059</v>
      </c>
      <c r="Q51" s="1">
        <f t="shared" si="6"/>
        <v>4.6380534121247088</v>
      </c>
      <c r="R51" s="1">
        <f t="shared" si="15"/>
        <v>4.5771823209894116</v>
      </c>
      <c r="S51" s="1"/>
      <c r="T51" s="1">
        <f t="shared" si="16"/>
        <v>-3.397660602810451</v>
      </c>
      <c r="U51" s="1">
        <f t="shared" si="16"/>
        <v>5.4732965881395383</v>
      </c>
      <c r="V51" s="1">
        <f t="shared" si="16"/>
        <v>3.4007468850449714</v>
      </c>
      <c r="W51" s="1">
        <f t="shared" si="16"/>
        <v>4.7945438441333046</v>
      </c>
      <c r="X51" s="1">
        <f t="shared" si="16"/>
        <v>4.690809546207638</v>
      </c>
      <c r="Y51" s="1">
        <f t="shared" si="16"/>
        <v>4.9045213266558454</v>
      </c>
      <c r="Z51" s="1">
        <f t="shared" si="16"/>
        <v>4.9392278005810786</v>
      </c>
      <c r="AA51" s="1">
        <f t="shared" si="16"/>
        <v>4.8730954002299232</v>
      </c>
      <c r="AD51" s="1">
        <f t="shared" si="17"/>
        <v>-0.106033616698058</v>
      </c>
      <c r="AE51" s="1">
        <f t="shared" si="17"/>
        <v>-0.26859082926495415</v>
      </c>
      <c r="AF51" s="1">
        <f t="shared" si="17"/>
        <v>-0.35755428052816596</v>
      </c>
      <c r="AG51" s="1">
        <f t="shared" si="17"/>
        <v>-0.50125530897701509</v>
      </c>
      <c r="AH51" s="1">
        <f t="shared" si="17"/>
        <v>-0.56282185080141289</v>
      </c>
      <c r="AI51" s="1">
        <f t="shared" si="17"/>
        <v>-0.59682647649287901</v>
      </c>
      <c r="AJ51" s="1">
        <f t="shared" si="17"/>
        <v>-0.60234877691273958</v>
      </c>
      <c r="AK51" s="1">
        <f t="shared" si="17"/>
        <v>-0.59182615848102227</v>
      </c>
      <c r="AL51" s="1"/>
      <c r="AM51" t="s">
        <v>198</v>
      </c>
      <c r="AN51" s="7">
        <f t="shared" si="18"/>
        <v>-0.16255721256689615</v>
      </c>
      <c r="AO51" s="7">
        <f t="shared" si="18"/>
        <v>-8.8963451263211812E-2</v>
      </c>
      <c r="AP51" s="7">
        <f t="shared" si="9"/>
        <v>-0.20526757027324694</v>
      </c>
      <c r="AS51" t="s">
        <v>198</v>
      </c>
      <c r="AT51">
        <v>-609.03271209544505</v>
      </c>
      <c r="AU51">
        <v>-611.67637253034297</v>
      </c>
      <c r="AV51">
        <v>-611.64866834996303</v>
      </c>
      <c r="AW51">
        <v>-611.76710404389701</v>
      </c>
      <c r="AX51">
        <v>1.1925629365549999</v>
      </c>
      <c r="AY51">
        <v>1.1656599999999999</v>
      </c>
      <c r="AZ51">
        <f t="shared" si="19"/>
        <v>-611.74798025234031</v>
      </c>
      <c r="BB51">
        <v>-412.63077150390501</v>
      </c>
      <c r="BC51">
        <v>-414.27836862959703</v>
      </c>
      <c r="BD51">
        <v>-414.22824899489501</v>
      </c>
      <c r="BE51">
        <v>-414.30678007664602</v>
      </c>
      <c r="BF51">
        <v>1.201067723003</v>
      </c>
      <c r="BG51">
        <f t="shared" si="10"/>
        <v>-414.29363338600552</v>
      </c>
      <c r="BI51">
        <v>-196.40727062047901</v>
      </c>
      <c r="BJ51">
        <v>-197.38906763443799</v>
      </c>
      <c r="BK51">
        <v>-197.414715020671</v>
      </c>
      <c r="BL51">
        <v>-197.45228397503001</v>
      </c>
      <c r="BM51">
        <v>1.184837455584</v>
      </c>
      <c r="BN51">
        <f t="shared" si="11"/>
        <v>-197.44642312897054</v>
      </c>
      <c r="BP51">
        <v>-196.40734049405299</v>
      </c>
      <c r="BQ51">
        <v>-197.38928845113799</v>
      </c>
      <c r="BR51">
        <v>-197.41499093965501</v>
      </c>
      <c r="BS51">
        <v>-197.452648432415</v>
      </c>
      <c r="BT51">
        <v>1.1829127184070001</v>
      </c>
      <c r="BU51">
        <f t="shared" si="12"/>
        <v>-197.4468254885393</v>
      </c>
      <c r="BW51">
        <v>-412.630870605648</v>
      </c>
      <c r="BX51">
        <v>-414.27857583961099</v>
      </c>
      <c r="BY51">
        <v>-414.22854287490298</v>
      </c>
      <c r="BZ51">
        <v>-414.30721442040903</v>
      </c>
      <c r="CA51">
        <v>1.199534455862</v>
      </c>
      <c r="CB51">
        <f t="shared" si="20"/>
        <v>-414.29412794011023</v>
      </c>
    </row>
    <row r="52" spans="1:80" x14ac:dyDescent="0.2">
      <c r="A52" t="s">
        <v>204</v>
      </c>
      <c r="B52" s="1">
        <f t="shared" si="21"/>
        <v>-3.0716885349629006</v>
      </c>
      <c r="C52" s="1">
        <f t="shared" si="21"/>
        <v>4.8572079285593892</v>
      </c>
      <c r="D52" s="1">
        <f t="shared" si="21"/>
        <v>3.0155592428174955</v>
      </c>
      <c r="E52" s="1">
        <f t="shared" si="21"/>
        <v>4.3287965309896768</v>
      </c>
      <c r="F52" s="1">
        <f t="shared" si="1"/>
        <v>4.2584243160982655</v>
      </c>
      <c r="G52" s="1">
        <f t="shared" si="13"/>
        <v>4.4661443557956808</v>
      </c>
      <c r="H52" s="1">
        <f t="shared" si="2"/>
        <v>4.4985824878103413</v>
      </c>
      <c r="I52" s="1">
        <f t="shared" si="14"/>
        <v>4.4340411509528384</v>
      </c>
      <c r="J52" s="1"/>
      <c r="K52" s="1">
        <f t="shared" si="22"/>
        <v>-3.1712971766618243</v>
      </c>
      <c r="L52" s="1">
        <f t="shared" si="22"/>
        <v>4.6093234312332889</v>
      </c>
      <c r="M52" s="1">
        <f t="shared" si="22"/>
        <v>2.6900917682072119</v>
      </c>
      <c r="N52" s="1">
        <f t="shared" si="22"/>
        <v>3.8735244229209336</v>
      </c>
      <c r="O52" s="1">
        <f t="shared" si="4"/>
        <v>3.7453879420484042</v>
      </c>
      <c r="P52" s="1">
        <f t="shared" si="5"/>
        <v>3.9217595915824828</v>
      </c>
      <c r="Q52" s="1">
        <f t="shared" si="6"/>
        <v>3.9493022728739167</v>
      </c>
      <c r="R52" s="1">
        <f t="shared" si="15"/>
        <v>3.8945012914121646</v>
      </c>
      <c r="S52" s="1"/>
      <c r="T52" s="1">
        <f t="shared" si="16"/>
        <v>-3.1214928558123622</v>
      </c>
      <c r="U52" s="1">
        <f t="shared" si="16"/>
        <v>4.7332656798963395</v>
      </c>
      <c r="V52" s="1">
        <f t="shared" si="16"/>
        <v>2.8528255055123539</v>
      </c>
      <c r="W52" s="1">
        <f t="shared" si="16"/>
        <v>4.1011604769553056</v>
      </c>
      <c r="X52" s="1">
        <f t="shared" si="16"/>
        <v>4.0019061290733351</v>
      </c>
      <c r="Y52" s="1">
        <f t="shared" si="16"/>
        <v>4.1939519736890816</v>
      </c>
      <c r="Z52" s="1">
        <f t="shared" si="16"/>
        <v>4.2239423803421285</v>
      </c>
      <c r="AA52" s="1">
        <f t="shared" si="16"/>
        <v>4.164271221182501</v>
      </c>
      <c r="AD52" s="1">
        <f t="shared" si="17"/>
        <v>-9.9608641698923694E-2</v>
      </c>
      <c r="AE52" s="1">
        <f t="shared" si="17"/>
        <v>-0.24788449732610029</v>
      </c>
      <c r="AF52" s="1">
        <f t="shared" si="17"/>
        <v>-0.32546747461028369</v>
      </c>
      <c r="AG52" s="1">
        <f t="shared" si="17"/>
        <v>-0.45527210806874319</v>
      </c>
      <c r="AH52" s="1">
        <f t="shared" si="17"/>
        <v>-0.51303637404986135</v>
      </c>
      <c r="AI52" s="1">
        <f t="shared" si="17"/>
        <v>-0.54438476421319804</v>
      </c>
      <c r="AJ52" s="1">
        <f t="shared" si="17"/>
        <v>-0.54928021493642465</v>
      </c>
      <c r="AK52" s="1">
        <f t="shared" si="17"/>
        <v>-0.53953985954067374</v>
      </c>
      <c r="AL52" s="1"/>
      <c r="AM52" t="s">
        <v>204</v>
      </c>
      <c r="AN52" s="7">
        <f t="shared" si="18"/>
        <v>-0.1482758556271766</v>
      </c>
      <c r="AO52" s="7">
        <f t="shared" si="18"/>
        <v>-7.7582977284183396E-2</v>
      </c>
      <c r="AP52" s="7">
        <f t="shared" si="9"/>
        <v>-0.18756889943957766</v>
      </c>
      <c r="AS52" t="s">
        <v>204</v>
      </c>
      <c r="AT52">
        <v>-607.85893762297303</v>
      </c>
      <c r="AU52">
        <v>-610.47434449260697</v>
      </c>
      <c r="AV52">
        <v>-610.43730197793502</v>
      </c>
      <c r="AW52">
        <v>-610.55684493545095</v>
      </c>
      <c r="AX52">
        <v>1.1932294799130001</v>
      </c>
      <c r="AY52">
        <v>1.16713</v>
      </c>
      <c r="AZ52">
        <f t="shared" si="19"/>
        <v>-610.53748635950478</v>
      </c>
      <c r="BB52">
        <v>-412.63078500426701</v>
      </c>
      <c r="BC52">
        <v>-414.27837440125501</v>
      </c>
      <c r="BD52">
        <v>-414.22825969379397</v>
      </c>
      <c r="BE52">
        <v>-414.30679109744102</v>
      </c>
      <c r="BF52">
        <v>1.2010647889449999</v>
      </c>
      <c r="BG52">
        <f t="shared" si="10"/>
        <v>-414.29364451263962</v>
      </c>
      <c r="BI52">
        <v>-195.23304766576899</v>
      </c>
      <c r="BJ52">
        <v>-196.188229638134</v>
      </c>
      <c r="BK52">
        <v>-196.20423668479501</v>
      </c>
      <c r="BL52">
        <v>-196.24315546192</v>
      </c>
      <c r="BM52">
        <v>1.1858636359050001</v>
      </c>
      <c r="BN52">
        <f t="shared" si="11"/>
        <v>-196.2370556160335</v>
      </c>
      <c r="BP52">
        <v>-195.233113334801</v>
      </c>
      <c r="BQ52">
        <v>-196.18843401336301</v>
      </c>
      <c r="BR52">
        <v>-196.20448907426999</v>
      </c>
      <c r="BS52">
        <v>-196.243490671605</v>
      </c>
      <c r="BT52">
        <v>1.1840291766940001</v>
      </c>
      <c r="BU52">
        <f t="shared" si="12"/>
        <v>-196.23742880084322</v>
      </c>
      <c r="BW52">
        <v>-412.63087807170302</v>
      </c>
      <c r="BX52">
        <v>-414.27856505510101</v>
      </c>
      <c r="BY52">
        <v>-414.22852596973303</v>
      </c>
      <c r="BZ52">
        <v>-414.30718141001199</v>
      </c>
      <c r="CA52">
        <v>1.199693729377</v>
      </c>
      <c r="CB52">
        <f t="shared" si="20"/>
        <v>-414.29408890329927</v>
      </c>
    </row>
    <row r="53" spans="1:80" x14ac:dyDescent="0.2">
      <c r="A53" t="s">
        <v>205</v>
      </c>
      <c r="B53" s="1">
        <f t="shared" si="21"/>
        <v>-1.9915271587144576</v>
      </c>
      <c r="C53" s="1">
        <f t="shared" si="21"/>
        <v>4.1791998858472201</v>
      </c>
      <c r="D53" s="1">
        <f t="shared" si="21"/>
        <v>2.8376086982146647</v>
      </c>
      <c r="E53" s="1">
        <f t="shared" si="21"/>
        <v>3.8653256749612668</v>
      </c>
      <c r="F53" s="1">
        <f t="shared" si="1"/>
        <v>3.8326913531049667</v>
      </c>
      <c r="G53" s="1">
        <f t="shared" si="13"/>
        <v>3.9975267948875453</v>
      </c>
      <c r="H53" s="1">
        <f t="shared" si="2"/>
        <v>4.0241755500778211</v>
      </c>
      <c r="I53" s="1">
        <f t="shared" si="14"/>
        <v>3.9732965322409664</v>
      </c>
      <c r="J53" s="1"/>
      <c r="K53" s="1">
        <f t="shared" si="22"/>
        <v>-2.0719838716131167</v>
      </c>
      <c r="L53" s="1">
        <f t="shared" si="22"/>
        <v>3.9802234275045238</v>
      </c>
      <c r="M53" s="1">
        <f t="shared" si="22"/>
        <v>2.5724219065495544</v>
      </c>
      <c r="N53" s="1">
        <f t="shared" si="22"/>
        <v>3.4895601770344564</v>
      </c>
      <c r="O53" s="1">
        <f t="shared" si="4"/>
        <v>3.4109787550889186</v>
      </c>
      <c r="P53" s="1">
        <f t="shared" si="5"/>
        <v>3.5498856970494641</v>
      </c>
      <c r="Q53" s="1">
        <f t="shared" si="6"/>
        <v>3.5723426216677696</v>
      </c>
      <c r="R53" s="1">
        <f t="shared" si="15"/>
        <v>3.5294668377875307</v>
      </c>
      <c r="S53" s="1"/>
      <c r="T53" s="1">
        <f t="shared" si="16"/>
        <v>-2.0317555151637872</v>
      </c>
      <c r="U53" s="1">
        <f t="shared" si="16"/>
        <v>4.0797116566758724</v>
      </c>
      <c r="V53" s="1">
        <f t="shared" si="16"/>
        <v>2.7050153023821095</v>
      </c>
      <c r="W53" s="1">
        <f t="shared" si="16"/>
        <v>3.6774429259978616</v>
      </c>
      <c r="X53" s="1">
        <f t="shared" si="16"/>
        <v>3.6218350540969428</v>
      </c>
      <c r="Y53" s="1">
        <f t="shared" si="16"/>
        <v>3.7737062459685049</v>
      </c>
      <c r="Z53" s="1">
        <f t="shared" si="16"/>
        <v>3.7982590858727954</v>
      </c>
      <c r="AA53" s="1">
        <f t="shared" si="16"/>
        <v>3.7513816850142483</v>
      </c>
      <c r="AD53" s="1">
        <f t="shared" si="17"/>
        <v>-8.0456712898659077E-2</v>
      </c>
      <c r="AE53" s="1">
        <f t="shared" si="17"/>
        <v>-0.19897645834269628</v>
      </c>
      <c r="AF53" s="1">
        <f t="shared" si="17"/>
        <v>-0.26518679166511028</v>
      </c>
      <c r="AG53" s="1">
        <f t="shared" si="17"/>
        <v>-0.37576549792681035</v>
      </c>
      <c r="AH53" s="1">
        <f t="shared" si="17"/>
        <v>-0.4217125980160481</v>
      </c>
      <c r="AI53" s="1">
        <f t="shared" si="17"/>
        <v>-0.44764109783808115</v>
      </c>
      <c r="AJ53" s="1">
        <f t="shared" si="17"/>
        <v>-0.45183292841005152</v>
      </c>
      <c r="AK53" s="1">
        <f t="shared" si="17"/>
        <v>-0.44382969445343567</v>
      </c>
      <c r="AL53" s="1"/>
      <c r="AM53" t="s">
        <v>205</v>
      </c>
      <c r="AN53" s="7">
        <f t="shared" si="18"/>
        <v>-0.11851974544403721</v>
      </c>
      <c r="AO53" s="7">
        <f t="shared" si="18"/>
        <v>-6.6210333322413994E-2</v>
      </c>
      <c r="AP53" s="7">
        <f t="shared" si="9"/>
        <v>-0.15652580635093782</v>
      </c>
      <c r="AS53" t="s">
        <v>205</v>
      </c>
      <c r="AT53">
        <v>-609.03507090897699</v>
      </c>
      <c r="AU53">
        <v>-611.68175611390905</v>
      </c>
      <c r="AV53">
        <v>-611.65248924233697</v>
      </c>
      <c r="AW53">
        <v>-611.77119898730496</v>
      </c>
      <c r="AX53">
        <v>1.192430443875</v>
      </c>
      <c r="AY53">
        <v>1.1656500000000001</v>
      </c>
      <c r="AZ53">
        <f t="shared" si="19"/>
        <v>-611.75204200499729</v>
      </c>
      <c r="BB53">
        <v>-412.63074754672198</v>
      </c>
      <c r="BC53">
        <v>-414.27832039562202</v>
      </c>
      <c r="BD53">
        <v>-414.22820637553298</v>
      </c>
      <c r="BE53">
        <v>-414.30672579393598</v>
      </c>
      <c r="BF53">
        <v>1.201075493042</v>
      </c>
      <c r="BG53">
        <f t="shared" si="10"/>
        <v>-414.29358063290306</v>
      </c>
      <c r="BI53">
        <v>-196.40749706266701</v>
      </c>
      <c r="BJ53">
        <v>-197.396775739616</v>
      </c>
      <c r="BK53">
        <v>-197.41976084968999</v>
      </c>
      <c r="BL53">
        <v>-197.45831340507101</v>
      </c>
      <c r="BM53">
        <v>1.1828571374150001</v>
      </c>
      <c r="BN53">
        <f t="shared" si="11"/>
        <v>-197.45235358989638</v>
      </c>
      <c r="BP53">
        <v>-196.40754475892601</v>
      </c>
      <c r="BQ53">
        <v>-197.396933837148</v>
      </c>
      <c r="BR53">
        <v>-197.41996045995199</v>
      </c>
      <c r="BS53">
        <v>-197.45858262751901</v>
      </c>
      <c r="BT53">
        <v>1.181443023608</v>
      </c>
      <c r="BU53">
        <f t="shared" si="12"/>
        <v>-197.45265113296395</v>
      </c>
      <c r="BW53">
        <v>-412.63082806639102</v>
      </c>
      <c r="BX53">
        <v>-414.27847938724699</v>
      </c>
      <c r="BY53">
        <v>-414.22842936730598</v>
      </c>
      <c r="BZ53">
        <v>-414.30705539190097</v>
      </c>
      <c r="CA53">
        <v>1.1999253336439999</v>
      </c>
      <c r="CB53">
        <f t="shared" si="20"/>
        <v>-414.29395513161018</v>
      </c>
    </row>
    <row r="54" spans="1:80" x14ac:dyDescent="0.2">
      <c r="A54" t="s">
        <v>188</v>
      </c>
      <c r="B54" s="1">
        <f t="shared" si="21"/>
        <v>-1.7819734271691896</v>
      </c>
      <c r="C54" s="1">
        <f t="shared" si="21"/>
        <v>2.209577678180958</v>
      </c>
      <c r="D54" s="1">
        <f t="shared" si="21"/>
        <v>1.4536001405332581</v>
      </c>
      <c r="E54" s="1">
        <f t="shared" si="21"/>
        <v>2.0596238351659735</v>
      </c>
      <c r="F54" s="1">
        <f t="shared" si="1"/>
        <v>2.0041362504490046</v>
      </c>
      <c r="G54" s="1">
        <f t="shared" si="13"/>
        <v>2.0858688413270965</v>
      </c>
      <c r="H54" s="1">
        <f t="shared" si="2"/>
        <v>2.1049856988008138</v>
      </c>
      <c r="I54" s="1">
        <f t="shared" si="14"/>
        <v>2.0819270027800996</v>
      </c>
      <c r="J54" s="1"/>
      <c r="K54" s="1">
        <f t="shared" si="22"/>
        <v>-1.8174449315280541</v>
      </c>
      <c r="L54" s="1">
        <f t="shared" si="22"/>
        <v>2.0938237705323406</v>
      </c>
      <c r="M54" s="1">
        <f t="shared" si="22"/>
        <v>1.3214786823564932</v>
      </c>
      <c r="N54" s="1">
        <f t="shared" si="22"/>
        <v>1.8814074787520156</v>
      </c>
      <c r="O54" s="1">
        <f t="shared" si="4"/>
        <v>1.8059617856745502</v>
      </c>
      <c r="P54" s="1">
        <f t="shared" si="5"/>
        <v>1.877888147193149</v>
      </c>
      <c r="Q54" s="1">
        <f t="shared" si="6"/>
        <v>1.8947113750754636</v>
      </c>
      <c r="R54" s="1">
        <f t="shared" si="15"/>
        <v>1.8744192481733917</v>
      </c>
      <c r="S54" s="1"/>
      <c r="T54" s="1">
        <f t="shared" si="16"/>
        <v>-1.7997091793486217</v>
      </c>
      <c r="U54" s="1">
        <f t="shared" si="16"/>
        <v>2.1517007243566493</v>
      </c>
      <c r="V54" s="1">
        <f t="shared" si="16"/>
        <v>1.3875394114448758</v>
      </c>
      <c r="W54" s="1">
        <f t="shared" si="16"/>
        <v>1.9705156569589946</v>
      </c>
      <c r="X54" s="1">
        <f t="shared" si="16"/>
        <v>1.9050490180617774</v>
      </c>
      <c r="Y54" s="1">
        <f t="shared" si="16"/>
        <v>1.9818784942601226</v>
      </c>
      <c r="Z54" s="1">
        <f t="shared" si="16"/>
        <v>1.9998485369381387</v>
      </c>
      <c r="AA54" s="1">
        <f t="shared" si="16"/>
        <v>1.9781731254767456</v>
      </c>
      <c r="AD54" s="1">
        <f t="shared" si="17"/>
        <v>-3.5471504358864481E-2</v>
      </c>
      <c r="AE54" s="1">
        <f t="shared" si="17"/>
        <v>-0.11575390764861737</v>
      </c>
      <c r="AF54" s="1">
        <f t="shared" si="17"/>
        <v>-0.13212145817676491</v>
      </c>
      <c r="AG54" s="1">
        <f t="shared" si="17"/>
        <v>-0.17821635641395783</v>
      </c>
      <c r="AH54" s="1">
        <f t="shared" si="17"/>
        <v>-0.19817446477445433</v>
      </c>
      <c r="AI54" s="1">
        <f t="shared" si="17"/>
        <v>-0.20798069413394749</v>
      </c>
      <c r="AJ54" s="1">
        <f t="shared" si="17"/>
        <v>-0.21027432372535015</v>
      </c>
      <c r="AK54" s="1">
        <f t="shared" si="17"/>
        <v>-0.20750775460670789</v>
      </c>
      <c r="AL54" s="1"/>
      <c r="AM54" t="s">
        <v>188</v>
      </c>
      <c r="AN54" s="7">
        <f t="shared" si="18"/>
        <v>-8.0282403289752891E-2</v>
      </c>
      <c r="AO54" s="7">
        <f t="shared" si="18"/>
        <v>-1.6367550528147534E-2</v>
      </c>
      <c r="AP54" s="7">
        <f t="shared" si="9"/>
        <v>-6.6053006597689423E-2</v>
      </c>
      <c r="AS54" t="s">
        <v>188</v>
      </c>
      <c r="AT54">
        <v>-274.470412396163</v>
      </c>
      <c r="AU54">
        <v>-275.82844280333597</v>
      </c>
      <c r="AV54">
        <v>-275.86328413861997</v>
      </c>
      <c r="AW54">
        <v>-275.91755789592702</v>
      </c>
      <c r="AX54">
        <v>1.18318407555</v>
      </c>
      <c r="AY54">
        <v>1.14846</v>
      </c>
      <c r="AZ54">
        <f t="shared" si="19"/>
        <v>-275.9091550714939</v>
      </c>
      <c r="BB54">
        <v>-78.065908514772005</v>
      </c>
      <c r="BC54">
        <v>-78.435798055072993</v>
      </c>
      <c r="BD54">
        <v>-78.446207558151002</v>
      </c>
      <c r="BE54">
        <v>-78.461959090079006</v>
      </c>
      <c r="BF54">
        <v>1.1846534746340001</v>
      </c>
      <c r="BG54">
        <f t="shared" si="10"/>
        <v>-78.459503878353729</v>
      </c>
      <c r="BI54">
        <v>-196.40734363668901</v>
      </c>
      <c r="BJ54">
        <v>-197.38912356224401</v>
      </c>
      <c r="BK54">
        <v>-197.41476012129101</v>
      </c>
      <c r="BL54">
        <v>-197.45231658647899</v>
      </c>
      <c r="BM54">
        <v>1.1848482918929999</v>
      </c>
      <c r="BN54">
        <f t="shared" si="11"/>
        <v>-197.44645739886226</v>
      </c>
      <c r="BP54">
        <v>-196.40737086765799</v>
      </c>
      <c r="BQ54">
        <v>-197.389210250937</v>
      </c>
      <c r="BR54">
        <v>-197.41486703628101</v>
      </c>
      <c r="BS54">
        <v>-197.45245982927599</v>
      </c>
      <c r="BT54">
        <v>1.184073235397</v>
      </c>
      <c r="BU54">
        <f t="shared" si="12"/>
        <v>-197.44661574224884</v>
      </c>
      <c r="BW54">
        <v>-78.065937811241</v>
      </c>
      <c r="BX54">
        <v>-78.435895831965993</v>
      </c>
      <c r="BY54">
        <v>-78.446311192097994</v>
      </c>
      <c r="BZ54">
        <v>-78.462099853111994</v>
      </c>
      <c r="CA54">
        <v>1.182657597193</v>
      </c>
      <c r="CB54">
        <f t="shared" si="20"/>
        <v>-78.459661346066028</v>
      </c>
    </row>
    <row r="55" spans="1:80" x14ac:dyDescent="0.2">
      <c r="A55" t="s">
        <v>189</v>
      </c>
      <c r="B55" s="1">
        <f t="shared" si="21"/>
        <v>-1.4422756767849827</v>
      </c>
      <c r="C55" s="1">
        <f t="shared" si="21"/>
        <v>2.1396167557113355</v>
      </c>
      <c r="D55" s="1">
        <f t="shared" si="21"/>
        <v>1.2456944021170056</v>
      </c>
      <c r="E55" s="1">
        <f t="shared" si="21"/>
        <v>1.772444787692437</v>
      </c>
      <c r="F55" s="1">
        <f t="shared" si="1"/>
        <v>1.7133353886019633</v>
      </c>
      <c r="G55" s="1">
        <f t="shared" si="13"/>
        <v>1.7829998663586275</v>
      </c>
      <c r="H55" s="1">
        <f t="shared" si="2"/>
        <v>1.7981638377333136</v>
      </c>
      <c r="I55" s="1">
        <f t="shared" si="14"/>
        <v>1.7794130599922879</v>
      </c>
      <c r="J55" s="1"/>
      <c r="K55" s="1">
        <f t="shared" si="22"/>
        <v>-1.4659837493937178</v>
      </c>
      <c r="L55" s="1">
        <f t="shared" si="22"/>
        <v>2.0362064512970721</v>
      </c>
      <c r="M55" s="1">
        <f t="shared" si="22"/>
        <v>1.1224850176940808</v>
      </c>
      <c r="N55" s="1">
        <f t="shared" si="22"/>
        <v>1.6040019695852281</v>
      </c>
      <c r="O55" s="1">
        <f t="shared" si="4"/>
        <v>1.5261443897069893</v>
      </c>
      <c r="P55" s="1">
        <f t="shared" si="5"/>
        <v>1.5862775263557523</v>
      </c>
      <c r="Q55" s="1">
        <f t="shared" si="6"/>
        <v>1.5993667964138301</v>
      </c>
      <c r="R55" s="1">
        <f t="shared" si="15"/>
        <v>1.5831814589724131</v>
      </c>
      <c r="S55" s="1"/>
      <c r="T55" s="1">
        <f t="shared" si="16"/>
        <v>-1.4541297130893502</v>
      </c>
      <c r="U55" s="1">
        <f t="shared" si="16"/>
        <v>2.087911603504204</v>
      </c>
      <c r="V55" s="1">
        <f t="shared" si="16"/>
        <v>1.1840897099055432</v>
      </c>
      <c r="W55" s="1">
        <f t="shared" si="16"/>
        <v>1.6882233786388325</v>
      </c>
      <c r="X55" s="1">
        <f t="shared" si="16"/>
        <v>1.6197398891544763</v>
      </c>
      <c r="Y55" s="1">
        <f t="shared" si="16"/>
        <v>1.6846386963571898</v>
      </c>
      <c r="Z55" s="1">
        <f t="shared" si="16"/>
        <v>1.6987653170735717</v>
      </c>
      <c r="AA55" s="1">
        <f t="shared" si="16"/>
        <v>1.6812972594823505</v>
      </c>
      <c r="AD55" s="1">
        <f t="shared" si="17"/>
        <v>-2.3708072608735087E-2</v>
      </c>
      <c r="AE55" s="1">
        <f t="shared" si="17"/>
        <v>-0.10341030441426335</v>
      </c>
      <c r="AF55" s="1">
        <f t="shared" si="17"/>
        <v>-0.12320938442292473</v>
      </c>
      <c r="AG55" s="1">
        <f t="shared" si="17"/>
        <v>-0.16844281810720885</v>
      </c>
      <c r="AH55" s="1">
        <f t="shared" si="17"/>
        <v>-0.18719099889497404</v>
      </c>
      <c r="AI55" s="1">
        <f t="shared" si="17"/>
        <v>-0.19672234000287525</v>
      </c>
      <c r="AJ55" s="1">
        <f t="shared" si="17"/>
        <v>-0.1987970413194835</v>
      </c>
      <c r="AK55" s="1">
        <f t="shared" si="17"/>
        <v>-0.1962316010198748</v>
      </c>
      <c r="AL55" s="1"/>
      <c r="AM55" t="s">
        <v>189</v>
      </c>
      <c r="AN55" s="7">
        <f t="shared" si="18"/>
        <v>-7.9702231805528267E-2</v>
      </c>
      <c r="AO55" s="7">
        <f t="shared" si="18"/>
        <v>-1.9799080008661374E-2</v>
      </c>
      <c r="AP55" s="7">
        <f t="shared" si="9"/>
        <v>-6.3981614472049309E-2</v>
      </c>
      <c r="AS55" t="s">
        <v>189</v>
      </c>
      <c r="AT55">
        <v>-273.25521098640399</v>
      </c>
      <c r="AU55">
        <v>-274.586311960893</v>
      </c>
      <c r="AV55">
        <v>-274.60903230140502</v>
      </c>
      <c r="AW55">
        <v>-274.66493650074102</v>
      </c>
      <c r="AX55">
        <v>1.1813965233649999</v>
      </c>
      <c r="AY55">
        <v>1.14897</v>
      </c>
      <c r="AZ55">
        <f t="shared" si="19"/>
        <v>-274.65635273804958</v>
      </c>
      <c r="BB55">
        <v>-76.850246410935</v>
      </c>
      <c r="BC55">
        <v>-77.193812756837005</v>
      </c>
      <c r="BD55">
        <v>-77.192336357452007</v>
      </c>
      <c r="BE55">
        <v>-77.209844719600994</v>
      </c>
      <c r="BF55">
        <v>1.1767890148589999</v>
      </c>
      <c r="BG55">
        <f t="shared" si="10"/>
        <v>-77.207214438338141</v>
      </c>
      <c r="BI55">
        <v>-196.40726298796599</v>
      </c>
      <c r="BJ55">
        <v>-197.38908950785901</v>
      </c>
      <c r="BK55">
        <v>-197.41471080364499</v>
      </c>
      <c r="BL55">
        <v>-197.452267210695</v>
      </c>
      <c r="BM55">
        <v>1.1848522565440001</v>
      </c>
      <c r="BN55">
        <f t="shared" si="11"/>
        <v>-197.44640792608584</v>
      </c>
      <c r="BP55">
        <v>-196.407285852954</v>
      </c>
      <c r="BQ55">
        <v>-197.38916149076101</v>
      </c>
      <c r="BR55">
        <v>-197.41480162690101</v>
      </c>
      <c r="BS55">
        <v>-197.452387518233</v>
      </c>
      <c r="BT55">
        <v>1.1842175056049999</v>
      </c>
      <c r="BU55">
        <f t="shared" si="12"/>
        <v>-197.44654063696808</v>
      </c>
      <c r="BW55">
        <v>-76.850261327164006</v>
      </c>
      <c r="BX55">
        <v>-77.193905568738003</v>
      </c>
      <c r="BY55">
        <v>-77.192441880839993</v>
      </c>
      <c r="BZ55">
        <v>-77.209992842768997</v>
      </c>
      <c r="CA55">
        <v>1.1749083187939999</v>
      </c>
      <c r="CB55">
        <f t="shared" si="20"/>
        <v>-77.207380035288523</v>
      </c>
    </row>
    <row r="56" spans="1:80" x14ac:dyDescent="0.2">
      <c r="A56" t="s">
        <v>194</v>
      </c>
      <c r="B56" s="1">
        <f t="shared" si="21"/>
        <v>-2.7193130445230862</v>
      </c>
      <c r="C56" s="1">
        <f t="shared" si="21"/>
        <v>4.6349615423511663</v>
      </c>
      <c r="D56" s="1">
        <f t="shared" si="21"/>
        <v>3.2361963897273616</v>
      </c>
      <c r="E56" s="1">
        <f t="shared" si="21"/>
        <v>4.4251963520429678</v>
      </c>
      <c r="F56" s="1">
        <f t="shared" si="1"/>
        <v>4.3276303289022868</v>
      </c>
      <c r="G56" s="1">
        <f t="shared" si="13"/>
        <v>4.5005243792069862</v>
      </c>
      <c r="H56" s="1">
        <f t="shared" si="2"/>
        <v>4.5344784826712967</v>
      </c>
      <c r="I56" s="1">
        <f t="shared" si="14"/>
        <v>4.4818499445077036</v>
      </c>
      <c r="J56" s="1"/>
      <c r="K56" s="1">
        <f t="shared" si="22"/>
        <v>-2.8000817701656455</v>
      </c>
      <c r="L56" s="1">
        <f t="shared" si="22"/>
        <v>4.4176501530933052</v>
      </c>
      <c r="M56" s="1">
        <f t="shared" si="22"/>
        <v>2.9559044836347605</v>
      </c>
      <c r="N56" s="1">
        <f t="shared" si="22"/>
        <v>4.0403879565021246</v>
      </c>
      <c r="O56" s="1">
        <f t="shared" si="4"/>
        <v>3.9016369222222065</v>
      </c>
      <c r="P56" s="1">
        <f t="shared" si="5"/>
        <v>4.0514503978188436</v>
      </c>
      <c r="Q56" s="1">
        <f t="shared" si="6"/>
        <v>4.0808717818502291</v>
      </c>
      <c r="R56" s="1">
        <f t="shared" si="15"/>
        <v>4.0352689157946129</v>
      </c>
      <c r="S56" s="1"/>
      <c r="T56" s="1">
        <f t="shared" si="16"/>
        <v>-2.7596974073443659</v>
      </c>
      <c r="U56" s="1">
        <f t="shared" si="16"/>
        <v>4.5263058477222362</v>
      </c>
      <c r="V56" s="1">
        <f t="shared" si="16"/>
        <v>3.0960504366810611</v>
      </c>
      <c r="W56" s="1">
        <f t="shared" si="16"/>
        <v>4.2327921542725466</v>
      </c>
      <c r="X56" s="1">
        <f t="shared" si="16"/>
        <v>4.1146336255622469</v>
      </c>
      <c r="Y56" s="1">
        <f t="shared" si="16"/>
        <v>4.2759873885129149</v>
      </c>
      <c r="Z56" s="1">
        <f t="shared" si="16"/>
        <v>4.3076751322607629</v>
      </c>
      <c r="AA56" s="1">
        <f t="shared" si="16"/>
        <v>4.2585594301511582</v>
      </c>
      <c r="AD56" s="1">
        <f t="shared" si="17"/>
        <v>-8.0768725642559325E-2</v>
      </c>
      <c r="AE56" s="1">
        <f t="shared" si="17"/>
        <v>-0.21731138925786109</v>
      </c>
      <c r="AF56" s="1">
        <f t="shared" si="17"/>
        <v>-0.28029190609260102</v>
      </c>
      <c r="AG56" s="1">
        <f t="shared" si="17"/>
        <v>-0.38480839554084323</v>
      </c>
      <c r="AH56" s="1">
        <f t="shared" si="17"/>
        <v>-0.42599340668008034</v>
      </c>
      <c r="AI56" s="1">
        <f t="shared" si="17"/>
        <v>-0.44907398138814258</v>
      </c>
      <c r="AJ56" s="1">
        <f t="shared" si="17"/>
        <v>-0.45360670082106758</v>
      </c>
      <c r="AK56" s="1">
        <f t="shared" si="17"/>
        <v>-0.44658102871309069</v>
      </c>
      <c r="AL56" s="1"/>
      <c r="AM56" t="s">
        <v>194</v>
      </c>
      <c r="AN56" s="7">
        <f t="shared" si="18"/>
        <v>-0.13654266361530176</v>
      </c>
      <c r="AO56" s="7">
        <f t="shared" si="18"/>
        <v>-6.298051683473993E-2</v>
      </c>
      <c r="AP56" s="7">
        <f t="shared" si="9"/>
        <v>-0.14570150058747933</v>
      </c>
      <c r="AS56" t="s">
        <v>194</v>
      </c>
      <c r="AT56">
        <v>-443.509400354212</v>
      </c>
      <c r="AU56">
        <v>-445.56146126104301</v>
      </c>
      <c r="AV56">
        <v>-445.57717372277898</v>
      </c>
      <c r="AW56">
        <v>-445.66066813748398</v>
      </c>
      <c r="AX56">
        <v>1.1895196276610001</v>
      </c>
      <c r="AY56">
        <v>1.1584099999999999</v>
      </c>
      <c r="AZ56">
        <f t="shared" si="19"/>
        <v>-445.64736543106477</v>
      </c>
      <c r="BB56">
        <v>-247.10647333492901</v>
      </c>
      <c r="BC56">
        <v>-248.16498880555801</v>
      </c>
      <c r="BD56">
        <v>-248.15729818151399</v>
      </c>
      <c r="BE56">
        <v>-248.20133127265501</v>
      </c>
      <c r="BF56">
        <v>1.198295956275</v>
      </c>
      <c r="BG56">
        <f t="shared" si="10"/>
        <v>-248.19404460539235</v>
      </c>
      <c r="BI56">
        <v>-196.407260520281</v>
      </c>
      <c r="BJ56">
        <v>-197.38908617441299</v>
      </c>
      <c r="BK56">
        <v>-197.41471833425899</v>
      </c>
      <c r="BL56">
        <v>-197.45228486585199</v>
      </c>
      <c r="BM56">
        <v>1.184840807856</v>
      </c>
      <c r="BN56">
        <f t="shared" si="11"/>
        <v>-197.44642430804376</v>
      </c>
      <c r="BP56">
        <v>-196.40731776247799</v>
      </c>
      <c r="BQ56">
        <v>-197.38926850660999</v>
      </c>
      <c r="BR56">
        <v>-197.41494451719799</v>
      </c>
      <c r="BS56">
        <v>-197.45258471621301</v>
      </c>
      <c r="BT56">
        <v>1.1832411591309999</v>
      </c>
      <c r="BU56">
        <f t="shared" si="12"/>
        <v>-197.4467556139677</v>
      </c>
      <c r="BW56">
        <v>-247.106544805884</v>
      </c>
      <c r="BX56">
        <v>-248.16515278108901</v>
      </c>
      <c r="BY56">
        <v>-248.15751867214101</v>
      </c>
      <c r="BZ56">
        <v>-248.201644653481</v>
      </c>
      <c r="CA56">
        <v>1.196685752766</v>
      </c>
      <c r="CB56">
        <f t="shared" si="20"/>
        <v>-248.19439216314564</v>
      </c>
    </row>
    <row r="57" spans="1:80" x14ac:dyDescent="0.2">
      <c r="A57" t="s">
        <v>166</v>
      </c>
      <c r="B57" s="1">
        <f t="shared" si="21"/>
        <v>-1.3826263217530768</v>
      </c>
      <c r="C57" s="1">
        <f t="shared" si="21"/>
        <v>3.888853118309556</v>
      </c>
      <c r="D57" s="1">
        <f t="shared" si="21"/>
        <v>2.2312413988582316</v>
      </c>
      <c r="E57" s="1">
        <f t="shared" si="21"/>
        <v>3.0285006674095718</v>
      </c>
      <c r="F57" s="1">
        <f t="shared" si="1"/>
        <v>2.9927574978991438</v>
      </c>
      <c r="G57" s="1">
        <f t="shared" si="13"/>
        <v>3.1106249597086961</v>
      </c>
      <c r="H57" s="1">
        <f t="shared" si="2"/>
        <v>3.1301124029056764</v>
      </c>
      <c r="I57" s="1">
        <f t="shared" si="14"/>
        <v>3.1003597226936246</v>
      </c>
      <c r="J57" s="1"/>
      <c r="K57" s="1">
        <f t="shared" si="22"/>
        <v>-1.4474495127325169</v>
      </c>
      <c r="L57" s="1">
        <f t="shared" si="22"/>
        <v>3.6840605762649816</v>
      </c>
      <c r="M57" s="1">
        <f t="shared" si="22"/>
        <v>1.9931087185804131</v>
      </c>
      <c r="N57" s="1">
        <f t="shared" si="22"/>
        <v>2.7086962966034935</v>
      </c>
      <c r="O57" s="1">
        <f t="shared" si="4"/>
        <v>2.6212258177961956</v>
      </c>
      <c r="P57" s="1">
        <f t="shared" si="5"/>
        <v>2.7184457824128145</v>
      </c>
      <c r="Q57" s="1">
        <f t="shared" si="6"/>
        <v>2.734519502072104</v>
      </c>
      <c r="R57" s="1">
        <f t="shared" si="15"/>
        <v>2.7099787639153856</v>
      </c>
      <c r="S57" s="1"/>
      <c r="T57" s="1">
        <f t="shared" ref="T57:AA76" si="23">(B57+K57)/2</f>
        <v>-1.4150379172427967</v>
      </c>
      <c r="U57" s="1">
        <f t="shared" si="23"/>
        <v>3.7864568472872691</v>
      </c>
      <c r="V57" s="1">
        <f t="shared" si="23"/>
        <v>2.1121750587193224</v>
      </c>
      <c r="W57" s="1">
        <f t="shared" si="23"/>
        <v>2.8685984820065329</v>
      </c>
      <c r="X57" s="1">
        <f t="shared" si="23"/>
        <v>2.8069916578476697</v>
      </c>
      <c r="Y57" s="1">
        <f t="shared" si="23"/>
        <v>2.9145353710607553</v>
      </c>
      <c r="Z57" s="1">
        <f t="shared" si="23"/>
        <v>2.9323159524888904</v>
      </c>
      <c r="AA57" s="1">
        <f t="shared" si="23"/>
        <v>2.9051692433045053</v>
      </c>
      <c r="AD57" s="1">
        <f t="shared" ref="AD57:AK76" si="24">K57-B57</f>
        <v>-6.4823190979440115E-2</v>
      </c>
      <c r="AE57" s="1">
        <f t="shared" si="24"/>
        <v>-0.20479254204457442</v>
      </c>
      <c r="AF57" s="1">
        <f t="shared" si="24"/>
        <v>-0.23813268027781853</v>
      </c>
      <c r="AG57" s="1">
        <f t="shared" si="24"/>
        <v>-0.31980437080607826</v>
      </c>
      <c r="AH57" s="1">
        <f t="shared" si="24"/>
        <v>-0.37153168010294824</v>
      </c>
      <c r="AI57" s="1">
        <f t="shared" si="24"/>
        <v>-0.39217917729588159</v>
      </c>
      <c r="AJ57" s="1">
        <f t="shared" si="24"/>
        <v>-0.39559290083357235</v>
      </c>
      <c r="AK57" s="1">
        <f t="shared" si="24"/>
        <v>-0.39038095877823897</v>
      </c>
      <c r="AL57" s="1"/>
      <c r="AM57" t="s">
        <v>166</v>
      </c>
      <c r="AN57" s="7">
        <f t="shared" si="18"/>
        <v>-0.13996935106513431</v>
      </c>
      <c r="AO57" s="7">
        <f t="shared" si="18"/>
        <v>-3.334013823324411E-2</v>
      </c>
      <c r="AP57" s="7">
        <f t="shared" si="9"/>
        <v>-0.1333989998251297</v>
      </c>
      <c r="AS57" t="s">
        <v>166</v>
      </c>
      <c r="AT57">
        <v>-461.56697033154899</v>
      </c>
      <c r="AU57">
        <v>-463.67307083650599</v>
      </c>
      <c r="AV57">
        <v>-463.64432411222998</v>
      </c>
      <c r="AW57">
        <v>-463.75534034582898</v>
      </c>
      <c r="AX57">
        <v>1.180370323332</v>
      </c>
      <c r="AY57">
        <v>1.1547799999999999</v>
      </c>
      <c r="AZ57">
        <f t="shared" si="19"/>
        <v>-463.73837614946319</v>
      </c>
      <c r="BB57">
        <v>-230.78458922436599</v>
      </c>
      <c r="BC57">
        <v>-231.83343887815201</v>
      </c>
      <c r="BD57">
        <v>-231.82038591267701</v>
      </c>
      <c r="BE57">
        <v>-231.875260228202</v>
      </c>
      <c r="BF57">
        <v>1.1821130002060001</v>
      </c>
      <c r="BG57">
        <f t="shared" si="10"/>
        <v>-231.86680644566786</v>
      </c>
      <c r="BI57">
        <v>-230.78458446238599</v>
      </c>
      <c r="BJ57">
        <v>-231.83343467668999</v>
      </c>
      <c r="BK57">
        <v>-231.82038249019899</v>
      </c>
      <c r="BL57">
        <v>-231.87525389480899</v>
      </c>
      <c r="BM57">
        <v>1.1821160404469999</v>
      </c>
      <c r="BN57">
        <f t="shared" si="11"/>
        <v>-231.8668004413413</v>
      </c>
      <c r="BP57">
        <v>-230.78462365802201</v>
      </c>
      <c r="BQ57">
        <v>-231.83357072222699</v>
      </c>
      <c r="BR57">
        <v>-231.820541327711</v>
      </c>
      <c r="BS57">
        <v>-231.87547292483401</v>
      </c>
      <c r="BT57">
        <v>1.1809492480229999</v>
      </c>
      <c r="BU57">
        <f t="shared" si="12"/>
        <v>-231.86705610996347</v>
      </c>
      <c r="BW57">
        <v>-230.78465333105601</v>
      </c>
      <c r="BX57">
        <v>-231.83362919029099</v>
      </c>
      <c r="BY57">
        <v>-231.82060656373099</v>
      </c>
      <c r="BZ57">
        <v>-231.87555083886099</v>
      </c>
      <c r="CA57">
        <v>1.180675963096</v>
      </c>
      <c r="CB57">
        <f t="shared" si="20"/>
        <v>-231.86714285044079</v>
      </c>
    </row>
    <row r="58" spans="1:80" x14ac:dyDescent="0.2">
      <c r="A58" t="s">
        <v>195</v>
      </c>
      <c r="B58" s="1">
        <f t="shared" si="21"/>
        <v>-0.80978665421949492</v>
      </c>
      <c r="C58" s="1">
        <f t="shared" si="21"/>
        <v>4.4938013080970567</v>
      </c>
      <c r="D58" s="1">
        <f t="shared" si="21"/>
        <v>2.8468444495526191</v>
      </c>
      <c r="E58" s="1">
        <f t="shared" si="21"/>
        <v>3.6575257082665149</v>
      </c>
      <c r="F58" s="1">
        <f t="shared" si="1"/>
        <v>3.6146820007084526</v>
      </c>
      <c r="G58" s="1">
        <f t="shared" si="13"/>
        <v>3.7363074688115367</v>
      </c>
      <c r="H58" s="1">
        <f t="shared" si="2"/>
        <v>3.7548515883667521</v>
      </c>
      <c r="I58" s="1">
        <f t="shared" si="14"/>
        <v>3.7231774466867718</v>
      </c>
      <c r="J58" s="1"/>
      <c r="K58" s="1">
        <f t="shared" si="22"/>
        <v>-0.86623509142506006</v>
      </c>
      <c r="L58" s="1">
        <f t="shared" si="22"/>
        <v>4.3199432046945789</v>
      </c>
      <c r="M58" s="1">
        <f t="shared" si="22"/>
        <v>2.6354707133310207</v>
      </c>
      <c r="N58" s="1">
        <f t="shared" si="22"/>
        <v>3.3631960695827616</v>
      </c>
      <c r="O58" s="1">
        <f t="shared" si="4"/>
        <v>3.2698157834284713</v>
      </c>
      <c r="P58" s="1">
        <f t="shared" si="5"/>
        <v>3.3702960425319075</v>
      </c>
      <c r="Q58" s="1">
        <f t="shared" si="6"/>
        <v>3.3856161721627664</v>
      </c>
      <c r="R58" s="1">
        <f t="shared" si="15"/>
        <v>3.359448741833241</v>
      </c>
      <c r="S58" s="1"/>
      <c r="T58" s="1">
        <f t="shared" si="23"/>
        <v>-0.83801087282227749</v>
      </c>
      <c r="U58" s="1">
        <f t="shared" si="23"/>
        <v>4.4068722563958183</v>
      </c>
      <c r="V58" s="1">
        <f t="shared" si="23"/>
        <v>2.7411575814418199</v>
      </c>
      <c r="W58" s="1">
        <f t="shared" si="23"/>
        <v>3.5103608889246383</v>
      </c>
      <c r="X58" s="1">
        <f t="shared" si="23"/>
        <v>3.442248892068462</v>
      </c>
      <c r="Y58" s="1">
        <f t="shared" si="23"/>
        <v>3.5533017556717219</v>
      </c>
      <c r="Z58" s="1">
        <f t="shared" si="23"/>
        <v>3.5702338802647593</v>
      </c>
      <c r="AA58" s="1">
        <f t="shared" si="23"/>
        <v>3.5413130942600066</v>
      </c>
      <c r="AD58" s="1">
        <f t="shared" si="24"/>
        <v>-5.6448437205565138E-2</v>
      </c>
      <c r="AE58" s="1">
        <f t="shared" si="24"/>
        <v>-0.17385810340247776</v>
      </c>
      <c r="AF58" s="1">
        <f t="shared" si="24"/>
        <v>-0.21137373622159839</v>
      </c>
      <c r="AG58" s="1">
        <f t="shared" si="24"/>
        <v>-0.29432963868375328</v>
      </c>
      <c r="AH58" s="1">
        <f t="shared" si="24"/>
        <v>-0.34486621727998124</v>
      </c>
      <c r="AI58" s="1">
        <f t="shared" si="24"/>
        <v>-0.36601142627962924</v>
      </c>
      <c r="AJ58" s="1">
        <f t="shared" si="24"/>
        <v>-0.3692354162039857</v>
      </c>
      <c r="AK58" s="1">
        <f t="shared" si="24"/>
        <v>-0.3637287048535307</v>
      </c>
      <c r="AL58" s="1"/>
      <c r="AM58" t="s">
        <v>195</v>
      </c>
      <c r="AN58" s="7">
        <f t="shared" si="18"/>
        <v>-0.11740966619691262</v>
      </c>
      <c r="AO58" s="7">
        <f t="shared" si="18"/>
        <v>-3.7515632819120626E-2</v>
      </c>
      <c r="AP58" s="7">
        <f t="shared" si="9"/>
        <v>-0.13349248105838285</v>
      </c>
      <c r="AS58" t="s">
        <v>195</v>
      </c>
      <c r="AT58">
        <v>-493.56326981700499</v>
      </c>
      <c r="AU58">
        <v>-495.74876496802102</v>
      </c>
      <c r="AV58">
        <v>-495.70422201387203</v>
      </c>
      <c r="AW58">
        <v>-495.82025942647999</v>
      </c>
      <c r="AX58">
        <v>1.1825510974910001</v>
      </c>
      <c r="AY58">
        <v>1.1584000000000001</v>
      </c>
      <c r="AZ58">
        <f t="shared" si="19"/>
        <v>-495.80234666392238</v>
      </c>
      <c r="BB58">
        <v>-246.782293419892</v>
      </c>
      <c r="BC58">
        <v>-247.87081121183201</v>
      </c>
      <c r="BD58">
        <v>-247.849848134582</v>
      </c>
      <c r="BE58">
        <v>-247.90721969233101</v>
      </c>
      <c r="BF58">
        <v>1.1841517216440001</v>
      </c>
      <c r="BG58">
        <f t="shared" si="10"/>
        <v>-247.89829763366254</v>
      </c>
      <c r="BI58">
        <v>-246.782266874236</v>
      </c>
      <c r="BJ58">
        <v>-247.87079242825999</v>
      </c>
      <c r="BK58">
        <v>-247.84983714406999</v>
      </c>
      <c r="BL58">
        <v>-247.907211096163</v>
      </c>
      <c r="BM58">
        <v>1.1841516501930001</v>
      </c>
      <c r="BN58">
        <f t="shared" si="11"/>
        <v>-247.89828866806496</v>
      </c>
      <c r="BP58">
        <v>-246.782305107409</v>
      </c>
      <c r="BQ58">
        <v>-247.870920586013</v>
      </c>
      <c r="BR58">
        <v>-247.84999241871299</v>
      </c>
      <c r="BS58">
        <v>-247.90742641409</v>
      </c>
      <c r="BT58">
        <v>1.182993275973</v>
      </c>
      <c r="BU58">
        <f t="shared" si="12"/>
        <v>-247.89854214130526</v>
      </c>
      <c r="BW58">
        <v>-246.78234514302599</v>
      </c>
      <c r="BX58">
        <v>-247.87096011459101</v>
      </c>
      <c r="BY58">
        <v>-247.85002970541501</v>
      </c>
      <c r="BZ58">
        <v>-247.90747341852</v>
      </c>
      <c r="CA58">
        <v>1.1828447523279999</v>
      </c>
      <c r="CB58">
        <f t="shared" si="20"/>
        <v>-247.89859373969924</v>
      </c>
    </row>
    <row r="59" spans="1:80" x14ac:dyDescent="0.2">
      <c r="A59" t="s">
        <v>206</v>
      </c>
      <c r="B59" s="1">
        <f t="shared" si="21"/>
        <v>-0.87841687685902559</v>
      </c>
      <c r="C59" s="1">
        <f t="shared" si="21"/>
        <v>4.3124027537524761</v>
      </c>
      <c r="D59" s="1">
        <f t="shared" si="21"/>
        <v>2.6954984057553912</v>
      </c>
      <c r="E59" s="1">
        <f t="shared" si="21"/>
        <v>3.479543234105019</v>
      </c>
      <c r="F59" s="1">
        <f t="shared" si="1"/>
        <v>3.4435952954858835</v>
      </c>
      <c r="G59" s="1">
        <f t="shared" si="13"/>
        <v>3.5607472684176784</v>
      </c>
      <c r="H59" s="1">
        <f t="shared" si="2"/>
        <v>3.5793582195966827</v>
      </c>
      <c r="I59" s="1">
        <f t="shared" si="14"/>
        <v>3.5493013860048022</v>
      </c>
      <c r="J59" s="1"/>
      <c r="K59" s="1">
        <f t="shared" si="22"/>
        <v>-0.94212938416682834</v>
      </c>
      <c r="L59" s="1">
        <f t="shared" si="22"/>
        <v>4.113368801066267</v>
      </c>
      <c r="M59" s="1">
        <f t="shared" si="22"/>
        <v>2.460473359538593</v>
      </c>
      <c r="N59" s="1">
        <f t="shared" si="22"/>
        <v>3.1629579374740606</v>
      </c>
      <c r="O59" s="1">
        <f t="shared" si="4"/>
        <v>3.0745271066609248</v>
      </c>
      <c r="P59" s="1">
        <f t="shared" si="5"/>
        <v>3.1706879234602821</v>
      </c>
      <c r="Q59" s="1">
        <f t="shared" si="6"/>
        <v>3.1859641857544552</v>
      </c>
      <c r="R59" s="1">
        <f t="shared" si="15"/>
        <v>3.1612929011293103</v>
      </c>
      <c r="S59" s="1"/>
      <c r="T59" s="1">
        <f t="shared" si="23"/>
        <v>-0.91027313051292702</v>
      </c>
      <c r="U59" s="1">
        <f t="shared" si="23"/>
        <v>4.2128857774093715</v>
      </c>
      <c r="V59" s="1">
        <f t="shared" si="23"/>
        <v>2.5779858826469919</v>
      </c>
      <c r="W59" s="1">
        <f t="shared" si="23"/>
        <v>3.3212505857895396</v>
      </c>
      <c r="X59" s="1">
        <f t="shared" si="23"/>
        <v>3.2590612010734041</v>
      </c>
      <c r="Y59" s="1">
        <f t="shared" si="23"/>
        <v>3.36571759593898</v>
      </c>
      <c r="Z59" s="1">
        <f t="shared" si="23"/>
        <v>3.3826612026755689</v>
      </c>
      <c r="AA59" s="1">
        <f t="shared" si="23"/>
        <v>3.3552971435670562</v>
      </c>
      <c r="AD59" s="1">
        <f t="shared" si="24"/>
        <v>-6.3712507307802757E-2</v>
      </c>
      <c r="AE59" s="1">
        <f t="shared" si="24"/>
        <v>-0.19903395268620905</v>
      </c>
      <c r="AF59" s="1">
        <f t="shared" si="24"/>
        <v>-0.23502504621679821</v>
      </c>
      <c r="AG59" s="1">
        <f t="shared" si="24"/>
        <v>-0.31658529663095836</v>
      </c>
      <c r="AH59" s="1">
        <f t="shared" si="24"/>
        <v>-0.36906818882495873</v>
      </c>
      <c r="AI59" s="1">
        <f t="shared" si="24"/>
        <v>-0.39005934495739636</v>
      </c>
      <c r="AJ59" s="1">
        <f t="shared" si="24"/>
        <v>-0.39339403384222749</v>
      </c>
      <c r="AK59" s="1">
        <f t="shared" si="24"/>
        <v>-0.38800848487549189</v>
      </c>
      <c r="AL59" s="1"/>
      <c r="AM59" t="s">
        <v>206</v>
      </c>
      <c r="AN59" s="7">
        <f t="shared" si="18"/>
        <v>-0.13532144537840629</v>
      </c>
      <c r="AO59" s="7">
        <f t="shared" si="18"/>
        <v>-3.5991093530589158E-2</v>
      </c>
      <c r="AP59" s="7">
        <f t="shared" si="9"/>
        <v>-0.13404314260816053</v>
      </c>
      <c r="AS59" t="s">
        <v>206</v>
      </c>
      <c r="AT59">
        <v>-477.565454205641</v>
      </c>
      <c r="AU59">
        <v>-479.71111099223202</v>
      </c>
      <c r="AV59">
        <v>-479.67451700032802</v>
      </c>
      <c r="AW59">
        <v>-479.78801050186001</v>
      </c>
      <c r="AX59">
        <v>1.1814777283190001</v>
      </c>
      <c r="AY59">
        <v>1.1566000000000001</v>
      </c>
      <c r="AZ59">
        <f t="shared" si="19"/>
        <v>-479.77057763593007</v>
      </c>
      <c r="BB59">
        <v>-230.78456846420599</v>
      </c>
      <c r="BC59">
        <v>-231.833434749595</v>
      </c>
      <c r="BD59">
        <v>-231.820378847104</v>
      </c>
      <c r="BE59">
        <v>-231.875262327721</v>
      </c>
      <c r="BF59">
        <v>1.182103170305</v>
      </c>
      <c r="BG59">
        <f t="shared" si="10"/>
        <v>-231.8668075193178</v>
      </c>
      <c r="BI59">
        <v>-246.78228558777499</v>
      </c>
      <c r="BJ59">
        <v>-247.87080399169301</v>
      </c>
      <c r="BK59">
        <v>-247.84984260326701</v>
      </c>
      <c r="BL59">
        <v>-247.907203169268</v>
      </c>
      <c r="BM59">
        <v>1.184162026559</v>
      </c>
      <c r="BN59">
        <f t="shared" si="11"/>
        <v>-247.89828239842552</v>
      </c>
      <c r="BP59">
        <v>-246.78232043762699</v>
      </c>
      <c r="BQ59">
        <v>-247.870921638515</v>
      </c>
      <c r="BR59">
        <v>-247.84998574473701</v>
      </c>
      <c r="BS59">
        <v>-247.90740268331899</v>
      </c>
      <c r="BT59">
        <v>1.1830786493050001</v>
      </c>
      <c r="BU59">
        <f t="shared" si="12"/>
        <v>-247.89851754658781</v>
      </c>
      <c r="BW59">
        <v>-230.78463514669301</v>
      </c>
      <c r="BX59">
        <v>-231.83363428355301</v>
      </c>
      <c r="BY59">
        <v>-231.82061024187001</v>
      </c>
      <c r="BZ59">
        <v>-231.87556732443301</v>
      </c>
      <c r="CA59">
        <v>1.180596255769</v>
      </c>
      <c r="CB59">
        <f t="shared" si="20"/>
        <v>-231.86716051872753</v>
      </c>
    </row>
    <row r="60" spans="1:80" x14ac:dyDescent="0.2">
      <c r="A60" t="s">
        <v>175</v>
      </c>
      <c r="B60" s="1">
        <f t="shared" si="21"/>
        <v>0.27500422549506681</v>
      </c>
      <c r="C60" s="1">
        <f t="shared" si="21"/>
        <v>3.5391640399324769</v>
      </c>
      <c r="D60" s="1">
        <f t="shared" si="21"/>
        <v>2.4670009593637552</v>
      </c>
      <c r="E60" s="1">
        <f t="shared" si="21"/>
        <v>2.9239619440210376</v>
      </c>
      <c r="F60" s="1">
        <f t="shared" si="1"/>
        <v>2.8958504589901111</v>
      </c>
      <c r="G60" s="1">
        <f t="shared" si="13"/>
        <v>2.961811800527641</v>
      </c>
      <c r="H60" s="1">
        <f t="shared" si="2"/>
        <v>2.9728405434065497</v>
      </c>
      <c r="I60" s="1">
        <f t="shared" si="14"/>
        <v>2.9564468932873149</v>
      </c>
      <c r="J60" s="1"/>
      <c r="K60" s="1">
        <f t="shared" si="22"/>
        <v>0.22765377867173919</v>
      </c>
      <c r="L60" s="1">
        <f t="shared" si="22"/>
        <v>3.4090593464611674</v>
      </c>
      <c r="M60" s="1">
        <f t="shared" si="22"/>
        <v>2.3261059325675992</v>
      </c>
      <c r="N60" s="1">
        <f t="shared" si="22"/>
        <v>2.7391731723706161</v>
      </c>
      <c r="O60" s="1">
        <f t="shared" si="4"/>
        <v>2.6822644335282879</v>
      </c>
      <c r="P60" s="1">
        <f t="shared" si="5"/>
        <v>2.7370451725610514</v>
      </c>
      <c r="Q60" s="1">
        <f t="shared" si="6"/>
        <v>2.7462045175868832</v>
      </c>
      <c r="R60" s="1">
        <f t="shared" si="15"/>
        <v>2.7325896297140333</v>
      </c>
      <c r="S60" s="1"/>
      <c r="T60" s="1">
        <f t="shared" si="23"/>
        <v>0.25132900208340303</v>
      </c>
      <c r="U60" s="1">
        <f t="shared" si="23"/>
        <v>3.4741116931968223</v>
      </c>
      <c r="V60" s="1">
        <f t="shared" si="23"/>
        <v>2.3965534459656772</v>
      </c>
      <c r="W60" s="1">
        <f t="shared" si="23"/>
        <v>2.8315675581958271</v>
      </c>
      <c r="X60" s="1">
        <f t="shared" si="23"/>
        <v>2.7890574462591995</v>
      </c>
      <c r="Y60" s="1">
        <f t="shared" si="23"/>
        <v>2.8494284865443462</v>
      </c>
      <c r="Z60" s="1">
        <f t="shared" si="23"/>
        <v>2.8595225304967165</v>
      </c>
      <c r="AA60" s="1">
        <f t="shared" si="23"/>
        <v>2.8445182615006743</v>
      </c>
      <c r="AD60" s="1">
        <f t="shared" si="24"/>
        <v>-4.7350446823327619E-2</v>
      </c>
      <c r="AE60" s="1">
        <f t="shared" si="24"/>
        <v>-0.13010469347130948</v>
      </c>
      <c r="AF60" s="1">
        <f t="shared" si="24"/>
        <v>-0.14089502679615595</v>
      </c>
      <c r="AG60" s="1">
        <f t="shared" si="24"/>
        <v>-0.18478877165042151</v>
      </c>
      <c r="AH60" s="1">
        <f t="shared" si="24"/>
        <v>-0.21358602546182315</v>
      </c>
      <c r="AI60" s="1">
        <f t="shared" si="24"/>
        <v>-0.22476662796658964</v>
      </c>
      <c r="AJ60" s="1">
        <f t="shared" si="24"/>
        <v>-0.22663602581966646</v>
      </c>
      <c r="AK60" s="1">
        <f t="shared" si="24"/>
        <v>-0.22385726357328162</v>
      </c>
      <c r="AL60" s="1"/>
      <c r="AM60" t="s">
        <v>175</v>
      </c>
      <c r="AN60" s="7">
        <f t="shared" si="18"/>
        <v>-8.2754246647981866E-2</v>
      </c>
      <c r="AO60" s="7">
        <f t="shared" si="18"/>
        <v>-1.0790333324846468E-2</v>
      </c>
      <c r="AP60" s="7">
        <f t="shared" si="9"/>
        <v>-7.2690998665667195E-2</v>
      </c>
      <c r="AS60" t="s">
        <v>175</v>
      </c>
      <c r="AT60">
        <v>-307.63516459871499</v>
      </c>
      <c r="AU60">
        <v>-309.03287220632899</v>
      </c>
      <c r="AV60">
        <v>-309.01661540367701</v>
      </c>
      <c r="AW60">
        <v>-309.08975194678601</v>
      </c>
      <c r="AX60">
        <v>1.179527047329</v>
      </c>
      <c r="AY60">
        <v>1.15381</v>
      </c>
      <c r="AZ60">
        <f t="shared" si="19"/>
        <v>-309.07862037700477</v>
      </c>
      <c r="BB60">
        <v>-230.78457420830401</v>
      </c>
      <c r="BC60">
        <v>-231.83343189292</v>
      </c>
      <c r="BD60">
        <v>-231.82037642319901</v>
      </c>
      <c r="BE60">
        <v>-231.875258542794</v>
      </c>
      <c r="BF60">
        <v>1.1821046266049999</v>
      </c>
      <c r="BG60">
        <f t="shared" si="10"/>
        <v>-231.86680388685983</v>
      </c>
      <c r="BI60">
        <v>-76.850152143299994</v>
      </c>
      <c r="BJ60">
        <v>-77.193800296739994</v>
      </c>
      <c r="BK60">
        <v>-77.192307564364995</v>
      </c>
      <c r="BL60">
        <v>-77.209833774226993</v>
      </c>
      <c r="BM60">
        <v>1.1767220788820001</v>
      </c>
      <c r="BN60">
        <f t="shared" si="11"/>
        <v>-77.207201658881047</v>
      </c>
      <c r="BP60">
        <v>-76.850170693766998</v>
      </c>
      <c r="BQ60">
        <v>-77.193846980833001</v>
      </c>
      <c r="BR60">
        <v>-77.192351752552995</v>
      </c>
      <c r="BS60">
        <v>-77.209892554058001</v>
      </c>
      <c r="BT60">
        <v>1.1757481895569999</v>
      </c>
      <c r="BU60">
        <f t="shared" si="12"/>
        <v>-77.207270594581246</v>
      </c>
      <c r="BW60">
        <v>-230.784631115574</v>
      </c>
      <c r="BX60">
        <v>-231.83359254384499</v>
      </c>
      <c r="BY60">
        <v>-231.820556765519</v>
      </c>
      <c r="BZ60">
        <v>-231.875494242603</v>
      </c>
      <c r="CA60">
        <v>1.180979829797</v>
      </c>
      <c r="CB60">
        <f t="shared" si="20"/>
        <v>-231.86707532214282</v>
      </c>
    </row>
    <row r="61" spans="1:80" x14ac:dyDescent="0.2">
      <c r="A61" t="s">
        <v>167</v>
      </c>
      <c r="B61" s="1">
        <f t="shared" si="21"/>
        <v>0.52868884902034996</v>
      </c>
      <c r="C61" s="1">
        <f t="shared" si="21"/>
        <v>1.6788284369012083</v>
      </c>
      <c r="D61" s="1">
        <f t="shared" si="21"/>
        <v>1.3507680629221921</v>
      </c>
      <c r="E61" s="1">
        <f t="shared" si="21"/>
        <v>1.5410057235879235</v>
      </c>
      <c r="F61" s="1">
        <f t="shared" si="1"/>
        <v>1.5220118952435322</v>
      </c>
      <c r="G61" s="1">
        <f t="shared" si="13"/>
        <v>1.5477395686114903</v>
      </c>
      <c r="H61" s="1">
        <f t="shared" si="2"/>
        <v>1.5521834316097092</v>
      </c>
      <c r="I61" s="1">
        <f t="shared" si="14"/>
        <v>1.5462086487505375</v>
      </c>
      <c r="J61" s="1"/>
      <c r="K61" s="1">
        <f t="shared" si="22"/>
        <v>0.51785451344829869</v>
      </c>
      <c r="L61" s="1">
        <f t="shared" si="22"/>
        <v>1.6339851440445539</v>
      </c>
      <c r="M61" s="1">
        <f t="shared" si="22"/>
        <v>1.3037898202144178</v>
      </c>
      <c r="N61" s="1">
        <f t="shared" si="22"/>
        <v>1.4756785132267232</v>
      </c>
      <c r="O61" s="1">
        <f t="shared" si="4"/>
        <v>1.4480677100449162</v>
      </c>
      <c r="P61" s="1">
        <f t="shared" si="5"/>
        <v>1.4697440202130503</v>
      </c>
      <c r="Q61" s="1">
        <f t="shared" si="6"/>
        <v>1.4734881035320671</v>
      </c>
      <c r="R61" s="1">
        <f t="shared" si="15"/>
        <v>1.4684541758779657</v>
      </c>
      <c r="S61" s="1"/>
      <c r="T61" s="1">
        <f t="shared" si="23"/>
        <v>0.52327168123432433</v>
      </c>
      <c r="U61" s="1">
        <f t="shared" si="23"/>
        <v>1.656406790472881</v>
      </c>
      <c r="V61" s="1">
        <f t="shared" si="23"/>
        <v>1.3272789415683048</v>
      </c>
      <c r="W61" s="1">
        <f t="shared" si="23"/>
        <v>1.5083421184073234</v>
      </c>
      <c r="X61" s="1">
        <f t="shared" si="23"/>
        <v>1.4850398026442242</v>
      </c>
      <c r="Y61" s="1">
        <f t="shared" si="23"/>
        <v>1.5087417944122703</v>
      </c>
      <c r="Z61" s="1">
        <f t="shared" si="23"/>
        <v>1.5128357675708881</v>
      </c>
      <c r="AA61" s="1">
        <f t="shared" si="23"/>
        <v>1.5073314123142516</v>
      </c>
      <c r="AD61" s="1">
        <f t="shared" si="24"/>
        <v>-1.0834335572051268E-2</v>
      </c>
      <c r="AE61" s="1">
        <f t="shared" si="24"/>
        <v>-4.4843292856654449E-2</v>
      </c>
      <c r="AF61" s="1">
        <f t="shared" si="24"/>
        <v>-4.6978242707774287E-2</v>
      </c>
      <c r="AG61" s="1">
        <f t="shared" si="24"/>
        <v>-6.5327210361200372E-2</v>
      </c>
      <c r="AH61" s="1">
        <f t="shared" si="24"/>
        <v>-7.3944185198616008E-2</v>
      </c>
      <c r="AI61" s="1">
        <f t="shared" si="24"/>
        <v>-7.7995548398440029E-2</v>
      </c>
      <c r="AJ61" s="1">
        <f t="shared" si="24"/>
        <v>-7.8695328077642124E-2</v>
      </c>
      <c r="AK61" s="1">
        <f t="shared" si="24"/>
        <v>-7.7754472872571867E-2</v>
      </c>
      <c r="AL61" s="1"/>
      <c r="AM61" t="s">
        <v>167</v>
      </c>
      <c r="AN61" s="7">
        <f t="shared" si="18"/>
        <v>-3.4008957284603181E-2</v>
      </c>
      <c r="AO61" s="7">
        <f t="shared" si="18"/>
        <v>-2.1349498511198384E-3</v>
      </c>
      <c r="AP61" s="7">
        <f t="shared" si="9"/>
        <v>-2.6965942490841721E-2</v>
      </c>
      <c r="AS61" t="s">
        <v>167</v>
      </c>
      <c r="AT61">
        <v>-153.70133008602701</v>
      </c>
      <c r="AU61">
        <v>-154.39029811446801</v>
      </c>
      <c r="AV61">
        <v>-154.38682866451001</v>
      </c>
      <c r="AW61">
        <v>-154.42214979041199</v>
      </c>
      <c r="AX61">
        <v>1.1761904995770001</v>
      </c>
      <c r="AY61">
        <v>1.1502399999999999</v>
      </c>
      <c r="AZ61">
        <f t="shared" si="19"/>
        <v>-154.41685877095509</v>
      </c>
      <c r="BB61">
        <v>-76.850267642061993</v>
      </c>
      <c r="BC61">
        <v>-77.193814385452001</v>
      </c>
      <c r="BD61">
        <v>-77.192344768297005</v>
      </c>
      <c r="BE61">
        <v>-77.209849150981995</v>
      </c>
      <c r="BF61">
        <v>1.176805973879</v>
      </c>
      <c r="BG61">
        <f t="shared" si="10"/>
        <v>-77.207219253193855</v>
      </c>
      <c r="BI61">
        <v>-76.850219924689995</v>
      </c>
      <c r="BJ61">
        <v>-77.193808345715993</v>
      </c>
      <c r="BK61">
        <v>-77.192331310374996</v>
      </c>
      <c r="BL61">
        <v>-77.209844890594994</v>
      </c>
      <c r="BM61">
        <v>1.176772244278</v>
      </c>
      <c r="BN61">
        <f t="shared" si="11"/>
        <v>-77.207214037517105</v>
      </c>
      <c r="BP61">
        <v>-76.850226956539998</v>
      </c>
      <c r="BQ61">
        <v>-77.193825942681002</v>
      </c>
      <c r="BR61">
        <v>-77.192345260861998</v>
      </c>
      <c r="BS61">
        <v>-77.209862940058002</v>
      </c>
      <c r="BT61">
        <v>1.1764048392019999</v>
      </c>
      <c r="BU61">
        <f t="shared" si="12"/>
        <v>-77.207236120379278</v>
      </c>
      <c r="BW61">
        <v>-76.850277875824005</v>
      </c>
      <c r="BX61">
        <v>-77.193868250820003</v>
      </c>
      <c r="BY61">
        <v>-77.192405682401997</v>
      </c>
      <c r="BZ61">
        <v>-77.209935207051004</v>
      </c>
      <c r="CA61">
        <v>1.1757423008200001</v>
      </c>
      <c r="CB61">
        <f t="shared" si="20"/>
        <v>-77.207315007886649</v>
      </c>
    </row>
    <row r="62" spans="1:80" x14ac:dyDescent="0.2">
      <c r="A62" t="s">
        <v>176</v>
      </c>
      <c r="B62" s="1">
        <f t="shared" si="21"/>
        <v>0.74973241059803319</v>
      </c>
      <c r="C62" s="1">
        <f t="shared" si="21"/>
        <v>5.3541763581245947</v>
      </c>
      <c r="D62" s="1">
        <f t="shared" si="21"/>
        <v>4.079887588082908</v>
      </c>
      <c r="E62" s="1">
        <f t="shared" si="21"/>
        <v>4.9297026942526809</v>
      </c>
      <c r="F62" s="1">
        <f t="shared" si="1"/>
        <v>4.7755591657844159</v>
      </c>
      <c r="G62" s="1">
        <f t="shared" si="13"/>
        <v>4.8925711251538093</v>
      </c>
      <c r="H62" s="1">
        <f t="shared" si="2"/>
        <v>4.9101607549994144</v>
      </c>
      <c r="I62" s="1">
        <f t="shared" si="14"/>
        <v>4.8738575597136391</v>
      </c>
      <c r="J62" s="1"/>
      <c r="K62" s="1">
        <f t="shared" si="22"/>
        <v>0.68401927506061966</v>
      </c>
      <c r="L62" s="1">
        <f t="shared" si="22"/>
        <v>5.1799019724897253</v>
      </c>
      <c r="M62" s="1">
        <f t="shared" si="22"/>
        <v>3.8661963983916983</v>
      </c>
      <c r="N62" s="1">
        <f t="shared" si="22"/>
        <v>4.6409086456690201</v>
      </c>
      <c r="O62" s="1">
        <f t="shared" si="4"/>
        <v>4.446691272345352</v>
      </c>
      <c r="P62" s="1">
        <f t="shared" si="5"/>
        <v>4.5443305101443565</v>
      </c>
      <c r="Q62" s="1">
        <f t="shared" si="6"/>
        <v>4.5590079675644972</v>
      </c>
      <c r="R62" s="1">
        <f t="shared" si="15"/>
        <v>4.5287151980350036</v>
      </c>
      <c r="S62" s="1"/>
      <c r="T62" s="1">
        <f t="shared" si="23"/>
        <v>0.71687584282932648</v>
      </c>
      <c r="U62" s="1">
        <f t="shared" si="23"/>
        <v>5.2670391653071604</v>
      </c>
      <c r="V62" s="1">
        <f t="shared" si="23"/>
        <v>3.9730419932373033</v>
      </c>
      <c r="W62" s="1">
        <f t="shared" si="23"/>
        <v>4.7853056699608505</v>
      </c>
      <c r="X62" s="1">
        <f t="shared" si="23"/>
        <v>4.6111252190648839</v>
      </c>
      <c r="Y62" s="1">
        <f t="shared" si="23"/>
        <v>4.7184508176490834</v>
      </c>
      <c r="Z62" s="1">
        <f t="shared" si="23"/>
        <v>4.7345843612819554</v>
      </c>
      <c r="AA62" s="1">
        <f t="shared" si="23"/>
        <v>4.7012863788743218</v>
      </c>
      <c r="AD62" s="1">
        <f t="shared" si="24"/>
        <v>-6.5713135537413536E-2</v>
      </c>
      <c r="AE62" s="1">
        <f t="shared" si="24"/>
        <v>-0.17427438563486941</v>
      </c>
      <c r="AF62" s="1">
        <f t="shared" si="24"/>
        <v>-0.2136911896912097</v>
      </c>
      <c r="AG62" s="1">
        <f t="shared" si="24"/>
        <v>-0.28879404858366087</v>
      </c>
      <c r="AH62" s="1">
        <f t="shared" si="24"/>
        <v>-0.32886789343906386</v>
      </c>
      <c r="AI62" s="1">
        <f t="shared" si="24"/>
        <v>-0.3482406150094528</v>
      </c>
      <c r="AJ62" s="1">
        <f t="shared" si="24"/>
        <v>-0.35115278743491718</v>
      </c>
      <c r="AK62" s="1">
        <f t="shared" si="24"/>
        <v>-0.34514236167863555</v>
      </c>
      <c r="AL62" s="1"/>
      <c r="AM62" t="s">
        <v>176</v>
      </c>
      <c r="AN62" s="7">
        <f t="shared" si="18"/>
        <v>-0.10856125009745587</v>
      </c>
      <c r="AO62" s="7">
        <f t="shared" si="18"/>
        <v>-3.9416804056340293E-2</v>
      </c>
      <c r="AP62" s="7">
        <f t="shared" si="9"/>
        <v>-0.11517670374785416</v>
      </c>
      <c r="AS62" t="s">
        <v>176</v>
      </c>
      <c r="AT62">
        <v>-458.69434860480902</v>
      </c>
      <c r="AU62">
        <v>-460.64932253834502</v>
      </c>
      <c r="AV62">
        <v>-460.61647924655301</v>
      </c>
      <c r="AW62">
        <v>-460.708871662165</v>
      </c>
      <c r="AX62">
        <v>1.193484387647</v>
      </c>
      <c r="AY62">
        <v>1.1681999999999999</v>
      </c>
      <c r="AZ62">
        <f t="shared" si="19"/>
        <v>-460.69389325931121</v>
      </c>
      <c r="BB62">
        <v>-230.78450057394801</v>
      </c>
      <c r="BC62">
        <v>-231.83339498675301</v>
      </c>
      <c r="BD62">
        <v>-231.820332044178</v>
      </c>
      <c r="BE62">
        <v>-231.87523658761199</v>
      </c>
      <c r="BF62">
        <v>1.1820801790490001</v>
      </c>
      <c r="BG62">
        <f t="shared" si="10"/>
        <v>-231.86677943785494</v>
      </c>
      <c r="BI62">
        <v>-227.90865325626299</v>
      </c>
      <c r="BJ62">
        <v>-228.80739512880299</v>
      </c>
      <c r="BK62">
        <v>-228.78964548791799</v>
      </c>
      <c r="BL62">
        <v>-228.82577909357701</v>
      </c>
      <c r="BM62">
        <v>1.2101818815700001</v>
      </c>
      <c r="BN62">
        <f t="shared" si="11"/>
        <v>-228.81950348381869</v>
      </c>
      <c r="BP62">
        <v>-227.90869427595601</v>
      </c>
      <c r="BQ62">
        <v>-228.80748290582599</v>
      </c>
      <c r="BR62">
        <v>-228.78976431436001</v>
      </c>
      <c r="BS62">
        <v>-228.82595042394101</v>
      </c>
      <c r="BT62">
        <v>1.209146862161</v>
      </c>
      <c r="BU62">
        <f t="shared" si="12"/>
        <v>-228.81969129073767</v>
      </c>
      <c r="BW62">
        <v>-230.78456427479799</v>
      </c>
      <c r="BX62">
        <v>-231.83358493362999</v>
      </c>
      <c r="BY62">
        <v>-231.82055375630901</v>
      </c>
      <c r="BZ62">
        <v>-231.87552547984001</v>
      </c>
      <c r="CA62">
        <v>1.180614492323</v>
      </c>
      <c r="CB62">
        <f t="shared" si="20"/>
        <v>-231.86711571526212</v>
      </c>
    </row>
    <row r="63" spans="1:80" x14ac:dyDescent="0.2">
      <c r="A63" t="s">
        <v>177</v>
      </c>
      <c r="B63" s="1">
        <f t="shared" si="21"/>
        <v>0.9205190632627378</v>
      </c>
      <c r="C63" s="1">
        <f t="shared" si="21"/>
        <v>4.8154678935983055</v>
      </c>
      <c r="D63" s="1">
        <f t="shared" si="21"/>
        <v>3.8407790369814108</v>
      </c>
      <c r="E63" s="1">
        <f t="shared" si="21"/>
        <v>4.5671672006103821</v>
      </c>
      <c r="F63" s="1">
        <f t="shared" si="1"/>
        <v>4.4538959502218081</v>
      </c>
      <c r="G63" s="1">
        <f t="shared" si="13"/>
        <v>4.55433676294885</v>
      </c>
      <c r="H63" s="1">
        <f t="shared" si="2"/>
        <v>4.5702258373480316</v>
      </c>
      <c r="I63" s="1">
        <f t="shared" si="14"/>
        <v>4.5405293700626759</v>
      </c>
      <c r="J63" s="1"/>
      <c r="K63" s="1">
        <f t="shared" si="22"/>
        <v>0.87458795950275803</v>
      </c>
      <c r="L63" s="1">
        <f t="shared" si="22"/>
        <v>4.6689672497794614</v>
      </c>
      <c r="M63" s="1">
        <f t="shared" si="22"/>
        <v>3.6634117179098258</v>
      </c>
      <c r="N63" s="1">
        <f t="shared" si="22"/>
        <v>4.3178878582295095</v>
      </c>
      <c r="O63" s="1">
        <f t="shared" si="4"/>
        <v>4.1716975213897616</v>
      </c>
      <c r="P63" s="1">
        <f t="shared" si="5"/>
        <v>4.2549649017158444</v>
      </c>
      <c r="Q63" s="1">
        <f t="shared" si="6"/>
        <v>4.2681372523281551</v>
      </c>
      <c r="R63" s="1">
        <f t="shared" si="15"/>
        <v>4.2435183054214765</v>
      </c>
      <c r="S63" s="1"/>
      <c r="T63" s="1">
        <f t="shared" si="23"/>
        <v>0.89755351138274797</v>
      </c>
      <c r="U63" s="1">
        <f t="shared" si="23"/>
        <v>4.742217571688883</v>
      </c>
      <c r="V63" s="1">
        <f t="shared" si="23"/>
        <v>3.7520953774456185</v>
      </c>
      <c r="W63" s="1">
        <f t="shared" si="23"/>
        <v>4.4425275294199462</v>
      </c>
      <c r="X63" s="1">
        <f t="shared" si="23"/>
        <v>4.3127967358057848</v>
      </c>
      <c r="Y63" s="1">
        <f t="shared" si="23"/>
        <v>4.4046508323323472</v>
      </c>
      <c r="Z63" s="1">
        <f t="shared" si="23"/>
        <v>4.4191815448380929</v>
      </c>
      <c r="AA63" s="1">
        <f t="shared" si="23"/>
        <v>4.3920238377420766</v>
      </c>
      <c r="AD63" s="1">
        <f t="shared" si="24"/>
        <v>-4.5931103759979774E-2</v>
      </c>
      <c r="AE63" s="1">
        <f t="shared" si="24"/>
        <v>-0.14650064381884409</v>
      </c>
      <c r="AF63" s="1">
        <f t="shared" si="24"/>
        <v>-0.17736731907158498</v>
      </c>
      <c r="AG63" s="1">
        <f t="shared" si="24"/>
        <v>-0.24927934238087257</v>
      </c>
      <c r="AH63" s="1">
        <f t="shared" si="24"/>
        <v>-0.28219842883204649</v>
      </c>
      <c r="AI63" s="1">
        <f t="shared" si="24"/>
        <v>-0.29937186123300563</v>
      </c>
      <c r="AJ63" s="1">
        <f t="shared" si="24"/>
        <v>-0.30208858501987645</v>
      </c>
      <c r="AK63" s="1">
        <f t="shared" si="24"/>
        <v>-0.29701106464119942</v>
      </c>
      <c r="AL63" s="1"/>
      <c r="AM63" t="s">
        <v>177</v>
      </c>
      <c r="AN63" s="7">
        <f t="shared" si="18"/>
        <v>-0.10056954005886432</v>
      </c>
      <c r="AO63" s="7">
        <f t="shared" si="18"/>
        <v>-3.0866675252740894E-2</v>
      </c>
      <c r="AP63" s="7">
        <f t="shared" si="9"/>
        <v>-0.1048311097604615</v>
      </c>
      <c r="AS63" t="s">
        <v>177</v>
      </c>
      <c r="AT63">
        <v>-438.85207318664999</v>
      </c>
      <c r="AU63">
        <v>-440.77469662393298</v>
      </c>
      <c r="AV63">
        <v>-440.74890783717501</v>
      </c>
      <c r="AW63">
        <v>-440.84077267596803</v>
      </c>
      <c r="AX63">
        <v>1.1897352439869999</v>
      </c>
      <c r="AY63">
        <v>1.1638200000000001</v>
      </c>
      <c r="AZ63">
        <f t="shared" si="19"/>
        <v>-440.82612235969782</v>
      </c>
      <c r="BB63">
        <v>-230.784468542985</v>
      </c>
      <c r="BC63">
        <v>-231.83337595906099</v>
      </c>
      <c r="BD63">
        <v>-231.820312660068</v>
      </c>
      <c r="BE63">
        <v>-231.87521575791899</v>
      </c>
      <c r="BF63">
        <v>1.1820818537019999</v>
      </c>
      <c r="BG63">
        <f t="shared" si="10"/>
        <v>-231.86675876503023</v>
      </c>
      <c r="BI63">
        <v>-208.06613770322301</v>
      </c>
      <c r="BJ63">
        <v>-208.933646728631</v>
      </c>
      <c r="BK63">
        <v>-208.92247450636501</v>
      </c>
      <c r="BL63">
        <v>-208.958278674133</v>
      </c>
      <c r="BM63">
        <v>1.2018308479969999</v>
      </c>
      <c r="BN63">
        <f t="shared" si="11"/>
        <v>-208.95226585997159</v>
      </c>
      <c r="BP63">
        <v>-208.066173328948</v>
      </c>
      <c r="BQ63">
        <v>-208.93374655499699</v>
      </c>
      <c r="BR63">
        <v>-208.922598574462</v>
      </c>
      <c r="BS63">
        <v>-208.95846089229801</v>
      </c>
      <c r="BT63">
        <v>1.2007884533540001</v>
      </c>
      <c r="BU63">
        <f t="shared" si="12"/>
        <v>-208.95246421627078</v>
      </c>
      <c r="BW63">
        <v>-230.78450611312999</v>
      </c>
      <c r="BX63">
        <v>-231.83350959632199</v>
      </c>
      <c r="BY63">
        <v>-231.82047124477401</v>
      </c>
      <c r="BZ63">
        <v>-231.87543079165599</v>
      </c>
      <c r="CA63">
        <v>1.1809384301629999</v>
      </c>
      <c r="CB63">
        <f t="shared" si="20"/>
        <v>-231.86701012053436</v>
      </c>
    </row>
    <row r="64" spans="1:80" x14ac:dyDescent="0.2">
      <c r="A64" t="s">
        <v>178</v>
      </c>
      <c r="B64" s="1">
        <f t="shared" si="21"/>
        <v>0.81536247459400168</v>
      </c>
      <c r="C64" s="1">
        <f t="shared" si="21"/>
        <v>3.6327968107743436</v>
      </c>
      <c r="D64" s="1">
        <f t="shared" si="21"/>
        <v>2.885166593375617</v>
      </c>
      <c r="E64" s="1">
        <f t="shared" si="21"/>
        <v>3.4462159316083629</v>
      </c>
      <c r="F64" s="1">
        <f t="shared" si="1"/>
        <v>3.2854772276556603</v>
      </c>
      <c r="G64" s="1">
        <f t="shared" si="13"/>
        <v>3.3513443394200984</v>
      </c>
      <c r="H64" s="1">
        <f t="shared" si="2"/>
        <v>3.3615311200467324</v>
      </c>
      <c r="I64" s="1">
        <f t="shared" si="14"/>
        <v>3.3420411202794305</v>
      </c>
      <c r="J64" s="1"/>
      <c r="K64" s="1">
        <f t="shared" si="22"/>
        <v>0.7632184563470974</v>
      </c>
      <c r="L64" s="1">
        <f t="shared" si="22"/>
        <v>3.5033471951938098</v>
      </c>
      <c r="M64" s="1">
        <f t="shared" si="22"/>
        <v>2.7478272832355759</v>
      </c>
      <c r="N64" s="1">
        <f t="shared" si="22"/>
        <v>3.2569047410041025</v>
      </c>
      <c r="O64" s="1">
        <f t="shared" si="4"/>
        <v>3.0802164441654623</v>
      </c>
      <c r="P64" s="1">
        <f t="shared" si="5"/>
        <v>3.1349077567048655</v>
      </c>
      <c r="Q64" s="1">
        <f t="shared" si="6"/>
        <v>3.1433661267183264</v>
      </c>
      <c r="R64" s="1">
        <f t="shared" si="15"/>
        <v>3.1271830326048553</v>
      </c>
      <c r="S64" s="1"/>
      <c r="T64" s="1">
        <f t="shared" si="23"/>
        <v>0.78929046547054948</v>
      </c>
      <c r="U64" s="1">
        <f t="shared" si="23"/>
        <v>3.5680720029840769</v>
      </c>
      <c r="V64" s="1">
        <f t="shared" si="23"/>
        <v>2.8164969383055967</v>
      </c>
      <c r="W64" s="1">
        <f t="shared" si="23"/>
        <v>3.3515603363062327</v>
      </c>
      <c r="X64" s="1">
        <f t="shared" si="23"/>
        <v>3.1828468359105613</v>
      </c>
      <c r="Y64" s="1">
        <f t="shared" si="23"/>
        <v>3.2431260480624822</v>
      </c>
      <c r="Z64" s="1">
        <f t="shared" si="23"/>
        <v>3.2524486233825294</v>
      </c>
      <c r="AA64" s="1">
        <f t="shared" si="23"/>
        <v>3.2346120764421427</v>
      </c>
      <c r="AD64" s="1">
        <f t="shared" si="24"/>
        <v>-5.2144018246904289E-2</v>
      </c>
      <c r="AE64" s="1">
        <f t="shared" si="24"/>
        <v>-0.12944961558053381</v>
      </c>
      <c r="AF64" s="1">
        <f t="shared" si="24"/>
        <v>-0.13733931014004108</v>
      </c>
      <c r="AG64" s="1">
        <f t="shared" si="24"/>
        <v>-0.18931119060426038</v>
      </c>
      <c r="AH64" s="1">
        <f t="shared" si="24"/>
        <v>-0.20526078349019805</v>
      </c>
      <c r="AI64" s="1">
        <f t="shared" si="24"/>
        <v>-0.21643658271523281</v>
      </c>
      <c r="AJ64" s="1">
        <f t="shared" si="24"/>
        <v>-0.218164993328406</v>
      </c>
      <c r="AK64" s="1">
        <f t="shared" si="24"/>
        <v>-0.21485808767457515</v>
      </c>
      <c r="AL64" s="1"/>
      <c r="AM64" t="s">
        <v>178</v>
      </c>
      <c r="AN64" s="7">
        <f t="shared" si="18"/>
        <v>-7.7305597333629517E-2</v>
      </c>
      <c r="AO64" s="7">
        <f t="shared" si="18"/>
        <v>-7.8896945595072765E-3</v>
      </c>
      <c r="AP64" s="7">
        <f t="shared" si="9"/>
        <v>-6.7921473350156969E-2</v>
      </c>
      <c r="AS64" t="s">
        <v>178</v>
      </c>
      <c r="AT64">
        <v>-306.84722880401398</v>
      </c>
      <c r="AU64">
        <v>-308.19688172505403</v>
      </c>
      <c r="AV64">
        <v>-308.17716414409398</v>
      </c>
      <c r="AW64">
        <v>-308.24143264278501</v>
      </c>
      <c r="AX64">
        <v>1.1899871896430001</v>
      </c>
      <c r="AY64">
        <v>1.1645399999999999</v>
      </c>
      <c r="AZ64">
        <f t="shared" si="19"/>
        <v>-308.2311718672446</v>
      </c>
      <c r="BB64">
        <v>-230.784556039173</v>
      </c>
      <c r="BC64">
        <v>-231.83342896684999</v>
      </c>
      <c r="BD64">
        <v>-231.82037079655601</v>
      </c>
      <c r="BE64">
        <v>-231.875261463089</v>
      </c>
      <c r="BF64">
        <v>1.1820953602599999</v>
      </c>
      <c r="BG64">
        <f t="shared" si="10"/>
        <v>-231.86680585448647</v>
      </c>
      <c r="BI64">
        <v>-76.061373402083007</v>
      </c>
      <c r="BJ64">
        <v>-76.357663528223</v>
      </c>
      <c r="BK64">
        <v>-76.352195542096993</v>
      </c>
      <c r="BL64">
        <v>-76.360679285260005</v>
      </c>
      <c r="BM64">
        <v>1.2233704265709999</v>
      </c>
      <c r="BN64">
        <f t="shared" si="11"/>
        <v>-76.359130271741222</v>
      </c>
      <c r="BP64">
        <v>-76.061421250116993</v>
      </c>
      <c r="BQ64">
        <v>-76.357772653756001</v>
      </c>
      <c r="BR64">
        <v>-76.352301198757004</v>
      </c>
      <c r="BS64">
        <v>-76.360834912420003</v>
      </c>
      <c r="BT64">
        <v>1.2216988127499999</v>
      </c>
      <c r="BU64">
        <f t="shared" si="12"/>
        <v>-76.359286319454455</v>
      </c>
      <c r="BW64">
        <v>-230.784591287918</v>
      </c>
      <c r="BX64">
        <v>-231.833526132402</v>
      </c>
      <c r="BY64">
        <v>-231.82048400400899</v>
      </c>
      <c r="BZ64">
        <v>-231.875407522502</v>
      </c>
      <c r="CA64">
        <v>1.1813311421820001</v>
      </c>
      <c r="CB64">
        <f t="shared" si="20"/>
        <v>-231.86697691063935</v>
      </c>
    </row>
    <row r="65" spans="1:80" x14ac:dyDescent="0.2">
      <c r="A65" t="s">
        <v>179</v>
      </c>
      <c r="B65" s="1">
        <f t="shared" si="21"/>
        <v>-8.0111838687280543E-2</v>
      </c>
      <c r="C65" s="1">
        <f t="shared" si="21"/>
        <v>4.8392493032500452</v>
      </c>
      <c r="D65" s="1">
        <f t="shared" si="21"/>
        <v>3.4915718915760321</v>
      </c>
      <c r="E65" s="1">
        <f t="shared" si="21"/>
        <v>4.3310986092836723</v>
      </c>
      <c r="F65" s="1">
        <f t="shared" si="1"/>
        <v>4.1678900314442693</v>
      </c>
      <c r="G65" s="1">
        <f t="shared" si="13"/>
        <v>4.2777308605402693</v>
      </c>
      <c r="H65" s="1">
        <f t="shared" si="2"/>
        <v>4.295954258571105</v>
      </c>
      <c r="I65" s="1">
        <f t="shared" si="14"/>
        <v>4.263453784607651</v>
      </c>
      <c r="J65" s="1"/>
      <c r="K65" s="1">
        <f t="shared" si="22"/>
        <v>-0.13853752507504596</v>
      </c>
      <c r="L65" s="1">
        <f t="shared" si="22"/>
        <v>4.6881866207983354</v>
      </c>
      <c r="M65" s="1">
        <f t="shared" si="22"/>
        <v>3.3128192304155397</v>
      </c>
      <c r="N65" s="1">
        <f t="shared" si="22"/>
        <v>4.0924809984167325</v>
      </c>
      <c r="O65" s="1">
        <f t="shared" si="4"/>
        <v>3.8994525203335622</v>
      </c>
      <c r="P65" s="1">
        <f t="shared" si="5"/>
        <v>3.9947276329491483</v>
      </c>
      <c r="Q65" s="1">
        <f t="shared" si="6"/>
        <v>4.0105344719353058</v>
      </c>
      <c r="R65" s="1">
        <f t="shared" si="15"/>
        <v>3.9823438041989787</v>
      </c>
      <c r="S65" s="1"/>
      <c r="T65" s="1">
        <f t="shared" si="23"/>
        <v>-0.10932468188116326</v>
      </c>
      <c r="U65" s="1">
        <f t="shared" si="23"/>
        <v>4.7637179620241898</v>
      </c>
      <c r="V65" s="1">
        <f t="shared" si="23"/>
        <v>3.4021955609957857</v>
      </c>
      <c r="W65" s="1">
        <f t="shared" si="23"/>
        <v>4.211789803850202</v>
      </c>
      <c r="X65" s="1">
        <f t="shared" si="23"/>
        <v>4.0336712758889153</v>
      </c>
      <c r="Y65" s="1">
        <f t="shared" si="23"/>
        <v>4.1362292467447084</v>
      </c>
      <c r="Z65" s="1">
        <f t="shared" si="23"/>
        <v>4.1532443652532054</v>
      </c>
      <c r="AA65" s="1">
        <f t="shared" si="23"/>
        <v>4.1228987944033149</v>
      </c>
      <c r="AD65" s="1">
        <f t="shared" si="24"/>
        <v>-5.8425686387765421E-2</v>
      </c>
      <c r="AE65" s="1">
        <f t="shared" si="24"/>
        <v>-0.15106268245170984</v>
      </c>
      <c r="AF65" s="1">
        <f t="shared" si="24"/>
        <v>-0.17875266116049238</v>
      </c>
      <c r="AG65" s="1">
        <f t="shared" si="24"/>
        <v>-0.23861761086693978</v>
      </c>
      <c r="AH65" s="1">
        <f t="shared" si="24"/>
        <v>-0.26843751111070713</v>
      </c>
      <c r="AI65" s="1">
        <f t="shared" si="24"/>
        <v>-0.28300322759112095</v>
      </c>
      <c r="AJ65" s="1">
        <f t="shared" si="24"/>
        <v>-0.28541978663579926</v>
      </c>
      <c r="AK65" s="1">
        <f t="shared" si="24"/>
        <v>-0.2811099804086723</v>
      </c>
      <c r="AL65" s="1"/>
      <c r="AM65" t="s">
        <v>179</v>
      </c>
      <c r="AN65" s="7">
        <f t="shared" si="18"/>
        <v>-9.2636996063944418E-2</v>
      </c>
      <c r="AO65" s="7">
        <f t="shared" si="18"/>
        <v>-2.7689978708782537E-2</v>
      </c>
      <c r="AP65" s="7">
        <f t="shared" si="9"/>
        <v>-8.9684849950214751E-2</v>
      </c>
      <c r="AS65" t="s">
        <v>179</v>
      </c>
      <c r="AT65">
        <v>-345.878047928375</v>
      </c>
      <c r="AU65">
        <v>-347.41401338062502</v>
      </c>
      <c r="AV65">
        <v>-347.39943620221402</v>
      </c>
      <c r="AW65">
        <v>-347.47148407309601</v>
      </c>
      <c r="AX65">
        <v>1.189355008505</v>
      </c>
      <c r="AY65">
        <v>1.1624099999999999</v>
      </c>
      <c r="AZ65">
        <f t="shared" si="19"/>
        <v>-347.46001346498821</v>
      </c>
      <c r="BB65">
        <v>-230.78454012718501</v>
      </c>
      <c r="BC65">
        <v>-231.833423266262</v>
      </c>
      <c r="BD65">
        <v>-231.82036312382499</v>
      </c>
      <c r="BE65">
        <v>-231.87525984601999</v>
      </c>
      <c r="BF65">
        <v>1.1820888864450001</v>
      </c>
      <c r="BG65">
        <f t="shared" si="10"/>
        <v>-231.86680355890942</v>
      </c>
      <c r="BI65">
        <v>-115.093635467526</v>
      </c>
      <c r="BJ65">
        <v>-115.572878280035</v>
      </c>
      <c r="BK65">
        <v>-115.573508904633</v>
      </c>
      <c r="BL65">
        <v>-115.589322182391</v>
      </c>
      <c r="BM65">
        <v>1.2109060299609999</v>
      </c>
      <c r="BN65">
        <f t="shared" si="11"/>
        <v>-115.58656795080731</v>
      </c>
      <c r="BP65">
        <v>-115.093674484727</v>
      </c>
      <c r="BQ65">
        <v>-115.572966048941</v>
      </c>
      <c r="BR65">
        <v>-115.573616026282</v>
      </c>
      <c r="BS65">
        <v>-115.589471351643</v>
      </c>
      <c r="BT65">
        <v>1.2094765252669999</v>
      </c>
      <c r="BU65">
        <f t="shared" si="12"/>
        <v>-115.58672527233165</v>
      </c>
      <c r="BW65">
        <v>-230.78459421723801</v>
      </c>
      <c r="BX65">
        <v>-231.833576231054</v>
      </c>
      <c r="BY65">
        <v>-231.820540862662</v>
      </c>
      <c r="BZ65">
        <v>-231.87549093812001</v>
      </c>
      <c r="CA65">
        <v>1.18088001915</v>
      </c>
      <c r="CB65">
        <f t="shared" si="20"/>
        <v>-231.86707401977102</v>
      </c>
    </row>
    <row r="66" spans="1:80" x14ac:dyDescent="0.2">
      <c r="A66" t="s">
        <v>180</v>
      </c>
      <c r="B66" s="1">
        <f t="shared" si="21"/>
        <v>-1.0384428567311637</v>
      </c>
      <c r="C66" s="1">
        <f t="shared" si="21"/>
        <v>3.9201024287715289</v>
      </c>
      <c r="D66" s="1">
        <f t="shared" si="21"/>
        <v>2.5511189805789534</v>
      </c>
      <c r="E66" s="1">
        <f t="shared" si="21"/>
        <v>3.3097872764387146</v>
      </c>
      <c r="F66" s="1">
        <f t="shared" si="1"/>
        <v>3.2175681199143202</v>
      </c>
      <c r="G66" s="1">
        <f t="shared" si="13"/>
        <v>3.3216474820043245</v>
      </c>
      <c r="H66" s="1">
        <f t="shared" si="2"/>
        <v>3.340113677736249</v>
      </c>
      <c r="I66" s="1">
        <f t="shared" si="14"/>
        <v>3.3117373833024075</v>
      </c>
      <c r="J66" s="1"/>
      <c r="K66" s="1">
        <f t="shared" si="22"/>
        <v>-1.090553668441087</v>
      </c>
      <c r="L66" s="1">
        <f t="shared" si="22"/>
        <v>3.7711187135307638</v>
      </c>
      <c r="M66" s="1">
        <f t="shared" si="22"/>
        <v>2.3765691622071135</v>
      </c>
      <c r="N66" s="1">
        <f t="shared" si="22"/>
        <v>3.0790675415315976</v>
      </c>
      <c r="O66" s="1">
        <f t="shared" si="4"/>
        <v>2.9577267859446446</v>
      </c>
      <c r="P66" s="1">
        <f t="shared" si="5"/>
        <v>3.0484861720437348</v>
      </c>
      <c r="Q66" s="1">
        <f t="shared" si="6"/>
        <v>3.0645890819248098</v>
      </c>
      <c r="R66" s="1">
        <f t="shared" si="15"/>
        <v>3.0398443581787578</v>
      </c>
      <c r="S66" s="1"/>
      <c r="T66" s="1">
        <f t="shared" si="23"/>
        <v>-1.0644982625861252</v>
      </c>
      <c r="U66" s="1">
        <f t="shared" si="23"/>
        <v>3.8456105711511466</v>
      </c>
      <c r="V66" s="1">
        <f t="shared" si="23"/>
        <v>2.4638440713930336</v>
      </c>
      <c r="W66" s="1">
        <f t="shared" si="23"/>
        <v>3.1944274089851561</v>
      </c>
      <c r="X66" s="1">
        <f t="shared" si="23"/>
        <v>3.0876474529294824</v>
      </c>
      <c r="Y66" s="1">
        <f t="shared" si="23"/>
        <v>3.1850668270240297</v>
      </c>
      <c r="Z66" s="1">
        <f t="shared" si="23"/>
        <v>3.2023513798305294</v>
      </c>
      <c r="AA66" s="1">
        <f t="shared" si="23"/>
        <v>3.1757908707405829</v>
      </c>
      <c r="AD66" s="1">
        <f t="shared" si="24"/>
        <v>-5.2110811709923377E-2</v>
      </c>
      <c r="AE66" s="1">
        <f t="shared" si="24"/>
        <v>-0.14898371524076515</v>
      </c>
      <c r="AF66" s="1">
        <f t="shared" si="24"/>
        <v>-0.17454981837183992</v>
      </c>
      <c r="AG66" s="1">
        <f t="shared" si="24"/>
        <v>-0.23071973490711706</v>
      </c>
      <c r="AH66" s="1">
        <f t="shared" si="24"/>
        <v>-0.25984133396967568</v>
      </c>
      <c r="AI66" s="1">
        <f t="shared" si="24"/>
        <v>-0.27316130996058963</v>
      </c>
      <c r="AJ66" s="1">
        <f t="shared" si="24"/>
        <v>-0.27552459581143918</v>
      </c>
      <c r="AK66" s="1">
        <f t="shared" si="24"/>
        <v>-0.27189302512364977</v>
      </c>
      <c r="AL66" s="1"/>
      <c r="AM66" t="s">
        <v>180</v>
      </c>
      <c r="AN66" s="7">
        <f t="shared" si="18"/>
        <v>-9.687290353084177E-2</v>
      </c>
      <c r="AO66" s="7">
        <f t="shared" si="18"/>
        <v>-2.5566103131074769E-2</v>
      </c>
      <c r="AP66" s="7">
        <f t="shared" si="9"/>
        <v>-8.5291515597835765E-2</v>
      </c>
      <c r="AS66" t="s">
        <v>180</v>
      </c>
      <c r="AT66">
        <v>-326.039769617231</v>
      </c>
      <c r="AU66">
        <v>-327.54498929941701</v>
      </c>
      <c r="AV66">
        <v>-327.53729188124601</v>
      </c>
      <c r="AW66">
        <v>-327.60901054901899</v>
      </c>
      <c r="AX66">
        <v>1.183878334578</v>
      </c>
      <c r="AY66">
        <v>1.1561699999999999</v>
      </c>
      <c r="AZ66">
        <f t="shared" si="19"/>
        <v>-327.5978713053965</v>
      </c>
      <c r="BB66">
        <v>-230.78458107283299</v>
      </c>
      <c r="BC66">
        <v>-231.8334358747</v>
      </c>
      <c r="BD66">
        <v>-231.82038143761099</v>
      </c>
      <c r="BE66">
        <v>-231.87526045680201</v>
      </c>
      <c r="BF66">
        <v>1.1821078955669999</v>
      </c>
      <c r="BG66">
        <f t="shared" si="10"/>
        <v>-231.86680615010704</v>
      </c>
      <c r="BI66">
        <v>-95.256843408359003</v>
      </c>
      <c r="BJ66">
        <v>-95.705306344109005</v>
      </c>
      <c r="BK66">
        <v>-95.712844976927997</v>
      </c>
      <c r="BL66">
        <v>-95.728475610673001</v>
      </c>
      <c r="BM66">
        <v>1.19384730519</v>
      </c>
      <c r="BN66">
        <f t="shared" si="11"/>
        <v>-95.72593763431982</v>
      </c>
      <c r="BP66">
        <v>-95.256876171564002</v>
      </c>
      <c r="BQ66">
        <v>-95.705401223896999</v>
      </c>
      <c r="BR66">
        <v>-95.712957891678002</v>
      </c>
      <c r="BS66">
        <v>-95.728627361804996</v>
      </c>
      <c r="BT66">
        <v>1.1923328332630001</v>
      </c>
      <c r="BU66">
        <f t="shared" si="12"/>
        <v>-95.726099750804792</v>
      </c>
      <c r="BW66">
        <v>-230.784631353489</v>
      </c>
      <c r="BX66">
        <v>-231.833578415565</v>
      </c>
      <c r="BY66">
        <v>-231.820546685691</v>
      </c>
      <c r="BZ66">
        <v>-231.875476380956</v>
      </c>
      <c r="CA66">
        <v>1.1809934368299999</v>
      </c>
      <c r="CB66">
        <f t="shared" si="20"/>
        <v>-231.86705811712829</v>
      </c>
    </row>
    <row r="67" spans="1:80" x14ac:dyDescent="0.2">
      <c r="A67" t="s">
        <v>202</v>
      </c>
      <c r="B67" s="1">
        <f t="shared" si="21"/>
        <v>-0.43322538949186157</v>
      </c>
      <c r="C67" s="1">
        <f t="shared" si="21"/>
        <v>6.3560149159100554</v>
      </c>
      <c r="D67" s="1">
        <f t="shared" si="21"/>
        <v>4.417891078451893</v>
      </c>
      <c r="E67" s="1">
        <f t="shared" si="21"/>
        <v>5.5035673659557691</v>
      </c>
      <c r="F67" s="1">
        <f t="shared" si="1"/>
        <v>5.3782202374355847</v>
      </c>
      <c r="G67" s="1">
        <f t="shared" si="13"/>
        <v>5.533524669026427</v>
      </c>
      <c r="H67" s="1">
        <f t="shared" si="2"/>
        <v>5.5589311269108741</v>
      </c>
      <c r="I67" s="1">
        <f t="shared" si="14"/>
        <v>5.5139147475999799</v>
      </c>
      <c r="J67" s="1"/>
      <c r="K67" s="1">
        <f t="shared" si="22"/>
        <v>-0.51623026471446987</v>
      </c>
      <c r="L67" s="1">
        <f t="shared" si="22"/>
        <v>6.1279938101098343</v>
      </c>
      <c r="M67" s="1">
        <f t="shared" si="22"/>
        <v>4.1392136884673443</v>
      </c>
      <c r="N67" s="1">
        <f t="shared" si="22"/>
        <v>5.1349303828166564</v>
      </c>
      <c r="O67" s="1">
        <f t="shared" si="4"/>
        <v>4.9567924485303019</v>
      </c>
      <c r="P67" s="1">
        <f t="shared" si="5"/>
        <v>5.0890112856076835</v>
      </c>
      <c r="Q67" s="1">
        <f t="shared" si="6"/>
        <v>5.1106411404761332</v>
      </c>
      <c r="R67" s="1">
        <f t="shared" si="15"/>
        <v>5.0723163273271981</v>
      </c>
      <c r="S67" s="1"/>
      <c r="T67" s="1">
        <f t="shared" si="23"/>
        <v>-0.47472782710316574</v>
      </c>
      <c r="U67" s="1">
        <f t="shared" si="23"/>
        <v>6.2420043630099453</v>
      </c>
      <c r="V67" s="1">
        <f t="shared" si="23"/>
        <v>4.2785523834596191</v>
      </c>
      <c r="W67" s="1">
        <f t="shared" si="23"/>
        <v>5.3192488743862132</v>
      </c>
      <c r="X67" s="1">
        <f t="shared" si="23"/>
        <v>5.1675063429829429</v>
      </c>
      <c r="Y67" s="1">
        <f t="shared" si="23"/>
        <v>5.3112679773170548</v>
      </c>
      <c r="Z67" s="1">
        <f t="shared" si="23"/>
        <v>5.3347861336935036</v>
      </c>
      <c r="AA67" s="1">
        <f t="shared" si="23"/>
        <v>5.2931155374635885</v>
      </c>
      <c r="AD67" s="1">
        <f t="shared" si="24"/>
        <v>-8.3004875222608299E-2</v>
      </c>
      <c r="AE67" s="1">
        <f t="shared" si="24"/>
        <v>-0.22802110580022106</v>
      </c>
      <c r="AF67" s="1">
        <f t="shared" si="24"/>
        <v>-0.27867738998454872</v>
      </c>
      <c r="AG67" s="1">
        <f t="shared" si="24"/>
        <v>-0.36863698313911275</v>
      </c>
      <c r="AH67" s="1">
        <f t="shared" si="24"/>
        <v>-0.42142778890528287</v>
      </c>
      <c r="AI67" s="1">
        <f t="shared" si="24"/>
        <v>-0.44451338341874358</v>
      </c>
      <c r="AJ67" s="1">
        <f t="shared" si="24"/>
        <v>-0.44828998643474094</v>
      </c>
      <c r="AK67" s="1">
        <f t="shared" si="24"/>
        <v>-0.44159842027278184</v>
      </c>
      <c r="AL67" s="1"/>
      <c r="AM67" t="s">
        <v>202</v>
      </c>
      <c r="AN67" s="7">
        <f t="shared" si="18"/>
        <v>-0.14501623057761276</v>
      </c>
      <c r="AO67" s="7">
        <f t="shared" si="18"/>
        <v>-5.065628418432766E-2</v>
      </c>
      <c r="AP67" s="7">
        <f t="shared" si="9"/>
        <v>-0.14275039892073416</v>
      </c>
      <c r="AS67" t="s">
        <v>202</v>
      </c>
      <c r="AT67">
        <v>-477.89021872002002</v>
      </c>
      <c r="AU67">
        <v>-480.00854361270802</v>
      </c>
      <c r="AV67">
        <v>-479.98467572302098</v>
      </c>
      <c r="AW67">
        <v>-480.08535192649902</v>
      </c>
      <c r="AX67">
        <v>1.1881759892270001</v>
      </c>
      <c r="AY67">
        <v>1.1617200000000001</v>
      </c>
      <c r="AZ67">
        <f t="shared" si="19"/>
        <v>-480.0694074499628</v>
      </c>
      <c r="BB67">
        <v>-230.784514895733</v>
      </c>
      <c r="BC67">
        <v>-231.83342109016601</v>
      </c>
      <c r="BD67">
        <v>-231.820357536903</v>
      </c>
      <c r="BE67">
        <v>-231.8752649109</v>
      </c>
      <c r="BF67">
        <v>1.1820774916250001</v>
      </c>
      <c r="BG67">
        <f t="shared" si="10"/>
        <v>-231.86680743074331</v>
      </c>
      <c r="BI67">
        <v>-247.106394212862</v>
      </c>
      <c r="BJ67">
        <v>-248.16499356845301</v>
      </c>
      <c r="BK67">
        <v>-248.15727782883499</v>
      </c>
      <c r="BL67">
        <v>-248.20131652309499</v>
      </c>
      <c r="BM67">
        <v>1.198284497031</v>
      </c>
      <c r="BN67">
        <f t="shared" si="11"/>
        <v>-248.19402928007142</v>
      </c>
      <c r="BP67">
        <v>-247.10644930176301</v>
      </c>
      <c r="BQ67">
        <v>-248.16513023140601</v>
      </c>
      <c r="BR67">
        <v>-248.157456843148</v>
      </c>
      <c r="BS67">
        <v>-248.20155584591399</v>
      </c>
      <c r="BT67">
        <v>1.197093605939</v>
      </c>
      <c r="BU67">
        <f t="shared" si="12"/>
        <v>-248.19429523452123</v>
      </c>
      <c r="BW67">
        <v>-230.78459208351501</v>
      </c>
      <c r="BX67">
        <v>-231.83364780196001</v>
      </c>
      <c r="BY67">
        <v>-231.82062262326099</v>
      </c>
      <c r="BZ67">
        <v>-231.87561304848299</v>
      </c>
      <c r="CA67">
        <v>1.1802941573079999</v>
      </c>
      <c r="CB67">
        <f t="shared" si="20"/>
        <v>-231.86721306419599</v>
      </c>
    </row>
    <row r="68" spans="1:80" x14ac:dyDescent="0.2">
      <c r="A68" t="s">
        <v>207</v>
      </c>
      <c r="B68" s="1">
        <f t="shared" si="21"/>
        <v>1.2050172966896517</v>
      </c>
      <c r="C68" s="1">
        <f t="shared" si="21"/>
        <v>4.472367077615905</v>
      </c>
      <c r="D68" s="1">
        <f t="shared" si="21"/>
        <v>3.7587113252652231</v>
      </c>
      <c r="E68" s="1">
        <f t="shared" si="21"/>
        <v>4.3535690636869626</v>
      </c>
      <c r="F68" s="1">
        <f t="shared" si="1"/>
        <v>4.3211997386228633</v>
      </c>
      <c r="G68" s="1">
        <f t="shared" si="13"/>
        <v>4.4104778995909877</v>
      </c>
      <c r="H68" s="1">
        <f t="shared" si="2"/>
        <v>4.4241152482797368</v>
      </c>
      <c r="I68" s="1">
        <f t="shared" si="14"/>
        <v>4.4006793514302975</v>
      </c>
      <c r="J68" s="1"/>
      <c r="K68" s="1">
        <f t="shared" si="22"/>
        <v>1.1594279502438671</v>
      </c>
      <c r="L68" s="1">
        <f t="shared" si="22"/>
        <v>4.3357077587855368</v>
      </c>
      <c r="M68" s="1">
        <f t="shared" si="22"/>
        <v>3.5871097040051776</v>
      </c>
      <c r="N68" s="1">
        <f t="shared" si="22"/>
        <v>4.1157454607080597</v>
      </c>
      <c r="O68" s="1">
        <f t="shared" si="4"/>
        <v>4.0375805372251516</v>
      </c>
      <c r="P68" s="1">
        <f t="shared" si="5"/>
        <v>4.1090792678738257</v>
      </c>
      <c r="Q68" s="1">
        <f t="shared" si="6"/>
        <v>4.1200007867546526</v>
      </c>
      <c r="R68" s="1">
        <f t="shared" si="15"/>
        <v>4.1012320659591337</v>
      </c>
      <c r="S68" s="1"/>
      <c r="T68" s="1">
        <f t="shared" si="23"/>
        <v>1.1822226234667594</v>
      </c>
      <c r="U68" s="1">
        <f t="shared" si="23"/>
        <v>4.4040374182007209</v>
      </c>
      <c r="V68" s="1">
        <f t="shared" si="23"/>
        <v>3.6729105146352001</v>
      </c>
      <c r="W68" s="1">
        <f t="shared" si="23"/>
        <v>4.2346572621975112</v>
      </c>
      <c r="X68" s="1">
        <f t="shared" si="23"/>
        <v>4.1793901379240079</v>
      </c>
      <c r="Y68" s="1">
        <f t="shared" si="23"/>
        <v>4.2597785837324071</v>
      </c>
      <c r="Z68" s="1">
        <f t="shared" si="23"/>
        <v>4.2720580175171943</v>
      </c>
      <c r="AA68" s="1">
        <f t="shared" si="23"/>
        <v>4.2509557086947156</v>
      </c>
      <c r="AD68" s="1">
        <f t="shared" si="24"/>
        <v>-4.5589346445784606E-2</v>
      </c>
      <c r="AE68" s="1">
        <f t="shared" si="24"/>
        <v>-0.13665931883036819</v>
      </c>
      <c r="AF68" s="1">
        <f t="shared" si="24"/>
        <v>-0.17160162126004552</v>
      </c>
      <c r="AG68" s="1">
        <f t="shared" si="24"/>
        <v>-0.23782360297890293</v>
      </c>
      <c r="AH68" s="1">
        <f t="shared" si="24"/>
        <v>-0.28361920139771168</v>
      </c>
      <c r="AI68" s="1">
        <f t="shared" si="24"/>
        <v>-0.30139863171716197</v>
      </c>
      <c r="AJ68" s="1">
        <f t="shared" si="24"/>
        <v>-0.30411446152508415</v>
      </c>
      <c r="AK68" s="1">
        <f t="shared" si="24"/>
        <v>-0.29944728547116384</v>
      </c>
      <c r="AL68" s="1"/>
      <c r="AM68" t="s">
        <v>207</v>
      </c>
      <c r="AN68" s="7">
        <f t="shared" si="18"/>
        <v>-9.1069972384583586E-2</v>
      </c>
      <c r="AO68" s="7">
        <f t="shared" si="18"/>
        <v>-3.494230242967733E-2</v>
      </c>
      <c r="AP68" s="7">
        <f t="shared" si="9"/>
        <v>-0.11201758013766616</v>
      </c>
      <c r="AS68" t="s">
        <v>207</v>
      </c>
      <c r="AT68">
        <v>-493.56628282955802</v>
      </c>
      <c r="AU68">
        <v>-495.74870760002199</v>
      </c>
      <c r="AV68">
        <v>-495.70558097365301</v>
      </c>
      <c r="AW68">
        <v>-495.82130796649801</v>
      </c>
      <c r="AX68">
        <v>1.18296467485</v>
      </c>
      <c r="AY68">
        <v>1.15872</v>
      </c>
      <c r="AZ68">
        <f t="shared" si="19"/>
        <v>-495.80340890994341</v>
      </c>
      <c r="BB68">
        <v>-246.78218126332601</v>
      </c>
      <c r="BC68">
        <v>-247.87079021890301</v>
      </c>
      <c r="BD68">
        <v>-247.84979555118699</v>
      </c>
      <c r="BE68">
        <v>-247.907185054302</v>
      </c>
      <c r="BF68">
        <v>1.184124498694</v>
      </c>
      <c r="BG68">
        <f t="shared" si="10"/>
        <v>-247.89826131908413</v>
      </c>
      <c r="BI68">
        <v>-246.782181249015</v>
      </c>
      <c r="BJ68">
        <v>-247.87079021080899</v>
      </c>
      <c r="BK68">
        <v>-247.84979553494199</v>
      </c>
      <c r="BL68">
        <v>-247.90718505856401</v>
      </c>
      <c r="BM68">
        <v>1.1841244774199999</v>
      </c>
      <c r="BN68">
        <f t="shared" si="11"/>
        <v>-247.89826132102814</v>
      </c>
      <c r="BP68">
        <v>-246.78221757543301</v>
      </c>
      <c r="BQ68">
        <v>-247.870899104579</v>
      </c>
      <c r="BR68">
        <v>-247.84993227220701</v>
      </c>
      <c r="BS68">
        <v>-247.90737456316899</v>
      </c>
      <c r="BT68">
        <v>1.1830344729240001</v>
      </c>
      <c r="BU68">
        <f t="shared" si="12"/>
        <v>-247.89848731627094</v>
      </c>
      <c r="BW68">
        <v>-246.782217588153</v>
      </c>
      <c r="BX68">
        <v>-247.87089910561099</v>
      </c>
      <c r="BY68">
        <v>-247.849932278501</v>
      </c>
      <c r="BZ68">
        <v>-247.907374545717</v>
      </c>
      <c r="CA68">
        <v>1.183034538786</v>
      </c>
      <c r="CB68">
        <f t="shared" si="20"/>
        <v>-247.89848729978968</v>
      </c>
    </row>
    <row r="69" spans="1:80" x14ac:dyDescent="0.2">
      <c r="A69" t="s">
        <v>168</v>
      </c>
      <c r="B69" s="1">
        <f t="shared" si="21"/>
        <v>2.2262318085571904</v>
      </c>
      <c r="C69" s="1">
        <f t="shared" si="21"/>
        <v>2.919623819005722</v>
      </c>
      <c r="D69" s="1">
        <f t="shared" si="21"/>
        <v>2.7945963990212968</v>
      </c>
      <c r="E69" s="1">
        <f t="shared" si="21"/>
        <v>3.049580722675806</v>
      </c>
      <c r="F69" s="1">
        <f t="shared" si="1"/>
        <v>2.9396885496159157</v>
      </c>
      <c r="G69" s="1">
        <f t="shared" si="13"/>
        <v>2.9646734179483092</v>
      </c>
      <c r="H69" s="1">
        <f t="shared" si="2"/>
        <v>2.9683415057106188</v>
      </c>
      <c r="I69" s="1">
        <f t="shared" si="14"/>
        <v>2.9601900704949355</v>
      </c>
      <c r="J69" s="1"/>
      <c r="K69" s="1">
        <f t="shared" si="22"/>
        <v>2.2010875449397247</v>
      </c>
      <c r="L69" s="1">
        <f t="shared" si="22"/>
        <v>2.8486683849679557</v>
      </c>
      <c r="M69" s="1">
        <f t="shared" si="22"/>
        <v>2.7233008862180945</v>
      </c>
      <c r="N69" s="1">
        <f t="shared" si="22"/>
        <v>2.9420175704223821</v>
      </c>
      <c r="O69" s="1">
        <f t="shared" si="4"/>
        <v>2.8298965048716123</v>
      </c>
      <c r="P69" s="1">
        <f t="shared" si="5"/>
        <v>2.8482522704037478</v>
      </c>
      <c r="Q69" s="1">
        <f t="shared" si="6"/>
        <v>2.8509471238654713</v>
      </c>
      <c r="R69" s="1">
        <f t="shared" si="15"/>
        <v>2.8449584657873541</v>
      </c>
      <c r="S69" s="1"/>
      <c r="T69" s="1">
        <f t="shared" si="23"/>
        <v>2.2136596767484575</v>
      </c>
      <c r="U69" s="1">
        <f t="shared" si="23"/>
        <v>2.8841461019868389</v>
      </c>
      <c r="V69" s="1">
        <f t="shared" si="23"/>
        <v>2.7589486426196954</v>
      </c>
      <c r="W69" s="1">
        <f t="shared" si="23"/>
        <v>2.9957991465490941</v>
      </c>
      <c r="X69" s="1">
        <f t="shared" si="23"/>
        <v>2.8847925272437642</v>
      </c>
      <c r="Y69" s="1">
        <f t="shared" si="23"/>
        <v>2.9064628441760285</v>
      </c>
      <c r="Z69" s="1">
        <f t="shared" si="23"/>
        <v>2.9096443147880451</v>
      </c>
      <c r="AA69" s="1">
        <f t="shared" si="23"/>
        <v>2.9025742681411448</v>
      </c>
      <c r="AD69" s="1">
        <f t="shared" si="24"/>
        <v>-2.514426361746569E-2</v>
      </c>
      <c r="AE69" s="1">
        <f t="shared" si="24"/>
        <v>-7.0955434037766274E-2</v>
      </c>
      <c r="AF69" s="1">
        <f t="shared" si="24"/>
        <v>-7.1295512803202232E-2</v>
      </c>
      <c r="AG69" s="1">
        <f t="shared" si="24"/>
        <v>-0.10756315225342394</v>
      </c>
      <c r="AH69" s="1">
        <f t="shared" si="24"/>
        <v>-0.10979204474430349</v>
      </c>
      <c r="AI69" s="1">
        <f t="shared" si="24"/>
        <v>-0.11642114754456134</v>
      </c>
      <c r="AJ69" s="1">
        <f t="shared" si="24"/>
        <v>-0.1173943818451475</v>
      </c>
      <c r="AK69" s="1">
        <f t="shared" si="24"/>
        <v>-0.11523160470758143</v>
      </c>
      <c r="AL69" s="1"/>
      <c r="AM69" t="s">
        <v>168</v>
      </c>
      <c r="AN69" s="7">
        <f t="shared" si="18"/>
        <v>-4.5811170420300584E-2</v>
      </c>
      <c r="AO69" s="7">
        <f t="shared" si="18"/>
        <v>-3.4007876543595827E-4</v>
      </c>
      <c r="AP69" s="7">
        <f t="shared" si="9"/>
        <v>-3.8496531941101253E-2</v>
      </c>
      <c r="AS69" t="s">
        <v>168</v>
      </c>
      <c r="AT69">
        <v>-152.91524878671501</v>
      </c>
      <c r="AU69">
        <v>-153.55615585946401</v>
      </c>
      <c r="AV69">
        <v>-153.54902110413701</v>
      </c>
      <c r="AW69">
        <v>-153.575425978628</v>
      </c>
      <c r="AX69">
        <v>1.1974810903090001</v>
      </c>
      <c r="AY69">
        <v>1.1721999999999999</v>
      </c>
      <c r="AZ69">
        <f t="shared" si="19"/>
        <v>-153.57107145190841</v>
      </c>
      <c r="BB69">
        <v>-76.850097740066005</v>
      </c>
      <c r="BC69">
        <v>-77.193784905610997</v>
      </c>
      <c r="BD69">
        <v>-77.192289221867</v>
      </c>
      <c r="BE69">
        <v>-77.209824427404001</v>
      </c>
      <c r="BF69">
        <v>1.176691830108</v>
      </c>
      <c r="BG69">
        <f t="shared" si="10"/>
        <v>-77.207191344146025</v>
      </c>
      <c r="BI69">
        <v>-76.061603320584993</v>
      </c>
      <c r="BJ69">
        <v>-76.357718237330005</v>
      </c>
      <c r="BK69">
        <v>-76.352278409614996</v>
      </c>
      <c r="BL69">
        <v>-76.360741735201003</v>
      </c>
      <c r="BM69">
        <v>1.223553231703</v>
      </c>
      <c r="BN69">
        <f t="shared" si="11"/>
        <v>-76.359195416057148</v>
      </c>
      <c r="BP69">
        <v>-76.061634238278998</v>
      </c>
      <c r="BQ69">
        <v>-76.357809948202998</v>
      </c>
      <c r="BR69">
        <v>-76.352374828901006</v>
      </c>
      <c r="BS69">
        <v>-76.360892043247006</v>
      </c>
      <c r="BT69">
        <v>1.2220232413929999</v>
      </c>
      <c r="BU69">
        <f t="shared" si="12"/>
        <v>-76.359344593515544</v>
      </c>
      <c r="BW69">
        <v>-76.850106892305007</v>
      </c>
      <c r="BX69">
        <v>-77.193806269415006</v>
      </c>
      <c r="BY69">
        <v>-77.192306419207995</v>
      </c>
      <c r="BZ69">
        <v>-77.209845532144996</v>
      </c>
      <c r="CA69">
        <v>1.1762759996459999</v>
      </c>
      <c r="CB69">
        <f t="shared" si="20"/>
        <v>-77.207217131440743</v>
      </c>
    </row>
    <row r="70" spans="1:80" x14ac:dyDescent="0.2">
      <c r="A70" t="s">
        <v>181</v>
      </c>
      <c r="B70" s="1">
        <f t="shared" si="21"/>
        <v>2.6347985809668049</v>
      </c>
      <c r="C70" s="1">
        <f t="shared" si="21"/>
        <v>5.0595420986892377</v>
      </c>
      <c r="D70" s="1">
        <f t="shared" si="21"/>
        <v>4.4844083128952885</v>
      </c>
      <c r="E70" s="1">
        <f t="shared" si="21"/>
        <v>5.0248847031768777</v>
      </c>
      <c r="F70" s="1">
        <f t="shared" si="1"/>
        <v>4.9103695247761792</v>
      </c>
      <c r="G70" s="1">
        <f t="shared" si="13"/>
        <v>4.9848403234493155</v>
      </c>
      <c r="H70" s="1">
        <f t="shared" si="2"/>
        <v>4.9955801932435975</v>
      </c>
      <c r="I70" s="1">
        <f t="shared" si="14"/>
        <v>4.9705578440149489</v>
      </c>
      <c r="J70" s="1"/>
      <c r="K70" s="1">
        <f t="shared" si="22"/>
        <v>2.6113016076052342</v>
      </c>
      <c r="L70" s="1">
        <f t="shared" si="22"/>
        <v>4.9653325004411917</v>
      </c>
      <c r="M70" s="1">
        <f t="shared" si="22"/>
        <v>4.3641093420073309</v>
      </c>
      <c r="N70" s="1">
        <f t="shared" si="22"/>
        <v>4.8515562567430388</v>
      </c>
      <c r="O70" s="1">
        <f t="shared" si="4"/>
        <v>4.717570348909363</v>
      </c>
      <c r="P70" s="1">
        <f t="shared" si="5"/>
        <v>4.7793659367460455</v>
      </c>
      <c r="Q70" s="1">
        <f t="shared" si="6"/>
        <v>4.7882778401907782</v>
      </c>
      <c r="R70" s="1">
        <f t="shared" si="15"/>
        <v>4.7675143891846199</v>
      </c>
      <c r="S70" s="1"/>
      <c r="T70" s="1">
        <f t="shared" si="23"/>
        <v>2.6230500942860195</v>
      </c>
      <c r="U70" s="1">
        <f t="shared" si="23"/>
        <v>5.0124372995652147</v>
      </c>
      <c r="V70" s="1">
        <f t="shared" si="23"/>
        <v>4.4242588274513093</v>
      </c>
      <c r="W70" s="1">
        <f t="shared" si="23"/>
        <v>4.9382204799599583</v>
      </c>
      <c r="X70" s="1">
        <f t="shared" si="23"/>
        <v>4.8139699368427706</v>
      </c>
      <c r="Y70" s="1">
        <f t="shared" si="23"/>
        <v>4.8821031300976809</v>
      </c>
      <c r="Z70" s="1">
        <f t="shared" si="23"/>
        <v>4.8919290167171878</v>
      </c>
      <c r="AA70" s="1">
        <f t="shared" si="23"/>
        <v>4.8690361165997844</v>
      </c>
      <c r="AD70" s="1">
        <f t="shared" si="24"/>
        <v>-2.3496973361570639E-2</v>
      </c>
      <c r="AE70" s="1">
        <f t="shared" si="24"/>
        <v>-9.4209598248045978E-2</v>
      </c>
      <c r="AF70" s="1">
        <f t="shared" si="24"/>
        <v>-0.1202989708879576</v>
      </c>
      <c r="AG70" s="1">
        <f t="shared" si="24"/>
        <v>-0.17332844643383893</v>
      </c>
      <c r="AH70" s="1">
        <f t="shared" si="24"/>
        <v>-0.19279917586681616</v>
      </c>
      <c r="AI70" s="1">
        <f t="shared" si="24"/>
        <v>-0.20547438670327001</v>
      </c>
      <c r="AJ70" s="1">
        <f t="shared" si="24"/>
        <v>-0.2073023530528193</v>
      </c>
      <c r="AK70" s="1">
        <f t="shared" si="24"/>
        <v>-0.20304345483032904</v>
      </c>
      <c r="AL70" s="1"/>
      <c r="AM70" t="s">
        <v>181</v>
      </c>
      <c r="AN70" s="7">
        <f t="shared" si="18"/>
        <v>-7.0712624886475339E-2</v>
      </c>
      <c r="AO70" s="7">
        <f t="shared" si="18"/>
        <v>-2.6089372639911623E-2</v>
      </c>
      <c r="AP70" s="7">
        <f t="shared" si="9"/>
        <v>-7.2500204978858562E-2</v>
      </c>
      <c r="AS70" t="s">
        <v>181</v>
      </c>
      <c r="AT70">
        <v>-304.76280708499399</v>
      </c>
      <c r="AU70">
        <v>-306.00916933323401</v>
      </c>
      <c r="AV70">
        <v>-305.98898088039601</v>
      </c>
      <c r="AW70">
        <v>-306.04352530856301</v>
      </c>
      <c r="AX70">
        <v>1.2000432576740001</v>
      </c>
      <c r="AY70">
        <v>1.17483</v>
      </c>
      <c r="AZ70">
        <f t="shared" si="19"/>
        <v>-306.03443293207681</v>
      </c>
      <c r="BB70">
        <v>-76.849993391240005</v>
      </c>
      <c r="BC70">
        <v>-77.193738128741998</v>
      </c>
      <c r="BD70">
        <v>-77.192225081738997</v>
      </c>
      <c r="BE70">
        <v>-77.209771664475994</v>
      </c>
      <c r="BF70">
        <v>1.1766232154109999</v>
      </c>
      <c r="BG70">
        <f t="shared" si="10"/>
        <v>-77.207137742399752</v>
      </c>
      <c r="BI70">
        <v>-227.908614875121</v>
      </c>
      <c r="BJ70">
        <v>-228.80736831126299</v>
      </c>
      <c r="BK70">
        <v>-228.789609439418</v>
      </c>
      <c r="BL70">
        <v>-228.825745980931</v>
      </c>
      <c r="BM70">
        <v>1.2101755273549999</v>
      </c>
      <c r="BN70">
        <f t="shared" si="11"/>
        <v>-228.81947001806645</v>
      </c>
      <c r="BP70">
        <v>-227.90863707509499</v>
      </c>
      <c r="BQ70">
        <v>-228.80741822171399</v>
      </c>
      <c r="BR70">
        <v>-228.789676430643</v>
      </c>
      <c r="BS70">
        <v>-228.82584236256801</v>
      </c>
      <c r="BT70">
        <v>1.209588503577</v>
      </c>
      <c r="BU70">
        <f t="shared" si="12"/>
        <v>-228.81957579874882</v>
      </c>
      <c r="BW70">
        <v>-76.850008636075003</v>
      </c>
      <c r="BX70">
        <v>-77.193838350836003</v>
      </c>
      <c r="BY70">
        <v>-77.192349799119</v>
      </c>
      <c r="BZ70">
        <v>-77.209951499289005</v>
      </c>
      <c r="CA70">
        <v>1.1742759023610001</v>
      </c>
      <c r="CB70">
        <f t="shared" si="20"/>
        <v>-77.207339206748514</v>
      </c>
    </row>
    <row r="71" spans="1:80" x14ac:dyDescent="0.2">
      <c r="A71" t="s">
        <v>182</v>
      </c>
      <c r="B71" s="1">
        <f t="shared" si="21"/>
        <v>-2.0234985543641217</v>
      </c>
      <c r="C71" s="1">
        <f t="shared" si="21"/>
        <v>3.0990527408443769</v>
      </c>
      <c r="D71" s="1">
        <f t="shared" si="21"/>
        <v>2.1652999264001958</v>
      </c>
      <c r="E71" s="1">
        <f t="shared" si="21"/>
        <v>3.0113663002847759</v>
      </c>
      <c r="F71" s="1">
        <f t="shared" si="1"/>
        <v>2.9392572122193874</v>
      </c>
      <c r="G71" s="1">
        <f t="shared" si="13"/>
        <v>3.0666970189023757</v>
      </c>
      <c r="H71" s="1">
        <f t="shared" si="2"/>
        <v>3.0902603096929573</v>
      </c>
      <c r="I71" s="1">
        <f t="shared" si="14"/>
        <v>3.0486173767056393</v>
      </c>
      <c r="J71" s="1"/>
      <c r="K71" s="1">
        <f t="shared" si="22"/>
        <v>-2.0896725693174814</v>
      </c>
      <c r="L71" s="1">
        <f t="shared" si="22"/>
        <v>2.9592720679980915</v>
      </c>
      <c r="M71" s="1">
        <f t="shared" si="22"/>
        <v>1.9739397880266507</v>
      </c>
      <c r="N71" s="1">
        <f t="shared" si="22"/>
        <v>2.7425344885182374</v>
      </c>
      <c r="O71" s="1">
        <f t="shared" si="4"/>
        <v>2.6429409689891421</v>
      </c>
      <c r="P71" s="1">
        <f t="shared" si="5"/>
        <v>2.753098703446426</v>
      </c>
      <c r="Q71" s="1">
        <f t="shared" si="6"/>
        <v>2.7734665837611341</v>
      </c>
      <c r="R71" s="1">
        <f t="shared" si="15"/>
        <v>2.737470835859142</v>
      </c>
      <c r="S71" s="1"/>
      <c r="T71" s="1">
        <f t="shared" si="23"/>
        <v>-2.0565855618408015</v>
      </c>
      <c r="U71" s="1">
        <f t="shared" si="23"/>
        <v>3.0291624044212342</v>
      </c>
      <c r="V71" s="1">
        <f t="shared" si="23"/>
        <v>2.0696198572134232</v>
      </c>
      <c r="W71" s="1">
        <f t="shared" si="23"/>
        <v>2.8769503944015069</v>
      </c>
      <c r="X71" s="1">
        <f t="shared" si="23"/>
        <v>2.7910990906042645</v>
      </c>
      <c r="Y71" s="1">
        <f t="shared" si="23"/>
        <v>2.9098978611744011</v>
      </c>
      <c r="Z71" s="1">
        <f t="shared" si="23"/>
        <v>2.9318634467270455</v>
      </c>
      <c r="AA71" s="1">
        <f t="shared" si="23"/>
        <v>2.8930441062823906</v>
      </c>
      <c r="AD71" s="1">
        <f t="shared" si="24"/>
        <v>-6.6174014953359617E-2</v>
      </c>
      <c r="AE71" s="1">
        <f t="shared" si="24"/>
        <v>-0.13978067284628537</v>
      </c>
      <c r="AF71" s="1">
        <f t="shared" si="24"/>
        <v>-0.19136013837354504</v>
      </c>
      <c r="AG71" s="1">
        <f t="shared" si="24"/>
        <v>-0.26883181176653848</v>
      </c>
      <c r="AH71" s="1">
        <f t="shared" si="24"/>
        <v>-0.2963162432302453</v>
      </c>
      <c r="AI71" s="1">
        <f t="shared" si="24"/>
        <v>-0.31359831545594963</v>
      </c>
      <c r="AJ71" s="1">
        <f t="shared" si="24"/>
        <v>-0.3167937259318232</v>
      </c>
      <c r="AK71" s="1">
        <f t="shared" si="24"/>
        <v>-0.31114654084649729</v>
      </c>
      <c r="AL71" s="1"/>
      <c r="AM71" t="s">
        <v>182</v>
      </c>
      <c r="AN71" s="7">
        <f t="shared" si="18"/>
        <v>-7.3606657892925753E-2</v>
      </c>
      <c r="AO71" s="7">
        <f t="shared" si="18"/>
        <v>-5.1579465527259671E-2</v>
      </c>
      <c r="AP71" s="7">
        <f t="shared" si="9"/>
        <v>-0.10495610485670026</v>
      </c>
      <c r="AS71" t="s">
        <v>182</v>
      </c>
      <c r="AT71">
        <v>-424.31283278371399</v>
      </c>
      <c r="AU71">
        <v>-426.20148741277899</v>
      </c>
      <c r="AV71">
        <v>-426.20790145872201</v>
      </c>
      <c r="AW71">
        <v>-426.28294085433703</v>
      </c>
      <c r="AX71">
        <v>1.1951052083110001</v>
      </c>
      <c r="AY71">
        <v>1.16466</v>
      </c>
      <c r="AZ71">
        <f t="shared" si="19"/>
        <v>-426.2706904040744</v>
      </c>
      <c r="BB71">
        <v>-196.407302365318</v>
      </c>
      <c r="BC71">
        <v>-197.38907535494599</v>
      </c>
      <c r="BD71">
        <v>-197.414719408878</v>
      </c>
      <c r="BE71">
        <v>-197.45228027992999</v>
      </c>
      <c r="BF71">
        <v>1.1848460624620001</v>
      </c>
      <c r="BG71">
        <f t="shared" si="10"/>
        <v>-197.44642046460328</v>
      </c>
      <c r="BI71">
        <v>-227.908755068468</v>
      </c>
      <c r="BJ71">
        <v>-228.807473403134</v>
      </c>
      <c r="BK71">
        <v>-228.789731424911</v>
      </c>
      <c r="BL71">
        <v>-228.82586165693999</v>
      </c>
      <c r="BM71">
        <v>1.210210174103</v>
      </c>
      <c r="BN71">
        <f t="shared" si="11"/>
        <v>-228.81958593514577</v>
      </c>
      <c r="BP71">
        <v>-227.90881765757101</v>
      </c>
      <c r="BQ71">
        <v>-228.80756149383501</v>
      </c>
      <c r="BR71">
        <v>-228.78986856239001</v>
      </c>
      <c r="BS71">
        <v>-228.826068734698</v>
      </c>
      <c r="BT71">
        <v>1.208874989301</v>
      </c>
      <c r="BU71">
        <f t="shared" si="12"/>
        <v>-228.81981390217152</v>
      </c>
      <c r="BW71">
        <v>-196.407345231216</v>
      </c>
      <c r="BX71">
        <v>-197.389210018917</v>
      </c>
      <c r="BY71">
        <v>-197.414887223178</v>
      </c>
      <c r="BZ71">
        <v>-197.452501612916</v>
      </c>
      <c r="CA71">
        <v>1.1836805361510001</v>
      </c>
      <c r="CB71">
        <f t="shared" si="20"/>
        <v>-197.44666470754916</v>
      </c>
    </row>
    <row r="72" spans="1:80" x14ac:dyDescent="0.2">
      <c r="A72" t="s">
        <v>183</v>
      </c>
      <c r="B72" s="1">
        <f t="shared" si="21"/>
        <v>-2.0974930620678687</v>
      </c>
      <c r="C72" s="1">
        <f t="shared" si="21"/>
        <v>3.7408830147725651</v>
      </c>
      <c r="D72" s="1">
        <f t="shared" si="21"/>
        <v>2.6586927295765381</v>
      </c>
      <c r="E72" s="1">
        <f t="shared" si="21"/>
        <v>3.6426418192032024</v>
      </c>
      <c r="F72" s="1">
        <f t="shared" si="1"/>
        <v>3.5571805253433126</v>
      </c>
      <c r="G72" s="1">
        <f t="shared" si="13"/>
        <v>3.7008037994966316</v>
      </c>
      <c r="H72" s="1">
        <f t="shared" si="2"/>
        <v>3.7286559487131923</v>
      </c>
      <c r="I72" s="1">
        <f t="shared" si="14"/>
        <v>3.684136850885158</v>
      </c>
      <c r="J72" s="1"/>
      <c r="K72" s="1">
        <f t="shared" si="22"/>
        <v>-2.1589716593587656</v>
      </c>
      <c r="L72" s="1">
        <f t="shared" si="22"/>
        <v>3.5751743766345356</v>
      </c>
      <c r="M72" s="1">
        <f t="shared" si="22"/>
        <v>2.4446830838940814</v>
      </c>
      <c r="N72" s="1">
        <f t="shared" si="22"/>
        <v>3.3406432206505525</v>
      </c>
      <c r="O72" s="1">
        <f t="shared" si="4"/>
        <v>3.2240794839589553</v>
      </c>
      <c r="P72" s="1">
        <f t="shared" si="5"/>
        <v>3.3486659985093254</v>
      </c>
      <c r="Q72" s="1">
        <f t="shared" si="6"/>
        <v>3.3728264433542452</v>
      </c>
      <c r="R72" s="1">
        <f t="shared" si="15"/>
        <v>3.334208195288122</v>
      </c>
      <c r="S72" s="1"/>
      <c r="T72" s="1">
        <f t="shared" si="23"/>
        <v>-2.1282323607133171</v>
      </c>
      <c r="U72" s="1">
        <f t="shared" si="23"/>
        <v>3.6580286957035506</v>
      </c>
      <c r="V72" s="1">
        <f t="shared" si="23"/>
        <v>2.5516879067353098</v>
      </c>
      <c r="W72" s="1">
        <f t="shared" si="23"/>
        <v>3.4916425199268772</v>
      </c>
      <c r="X72" s="1">
        <f t="shared" si="23"/>
        <v>3.390630004651134</v>
      </c>
      <c r="Y72" s="1">
        <f t="shared" si="23"/>
        <v>3.5247348990029783</v>
      </c>
      <c r="Z72" s="1">
        <f t="shared" si="23"/>
        <v>3.5507411960337185</v>
      </c>
      <c r="AA72" s="1">
        <f t="shared" si="23"/>
        <v>3.5091725230866402</v>
      </c>
      <c r="AD72" s="1">
        <f t="shared" si="24"/>
        <v>-6.1478597290896886E-2</v>
      </c>
      <c r="AE72" s="1">
        <f t="shared" si="24"/>
        <v>-0.1657086381380295</v>
      </c>
      <c r="AF72" s="1">
        <f t="shared" si="24"/>
        <v>-0.21400964568245673</v>
      </c>
      <c r="AG72" s="1">
        <f t="shared" si="24"/>
        <v>-0.30199859855264988</v>
      </c>
      <c r="AH72" s="1">
        <f t="shared" si="24"/>
        <v>-0.33310104138435737</v>
      </c>
      <c r="AI72" s="1">
        <f t="shared" si="24"/>
        <v>-0.35213780098730618</v>
      </c>
      <c r="AJ72" s="1">
        <f t="shared" si="24"/>
        <v>-0.35582950535894708</v>
      </c>
      <c r="AK72" s="1">
        <f t="shared" si="24"/>
        <v>-0.34992865559703601</v>
      </c>
      <c r="AL72" s="1"/>
      <c r="AM72" t="s">
        <v>183</v>
      </c>
      <c r="AN72" s="7">
        <f t="shared" si="18"/>
        <v>-0.10423004084713261</v>
      </c>
      <c r="AO72" s="7">
        <f t="shared" si="18"/>
        <v>-4.8301007544427232E-2</v>
      </c>
      <c r="AP72" s="7">
        <f t="shared" si="9"/>
        <v>-0.11909139570190064</v>
      </c>
      <c r="AS72" t="s">
        <v>183</v>
      </c>
      <c r="AT72">
        <v>-404.47023211641999</v>
      </c>
      <c r="AU72">
        <v>-406.32869777009398</v>
      </c>
      <c r="AV72">
        <v>-406.341502072531</v>
      </c>
      <c r="AW72">
        <v>-406.416411803664</v>
      </c>
      <c r="AX72">
        <v>1.190848917679</v>
      </c>
      <c r="AY72">
        <v>1.15985</v>
      </c>
      <c r="AZ72">
        <f t="shared" si="19"/>
        <v>-406.4044065518658</v>
      </c>
      <c r="BB72">
        <v>-196.40726651022399</v>
      </c>
      <c r="BC72">
        <v>-197.38907753341201</v>
      </c>
      <c r="BD72">
        <v>-197.41471474641</v>
      </c>
      <c r="BE72">
        <v>-197.45228166036401</v>
      </c>
      <c r="BF72">
        <v>1.1848395385179999</v>
      </c>
      <c r="BG72">
        <f t="shared" si="10"/>
        <v>-197.44642107687309</v>
      </c>
      <c r="BI72">
        <v>-208.066308174017</v>
      </c>
      <c r="BJ72">
        <v>-208.93365876037799</v>
      </c>
      <c r="BK72">
        <v>-208.92255042974</v>
      </c>
      <c r="BL72">
        <v>-208.95832522430001</v>
      </c>
      <c r="BM72">
        <v>1.2018549010820001</v>
      </c>
      <c r="BN72">
        <f t="shared" si="11"/>
        <v>-208.95231674722791</v>
      </c>
      <c r="BP72">
        <v>-208.06636119370799</v>
      </c>
      <c r="BQ72">
        <v>-208.93378150573801</v>
      </c>
      <c r="BR72">
        <v>-208.92271654805899</v>
      </c>
      <c r="BS72">
        <v>-208.95857402558701</v>
      </c>
      <c r="BT72">
        <v>1.2002714645079999</v>
      </c>
      <c r="BU72">
        <f t="shared" si="12"/>
        <v>-208.9525910211164</v>
      </c>
      <c r="BW72">
        <v>-196.40731146291</v>
      </c>
      <c r="BX72">
        <v>-197.38921886156501</v>
      </c>
      <c r="BY72">
        <v>-197.414889674156</v>
      </c>
      <c r="BZ72">
        <v>-197.45251412445799</v>
      </c>
      <c r="CA72">
        <v>1.183606980794</v>
      </c>
      <c r="CB72">
        <f t="shared" si="20"/>
        <v>-197.44667763326109</v>
      </c>
    </row>
    <row r="73" spans="1:80" x14ac:dyDescent="0.2">
      <c r="A73" t="s">
        <v>184</v>
      </c>
      <c r="B73" s="1">
        <f t="shared" si="21"/>
        <v>-1.184748116054815</v>
      </c>
      <c r="C73" s="1">
        <f t="shared" si="21"/>
        <v>4.6338119606359287</v>
      </c>
      <c r="D73" s="1">
        <f t="shared" si="21"/>
        <v>2.9778794459108453</v>
      </c>
      <c r="E73" s="1">
        <f t="shared" si="21"/>
        <v>3.9477452156052308</v>
      </c>
      <c r="F73" s="1">
        <f t="shared" si="1"/>
        <v>3.7917105410712675</v>
      </c>
      <c r="G73" s="1">
        <f t="shared" si="13"/>
        <v>3.9283609202596539</v>
      </c>
      <c r="H73" s="1">
        <f t="shared" si="2"/>
        <v>3.9488432716503845</v>
      </c>
      <c r="I73" s="1">
        <f t="shared" si="14"/>
        <v>3.9067048748174349</v>
      </c>
      <c r="J73" s="1"/>
      <c r="K73" s="1">
        <f t="shared" si="22"/>
        <v>-1.2622922994511703</v>
      </c>
      <c r="L73" s="1">
        <f t="shared" si="22"/>
        <v>4.4667582546642501</v>
      </c>
      <c r="M73" s="1">
        <f t="shared" si="22"/>
        <v>2.762231832199554</v>
      </c>
      <c r="N73" s="1">
        <f t="shared" si="22"/>
        <v>3.6519733059264943</v>
      </c>
      <c r="O73" s="1">
        <f t="shared" si="4"/>
        <v>3.4545645477406377</v>
      </c>
      <c r="P73" s="1">
        <f t="shared" si="5"/>
        <v>3.5708141340071409</v>
      </c>
      <c r="Q73" s="1">
        <f t="shared" si="6"/>
        <v>3.5882386365155097</v>
      </c>
      <c r="R73" s="1">
        <f t="shared" si="15"/>
        <v>3.552391160446593</v>
      </c>
      <c r="S73" s="1"/>
      <c r="T73" s="1">
        <f t="shared" si="23"/>
        <v>-1.2235202077529928</v>
      </c>
      <c r="U73" s="1">
        <f t="shared" si="23"/>
        <v>4.5502851076500894</v>
      </c>
      <c r="V73" s="1">
        <f t="shared" si="23"/>
        <v>2.8700556390551997</v>
      </c>
      <c r="W73" s="1">
        <f t="shared" si="23"/>
        <v>3.7998592607658628</v>
      </c>
      <c r="X73" s="1">
        <f t="shared" si="23"/>
        <v>3.6231375444059526</v>
      </c>
      <c r="Y73" s="1">
        <f t="shared" si="23"/>
        <v>3.7495875271333974</v>
      </c>
      <c r="Z73" s="1">
        <f t="shared" si="23"/>
        <v>3.7685409540829471</v>
      </c>
      <c r="AA73" s="1">
        <f t="shared" si="23"/>
        <v>3.7295480176320139</v>
      </c>
      <c r="AD73" s="1">
        <f t="shared" si="24"/>
        <v>-7.7544183396355271E-2</v>
      </c>
      <c r="AE73" s="1">
        <f t="shared" si="24"/>
        <v>-0.16705370597167857</v>
      </c>
      <c r="AF73" s="1">
        <f t="shared" si="24"/>
        <v>-0.21564761371129126</v>
      </c>
      <c r="AG73" s="1">
        <f t="shared" si="24"/>
        <v>-0.29577190967873657</v>
      </c>
      <c r="AH73" s="1">
        <f t="shared" si="24"/>
        <v>-0.33714599333062978</v>
      </c>
      <c r="AI73" s="1">
        <f t="shared" si="24"/>
        <v>-0.35754678625251302</v>
      </c>
      <c r="AJ73" s="1">
        <f t="shared" si="24"/>
        <v>-0.36060463513487484</v>
      </c>
      <c r="AK73" s="1">
        <f t="shared" si="24"/>
        <v>-0.35431371437084191</v>
      </c>
      <c r="AL73" s="1"/>
      <c r="AM73" t="s">
        <v>184</v>
      </c>
      <c r="AN73" s="7">
        <f t="shared" si="18"/>
        <v>-8.9509522575323297E-2</v>
      </c>
      <c r="AO73" s="7">
        <f t="shared" si="18"/>
        <v>-4.8593907739612696E-2</v>
      </c>
      <c r="AP73" s="7">
        <f t="shared" si="9"/>
        <v>-0.12149837961933851</v>
      </c>
      <c r="AS73" t="s">
        <v>184</v>
      </c>
      <c r="AT73">
        <v>-458.69126724530503</v>
      </c>
      <c r="AU73">
        <v>-460.64825301338999</v>
      </c>
      <c r="AV73">
        <v>-460.61478180342698</v>
      </c>
      <c r="AW73">
        <v>-460.70736190286499</v>
      </c>
      <c r="AX73">
        <v>1.193077816163</v>
      </c>
      <c r="AY73">
        <v>1.16791</v>
      </c>
      <c r="AZ73">
        <f t="shared" si="19"/>
        <v>-460.69237950760333</v>
      </c>
      <c r="BB73">
        <v>-230.78457429581599</v>
      </c>
      <c r="BC73">
        <v>-231.833429375061</v>
      </c>
      <c r="BD73">
        <v>-231.820375082119</v>
      </c>
      <c r="BE73">
        <v>-231.87525337762</v>
      </c>
      <c r="BF73">
        <v>1.182108451675</v>
      </c>
      <c r="BG73">
        <f t="shared" si="10"/>
        <v>-231.86679916057241</v>
      </c>
      <c r="BI73">
        <v>-227.90858096571199</v>
      </c>
      <c r="BJ73">
        <v>-228.80743918923201</v>
      </c>
      <c r="BK73">
        <v>-228.789661168538</v>
      </c>
      <c r="BL73">
        <v>-228.825817393054</v>
      </c>
      <c r="BM73">
        <v>1.2101811924920001</v>
      </c>
      <c r="BN73">
        <f t="shared" si="11"/>
        <v>-228.81953787191128</v>
      </c>
      <c r="BP73">
        <v>-227.908643927566</v>
      </c>
      <c r="BQ73">
        <v>-228.807524648472</v>
      </c>
      <c r="BR73">
        <v>-228.789791880444</v>
      </c>
      <c r="BS73">
        <v>-228.82600931471799</v>
      </c>
      <c r="BT73">
        <v>1.208959837116</v>
      </c>
      <c r="BU73">
        <f t="shared" si="12"/>
        <v>-228.81974939694877</v>
      </c>
      <c r="BW73">
        <v>-230.78463490847901</v>
      </c>
      <c r="BX73">
        <v>-231.83361013283599</v>
      </c>
      <c r="BY73">
        <v>-231.82058802654601</v>
      </c>
      <c r="BZ73">
        <v>-231.875532798477</v>
      </c>
      <c r="CA73">
        <v>1.180671451671</v>
      </c>
      <c r="CB73">
        <f t="shared" si="20"/>
        <v>-231.86712491185244</v>
      </c>
    </row>
    <row r="74" spans="1:80" x14ac:dyDescent="0.2">
      <c r="A74" t="s">
        <v>185</v>
      </c>
      <c r="B74" s="1">
        <f t="shared" si="21"/>
        <v>-0.5085607996900734</v>
      </c>
      <c r="C74" s="1">
        <f t="shared" si="21"/>
        <v>3.2116739628996682</v>
      </c>
      <c r="D74" s="1">
        <f t="shared" si="21"/>
        <v>2.4271251873282562</v>
      </c>
      <c r="E74" s="1">
        <f t="shared" si="21"/>
        <v>3.0534267459770139</v>
      </c>
      <c r="F74" s="1">
        <f t="shared" si="1"/>
        <v>2.9866752096618017</v>
      </c>
      <c r="G74" s="1">
        <f t="shared" si="13"/>
        <v>3.0782903348184729</v>
      </c>
      <c r="H74" s="1">
        <f t="shared" si="2"/>
        <v>3.0948588007690652</v>
      </c>
      <c r="I74" s="1">
        <f t="shared" si="14"/>
        <v>3.0657396278175315</v>
      </c>
      <c r="J74" s="1"/>
      <c r="K74" s="1">
        <f t="shared" si="22"/>
        <v>-0.55129924995627955</v>
      </c>
      <c r="L74" s="1">
        <f t="shared" si="22"/>
        <v>3.1007024608190408</v>
      </c>
      <c r="M74" s="1">
        <f t="shared" si="22"/>
        <v>2.2916306271360742</v>
      </c>
      <c r="N74" s="1">
        <f t="shared" si="22"/>
        <v>2.863556883066912</v>
      </c>
      <c r="O74" s="1">
        <f t="shared" si="4"/>
        <v>2.7767052972220019</v>
      </c>
      <c r="P74" s="1">
        <f t="shared" si="5"/>
        <v>2.856126572955171</v>
      </c>
      <c r="Q74" s="1">
        <f t="shared" si="6"/>
        <v>2.870489798465012</v>
      </c>
      <c r="R74" s="1">
        <f t="shared" si="15"/>
        <v>2.8452463481051433</v>
      </c>
      <c r="S74" s="1"/>
      <c r="T74" s="1">
        <f t="shared" si="23"/>
        <v>-0.52993002482317642</v>
      </c>
      <c r="U74" s="1">
        <f t="shared" si="23"/>
        <v>3.1561882118593543</v>
      </c>
      <c r="V74" s="1">
        <f t="shared" si="23"/>
        <v>2.3593779072321652</v>
      </c>
      <c r="W74" s="1">
        <f t="shared" si="23"/>
        <v>2.9584918145219632</v>
      </c>
      <c r="X74" s="1">
        <f t="shared" si="23"/>
        <v>2.881690253441902</v>
      </c>
      <c r="Y74" s="1">
        <f t="shared" si="23"/>
        <v>2.9672084538868218</v>
      </c>
      <c r="Z74" s="1">
        <f t="shared" si="23"/>
        <v>2.9826742996170386</v>
      </c>
      <c r="AA74" s="1">
        <f t="shared" si="23"/>
        <v>2.9554929879613372</v>
      </c>
      <c r="AD74" s="1">
        <f t="shared" si="24"/>
        <v>-4.2738450266206152E-2</v>
      </c>
      <c r="AE74" s="1">
        <f t="shared" si="24"/>
        <v>-0.11097150208062745</v>
      </c>
      <c r="AF74" s="1">
        <f t="shared" si="24"/>
        <v>-0.13549456019218198</v>
      </c>
      <c r="AG74" s="1">
        <f t="shared" si="24"/>
        <v>-0.18986986291010188</v>
      </c>
      <c r="AH74" s="1">
        <f t="shared" si="24"/>
        <v>-0.20996991243979979</v>
      </c>
      <c r="AI74" s="1">
        <f t="shared" si="24"/>
        <v>-0.22216376186330189</v>
      </c>
      <c r="AJ74" s="1">
        <f t="shared" si="24"/>
        <v>-0.22436900230405321</v>
      </c>
      <c r="AK74" s="1">
        <f t="shared" si="24"/>
        <v>-0.22049327971238819</v>
      </c>
      <c r="AL74" s="1"/>
      <c r="AM74" t="s">
        <v>185</v>
      </c>
      <c r="AN74" s="7">
        <f t="shared" si="18"/>
        <v>-6.8233051814421297E-2</v>
      </c>
      <c r="AO74" s="7">
        <f t="shared" si="18"/>
        <v>-2.452305811155453E-2</v>
      </c>
      <c r="AP74" s="7">
        <f t="shared" si="9"/>
        <v>-7.447535224761781E-2</v>
      </c>
      <c r="AS74" t="s">
        <v>185</v>
      </c>
      <c r="AT74">
        <v>-325.171566345234</v>
      </c>
      <c r="AU74">
        <v>-326.60589409886398</v>
      </c>
      <c r="AV74">
        <v>-326.60735991484501</v>
      </c>
      <c r="AW74">
        <v>-326.668132423401</v>
      </c>
      <c r="AX74">
        <v>1.1933403391820001</v>
      </c>
      <c r="AY74">
        <v>1.1637299999999999</v>
      </c>
      <c r="AZ74">
        <f t="shared" si="19"/>
        <v>-326.65828629901273</v>
      </c>
      <c r="BB74">
        <v>-247.10655335764</v>
      </c>
      <c r="BC74">
        <v>-248.16500080893499</v>
      </c>
      <c r="BD74">
        <v>-248.15732402446</v>
      </c>
      <c r="BE74">
        <v>-248.20133336658</v>
      </c>
      <c r="BF74">
        <v>1.198290351037</v>
      </c>
      <c r="BG74">
        <f t="shared" si="10"/>
        <v>-248.19405080113972</v>
      </c>
      <c r="BI74">
        <v>-78.065823430782004</v>
      </c>
      <c r="BJ74">
        <v>-78.435775161896004</v>
      </c>
      <c r="BK74">
        <v>-78.446168020357007</v>
      </c>
      <c r="BL74">
        <v>-78.461933111769994</v>
      </c>
      <c r="BM74">
        <v>1.1846408649760001</v>
      </c>
      <c r="BN74">
        <f t="shared" si="11"/>
        <v>-78.459475928161879</v>
      </c>
      <c r="BP74">
        <v>-78.065856123371006</v>
      </c>
      <c r="BQ74">
        <v>-78.435877742157999</v>
      </c>
      <c r="BR74">
        <v>-78.446279679298001</v>
      </c>
      <c r="BS74">
        <v>-78.462081882717001</v>
      </c>
      <c r="BT74">
        <v>1.1826459799089999</v>
      </c>
      <c r="BU74">
        <f t="shared" si="12"/>
        <v>-78.459641415343654</v>
      </c>
      <c r="BW74">
        <v>-247.10658877310399</v>
      </c>
      <c r="BX74">
        <v>-248.165075073011</v>
      </c>
      <c r="BY74">
        <v>-248.15742828983599</v>
      </c>
      <c r="BZ74">
        <v>-248.201487172507</v>
      </c>
      <c r="CA74">
        <v>1.197524538113</v>
      </c>
      <c r="CB74">
        <f t="shared" si="20"/>
        <v>-248.19421992229843</v>
      </c>
    </row>
    <row r="75" spans="1:80" x14ac:dyDescent="0.2">
      <c r="A75" t="s">
        <v>186</v>
      </c>
      <c r="B75" s="1">
        <f t="shared" si="21"/>
        <v>2.5530712059086014</v>
      </c>
      <c r="C75" s="1">
        <f t="shared" si="21"/>
        <v>4.2686264215611684</v>
      </c>
      <c r="D75" s="1">
        <f t="shared" si="21"/>
        <v>3.8074884356262757</v>
      </c>
      <c r="E75" s="1">
        <f t="shared" si="21"/>
        <v>4.1476461517092078</v>
      </c>
      <c r="F75" s="1">
        <f t="shared" ref="F75:F76" si="25">627.5095*(BG75+BN75-AZ75)</f>
        <v>4.1226775836858272</v>
      </c>
      <c r="G75" s="1">
        <f t="shared" ref="G75:G76" si="26">(F75-D75)*AY75+D75</f>
        <v>4.1721118496674876</v>
      </c>
      <c r="H75" s="1">
        <f t="shared" ref="H75:H76" si="27">(F75-D75)*AX75+D75</f>
        <v>4.1799108489560934</v>
      </c>
      <c r="I75" s="1">
        <f t="shared" si="14"/>
        <v>4.1672138103066416</v>
      </c>
      <c r="J75" s="1"/>
      <c r="K75" s="1">
        <f t="shared" si="22"/>
        <v>2.5267897896412621</v>
      </c>
      <c r="L75" s="1">
        <f t="shared" si="22"/>
        <v>4.1913888500038361</v>
      </c>
      <c r="M75" s="1">
        <f t="shared" si="22"/>
        <v>3.7140957022507002</v>
      </c>
      <c r="N75" s="1">
        <f t="shared" si="22"/>
        <v>4.0203466936322618</v>
      </c>
      <c r="O75" s="1">
        <f t="shared" ref="O75:O76" si="28">627.5095*(BU75+CB75-AZ75)</f>
        <v>3.9717360422813885</v>
      </c>
      <c r="P75" s="1">
        <f t="shared" ref="P75:P76" si="29">(O75-M75)*AY75+M75</f>
        <v>4.0121443532118022</v>
      </c>
      <c r="Q75" s="1">
        <f t="shared" ref="Q75:Q76" si="30">(O75-M75)*AX75+M75</f>
        <v>4.0185193722788792</v>
      </c>
      <c r="R75" s="1">
        <f t="shared" si="15"/>
        <v>4.0081406223277245</v>
      </c>
      <c r="S75" s="1"/>
      <c r="T75" s="1">
        <f t="shared" si="23"/>
        <v>2.5399304977749315</v>
      </c>
      <c r="U75" s="1">
        <f t="shared" si="23"/>
        <v>4.2300076357825027</v>
      </c>
      <c r="V75" s="1">
        <f t="shared" si="23"/>
        <v>3.7607920689384882</v>
      </c>
      <c r="W75" s="1">
        <f t="shared" si="23"/>
        <v>4.0839964226707348</v>
      </c>
      <c r="X75" s="1">
        <f t="shared" si="23"/>
        <v>4.0472068129836076</v>
      </c>
      <c r="Y75" s="1">
        <f t="shared" si="23"/>
        <v>4.0921281014396449</v>
      </c>
      <c r="Z75" s="1">
        <f t="shared" si="23"/>
        <v>4.0992151106174859</v>
      </c>
      <c r="AA75" s="1">
        <f t="shared" si="23"/>
        <v>4.0876772163171831</v>
      </c>
      <c r="AD75" s="1">
        <f t="shared" si="24"/>
        <v>-2.6281416267339264E-2</v>
      </c>
      <c r="AE75" s="1">
        <f t="shared" si="24"/>
        <v>-7.7237571557332352E-2</v>
      </c>
      <c r="AF75" s="1">
        <f t="shared" si="24"/>
        <v>-9.3392733375575521E-2</v>
      </c>
      <c r="AG75" s="1">
        <f t="shared" si="24"/>
        <v>-0.12729945807694598</v>
      </c>
      <c r="AH75" s="1">
        <f t="shared" si="24"/>
        <v>-0.15094154140443861</v>
      </c>
      <c r="AI75" s="1">
        <f t="shared" si="24"/>
        <v>-0.15996749645568542</v>
      </c>
      <c r="AJ75" s="1">
        <f t="shared" si="24"/>
        <v>-0.16139147667721421</v>
      </c>
      <c r="AK75" s="1">
        <f t="shared" si="24"/>
        <v>-0.15907318797891712</v>
      </c>
      <c r="AL75" s="1"/>
      <c r="AM75" t="s">
        <v>186</v>
      </c>
      <c r="AN75" s="7">
        <f t="shared" si="18"/>
        <v>-5.0956155289993088E-2</v>
      </c>
      <c r="AO75" s="7">
        <f t="shared" si="18"/>
        <v>-1.6155161818243169E-2</v>
      </c>
      <c r="AP75" s="7">
        <f t="shared" ref="AP75:AP76" si="31">AH75-AF75</f>
        <v>-5.7548808028863085E-2</v>
      </c>
      <c r="AS75" t="s">
        <v>186</v>
      </c>
      <c r="AT75">
        <v>-323.63635512182498</v>
      </c>
      <c r="AU75">
        <v>-325.07135172678699</v>
      </c>
      <c r="AV75">
        <v>-325.048143178364</v>
      </c>
      <c r="AW75">
        <v>-325.123584448825</v>
      </c>
      <c r="AX75">
        <v>1.1815838699479999</v>
      </c>
      <c r="AY75">
        <v>1.1568400000000001</v>
      </c>
      <c r="AZ75">
        <f t="shared" si="19"/>
        <v>-325.11199075819286</v>
      </c>
      <c r="BB75">
        <v>-246.782397682317</v>
      </c>
      <c r="BC75">
        <v>-247.87082519446199</v>
      </c>
      <c r="BD75">
        <v>-247.84987260496499</v>
      </c>
      <c r="BE75">
        <v>-247.90720400002499</v>
      </c>
      <c r="BF75">
        <v>1.184191487468</v>
      </c>
      <c r="BG75">
        <f t="shared" ref="BG75:BG76" si="32">(BE75-BD75)/BF75+BD75</f>
        <v>-247.89828656137891</v>
      </c>
      <c r="BI75">
        <v>-76.849888861731998</v>
      </c>
      <c r="BJ75">
        <v>-77.193724043404004</v>
      </c>
      <c r="BK75">
        <v>-77.192202954604994</v>
      </c>
      <c r="BL75">
        <v>-77.209770754203007</v>
      </c>
      <c r="BM75">
        <v>1.176572395597</v>
      </c>
      <c r="BN75">
        <f t="shared" ref="BN75:BN76" si="33">(BL75-BK75)/BM75+BK75</f>
        <v>-77.207134292161228</v>
      </c>
      <c r="BP75">
        <v>-76.849911131168994</v>
      </c>
      <c r="BQ75">
        <v>-77.193770279263006</v>
      </c>
      <c r="BR75">
        <v>-77.192248035532998</v>
      </c>
      <c r="BS75">
        <v>-77.209826136896993</v>
      </c>
      <c r="BT75">
        <v>1.175599017236</v>
      </c>
      <c r="BU75">
        <f t="shared" ref="BU75:BU76" si="34">(BS75-BR75)/BT75+BR75</f>
        <v>-77.207200499005893</v>
      </c>
      <c r="BW75">
        <v>-246.782417294981</v>
      </c>
      <c r="BX75">
        <v>-247.870902044503</v>
      </c>
      <c r="BY75">
        <v>-247.849976354825</v>
      </c>
      <c r="BZ75">
        <v>-247.90735148192201</v>
      </c>
      <c r="CA75">
        <v>1.18336951686</v>
      </c>
      <c r="CB75">
        <f t="shared" si="20"/>
        <v>-247.89846089518164</v>
      </c>
    </row>
    <row r="76" spans="1:80" x14ac:dyDescent="0.2">
      <c r="A76" t="s">
        <v>187</v>
      </c>
      <c r="B76" s="1">
        <f t="shared" si="21"/>
        <v>-0.43030959506276545</v>
      </c>
      <c r="C76" s="1">
        <f t="shared" si="21"/>
        <v>4.605020110440309</v>
      </c>
      <c r="D76" s="1">
        <f t="shared" si="21"/>
        <v>3.2521147181534515</v>
      </c>
      <c r="E76" s="1">
        <f t="shared" si="21"/>
        <v>4.0395848190395363</v>
      </c>
      <c r="F76" s="1">
        <f t="shared" si="25"/>
        <v>3.9440628246620619</v>
      </c>
      <c r="G76" s="1">
        <f t="shared" si="26"/>
        <v>4.0539095865703034</v>
      </c>
      <c r="H76" s="1">
        <f t="shared" si="27"/>
        <v>4.0723334215975742</v>
      </c>
      <c r="I76" s="1">
        <f>(F76-D76)*1.1413+D76</f>
        <v>4.0418350921117288</v>
      </c>
      <c r="J76" s="1"/>
      <c r="K76" s="1">
        <f t="shared" si="22"/>
        <v>-0.47041838585656276</v>
      </c>
      <c r="L76" s="1">
        <f t="shared" si="22"/>
        <v>4.477933361780309</v>
      </c>
      <c r="M76" s="1">
        <f t="shared" si="22"/>
        <v>3.0980781941187994</v>
      </c>
      <c r="N76" s="1">
        <f t="shared" si="22"/>
        <v>3.8261114065143547</v>
      </c>
      <c r="O76" s="1">
        <f t="shared" si="28"/>
        <v>3.704249116682282</v>
      </c>
      <c r="P76" s="1">
        <f t="shared" si="29"/>
        <v>3.8004787506392348</v>
      </c>
      <c r="Q76" s="1">
        <f t="shared" si="30"/>
        <v>3.8166186792994763</v>
      </c>
      <c r="R76" s="1">
        <f t="shared" ref="R76" si="35">(O76-M76)*1.1413+M76</f>
        <v>3.7899010680405021</v>
      </c>
      <c r="S76" s="1"/>
      <c r="T76" s="1">
        <f t="shared" si="23"/>
        <v>-0.45036399045966413</v>
      </c>
      <c r="U76" s="1">
        <f t="shared" si="23"/>
        <v>4.541476736110309</v>
      </c>
      <c r="V76" s="1">
        <f t="shared" si="23"/>
        <v>3.1750964561361252</v>
      </c>
      <c r="W76" s="1">
        <f t="shared" si="23"/>
        <v>3.9328481127769455</v>
      </c>
      <c r="X76" s="1">
        <f t="shared" si="23"/>
        <v>3.8241559706721722</v>
      </c>
      <c r="Y76" s="1">
        <f t="shared" si="23"/>
        <v>3.9271941686047693</v>
      </c>
      <c r="Z76" s="1">
        <f t="shared" si="23"/>
        <v>3.9444760504485252</v>
      </c>
      <c r="AA76" s="1">
        <f t="shared" si="23"/>
        <v>3.9158680800761152</v>
      </c>
      <c r="AD76" s="1">
        <f t="shared" si="24"/>
        <v>-4.0108790793797311E-2</v>
      </c>
      <c r="AE76" s="1">
        <f t="shared" si="24"/>
        <v>-0.12708674866000003</v>
      </c>
      <c r="AF76" s="1">
        <f t="shared" si="24"/>
        <v>-0.15403652403465218</v>
      </c>
      <c r="AG76" s="1">
        <f t="shared" si="24"/>
        <v>-0.21347341252518159</v>
      </c>
      <c r="AH76" s="1">
        <f t="shared" si="24"/>
        <v>-0.23981370797977997</v>
      </c>
      <c r="AI76" s="1">
        <f t="shared" si="24"/>
        <v>-0.25343083593106863</v>
      </c>
      <c r="AJ76" s="1">
        <f t="shared" si="24"/>
        <v>-0.25571474229809787</v>
      </c>
      <c r="AK76" s="1">
        <f t="shared" si="24"/>
        <v>-0.25193402407122667</v>
      </c>
      <c r="AL76" s="1"/>
      <c r="AM76" t="s">
        <v>187</v>
      </c>
      <c r="AN76" s="7">
        <f>AE76-AD76</f>
        <v>-8.6977957866202715E-2</v>
      </c>
      <c r="AO76" s="7">
        <f>AF76-AE76</f>
        <v>-2.6949775374652152E-2</v>
      </c>
      <c r="AP76" s="7">
        <f t="shared" si="31"/>
        <v>-8.5777183945127788E-2</v>
      </c>
      <c r="AS76" t="s">
        <v>187</v>
      </c>
      <c r="AT76">
        <v>-342.03847008563201</v>
      </c>
      <c r="AU76">
        <v>-343.58345083302203</v>
      </c>
      <c r="AV76">
        <v>-343.56787120804501</v>
      </c>
      <c r="AW76">
        <v>-343.64211376791599</v>
      </c>
      <c r="AX76">
        <v>1.185376035759</v>
      </c>
      <c r="AY76">
        <v>1.1587499999999999</v>
      </c>
      <c r="AZ76">
        <f t="shared" ref="AZ76" si="36">(AW76-AV76)/AX76+AV76</f>
        <v>-343.63050328228246</v>
      </c>
      <c r="BB76">
        <v>-95.256831275791995</v>
      </c>
      <c r="BC76">
        <v>-95.705304120202996</v>
      </c>
      <c r="BD76">
        <v>-95.712842196940002</v>
      </c>
      <c r="BE76">
        <v>-95.728478280234</v>
      </c>
      <c r="BF76">
        <v>1.193822202949</v>
      </c>
      <c r="BG76">
        <f t="shared" si="32"/>
        <v>-95.725939694419424</v>
      </c>
      <c r="BI76">
        <v>-246.782324551801</v>
      </c>
      <c r="BJ76">
        <v>-247.87080814645401</v>
      </c>
      <c r="BK76">
        <v>-247.84984643662901</v>
      </c>
      <c r="BL76">
        <v>-247.90719799977299</v>
      </c>
      <c r="BM76">
        <v>1.1841694869599999</v>
      </c>
      <c r="BN76">
        <f t="shared" si="33"/>
        <v>-247.8982783239353</v>
      </c>
      <c r="BP76">
        <v>-246.78235780999</v>
      </c>
      <c r="BQ76">
        <v>-247.870912096681</v>
      </c>
      <c r="BR76">
        <v>-247.84997271555099</v>
      </c>
      <c r="BS76">
        <v>-247.90737462369</v>
      </c>
      <c r="BT76">
        <v>1.18322904235</v>
      </c>
      <c r="BU76">
        <f t="shared" si="34"/>
        <v>-247.89848564591739</v>
      </c>
      <c r="BW76">
        <v>-95.256861935027004</v>
      </c>
      <c r="BX76">
        <v>-95.705402695592994</v>
      </c>
      <c r="BY76">
        <v>-95.712961390833996</v>
      </c>
      <c r="BZ76">
        <v>-95.728641847839995</v>
      </c>
      <c r="CA76">
        <v>1.192144705247</v>
      </c>
      <c r="CB76">
        <f t="shared" ref="CB76" si="37">(BZ76-BY76)/CA76+BY76</f>
        <v>-95.726114539891313</v>
      </c>
    </row>
  </sheetData>
  <conditionalFormatting sqref="AD7:AL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horizontalDpi="4294967292" verticalDpi="429496729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77"/>
  <sheetViews>
    <sheetView workbookViewId="0">
      <selection activeCell="J5" sqref="J5"/>
    </sheetView>
  </sheetViews>
  <sheetFormatPr baseColWidth="10" defaultRowHeight="16" x14ac:dyDescent="0.2"/>
  <cols>
    <col min="1" max="1" width="30" customWidth="1"/>
    <col min="20" max="21" width="10.83203125" style="2"/>
    <col min="24" max="24" width="30" customWidth="1"/>
  </cols>
  <sheetData>
    <row r="1" spans="1:47" ht="21" thickBot="1" x14ac:dyDescent="0.3">
      <c r="A1" s="12" t="s">
        <v>516</v>
      </c>
    </row>
    <row r="2" spans="1:47" ht="17" thickTop="1" x14ac:dyDescent="0.2"/>
    <row r="3" spans="1:47" x14ac:dyDescent="0.2">
      <c r="Y3" s="2" t="s">
        <v>430</v>
      </c>
    </row>
    <row r="5" spans="1:47" ht="21" thickBot="1" x14ac:dyDescent="0.3">
      <c r="B5" s="12" t="s">
        <v>534</v>
      </c>
    </row>
    <row r="6" spans="1:47" ht="17" thickTop="1" x14ac:dyDescent="0.2">
      <c r="U6" s="2" t="s">
        <v>307</v>
      </c>
    </row>
    <row r="7" spans="1:47" x14ac:dyDescent="0.2">
      <c r="O7" t="s">
        <v>305</v>
      </c>
    </row>
    <row r="8" spans="1:47" x14ac:dyDescent="0.2">
      <c r="O8" s="7">
        <f>SQRT(SUMSQ(O11:O76)/COUNT(O11:O76))</f>
        <v>1.2486974894598145E-2</v>
      </c>
      <c r="S8" t="s">
        <v>308</v>
      </c>
      <c r="T8" s="7">
        <f>SQRT(SUMSQ(T11:T76)/COUNT(T11:T76))</f>
        <v>4.2958204982172267E-2</v>
      </c>
      <c r="U8" s="7">
        <f>SQRT(SUMSQ(U11:U76)/COUNT(U11:U76))</f>
        <v>1.2705408825525399E-2</v>
      </c>
    </row>
    <row r="9" spans="1:47" x14ac:dyDescent="0.2">
      <c r="B9" s="2" t="s">
        <v>262</v>
      </c>
      <c r="C9" s="2" t="s">
        <v>262</v>
      </c>
      <c r="D9" s="2" t="s">
        <v>262</v>
      </c>
      <c r="F9" s="2" t="s">
        <v>138</v>
      </c>
      <c r="G9" s="2" t="s">
        <v>138</v>
      </c>
      <c r="H9" s="2" t="s">
        <v>138</v>
      </c>
      <c r="J9" s="2" t="s">
        <v>274</v>
      </c>
      <c r="K9" s="2" t="s">
        <v>274</v>
      </c>
      <c r="L9" s="2" t="s">
        <v>274</v>
      </c>
      <c r="Y9" s="2" t="s">
        <v>269</v>
      </c>
      <c r="Z9" s="2"/>
      <c r="AA9" s="2"/>
      <c r="AB9" s="2"/>
      <c r="AC9" s="2"/>
      <c r="AD9" s="2" t="s">
        <v>276</v>
      </c>
      <c r="AE9" s="2"/>
      <c r="AF9" s="2"/>
      <c r="AG9" s="2"/>
      <c r="AH9" s="2"/>
      <c r="AI9" s="2" t="s">
        <v>277</v>
      </c>
      <c r="AJ9" s="2"/>
      <c r="AK9" s="2"/>
      <c r="AL9" s="2"/>
      <c r="AM9" s="2"/>
      <c r="AN9" s="2" t="s">
        <v>270</v>
      </c>
      <c r="AO9" s="2"/>
      <c r="AP9" s="2"/>
      <c r="AQ9" s="2"/>
      <c r="AR9" s="2"/>
      <c r="AS9" s="2" t="s">
        <v>271</v>
      </c>
      <c r="AT9" s="2"/>
      <c r="AU9" s="2"/>
    </row>
    <row r="10" spans="1:47" ht="18" thickBot="1" x14ac:dyDescent="0.25">
      <c r="B10" s="18" t="s">
        <v>0</v>
      </c>
      <c r="C10" s="18" t="s">
        <v>1</v>
      </c>
      <c r="D10" s="18" t="s">
        <v>475</v>
      </c>
      <c r="F10" s="18" t="s">
        <v>0</v>
      </c>
      <c r="G10" s="18" t="s">
        <v>1</v>
      </c>
      <c r="H10" s="18" t="s">
        <v>475</v>
      </c>
      <c r="J10" s="18" t="s">
        <v>0</v>
      </c>
      <c r="K10" s="18" t="s">
        <v>1</v>
      </c>
      <c r="L10" s="18" t="s">
        <v>475</v>
      </c>
      <c r="O10" s="2" t="s">
        <v>0</v>
      </c>
      <c r="P10" s="2" t="s">
        <v>1</v>
      </c>
      <c r="Q10" s="2" t="s">
        <v>475</v>
      </c>
      <c r="R10" s="2"/>
      <c r="T10" s="2" t="s">
        <v>528</v>
      </c>
      <c r="U10" s="2" t="s">
        <v>529</v>
      </c>
      <c r="Y10" s="18" t="s">
        <v>0</v>
      </c>
      <c r="Z10" s="18" t="s">
        <v>1</v>
      </c>
      <c r="AA10" s="18" t="s">
        <v>475</v>
      </c>
      <c r="AB10" s="18"/>
      <c r="AC10" s="18"/>
      <c r="AD10" s="18" t="s">
        <v>0</v>
      </c>
      <c r="AE10" s="18" t="s">
        <v>1</v>
      </c>
      <c r="AF10" s="18" t="s">
        <v>475</v>
      </c>
      <c r="AG10" s="18"/>
      <c r="AH10" s="18"/>
      <c r="AI10" s="18" t="s">
        <v>0</v>
      </c>
      <c r="AJ10" s="18" t="s">
        <v>1</v>
      </c>
      <c r="AK10" s="18" t="s">
        <v>475</v>
      </c>
      <c r="AL10" s="18"/>
      <c r="AM10" s="18"/>
      <c r="AN10" s="18" t="s">
        <v>0</v>
      </c>
      <c r="AO10" s="18" t="s">
        <v>1</v>
      </c>
      <c r="AP10" s="18" t="s">
        <v>475</v>
      </c>
      <c r="AQ10" s="18"/>
      <c r="AR10" s="18"/>
      <c r="AS10" s="18" t="s">
        <v>0</v>
      </c>
      <c r="AT10" s="18" t="s">
        <v>1</v>
      </c>
      <c r="AU10" s="18" t="s">
        <v>475</v>
      </c>
    </row>
    <row r="11" spans="1:47" ht="17" thickTop="1" x14ac:dyDescent="0.2">
      <c r="A11" t="s">
        <v>140</v>
      </c>
      <c r="B11" s="1">
        <f t="shared" ref="B11:B42" si="0">627.5095*(AD11+AI11-Y11)</f>
        <v>3.6726609236767951</v>
      </c>
      <c r="C11" s="1">
        <f t="shared" ref="C11:C42" si="1">627.5095*(AE11+AJ11-Z11)</f>
        <v>4.9789120381779481</v>
      </c>
      <c r="D11" s="1">
        <f t="shared" ref="D11:D42" si="2">627.5095*(AF11+AK11-AA11)</f>
        <v>4.7606805462006578</v>
      </c>
      <c r="E11" s="1"/>
      <c r="F11" s="1">
        <f t="shared" ref="F11:F42" si="3">627.5095*(AN11+AS11-Y11)</f>
        <v>3.6667001877236793</v>
      </c>
      <c r="G11" s="1">
        <f t="shared" ref="G11:G42" si="4">627.5095*(AO11+AT11-Z11)</f>
        <v>4.9535407962306444</v>
      </c>
      <c r="H11" s="1">
        <f t="shared" ref="H11:H42" si="5">627.5095*(AP11+AU11-AA11)</f>
        <v>4.7325081765022956</v>
      </c>
      <c r="I11" s="1"/>
      <c r="J11" s="1">
        <f t="shared" ref="J11:J42" si="6">(B11+F11)/2</f>
        <v>3.6696805557002374</v>
      </c>
      <c r="K11" s="1">
        <f t="shared" ref="K11:K42" si="7">(C11+G11)/2</f>
        <v>4.9662264172042967</v>
      </c>
      <c r="L11" s="1">
        <f t="shared" ref="L11:L42" si="8">(D11+H11)/2</f>
        <v>4.7465943613514767</v>
      </c>
      <c r="O11" s="1">
        <f t="shared" ref="O11:O42" si="9">F11-B11</f>
        <v>-5.9607359531157478E-3</v>
      </c>
      <c r="P11" s="1">
        <f t="shared" ref="P11:P42" si="10">G11-C11</f>
        <v>-2.537124194730378E-2</v>
      </c>
      <c r="Q11" s="1">
        <f t="shared" ref="Q11:Q42" si="11">H11-D11</f>
        <v>-2.8172369698362232E-2</v>
      </c>
      <c r="R11" s="1"/>
      <c r="S11" s="1" t="s">
        <v>140</v>
      </c>
      <c r="T11" s="7">
        <f t="shared" ref="T11:T42" si="12">P11-O11</f>
        <v>-1.9410505994188032E-2</v>
      </c>
      <c r="U11" s="7">
        <f t="shared" ref="U11:U42" si="13">Q11-P11</f>
        <v>-2.801127751058452E-3</v>
      </c>
      <c r="X11" t="s">
        <v>140</v>
      </c>
      <c r="Y11">
        <v>-152.13787434039801</v>
      </c>
      <c r="Z11">
        <v>-152.73910687694999</v>
      </c>
      <c r="AA11">
        <v>-152.731703293648</v>
      </c>
      <c r="AC11" t="s">
        <v>140</v>
      </c>
      <c r="AD11">
        <v>-76.065914953036</v>
      </c>
      <c r="AE11">
        <v>-76.365566901174006</v>
      </c>
      <c r="AF11">
        <v>-76.362027672631996</v>
      </c>
      <c r="AH11" t="s">
        <v>140</v>
      </c>
      <c r="AI11">
        <v>-76.066106629876003</v>
      </c>
      <c r="AJ11">
        <v>-76.365605574721997</v>
      </c>
      <c r="AK11">
        <v>-76.362088993967006</v>
      </c>
      <c r="AM11" t="s">
        <v>222</v>
      </c>
      <c r="AN11">
        <v>-76.066110655358997</v>
      </c>
      <c r="AO11">
        <v>-76.365626695076998</v>
      </c>
      <c r="AP11">
        <v>-76.362112127233004</v>
      </c>
      <c r="AR11" t="s">
        <v>242</v>
      </c>
      <c r="AS11">
        <v>-76.065920426589997</v>
      </c>
      <c r="AT11">
        <v>-76.365586212465004</v>
      </c>
      <c r="AU11">
        <v>-76.362049434892995</v>
      </c>
    </row>
    <row r="12" spans="1:47" x14ac:dyDescent="0.2">
      <c r="A12" t="s">
        <v>141</v>
      </c>
      <c r="B12" s="1">
        <f t="shared" si="0"/>
        <v>3.723363612825068</v>
      </c>
      <c r="C12" s="1">
        <f t="shared" si="1"/>
        <v>5.7203798142283855</v>
      </c>
      <c r="D12" s="1">
        <f t="shared" si="2"/>
        <v>5.3514560893538663</v>
      </c>
      <c r="E12" s="1"/>
      <c r="F12" s="1">
        <f t="shared" si="3"/>
        <v>3.7153857632624918</v>
      </c>
      <c r="G12" s="1">
        <f t="shared" si="4"/>
        <v>5.6902372824347944</v>
      </c>
      <c r="H12" s="1">
        <f t="shared" si="5"/>
        <v>5.3152812560505396</v>
      </c>
      <c r="I12" s="1"/>
      <c r="J12" s="1">
        <f t="shared" si="6"/>
        <v>3.7193746880437799</v>
      </c>
      <c r="K12" s="1">
        <f t="shared" si="7"/>
        <v>5.7053085483315904</v>
      </c>
      <c r="L12" s="1">
        <f t="shared" si="8"/>
        <v>5.3333686727022034</v>
      </c>
      <c r="O12" s="1">
        <f t="shared" si="9"/>
        <v>-7.9778495625761892E-3</v>
      </c>
      <c r="P12" s="1">
        <f t="shared" si="10"/>
        <v>-3.0142531793591054E-2</v>
      </c>
      <c r="Q12" s="1">
        <f t="shared" si="11"/>
        <v>-3.6174833303326714E-2</v>
      </c>
      <c r="R12" s="1"/>
      <c r="S12" t="s">
        <v>141</v>
      </c>
      <c r="T12" s="7">
        <f t="shared" si="12"/>
        <v>-2.2164682231014865E-2</v>
      </c>
      <c r="U12" s="7">
        <f t="shared" si="13"/>
        <v>-6.0323015097356603E-3</v>
      </c>
      <c r="X12" t="s">
        <v>141</v>
      </c>
      <c r="Y12">
        <v>-191.171803290219</v>
      </c>
      <c r="Z12">
        <v>-191.958488104064</v>
      </c>
      <c r="AA12">
        <v>-191.957879574847</v>
      </c>
      <c r="AC12" t="s">
        <v>141</v>
      </c>
      <c r="AD12">
        <v>-76.065854522164003</v>
      </c>
      <c r="AE12">
        <v>-76.365552075476003</v>
      </c>
      <c r="AF12">
        <v>-76.362006254643006</v>
      </c>
      <c r="AH12" t="s">
        <v>141</v>
      </c>
      <c r="AI12">
        <v>-115.100015210694</v>
      </c>
      <c r="AJ12">
        <v>-115.583820023469</v>
      </c>
      <c r="AK12">
        <v>-115.58734523243901</v>
      </c>
      <c r="AM12" t="s">
        <v>223</v>
      </c>
      <c r="AN12">
        <v>-115.100020807916</v>
      </c>
      <c r="AO12">
        <v>-115.583842588501</v>
      </c>
      <c r="AP12">
        <v>-115.58737255177201</v>
      </c>
      <c r="AR12" t="s">
        <v>243</v>
      </c>
      <c r="AS12">
        <v>-76.065861638453995</v>
      </c>
      <c r="AT12">
        <v>-76.365577545624006</v>
      </c>
      <c r="AU12">
        <v>-76.362036583573996</v>
      </c>
    </row>
    <row r="13" spans="1:47" x14ac:dyDescent="0.2">
      <c r="A13" t="s">
        <v>142</v>
      </c>
      <c r="B13" s="1">
        <f t="shared" si="0"/>
        <v>4.6215764653870064</v>
      </c>
      <c r="C13" s="1">
        <f t="shared" si="1"/>
        <v>7.1177439370490072</v>
      </c>
      <c r="D13" s="1">
        <f t="shared" si="2"/>
        <v>6.5802999656998962</v>
      </c>
      <c r="E13" s="1"/>
      <c r="F13" s="1">
        <f t="shared" si="3"/>
        <v>4.6140703379455426</v>
      </c>
      <c r="G13" s="1">
        <f t="shared" si="4"/>
        <v>7.0836058841231466</v>
      </c>
      <c r="H13" s="1">
        <f t="shared" si="5"/>
        <v>6.5443537761130157</v>
      </c>
      <c r="I13" s="1"/>
      <c r="J13" s="1">
        <f t="shared" si="6"/>
        <v>4.6178234016662749</v>
      </c>
      <c r="K13" s="1">
        <f t="shared" si="7"/>
        <v>7.1006749105860774</v>
      </c>
      <c r="L13" s="1">
        <f t="shared" si="8"/>
        <v>6.5623268709064559</v>
      </c>
      <c r="O13" s="1">
        <f t="shared" si="9"/>
        <v>-7.506127441463839E-3</v>
      </c>
      <c r="P13" s="1">
        <f t="shared" si="10"/>
        <v>-3.4138052925860585E-2</v>
      </c>
      <c r="Q13" s="1">
        <f t="shared" si="11"/>
        <v>-3.594618958688045E-2</v>
      </c>
      <c r="R13" s="1"/>
      <c r="S13" t="s">
        <v>142</v>
      </c>
      <c r="T13" s="7">
        <f t="shared" si="12"/>
        <v>-2.6631925484396746E-2</v>
      </c>
      <c r="U13" s="7">
        <f t="shared" si="13"/>
        <v>-1.8081366610198657E-3</v>
      </c>
      <c r="X13" t="s">
        <v>142</v>
      </c>
      <c r="Y13">
        <v>-171.334736309324</v>
      </c>
      <c r="Z13">
        <v>-172.09005866700701</v>
      </c>
      <c r="AA13">
        <v>-172.09553020003599</v>
      </c>
      <c r="AC13" t="s">
        <v>142</v>
      </c>
      <c r="AD13">
        <v>-76.065565578077994</v>
      </c>
      <c r="AE13">
        <v>-76.365454540816998</v>
      </c>
      <c r="AF13">
        <v>-76.361881053597997</v>
      </c>
      <c r="AH13" t="s">
        <v>142</v>
      </c>
      <c r="AI13">
        <v>-95.261805780651002</v>
      </c>
      <c r="AJ13">
        <v>-95.713261279687998</v>
      </c>
      <c r="AK13">
        <v>-95.723162771386001</v>
      </c>
      <c r="AM13" t="s">
        <v>224</v>
      </c>
      <c r="AN13">
        <v>-95.261810351801003</v>
      </c>
      <c r="AO13">
        <v>-95.713287655122997</v>
      </c>
      <c r="AP13">
        <v>-95.723189476089999</v>
      </c>
      <c r="AR13" t="s">
        <v>244</v>
      </c>
      <c r="AS13">
        <v>-76.065572968702995</v>
      </c>
      <c r="AT13">
        <v>-76.36548256783</v>
      </c>
      <c r="AU13">
        <v>-76.361911632791006</v>
      </c>
    </row>
    <row r="14" spans="1:47" x14ac:dyDescent="0.2">
      <c r="A14" t="s">
        <v>143</v>
      </c>
      <c r="B14" s="1">
        <f t="shared" si="0"/>
        <v>5.7980046162442216</v>
      </c>
      <c r="C14" s="1">
        <f t="shared" si="1"/>
        <v>8.1111674983195883</v>
      </c>
      <c r="D14" s="1">
        <f t="shared" si="2"/>
        <v>7.796715445329073</v>
      </c>
      <c r="E14" s="1"/>
      <c r="F14" s="1">
        <f t="shared" si="3"/>
        <v>5.7878432193875531</v>
      </c>
      <c r="G14" s="1">
        <f t="shared" si="4"/>
        <v>8.0696481665883653</v>
      </c>
      <c r="H14" s="1">
        <f t="shared" si="5"/>
        <v>7.7458400203584938</v>
      </c>
      <c r="I14" s="1"/>
      <c r="J14" s="1">
        <f t="shared" si="6"/>
        <v>5.7929239178158873</v>
      </c>
      <c r="K14" s="1">
        <f t="shared" si="7"/>
        <v>8.0904078324539768</v>
      </c>
      <c r="L14" s="1">
        <f t="shared" si="8"/>
        <v>7.7712777328437834</v>
      </c>
      <c r="O14" s="1">
        <f t="shared" si="9"/>
        <v>-1.0161396856668503E-2</v>
      </c>
      <c r="P14" s="1">
        <f t="shared" si="10"/>
        <v>-4.1519331731223019E-2</v>
      </c>
      <c r="Q14" s="1">
        <f t="shared" si="11"/>
        <v>-5.0875424970579175E-2</v>
      </c>
      <c r="R14" s="1"/>
      <c r="S14" t="s">
        <v>143</v>
      </c>
      <c r="T14" s="7">
        <f t="shared" si="12"/>
        <v>-3.1357934874554516E-2</v>
      </c>
      <c r="U14" s="7">
        <f t="shared" si="13"/>
        <v>-9.3560932393561558E-3</v>
      </c>
      <c r="X14" t="s">
        <v>143</v>
      </c>
      <c r="Y14">
        <v>-323.19370727097902</v>
      </c>
      <c r="Z14">
        <v>-324.56401778851</v>
      </c>
      <c r="AA14">
        <v>-324.558191870104</v>
      </c>
      <c r="AC14" t="s">
        <v>143</v>
      </c>
      <c r="AD14">
        <v>-76.065649881289005</v>
      </c>
      <c r="AE14">
        <v>-76.365486158083002</v>
      </c>
      <c r="AF14">
        <v>-76.361920276236006</v>
      </c>
      <c r="AH14" t="s">
        <v>143</v>
      </c>
      <c r="AI14">
        <v>-247.11881768158</v>
      </c>
      <c r="AJ14">
        <v>-248.185605662775</v>
      </c>
      <c r="AK14">
        <v>-248.18384673743901</v>
      </c>
      <c r="AM14" t="s">
        <v>225</v>
      </c>
      <c r="AN14">
        <v>-247.11882293629799</v>
      </c>
      <c r="AO14">
        <v>-248.185634498566</v>
      </c>
      <c r="AP14">
        <v>-248.18388296455799</v>
      </c>
      <c r="AR14" t="s">
        <v>245</v>
      </c>
      <c r="AS14">
        <v>-76.065660819786999</v>
      </c>
      <c r="AT14">
        <v>-76.365523487556004</v>
      </c>
      <c r="AU14">
        <v>-76.361965124264003</v>
      </c>
    </row>
    <row r="15" spans="1:47" x14ac:dyDescent="0.2">
      <c r="A15" t="s">
        <v>144</v>
      </c>
      <c r="B15" s="1">
        <f t="shared" si="0"/>
        <v>3.5436352785763514</v>
      </c>
      <c r="C15" s="1">
        <f t="shared" si="1"/>
        <v>5.8704866177366792</v>
      </c>
      <c r="D15" s="1">
        <f t="shared" si="2"/>
        <v>5.4398340880962888</v>
      </c>
      <c r="E15" s="1"/>
      <c r="F15" s="1">
        <f t="shared" si="3"/>
        <v>3.5344401478116017</v>
      </c>
      <c r="G15" s="1">
        <f t="shared" si="4"/>
        <v>5.8371440253330293</v>
      </c>
      <c r="H15" s="1">
        <f t="shared" si="5"/>
        <v>5.3985461046716443</v>
      </c>
      <c r="I15" s="1"/>
      <c r="J15" s="1">
        <f t="shared" si="6"/>
        <v>3.5390377131939763</v>
      </c>
      <c r="K15" s="1">
        <f t="shared" si="7"/>
        <v>5.8538153215348547</v>
      </c>
      <c r="L15" s="1">
        <f t="shared" si="8"/>
        <v>5.4191900963839661</v>
      </c>
      <c r="O15" s="1">
        <f>F15-B15</f>
        <v>-9.1951307647497593E-3</v>
      </c>
      <c r="P15" s="1">
        <f t="shared" si="10"/>
        <v>-3.3342592403649896E-2</v>
      </c>
      <c r="Q15" s="1">
        <f t="shared" si="11"/>
        <v>-4.1287983424644459E-2</v>
      </c>
      <c r="R15" s="1"/>
      <c r="S15" t="s">
        <v>144</v>
      </c>
      <c r="T15" s="7">
        <f t="shared" si="12"/>
        <v>-2.4147461638900136E-2</v>
      </c>
      <c r="U15" s="7">
        <f t="shared" si="13"/>
        <v>-7.9453910209945633E-3</v>
      </c>
      <c r="X15" t="s">
        <v>144</v>
      </c>
      <c r="Y15">
        <v>-230.205503543243</v>
      </c>
      <c r="Z15">
        <v>-231.17686034787201</v>
      </c>
      <c r="AA15">
        <v>-231.18325842858599</v>
      </c>
      <c r="AC15" t="s">
        <v>144</v>
      </c>
      <c r="AD15">
        <v>-115.099813273938</v>
      </c>
      <c r="AE15">
        <v>-115.583680390328</v>
      </c>
      <c r="AF15">
        <v>-115.587235210975</v>
      </c>
      <c r="AH15" t="s">
        <v>144</v>
      </c>
      <c r="AI15">
        <v>-115.100043127264</v>
      </c>
      <c r="AJ15">
        <v>-115.583824742017</v>
      </c>
      <c r="AK15">
        <v>-115.587354290546</v>
      </c>
      <c r="AM15" t="s">
        <v>226</v>
      </c>
      <c r="AN15">
        <v>-115.100049900729</v>
      </c>
      <c r="AO15">
        <v>-115.58385085299101</v>
      </c>
      <c r="AP15">
        <v>-115.587386662757</v>
      </c>
      <c r="AR15" t="s">
        <v>246</v>
      </c>
      <c r="AS15">
        <v>-115.09982115384599</v>
      </c>
      <c r="AT15">
        <v>-115.583707414155</v>
      </c>
      <c r="AU15">
        <v>-115.58726863535099</v>
      </c>
    </row>
    <row r="16" spans="1:47" x14ac:dyDescent="0.2">
      <c r="A16" t="s">
        <v>145</v>
      </c>
      <c r="B16" s="1">
        <f t="shared" si="0"/>
        <v>4.2627148836053665</v>
      </c>
      <c r="C16" s="1">
        <f t="shared" si="1"/>
        <v>7.7662772204139392</v>
      </c>
      <c r="D16" s="1">
        <f t="shared" si="2"/>
        <v>7.0399482051899316</v>
      </c>
      <c r="E16" s="1"/>
      <c r="F16" s="1">
        <f t="shared" si="3"/>
        <v>4.2529764231082066</v>
      </c>
      <c r="G16" s="1">
        <f t="shared" si="4"/>
        <v>7.7265246648900066</v>
      </c>
      <c r="H16" s="1">
        <f t="shared" si="5"/>
        <v>6.9944735003819956</v>
      </c>
      <c r="I16" s="1"/>
      <c r="J16" s="1">
        <f t="shared" si="6"/>
        <v>4.257845653356787</v>
      </c>
      <c r="K16" s="1">
        <f t="shared" si="7"/>
        <v>7.7464009426519729</v>
      </c>
      <c r="L16" s="1">
        <f t="shared" si="8"/>
        <v>7.0172108527859631</v>
      </c>
      <c r="O16" s="1">
        <f t="shared" si="9"/>
        <v>-9.7384604971599842E-3</v>
      </c>
      <c r="P16" s="1">
        <f t="shared" si="10"/>
        <v>-3.9752555523932642E-2</v>
      </c>
      <c r="Q16" s="1">
        <f t="shared" si="11"/>
        <v>-4.5474704807936028E-2</v>
      </c>
      <c r="R16" s="1"/>
      <c r="S16" t="s">
        <v>145</v>
      </c>
      <c r="T16" s="7">
        <f t="shared" si="12"/>
        <v>-3.0014095026772658E-2</v>
      </c>
      <c r="U16" s="7">
        <f t="shared" si="13"/>
        <v>-5.7221492840033861E-3</v>
      </c>
      <c r="X16" t="s">
        <v>145</v>
      </c>
      <c r="Y16">
        <v>-210.36791818657699</v>
      </c>
      <c r="Z16">
        <v>-211.309077824864</v>
      </c>
      <c r="AA16">
        <v>-211.32135122870301</v>
      </c>
      <c r="AC16" t="s">
        <v>145</v>
      </c>
      <c r="AD16">
        <v>-115.099323300211</v>
      </c>
      <c r="AE16">
        <v>-115.583441448242</v>
      </c>
      <c r="AF16">
        <v>-115.58697132371201</v>
      </c>
      <c r="AH16" t="s">
        <v>145</v>
      </c>
      <c r="AI16">
        <v>-95.261801818080002</v>
      </c>
      <c r="AJ16">
        <v>-95.713260026590007</v>
      </c>
      <c r="AK16">
        <v>-95.723161033874007</v>
      </c>
      <c r="AM16" t="s">
        <v>227</v>
      </c>
      <c r="AN16">
        <v>-95.261808583009</v>
      </c>
      <c r="AO16">
        <v>-95.713293254578005</v>
      </c>
      <c r="AP16">
        <v>-95.723196061105995</v>
      </c>
      <c r="AR16" t="s">
        <v>247</v>
      </c>
      <c r="AS16">
        <v>-115.09933205450599</v>
      </c>
      <c r="AT16">
        <v>-115.583471569981</v>
      </c>
      <c r="AU16">
        <v>-115.587008765032</v>
      </c>
    </row>
    <row r="17" spans="1:47" x14ac:dyDescent="0.2">
      <c r="A17" t="s">
        <v>146</v>
      </c>
      <c r="B17" s="1">
        <f t="shared" si="0"/>
        <v>5.2412989351964798</v>
      </c>
      <c r="C17" s="1">
        <f t="shared" si="1"/>
        <v>8.2268505375597059</v>
      </c>
      <c r="D17" s="1">
        <f t="shared" si="2"/>
        <v>7.7693841642646131</v>
      </c>
      <c r="E17" s="1"/>
      <c r="F17" s="1">
        <f t="shared" si="3"/>
        <v>5.2307121816426889</v>
      </c>
      <c r="G17" s="1">
        <f t="shared" si="4"/>
        <v>8.1823850361516168</v>
      </c>
      <c r="H17" s="1">
        <f t="shared" si="5"/>
        <v>7.7132574436253734</v>
      </c>
      <c r="I17" s="1"/>
      <c r="J17" s="1">
        <f t="shared" si="6"/>
        <v>5.2360055584195848</v>
      </c>
      <c r="K17" s="1">
        <f t="shared" si="7"/>
        <v>8.2046177868556605</v>
      </c>
      <c r="L17" s="1">
        <f t="shared" si="8"/>
        <v>7.7413208039449932</v>
      </c>
      <c r="O17" s="1">
        <f t="shared" si="9"/>
        <v>-1.0586753553790906E-2</v>
      </c>
      <c r="P17" s="1">
        <f t="shared" si="10"/>
        <v>-4.4465501408089025E-2</v>
      </c>
      <c r="Q17" s="1">
        <f t="shared" si="11"/>
        <v>-5.6126720639239736E-2</v>
      </c>
      <c r="R17" s="1"/>
      <c r="S17" t="s">
        <v>146</v>
      </c>
      <c r="T17" s="7">
        <f t="shared" si="12"/>
        <v>-3.3878747854298119E-2</v>
      </c>
      <c r="U17" s="7">
        <f t="shared" si="13"/>
        <v>-1.166121923115071E-2</v>
      </c>
      <c r="X17" t="s">
        <v>146</v>
      </c>
      <c r="Y17">
        <v>-362.227030536168</v>
      </c>
      <c r="Z17">
        <v>-363.78229570900999</v>
      </c>
      <c r="AA17">
        <v>-363.78341440294997</v>
      </c>
      <c r="AC17" t="s">
        <v>146</v>
      </c>
      <c r="AD17">
        <v>-115.09950094577501</v>
      </c>
      <c r="AE17">
        <v>-115.58354443521399</v>
      </c>
      <c r="AF17">
        <v>-115.58707881546199</v>
      </c>
      <c r="AH17" t="s">
        <v>146</v>
      </c>
      <c r="AI17">
        <v>-247.11917704922001</v>
      </c>
      <c r="AJ17">
        <v>-248.18564095349399</v>
      </c>
      <c r="AK17">
        <v>-248.183954286226</v>
      </c>
      <c r="AM17" t="s">
        <v>228</v>
      </c>
      <c r="AN17">
        <v>-247.11918312699501</v>
      </c>
      <c r="AO17">
        <v>-248.18567465280901</v>
      </c>
      <c r="AP17">
        <v>-248.183996939927</v>
      </c>
      <c r="AR17" t="s">
        <v>248</v>
      </c>
      <c r="AS17">
        <v>-115.09951173906499</v>
      </c>
      <c r="AT17">
        <v>-115.583581596183</v>
      </c>
      <c r="AU17">
        <v>-115.58712560538</v>
      </c>
    </row>
    <row r="18" spans="1:47" x14ac:dyDescent="0.2">
      <c r="A18" t="s">
        <v>147</v>
      </c>
      <c r="B18" s="1">
        <f t="shared" si="0"/>
        <v>3.503052036655339</v>
      </c>
      <c r="C18" s="1">
        <f t="shared" si="1"/>
        <v>5.0597260305080987</v>
      </c>
      <c r="D18" s="1">
        <f t="shared" si="2"/>
        <v>4.7937848010886475</v>
      </c>
      <c r="E18" s="1"/>
      <c r="F18" s="1">
        <f t="shared" si="3"/>
        <v>3.4960591040415299</v>
      </c>
      <c r="G18" s="1">
        <f t="shared" si="4"/>
        <v>5.0314835542008423</v>
      </c>
      <c r="H18" s="1">
        <f t="shared" si="5"/>
        <v>4.7612050042089082</v>
      </c>
      <c r="I18" s="1"/>
      <c r="J18" s="1">
        <f t="shared" si="6"/>
        <v>3.4995555703484342</v>
      </c>
      <c r="K18" s="1">
        <f t="shared" si="7"/>
        <v>5.0456047923544709</v>
      </c>
      <c r="L18" s="1">
        <f t="shared" si="8"/>
        <v>4.7774949026487779</v>
      </c>
      <c r="O18" s="1">
        <f t="shared" si="9"/>
        <v>-6.9929326138091774E-3</v>
      </c>
      <c r="P18" s="1">
        <f t="shared" si="10"/>
        <v>-2.8242476307256403E-2</v>
      </c>
      <c r="Q18" s="1">
        <f t="shared" si="11"/>
        <v>-3.257979687973922E-2</v>
      </c>
      <c r="R18" s="1"/>
      <c r="S18" t="s">
        <v>147</v>
      </c>
      <c r="T18" s="7">
        <f t="shared" si="12"/>
        <v>-2.1249543693447226E-2</v>
      </c>
      <c r="U18" s="7">
        <f t="shared" si="13"/>
        <v>-4.3373205724828168E-3</v>
      </c>
      <c r="X18" t="s">
        <v>147</v>
      </c>
      <c r="Y18">
        <v>-191.17159778103101</v>
      </c>
      <c r="Z18">
        <v>-191.957379227659</v>
      </c>
      <c r="AA18">
        <v>-191.957002411818</v>
      </c>
      <c r="AC18" t="s">
        <v>147</v>
      </c>
      <c r="AD18">
        <v>-115.099900006505</v>
      </c>
      <c r="AE18">
        <v>-115.583708930019</v>
      </c>
      <c r="AF18">
        <v>-115.58727140449901</v>
      </c>
      <c r="AH18" t="s">
        <v>147</v>
      </c>
      <c r="AI18">
        <v>-76.066115305994998</v>
      </c>
      <c r="AJ18">
        <v>-76.365607111296995</v>
      </c>
      <c r="AK18">
        <v>-76.362091625283995</v>
      </c>
      <c r="AM18" t="s">
        <v>229</v>
      </c>
      <c r="AN18">
        <v>-76.066120517326993</v>
      </c>
      <c r="AO18">
        <v>-76.365631870144995</v>
      </c>
      <c r="AP18">
        <v>-76.362118736411006</v>
      </c>
      <c r="AR18" t="s">
        <v>249</v>
      </c>
      <c r="AS18">
        <v>-115.09990593912001</v>
      </c>
      <c r="AT18">
        <v>-115.58372917842</v>
      </c>
      <c r="AU18">
        <v>-115.58729621258099</v>
      </c>
    </row>
    <row r="19" spans="1:47" x14ac:dyDescent="0.2">
      <c r="A19" t="s">
        <v>148</v>
      </c>
      <c r="B19" s="1">
        <f t="shared" si="0"/>
        <v>0.915459799343466</v>
      </c>
      <c r="C19" s="1">
        <f t="shared" si="1"/>
        <v>3.0759073930571366</v>
      </c>
      <c r="D19" s="1">
        <f t="shared" si="2"/>
        <v>2.7413208148333097</v>
      </c>
      <c r="E19" s="1"/>
      <c r="F19" s="1">
        <f t="shared" si="3"/>
        <v>0.90851894436657588</v>
      </c>
      <c r="G19" s="1">
        <f t="shared" si="4"/>
        <v>3.0513908390990867</v>
      </c>
      <c r="H19" s="1">
        <f t="shared" si="5"/>
        <v>2.7106448466433037</v>
      </c>
      <c r="I19" s="1"/>
      <c r="J19" s="1">
        <f t="shared" si="6"/>
        <v>0.91198937185502094</v>
      </c>
      <c r="K19" s="1">
        <f t="shared" si="7"/>
        <v>3.0636491160781114</v>
      </c>
      <c r="L19" s="1">
        <f t="shared" si="8"/>
        <v>2.7259828307383067</v>
      </c>
      <c r="O19" s="1">
        <f t="shared" si="9"/>
        <v>-6.9408549768901207E-3</v>
      </c>
      <c r="P19" s="1">
        <f t="shared" si="10"/>
        <v>-2.4516553958049858E-2</v>
      </c>
      <c r="Q19" s="1">
        <f t="shared" si="11"/>
        <v>-3.0675968190005953E-2</v>
      </c>
      <c r="R19" s="1"/>
      <c r="S19" t="s">
        <v>148</v>
      </c>
      <c r="T19" s="7">
        <f t="shared" si="12"/>
        <v>-1.7575698981159737E-2</v>
      </c>
      <c r="U19" s="7">
        <f t="shared" si="13"/>
        <v>-6.1594142319560952E-3</v>
      </c>
      <c r="X19" t="s">
        <v>148</v>
      </c>
      <c r="Y19">
        <v>-210.36326391637101</v>
      </c>
      <c r="Z19">
        <v>-211.301943999559</v>
      </c>
      <c r="AA19">
        <v>-211.31486600195899</v>
      </c>
      <c r="AC19" t="s">
        <v>148</v>
      </c>
      <c r="AD19">
        <v>-95.261722155228995</v>
      </c>
      <c r="AE19">
        <v>-95.713215160407998</v>
      </c>
      <c r="AF19">
        <v>-95.723122425778996</v>
      </c>
      <c r="AH19" t="s">
        <v>148</v>
      </c>
      <c r="AI19">
        <v>-115.10008288314999</v>
      </c>
      <c r="AJ19">
        <v>-115.58382706891</v>
      </c>
      <c r="AK19">
        <v>-115.58737500356899</v>
      </c>
      <c r="AM19" t="s">
        <v>230</v>
      </c>
      <c r="AN19">
        <v>-115.100089347606</v>
      </c>
      <c r="AO19">
        <v>-115.583846951992</v>
      </c>
      <c r="AP19">
        <v>-115.58740015612599</v>
      </c>
      <c r="AR19" t="s">
        <v>250</v>
      </c>
      <c r="AS19">
        <v>-95.261726751729</v>
      </c>
      <c r="AT19">
        <v>-95.713234346939998</v>
      </c>
      <c r="AU19">
        <v>-95.723146158486998</v>
      </c>
    </row>
    <row r="20" spans="1:47" x14ac:dyDescent="0.2">
      <c r="A20" t="s">
        <v>149</v>
      </c>
      <c r="B20" s="1">
        <f t="shared" si="0"/>
        <v>0.92006528921452813</v>
      </c>
      <c r="C20" s="1">
        <f t="shared" si="1"/>
        <v>4.311314704985187</v>
      </c>
      <c r="D20" s="1">
        <f t="shared" si="2"/>
        <v>3.67709602087375</v>
      </c>
      <c r="E20" s="1"/>
      <c r="F20" s="1">
        <f t="shared" si="3"/>
        <v>0.91291104334944406</v>
      </c>
      <c r="G20" s="1">
        <f t="shared" si="4"/>
        <v>4.2814750469262881</v>
      </c>
      <c r="H20" s="1">
        <f t="shared" si="5"/>
        <v>3.6422657446305808</v>
      </c>
      <c r="I20" s="1"/>
      <c r="J20" s="1">
        <f t="shared" si="6"/>
        <v>0.91648816628198615</v>
      </c>
      <c r="K20" s="1">
        <f t="shared" si="7"/>
        <v>4.2963948759557375</v>
      </c>
      <c r="L20" s="1">
        <f t="shared" si="8"/>
        <v>3.6596808827521654</v>
      </c>
      <c r="O20" s="1">
        <f t="shared" si="9"/>
        <v>-7.1542458650840635E-3</v>
      </c>
      <c r="P20" s="1">
        <f t="shared" si="10"/>
        <v>-2.9839658058898877E-2</v>
      </c>
      <c r="Q20" s="1">
        <f t="shared" si="11"/>
        <v>-3.4830276243169145E-2</v>
      </c>
      <c r="R20" s="1"/>
      <c r="S20" t="s">
        <v>149</v>
      </c>
      <c r="T20" s="7">
        <f t="shared" si="12"/>
        <v>-2.2685412193814813E-2</v>
      </c>
      <c r="U20" s="7">
        <f t="shared" si="13"/>
        <v>-4.9906181842702679E-3</v>
      </c>
      <c r="X20" t="s">
        <v>149</v>
      </c>
      <c r="Y20">
        <v>-190.52487687539801</v>
      </c>
      <c r="Z20">
        <v>-191.433307043583</v>
      </c>
      <c r="AA20">
        <v>-191.45210177587501</v>
      </c>
      <c r="AC20" t="s">
        <v>149</v>
      </c>
      <c r="AD20">
        <v>-95.261661237379002</v>
      </c>
      <c r="AE20">
        <v>-95.713200030588993</v>
      </c>
      <c r="AF20">
        <v>-95.723104475626002</v>
      </c>
      <c r="AH20" t="s">
        <v>149</v>
      </c>
      <c r="AI20">
        <v>-95.261749420711993</v>
      </c>
      <c r="AJ20">
        <v>-95.713236495966001</v>
      </c>
      <c r="AK20">
        <v>-95.723137474986004</v>
      </c>
      <c r="AM20" t="s">
        <v>231</v>
      </c>
      <c r="AN20">
        <v>-95.261755121974005</v>
      </c>
      <c r="AO20">
        <v>-95.713260802459999</v>
      </c>
      <c r="AP20">
        <v>-95.723164956057005</v>
      </c>
      <c r="AR20" t="s">
        <v>251</v>
      </c>
      <c r="AS20">
        <v>-95.261666937133</v>
      </c>
      <c r="AT20">
        <v>-95.713223276614997</v>
      </c>
      <c r="AU20">
        <v>-95.723132500131001</v>
      </c>
    </row>
    <row r="21" spans="1:47" x14ac:dyDescent="0.2">
      <c r="A21" t="s">
        <v>150</v>
      </c>
      <c r="B21" s="1">
        <f t="shared" si="0"/>
        <v>1.4948241807668869</v>
      </c>
      <c r="C21" s="1">
        <f t="shared" si="1"/>
        <v>5.564214730905686</v>
      </c>
      <c r="D21" s="1">
        <f t="shared" si="2"/>
        <v>4.8072505607173888</v>
      </c>
      <c r="E21" s="1"/>
      <c r="F21" s="1">
        <f t="shared" si="3"/>
        <v>1.4848908917238099</v>
      </c>
      <c r="G21" s="1">
        <f t="shared" si="4"/>
        <v>5.522335691896866</v>
      </c>
      <c r="H21" s="1">
        <f t="shared" si="5"/>
        <v>4.755181869352465</v>
      </c>
      <c r="I21" s="1"/>
      <c r="J21" s="1">
        <f t="shared" si="6"/>
        <v>1.4898575362453483</v>
      </c>
      <c r="K21" s="1">
        <f t="shared" si="7"/>
        <v>5.5432752114012764</v>
      </c>
      <c r="L21" s="1">
        <f t="shared" si="8"/>
        <v>4.7812162150349273</v>
      </c>
      <c r="O21" s="1">
        <f t="shared" si="9"/>
        <v>-9.9332890430769982E-3</v>
      </c>
      <c r="P21" s="1">
        <f t="shared" si="10"/>
        <v>-4.1879039008819952E-2</v>
      </c>
      <c r="Q21" s="1">
        <f t="shared" si="11"/>
        <v>-5.2068691364923758E-2</v>
      </c>
      <c r="R21" s="1"/>
      <c r="S21" t="s">
        <v>150</v>
      </c>
      <c r="T21" s="7">
        <f t="shared" si="12"/>
        <v>-3.1945749965742953E-2</v>
      </c>
      <c r="U21" s="7">
        <f t="shared" si="13"/>
        <v>-1.0189652356103807E-2</v>
      </c>
      <c r="X21" t="s">
        <v>150</v>
      </c>
      <c r="Y21">
        <v>-342.383402850035</v>
      </c>
      <c r="Z21">
        <v>-343.90782664422699</v>
      </c>
      <c r="AA21">
        <v>-343.91486354900201</v>
      </c>
      <c r="AC21" t="s">
        <v>150</v>
      </c>
      <c r="AD21">
        <v>-95.261643793229993</v>
      </c>
      <c r="AE21">
        <v>-95.713175955349001</v>
      </c>
      <c r="AF21">
        <v>-95.723083894382</v>
      </c>
      <c r="AH21" t="s">
        <v>150</v>
      </c>
      <c r="AI21">
        <v>-247.11937690293999</v>
      </c>
      <c r="AJ21">
        <v>-248.18578354864999</v>
      </c>
      <c r="AK21">
        <v>-248.184118813532</v>
      </c>
      <c r="AM21" t="s">
        <v>319</v>
      </c>
      <c r="AN21">
        <v>-247.11938404547701</v>
      </c>
      <c r="AO21">
        <v>-248.18581646700699</v>
      </c>
      <c r="AP21">
        <v>-248.18415956669199</v>
      </c>
      <c r="AR21" t="s">
        <v>320</v>
      </c>
      <c r="AS21">
        <v>-95.261652480395995</v>
      </c>
      <c r="AT21">
        <v>-95.713209775486007</v>
      </c>
      <c r="AU21">
        <v>-95.723126117960007</v>
      </c>
    </row>
    <row r="22" spans="1:47" x14ac:dyDescent="0.2">
      <c r="A22" t="s">
        <v>151</v>
      </c>
      <c r="B22" s="1">
        <f t="shared" si="0"/>
        <v>4.5332118589725026</v>
      </c>
      <c r="C22" s="1">
        <f t="shared" si="1"/>
        <v>7.5517179723603096</v>
      </c>
      <c r="D22" s="1">
        <f t="shared" si="2"/>
        <v>6.8890015498618729</v>
      </c>
      <c r="E22" s="1"/>
      <c r="F22" s="1">
        <f t="shared" si="3"/>
        <v>4.524844123335904</v>
      </c>
      <c r="G22" s="1">
        <f t="shared" si="4"/>
        <v>7.5171480152985364</v>
      </c>
      <c r="H22" s="1">
        <f t="shared" si="5"/>
        <v>6.8506042404199938</v>
      </c>
      <c r="I22" s="1"/>
      <c r="J22" s="1">
        <f t="shared" si="6"/>
        <v>4.5290279911542033</v>
      </c>
      <c r="K22" s="1">
        <f t="shared" si="7"/>
        <v>7.534432993829423</v>
      </c>
      <c r="L22" s="1">
        <f t="shared" si="8"/>
        <v>6.8698028951409338</v>
      </c>
      <c r="O22" s="1">
        <f t="shared" si="9"/>
        <v>-8.3677356365985389E-3</v>
      </c>
      <c r="P22" s="1">
        <f t="shared" si="10"/>
        <v>-3.4569957061773238E-2</v>
      </c>
      <c r="Q22" s="1">
        <f t="shared" si="11"/>
        <v>-3.8397309441879024E-2</v>
      </c>
      <c r="R22" s="1"/>
      <c r="S22" t="s">
        <v>151</v>
      </c>
      <c r="T22" s="7">
        <f t="shared" si="12"/>
        <v>-2.6202221425174699E-2</v>
      </c>
      <c r="U22" s="7">
        <f t="shared" si="13"/>
        <v>-3.8273523801057863E-3</v>
      </c>
      <c r="X22" t="s">
        <v>151</v>
      </c>
      <c r="Y22">
        <v>-171.33455437287299</v>
      </c>
      <c r="Z22">
        <v>-172.090727975352</v>
      </c>
      <c r="AA22">
        <v>-172.09599428657901</v>
      </c>
      <c r="AC22" t="s">
        <v>151</v>
      </c>
      <c r="AD22">
        <v>-95.261788526828994</v>
      </c>
      <c r="AE22">
        <v>-95.713249232414</v>
      </c>
      <c r="AF22">
        <v>-95.723147036959006</v>
      </c>
      <c r="AH22" t="s">
        <v>151</v>
      </c>
      <c r="AI22">
        <v>-76.065541713407001</v>
      </c>
      <c r="AJ22">
        <v>-76.365444314818006</v>
      </c>
      <c r="AK22">
        <v>-76.361868927299994</v>
      </c>
      <c r="AM22" t="s">
        <v>232</v>
      </c>
      <c r="AN22">
        <v>-76.065549604471002</v>
      </c>
      <c r="AO22">
        <v>-76.365471961864998</v>
      </c>
      <c r="AP22">
        <v>-76.361901609341999</v>
      </c>
      <c r="AR22" t="s">
        <v>252</v>
      </c>
      <c r="AS22">
        <v>-95.261793970599996</v>
      </c>
      <c r="AT22">
        <v>-95.713276676098005</v>
      </c>
      <c r="AU22">
        <v>-95.723175544922</v>
      </c>
    </row>
    <row r="23" spans="1:47" x14ac:dyDescent="0.2">
      <c r="A23" t="s">
        <v>152</v>
      </c>
      <c r="B23" s="1">
        <f t="shared" si="0"/>
        <v>3.156115953541998</v>
      </c>
      <c r="C23" s="1">
        <f t="shared" si="1"/>
        <v>6.3571313073894045</v>
      </c>
      <c r="D23" s="1">
        <f t="shared" si="2"/>
        <v>5.7577093026496939</v>
      </c>
      <c r="E23" s="1"/>
      <c r="F23" s="1">
        <f t="shared" si="3"/>
        <v>3.1449154775038837</v>
      </c>
      <c r="G23" s="1">
        <f t="shared" si="4"/>
        <v>6.3209510781036293</v>
      </c>
      <c r="H23" s="1">
        <f t="shared" si="5"/>
        <v>5.7112086932420256</v>
      </c>
      <c r="I23" s="1"/>
      <c r="J23" s="1">
        <f t="shared" si="6"/>
        <v>3.1505157155229409</v>
      </c>
      <c r="K23" s="1">
        <f t="shared" si="7"/>
        <v>6.3390411927465173</v>
      </c>
      <c r="L23" s="1">
        <f t="shared" si="8"/>
        <v>5.7344589979458593</v>
      </c>
      <c r="O23" s="1">
        <f t="shared" si="9"/>
        <v>-1.120047603811436E-2</v>
      </c>
      <c r="P23" s="1">
        <f t="shared" si="10"/>
        <v>-3.6180229285775134E-2</v>
      </c>
      <c r="Q23" s="1">
        <f t="shared" si="11"/>
        <v>-4.6500609407668314E-2</v>
      </c>
      <c r="R23" s="1"/>
      <c r="S23" t="s">
        <v>152</v>
      </c>
      <c r="T23" s="7">
        <f t="shared" si="12"/>
        <v>-2.4979753247660774E-2</v>
      </c>
      <c r="U23" s="7">
        <f t="shared" si="13"/>
        <v>-1.032038012189318E-2</v>
      </c>
      <c r="X23" t="s">
        <v>152</v>
      </c>
      <c r="Y23">
        <v>-362.22446767324601</v>
      </c>
      <c r="Z23">
        <v>-363.77973190333199</v>
      </c>
      <c r="AA23">
        <v>-363.78064895621401</v>
      </c>
      <c r="AC23" t="s">
        <v>152</v>
      </c>
      <c r="AD23">
        <v>-247.119344978577</v>
      </c>
      <c r="AE23">
        <v>-248.18576783800799</v>
      </c>
      <c r="AF23">
        <v>-248.18410053463501</v>
      </c>
      <c r="AH23" t="s">
        <v>152</v>
      </c>
      <c r="AI23">
        <v>-115.100093103956</v>
      </c>
      <c r="AJ23">
        <v>-115.583833332152</v>
      </c>
      <c r="AK23">
        <v>-115.58737292813601</v>
      </c>
      <c r="AM23" t="s">
        <v>321</v>
      </c>
      <c r="AN23">
        <v>-115.10010293082399</v>
      </c>
      <c r="AO23">
        <v>-115.58386041113801</v>
      </c>
      <c r="AP23">
        <v>-115.587408941045</v>
      </c>
      <c r="AR23" t="s">
        <v>322</v>
      </c>
      <c r="AS23">
        <v>-247.11935300080299</v>
      </c>
      <c r="AT23">
        <v>-248.18579841588499</v>
      </c>
      <c r="AU23">
        <v>-248.18413862516101</v>
      </c>
    </row>
    <row r="24" spans="1:47" x14ac:dyDescent="0.2">
      <c r="A24" t="s">
        <v>153</v>
      </c>
      <c r="B24" s="1">
        <f t="shared" si="0"/>
        <v>3.4768929339189509</v>
      </c>
      <c r="C24" s="1">
        <f t="shared" si="1"/>
        <v>7.7241000146374654</v>
      </c>
      <c r="D24" s="1">
        <f t="shared" si="2"/>
        <v>6.8424916545389847</v>
      </c>
      <c r="E24" s="1"/>
      <c r="F24" s="1">
        <f t="shared" si="3"/>
        <v>3.4658071828968087</v>
      </c>
      <c r="G24" s="1">
        <f t="shared" si="4"/>
        <v>7.6809476364873799</v>
      </c>
      <c r="H24" s="1">
        <f t="shared" si="5"/>
        <v>6.7922181894059621</v>
      </c>
      <c r="I24" s="1"/>
      <c r="J24" s="1">
        <f t="shared" si="6"/>
        <v>3.4713500584078796</v>
      </c>
      <c r="K24" s="1">
        <f t="shared" si="7"/>
        <v>7.7025238255624231</v>
      </c>
      <c r="L24" s="1">
        <f t="shared" si="8"/>
        <v>6.8173549219724734</v>
      </c>
      <c r="O24" s="1">
        <f t="shared" si="9"/>
        <v>-1.1085751022142265E-2</v>
      </c>
      <c r="P24" s="1">
        <f t="shared" si="10"/>
        <v>-4.3152378150085546E-2</v>
      </c>
      <c r="Q24" s="1">
        <f t="shared" si="11"/>
        <v>-5.0273465133022555E-2</v>
      </c>
      <c r="R24" s="1"/>
      <c r="S24" t="s">
        <v>153</v>
      </c>
      <c r="T24" s="7">
        <f t="shared" si="12"/>
        <v>-3.2066627127943281E-2</v>
      </c>
      <c r="U24" s="7">
        <f t="shared" si="13"/>
        <v>-7.1210869829370083E-3</v>
      </c>
      <c r="X24" t="s">
        <v>153</v>
      </c>
      <c r="Y24">
        <v>-342.38619913061598</v>
      </c>
      <c r="Z24">
        <v>-343.91110448760401</v>
      </c>
      <c r="AA24">
        <v>-343.91789837256403</v>
      </c>
      <c r="AC24" t="s">
        <v>153</v>
      </c>
      <c r="AD24">
        <v>-247.11892699670599</v>
      </c>
      <c r="AE24">
        <v>-248.18556409724599</v>
      </c>
      <c r="AF24">
        <v>-248.183860992207</v>
      </c>
      <c r="AH24" t="s">
        <v>153</v>
      </c>
      <c r="AI24">
        <v>-95.261731352561</v>
      </c>
      <c r="AJ24">
        <v>-95.713231253979004</v>
      </c>
      <c r="AK24">
        <v>-95.723133176269997</v>
      </c>
      <c r="AM24" t="s">
        <v>323</v>
      </c>
      <c r="AN24">
        <v>-95.261740190481007</v>
      </c>
      <c r="AO24">
        <v>-95.713268887463997</v>
      </c>
      <c r="AP24">
        <v>-95.723174930525005</v>
      </c>
      <c r="AR24" t="s">
        <v>324</v>
      </c>
      <c r="AS24">
        <v>-247.118935825054</v>
      </c>
      <c r="AT24">
        <v>-248.18559523145001</v>
      </c>
      <c r="AU24">
        <v>-248.18389935381501</v>
      </c>
    </row>
    <row r="25" spans="1:47" x14ac:dyDescent="0.2">
      <c r="A25" t="s">
        <v>154</v>
      </c>
      <c r="B25" s="1">
        <f t="shared" si="0"/>
        <v>4.626502334011259</v>
      </c>
      <c r="C25" s="1">
        <f t="shared" si="1"/>
        <v>8.7281675238402912</v>
      </c>
      <c r="D25" s="1">
        <f t="shared" si="2"/>
        <v>8.000142397499717</v>
      </c>
      <c r="E25" s="1"/>
      <c r="F25" s="1">
        <f t="shared" si="3"/>
        <v>4.6130887430130594</v>
      </c>
      <c r="G25" s="1">
        <f t="shared" si="4"/>
        <v>8.6747070766023562</v>
      </c>
      <c r="H25" s="1">
        <f t="shared" si="5"/>
        <v>7.9323084360442335</v>
      </c>
      <c r="I25" s="1"/>
      <c r="J25" s="1">
        <f t="shared" si="6"/>
        <v>4.6197955385121592</v>
      </c>
      <c r="K25" s="1">
        <f t="shared" si="7"/>
        <v>8.7014373002213237</v>
      </c>
      <c r="L25" s="1">
        <f t="shared" si="8"/>
        <v>7.9662254167719748</v>
      </c>
      <c r="O25" s="1">
        <f t="shared" si="9"/>
        <v>-1.3413590998199609E-2</v>
      </c>
      <c r="P25" s="1">
        <f t="shared" si="10"/>
        <v>-5.3460447237934972E-2</v>
      </c>
      <c r="Q25" s="1">
        <f t="shared" si="11"/>
        <v>-6.7833961455483482E-2</v>
      </c>
      <c r="R25" s="1"/>
      <c r="S25" t="s">
        <v>154</v>
      </c>
      <c r="T25" s="7">
        <f t="shared" si="12"/>
        <v>-4.0046856239735362E-2</v>
      </c>
      <c r="U25" s="7">
        <f t="shared" si="13"/>
        <v>-1.4373514217548511E-2</v>
      </c>
      <c r="X25" t="s">
        <v>154</v>
      </c>
      <c r="Y25">
        <v>-494.24469450824898</v>
      </c>
      <c r="Z25">
        <v>-496.384921035773</v>
      </c>
      <c r="AA25">
        <v>-496.38028048833399</v>
      </c>
      <c r="AC25" t="s">
        <v>154</v>
      </c>
      <c r="AD25">
        <v>-247.11848070740101</v>
      </c>
      <c r="AE25">
        <v>-248.18544728636499</v>
      </c>
      <c r="AF25">
        <v>-248.18369594535</v>
      </c>
      <c r="AH25" t="s">
        <v>154</v>
      </c>
      <c r="AI25">
        <v>-247.11884100038199</v>
      </c>
      <c r="AJ25">
        <v>-248.18556452966899</v>
      </c>
      <c r="AK25">
        <v>-248.183835505085</v>
      </c>
      <c r="AM25" t="s">
        <v>325</v>
      </c>
      <c r="AN25">
        <v>-247.11885071892601</v>
      </c>
      <c r="AO25">
        <v>-248.185607465603</v>
      </c>
      <c r="AP25">
        <v>-248.183889953538</v>
      </c>
      <c r="AR25" t="s">
        <v>326</v>
      </c>
      <c r="AS25">
        <v>-247.118492364774</v>
      </c>
      <c r="AT25">
        <v>-248.18548954507301</v>
      </c>
      <c r="AU25">
        <v>-248.183749597191</v>
      </c>
    </row>
    <row r="26" spans="1:47" x14ac:dyDescent="0.2">
      <c r="A26" t="s">
        <v>155</v>
      </c>
      <c r="B26" s="1">
        <f t="shared" si="0"/>
        <v>3.4241703142647637</v>
      </c>
      <c r="C26" s="1">
        <f t="shared" si="1"/>
        <v>5.1761879841092631</v>
      </c>
      <c r="D26" s="1">
        <f t="shared" si="2"/>
        <v>4.8924361149018045</v>
      </c>
      <c r="E26" s="1"/>
      <c r="F26" s="1">
        <f t="shared" si="3"/>
        <v>3.4167422414807755</v>
      </c>
      <c r="G26" s="1">
        <f t="shared" si="4"/>
        <v>5.1482552973016906</v>
      </c>
      <c r="H26" s="1">
        <f t="shared" si="5"/>
        <v>4.8597449112592157</v>
      </c>
      <c r="I26" s="1"/>
      <c r="J26" s="1">
        <f t="shared" si="6"/>
        <v>3.4204562778727698</v>
      </c>
      <c r="K26" s="1">
        <f t="shared" si="7"/>
        <v>5.1622216407054768</v>
      </c>
      <c r="L26" s="1">
        <f t="shared" si="8"/>
        <v>4.8760905130805101</v>
      </c>
      <c r="O26" s="1">
        <f t="shared" si="9"/>
        <v>-7.42807278398816E-3</v>
      </c>
      <c r="P26" s="1">
        <f t="shared" si="10"/>
        <v>-2.7932686807572438E-2</v>
      </c>
      <c r="Q26" s="1">
        <f t="shared" si="11"/>
        <v>-3.2691203642588818E-2</v>
      </c>
      <c r="R26" s="1"/>
      <c r="S26" t="s">
        <v>155</v>
      </c>
      <c r="T26" s="7">
        <f t="shared" si="12"/>
        <v>-2.0504614023584278E-2</v>
      </c>
      <c r="U26" s="7">
        <f t="shared" si="13"/>
        <v>-4.7585168350163798E-3</v>
      </c>
      <c r="X26" t="s">
        <v>155</v>
      </c>
      <c r="Y26">
        <v>-323.19042227136202</v>
      </c>
      <c r="Z26">
        <v>-324.55946748538901</v>
      </c>
      <c r="AA26">
        <v>-324.55378324443501</v>
      </c>
      <c r="AC26" t="s">
        <v>155</v>
      </c>
      <c r="AD26">
        <v>-247.11883239004001</v>
      </c>
      <c r="AE26">
        <v>-248.18561037026001</v>
      </c>
      <c r="AF26">
        <v>-248.18389132041401</v>
      </c>
      <c r="AH26" t="s">
        <v>155</v>
      </c>
      <c r="AI26">
        <v>-76.066133118812004</v>
      </c>
      <c r="AJ26">
        <v>-76.365608334857001</v>
      </c>
      <c r="AK26">
        <v>-76.362095331117004</v>
      </c>
      <c r="AM26" t="s">
        <v>327</v>
      </c>
      <c r="AN26">
        <v>-76.066140389059996</v>
      </c>
      <c r="AO26">
        <v>-76.365635132975996</v>
      </c>
      <c r="AP26">
        <v>-76.362126317534006</v>
      </c>
      <c r="AR26" t="s">
        <v>328</v>
      </c>
      <c r="AS26">
        <v>-247.11883695717901</v>
      </c>
      <c r="AT26">
        <v>-248.185628085709</v>
      </c>
      <c r="AU26">
        <v>-248.18391243074399</v>
      </c>
    </row>
    <row r="27" spans="1:47" x14ac:dyDescent="0.2">
      <c r="A27" t="s">
        <v>170</v>
      </c>
      <c r="B27" s="1">
        <f t="shared" si="0"/>
        <v>12.876155676345649</v>
      </c>
      <c r="C27" s="1">
        <f t="shared" si="1"/>
        <v>17.253500724845047</v>
      </c>
      <c r="D27" s="1">
        <f t="shared" si="2"/>
        <v>16.396026880268728</v>
      </c>
      <c r="E27" s="1"/>
      <c r="F27" s="1">
        <f t="shared" si="3"/>
        <v>12.859519338397211</v>
      </c>
      <c r="G27" s="1">
        <f t="shared" si="4"/>
        <v>17.176537617090634</v>
      </c>
      <c r="H27" s="1">
        <f t="shared" si="5"/>
        <v>16.300133027629936</v>
      </c>
      <c r="I27" s="1"/>
      <c r="J27" s="1">
        <f t="shared" si="6"/>
        <v>12.86783750737143</v>
      </c>
      <c r="K27" s="1">
        <f t="shared" si="7"/>
        <v>17.215019170967842</v>
      </c>
      <c r="L27" s="1">
        <f t="shared" si="8"/>
        <v>16.34807995394933</v>
      </c>
      <c r="O27" s="1">
        <f t="shared" si="9"/>
        <v>-1.663633794843733E-2</v>
      </c>
      <c r="P27" s="1">
        <f t="shared" si="10"/>
        <v>-7.6963107754412619E-2</v>
      </c>
      <c r="Q27" s="1">
        <f t="shared" si="11"/>
        <v>-9.5893852638791799E-2</v>
      </c>
      <c r="R27" s="1"/>
      <c r="S27" t="s">
        <v>170</v>
      </c>
      <c r="T27" s="7">
        <f t="shared" si="12"/>
        <v>-6.0326769805975289E-2</v>
      </c>
      <c r="U27" s="7">
        <f t="shared" si="13"/>
        <v>-1.893074488437918E-2</v>
      </c>
      <c r="X27" t="s">
        <v>170</v>
      </c>
      <c r="Y27">
        <v>-825.32009237363502</v>
      </c>
      <c r="Z27">
        <v>-828.65060758974596</v>
      </c>
      <c r="AA27">
        <v>-828.56774170037795</v>
      </c>
      <c r="AC27" t="s">
        <v>170</v>
      </c>
      <c r="AD27">
        <v>-412.64965665849701</v>
      </c>
      <c r="AE27">
        <v>-414.311491470129</v>
      </c>
      <c r="AF27">
        <v>-414.27069938311098</v>
      </c>
      <c r="AH27" t="s">
        <v>170</v>
      </c>
      <c r="AI27">
        <v>-412.64991625578898</v>
      </c>
      <c r="AJ27">
        <v>-414.31162091719398</v>
      </c>
      <c r="AK27">
        <v>-414.27091358633902</v>
      </c>
      <c r="AM27" t="s">
        <v>329</v>
      </c>
      <c r="AN27">
        <v>-412.64992964208699</v>
      </c>
      <c r="AO27">
        <v>-414.31168181567199</v>
      </c>
      <c r="AP27">
        <v>-414.27098889464901</v>
      </c>
      <c r="AR27" t="s">
        <v>330</v>
      </c>
      <c r="AS27">
        <v>-412.64966978388998</v>
      </c>
      <c r="AT27">
        <v>-414.31155322016502</v>
      </c>
      <c r="AU27">
        <v>-414.27077689137599</v>
      </c>
    </row>
    <row r="28" spans="1:47" x14ac:dyDescent="0.2">
      <c r="A28" t="s">
        <v>156</v>
      </c>
      <c r="B28" s="1">
        <f t="shared" si="0"/>
        <v>4.4491034016293263</v>
      </c>
      <c r="C28" s="1">
        <f t="shared" si="1"/>
        <v>7.10908413023654</v>
      </c>
      <c r="D28" s="1">
        <f t="shared" si="2"/>
        <v>6.4984757803652089</v>
      </c>
      <c r="E28" s="1"/>
      <c r="F28" s="1">
        <f t="shared" si="3"/>
        <v>4.4401612644886503</v>
      </c>
      <c r="G28" s="1">
        <f t="shared" si="4"/>
        <v>7.0693636837437976</v>
      </c>
      <c r="H28" s="1">
        <f t="shared" si="5"/>
        <v>6.4545525155532877</v>
      </c>
      <c r="I28" s="1"/>
      <c r="J28" s="1">
        <f t="shared" si="6"/>
        <v>4.4446323330589887</v>
      </c>
      <c r="K28" s="1">
        <f t="shared" si="7"/>
        <v>7.0892239069901688</v>
      </c>
      <c r="L28" s="1">
        <f t="shared" si="8"/>
        <v>6.4765141479592483</v>
      </c>
      <c r="O28" s="1">
        <f t="shared" si="9"/>
        <v>-8.942137140675932E-3</v>
      </c>
      <c r="P28" s="1">
        <f t="shared" si="10"/>
        <v>-3.9720446492742312E-2</v>
      </c>
      <c r="Q28" s="1">
        <f t="shared" si="11"/>
        <v>-4.3923264811921214E-2</v>
      </c>
      <c r="R28" s="1"/>
      <c r="S28" t="s">
        <v>156</v>
      </c>
      <c r="T28" s="7">
        <f t="shared" si="12"/>
        <v>-3.077830935206638E-2</v>
      </c>
      <c r="U28" s="7">
        <f t="shared" si="13"/>
        <v>-4.2028183191789026E-3</v>
      </c>
      <c r="X28" t="s">
        <v>156</v>
      </c>
      <c r="Y28">
        <v>-322.86645779575099</v>
      </c>
      <c r="Z28">
        <v>-324.26559872574398</v>
      </c>
      <c r="AA28">
        <v>-324.24495616843899</v>
      </c>
      <c r="AC28" t="s">
        <v>156</v>
      </c>
      <c r="AD28">
        <v>-76.065581133302004</v>
      </c>
      <c r="AE28">
        <v>-76.365467044040997</v>
      </c>
      <c r="AF28">
        <v>-76.361893645473998</v>
      </c>
      <c r="AH28" t="s">
        <v>156</v>
      </c>
      <c r="AI28">
        <v>-246.79378656516499</v>
      </c>
      <c r="AJ28">
        <v>-247.888802635481</v>
      </c>
      <c r="AK28">
        <v>-247.872706543047</v>
      </c>
      <c r="AM28" t="s">
        <v>331</v>
      </c>
      <c r="AN28">
        <v>-246.79379110882201</v>
      </c>
      <c r="AO28">
        <v>-247.88882699493701</v>
      </c>
      <c r="AP28">
        <v>-247.872734038619</v>
      </c>
      <c r="AR28" t="s">
        <v>332</v>
      </c>
      <c r="AS28">
        <v>-76.065590839847005</v>
      </c>
      <c r="AT28">
        <v>-76.365505983142995</v>
      </c>
      <c r="AU28">
        <v>-76.361936146076999</v>
      </c>
    </row>
    <row r="29" spans="1:47" x14ac:dyDescent="0.2">
      <c r="A29" t="s">
        <v>157</v>
      </c>
      <c r="B29" s="1">
        <f t="shared" si="0"/>
        <v>4.2605536712327279</v>
      </c>
      <c r="C29" s="1">
        <f t="shared" si="1"/>
        <v>7.7204002870015147</v>
      </c>
      <c r="D29" s="1">
        <f t="shared" si="2"/>
        <v>6.8948025269459494</v>
      </c>
      <c r="E29" s="1"/>
      <c r="F29" s="1">
        <f t="shared" si="3"/>
        <v>4.2500428500911926</v>
      </c>
      <c r="G29" s="1">
        <f t="shared" si="4"/>
        <v>7.6774479519989365</v>
      </c>
      <c r="H29" s="1">
        <f t="shared" si="5"/>
        <v>6.844645134112362</v>
      </c>
      <c r="I29" s="1"/>
      <c r="J29" s="1">
        <f t="shared" si="6"/>
        <v>4.2552982606619603</v>
      </c>
      <c r="K29" s="1">
        <f t="shared" si="7"/>
        <v>7.6989241195002256</v>
      </c>
      <c r="L29" s="1">
        <f t="shared" si="8"/>
        <v>6.8697238305291553</v>
      </c>
      <c r="O29" s="1">
        <f t="shared" si="9"/>
        <v>-1.0510821141535232E-2</v>
      </c>
      <c r="P29" s="1">
        <f t="shared" si="10"/>
        <v>-4.2952335002578224E-2</v>
      </c>
      <c r="Q29" s="1">
        <f t="shared" si="11"/>
        <v>-5.0157392833587444E-2</v>
      </c>
      <c r="R29" s="1"/>
      <c r="S29" t="s">
        <v>157</v>
      </c>
      <c r="T29" s="7">
        <f t="shared" si="12"/>
        <v>-3.2441513861042992E-2</v>
      </c>
      <c r="U29" s="7">
        <f t="shared" si="13"/>
        <v>-7.2050578310092206E-3</v>
      </c>
      <c r="X29" t="s">
        <v>157</v>
      </c>
      <c r="Y29">
        <v>-361.89991622204798</v>
      </c>
      <c r="Z29">
        <v>-363.484566353655</v>
      </c>
      <c r="AA29">
        <v>-363.47067810308602</v>
      </c>
      <c r="AC29" t="s">
        <v>157</v>
      </c>
      <c r="AD29">
        <v>-115.099343603612</v>
      </c>
      <c r="AE29">
        <v>-115.58346480244801</v>
      </c>
      <c r="AF29">
        <v>-115.586990640854</v>
      </c>
      <c r="AH29" t="s">
        <v>157</v>
      </c>
      <c r="AI29">
        <v>-246.79378299426099</v>
      </c>
      <c r="AJ29">
        <v>-247.88879831071901</v>
      </c>
      <c r="AK29">
        <v>-247.87269989546701</v>
      </c>
      <c r="AM29" t="s">
        <v>233</v>
      </c>
      <c r="AN29">
        <v>-246.793789111329</v>
      </c>
      <c r="AO29">
        <v>-247.88883039928399</v>
      </c>
      <c r="AP29">
        <v>-247.87273599916</v>
      </c>
      <c r="AR29" t="s">
        <v>253</v>
      </c>
      <c r="AS29">
        <v>-115.09935423660301</v>
      </c>
      <c r="AT29">
        <v>-115.58350116278299</v>
      </c>
      <c r="AU29">
        <v>-115.587034468051</v>
      </c>
    </row>
    <row r="30" spans="1:47" x14ac:dyDescent="0.2">
      <c r="A30" t="s">
        <v>158</v>
      </c>
      <c r="B30" s="1">
        <f t="shared" si="0"/>
        <v>15.627951704315214</v>
      </c>
      <c r="C30" s="1">
        <f t="shared" si="1"/>
        <v>19.099960081071188</v>
      </c>
      <c r="D30" s="1">
        <f t="shared" si="2"/>
        <v>18.537016911658313</v>
      </c>
      <c r="E30" s="1"/>
      <c r="F30" s="1">
        <f t="shared" si="3"/>
        <v>15.609027403962294</v>
      </c>
      <c r="G30" s="1">
        <f t="shared" si="4"/>
        <v>19.013360196427019</v>
      </c>
      <c r="H30" s="1">
        <f t="shared" si="5"/>
        <v>18.427037172646191</v>
      </c>
      <c r="I30" s="1"/>
      <c r="J30" s="1">
        <f t="shared" si="6"/>
        <v>15.618489554138755</v>
      </c>
      <c r="K30" s="1">
        <f t="shared" si="7"/>
        <v>19.056660138749102</v>
      </c>
      <c r="L30" s="1">
        <f t="shared" si="8"/>
        <v>18.482027042152254</v>
      </c>
      <c r="O30" s="1">
        <f t="shared" si="9"/>
        <v>-1.8924300352919587E-2</v>
      </c>
      <c r="P30" s="1">
        <f t="shared" si="10"/>
        <v>-8.6599884644169123E-2</v>
      </c>
      <c r="Q30" s="1">
        <f t="shared" si="11"/>
        <v>-0.10997973901212177</v>
      </c>
      <c r="R30" s="1"/>
      <c r="S30" t="s">
        <v>158</v>
      </c>
      <c r="T30" s="7">
        <f t="shared" si="12"/>
        <v>-6.7675584291249535E-2</v>
      </c>
      <c r="U30" s="7">
        <f t="shared" si="13"/>
        <v>-2.3379854367952646E-2</v>
      </c>
      <c r="X30" t="s">
        <v>158</v>
      </c>
      <c r="Y30">
        <v>-455.86138749674399</v>
      </c>
      <c r="Z30">
        <v>-457.68263263731802</v>
      </c>
      <c r="AA30">
        <v>-457.65714347548999</v>
      </c>
      <c r="AC30" t="s">
        <v>158</v>
      </c>
      <c r="AD30">
        <v>-227.91824593163301</v>
      </c>
      <c r="AE30">
        <v>-228.826097285202</v>
      </c>
      <c r="AF30">
        <v>-228.813802699669</v>
      </c>
      <c r="AH30" t="s">
        <v>158</v>
      </c>
      <c r="AI30">
        <v>-227.91823683983699</v>
      </c>
      <c r="AJ30">
        <v>-228.82609762953001</v>
      </c>
      <c r="AK30">
        <v>-228.81380016024201</v>
      </c>
      <c r="AM30" t="s">
        <v>234</v>
      </c>
      <c r="AN30">
        <v>-227.918251918235</v>
      </c>
      <c r="AO30">
        <v>-228.826166633816</v>
      </c>
      <c r="AP30">
        <v>-228.81388779187199</v>
      </c>
      <c r="AR30" t="s">
        <v>254</v>
      </c>
      <c r="AS30">
        <v>-227.918261011026</v>
      </c>
      <c r="AT30">
        <v>-228.826166286611</v>
      </c>
      <c r="AU30">
        <v>-228.813890331902</v>
      </c>
    </row>
    <row r="31" spans="1:47" x14ac:dyDescent="0.2">
      <c r="A31" t="s">
        <v>159</v>
      </c>
      <c r="B31" s="1">
        <f t="shared" si="0"/>
        <v>12.332630761474432</v>
      </c>
      <c r="C31" s="1">
        <f t="shared" si="1"/>
        <v>16.195822455465123</v>
      </c>
      <c r="D31" s="1">
        <f t="shared" si="2"/>
        <v>15.684171847332559</v>
      </c>
      <c r="E31" s="1"/>
      <c r="F31" s="1">
        <f t="shared" si="3"/>
        <v>12.318969580967318</v>
      </c>
      <c r="G31" s="1">
        <f t="shared" si="4"/>
        <v>16.131562646951011</v>
      </c>
      <c r="H31" s="1">
        <f t="shared" si="5"/>
        <v>15.60530468190623</v>
      </c>
      <c r="I31" s="1"/>
      <c r="J31" s="1">
        <f t="shared" si="6"/>
        <v>12.325800171220875</v>
      </c>
      <c r="K31" s="1">
        <f t="shared" si="7"/>
        <v>16.163692551208065</v>
      </c>
      <c r="L31" s="1">
        <f t="shared" si="8"/>
        <v>15.644738264619395</v>
      </c>
      <c r="O31" s="1">
        <f t="shared" si="9"/>
        <v>-1.3661180507114068E-2</v>
      </c>
      <c r="P31" s="1">
        <f t="shared" si="10"/>
        <v>-6.4259808514112393E-2</v>
      </c>
      <c r="Q31" s="1">
        <f t="shared" si="11"/>
        <v>-7.8867165426329322E-2</v>
      </c>
      <c r="R31" s="1"/>
      <c r="S31" t="s">
        <v>159</v>
      </c>
      <c r="T31" s="7">
        <f t="shared" si="12"/>
        <v>-5.0598628006998325E-2</v>
      </c>
      <c r="U31" s="7">
        <f t="shared" si="13"/>
        <v>-1.4607356912216929E-2</v>
      </c>
      <c r="X31" t="s">
        <v>159</v>
      </c>
      <c r="Y31">
        <v>-416.17024644697102</v>
      </c>
      <c r="Z31">
        <v>-417.926782721329</v>
      </c>
      <c r="AA31">
        <v>-417.91336809525001</v>
      </c>
      <c r="AC31" t="s">
        <v>159</v>
      </c>
      <c r="AD31">
        <v>-208.07529352067999</v>
      </c>
      <c r="AE31">
        <v>-208.95048517097399</v>
      </c>
      <c r="AF31">
        <v>-208.944184986094</v>
      </c>
      <c r="AH31" t="s">
        <v>159</v>
      </c>
      <c r="AI31">
        <v>-208.07529962899201</v>
      </c>
      <c r="AJ31">
        <v>-208.95048786547301</v>
      </c>
      <c r="AK31">
        <v>-208.94418879138499</v>
      </c>
      <c r="AM31" t="s">
        <v>235</v>
      </c>
      <c r="AN31">
        <v>-208.07531051305901</v>
      </c>
      <c r="AO31">
        <v>-208.95053906643901</v>
      </c>
      <c r="AP31">
        <v>-208.944251634377</v>
      </c>
      <c r="AR31" t="s">
        <v>255</v>
      </c>
      <c r="AS31">
        <v>-208.07530440708899</v>
      </c>
      <c r="AT31">
        <v>-208.95053637452699</v>
      </c>
      <c r="AU31">
        <v>-208.944247825925</v>
      </c>
    </row>
    <row r="32" spans="1:47" x14ac:dyDescent="0.2">
      <c r="A32" t="s">
        <v>160</v>
      </c>
      <c r="B32" s="1">
        <f t="shared" si="0"/>
        <v>15.740193833527657</v>
      </c>
      <c r="C32" s="1">
        <f t="shared" si="1"/>
        <v>19.493369625728775</v>
      </c>
      <c r="D32" s="1">
        <f t="shared" si="2"/>
        <v>18.858116093710674</v>
      </c>
      <c r="E32" s="1"/>
      <c r="F32" s="1">
        <f t="shared" si="3"/>
        <v>15.722445253744349</v>
      </c>
      <c r="G32" s="1">
        <f t="shared" si="4"/>
        <v>19.412490664897462</v>
      </c>
      <c r="H32" s="1">
        <f t="shared" si="5"/>
        <v>18.756118798226282</v>
      </c>
      <c r="I32" s="1"/>
      <c r="J32" s="1">
        <f t="shared" si="6"/>
        <v>15.731319543636003</v>
      </c>
      <c r="K32" s="1">
        <f t="shared" si="7"/>
        <v>19.452930145313118</v>
      </c>
      <c r="L32" s="1">
        <f t="shared" si="8"/>
        <v>18.80711744596848</v>
      </c>
      <c r="O32" s="1">
        <f t="shared" si="9"/>
        <v>-1.7748579783308571E-2</v>
      </c>
      <c r="P32" s="1">
        <f t="shared" si="10"/>
        <v>-8.0878960831313407E-2</v>
      </c>
      <c r="Q32" s="1">
        <f t="shared" si="11"/>
        <v>-0.10199729548439151</v>
      </c>
      <c r="R32" s="1"/>
      <c r="S32" t="s">
        <v>160</v>
      </c>
      <c r="T32" s="7">
        <f t="shared" si="12"/>
        <v>-6.3130381048004836E-2</v>
      </c>
      <c r="U32" s="7">
        <f t="shared" si="13"/>
        <v>-2.1118334653078108E-2</v>
      </c>
      <c r="X32" t="s">
        <v>160</v>
      </c>
      <c r="Y32">
        <v>-640.59296241412903</v>
      </c>
      <c r="Z32">
        <v>-643.16843099949006</v>
      </c>
      <c r="AA32">
        <v>-643.11443220720503</v>
      </c>
      <c r="AC32" t="s">
        <v>160</v>
      </c>
      <c r="AD32">
        <v>-227.918260930781</v>
      </c>
      <c r="AE32">
        <v>-228.82599211915601</v>
      </c>
      <c r="AF32">
        <v>-228.813720339806</v>
      </c>
      <c r="AH32" t="s">
        <v>160</v>
      </c>
      <c r="AI32">
        <v>-412.64961788886302</v>
      </c>
      <c r="AJ32">
        <v>-414.31137421975802</v>
      </c>
      <c r="AK32">
        <v>-414.27065954772303</v>
      </c>
      <c r="AM32" t="s">
        <v>333</v>
      </c>
      <c r="AN32">
        <v>-412.64962977803702</v>
      </c>
      <c r="AO32">
        <v>-414.31143320925997</v>
      </c>
      <c r="AP32">
        <v>-414.27073420227401</v>
      </c>
      <c r="AR32" t="s">
        <v>334</v>
      </c>
      <c r="AS32">
        <v>-227.918277325768</v>
      </c>
      <c r="AT32">
        <v>-228.82606201847699</v>
      </c>
      <c r="AU32">
        <v>-228.81380822828501</v>
      </c>
    </row>
    <row r="33" spans="1:47" x14ac:dyDescent="0.2">
      <c r="A33" t="s">
        <v>161</v>
      </c>
      <c r="B33" s="1">
        <f t="shared" si="0"/>
        <v>15.335356765409745</v>
      </c>
      <c r="C33" s="1">
        <f t="shared" si="1"/>
        <v>19.184880695142692</v>
      </c>
      <c r="D33" s="1">
        <f t="shared" si="2"/>
        <v>18.560488612120889</v>
      </c>
      <c r="E33" s="1"/>
      <c r="F33" s="1">
        <f t="shared" si="3"/>
        <v>15.320033451521638</v>
      </c>
      <c r="G33" s="1">
        <f t="shared" si="4"/>
        <v>19.113013376204666</v>
      </c>
      <c r="H33" s="1">
        <f t="shared" si="5"/>
        <v>18.471047499913489</v>
      </c>
      <c r="I33" s="1"/>
      <c r="J33" s="1">
        <f t="shared" si="6"/>
        <v>15.327695108465692</v>
      </c>
      <c r="K33" s="1">
        <f t="shared" si="7"/>
        <v>19.148947035673679</v>
      </c>
      <c r="L33" s="1">
        <f t="shared" si="8"/>
        <v>18.515768056017187</v>
      </c>
      <c r="O33" s="1">
        <f t="shared" si="9"/>
        <v>-1.5323313888107037E-2</v>
      </c>
      <c r="P33" s="1">
        <f t="shared" si="10"/>
        <v>-7.1867318938025448E-2</v>
      </c>
      <c r="Q33" s="1">
        <f t="shared" si="11"/>
        <v>-8.9441112207399698E-2</v>
      </c>
      <c r="R33" s="1"/>
      <c r="S33" t="s">
        <v>161</v>
      </c>
      <c r="T33" s="7">
        <f t="shared" si="12"/>
        <v>-5.6544005049918411E-2</v>
      </c>
      <c r="U33" s="7">
        <f t="shared" si="13"/>
        <v>-1.7573793269374249E-2</v>
      </c>
      <c r="X33" t="s">
        <v>161</v>
      </c>
      <c r="Y33">
        <v>-620.74885363384499</v>
      </c>
      <c r="Z33">
        <v>-623.29223369070303</v>
      </c>
      <c r="AA33">
        <v>-623.24411541494601</v>
      </c>
      <c r="AC33" t="s">
        <v>161</v>
      </c>
      <c r="AD33">
        <v>-208.07517145929401</v>
      </c>
      <c r="AE33">
        <v>-208.950427495914</v>
      </c>
      <c r="AF33">
        <v>-208.94409010418099</v>
      </c>
      <c r="AH33" t="s">
        <v>161</v>
      </c>
      <c r="AI33">
        <v>-412.64924372897298</v>
      </c>
      <c r="AJ33">
        <v>-414.311233142596</v>
      </c>
      <c r="AK33">
        <v>-414.27044729065199</v>
      </c>
      <c r="AM33" t="s">
        <v>335</v>
      </c>
      <c r="AN33">
        <v>-412.64925533501503</v>
      </c>
      <c r="AO33">
        <v>-414.31128641975698</v>
      </c>
      <c r="AP33">
        <v>-414.27051272370602</v>
      </c>
      <c r="AR33" t="s">
        <v>336</v>
      </c>
      <c r="AS33">
        <v>-208.07518427250599</v>
      </c>
      <c r="AT33">
        <v>-208.950488746611</v>
      </c>
      <c r="AU33">
        <v>-208.944167204606</v>
      </c>
    </row>
    <row r="34" spans="1:47" x14ac:dyDescent="0.2">
      <c r="A34" t="s">
        <v>162</v>
      </c>
      <c r="B34" s="1">
        <f t="shared" si="0"/>
        <v>-3.9473917890991084</v>
      </c>
      <c r="C34" s="1">
        <f t="shared" si="1"/>
        <v>4.7611086563733567</v>
      </c>
      <c r="D34" s="1">
        <f t="shared" si="2"/>
        <v>1.5157349565773452</v>
      </c>
      <c r="E34" s="1"/>
      <c r="F34" s="1">
        <f t="shared" si="3"/>
        <v>-3.9609971940469868</v>
      </c>
      <c r="G34" s="1">
        <f t="shared" si="4"/>
        <v>4.6916487280953296</v>
      </c>
      <c r="H34" s="1">
        <f t="shared" si="5"/>
        <v>1.4367247321620795</v>
      </c>
      <c r="I34" s="1"/>
      <c r="J34" s="1">
        <f t="shared" si="6"/>
        <v>-3.9541944915730474</v>
      </c>
      <c r="K34" s="1">
        <f t="shared" si="7"/>
        <v>4.7263786922343431</v>
      </c>
      <c r="L34" s="1">
        <f t="shared" si="8"/>
        <v>1.4762298443697124</v>
      </c>
      <c r="O34" s="1">
        <f t="shared" si="9"/>
        <v>-1.360540494787843E-2</v>
      </c>
      <c r="P34" s="1">
        <f t="shared" si="10"/>
        <v>-6.945992827802705E-2</v>
      </c>
      <c r="Q34" s="1">
        <f t="shared" si="11"/>
        <v>-7.9010224415265728E-2</v>
      </c>
      <c r="R34" s="1"/>
      <c r="S34" t="s">
        <v>162</v>
      </c>
      <c r="T34" s="7">
        <f t="shared" si="12"/>
        <v>-5.585452333014862E-2</v>
      </c>
      <c r="U34" s="7">
        <f t="shared" si="13"/>
        <v>-9.5502961372386785E-3</v>
      </c>
      <c r="X34" t="s">
        <v>435</v>
      </c>
      <c r="Y34">
        <v>-461.58430202774298</v>
      </c>
      <c r="Z34">
        <v>-463.70766899497397</v>
      </c>
      <c r="AA34">
        <v>-463.68527674008601</v>
      </c>
      <c r="AC34" t="s">
        <v>162</v>
      </c>
      <c r="AD34">
        <v>-230.79529638539501</v>
      </c>
      <c r="AE34">
        <v>-231.85004094136599</v>
      </c>
      <c r="AF34">
        <v>-231.84143075608699</v>
      </c>
      <c r="AH34" t="s">
        <v>162</v>
      </c>
      <c r="AI34">
        <v>-230.795296211318</v>
      </c>
      <c r="AJ34">
        <v>-231.850040744322</v>
      </c>
      <c r="AK34">
        <v>-231.841430506693</v>
      </c>
      <c r="AM34" t="s">
        <v>337</v>
      </c>
      <c r="AN34">
        <v>-230.79530705163199</v>
      </c>
      <c r="AO34">
        <v>-231.85009608969901</v>
      </c>
      <c r="AP34">
        <v>-231.84149346684899</v>
      </c>
      <c r="AR34" t="s">
        <v>338</v>
      </c>
      <c r="AS34">
        <v>-230.795307226673</v>
      </c>
      <c r="AT34">
        <v>-231.850096287426</v>
      </c>
      <c r="AU34">
        <v>-231.84149370673299</v>
      </c>
    </row>
    <row r="35" spans="1:47" x14ac:dyDescent="0.2">
      <c r="A35" t="s">
        <v>163</v>
      </c>
      <c r="B35" s="1">
        <f t="shared" si="0"/>
        <v>-3.3186032816514222</v>
      </c>
      <c r="C35" s="1">
        <f t="shared" si="1"/>
        <v>6.0671880416713817</v>
      </c>
      <c r="D35" s="1">
        <f t="shared" si="2"/>
        <v>2.5122771390054042</v>
      </c>
      <c r="E35" s="1"/>
      <c r="F35" s="1">
        <f t="shared" si="3"/>
        <v>-3.33223184984451</v>
      </c>
      <c r="G35" s="1">
        <f t="shared" si="4"/>
        <v>5.9982401454573457</v>
      </c>
      <c r="H35" s="1">
        <f t="shared" si="5"/>
        <v>2.4317338580345917</v>
      </c>
      <c r="I35" s="1"/>
      <c r="J35" s="1">
        <f t="shared" si="6"/>
        <v>-3.3254175657479661</v>
      </c>
      <c r="K35" s="1">
        <f t="shared" si="7"/>
        <v>6.0327140935643637</v>
      </c>
      <c r="L35" s="1">
        <f t="shared" si="8"/>
        <v>2.472005498519998</v>
      </c>
      <c r="O35" s="1">
        <f t="shared" si="9"/>
        <v>-1.3628568193087887E-2</v>
      </c>
      <c r="P35" s="1">
        <f t="shared" si="10"/>
        <v>-6.8947896214035964E-2</v>
      </c>
      <c r="Q35" s="1">
        <f t="shared" si="11"/>
        <v>-8.0543280970812425E-2</v>
      </c>
      <c r="R35" s="1"/>
      <c r="S35" t="s">
        <v>163</v>
      </c>
      <c r="T35" s="7">
        <f t="shared" si="12"/>
        <v>-5.5319328020948078E-2</v>
      </c>
      <c r="U35" s="7">
        <f t="shared" si="13"/>
        <v>-1.1595384756776461E-2</v>
      </c>
      <c r="X35" t="s">
        <v>163</v>
      </c>
      <c r="Y35">
        <v>-493.58205416863501</v>
      </c>
      <c r="Z35">
        <v>-495.78723384736003</v>
      </c>
      <c r="AA35">
        <v>-495.74939081618999</v>
      </c>
      <c r="AC35" t="s">
        <v>163</v>
      </c>
      <c r="AD35">
        <v>-246.793669921034</v>
      </c>
      <c r="AE35">
        <v>-247.88878220442601</v>
      </c>
      <c r="AF35">
        <v>-247.87269291165299</v>
      </c>
      <c r="AH35" t="s">
        <v>163</v>
      </c>
      <c r="AI35">
        <v>-246.79367277834299</v>
      </c>
      <c r="AJ35">
        <v>-247.88878296374801</v>
      </c>
      <c r="AK35">
        <v>-247.87269433624201</v>
      </c>
      <c r="AM35" t="s">
        <v>339</v>
      </c>
      <c r="AN35">
        <v>-246.793683644141</v>
      </c>
      <c r="AO35">
        <v>-247.88883795152901</v>
      </c>
      <c r="AP35">
        <v>-247.872758513604</v>
      </c>
      <c r="AR35" t="s">
        <v>340</v>
      </c>
      <c r="AS35">
        <v>-246.79368077374099</v>
      </c>
      <c r="AT35">
        <v>-247.888837092107</v>
      </c>
      <c r="AU35">
        <v>-247.87275708817401</v>
      </c>
    </row>
    <row r="36" spans="1:47" x14ac:dyDescent="0.2">
      <c r="A36" t="s">
        <v>164</v>
      </c>
      <c r="B36" s="1">
        <f t="shared" si="0"/>
        <v>-0.35383631628641865</v>
      </c>
      <c r="C36" s="1">
        <f t="shared" si="1"/>
        <v>11.278231831014031</v>
      </c>
      <c r="D36" s="1">
        <f t="shared" si="2"/>
        <v>7.8578244389031084</v>
      </c>
      <c r="E36" s="1"/>
      <c r="F36" s="1">
        <f t="shared" si="3"/>
        <v>-0.37834101401802145</v>
      </c>
      <c r="G36" s="1">
        <f t="shared" si="4"/>
        <v>11.149242506119636</v>
      </c>
      <c r="H36" s="1">
        <f t="shared" si="5"/>
        <v>7.7019011557226484</v>
      </c>
      <c r="I36" s="1"/>
      <c r="J36" s="1">
        <f t="shared" si="6"/>
        <v>-0.36608866515222005</v>
      </c>
      <c r="K36" s="1">
        <f t="shared" si="7"/>
        <v>11.213737168566833</v>
      </c>
      <c r="L36" s="1">
        <f t="shared" si="8"/>
        <v>7.7798627973128784</v>
      </c>
      <c r="O36" s="1">
        <f t="shared" si="9"/>
        <v>-2.4504697731602798E-2</v>
      </c>
      <c r="P36" s="1">
        <f t="shared" si="10"/>
        <v>-0.12898932489439474</v>
      </c>
      <c r="Q36" s="1">
        <f t="shared" si="11"/>
        <v>-0.15592328318046</v>
      </c>
      <c r="R36" s="1"/>
      <c r="S36" t="s">
        <v>164</v>
      </c>
      <c r="T36" s="7">
        <f t="shared" si="12"/>
        <v>-0.10448462716279194</v>
      </c>
      <c r="U36" s="7">
        <f t="shared" si="13"/>
        <v>-2.6933958286065263E-2</v>
      </c>
      <c r="X36" t="s">
        <v>164</v>
      </c>
      <c r="Y36">
        <v>-825.30106163928303</v>
      </c>
      <c r="Z36">
        <v>-828.64182866077999</v>
      </c>
      <c r="AA36">
        <v>-828.55529161944901</v>
      </c>
      <c r="AC36" t="s">
        <v>164</v>
      </c>
      <c r="AD36">
        <v>-412.65081275678102</v>
      </c>
      <c r="AE36">
        <v>-414.31192782861598</v>
      </c>
      <c r="AF36">
        <v>-414.271384701925</v>
      </c>
      <c r="AH36" t="s">
        <v>164</v>
      </c>
      <c r="AI36">
        <v>-412.65081275654097</v>
      </c>
      <c r="AJ36">
        <v>-414.311927826447</v>
      </c>
      <c r="AK36">
        <v>-414.27138467771903</v>
      </c>
      <c r="AM36" t="s">
        <v>341</v>
      </c>
      <c r="AN36">
        <v>-412.650832282068</v>
      </c>
      <c r="AO36">
        <v>-414.31203060412997</v>
      </c>
      <c r="AP36">
        <v>-414.27150893193698</v>
      </c>
      <c r="AR36" t="s">
        <v>342</v>
      </c>
      <c r="AS36">
        <v>-412.65083228197398</v>
      </c>
      <c r="AT36">
        <v>-414.31203060849799</v>
      </c>
      <c r="AU36">
        <v>-414.27150892726502</v>
      </c>
    </row>
    <row r="37" spans="1:47" x14ac:dyDescent="0.2">
      <c r="A37" t="s">
        <v>191</v>
      </c>
      <c r="B37" s="1">
        <f t="shared" si="0"/>
        <v>-3.6051982903582767</v>
      </c>
      <c r="C37" s="1">
        <f t="shared" si="1"/>
        <v>5.4935801864302727</v>
      </c>
      <c r="D37" s="1">
        <f t="shared" si="2"/>
        <v>2.0870869201536491</v>
      </c>
      <c r="E37" s="1"/>
      <c r="F37" s="1">
        <f t="shared" si="3"/>
        <v>-3.6188954723440729</v>
      </c>
      <c r="G37" s="1">
        <f t="shared" si="4"/>
        <v>5.4234727580576774</v>
      </c>
      <c r="H37" s="1">
        <f t="shared" si="5"/>
        <v>2.0062136187974913</v>
      </c>
      <c r="I37" s="1"/>
      <c r="J37" s="1">
        <f t="shared" si="6"/>
        <v>-3.6120468813511746</v>
      </c>
      <c r="K37" s="1">
        <f t="shared" si="7"/>
        <v>5.4585264722439746</v>
      </c>
      <c r="L37" s="1">
        <f t="shared" si="8"/>
        <v>2.0466502694755704</v>
      </c>
      <c r="O37" s="1">
        <f t="shared" si="9"/>
        <v>-1.3697181985796281E-2</v>
      </c>
      <c r="P37" s="1">
        <f t="shared" si="10"/>
        <v>-7.0107428372595315E-2</v>
      </c>
      <c r="Q37" s="1">
        <f t="shared" si="11"/>
        <v>-8.0873301356157778E-2</v>
      </c>
      <c r="R37" s="1"/>
      <c r="S37" t="s">
        <v>191</v>
      </c>
      <c r="T37" s="7">
        <f t="shared" si="12"/>
        <v>-5.6410246386799034E-2</v>
      </c>
      <c r="U37" s="7">
        <f t="shared" si="13"/>
        <v>-1.0765872983562463E-2</v>
      </c>
      <c r="X37" t="s">
        <v>191</v>
      </c>
      <c r="Y37">
        <v>-477.58323787120099</v>
      </c>
      <c r="Z37">
        <v>-479.747581516249</v>
      </c>
      <c r="AA37">
        <v>-479.71745600931899</v>
      </c>
      <c r="AC37" t="s">
        <v>191</v>
      </c>
      <c r="AD37">
        <v>-230.79526342565001</v>
      </c>
      <c r="AE37">
        <v>-231.85003167031201</v>
      </c>
      <c r="AF37">
        <v>-231.84141665140501</v>
      </c>
      <c r="AH37" t="s">
        <v>191</v>
      </c>
      <c r="AI37">
        <v>-246.79371969449201</v>
      </c>
      <c r="AJ37">
        <v>-247.88879526901599</v>
      </c>
      <c r="AK37">
        <v>-247.87271337333499</v>
      </c>
      <c r="AM37" t="s">
        <v>343</v>
      </c>
      <c r="AN37">
        <v>-246.79373034971101</v>
      </c>
      <c r="AO37">
        <v>-247.88884877863799</v>
      </c>
      <c r="AP37">
        <v>-247.87277591599201</v>
      </c>
      <c r="AR37" t="s">
        <v>344</v>
      </c>
      <c r="AS37">
        <v>-230.79527459827901</v>
      </c>
      <c r="AT37">
        <v>-231.850089883984</v>
      </c>
      <c r="AU37">
        <v>-231.841482988552</v>
      </c>
    </row>
    <row r="38" spans="1:47" x14ac:dyDescent="0.2">
      <c r="A38" t="s">
        <v>199</v>
      </c>
      <c r="B38" s="1">
        <f t="shared" si="0"/>
        <v>-3.4237844115605149</v>
      </c>
      <c r="C38" s="1">
        <f t="shared" si="1"/>
        <v>7.6333054485942116</v>
      </c>
      <c r="D38" s="1">
        <f t="shared" si="2"/>
        <v>3.9648394039271131</v>
      </c>
      <c r="E38" s="1"/>
      <c r="F38" s="1">
        <f t="shared" si="3"/>
        <v>-3.4429344578521888</v>
      </c>
      <c r="G38" s="1">
        <f t="shared" si="4"/>
        <v>7.5324137081440536</v>
      </c>
      <c r="H38" s="1">
        <f t="shared" si="5"/>
        <v>3.8469731600546972</v>
      </c>
      <c r="I38" s="1"/>
      <c r="J38" s="1">
        <f t="shared" si="6"/>
        <v>-3.4333594347063521</v>
      </c>
      <c r="K38" s="1">
        <f t="shared" si="7"/>
        <v>7.582859578369133</v>
      </c>
      <c r="L38" s="1">
        <f t="shared" si="8"/>
        <v>3.9059062819909052</v>
      </c>
      <c r="O38" s="1">
        <f t="shared" si="9"/>
        <v>-1.9150046291673828E-2</v>
      </c>
      <c r="P38" s="1">
        <f t="shared" si="10"/>
        <v>-0.10089174045015792</v>
      </c>
      <c r="Q38" s="1">
        <f t="shared" si="11"/>
        <v>-0.11786624387241584</v>
      </c>
      <c r="R38" s="1"/>
      <c r="S38" t="s">
        <v>199</v>
      </c>
      <c r="T38" s="7">
        <f t="shared" si="12"/>
        <v>-8.1741694158484091E-2</v>
      </c>
      <c r="U38" s="7">
        <f t="shared" si="13"/>
        <v>-1.6974503422257925E-2</v>
      </c>
      <c r="X38" t="s">
        <v>436</v>
      </c>
      <c r="Y38">
        <v>-643.44137932597903</v>
      </c>
      <c r="Z38">
        <v>-646.17454831797602</v>
      </c>
      <c r="AA38">
        <v>-646.11960656545398</v>
      </c>
      <c r="AC38" t="s">
        <v>199</v>
      </c>
      <c r="AD38">
        <v>-230.79521380310999</v>
      </c>
      <c r="AE38">
        <v>-231.85000708381199</v>
      </c>
      <c r="AF38">
        <v>-231.841386540196</v>
      </c>
      <c r="AH38" t="s">
        <v>199</v>
      </c>
      <c r="AI38">
        <v>-412.65162167040398</v>
      </c>
      <c r="AJ38">
        <v>-414.31237678813</v>
      </c>
      <c r="AK38">
        <v>-414.271901651745</v>
      </c>
      <c r="AM38" t="s">
        <v>345</v>
      </c>
      <c r="AN38">
        <v>-412.65163701869102</v>
      </c>
      <c r="AO38">
        <v>-414.31245543396398</v>
      </c>
      <c r="AP38">
        <v>-414.27199564675198</v>
      </c>
      <c r="AR38" t="s">
        <v>346</v>
      </c>
      <c r="AS38">
        <v>-230.79522897236299</v>
      </c>
      <c r="AT38">
        <v>-231.85008921919399</v>
      </c>
      <c r="AU38">
        <v>-231.841480376997</v>
      </c>
    </row>
    <row r="39" spans="1:47" x14ac:dyDescent="0.2">
      <c r="A39" t="s">
        <v>196</v>
      </c>
      <c r="B39" s="1">
        <f t="shared" si="0"/>
        <v>-2.0530601817842431</v>
      </c>
      <c r="C39" s="1">
        <f t="shared" si="1"/>
        <v>8.7258914289160749</v>
      </c>
      <c r="D39" s="1">
        <f t="shared" si="2"/>
        <v>5.10939369106441</v>
      </c>
      <c r="E39" s="1"/>
      <c r="F39" s="1">
        <f t="shared" si="3"/>
        <v>-2.0718835038997656</v>
      </c>
      <c r="G39" s="1">
        <f t="shared" si="4"/>
        <v>8.6282418832608521</v>
      </c>
      <c r="H39" s="1">
        <f t="shared" si="5"/>
        <v>4.9935088039639961</v>
      </c>
      <c r="I39" s="1"/>
      <c r="J39" s="1">
        <f t="shared" si="6"/>
        <v>-2.0624718428420046</v>
      </c>
      <c r="K39" s="1">
        <f t="shared" si="7"/>
        <v>8.6770666560884635</v>
      </c>
      <c r="L39" s="1">
        <f t="shared" si="8"/>
        <v>5.051451247514203</v>
      </c>
      <c r="O39" s="1">
        <f t="shared" si="9"/>
        <v>-1.8823322115522512E-2</v>
      </c>
      <c r="P39" s="1">
        <f t="shared" si="10"/>
        <v>-9.764954565522288E-2</v>
      </c>
      <c r="Q39" s="1">
        <f t="shared" si="11"/>
        <v>-0.11588488710041389</v>
      </c>
      <c r="R39" s="1"/>
      <c r="S39" t="s">
        <v>196</v>
      </c>
      <c r="T39" s="7">
        <f t="shared" si="12"/>
        <v>-7.8826223539700369E-2</v>
      </c>
      <c r="U39" s="7">
        <f t="shared" si="13"/>
        <v>-1.8235341445191011E-2</v>
      </c>
      <c r="X39" t="s">
        <v>196</v>
      </c>
      <c r="Y39">
        <v>-659.44173585701299</v>
      </c>
      <c r="Z39">
        <v>-662.21499796687306</v>
      </c>
      <c r="AA39">
        <v>-662.15258989040899</v>
      </c>
      <c r="AC39" t="s">
        <v>196</v>
      </c>
      <c r="AD39">
        <v>-246.79354531009699</v>
      </c>
      <c r="AE39">
        <v>-247.88875534450401</v>
      </c>
      <c r="AF39">
        <v>-247.87263563605001</v>
      </c>
      <c r="AH39" t="s">
        <v>196</v>
      </c>
      <c r="AI39">
        <v>-412.65146230643802</v>
      </c>
      <c r="AJ39">
        <v>-414.31233702981802</v>
      </c>
      <c r="AK39">
        <v>-414.27181191756398</v>
      </c>
      <c r="AM39" t="s">
        <v>347</v>
      </c>
      <c r="AN39">
        <v>-412.65147754636399</v>
      </c>
      <c r="AO39">
        <v>-414.31241651251997</v>
      </c>
      <c r="AP39">
        <v>-414.27190753694202</v>
      </c>
      <c r="AR39" t="s">
        <v>348</v>
      </c>
      <c r="AS39">
        <v>-246.79356006704299</v>
      </c>
      <c r="AT39">
        <v>-247.88883147625199</v>
      </c>
      <c r="AU39">
        <v>-247.87272469098701</v>
      </c>
    </row>
    <row r="40" spans="1:47" x14ac:dyDescent="0.2">
      <c r="A40" t="s">
        <v>171</v>
      </c>
      <c r="B40" s="1">
        <f t="shared" si="0"/>
        <v>-2.8572162698210288</v>
      </c>
      <c r="C40" s="1">
        <f t="shared" si="1"/>
        <v>2.3500633974718701</v>
      </c>
      <c r="D40" s="1">
        <f t="shared" si="2"/>
        <v>0.65460986951956279</v>
      </c>
      <c r="E40" s="1"/>
      <c r="F40" s="1">
        <f t="shared" si="3"/>
        <v>-2.8647525378030738</v>
      </c>
      <c r="G40" s="1">
        <f t="shared" si="4"/>
        <v>2.3129337312772531</v>
      </c>
      <c r="H40" s="1">
        <f t="shared" si="5"/>
        <v>0.61486122149577116</v>
      </c>
      <c r="I40" s="1"/>
      <c r="J40" s="1">
        <f t="shared" si="6"/>
        <v>-2.8609844038120515</v>
      </c>
      <c r="K40" s="1">
        <f t="shared" si="7"/>
        <v>2.3314985643745616</v>
      </c>
      <c r="L40" s="1">
        <f t="shared" si="8"/>
        <v>0.63473554550766698</v>
      </c>
      <c r="O40" s="1">
        <f t="shared" si="9"/>
        <v>-7.5362679820449863E-3</v>
      </c>
      <c r="P40" s="1">
        <f t="shared" si="10"/>
        <v>-3.7129666194616995E-2</v>
      </c>
      <c r="Q40" s="1">
        <f t="shared" si="11"/>
        <v>-3.9748648023791633E-2</v>
      </c>
      <c r="R40" s="1"/>
      <c r="S40" t="s">
        <v>171</v>
      </c>
      <c r="T40" s="7">
        <f t="shared" si="12"/>
        <v>-2.9593398212572009E-2</v>
      </c>
      <c r="U40" s="7">
        <f t="shared" si="13"/>
        <v>-2.6189818291746381E-3</v>
      </c>
      <c r="X40" t="s">
        <v>171</v>
      </c>
      <c r="Y40">
        <v>-308.86055379442399</v>
      </c>
      <c r="Z40">
        <v>-310.29543947670197</v>
      </c>
      <c r="AA40">
        <v>-310.29627785790802</v>
      </c>
      <c r="AC40" t="s">
        <v>438</v>
      </c>
      <c r="AD40">
        <v>-230.79533629026901</v>
      </c>
      <c r="AE40">
        <v>-231.850054285472</v>
      </c>
      <c r="AF40">
        <v>-231.84144919970399</v>
      </c>
      <c r="AH40" t="s">
        <v>171</v>
      </c>
      <c r="AI40">
        <v>-78.069770767921995</v>
      </c>
      <c r="AJ40">
        <v>-78.441640126975997</v>
      </c>
      <c r="AK40">
        <v>-78.453785471017994</v>
      </c>
      <c r="AM40" t="s">
        <v>236</v>
      </c>
      <c r="AN40">
        <v>-78.069775991615998</v>
      </c>
      <c r="AO40">
        <v>-78.441670945224999</v>
      </c>
      <c r="AP40">
        <v>-78.453815862086998</v>
      </c>
      <c r="AR40" t="s">
        <v>440</v>
      </c>
      <c r="AS40">
        <v>-230.79534307638201</v>
      </c>
      <c r="AT40">
        <v>-231.85008263711001</v>
      </c>
      <c r="AU40">
        <v>-231.841482152135</v>
      </c>
    </row>
    <row r="41" spans="1:47" x14ac:dyDescent="0.2">
      <c r="A41" t="s">
        <v>172</v>
      </c>
      <c r="B41" s="1">
        <f t="shared" si="0"/>
        <v>-1.3874135622534614</v>
      </c>
      <c r="C41" s="1">
        <f t="shared" si="1"/>
        <v>4.0600205494641557</v>
      </c>
      <c r="D41" s="1">
        <f t="shared" si="2"/>
        <v>2.5134161967785129</v>
      </c>
      <c r="E41" s="1"/>
      <c r="F41" s="1">
        <f t="shared" si="3"/>
        <v>-1.3969148862723022</v>
      </c>
      <c r="G41" s="1">
        <f t="shared" si="4"/>
        <v>4.0076679332424447</v>
      </c>
      <c r="H41" s="1">
        <f t="shared" si="5"/>
        <v>2.4550661434621652</v>
      </c>
      <c r="I41" s="1"/>
      <c r="J41" s="1">
        <f t="shared" si="6"/>
        <v>-1.3921642242628818</v>
      </c>
      <c r="K41" s="1">
        <f t="shared" si="7"/>
        <v>4.0338442413533002</v>
      </c>
      <c r="L41" s="1">
        <f t="shared" si="8"/>
        <v>2.4842411701203391</v>
      </c>
      <c r="O41" s="1">
        <f t="shared" si="9"/>
        <v>-9.501324018840851E-3</v>
      </c>
      <c r="P41" s="1">
        <f t="shared" si="10"/>
        <v>-5.2352616221710946E-2</v>
      </c>
      <c r="Q41" s="1">
        <f t="shared" si="11"/>
        <v>-5.8350053316347683E-2</v>
      </c>
      <c r="R41" s="1"/>
      <c r="S41" t="s">
        <v>172</v>
      </c>
      <c r="T41" s="7">
        <f t="shared" si="12"/>
        <v>-4.2851292202870095E-2</v>
      </c>
      <c r="U41" s="7">
        <f t="shared" si="13"/>
        <v>-5.9974370946367372E-3</v>
      </c>
      <c r="X41" t="s">
        <v>172</v>
      </c>
      <c r="Y41">
        <v>-490.71913638305699</v>
      </c>
      <c r="Z41">
        <v>-492.76048894526502</v>
      </c>
      <c r="AA41">
        <v>-492.72970043732499</v>
      </c>
      <c r="AC41" t="s">
        <v>172</v>
      </c>
      <c r="AD41">
        <v>-412.651649143143</v>
      </c>
      <c r="AE41">
        <v>-414.31239823996498</v>
      </c>
      <c r="AF41">
        <v>-414.27192612124998</v>
      </c>
      <c r="AH41" t="s">
        <v>172</v>
      </c>
      <c r="AI41">
        <v>-78.069698224069995</v>
      </c>
      <c r="AJ41">
        <v>-78.441620650982998</v>
      </c>
      <c r="AK41">
        <v>-78.453768932575997</v>
      </c>
      <c r="AM41" t="s">
        <v>349</v>
      </c>
      <c r="AN41">
        <v>-78.069705235091007</v>
      </c>
      <c r="AO41">
        <v>-78.441663126492003</v>
      </c>
      <c r="AP41">
        <v>-78.453812662207</v>
      </c>
      <c r="AR41" t="s">
        <v>350</v>
      </c>
      <c r="AS41">
        <v>-412.65165727344498</v>
      </c>
      <c r="AT41">
        <v>-414.31243919365699</v>
      </c>
      <c r="AU41">
        <v>-414.271975378344</v>
      </c>
    </row>
    <row r="42" spans="1:47" x14ac:dyDescent="0.2">
      <c r="A42" t="s">
        <v>173</v>
      </c>
      <c r="B42" s="1">
        <f t="shared" si="0"/>
        <v>-0.37040359745908408</v>
      </c>
      <c r="C42" s="1">
        <f t="shared" si="1"/>
        <v>4.4641348056224981</v>
      </c>
      <c r="D42" s="1">
        <f t="shared" si="2"/>
        <v>2.9611455609800119</v>
      </c>
      <c r="E42" s="1"/>
      <c r="F42" s="1">
        <f t="shared" si="3"/>
        <v>-0.37668119182510029</v>
      </c>
      <c r="G42" s="1">
        <f t="shared" si="4"/>
        <v>4.4087024769700118</v>
      </c>
      <c r="H42" s="1">
        <f t="shared" si="5"/>
        <v>2.9092167427214748</v>
      </c>
      <c r="I42" s="1"/>
      <c r="J42" s="1">
        <f t="shared" si="6"/>
        <v>-0.37354239464209216</v>
      </c>
      <c r="K42" s="1">
        <f t="shared" si="7"/>
        <v>4.436418641296255</v>
      </c>
      <c r="L42" s="1">
        <f t="shared" si="8"/>
        <v>2.9351811518507436</v>
      </c>
      <c r="O42" s="1">
        <f t="shared" si="9"/>
        <v>-6.2775943660162148E-3</v>
      </c>
      <c r="P42" s="1">
        <f t="shared" si="10"/>
        <v>-5.5432328652486262E-2</v>
      </c>
      <c r="Q42" s="1">
        <f t="shared" si="11"/>
        <v>-5.1928818258537124E-2</v>
      </c>
      <c r="R42" s="1"/>
      <c r="S42" t="s">
        <v>173</v>
      </c>
      <c r="T42" s="7">
        <f t="shared" si="12"/>
        <v>-4.9154734286470048E-2</v>
      </c>
      <c r="U42" s="7">
        <f t="shared" si="13"/>
        <v>3.5035103939491385E-3</v>
      </c>
      <c r="X42" t="s">
        <v>173</v>
      </c>
      <c r="Y42">
        <v>-489.504624975507</v>
      </c>
      <c r="Z42">
        <v>-491.51848457822001</v>
      </c>
      <c r="AA42">
        <v>-491.47581292933899</v>
      </c>
      <c r="AC42" t="s">
        <v>173</v>
      </c>
      <c r="AD42">
        <v>-412.65156190405003</v>
      </c>
      <c r="AE42">
        <v>-414.31228834980902</v>
      </c>
      <c r="AF42">
        <v>-414.27183393120498</v>
      </c>
      <c r="AH42" t="s">
        <v>173</v>
      </c>
      <c r="AI42">
        <v>-76.853653347138007</v>
      </c>
      <c r="AJ42">
        <v>-77.199082177061001</v>
      </c>
      <c r="AK42">
        <v>-77.199260112505996</v>
      </c>
      <c r="AM42" t="s">
        <v>351</v>
      </c>
      <c r="AN42">
        <v>-76.853656567086006</v>
      </c>
      <c r="AO42">
        <v>-77.199135563511007</v>
      </c>
      <c r="AP42">
        <v>-77.199301073480001</v>
      </c>
      <c r="AR42" t="s">
        <v>352</v>
      </c>
      <c r="AS42">
        <v>-412.65156868808498</v>
      </c>
      <c r="AT42">
        <v>-414.31232330039398</v>
      </c>
      <c r="AU42">
        <v>-414.271875724067</v>
      </c>
    </row>
    <row r="43" spans="1:47" x14ac:dyDescent="0.2">
      <c r="A43" t="s">
        <v>174</v>
      </c>
      <c r="B43" s="1">
        <f t="shared" ref="B43:B76" si="14">627.5095*(AD43+AI43-Y43)</f>
        <v>-2.6219792496269201</v>
      </c>
      <c r="C43" s="1">
        <f t="shared" ref="C43:C76" si="15">627.5095*(AE43+AJ43-Z43)</f>
        <v>2.8568181081249517</v>
      </c>
      <c r="D43" s="1">
        <f t="shared" ref="D43:D76" si="16">627.5095*(AF43+AK43-AA43)</f>
        <v>1.0402944126167466</v>
      </c>
      <c r="E43" s="1"/>
      <c r="F43" s="1">
        <f t="shared" ref="F43:F76" si="17">627.5095*(AN43+AS43-Y43)</f>
        <v>-2.6295306556518478</v>
      </c>
      <c r="G43" s="1">
        <f t="shared" ref="G43:G76" si="18">627.5095*(AO43+AT43-Z43)</f>
        <v>2.8179372561836478</v>
      </c>
      <c r="H43" s="1">
        <f t="shared" ref="H43:H76" si="19">627.5095*(AP43+AU43-AA43)</f>
        <v>0.99877437369635791</v>
      </c>
      <c r="I43" s="1"/>
      <c r="J43" s="1">
        <f t="shared" ref="J43:J76" si="20">(B43+F43)/2</f>
        <v>-2.625754952639384</v>
      </c>
      <c r="K43" s="1">
        <f t="shared" ref="K43:K76" si="21">(C43+G43)/2</f>
        <v>2.8373776821542998</v>
      </c>
      <c r="L43" s="1">
        <f t="shared" ref="L43:L76" si="22">(D43+H43)/2</f>
        <v>1.0195343931565524</v>
      </c>
      <c r="O43" s="1">
        <f t="shared" ref="O43:O76" si="23">F43-B43</f>
        <v>-7.5514060249277648E-3</v>
      </c>
      <c r="P43" s="1">
        <f t="shared" ref="P43:P76" si="24">G43-C43</f>
        <v>-3.8880851941303973E-2</v>
      </c>
      <c r="Q43" s="1">
        <f t="shared" ref="Q43:Q76" si="25">H43-D43</f>
        <v>-4.1520038920388691E-2</v>
      </c>
      <c r="R43" s="1"/>
      <c r="S43" t="s">
        <v>174</v>
      </c>
      <c r="T43" s="7">
        <f t="shared" ref="T43:T76" si="26">P43-O43</f>
        <v>-3.1329445916376208E-2</v>
      </c>
      <c r="U43" s="7">
        <f t="shared" ref="U43:U76" si="27">Q43-P43</f>
        <v>-2.6391869790847178E-3</v>
      </c>
      <c r="X43" t="s">
        <v>174</v>
      </c>
      <c r="Y43">
        <v>-324.85935092033901</v>
      </c>
      <c r="Z43">
        <v>-326.33499843208801</v>
      </c>
      <c r="AA43">
        <v>-326.32817603280398</v>
      </c>
      <c r="AC43" t="s">
        <v>174</v>
      </c>
      <c r="AD43">
        <v>-246.793786051236</v>
      </c>
      <c r="AE43">
        <v>-247.88880563219899</v>
      </c>
      <c r="AF43">
        <v>-247.872738168788</v>
      </c>
      <c r="AH43" t="s">
        <v>174</v>
      </c>
      <c r="AI43">
        <v>-78.069743258832005</v>
      </c>
      <c r="AJ43">
        <v>-78.441640170632994</v>
      </c>
      <c r="AK43">
        <v>-78.453780049412998</v>
      </c>
      <c r="AM43" t="s">
        <v>237</v>
      </c>
      <c r="AN43">
        <v>-78.069748960821002</v>
      </c>
      <c r="AO43">
        <v>-78.441673534968004</v>
      </c>
      <c r="AP43">
        <v>-78.453812741682995</v>
      </c>
      <c r="AR43" t="s">
        <v>257</v>
      </c>
      <c r="AS43">
        <v>-246.79379238317799</v>
      </c>
      <c r="AT43">
        <v>-247.88883422844299</v>
      </c>
      <c r="AU43">
        <v>-247.87277164290899</v>
      </c>
    </row>
    <row r="44" spans="1:47" x14ac:dyDescent="0.2">
      <c r="A44" t="s">
        <v>165</v>
      </c>
      <c r="B44" s="1">
        <f t="shared" si="14"/>
        <v>-3.3461679868612912</v>
      </c>
      <c r="C44" s="1">
        <f t="shared" si="15"/>
        <v>4.0096752444916985</v>
      </c>
      <c r="D44" s="1">
        <f t="shared" si="16"/>
        <v>2.6948228183800969</v>
      </c>
      <c r="E44" s="1"/>
      <c r="F44" s="1">
        <f t="shared" si="17"/>
        <v>-3.3633352618599552</v>
      </c>
      <c r="G44" s="1">
        <f t="shared" si="18"/>
        <v>3.947646259880333</v>
      </c>
      <c r="H44" s="1">
        <f t="shared" si="19"/>
        <v>2.6095271230681538</v>
      </c>
      <c r="I44" s="1"/>
      <c r="J44" s="1">
        <f t="shared" si="20"/>
        <v>-3.354751624360623</v>
      </c>
      <c r="K44" s="1">
        <f t="shared" si="21"/>
        <v>3.9786607521860158</v>
      </c>
      <c r="L44" s="1">
        <f t="shared" si="22"/>
        <v>2.6521749707241256</v>
      </c>
      <c r="O44" s="1">
        <f t="shared" si="23"/>
        <v>-1.7167274998663995E-2</v>
      </c>
      <c r="P44" s="1">
        <f t="shared" si="24"/>
        <v>-6.2028984611365523E-2</v>
      </c>
      <c r="Q44" s="1">
        <f t="shared" si="25"/>
        <v>-8.5295695311943032E-2</v>
      </c>
      <c r="R44" s="1"/>
      <c r="S44" t="s">
        <v>165</v>
      </c>
      <c r="T44" s="7">
        <f t="shared" si="26"/>
        <v>-4.4861709612701528E-2</v>
      </c>
      <c r="U44" s="7">
        <f t="shared" si="27"/>
        <v>-2.3266710700577509E-2</v>
      </c>
      <c r="X44" t="s">
        <v>165</v>
      </c>
      <c r="Y44">
        <v>-392.82854923640798</v>
      </c>
      <c r="Z44">
        <v>-394.81508819790503</v>
      </c>
      <c r="AA44">
        <v>-394.87364469001801</v>
      </c>
      <c r="AC44" t="s">
        <v>165</v>
      </c>
      <c r="AD44">
        <v>-196.41694033010299</v>
      </c>
      <c r="AE44">
        <v>-197.40434917945001</v>
      </c>
      <c r="AF44">
        <v>-197.43467495924099</v>
      </c>
      <c r="AH44" t="s">
        <v>165</v>
      </c>
      <c r="AI44">
        <v>-196.416941364199</v>
      </c>
      <c r="AJ44">
        <v>-197.40434919448501</v>
      </c>
      <c r="AK44">
        <v>-197.43467525743699</v>
      </c>
      <c r="AM44" t="s">
        <v>353</v>
      </c>
      <c r="AN44">
        <v>-196.41695504229</v>
      </c>
      <c r="AO44">
        <v>-197.404398615285</v>
      </c>
      <c r="AP44">
        <v>-197.434743220168</v>
      </c>
      <c r="AR44" t="s">
        <v>354</v>
      </c>
      <c r="AS44">
        <v>-196.41695400980501</v>
      </c>
      <c r="AT44">
        <v>-197.40439860812501</v>
      </c>
      <c r="AU44">
        <v>-197.43474292384701</v>
      </c>
    </row>
    <row r="45" spans="1:47" x14ac:dyDescent="0.2">
      <c r="A45" t="s">
        <v>200</v>
      </c>
      <c r="B45" s="1">
        <f t="shared" si="14"/>
        <v>-2.3003242705031068</v>
      </c>
      <c r="C45" s="1">
        <f t="shared" si="15"/>
        <v>2.7126639632538905</v>
      </c>
      <c r="D45" s="1">
        <f t="shared" si="16"/>
        <v>1.8621509917876871</v>
      </c>
      <c r="E45" s="1"/>
      <c r="F45" s="1">
        <f t="shared" si="17"/>
        <v>-2.3139011871705315</v>
      </c>
      <c r="G45" s="1">
        <f t="shared" si="18"/>
        <v>2.6654725493124607</v>
      </c>
      <c r="H45" s="1">
        <f t="shared" si="19"/>
        <v>1.797691678597146</v>
      </c>
      <c r="I45" s="1"/>
      <c r="J45" s="1">
        <f t="shared" si="20"/>
        <v>-2.3071127288368194</v>
      </c>
      <c r="K45" s="1">
        <f t="shared" si="21"/>
        <v>2.6890682562831758</v>
      </c>
      <c r="L45" s="1">
        <f t="shared" si="22"/>
        <v>1.8299213351924166</v>
      </c>
      <c r="O45" s="1">
        <f t="shared" si="23"/>
        <v>-1.3576916667424666E-2</v>
      </c>
      <c r="P45" s="1">
        <f t="shared" si="24"/>
        <v>-4.7191413941429783E-2</v>
      </c>
      <c r="Q45" s="1">
        <f t="shared" si="25"/>
        <v>-6.4459313190541101E-2</v>
      </c>
      <c r="R45" s="1"/>
      <c r="S45" t="s">
        <v>200</v>
      </c>
      <c r="T45" s="7">
        <f t="shared" si="26"/>
        <v>-3.3614497274005117E-2</v>
      </c>
      <c r="U45" s="7">
        <f t="shared" si="27"/>
        <v>-1.7267899249111318E-2</v>
      </c>
      <c r="X45" t="s">
        <v>200</v>
      </c>
      <c r="Y45">
        <v>-392.83039118575903</v>
      </c>
      <c r="Z45">
        <v>-394.82069042220002</v>
      </c>
      <c r="AA45">
        <v>-394.87732105085399</v>
      </c>
      <c r="AC45" t="s">
        <v>200</v>
      </c>
      <c r="AD45">
        <v>-196.41694048003501</v>
      </c>
      <c r="AE45">
        <v>-197.404347504138</v>
      </c>
      <c r="AF45">
        <v>-197.434675065661</v>
      </c>
      <c r="AH45" t="s">
        <v>200</v>
      </c>
      <c r="AI45">
        <v>-196.41711650563701</v>
      </c>
      <c r="AJ45">
        <v>-197.41202001304899</v>
      </c>
      <c r="AK45">
        <v>-197.43967845881801</v>
      </c>
      <c r="AM45" t="s">
        <v>355</v>
      </c>
      <c r="AN45">
        <v>-196.41712683253701</v>
      </c>
      <c r="AO45">
        <v>-197.41205647693499</v>
      </c>
      <c r="AP45">
        <v>-197.43972722768899</v>
      </c>
      <c r="AR45" t="s">
        <v>356</v>
      </c>
      <c r="AS45">
        <v>-196.41695178932801</v>
      </c>
      <c r="AT45">
        <v>-197.40438624455399</v>
      </c>
      <c r="AU45">
        <v>-197.43472901924</v>
      </c>
    </row>
    <row r="46" spans="1:47" x14ac:dyDescent="0.2">
      <c r="A46" t="s">
        <v>197</v>
      </c>
      <c r="B46" s="1">
        <f t="shared" si="14"/>
        <v>-1.6648206684635483</v>
      </c>
      <c r="C46" s="1">
        <f t="shared" si="15"/>
        <v>1.7670103639878583</v>
      </c>
      <c r="D46" s="1">
        <f t="shared" si="16"/>
        <v>1.2381943426410764</v>
      </c>
      <c r="E46" s="1"/>
      <c r="F46" s="1">
        <f t="shared" si="17"/>
        <v>-1.6749667697595612</v>
      </c>
      <c r="G46" s="1">
        <f t="shared" si="18"/>
        <v>1.7317421099539112</v>
      </c>
      <c r="H46" s="1">
        <f t="shared" si="19"/>
        <v>1.1921506228768532</v>
      </c>
      <c r="I46" s="1"/>
      <c r="J46" s="1">
        <f t="shared" si="20"/>
        <v>-1.6698937191115548</v>
      </c>
      <c r="K46" s="1">
        <f t="shared" si="21"/>
        <v>1.7493762369708847</v>
      </c>
      <c r="L46" s="1">
        <f t="shared" si="22"/>
        <v>1.2151724827589647</v>
      </c>
      <c r="O46" s="1">
        <f t="shared" si="23"/>
        <v>-1.0146101296012899E-2</v>
      </c>
      <c r="P46" s="1">
        <f t="shared" si="24"/>
        <v>-3.5268254033947066E-2</v>
      </c>
      <c r="Q46" s="1">
        <f t="shared" si="25"/>
        <v>-4.6043719764223168E-2</v>
      </c>
      <c r="R46" s="1"/>
      <c r="S46" t="s">
        <v>197</v>
      </c>
      <c r="T46" s="7">
        <f t="shared" si="26"/>
        <v>-2.5122152737934167E-2</v>
      </c>
      <c r="U46" s="7">
        <f t="shared" si="27"/>
        <v>-1.0775465730276101E-2</v>
      </c>
      <c r="X46" t="s">
        <v>197</v>
      </c>
      <c r="Y46">
        <v>-392.83160375430299</v>
      </c>
      <c r="Z46">
        <v>-394.82684986075998</v>
      </c>
      <c r="AA46">
        <v>-394.88133233676098</v>
      </c>
      <c r="AC46" t="s">
        <v>197</v>
      </c>
      <c r="AD46">
        <v>-196.41712841731999</v>
      </c>
      <c r="AE46">
        <v>-197.41201698888599</v>
      </c>
      <c r="AF46">
        <v>-197.43967959838901</v>
      </c>
      <c r="AH46" t="s">
        <v>197</v>
      </c>
      <c r="AI46">
        <v>-196.41712839748399</v>
      </c>
      <c r="AJ46">
        <v>-197.412016961734</v>
      </c>
      <c r="AK46">
        <v>-197.43967955016899</v>
      </c>
      <c r="AM46" t="s">
        <v>357</v>
      </c>
      <c r="AN46">
        <v>-196.41713648210799</v>
      </c>
      <c r="AO46">
        <v>-197.41204505650001</v>
      </c>
      <c r="AP46">
        <v>-197.439716233377</v>
      </c>
      <c r="AR46" t="s">
        <v>358</v>
      </c>
      <c r="AS46">
        <v>-196.41713650153699</v>
      </c>
      <c r="AT46">
        <v>-197.41204509765799</v>
      </c>
      <c r="AU46">
        <v>-197.439716290516</v>
      </c>
    </row>
    <row r="47" spans="1:47" x14ac:dyDescent="0.2">
      <c r="A47" t="s">
        <v>203</v>
      </c>
      <c r="B47" s="1">
        <f t="shared" si="14"/>
        <v>-2.2929177507588778</v>
      </c>
      <c r="C47" s="1">
        <f t="shared" si="15"/>
        <v>2.5225883801359243</v>
      </c>
      <c r="D47" s="1">
        <f t="shared" si="16"/>
        <v>1.6833270569385927</v>
      </c>
      <c r="E47" s="1"/>
      <c r="F47" s="1">
        <f t="shared" si="17"/>
        <v>-2.3070292402620787</v>
      </c>
      <c r="G47" s="1">
        <f t="shared" si="18"/>
        <v>2.475414014996439</v>
      </c>
      <c r="H47" s="1">
        <f t="shared" si="19"/>
        <v>1.6188023766548756</v>
      </c>
      <c r="I47" s="1"/>
      <c r="J47" s="1">
        <f t="shared" si="20"/>
        <v>-2.2999734955104785</v>
      </c>
      <c r="K47" s="1">
        <f t="shared" si="21"/>
        <v>2.4990011975661819</v>
      </c>
      <c r="L47" s="1">
        <f t="shared" si="22"/>
        <v>1.6510647167967343</v>
      </c>
      <c r="O47" s="1">
        <f t="shared" si="23"/>
        <v>-1.4111489503200847E-2</v>
      </c>
      <c r="P47" s="1">
        <f t="shared" si="24"/>
        <v>-4.7174365139485364E-2</v>
      </c>
      <c r="Q47" s="1">
        <f t="shared" si="25"/>
        <v>-6.4524680283717162E-2</v>
      </c>
      <c r="R47" s="1"/>
      <c r="S47" t="s">
        <v>203</v>
      </c>
      <c r="T47" s="7">
        <f t="shared" si="26"/>
        <v>-3.3062875636284517E-2</v>
      </c>
      <c r="U47" s="7">
        <f t="shared" si="27"/>
        <v>-1.7350315144231798E-2</v>
      </c>
      <c r="X47" t="s">
        <v>203</v>
      </c>
      <c r="Y47">
        <v>-391.65586100214102</v>
      </c>
      <c r="Z47">
        <v>-393.619135632454</v>
      </c>
      <c r="AA47">
        <v>-393.66601040639603</v>
      </c>
      <c r="AC47" t="s">
        <v>203</v>
      </c>
      <c r="AD47">
        <v>-195.242393421797</v>
      </c>
      <c r="AE47">
        <v>-196.20310606377001</v>
      </c>
      <c r="AF47">
        <v>-196.22365411460399</v>
      </c>
      <c r="AH47" t="s">
        <v>203</v>
      </c>
      <c r="AI47">
        <v>-196.41712157721699</v>
      </c>
      <c r="AJ47">
        <v>-197.412009568381</v>
      </c>
      <c r="AK47">
        <v>-197.43967373948499</v>
      </c>
      <c r="AM47" t="s">
        <v>359</v>
      </c>
      <c r="AN47">
        <v>-196.41713138912601</v>
      </c>
      <c r="AO47">
        <v>-197.412045095997</v>
      </c>
      <c r="AP47">
        <v>-197.439721265711</v>
      </c>
      <c r="AR47" t="s">
        <v>360</v>
      </c>
      <c r="AS47">
        <v>-195.24240609797701</v>
      </c>
      <c r="AT47">
        <v>-196.203145713287</v>
      </c>
      <c r="AU47">
        <v>-196.22370941499699</v>
      </c>
    </row>
    <row r="48" spans="1:47" x14ac:dyDescent="0.2">
      <c r="A48" t="s">
        <v>201</v>
      </c>
      <c r="B48" s="1">
        <f t="shared" si="14"/>
        <v>-2.5660030497033426</v>
      </c>
      <c r="C48" s="1">
        <f t="shared" si="15"/>
        <v>3.1760458917965253</v>
      </c>
      <c r="D48" s="1">
        <f t="shared" si="16"/>
        <v>2.1308157310594082</v>
      </c>
      <c r="E48" s="1"/>
      <c r="F48" s="1">
        <f t="shared" si="17"/>
        <v>-2.5820595532113573</v>
      </c>
      <c r="G48" s="1">
        <f t="shared" si="18"/>
        <v>3.1220014039370794</v>
      </c>
      <c r="H48" s="1">
        <f t="shared" si="19"/>
        <v>2.0567312296643321</v>
      </c>
      <c r="I48" s="1"/>
      <c r="J48" s="1">
        <f t="shared" si="20"/>
        <v>-2.5740313014573499</v>
      </c>
      <c r="K48" s="1">
        <f t="shared" si="21"/>
        <v>3.1490236478668026</v>
      </c>
      <c r="L48" s="1">
        <f t="shared" si="22"/>
        <v>2.0937734803618699</v>
      </c>
      <c r="O48" s="1">
        <f t="shared" si="23"/>
        <v>-1.6056503508014686E-2</v>
      </c>
      <c r="P48" s="1">
        <f t="shared" si="24"/>
        <v>-5.4044487859445933E-2</v>
      </c>
      <c r="Q48" s="1">
        <f t="shared" si="25"/>
        <v>-7.4084501395076163E-2</v>
      </c>
      <c r="R48" s="1"/>
      <c r="S48" t="s">
        <v>201</v>
      </c>
      <c r="T48" s="7">
        <f t="shared" si="26"/>
        <v>-3.7987984351431248E-2</v>
      </c>
      <c r="U48" s="7">
        <f t="shared" si="27"/>
        <v>-2.004001353563023E-2</v>
      </c>
      <c r="X48" t="s">
        <v>201</v>
      </c>
      <c r="Y48">
        <v>-390.48053646911001</v>
      </c>
      <c r="Z48">
        <v>-392.41132701897698</v>
      </c>
      <c r="AA48">
        <v>-392.45067142338098</v>
      </c>
      <c r="AC48" t="s">
        <v>201</v>
      </c>
      <c r="AD48">
        <v>-195.24231016619899</v>
      </c>
      <c r="AE48">
        <v>-196.20313307488499</v>
      </c>
      <c r="AF48">
        <v>-196.22363685686099</v>
      </c>
      <c r="AH48" t="s">
        <v>201</v>
      </c>
      <c r="AI48">
        <v>-195.24231548889099</v>
      </c>
      <c r="AJ48">
        <v>-196.20313259300201</v>
      </c>
      <c r="AK48">
        <v>-196.22363889564801</v>
      </c>
      <c r="AM48" t="s">
        <v>361</v>
      </c>
      <c r="AN48">
        <v>-195.242328284525</v>
      </c>
      <c r="AO48">
        <v>-196.20317565269099</v>
      </c>
      <c r="AP48">
        <v>-196.22369792586801</v>
      </c>
      <c r="AR48" t="s">
        <v>362</v>
      </c>
      <c r="AS48">
        <v>-195.242322958231</v>
      </c>
      <c r="AT48">
        <v>-196.203176140566</v>
      </c>
      <c r="AU48">
        <v>-196.22369588780401</v>
      </c>
    </row>
    <row r="49" spans="1:47" x14ac:dyDescent="0.2">
      <c r="A49" t="s">
        <v>192</v>
      </c>
      <c r="B49" s="1">
        <f t="shared" si="14"/>
        <v>-2.8471579106324842</v>
      </c>
      <c r="C49" s="1">
        <f t="shared" si="15"/>
        <v>4.6340086992988514</v>
      </c>
      <c r="D49" s="1">
        <f t="shared" si="16"/>
        <v>2.4794565767817347</v>
      </c>
      <c r="E49" s="1"/>
      <c r="F49" s="1">
        <f t="shared" si="17"/>
        <v>-2.8635316709849024</v>
      </c>
      <c r="G49" s="1">
        <f t="shared" si="18"/>
        <v>4.5679082152894503</v>
      </c>
      <c r="H49" s="1">
        <f t="shared" si="19"/>
        <v>2.3960972321398195</v>
      </c>
      <c r="I49" s="1"/>
      <c r="J49" s="1">
        <f t="shared" si="20"/>
        <v>-2.8553447908086933</v>
      </c>
      <c r="K49" s="1">
        <f t="shared" si="21"/>
        <v>4.6009584572941513</v>
      </c>
      <c r="L49" s="1">
        <f t="shared" si="22"/>
        <v>2.4377769044607769</v>
      </c>
      <c r="O49" s="1">
        <f t="shared" si="23"/>
        <v>-1.637376035241811E-2</v>
      </c>
      <c r="P49" s="1">
        <f t="shared" si="24"/>
        <v>-6.610048400940105E-2</v>
      </c>
      <c r="Q49" s="1">
        <f t="shared" si="25"/>
        <v>-8.335934464191519E-2</v>
      </c>
      <c r="R49" s="1"/>
      <c r="S49" t="s">
        <v>192</v>
      </c>
      <c r="T49" s="7">
        <f t="shared" si="26"/>
        <v>-4.9726723656982941E-2</v>
      </c>
      <c r="U49" s="7">
        <f t="shared" si="27"/>
        <v>-1.7258860632514139E-2</v>
      </c>
      <c r="X49" t="s">
        <v>192</v>
      </c>
      <c r="Y49">
        <v>-426.03299850530698</v>
      </c>
      <c r="Z49">
        <v>-428.06054854126199</v>
      </c>
      <c r="AA49">
        <v>-428.06899739547202</v>
      </c>
      <c r="AC49" t="s">
        <v>192</v>
      </c>
      <c r="AD49">
        <v>-230.79526910344501</v>
      </c>
      <c r="AE49">
        <v>-231.85003924530099</v>
      </c>
      <c r="AF49">
        <v>-231.84142360388401</v>
      </c>
      <c r="AH49" t="s">
        <v>192</v>
      </c>
      <c r="AI49">
        <v>-195.242266636614</v>
      </c>
      <c r="AJ49">
        <v>-196.203124533341</v>
      </c>
      <c r="AK49">
        <v>-196.22362252618601</v>
      </c>
      <c r="AM49" t="s">
        <v>363</v>
      </c>
      <c r="AN49">
        <v>-195.24228021639399</v>
      </c>
      <c r="AO49">
        <v>-196.203169545771</v>
      </c>
      <c r="AP49">
        <v>-196.22368552984099</v>
      </c>
      <c r="AR49" t="s">
        <v>364</v>
      </c>
      <c r="AS49">
        <v>-230.79528161691201</v>
      </c>
      <c r="AT49">
        <v>-231.850099570693</v>
      </c>
      <c r="AU49">
        <v>-231.841493441795</v>
      </c>
    </row>
    <row r="50" spans="1:47" x14ac:dyDescent="0.2">
      <c r="A50" t="s">
        <v>193</v>
      </c>
      <c r="B50" s="1">
        <f t="shared" si="14"/>
        <v>-2.1183859049294131</v>
      </c>
      <c r="C50" s="1">
        <f t="shared" si="15"/>
        <v>3.6465068699093481</v>
      </c>
      <c r="D50" s="1">
        <f t="shared" si="16"/>
        <v>2.0430370283884787</v>
      </c>
      <c r="E50" s="1"/>
      <c r="F50" s="1">
        <f t="shared" si="17"/>
        <v>-2.1314222704336969</v>
      </c>
      <c r="G50" s="1">
        <f t="shared" si="18"/>
        <v>3.592475206407828</v>
      </c>
      <c r="H50" s="1">
        <f t="shared" si="19"/>
        <v>1.9755424755345048</v>
      </c>
      <c r="I50" s="1"/>
      <c r="J50" s="1">
        <f t="shared" si="20"/>
        <v>-2.1249040876815553</v>
      </c>
      <c r="K50" s="1">
        <f t="shared" si="21"/>
        <v>3.6194910381585883</v>
      </c>
      <c r="L50" s="1">
        <f t="shared" si="22"/>
        <v>2.0092897519614916</v>
      </c>
      <c r="O50" s="1">
        <f t="shared" si="23"/>
        <v>-1.3036365504283776E-2</v>
      </c>
      <c r="P50" s="1">
        <f t="shared" si="24"/>
        <v>-5.4031663501520111E-2</v>
      </c>
      <c r="Q50" s="1">
        <f t="shared" si="25"/>
        <v>-6.7494552853973877E-2</v>
      </c>
      <c r="R50" s="1"/>
      <c r="S50" t="s">
        <v>193</v>
      </c>
      <c r="T50" s="7">
        <f t="shared" si="26"/>
        <v>-4.0995297997236335E-2</v>
      </c>
      <c r="U50" s="7">
        <f t="shared" si="27"/>
        <v>-1.3462889352453766E-2</v>
      </c>
      <c r="X50" t="s">
        <v>193</v>
      </c>
      <c r="Y50">
        <v>-427.20896828300499</v>
      </c>
      <c r="Z50">
        <v>-429.26786153303902</v>
      </c>
      <c r="AA50">
        <v>-429.284346310351</v>
      </c>
      <c r="AC50" t="s">
        <v>193</v>
      </c>
      <c r="AD50">
        <v>-230.79528043078301</v>
      </c>
      <c r="AE50">
        <v>-231.85004141463099</v>
      </c>
      <c r="AF50">
        <v>-231.84142718448899</v>
      </c>
      <c r="AH50" t="s">
        <v>193</v>
      </c>
      <c r="AI50">
        <v>-196.41706371490599</v>
      </c>
      <c r="AJ50">
        <v>-197.412009040058</v>
      </c>
      <c r="AK50">
        <v>-197.43966333925101</v>
      </c>
      <c r="AM50" t="s">
        <v>365</v>
      </c>
      <c r="AN50">
        <v>-196.41707324707099</v>
      </c>
      <c r="AO50">
        <v>-197.412043377988</v>
      </c>
      <c r="AP50">
        <v>-197.439710185282</v>
      </c>
      <c r="AR50" t="s">
        <v>366</v>
      </c>
      <c r="AS50">
        <v>-230.79529167338799</v>
      </c>
      <c r="AT50">
        <v>-231.85009318163401</v>
      </c>
      <c r="AU50">
        <v>-231.84148789787</v>
      </c>
    </row>
    <row r="51" spans="1:47" x14ac:dyDescent="0.2">
      <c r="A51" t="s">
        <v>198</v>
      </c>
      <c r="B51" s="1">
        <f t="shared" si="14"/>
        <v>-3.4252909765945216</v>
      </c>
      <c r="C51" s="1">
        <f t="shared" si="15"/>
        <v>5.517785419656092</v>
      </c>
      <c r="D51" s="1">
        <f t="shared" si="16"/>
        <v>3.4443435110385385</v>
      </c>
      <c r="E51" s="1"/>
      <c r="F51" s="1">
        <f t="shared" si="17"/>
        <v>-3.4458813121749134</v>
      </c>
      <c r="G51" s="1">
        <f t="shared" si="18"/>
        <v>5.4296337159709349</v>
      </c>
      <c r="H51" s="1">
        <f t="shared" si="19"/>
        <v>3.3301723749941545</v>
      </c>
      <c r="I51" s="1"/>
      <c r="J51" s="1">
        <f t="shared" si="20"/>
        <v>-3.4355861443847173</v>
      </c>
      <c r="K51" s="1">
        <f t="shared" si="21"/>
        <v>5.473709567813513</v>
      </c>
      <c r="L51" s="1">
        <f t="shared" si="22"/>
        <v>3.3872579430163468</v>
      </c>
      <c r="O51" s="1">
        <f t="shared" si="23"/>
        <v>-2.0590335580391805E-2</v>
      </c>
      <c r="P51" s="1">
        <f t="shared" si="24"/>
        <v>-8.8151703685157123E-2</v>
      </c>
      <c r="Q51" s="1">
        <f t="shared" si="25"/>
        <v>-0.114171136044384</v>
      </c>
      <c r="R51" s="1"/>
      <c r="S51" t="s">
        <v>198</v>
      </c>
      <c r="T51" s="7">
        <f t="shared" si="26"/>
        <v>-6.7561368104765318E-2</v>
      </c>
      <c r="U51" s="7">
        <f t="shared" si="27"/>
        <v>-2.6019432359226879E-2</v>
      </c>
      <c r="X51" t="s">
        <v>198</v>
      </c>
      <c r="Y51">
        <v>-609.06303669806698</v>
      </c>
      <c r="Z51">
        <v>-611.72550859876299</v>
      </c>
      <c r="AA51">
        <v>-611.71206717219002</v>
      </c>
      <c r="AC51" t="s">
        <v>198</v>
      </c>
      <c r="AD51">
        <v>-412.65163991253797</v>
      </c>
      <c r="AE51">
        <v>-414.31242740254402</v>
      </c>
      <c r="AF51">
        <v>-414.27195553285401</v>
      </c>
      <c r="AH51" t="s">
        <v>198</v>
      </c>
      <c r="AI51">
        <v>-196.416855333928</v>
      </c>
      <c r="AJ51">
        <v>-197.404288045805</v>
      </c>
      <c r="AK51">
        <v>-197.43462272879199</v>
      </c>
      <c r="AM51" t="s">
        <v>367</v>
      </c>
      <c r="AN51">
        <v>-196.416871424193</v>
      </c>
      <c r="AO51">
        <v>-197.40434938996501</v>
      </c>
      <c r="AP51">
        <v>-197.43470895001201</v>
      </c>
      <c r="AR51" t="s">
        <v>368</v>
      </c>
      <c r="AS51">
        <v>-412.65165663506002</v>
      </c>
      <c r="AT51">
        <v>-414.31250653706002</v>
      </c>
      <c r="AU51">
        <v>-414.27205125491298</v>
      </c>
    </row>
    <row r="52" spans="1:47" x14ac:dyDescent="0.2">
      <c r="A52" t="s">
        <v>204</v>
      </c>
      <c r="B52" s="1">
        <f t="shared" si="14"/>
        <v>-3.1474233405323848</v>
      </c>
      <c r="C52" s="1">
        <f t="shared" si="15"/>
        <v>4.7706520255096203</v>
      </c>
      <c r="D52" s="1">
        <f t="shared" si="16"/>
        <v>2.8889184306442846</v>
      </c>
      <c r="E52" s="1"/>
      <c r="F52" s="1">
        <f t="shared" si="17"/>
        <v>-3.1669444042415229</v>
      </c>
      <c r="G52" s="1">
        <f t="shared" si="18"/>
        <v>4.6882160930298182</v>
      </c>
      <c r="H52" s="1">
        <f t="shared" si="19"/>
        <v>2.7822148402817501</v>
      </c>
      <c r="I52" s="1"/>
      <c r="J52" s="1">
        <f t="shared" si="20"/>
        <v>-3.1571838723869536</v>
      </c>
      <c r="K52" s="1">
        <f t="shared" si="21"/>
        <v>4.7294340592697193</v>
      </c>
      <c r="L52" s="1">
        <f t="shared" si="22"/>
        <v>2.8355666354630173</v>
      </c>
      <c r="O52" s="1">
        <f t="shared" si="23"/>
        <v>-1.9521063709138087E-2</v>
      </c>
      <c r="P52" s="1">
        <f t="shared" si="24"/>
        <v>-8.2435932479802077E-2</v>
      </c>
      <c r="Q52" s="1">
        <f t="shared" si="25"/>
        <v>-0.10670359036253441</v>
      </c>
      <c r="R52" s="1"/>
      <c r="S52" t="s">
        <v>204</v>
      </c>
      <c r="T52" s="7">
        <f t="shared" si="26"/>
        <v>-6.291486877066399E-2</v>
      </c>
      <c r="U52" s="7">
        <f t="shared" si="27"/>
        <v>-2.426765788273233E-2</v>
      </c>
      <c r="X52" t="s">
        <v>204</v>
      </c>
      <c r="Y52">
        <v>-607.88893510822902</v>
      </c>
      <c r="Z52">
        <v>-610.52313368561204</v>
      </c>
      <c r="AA52">
        <v>-610.50018620113804</v>
      </c>
      <c r="AC52" t="s">
        <v>204</v>
      </c>
      <c r="AD52">
        <v>-412.65165354103698</v>
      </c>
      <c r="AE52">
        <v>-414.31243191284398</v>
      </c>
      <c r="AF52">
        <v>-414.27196533951201</v>
      </c>
      <c r="AH52" t="s">
        <v>204</v>
      </c>
      <c r="AI52">
        <v>-195.24229730534501</v>
      </c>
      <c r="AJ52">
        <v>-196.20309925515599</v>
      </c>
      <c r="AK52">
        <v>-196.22361707725199</v>
      </c>
      <c r="AM52" t="s">
        <v>369</v>
      </c>
      <c r="AN52">
        <v>-195.242313502884</v>
      </c>
      <c r="AO52">
        <v>-196.20315712436701</v>
      </c>
      <c r="AP52">
        <v>-196.22369885251001</v>
      </c>
      <c r="AR52" t="s">
        <v>370</v>
      </c>
      <c r="AS52">
        <v>-412.65166845229197</v>
      </c>
      <c r="AT52">
        <v>-414.31250541364801</v>
      </c>
      <c r="AU52">
        <v>-414.27205360724201</v>
      </c>
    </row>
    <row r="53" spans="1:47" x14ac:dyDescent="0.2">
      <c r="A53" t="s">
        <v>205</v>
      </c>
      <c r="B53" s="1">
        <f t="shared" si="14"/>
        <v>-2.0510332984524293</v>
      </c>
      <c r="C53" s="1">
        <f t="shared" si="15"/>
        <v>4.1092906017767801</v>
      </c>
      <c r="D53" s="1">
        <f t="shared" si="16"/>
        <v>2.7330398449151456</v>
      </c>
      <c r="E53" s="1"/>
      <c r="F53" s="1">
        <f t="shared" si="17"/>
        <v>-2.0663822084791255</v>
      </c>
      <c r="G53" s="1">
        <f t="shared" si="18"/>
        <v>4.0435336835753599</v>
      </c>
      <c r="H53" s="1">
        <f t="shared" si="19"/>
        <v>2.6487144437413015</v>
      </c>
      <c r="I53" s="1"/>
      <c r="J53" s="1">
        <f t="shared" si="20"/>
        <v>-2.0587077534657774</v>
      </c>
      <c r="K53" s="1">
        <f t="shared" si="21"/>
        <v>4.0764121426760695</v>
      </c>
      <c r="L53" s="1">
        <f t="shared" si="22"/>
        <v>2.6908771443282236</v>
      </c>
      <c r="O53" s="1">
        <f t="shared" si="23"/>
        <v>-1.5348910026696139E-2</v>
      </c>
      <c r="P53" s="1">
        <f t="shared" si="24"/>
        <v>-6.5756918201420156E-2</v>
      </c>
      <c r="Q53" s="1">
        <f t="shared" si="25"/>
        <v>-8.4325401173844128E-2</v>
      </c>
      <c r="R53" s="1"/>
      <c r="S53" t="s">
        <v>205</v>
      </c>
      <c r="T53" s="7">
        <f t="shared" si="26"/>
        <v>-5.0408008174724017E-2</v>
      </c>
      <c r="U53" s="7">
        <f t="shared" si="27"/>
        <v>-1.8568482972423972E-2</v>
      </c>
      <c r="X53" t="s">
        <v>205</v>
      </c>
      <c r="Y53">
        <v>-609.06538169872499</v>
      </c>
      <c r="Z53">
        <v>-611.73091984181303</v>
      </c>
      <c r="AA53">
        <v>-611.71591544534601</v>
      </c>
      <c r="AC53" t="s">
        <v>205</v>
      </c>
      <c r="AD53">
        <v>-412.65161595760998</v>
      </c>
      <c r="AE53">
        <v>-414.31238228930403</v>
      </c>
      <c r="AF53">
        <v>-414.27191476677001</v>
      </c>
      <c r="AH53" t="s">
        <v>205</v>
      </c>
      <c r="AI53">
        <v>-196.41703427059301</v>
      </c>
      <c r="AJ53">
        <v>-197.41198898136901</v>
      </c>
      <c r="AK53">
        <v>-197.43964530253001</v>
      </c>
      <c r="AM53" t="s">
        <v>371</v>
      </c>
      <c r="AN53">
        <v>-196.41704559626501</v>
      </c>
      <c r="AO53">
        <v>-197.412031406859</v>
      </c>
      <c r="AP53">
        <v>-197.43970471774301</v>
      </c>
      <c r="AR53" t="s">
        <v>372</v>
      </c>
      <c r="AS53">
        <v>-412.65162909198199</v>
      </c>
      <c r="AT53">
        <v>-414.31244465412902</v>
      </c>
      <c r="AU53">
        <v>-414.27198973263199</v>
      </c>
    </row>
    <row r="54" spans="1:47" x14ac:dyDescent="0.2">
      <c r="A54" t="s">
        <v>188</v>
      </c>
      <c r="B54" s="1">
        <f t="shared" si="14"/>
        <v>-1.808042102630173</v>
      </c>
      <c r="C54" s="1">
        <f t="shared" si="15"/>
        <v>2.1716324755280172</v>
      </c>
      <c r="D54" s="1">
        <f t="shared" si="16"/>
        <v>1.4093183733334196</v>
      </c>
      <c r="E54" s="1"/>
      <c r="F54" s="1">
        <f t="shared" si="17"/>
        <v>-1.8159312154511507</v>
      </c>
      <c r="G54" s="1">
        <f t="shared" si="18"/>
        <v>2.1372443450187042</v>
      </c>
      <c r="H54" s="1">
        <f t="shared" si="19"/>
        <v>1.3681159451730442</v>
      </c>
      <c r="I54" s="1"/>
      <c r="J54" s="1">
        <f t="shared" si="20"/>
        <v>-1.8119866590406617</v>
      </c>
      <c r="K54" s="1">
        <f t="shared" si="21"/>
        <v>2.1544384102733609</v>
      </c>
      <c r="L54" s="1">
        <f t="shared" si="22"/>
        <v>1.3887171592532319</v>
      </c>
      <c r="O54" s="1">
        <f t="shared" si="23"/>
        <v>-7.8891128209777062E-3</v>
      </c>
      <c r="P54" s="1">
        <f t="shared" si="24"/>
        <v>-3.4388130509312997E-2</v>
      </c>
      <c r="Q54" s="1">
        <f t="shared" si="25"/>
        <v>-4.1202428160375337E-2</v>
      </c>
      <c r="R54" s="1"/>
      <c r="S54" t="s">
        <v>188</v>
      </c>
      <c r="T54" s="7">
        <f t="shared" si="26"/>
        <v>-2.6499017688335291E-2</v>
      </c>
      <c r="U54" s="7">
        <f t="shared" si="27"/>
        <v>-6.8142976510623399E-3</v>
      </c>
      <c r="X54" t="s">
        <v>188</v>
      </c>
      <c r="Y54">
        <v>-274.48381099345102</v>
      </c>
      <c r="Z54">
        <v>-275.849449536571</v>
      </c>
      <c r="AA54">
        <v>-275.89070352970401</v>
      </c>
      <c r="AC54" t="s">
        <v>188</v>
      </c>
      <c r="AD54">
        <v>-78.069762685971995</v>
      </c>
      <c r="AE54">
        <v>-78.441642357234997</v>
      </c>
      <c r="AF54">
        <v>-78.453787777119999</v>
      </c>
      <c r="AH54" t="s">
        <v>188</v>
      </c>
      <c r="AI54">
        <v>-196.41692960585399</v>
      </c>
      <c r="AJ54">
        <v>-197.40434646284399</v>
      </c>
      <c r="AK54">
        <v>-197.43466986089101</v>
      </c>
      <c r="AM54" t="s">
        <v>373</v>
      </c>
      <c r="AN54">
        <v>-196.41693664842299</v>
      </c>
      <c r="AO54">
        <v>-197.40437084809199</v>
      </c>
      <c r="AP54">
        <v>-197.43470433879901</v>
      </c>
      <c r="AR54" t="s">
        <v>374</v>
      </c>
      <c r="AS54">
        <v>-78.069768215503998</v>
      </c>
      <c r="AT54">
        <v>-78.441672772958995</v>
      </c>
      <c r="AU54">
        <v>-78.453818959458005</v>
      </c>
    </row>
    <row r="55" spans="1:47" x14ac:dyDescent="0.2">
      <c r="A55" t="s">
        <v>189</v>
      </c>
      <c r="B55" s="1">
        <f t="shared" si="14"/>
        <v>-1.4592550183499158</v>
      </c>
      <c r="C55" s="1">
        <f t="shared" si="15"/>
        <v>2.1294994043693221</v>
      </c>
      <c r="D55" s="1">
        <f t="shared" si="16"/>
        <v>1.2159022176531522</v>
      </c>
      <c r="E55" s="1"/>
      <c r="F55" s="1">
        <f t="shared" si="17"/>
        <v>-1.4638378482229353</v>
      </c>
      <c r="G55" s="1">
        <f t="shared" si="18"/>
        <v>2.0938695912965422</v>
      </c>
      <c r="H55" s="1">
        <f t="shared" si="19"/>
        <v>1.1814237916504562</v>
      </c>
      <c r="I55" s="1"/>
      <c r="J55" s="1">
        <f t="shared" si="20"/>
        <v>-1.4615464332864256</v>
      </c>
      <c r="K55" s="1">
        <f t="shared" si="21"/>
        <v>2.1116844978329321</v>
      </c>
      <c r="L55" s="1">
        <f t="shared" si="22"/>
        <v>1.1986630046518041</v>
      </c>
      <c r="O55" s="1">
        <f t="shared" si="23"/>
        <v>-4.5828298730195005E-3</v>
      </c>
      <c r="P55" s="1">
        <f t="shared" si="24"/>
        <v>-3.5629813072779903E-2</v>
      </c>
      <c r="Q55" s="1">
        <f t="shared" si="25"/>
        <v>-3.4478426002696017E-2</v>
      </c>
      <c r="R55" s="1"/>
      <c r="S55" t="s">
        <v>189</v>
      </c>
      <c r="T55" s="7">
        <f t="shared" si="26"/>
        <v>-3.1046983199760403E-2</v>
      </c>
      <c r="U55" s="7">
        <f t="shared" si="27"/>
        <v>1.1513870700838869E-3</v>
      </c>
      <c r="X55" t="s">
        <v>189</v>
      </c>
      <c r="Y55">
        <v>-273.26832122456602</v>
      </c>
      <c r="Z55">
        <v>-274.60682698068598</v>
      </c>
      <c r="AA55">
        <v>-274.63588165964802</v>
      </c>
      <c r="AC55" t="s">
        <v>189</v>
      </c>
      <c r="AD55">
        <v>-76.853797517171003</v>
      </c>
      <c r="AE55">
        <v>-77.199119320687998</v>
      </c>
      <c r="AF55">
        <v>-77.199321808286001</v>
      </c>
      <c r="AH55" t="s">
        <v>189</v>
      </c>
      <c r="AI55">
        <v>-196.41684917819401</v>
      </c>
      <c r="AJ55">
        <v>-197.40431408682599</v>
      </c>
      <c r="AK55">
        <v>-197.43462218792001</v>
      </c>
      <c r="AM55" t="s">
        <v>375</v>
      </c>
      <c r="AN55">
        <v>-196.416854106546</v>
      </c>
      <c r="AO55">
        <v>-197.404332214763</v>
      </c>
      <c r="AP55">
        <v>-197.43464845924001</v>
      </c>
      <c r="AR55" t="s">
        <v>376</v>
      </c>
      <c r="AS55">
        <v>-76.853799892023005</v>
      </c>
      <c r="AT55">
        <v>-77.199157972470005</v>
      </c>
      <c r="AU55">
        <v>-77.199350481832994</v>
      </c>
    </row>
    <row r="56" spans="1:47" x14ac:dyDescent="0.2">
      <c r="A56" t="s">
        <v>194</v>
      </c>
      <c r="B56" s="1">
        <f t="shared" si="14"/>
        <v>-2.778941891889632</v>
      </c>
      <c r="C56" s="1">
        <f t="shared" si="15"/>
        <v>4.5648364313958814</v>
      </c>
      <c r="D56" s="1">
        <f t="shared" si="16"/>
        <v>3.1392850486855179</v>
      </c>
      <c r="E56" s="1"/>
      <c r="F56" s="1">
        <f t="shared" si="17"/>
        <v>-2.7967623252095732</v>
      </c>
      <c r="G56" s="1">
        <f t="shared" si="18"/>
        <v>4.4966591275322827</v>
      </c>
      <c r="H56" s="1">
        <f t="shared" si="19"/>
        <v>3.0486388014264061</v>
      </c>
      <c r="I56" s="1"/>
      <c r="J56" s="1">
        <f t="shared" si="20"/>
        <v>-2.7878521085496026</v>
      </c>
      <c r="K56" s="1">
        <f t="shared" si="21"/>
        <v>4.5307477794640825</v>
      </c>
      <c r="L56" s="1">
        <f t="shared" si="22"/>
        <v>3.0939619250559618</v>
      </c>
      <c r="O56" s="1">
        <f t="shared" si="23"/>
        <v>-1.7820433319941209E-2</v>
      </c>
      <c r="P56" s="1">
        <f t="shared" si="24"/>
        <v>-6.8177303863598659E-2</v>
      </c>
      <c r="Q56" s="1">
        <f t="shared" si="25"/>
        <v>-9.0646247259111856E-2</v>
      </c>
      <c r="R56" s="1"/>
      <c r="S56" t="s">
        <v>194</v>
      </c>
      <c r="T56" s="7">
        <f t="shared" si="26"/>
        <v>-5.035687054365745E-2</v>
      </c>
      <c r="U56" s="7">
        <f t="shared" si="27"/>
        <v>-2.2468943395513197E-2</v>
      </c>
      <c r="X56" t="s">
        <v>194</v>
      </c>
      <c r="Y56">
        <v>-443.53154683456501</v>
      </c>
      <c r="Z56">
        <v>-445.597217228928</v>
      </c>
      <c r="AA56">
        <v>-445.623621021578</v>
      </c>
      <c r="AC56" t="s">
        <v>194</v>
      </c>
      <c r="AD56">
        <v>-247.119129900904</v>
      </c>
      <c r="AE56">
        <v>-248.185634533495</v>
      </c>
      <c r="AF56">
        <v>-248.18399077274699</v>
      </c>
      <c r="AH56" t="s">
        <v>194</v>
      </c>
      <c r="AI56">
        <v>-196.416845459272</v>
      </c>
      <c r="AJ56">
        <v>-197.40430816583401</v>
      </c>
      <c r="AK56">
        <v>-197.43462747987101</v>
      </c>
      <c r="AM56" t="s">
        <v>377</v>
      </c>
      <c r="AN56">
        <v>-196.41685903617699</v>
      </c>
      <c r="AO56">
        <v>-197.40435864213799</v>
      </c>
      <c r="AP56">
        <v>-197.434698076123</v>
      </c>
      <c r="AR56" t="s">
        <v>378</v>
      </c>
      <c r="AS56">
        <v>-247.11914472266599</v>
      </c>
      <c r="AT56">
        <v>-248.18569270463601</v>
      </c>
      <c r="AU56">
        <v>-248.18406463047901</v>
      </c>
    </row>
    <row r="57" spans="1:47" x14ac:dyDescent="0.2">
      <c r="A57" t="s">
        <v>166</v>
      </c>
      <c r="B57" s="1">
        <f t="shared" si="14"/>
        <v>-1.4364141607628649</v>
      </c>
      <c r="C57" s="1">
        <f t="shared" si="15"/>
        <v>3.7937483790578685</v>
      </c>
      <c r="D57" s="1">
        <f t="shared" si="16"/>
        <v>2.1123353685438655</v>
      </c>
      <c r="E57" s="1"/>
      <c r="F57" s="1">
        <f t="shared" si="17"/>
        <v>-1.4477668336041847</v>
      </c>
      <c r="G57" s="1">
        <f t="shared" si="18"/>
        <v>3.7386499751697611</v>
      </c>
      <c r="H57" s="1">
        <f t="shared" si="19"/>
        <v>2.0483128383668072</v>
      </c>
      <c r="I57" s="1"/>
      <c r="J57" s="1">
        <f t="shared" si="20"/>
        <v>-1.4420904971835249</v>
      </c>
      <c r="K57" s="1">
        <f t="shared" si="21"/>
        <v>3.7661991771138146</v>
      </c>
      <c r="L57" s="1">
        <f t="shared" si="22"/>
        <v>2.0803241034553364</v>
      </c>
      <c r="O57" s="1">
        <f t="shared" si="23"/>
        <v>-1.13526728413198E-2</v>
      </c>
      <c r="P57" s="1">
        <f t="shared" si="24"/>
        <v>-5.5098403888107494E-2</v>
      </c>
      <c r="Q57" s="1">
        <f t="shared" si="25"/>
        <v>-6.4022530177058279E-2</v>
      </c>
      <c r="R57" s="1"/>
      <c r="S57" t="s">
        <v>166</v>
      </c>
      <c r="T57" s="7">
        <f t="shared" si="26"/>
        <v>-4.3745731046787695E-2</v>
      </c>
      <c r="U57" s="7">
        <f t="shared" si="27"/>
        <v>-8.9241262889507844E-3</v>
      </c>
      <c r="X57" t="s">
        <v>166</v>
      </c>
      <c r="Y57">
        <v>-461.58823267884799</v>
      </c>
      <c r="Z57">
        <v>-463.70611253925301</v>
      </c>
      <c r="AA57">
        <v>-463.686200078848</v>
      </c>
      <c r="AC57" t="s">
        <v>166</v>
      </c>
      <c r="AD57">
        <v>-230.795263223251</v>
      </c>
      <c r="AE57">
        <v>-231.850035405618</v>
      </c>
      <c r="AF57">
        <v>-231.84141851938901</v>
      </c>
      <c r="AH57" t="s">
        <v>166</v>
      </c>
      <c r="AI57">
        <v>-230.79525852717401</v>
      </c>
      <c r="AJ57">
        <v>-231.85003141101399</v>
      </c>
      <c r="AK57">
        <v>-231.84141533891801</v>
      </c>
      <c r="AM57" t="s">
        <v>379</v>
      </c>
      <c r="AN57">
        <v>-230.79526584038601</v>
      </c>
      <c r="AO57">
        <v>-231.850071618708</v>
      </c>
      <c r="AP57">
        <v>-231.841461221684</v>
      </c>
      <c r="AR57" t="s">
        <v>380</v>
      </c>
      <c r="AS57">
        <v>-230.79527400167399</v>
      </c>
      <c r="AT57">
        <v>-231.85008300281601</v>
      </c>
      <c r="AU57">
        <v>-231.84147466301499</v>
      </c>
    </row>
    <row r="58" spans="1:47" x14ac:dyDescent="0.2">
      <c r="A58" t="s">
        <v>195</v>
      </c>
      <c r="B58" s="1">
        <f t="shared" si="14"/>
        <v>-0.85618265534705185</v>
      </c>
      <c r="C58" s="1">
        <f t="shared" si="15"/>
        <v>4.433888481227612</v>
      </c>
      <c r="D58" s="1">
        <f t="shared" si="16"/>
        <v>2.7628062607413288</v>
      </c>
      <c r="E58" s="1"/>
      <c r="F58" s="1">
        <f t="shared" si="17"/>
        <v>-0.86710681945932611</v>
      </c>
      <c r="G58" s="1">
        <f t="shared" si="18"/>
        <v>4.3839154005241374</v>
      </c>
      <c r="H58" s="1">
        <f t="shared" si="19"/>
        <v>2.7024851542628445</v>
      </c>
      <c r="I58" s="1"/>
      <c r="J58" s="1">
        <f t="shared" si="20"/>
        <v>-0.86164473740318903</v>
      </c>
      <c r="K58" s="1">
        <f t="shared" si="21"/>
        <v>4.4089019408758752</v>
      </c>
      <c r="L58" s="1">
        <f t="shared" si="22"/>
        <v>2.7326457075020869</v>
      </c>
      <c r="O58" s="1">
        <f t="shared" si="23"/>
        <v>-1.0924164112274259E-2</v>
      </c>
      <c r="P58" s="1">
        <f t="shared" si="24"/>
        <v>-4.9973080703474615E-2</v>
      </c>
      <c r="Q58" s="1">
        <f t="shared" si="25"/>
        <v>-6.0321106478484321E-2</v>
      </c>
      <c r="R58" s="1"/>
      <c r="S58" t="s">
        <v>195</v>
      </c>
      <c r="T58" s="7">
        <f t="shared" si="26"/>
        <v>-3.9048916591200356E-2</v>
      </c>
      <c r="U58" s="7">
        <f t="shared" si="27"/>
        <v>-1.0348025775009706E-2</v>
      </c>
      <c r="X58" t="s">
        <v>195</v>
      </c>
      <c r="Y58">
        <v>-493.58592601036298</v>
      </c>
      <c r="Z58">
        <v>-495.78462959027701</v>
      </c>
      <c r="AA58">
        <v>-495.74977024579402</v>
      </c>
      <c r="AC58" t="s">
        <v>195</v>
      </c>
      <c r="AD58">
        <v>-246.793658868135</v>
      </c>
      <c r="AE58">
        <v>-247.888791939024</v>
      </c>
      <c r="AF58">
        <v>-247.87268952929</v>
      </c>
      <c r="AH58" t="s">
        <v>195</v>
      </c>
      <c r="AI58">
        <v>-246.793631556082</v>
      </c>
      <c r="AJ58">
        <v>-247.88877180048701</v>
      </c>
      <c r="AK58">
        <v>-247.872677904657</v>
      </c>
      <c r="AM58" t="s">
        <v>381</v>
      </c>
      <c r="AN58">
        <v>-246.79363898262699</v>
      </c>
      <c r="AO58">
        <v>-247.88880706455501</v>
      </c>
      <c r="AP58">
        <v>-247.87272035211001</v>
      </c>
      <c r="AR58" t="s">
        <v>382</v>
      </c>
      <c r="AS58">
        <v>-246.79366885035299</v>
      </c>
      <c r="AT58">
        <v>-247.88883631212599</v>
      </c>
      <c r="AU58">
        <v>-247.87274320963499</v>
      </c>
    </row>
    <row r="59" spans="1:47" x14ac:dyDescent="0.2">
      <c r="A59" t="s">
        <v>206</v>
      </c>
      <c r="B59" s="1">
        <f t="shared" si="14"/>
        <v>-0.93192574647262583</v>
      </c>
      <c r="C59" s="1">
        <f t="shared" si="15"/>
        <v>4.2229322258502018</v>
      </c>
      <c r="D59" s="1">
        <f t="shared" si="16"/>
        <v>2.5838550116178918</v>
      </c>
      <c r="E59" s="1"/>
      <c r="F59" s="1">
        <f t="shared" si="17"/>
        <v>-0.9433118335917563</v>
      </c>
      <c r="G59" s="1">
        <f t="shared" si="18"/>
        <v>4.1698407950261132</v>
      </c>
      <c r="H59" s="1">
        <f t="shared" si="19"/>
        <v>2.5212640476835451</v>
      </c>
      <c r="I59" s="1"/>
      <c r="J59" s="1">
        <f t="shared" si="20"/>
        <v>-0.93761879003219106</v>
      </c>
      <c r="K59" s="1">
        <f t="shared" si="21"/>
        <v>4.1963865104381579</v>
      </c>
      <c r="L59" s="1">
        <f t="shared" si="22"/>
        <v>2.5525595296507184</v>
      </c>
      <c r="O59" s="1">
        <f t="shared" si="23"/>
        <v>-1.1386087119130472E-2</v>
      </c>
      <c r="P59" s="1">
        <f t="shared" si="24"/>
        <v>-5.3091430824088626E-2</v>
      </c>
      <c r="Q59" s="1">
        <f t="shared" si="25"/>
        <v>-6.2590963934346711E-2</v>
      </c>
      <c r="R59" s="1"/>
      <c r="S59" t="s">
        <v>206</v>
      </c>
      <c r="T59" s="7">
        <f t="shared" si="26"/>
        <v>-4.1705343704958153E-2</v>
      </c>
      <c r="U59" s="7">
        <f t="shared" si="27"/>
        <v>-9.4995331102580849E-3</v>
      </c>
      <c r="X59" t="s">
        <v>206</v>
      </c>
      <c r="Y59">
        <v>-477.587407911463</v>
      </c>
      <c r="Z59">
        <v>-479.74554535687503</v>
      </c>
      <c r="AA59">
        <v>-479.71821274628297</v>
      </c>
      <c r="AC59" t="s">
        <v>206</v>
      </c>
      <c r="AD59">
        <v>-230.795241948155</v>
      </c>
      <c r="AE59">
        <v>-231.85003007086101</v>
      </c>
      <c r="AF59">
        <v>-231.841410068626</v>
      </c>
      <c r="AH59" t="s">
        <v>206</v>
      </c>
      <c r="AI59">
        <v>-246.79365108145601</v>
      </c>
      <c r="AJ59">
        <v>-247.888785615426</v>
      </c>
      <c r="AK59">
        <v>-247.87268504276599</v>
      </c>
      <c r="AM59" t="s">
        <v>383</v>
      </c>
      <c r="AN59">
        <v>-246.79365811060299</v>
      </c>
      <c r="AO59">
        <v>-247.88882030764</v>
      </c>
      <c r="AP59">
        <v>-247.87272603872299</v>
      </c>
      <c r="AR59" t="s">
        <v>384</v>
      </c>
      <c r="AS59">
        <v>-230.79525306389201</v>
      </c>
      <c r="AT59">
        <v>-231.850079985224</v>
      </c>
      <c r="AU59">
        <v>-231.841468817715</v>
      </c>
    </row>
    <row r="60" spans="1:47" x14ac:dyDescent="0.2">
      <c r="A60" t="s">
        <v>175</v>
      </c>
      <c r="B60" s="1">
        <f t="shared" si="14"/>
        <v>0.23383584603530441</v>
      </c>
      <c r="C60" s="1">
        <f t="shared" si="15"/>
        <v>3.4994794882657585</v>
      </c>
      <c r="D60" s="1">
        <f t="shared" si="16"/>
        <v>2.4193031189007708</v>
      </c>
      <c r="E60" s="1"/>
      <c r="F60" s="1">
        <f t="shared" si="17"/>
        <v>0.22451256025937147</v>
      </c>
      <c r="G60" s="1">
        <f t="shared" si="18"/>
        <v>3.4606414663555034</v>
      </c>
      <c r="H60" s="1">
        <f t="shared" si="19"/>
        <v>2.3770303955030001</v>
      </c>
      <c r="I60" s="1"/>
      <c r="J60" s="1">
        <f t="shared" si="20"/>
        <v>0.22917420314733794</v>
      </c>
      <c r="K60" s="1">
        <f t="shared" si="21"/>
        <v>3.480060477310631</v>
      </c>
      <c r="L60" s="1">
        <f t="shared" si="22"/>
        <v>2.3981667572018854</v>
      </c>
      <c r="O60" s="1">
        <f t="shared" si="23"/>
        <v>-9.3232857759329435E-3</v>
      </c>
      <c r="P60" s="1">
        <f t="shared" si="24"/>
        <v>-3.8838021910255094E-2</v>
      </c>
      <c r="Q60" s="1">
        <f t="shared" si="25"/>
        <v>-4.2272723397770662E-2</v>
      </c>
      <c r="R60" s="1"/>
      <c r="S60" t="s">
        <v>175</v>
      </c>
      <c r="T60" s="7">
        <f t="shared" si="26"/>
        <v>-2.951473613432215E-2</v>
      </c>
      <c r="U60" s="7">
        <f t="shared" si="27"/>
        <v>-3.4347014875155679E-3</v>
      </c>
      <c r="X60" t="s">
        <v>437</v>
      </c>
      <c r="Y60">
        <v>-307.649322858532</v>
      </c>
      <c r="Z60">
        <v>-309.054709076037</v>
      </c>
      <c r="AA60">
        <v>-309.04455406233899</v>
      </c>
      <c r="AC60" t="s">
        <v>439</v>
      </c>
      <c r="AD60">
        <v>-230.795247902271</v>
      </c>
      <c r="AE60">
        <v>-231.85002749530099</v>
      </c>
      <c r="AF60">
        <v>-231.84140788448099</v>
      </c>
      <c r="AH60" t="s">
        <v>175</v>
      </c>
      <c r="AI60">
        <v>-76.853702315136005</v>
      </c>
      <c r="AJ60">
        <v>-77.199104805423005</v>
      </c>
      <c r="AK60">
        <v>-77.199290773089004</v>
      </c>
      <c r="AM60" t="s">
        <v>238</v>
      </c>
      <c r="AN60">
        <v>-76.853707568762005</v>
      </c>
      <c r="AO60">
        <v>-77.199132127978999</v>
      </c>
      <c r="AP60">
        <v>-77.199316073937993</v>
      </c>
      <c r="AR60" t="s">
        <v>258</v>
      </c>
      <c r="AS60">
        <v>-230.795257506246</v>
      </c>
      <c r="AT60">
        <v>-231.85006206507001</v>
      </c>
      <c r="AU60">
        <v>-231.84144994950199</v>
      </c>
    </row>
    <row r="61" spans="1:47" x14ac:dyDescent="0.2">
      <c r="A61" t="s">
        <v>167</v>
      </c>
      <c r="B61" s="1">
        <f t="shared" si="14"/>
        <v>0.51997193318722557</v>
      </c>
      <c r="C61" s="1">
        <f t="shared" si="15"/>
        <v>1.6785441600371445</v>
      </c>
      <c r="D61" s="1">
        <f t="shared" si="16"/>
        <v>1.3472852119863734</v>
      </c>
      <c r="E61" s="1"/>
      <c r="F61" s="1">
        <f t="shared" si="17"/>
        <v>0.51770483234587927</v>
      </c>
      <c r="G61" s="1">
        <f t="shared" si="18"/>
        <v>1.6594034755659937</v>
      </c>
      <c r="H61" s="1">
        <f t="shared" si="19"/>
        <v>1.3312092475250148</v>
      </c>
      <c r="I61" s="1"/>
      <c r="J61" s="1">
        <f t="shared" si="20"/>
        <v>0.51883838276655236</v>
      </c>
      <c r="K61" s="1">
        <f t="shared" si="21"/>
        <v>1.6689738178015689</v>
      </c>
      <c r="L61" s="1">
        <f t="shared" si="22"/>
        <v>1.3392472297556941</v>
      </c>
      <c r="O61" s="1">
        <f t="shared" si="23"/>
        <v>-2.2671008413462923E-3</v>
      </c>
      <c r="P61" s="1">
        <f t="shared" si="24"/>
        <v>-1.9140684471150804E-2</v>
      </c>
      <c r="Q61" s="1">
        <f t="shared" si="25"/>
        <v>-1.6075964461358616E-2</v>
      </c>
      <c r="R61" s="1"/>
      <c r="S61" t="s">
        <v>167</v>
      </c>
      <c r="T61" s="7">
        <f t="shared" si="26"/>
        <v>-1.6873583629804512E-2</v>
      </c>
      <c r="U61" s="7">
        <f t="shared" si="27"/>
        <v>3.0647200097921878E-3</v>
      </c>
      <c r="X61" t="s">
        <v>167</v>
      </c>
      <c r="Y61">
        <v>-153.70841819102</v>
      </c>
      <c r="Z61">
        <v>-154.40091015219801</v>
      </c>
      <c r="AA61">
        <v>-154.40079352314399</v>
      </c>
      <c r="AC61" t="s">
        <v>167</v>
      </c>
      <c r="AD61">
        <v>-76.853818891391995</v>
      </c>
      <c r="AE61">
        <v>-77.199121194477001</v>
      </c>
      <c r="AF61">
        <v>-77.199330573653</v>
      </c>
      <c r="AH61" t="s">
        <v>167</v>
      </c>
      <c r="AI61">
        <v>-76.853770671641996</v>
      </c>
      <c r="AJ61">
        <v>-77.199114027445006</v>
      </c>
      <c r="AK61">
        <v>-77.199315913928999</v>
      </c>
      <c r="AM61" t="s">
        <v>239</v>
      </c>
      <c r="AN61">
        <v>-76.853772838251004</v>
      </c>
      <c r="AO61">
        <v>-77.199124383972006</v>
      </c>
      <c r="AP61">
        <v>-77.199325350934004</v>
      </c>
      <c r="AR61" t="s">
        <v>259</v>
      </c>
      <c r="AS61">
        <v>-76.853820337637998</v>
      </c>
      <c r="AT61">
        <v>-77.199141340571003</v>
      </c>
      <c r="AU61">
        <v>-77.199346755326999</v>
      </c>
    </row>
    <row r="62" spans="1:47" x14ac:dyDescent="0.2">
      <c r="A62" t="s">
        <v>176</v>
      </c>
      <c r="B62" s="1">
        <f t="shared" si="14"/>
        <v>0.69587420523197308</v>
      </c>
      <c r="C62" s="1">
        <f t="shared" si="15"/>
        <v>5.3069694585025537</v>
      </c>
      <c r="D62" s="1">
        <f t="shared" si="16"/>
        <v>4.0143263235765509</v>
      </c>
      <c r="E62" s="1"/>
      <c r="F62" s="1">
        <f t="shared" si="17"/>
        <v>0.68160462224634133</v>
      </c>
      <c r="G62" s="1">
        <f t="shared" si="18"/>
        <v>5.2508374348006575</v>
      </c>
      <c r="H62" s="1">
        <f t="shared" si="19"/>
        <v>3.9472619209751438</v>
      </c>
      <c r="I62" s="1"/>
      <c r="J62" s="1">
        <f t="shared" si="20"/>
        <v>0.68873941373915715</v>
      </c>
      <c r="K62" s="1">
        <f t="shared" si="21"/>
        <v>5.278903446651606</v>
      </c>
      <c r="L62" s="1">
        <f t="shared" si="22"/>
        <v>3.9807941222758476</v>
      </c>
      <c r="O62" s="1">
        <f t="shared" si="23"/>
        <v>-1.4269582985631746E-2</v>
      </c>
      <c r="P62" s="1">
        <f t="shared" si="24"/>
        <v>-5.6132023701896294E-2</v>
      </c>
      <c r="Q62" s="1">
        <f t="shared" si="25"/>
        <v>-6.7064402601407114E-2</v>
      </c>
      <c r="R62" s="1"/>
      <c r="S62" t="s">
        <v>176</v>
      </c>
      <c r="T62" s="7">
        <f t="shared" si="26"/>
        <v>-4.1862440716264548E-2</v>
      </c>
      <c r="U62" s="7">
        <f t="shared" si="27"/>
        <v>-1.093237889951082E-2</v>
      </c>
      <c r="X62" t="s">
        <v>176</v>
      </c>
      <c r="Y62">
        <v>-458.71712486279</v>
      </c>
      <c r="Z62">
        <v>-460.68640012032603</v>
      </c>
      <c r="AA62">
        <v>-460.66363054847</v>
      </c>
      <c r="AC62" t="s">
        <v>176</v>
      </c>
      <c r="AD62">
        <v>-230.795173182507</v>
      </c>
      <c r="AE62">
        <v>-231.849988061213</v>
      </c>
      <c r="AF62">
        <v>-231.84136039396199</v>
      </c>
      <c r="AH62" t="s">
        <v>176</v>
      </c>
      <c r="AI62">
        <v>-227.92084273419499</v>
      </c>
      <c r="AJ62">
        <v>-228.82795486530401</v>
      </c>
      <c r="AK62">
        <v>-228.81587291857201</v>
      </c>
      <c r="AM62" t="s">
        <v>385</v>
      </c>
      <c r="AN62">
        <v>-227.92085464694</v>
      </c>
      <c r="AO62">
        <v>-228.82799469509899</v>
      </c>
      <c r="AP62">
        <v>-228.81592054625301</v>
      </c>
      <c r="AR62" t="s">
        <v>386</v>
      </c>
      <c r="AS62">
        <v>-230.79518400978901</v>
      </c>
      <c r="AT62">
        <v>-231.85003768348801</v>
      </c>
      <c r="AU62">
        <v>-231.841419640205</v>
      </c>
    </row>
    <row r="63" spans="1:47" x14ac:dyDescent="0.2">
      <c r="A63" t="s">
        <v>177</v>
      </c>
      <c r="B63" s="1">
        <f t="shared" si="14"/>
        <v>0.87612361264032923</v>
      </c>
      <c r="C63" s="1">
        <f t="shared" si="15"/>
        <v>4.770917061609925</v>
      </c>
      <c r="D63" s="1">
        <f t="shared" si="16"/>
        <v>3.7834178639728546</v>
      </c>
      <c r="E63" s="1"/>
      <c r="F63" s="1">
        <f t="shared" si="17"/>
        <v>0.8665576338182559</v>
      </c>
      <c r="G63" s="1">
        <f t="shared" si="18"/>
        <v>4.7239088609908704</v>
      </c>
      <c r="H63" s="1">
        <f t="shared" si="19"/>
        <v>3.7288403425715488</v>
      </c>
      <c r="I63" s="1"/>
      <c r="J63" s="1">
        <f t="shared" si="20"/>
        <v>0.87134062322929262</v>
      </c>
      <c r="K63" s="1">
        <f t="shared" si="21"/>
        <v>4.7474129613003981</v>
      </c>
      <c r="L63" s="1">
        <f t="shared" si="22"/>
        <v>3.756129103272202</v>
      </c>
      <c r="O63" s="1">
        <f t="shared" si="23"/>
        <v>-9.5659788220733288E-3</v>
      </c>
      <c r="P63" s="1">
        <f t="shared" si="24"/>
        <v>-4.7008200619054641E-2</v>
      </c>
      <c r="Q63" s="1">
        <f t="shared" si="25"/>
        <v>-5.4577521401305784E-2</v>
      </c>
      <c r="R63" s="1"/>
      <c r="S63" t="s">
        <v>177</v>
      </c>
      <c r="T63" s="7">
        <f t="shared" si="26"/>
        <v>-3.7442221796981312E-2</v>
      </c>
      <c r="U63" s="7">
        <f t="shared" si="27"/>
        <v>-7.5693207822511432E-3</v>
      </c>
      <c r="X63" t="s">
        <v>177</v>
      </c>
      <c r="Y63">
        <v>-438.87346966968698</v>
      </c>
      <c r="Z63">
        <v>-440.80888453610601</v>
      </c>
      <c r="AA63">
        <v>-440.79260209518901</v>
      </c>
      <c r="AC63" t="s">
        <v>177</v>
      </c>
      <c r="AD63">
        <v>-230.795140997114</v>
      </c>
      <c r="AE63">
        <v>-231.849969098683</v>
      </c>
      <c r="AF63">
        <v>-231.84134130858999</v>
      </c>
      <c r="AH63" t="s">
        <v>177</v>
      </c>
      <c r="AI63">
        <v>-208.07693248078201</v>
      </c>
      <c r="AJ63">
        <v>-208.95131249744901</v>
      </c>
      <c r="AK63">
        <v>-208.94523152670101</v>
      </c>
      <c r="AM63" t="s">
        <v>387</v>
      </c>
      <c r="AN63">
        <v>-208.076940831174</v>
      </c>
      <c r="AO63">
        <v>-208.951347878711</v>
      </c>
      <c r="AP63">
        <v>-208.94527374002499</v>
      </c>
      <c r="AR63" t="s">
        <v>388</v>
      </c>
      <c r="AS63">
        <v>-230.79514789107901</v>
      </c>
      <c r="AT63">
        <v>-231.850008629754</v>
      </c>
      <c r="AU63">
        <v>-231.84138607007901</v>
      </c>
    </row>
    <row r="64" spans="1:47" x14ac:dyDescent="0.2">
      <c r="A64" t="s">
        <v>178</v>
      </c>
      <c r="B64" s="1">
        <f t="shared" si="14"/>
        <v>0.77177570487552205</v>
      </c>
      <c r="C64" s="1">
        <f t="shared" si="15"/>
        <v>3.6028543999418972</v>
      </c>
      <c r="D64" s="1">
        <f t="shared" si="16"/>
        <v>2.8559275190139575</v>
      </c>
      <c r="E64" s="1"/>
      <c r="F64" s="1">
        <f t="shared" si="17"/>
        <v>0.76190739697854382</v>
      </c>
      <c r="G64" s="1">
        <f t="shared" si="18"/>
        <v>3.5631708560179542</v>
      </c>
      <c r="H64" s="1">
        <f t="shared" si="19"/>
        <v>2.8117984066530379</v>
      </c>
      <c r="I64" s="1"/>
      <c r="J64" s="1">
        <f t="shared" si="20"/>
        <v>0.76684155092703299</v>
      </c>
      <c r="K64" s="1">
        <f t="shared" si="21"/>
        <v>3.5830126279799259</v>
      </c>
      <c r="L64" s="1">
        <f t="shared" si="22"/>
        <v>2.8338629628334977</v>
      </c>
      <c r="O64" s="1">
        <f t="shared" si="23"/>
        <v>-9.8683078969782345E-3</v>
      </c>
      <c r="P64" s="1">
        <f t="shared" si="24"/>
        <v>-3.968354392394291E-2</v>
      </c>
      <c r="Q64" s="1">
        <f t="shared" si="25"/>
        <v>-4.4129112360919542E-2</v>
      </c>
      <c r="R64" s="1"/>
      <c r="S64" t="s">
        <v>178</v>
      </c>
      <c r="T64" s="7">
        <f t="shared" si="26"/>
        <v>-2.9815236026964675E-2</v>
      </c>
      <c r="U64" s="7">
        <f t="shared" si="27"/>
        <v>-4.4455684369766324E-3</v>
      </c>
      <c r="X64" t="s">
        <v>178</v>
      </c>
      <c r="Y64">
        <v>-306.86236469068399</v>
      </c>
      <c r="Z64">
        <v>-308.22131351683402</v>
      </c>
      <c r="AA64">
        <v>-308.20796175786302</v>
      </c>
      <c r="AC64" t="s">
        <v>178</v>
      </c>
      <c r="AD64">
        <v>-230.79522924826401</v>
      </c>
      <c r="AE64">
        <v>-231.85002350781599</v>
      </c>
      <c r="AF64">
        <v>-231.84140101798801</v>
      </c>
      <c r="AH64" t="s">
        <v>178</v>
      </c>
      <c r="AI64">
        <v>-76.065905539598006</v>
      </c>
      <c r="AJ64">
        <v>-76.365548495303997</v>
      </c>
      <c r="AK64">
        <v>-76.362009529863002</v>
      </c>
      <c r="AM64" t="s">
        <v>389</v>
      </c>
      <c r="AN64">
        <v>-76.065914206957004</v>
      </c>
      <c r="AO64">
        <v>-76.365582750906995</v>
      </c>
      <c r="AP64">
        <v>-76.362044895384003</v>
      </c>
      <c r="AR64" t="s">
        <v>390</v>
      </c>
      <c r="AS64">
        <v>-230.79523630705401</v>
      </c>
      <c r="AT64">
        <v>-231.850052491963</v>
      </c>
      <c r="AU64">
        <v>-231.841435976681</v>
      </c>
    </row>
    <row r="65" spans="1:47" x14ac:dyDescent="0.2">
      <c r="A65" t="s">
        <v>179</v>
      </c>
      <c r="B65" s="1">
        <f t="shared" si="14"/>
        <v>-0.12631373978861568</v>
      </c>
      <c r="C65" s="1">
        <f t="shared" si="15"/>
        <v>4.8057396301653625</v>
      </c>
      <c r="D65" s="1">
        <f t="shared" si="16"/>
        <v>3.4451129932739155</v>
      </c>
      <c r="E65" s="1"/>
      <c r="F65" s="1">
        <f t="shared" si="17"/>
        <v>-0.13956887900139106</v>
      </c>
      <c r="G65" s="1">
        <f t="shared" si="18"/>
        <v>4.7561567749874225</v>
      </c>
      <c r="H65" s="1">
        <f t="shared" si="19"/>
        <v>3.3852598890394745</v>
      </c>
      <c r="I65" s="1"/>
      <c r="J65" s="1">
        <f t="shared" si="20"/>
        <v>-0.13294130939500337</v>
      </c>
      <c r="K65" s="1">
        <f t="shared" si="21"/>
        <v>4.7809482025763925</v>
      </c>
      <c r="L65" s="1">
        <f t="shared" si="22"/>
        <v>3.415186441156695</v>
      </c>
      <c r="O65" s="1">
        <f t="shared" si="23"/>
        <v>-1.325513921277538E-2</v>
      </c>
      <c r="P65" s="1">
        <f t="shared" si="24"/>
        <v>-4.9582855177940033E-2</v>
      </c>
      <c r="Q65" s="1">
        <f t="shared" si="25"/>
        <v>-5.9853104234441012E-2</v>
      </c>
      <c r="R65" s="1"/>
      <c r="S65" t="s">
        <v>179</v>
      </c>
      <c r="T65" s="7">
        <f t="shared" si="26"/>
        <v>-3.6327715965164653E-2</v>
      </c>
      <c r="U65" s="7">
        <f t="shared" si="27"/>
        <v>-1.027024905650098E-2</v>
      </c>
      <c r="X65" t="s">
        <v>179</v>
      </c>
      <c r="Y65">
        <v>-345.89503158627099</v>
      </c>
      <c r="Z65">
        <v>-347.44144092027801</v>
      </c>
      <c r="AA65">
        <v>-347.434216619062</v>
      </c>
      <c r="AC65" t="s">
        <v>179</v>
      </c>
      <c r="AD65">
        <v>-230.795213021161</v>
      </c>
      <c r="AE65">
        <v>-231.850017101086</v>
      </c>
      <c r="AF65">
        <v>-231.84139250564601</v>
      </c>
      <c r="AH65" t="s">
        <v>179</v>
      </c>
      <c r="AI65">
        <v>-115.100019858859</v>
      </c>
      <c r="AJ65">
        <v>-115.58376538592501</v>
      </c>
      <c r="AK65">
        <v>-115.587333976624</v>
      </c>
      <c r="AM65" t="s">
        <v>391</v>
      </c>
      <c r="AN65">
        <v>-115.100031178983</v>
      </c>
      <c r="AO65">
        <v>-115.58380141864301</v>
      </c>
      <c r="AP65">
        <v>-115.58737793255</v>
      </c>
      <c r="AR65" t="s">
        <v>392</v>
      </c>
      <c r="AS65">
        <v>-230.79522282444501</v>
      </c>
      <c r="AT65">
        <v>-231.85006008367401</v>
      </c>
      <c r="AU65">
        <v>-231.84144393170899</v>
      </c>
    </row>
    <row r="66" spans="1:47" x14ac:dyDescent="0.2">
      <c r="A66" t="s">
        <v>180</v>
      </c>
      <c r="B66" s="1">
        <f t="shared" si="14"/>
        <v>-1.0775469188461815</v>
      </c>
      <c r="C66" s="1">
        <f t="shared" si="15"/>
        <v>3.8801401024680828</v>
      </c>
      <c r="D66" s="1">
        <f t="shared" si="16"/>
        <v>2.4970187039981209</v>
      </c>
      <c r="E66" s="1"/>
      <c r="F66" s="1">
        <f t="shared" si="17"/>
        <v>-1.0893195122379982</v>
      </c>
      <c r="G66" s="1">
        <f t="shared" si="18"/>
        <v>3.8325505858640705</v>
      </c>
      <c r="H66" s="1">
        <f t="shared" si="19"/>
        <v>2.4400316057000011</v>
      </c>
      <c r="I66" s="1"/>
      <c r="J66" s="1">
        <f t="shared" si="20"/>
        <v>-1.0834332155420898</v>
      </c>
      <c r="K66" s="1">
        <f t="shared" si="21"/>
        <v>3.8563453441660767</v>
      </c>
      <c r="L66" s="1">
        <f t="shared" si="22"/>
        <v>2.4685251548490612</v>
      </c>
      <c r="O66" s="1">
        <f t="shared" si="23"/>
        <v>-1.1772593391816688E-2</v>
      </c>
      <c r="P66" s="1">
        <f t="shared" si="24"/>
        <v>-4.7589516604012339E-2</v>
      </c>
      <c r="Q66" s="1">
        <f t="shared" si="25"/>
        <v>-5.6987098298119765E-2</v>
      </c>
      <c r="R66" s="1"/>
      <c r="S66" t="s">
        <v>180</v>
      </c>
      <c r="T66" s="7">
        <f t="shared" si="26"/>
        <v>-3.581692321219565E-2</v>
      </c>
      <c r="U66" s="7">
        <f t="shared" si="27"/>
        <v>-9.3975816941074264E-3</v>
      </c>
      <c r="X66" t="s">
        <v>180</v>
      </c>
      <c r="Y66">
        <v>-326.055222527632</v>
      </c>
      <c r="Z66">
        <v>-327.56941848992</v>
      </c>
      <c r="AA66">
        <v>-327.56850449539201</v>
      </c>
      <c r="AC66" t="s">
        <v>180</v>
      </c>
      <c r="AD66">
        <v>-230.79525487240701</v>
      </c>
      <c r="AE66">
        <v>-231.85003177301101</v>
      </c>
      <c r="AF66">
        <v>-231.84141328889899</v>
      </c>
      <c r="AH66" t="s">
        <v>180</v>
      </c>
      <c r="AI66">
        <v>-95.261684835473005</v>
      </c>
      <c r="AJ66">
        <v>-95.713203320318996</v>
      </c>
      <c r="AK66">
        <v>-95.723111954060997</v>
      </c>
      <c r="AM66" t="s">
        <v>393</v>
      </c>
      <c r="AN66">
        <v>-95.261694147162004</v>
      </c>
      <c r="AO66">
        <v>-95.713238475409</v>
      </c>
      <c r="AP66">
        <v>-95.723154469609995</v>
      </c>
      <c r="AR66" t="s">
        <v>394</v>
      </c>
      <c r="AS66">
        <v>-230.79526432153901</v>
      </c>
      <c r="AT66">
        <v>-231.85007245663999</v>
      </c>
      <c r="AU66">
        <v>-231.841461588068</v>
      </c>
    </row>
    <row r="67" spans="1:47" x14ac:dyDescent="0.2">
      <c r="A67" t="s">
        <v>202</v>
      </c>
      <c r="B67" s="1">
        <f t="shared" si="14"/>
        <v>-0.50156422312233262</v>
      </c>
      <c r="C67" s="1">
        <f t="shared" si="15"/>
        <v>6.2600359812380395</v>
      </c>
      <c r="D67" s="1">
        <f t="shared" si="16"/>
        <v>4.2921516071190551</v>
      </c>
      <c r="E67" s="1"/>
      <c r="F67" s="1">
        <f t="shared" si="17"/>
        <v>-0.51805366426262101</v>
      </c>
      <c r="G67" s="1">
        <f t="shared" si="18"/>
        <v>6.1940447754683872</v>
      </c>
      <c r="H67" s="1">
        <f t="shared" si="19"/>
        <v>4.212426070209581</v>
      </c>
      <c r="I67" s="1"/>
      <c r="J67" s="1">
        <f t="shared" si="20"/>
        <v>-0.50980894369247687</v>
      </c>
      <c r="K67" s="1">
        <f t="shared" si="21"/>
        <v>6.2270403783532133</v>
      </c>
      <c r="L67" s="1">
        <f t="shared" si="22"/>
        <v>4.2522888386643185</v>
      </c>
      <c r="O67" s="1">
        <f t="shared" si="23"/>
        <v>-1.6489441140288386E-2</v>
      </c>
      <c r="P67" s="1">
        <f t="shared" si="24"/>
        <v>-6.5991205769652339E-2</v>
      </c>
      <c r="Q67" s="1">
        <f t="shared" si="25"/>
        <v>-7.9725536909474037E-2</v>
      </c>
      <c r="R67" s="1"/>
      <c r="S67" t="s">
        <v>202</v>
      </c>
      <c r="T67" s="7">
        <f t="shared" si="26"/>
        <v>-4.9501764629363953E-2</v>
      </c>
      <c r="U67" s="7">
        <f t="shared" si="27"/>
        <v>-1.3734331139821698E-2</v>
      </c>
      <c r="X67" t="s">
        <v>202</v>
      </c>
      <c r="Y67">
        <v>-477.91343681552001</v>
      </c>
      <c r="Z67">
        <v>-480.045626305459</v>
      </c>
      <c r="AA67">
        <v>-480.03219435957197</v>
      </c>
      <c r="AC67" t="s">
        <v>202</v>
      </c>
      <c r="AD67">
        <v>-230.79518710815699</v>
      </c>
      <c r="AE67">
        <v>-231.85001358250199</v>
      </c>
      <c r="AF67">
        <v>-231.84138537428601</v>
      </c>
      <c r="AH67" t="s">
        <v>202</v>
      </c>
      <c r="AI67">
        <v>-247.11904900079699</v>
      </c>
      <c r="AJ67">
        <v>-248.18563672102999</v>
      </c>
      <c r="AK67">
        <v>-248.18396900659701</v>
      </c>
      <c r="AM67" t="s">
        <v>395</v>
      </c>
      <c r="AN67">
        <v>-247.11906231045501</v>
      </c>
      <c r="AO67">
        <v>-248.185682295921</v>
      </c>
      <c r="AP67">
        <v>-248.184025500487</v>
      </c>
      <c r="AR67" t="s">
        <v>396</v>
      </c>
      <c r="AS67">
        <v>-230.795200076095</v>
      </c>
      <c r="AT67">
        <v>-231.85007317128699</v>
      </c>
      <c r="AU67">
        <v>-231.841455931121</v>
      </c>
    </row>
    <row r="68" spans="1:47" x14ac:dyDescent="0.2">
      <c r="A68" t="s">
        <v>207</v>
      </c>
      <c r="B68" s="1">
        <f t="shared" si="14"/>
        <v>1.1732010088187057</v>
      </c>
      <c r="C68" s="1">
        <f t="shared" si="15"/>
        <v>4.4050141850672428</v>
      </c>
      <c r="D68" s="1">
        <f t="shared" si="16"/>
        <v>3.681650974898695</v>
      </c>
      <c r="E68" s="1"/>
      <c r="F68" s="1">
        <f t="shared" si="17"/>
        <v>1.1646310237156969</v>
      </c>
      <c r="G68" s="1">
        <f t="shared" si="18"/>
        <v>4.3664136271909451</v>
      </c>
      <c r="H68" s="1">
        <f t="shared" si="19"/>
        <v>3.6356897073771033</v>
      </c>
      <c r="I68" s="1"/>
      <c r="J68" s="1">
        <f t="shared" si="20"/>
        <v>1.1689160162672012</v>
      </c>
      <c r="K68" s="1">
        <f t="shared" si="21"/>
        <v>4.3857139061290944</v>
      </c>
      <c r="L68" s="1">
        <f t="shared" si="22"/>
        <v>3.6586703411378991</v>
      </c>
      <c r="O68" s="1">
        <f t="shared" si="23"/>
        <v>-8.5699851030087704E-3</v>
      </c>
      <c r="P68" s="1">
        <f t="shared" si="24"/>
        <v>-3.8600557876297792E-2</v>
      </c>
      <c r="Q68" s="1">
        <f t="shared" si="25"/>
        <v>-4.5961267521591687E-2</v>
      </c>
      <c r="R68" s="1"/>
      <c r="S68" t="s">
        <v>207</v>
      </c>
      <c r="T68" s="7">
        <f t="shared" si="26"/>
        <v>-3.0030572773289022E-2</v>
      </c>
      <c r="U68" s="7">
        <f t="shared" si="27"/>
        <v>-7.3607096452938947E-3</v>
      </c>
      <c r="X68" t="s">
        <v>207</v>
      </c>
      <c r="Y68">
        <v>-493.58896189670799</v>
      </c>
      <c r="Z68">
        <v>-495.78455890655999</v>
      </c>
      <c r="AA68">
        <v>-495.75113643351301</v>
      </c>
      <c r="AC68" t="s">
        <v>207</v>
      </c>
      <c r="AD68">
        <v>-246.79354614831499</v>
      </c>
      <c r="AE68">
        <v>-247.88876958642399</v>
      </c>
      <c r="AF68">
        <v>-247.872634677772</v>
      </c>
      <c r="AH68" t="s">
        <v>207</v>
      </c>
      <c r="AI68">
        <v>-246.79354613365601</v>
      </c>
      <c r="AJ68">
        <v>-247.88876948348801</v>
      </c>
      <c r="AK68">
        <v>-247.872634671697</v>
      </c>
      <c r="AM68" t="s">
        <v>397</v>
      </c>
      <c r="AN68">
        <v>-246.793552961893</v>
      </c>
      <c r="AO68">
        <v>-247.88880028679199</v>
      </c>
      <c r="AP68">
        <v>-247.87267128788901</v>
      </c>
      <c r="AR68" t="s">
        <v>398</v>
      </c>
      <c r="AS68">
        <v>-246.79355297721801</v>
      </c>
      <c r="AT68">
        <v>-247.88880029702199</v>
      </c>
      <c r="AU68">
        <v>-247.87267130551899</v>
      </c>
    </row>
    <row r="69" spans="1:47" x14ac:dyDescent="0.2">
      <c r="A69" t="s">
        <v>168</v>
      </c>
      <c r="B69" s="1">
        <f t="shared" si="14"/>
        <v>2.2130152580418025</v>
      </c>
      <c r="C69" s="1">
        <f t="shared" si="15"/>
        <v>2.8938748106678771</v>
      </c>
      <c r="D69" s="1">
        <f t="shared" si="16"/>
        <v>2.7767731751292035</v>
      </c>
      <c r="E69" s="1"/>
      <c r="F69" s="1">
        <f t="shared" si="17"/>
        <v>2.208430527432931</v>
      </c>
      <c r="G69" s="1">
        <f t="shared" si="18"/>
        <v>2.8755548101082691</v>
      </c>
      <c r="H69" s="1">
        <f t="shared" si="19"/>
        <v>2.7581040596844466</v>
      </c>
      <c r="I69" s="1"/>
      <c r="J69" s="1">
        <f t="shared" si="20"/>
        <v>2.2107228927373668</v>
      </c>
      <c r="K69" s="1">
        <f t="shared" si="21"/>
        <v>2.8847148103880729</v>
      </c>
      <c r="L69" s="1">
        <f t="shared" si="22"/>
        <v>2.7674386174068251</v>
      </c>
      <c r="O69" s="1">
        <f t="shared" si="23"/>
        <v>-4.5847306088715456E-3</v>
      </c>
      <c r="P69" s="1">
        <f t="shared" si="24"/>
        <v>-1.832000055960803E-2</v>
      </c>
      <c r="Q69" s="1">
        <f t="shared" si="25"/>
        <v>-1.8669115444756912E-2</v>
      </c>
      <c r="R69" s="1"/>
      <c r="S69" t="s">
        <v>168</v>
      </c>
      <c r="T69" s="7">
        <f t="shared" si="26"/>
        <v>-1.3735269950736484E-2</v>
      </c>
      <c r="U69" s="7">
        <f t="shared" si="27"/>
        <v>-3.4911488514888234E-4</v>
      </c>
      <c r="X69" t="s">
        <v>168</v>
      </c>
      <c r="Y69">
        <v>-152.923311715887</v>
      </c>
      <c r="Z69">
        <v>-153.569305646082</v>
      </c>
      <c r="AA69">
        <v>-153.565790039528</v>
      </c>
      <c r="AC69" t="s">
        <v>168</v>
      </c>
      <c r="AD69">
        <v>-76.853647341153007</v>
      </c>
      <c r="AE69">
        <v>-77.199088046509999</v>
      </c>
      <c r="AF69">
        <v>-77.199271075674005</v>
      </c>
      <c r="AH69" t="s">
        <v>168</v>
      </c>
      <c r="AI69">
        <v>-76.066137710583007</v>
      </c>
      <c r="AJ69">
        <v>-76.365605916703998</v>
      </c>
      <c r="AK69">
        <v>-76.362093894313006</v>
      </c>
      <c r="AM69" t="s">
        <v>240</v>
      </c>
      <c r="AN69">
        <v>-76.066142274195997</v>
      </c>
      <c r="AO69">
        <v>-76.365623354863004</v>
      </c>
      <c r="AP69">
        <v>-76.362112075563005</v>
      </c>
      <c r="AR69" t="s">
        <v>260</v>
      </c>
      <c r="AS69">
        <v>-76.853650083773005</v>
      </c>
      <c r="AT69">
        <v>-77.199099803129002</v>
      </c>
      <c r="AU69">
        <v>-77.199282645552003</v>
      </c>
    </row>
    <row r="70" spans="1:47" x14ac:dyDescent="0.2">
      <c r="A70" t="s">
        <v>181</v>
      </c>
      <c r="B70" s="1">
        <f t="shared" si="14"/>
        <v>2.6169264490370838</v>
      </c>
      <c r="C70" s="1">
        <f t="shared" si="15"/>
        <v>5.0670945256547615</v>
      </c>
      <c r="D70" s="1">
        <f t="shared" si="16"/>
        <v>4.4786871154951768</v>
      </c>
      <c r="E70" s="1"/>
      <c r="F70" s="1">
        <f t="shared" si="17"/>
        <v>2.611796107684369</v>
      </c>
      <c r="G70" s="1">
        <f t="shared" si="18"/>
        <v>5.0265023724582854</v>
      </c>
      <c r="H70" s="1">
        <f t="shared" si="19"/>
        <v>4.4388984487187981</v>
      </c>
      <c r="I70" s="1"/>
      <c r="J70" s="1">
        <f t="shared" si="20"/>
        <v>2.6143612783607262</v>
      </c>
      <c r="K70" s="1">
        <f t="shared" si="21"/>
        <v>5.0467984490565234</v>
      </c>
      <c r="L70" s="1">
        <f t="shared" si="22"/>
        <v>4.4587927821069879</v>
      </c>
      <c r="O70" s="1">
        <f t="shared" si="23"/>
        <v>-5.13034135271484E-3</v>
      </c>
      <c r="P70" s="1">
        <f t="shared" si="24"/>
        <v>-4.0592153196476133E-2</v>
      </c>
      <c r="Q70" s="1">
        <f t="shared" si="25"/>
        <v>-3.9788666776378712E-2</v>
      </c>
      <c r="R70" s="1"/>
      <c r="S70" t="s">
        <v>181</v>
      </c>
      <c r="T70" s="7">
        <f t="shared" si="26"/>
        <v>-3.5461811843761293E-2</v>
      </c>
      <c r="U70" s="7">
        <f t="shared" si="27"/>
        <v>8.0348642009742122E-4</v>
      </c>
      <c r="X70" t="s">
        <v>181</v>
      </c>
      <c r="Y70">
        <v>-304.778517241423</v>
      </c>
      <c r="Z70">
        <v>-306.03504383896899</v>
      </c>
      <c r="AA70">
        <v>-306.02217950143302</v>
      </c>
      <c r="AC70" t="s">
        <v>181</v>
      </c>
      <c r="AD70">
        <v>-76.853542410572004</v>
      </c>
      <c r="AE70">
        <v>-77.199040809153004</v>
      </c>
      <c r="AF70">
        <v>-77.199205664022003</v>
      </c>
      <c r="AH70" t="s">
        <v>181</v>
      </c>
      <c r="AI70">
        <v>-227.92080449327199</v>
      </c>
      <c r="AJ70">
        <v>-228.82792810102899</v>
      </c>
      <c r="AK70">
        <v>-228.81583659547999</v>
      </c>
      <c r="AM70" t="s">
        <v>241</v>
      </c>
      <c r="AN70">
        <v>-227.92081030271601</v>
      </c>
      <c r="AO70">
        <v>-228.82795098928699</v>
      </c>
      <c r="AP70">
        <v>-228.81586400782999</v>
      </c>
      <c r="AR70" t="s">
        <v>261</v>
      </c>
      <c r="AS70">
        <v>-76.853544776847002</v>
      </c>
      <c r="AT70">
        <v>-77.199082608606005</v>
      </c>
      <c r="AU70">
        <v>-77.199241658945994</v>
      </c>
    </row>
    <row r="71" spans="1:47" x14ac:dyDescent="0.2">
      <c r="A71" t="s">
        <v>182</v>
      </c>
      <c r="B71" s="1">
        <f t="shared" si="14"/>
        <v>-2.0735746150220074</v>
      </c>
      <c r="C71" s="1">
        <f t="shared" si="15"/>
        <v>3.0686529326447598</v>
      </c>
      <c r="D71" s="1">
        <f t="shared" si="16"/>
        <v>2.1117830001948579</v>
      </c>
      <c r="E71" s="1"/>
      <c r="F71" s="1">
        <f t="shared" si="17"/>
        <v>-2.0871983031247523</v>
      </c>
      <c r="G71" s="1">
        <f t="shared" si="18"/>
        <v>3.01903944311373</v>
      </c>
      <c r="H71" s="1">
        <f t="shared" si="19"/>
        <v>2.0455756613509237</v>
      </c>
      <c r="I71" s="1"/>
      <c r="J71" s="1">
        <f t="shared" si="20"/>
        <v>-2.08038645907338</v>
      </c>
      <c r="K71" s="1">
        <f t="shared" si="21"/>
        <v>3.0438461878792449</v>
      </c>
      <c r="L71" s="1">
        <f t="shared" si="22"/>
        <v>2.078679330772891</v>
      </c>
      <c r="O71" s="1">
        <f t="shared" si="23"/>
        <v>-1.3623688102744946E-2</v>
      </c>
      <c r="P71" s="1">
        <f t="shared" si="24"/>
        <v>-4.9613489531029842E-2</v>
      </c>
      <c r="Q71" s="1">
        <f t="shared" si="25"/>
        <v>-6.6207338843934149E-2</v>
      </c>
      <c r="R71" s="1"/>
      <c r="S71" t="s">
        <v>182</v>
      </c>
      <c r="T71" s="7">
        <f t="shared" si="26"/>
        <v>-3.5989801428284895E-2</v>
      </c>
      <c r="U71" s="7">
        <f t="shared" si="27"/>
        <v>-1.6593849312904307E-2</v>
      </c>
      <c r="X71" t="s">
        <v>182</v>
      </c>
      <c r="Y71">
        <v>-424.33452879019501</v>
      </c>
      <c r="Z71">
        <v>-426.23722270686198</v>
      </c>
      <c r="AA71">
        <v>-426.253954289288</v>
      </c>
      <c r="AC71" t="s">
        <v>182</v>
      </c>
      <c r="AD71">
        <v>-196.41688777535899</v>
      </c>
      <c r="AE71">
        <v>-197.404297091736</v>
      </c>
      <c r="AF71">
        <v>-197.43462837017699</v>
      </c>
      <c r="AH71" t="s">
        <v>182</v>
      </c>
      <c r="AI71">
        <v>-227.92094546618699</v>
      </c>
      <c r="AJ71">
        <v>-228.828035405603</v>
      </c>
      <c r="AK71">
        <v>-228.81596057882501</v>
      </c>
      <c r="AM71" t="s">
        <v>399</v>
      </c>
      <c r="AN71">
        <v>-227.92095720892999</v>
      </c>
      <c r="AO71">
        <v>-228.82807791818499</v>
      </c>
      <c r="AP71">
        <v>-228.81601460327801</v>
      </c>
      <c r="AR71" t="s">
        <v>400</v>
      </c>
      <c r="AS71">
        <v>-196.41689774334401</v>
      </c>
      <c r="AT71">
        <v>-197.40433364327899</v>
      </c>
      <c r="AU71">
        <v>-197.43467985383</v>
      </c>
    </row>
    <row r="72" spans="1:47" x14ac:dyDescent="0.2">
      <c r="A72" t="s">
        <v>183</v>
      </c>
      <c r="B72" s="1">
        <f t="shared" si="14"/>
        <v>-2.1417845280963621</v>
      </c>
      <c r="C72" s="1">
        <f t="shared" si="15"/>
        <v>3.7007988343114984</v>
      </c>
      <c r="D72" s="1">
        <f t="shared" si="16"/>
        <v>2.598344601951541</v>
      </c>
      <c r="E72" s="1"/>
      <c r="F72" s="1">
        <f t="shared" si="17"/>
        <v>-2.155831511467996</v>
      </c>
      <c r="G72" s="1">
        <f t="shared" si="18"/>
        <v>3.6448135693756818</v>
      </c>
      <c r="H72" s="1">
        <f t="shared" si="19"/>
        <v>2.5271417428425704</v>
      </c>
      <c r="I72" s="1"/>
      <c r="J72" s="1">
        <f t="shared" si="20"/>
        <v>-2.1488080197821793</v>
      </c>
      <c r="K72" s="1">
        <f t="shared" si="21"/>
        <v>3.6728062018435903</v>
      </c>
      <c r="L72" s="1">
        <f t="shared" si="22"/>
        <v>2.562743172397056</v>
      </c>
      <c r="O72" s="1">
        <f t="shared" si="23"/>
        <v>-1.4046983371633903E-2</v>
      </c>
      <c r="P72" s="1">
        <f t="shared" si="24"/>
        <v>-5.598526493581657E-2</v>
      </c>
      <c r="Q72" s="1">
        <f t="shared" si="25"/>
        <v>-7.1202859108970618E-2</v>
      </c>
      <c r="R72" s="1"/>
      <c r="S72" t="s">
        <v>183</v>
      </c>
      <c r="T72" s="7">
        <f t="shared" si="26"/>
        <v>-4.1938281564182667E-2</v>
      </c>
      <c r="U72" s="7">
        <f t="shared" si="27"/>
        <v>-1.5217594173154048E-2</v>
      </c>
      <c r="X72" t="s">
        <v>183</v>
      </c>
      <c r="Y72">
        <v>-404.490539528238</v>
      </c>
      <c r="Z72">
        <v>-406.36152521813602</v>
      </c>
      <c r="AA72">
        <v>-406.38407203230202</v>
      </c>
      <c r="AC72" t="s">
        <v>183</v>
      </c>
      <c r="AD72">
        <v>-196.41685140594299</v>
      </c>
      <c r="AE72">
        <v>-197.40429897671899</v>
      </c>
      <c r="AF72">
        <v>-197.434623369886</v>
      </c>
      <c r="AH72" t="s">
        <v>183</v>
      </c>
      <c r="AI72">
        <v>-208.077101273057</v>
      </c>
      <c r="AJ72">
        <v>-208.95132864331799</v>
      </c>
      <c r="AK72">
        <v>-208.94530793689401</v>
      </c>
      <c r="AM72" t="s">
        <v>401</v>
      </c>
      <c r="AN72">
        <v>-208.07711267092799</v>
      </c>
      <c r="AO72">
        <v>-208.95137820702601</v>
      </c>
      <c r="AP72">
        <v>-208.94536563675399</v>
      </c>
      <c r="AR72" t="s">
        <v>402</v>
      </c>
      <c r="AS72">
        <v>-196.416862393364</v>
      </c>
      <c r="AT72">
        <v>-197.404338631206</v>
      </c>
      <c r="AU72">
        <v>-197.434679139</v>
      </c>
    </row>
    <row r="73" spans="1:47" x14ac:dyDescent="0.2">
      <c r="A73" t="s">
        <v>184</v>
      </c>
      <c r="B73" s="1">
        <f t="shared" si="14"/>
        <v>-1.2473517776480101</v>
      </c>
      <c r="C73" s="1">
        <f t="shared" si="15"/>
        <v>4.6058339758048588</v>
      </c>
      <c r="D73" s="1">
        <f t="shared" si="16"/>
        <v>2.9205089487490596</v>
      </c>
      <c r="E73" s="1"/>
      <c r="F73" s="1">
        <f t="shared" si="17"/>
        <v>-1.2610090613380849</v>
      </c>
      <c r="G73" s="1">
        <f t="shared" si="18"/>
        <v>4.5500430135353147</v>
      </c>
      <c r="H73" s="1">
        <f t="shared" si="19"/>
        <v>2.8521235796745681</v>
      </c>
      <c r="I73" s="1"/>
      <c r="J73" s="1">
        <f t="shared" si="20"/>
        <v>-1.2541804194930475</v>
      </c>
      <c r="K73" s="1">
        <f t="shared" si="21"/>
        <v>4.5779384946700867</v>
      </c>
      <c r="L73" s="1">
        <f t="shared" si="22"/>
        <v>2.8863162642118141</v>
      </c>
      <c r="O73" s="1">
        <f t="shared" si="23"/>
        <v>-1.3657283690074795E-2</v>
      </c>
      <c r="P73" s="1">
        <f t="shared" si="24"/>
        <v>-5.5790962269544053E-2</v>
      </c>
      <c r="Q73" s="1">
        <f t="shared" si="25"/>
        <v>-6.8385369074491553E-2</v>
      </c>
      <c r="R73" s="1"/>
      <c r="S73" t="s">
        <v>184</v>
      </c>
      <c r="T73" s="7">
        <f t="shared" si="26"/>
        <v>-4.2133678579469258E-2</v>
      </c>
      <c r="U73" s="7">
        <f t="shared" si="27"/>
        <v>-1.25944068049475E-2</v>
      </c>
      <c r="X73" t="s">
        <v>184</v>
      </c>
      <c r="Y73">
        <v>-458.71403007802002</v>
      </c>
      <c r="Z73">
        <v>-460.68536379116199</v>
      </c>
      <c r="AA73">
        <v>-460.661949566045</v>
      </c>
      <c r="AC73" t="s">
        <v>184</v>
      </c>
      <c r="AD73">
        <v>-230.79524813290999</v>
      </c>
      <c r="AE73">
        <v>-231.85002539182199</v>
      </c>
      <c r="AF73">
        <v>-231.841407051006</v>
      </c>
      <c r="AH73" t="s">
        <v>184</v>
      </c>
      <c r="AI73">
        <v>-227.920769726614</v>
      </c>
      <c r="AJ73">
        <v>-228.82799853599801</v>
      </c>
      <c r="AK73">
        <v>-228.815888387972</v>
      </c>
      <c r="AM73" t="s">
        <v>403</v>
      </c>
      <c r="AN73">
        <v>-227.92078099048399</v>
      </c>
      <c r="AO73">
        <v>-228.82803690181601</v>
      </c>
      <c r="AP73">
        <v>-228.81593900789699</v>
      </c>
      <c r="AR73" t="s">
        <v>404</v>
      </c>
      <c r="AS73">
        <v>-230.79525863330599</v>
      </c>
      <c r="AT73">
        <v>-231.85007593455799</v>
      </c>
      <c r="AU73">
        <v>-231.841465410099</v>
      </c>
    </row>
    <row r="74" spans="1:47" x14ac:dyDescent="0.2">
      <c r="A74" t="s">
        <v>185</v>
      </c>
      <c r="B74" s="1">
        <f t="shared" si="14"/>
        <v>-0.542372804346546</v>
      </c>
      <c r="C74" s="1">
        <f t="shared" si="15"/>
        <v>3.1971866109163889</v>
      </c>
      <c r="D74" s="1">
        <f t="shared" si="16"/>
        <v>2.4035876398355409</v>
      </c>
      <c r="E74" s="1"/>
      <c r="F74" s="1">
        <f t="shared" si="17"/>
        <v>-0.55048133464430116</v>
      </c>
      <c r="G74" s="1">
        <f t="shared" si="18"/>
        <v>3.1594474472521838</v>
      </c>
      <c r="H74" s="1">
        <f t="shared" si="19"/>
        <v>2.3601468244224728</v>
      </c>
      <c r="I74" s="1"/>
      <c r="J74" s="1">
        <f t="shared" si="20"/>
        <v>-0.54642706949542363</v>
      </c>
      <c r="K74" s="1">
        <f t="shared" si="21"/>
        <v>3.1783170290842864</v>
      </c>
      <c r="L74" s="1">
        <f t="shared" si="22"/>
        <v>2.3818672321290069</v>
      </c>
      <c r="O74" s="1">
        <f t="shared" si="23"/>
        <v>-8.1085302977551565E-3</v>
      </c>
      <c r="P74" s="1">
        <f t="shared" si="24"/>
        <v>-3.7739163664205044E-2</v>
      </c>
      <c r="Q74" s="1">
        <f t="shared" si="25"/>
        <v>-4.3440815413068101E-2</v>
      </c>
      <c r="R74" s="1"/>
      <c r="S74" t="s">
        <v>185</v>
      </c>
      <c r="T74" s="7">
        <f t="shared" si="26"/>
        <v>-2.9630633366449888E-2</v>
      </c>
      <c r="U74" s="7">
        <f t="shared" si="27"/>
        <v>-5.7016517488630569E-3</v>
      </c>
      <c r="X74" t="s">
        <v>185</v>
      </c>
      <c r="Y74">
        <v>-325.188023429927</v>
      </c>
      <c r="Z74">
        <v>-326.63235910329098</v>
      </c>
      <c r="AA74">
        <v>-326.64159334777599</v>
      </c>
      <c r="AC74" t="s">
        <v>185</v>
      </c>
      <c r="AD74">
        <v>-247.11921119110201</v>
      </c>
      <c r="AE74">
        <v>-248.18564507970501</v>
      </c>
      <c r="AF74">
        <v>-248.18401489053801</v>
      </c>
      <c r="AH74" t="s">
        <v>185</v>
      </c>
      <c r="AI74">
        <v>-78.069676564869994</v>
      </c>
      <c r="AJ74">
        <v>-78.441618982617001</v>
      </c>
      <c r="AK74">
        <v>-78.453748096677998</v>
      </c>
      <c r="AM74" t="s">
        <v>405</v>
      </c>
      <c r="AN74">
        <v>-78.069682191427006</v>
      </c>
      <c r="AO74">
        <v>-78.441650963106994</v>
      </c>
      <c r="AP74">
        <v>-78.453782150078993</v>
      </c>
      <c r="AR74" t="s">
        <v>406</v>
      </c>
      <c r="AS74">
        <v>-247.11921848630999</v>
      </c>
      <c r="AT74">
        <v>-248.18567324039799</v>
      </c>
      <c r="AU74">
        <v>-248.18405006448</v>
      </c>
    </row>
    <row r="75" spans="1:47" x14ac:dyDescent="0.2">
      <c r="A75" t="s">
        <v>186</v>
      </c>
      <c r="B75" s="1">
        <f t="shared" si="14"/>
        <v>2.5363702545695515</v>
      </c>
      <c r="C75" s="1">
        <f t="shared" si="15"/>
        <v>4.2369514249559348</v>
      </c>
      <c r="D75" s="1">
        <f t="shared" si="16"/>
        <v>3.7710124855570388</v>
      </c>
      <c r="E75" s="1"/>
      <c r="F75" s="1">
        <f t="shared" si="17"/>
        <v>2.5301479776557181</v>
      </c>
      <c r="G75" s="1">
        <f t="shared" si="18"/>
        <v>4.2104306132427709</v>
      </c>
      <c r="H75" s="1">
        <f t="shared" si="19"/>
        <v>3.7432951449482839</v>
      </c>
      <c r="I75" s="1"/>
      <c r="J75" s="1">
        <f t="shared" si="20"/>
        <v>2.5332591161126348</v>
      </c>
      <c r="K75" s="1">
        <f t="shared" si="21"/>
        <v>4.2236910190993529</v>
      </c>
      <c r="L75" s="1">
        <f t="shared" si="22"/>
        <v>3.7571538152526616</v>
      </c>
      <c r="O75" s="1">
        <f t="shared" si="23"/>
        <v>-6.2222769138333689E-3</v>
      </c>
      <c r="P75" s="1">
        <f t="shared" si="24"/>
        <v>-2.6520811713163894E-2</v>
      </c>
      <c r="Q75" s="1">
        <f t="shared" si="25"/>
        <v>-2.771734060875497E-2</v>
      </c>
      <c r="R75" s="1"/>
      <c r="S75" t="s">
        <v>186</v>
      </c>
      <c r="T75" s="7">
        <f t="shared" si="26"/>
        <v>-2.0298534799330525E-2</v>
      </c>
      <c r="U75" s="7">
        <f t="shared" si="27"/>
        <v>-1.1965288955910758E-3</v>
      </c>
      <c r="X75" t="s">
        <v>186</v>
      </c>
      <c r="Y75">
        <v>-323.65124476968799</v>
      </c>
      <c r="Z75">
        <v>-325.09458734570097</v>
      </c>
      <c r="AA75">
        <v>-325.07791053181597</v>
      </c>
      <c r="AC75" t="s">
        <v>186</v>
      </c>
      <c r="AD75">
        <v>-246.793766094056</v>
      </c>
      <c r="AE75">
        <v>-247.88881209837001</v>
      </c>
      <c r="AF75">
        <v>-247.872720439586</v>
      </c>
      <c r="AH75" t="s">
        <v>186</v>
      </c>
      <c r="AI75">
        <v>-76.853436712515006</v>
      </c>
      <c r="AJ75">
        <v>-77.199023235728006</v>
      </c>
      <c r="AK75">
        <v>-77.199180601560002</v>
      </c>
      <c r="AM75" t="s">
        <v>407</v>
      </c>
      <c r="AN75">
        <v>-76.853441655053004</v>
      </c>
      <c r="AO75">
        <v>-77.199045553085</v>
      </c>
      <c r="AP75">
        <v>-77.199202981235999</v>
      </c>
      <c r="AR75" t="s">
        <v>408</v>
      </c>
      <c r="AS75">
        <v>-246.793771067347</v>
      </c>
      <c r="AT75">
        <v>-247.88883204461499</v>
      </c>
      <c r="AU75">
        <v>-247.87274223030201</v>
      </c>
    </row>
    <row r="76" spans="1:47" x14ac:dyDescent="0.2">
      <c r="A76" t="s">
        <v>187</v>
      </c>
      <c r="B76" s="1">
        <f t="shared" si="14"/>
        <v>-0.45705682794372005</v>
      </c>
      <c r="C76" s="1">
        <f t="shared" si="15"/>
        <v>4.5845888955964957</v>
      </c>
      <c r="D76" s="1">
        <f t="shared" si="16"/>
        <v>3.2222907108192609</v>
      </c>
      <c r="E76" s="1"/>
      <c r="F76" s="1">
        <f t="shared" si="17"/>
        <v>-0.46672023079443858</v>
      </c>
      <c r="G76" s="1">
        <f t="shared" si="18"/>
        <v>4.5421601093258346</v>
      </c>
      <c r="H76" s="1">
        <f t="shared" si="19"/>
        <v>3.1711491358523189</v>
      </c>
      <c r="I76" s="1"/>
      <c r="J76" s="1">
        <f t="shared" si="20"/>
        <v>-0.46188852936907931</v>
      </c>
      <c r="K76" s="1">
        <f t="shared" si="21"/>
        <v>4.5633745024611656</v>
      </c>
      <c r="L76" s="1">
        <f t="shared" si="22"/>
        <v>3.1967199233357899</v>
      </c>
      <c r="O76" s="1">
        <f t="shared" si="23"/>
        <v>-9.6634028507185388E-3</v>
      </c>
      <c r="P76" s="1">
        <f t="shared" si="24"/>
        <v>-4.2428786270661156E-2</v>
      </c>
      <c r="Q76" s="1">
        <f t="shared" si="25"/>
        <v>-5.1141574966941938E-2</v>
      </c>
      <c r="R76" s="1"/>
      <c r="S76" t="s">
        <v>187</v>
      </c>
      <c r="T76" s="7">
        <f t="shared" si="26"/>
        <v>-3.2765383419942617E-2</v>
      </c>
      <c r="U76" s="7">
        <f t="shared" si="27"/>
        <v>-8.7127886962807821E-3</v>
      </c>
      <c r="X76" t="s">
        <v>187</v>
      </c>
      <c r="Y76">
        <v>-342.05463618608201</v>
      </c>
      <c r="Z76">
        <v>-343.60929739491303</v>
      </c>
      <c r="AA76">
        <v>-343.60093337819001</v>
      </c>
      <c r="AC76" t="s">
        <v>187</v>
      </c>
      <c r="AD76">
        <v>-95.261673123245004</v>
      </c>
      <c r="AE76">
        <v>-95.713199633100004</v>
      </c>
      <c r="AF76">
        <v>-95.723107457270999</v>
      </c>
      <c r="AH76" t="s">
        <v>187</v>
      </c>
      <c r="AI76">
        <v>-246.79369142922499</v>
      </c>
      <c r="AJ76">
        <v>-247.88879175465999</v>
      </c>
      <c r="AK76">
        <v>-247.872690874022</v>
      </c>
      <c r="AM76" t="s">
        <v>409</v>
      </c>
      <c r="AN76">
        <v>-246.793698455021</v>
      </c>
      <c r="AO76">
        <v>-247.888826997032</v>
      </c>
      <c r="AP76">
        <v>-247.872732022663</v>
      </c>
      <c r="AR76" t="s">
        <v>410</v>
      </c>
      <c r="AS76">
        <v>-95.261681497061005</v>
      </c>
      <c r="AT76">
        <v>-95.7132320053</v>
      </c>
      <c r="AU76">
        <v>-95.723147807914003</v>
      </c>
    </row>
    <row r="77" spans="1:47" x14ac:dyDescent="0.2">
      <c r="AR77" t="s">
        <v>410</v>
      </c>
      <c r="AS77">
        <v>-95.261681497061005</v>
      </c>
      <c r="AT77">
        <v>-95.7132320053</v>
      </c>
      <c r="AU77">
        <v>-95.723147807914003</v>
      </c>
    </row>
  </sheetData>
  <conditionalFormatting sqref="O7:R7">
    <cfRule type="colorScale" priority="2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horizontalDpi="4294967292" verticalDpi="429496729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9"/>
  <sheetViews>
    <sheetView workbookViewId="0">
      <selection activeCell="B5" sqref="B5"/>
    </sheetView>
  </sheetViews>
  <sheetFormatPr baseColWidth="10" defaultRowHeight="16" x14ac:dyDescent="0.2"/>
  <cols>
    <col min="5" max="5" width="11.5" customWidth="1"/>
  </cols>
  <sheetData>
    <row r="1" spans="1:22" ht="24" x14ac:dyDescent="0.3">
      <c r="D1" t="s">
        <v>16</v>
      </c>
      <c r="E1" t="s">
        <v>17</v>
      </c>
      <c r="F1" t="s">
        <v>18</v>
      </c>
      <c r="H1" s="3" t="s">
        <v>105</v>
      </c>
    </row>
    <row r="2" spans="1:22" x14ac:dyDescent="0.2">
      <c r="D2" t="s">
        <v>19</v>
      </c>
      <c r="E2" t="s">
        <v>20</v>
      </c>
    </row>
    <row r="3" spans="1:22" x14ac:dyDescent="0.2">
      <c r="A3" t="s">
        <v>21</v>
      </c>
      <c r="B3" t="s">
        <v>22</v>
      </c>
      <c r="C3" t="s">
        <v>23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</row>
    <row r="4" spans="1:22" x14ac:dyDescent="0.2">
      <c r="A4" t="s">
        <v>38</v>
      </c>
      <c r="B4" t="s">
        <v>39</v>
      </c>
      <c r="C4">
        <v>-4.7510000000000003</v>
      </c>
      <c r="D4">
        <v>-4.9180000000000001</v>
      </c>
      <c r="E4">
        <v>-5.0110000000000001</v>
      </c>
      <c r="F4">
        <v>-4.9660000000000002</v>
      </c>
      <c r="G4">
        <v>-4.9550000000000001</v>
      </c>
      <c r="H4">
        <v>-4.3860000000000001</v>
      </c>
      <c r="I4">
        <v>-4.9550000000000001</v>
      </c>
      <c r="J4">
        <v>-4.4660000000000002</v>
      </c>
      <c r="K4">
        <v>-4.9260000000000002</v>
      </c>
      <c r="L4">
        <v>-4.9649999999999999</v>
      </c>
      <c r="M4">
        <v>-4.8979999999999997</v>
      </c>
      <c r="N4">
        <v>-4.7910000000000004</v>
      </c>
      <c r="O4">
        <v>-4.9379999999999997</v>
      </c>
      <c r="P4">
        <v>-4.9059999999999997</v>
      </c>
      <c r="Q4">
        <v>-4.508</v>
      </c>
      <c r="V4" s="1"/>
    </row>
    <row r="5" spans="1:22" x14ac:dyDescent="0.2">
      <c r="A5" t="s">
        <v>40</v>
      </c>
      <c r="B5" t="s">
        <v>39</v>
      </c>
      <c r="C5">
        <v>-5.351</v>
      </c>
      <c r="D5">
        <v>-5.5919999999999996</v>
      </c>
      <c r="E5">
        <v>-5.7009999999999996</v>
      </c>
      <c r="F5">
        <v>-5.6529999999999996</v>
      </c>
      <c r="G5">
        <v>-5.694</v>
      </c>
      <c r="H5">
        <v>-5.016</v>
      </c>
      <c r="I5">
        <v>-5.694</v>
      </c>
      <c r="J5">
        <v>-4.8490000000000002</v>
      </c>
      <c r="K5">
        <v>-5.593</v>
      </c>
      <c r="L5">
        <v>-5.6779999999999999</v>
      </c>
      <c r="M5">
        <v>-5.4930000000000003</v>
      </c>
      <c r="N5">
        <v>-5.468</v>
      </c>
      <c r="O5">
        <v>-5.6310000000000002</v>
      </c>
      <c r="P5">
        <v>-5.53</v>
      </c>
      <c r="Q5">
        <v>-5.0949999999999998</v>
      </c>
      <c r="V5" s="1"/>
    </row>
    <row r="6" spans="1:22" x14ac:dyDescent="0.2">
      <c r="A6" t="s">
        <v>41</v>
      </c>
      <c r="B6" t="s">
        <v>39</v>
      </c>
      <c r="C6">
        <v>-6.5949999999999998</v>
      </c>
      <c r="D6">
        <v>-6.9080000000000004</v>
      </c>
      <c r="E6">
        <v>-7.0359999999999996</v>
      </c>
      <c r="F6">
        <v>-6.984</v>
      </c>
      <c r="G6">
        <v>-7.0839999999999996</v>
      </c>
      <c r="H6">
        <v>-6.306</v>
      </c>
      <c r="I6">
        <v>-7.0839999999999996</v>
      </c>
      <c r="J6">
        <v>-6.024</v>
      </c>
      <c r="K6">
        <v>-6.923</v>
      </c>
      <c r="L6">
        <v>-7.1520000000000001</v>
      </c>
      <c r="M6">
        <v>-6.7619999999999996</v>
      </c>
      <c r="N6">
        <v>-6.7519999999999998</v>
      </c>
      <c r="O6">
        <v>-6.9349999999999996</v>
      </c>
      <c r="P6">
        <v>-6.8220000000000001</v>
      </c>
      <c r="Q6">
        <v>-6.391</v>
      </c>
      <c r="V6" s="1"/>
    </row>
    <row r="7" spans="1:22" x14ac:dyDescent="0.2">
      <c r="A7" t="s">
        <v>42</v>
      </c>
      <c r="B7" t="s">
        <v>39</v>
      </c>
      <c r="C7">
        <v>-7.8019999999999996</v>
      </c>
      <c r="D7">
        <v>-8.1029999999999998</v>
      </c>
      <c r="E7">
        <v>-8.2200000000000006</v>
      </c>
      <c r="F7">
        <v>-8.1690000000000005</v>
      </c>
      <c r="G7">
        <v>-8.0709999999999997</v>
      </c>
      <c r="H7">
        <v>-7.0759999999999996</v>
      </c>
      <c r="I7">
        <v>-8.0709999999999997</v>
      </c>
      <c r="J7">
        <v>-6.843</v>
      </c>
      <c r="K7">
        <v>-8.0630000000000006</v>
      </c>
      <c r="L7">
        <v>-8.0039999999999996</v>
      </c>
      <c r="M7">
        <v>-8.0549999999999997</v>
      </c>
      <c r="N7">
        <v>-7.9</v>
      </c>
      <c r="O7">
        <v>-8.1630000000000003</v>
      </c>
      <c r="P7">
        <v>-8.0030000000000001</v>
      </c>
      <c r="Q7">
        <v>-7.26</v>
      </c>
      <c r="V7" s="1"/>
    </row>
    <row r="8" spans="1:22" x14ac:dyDescent="0.2">
      <c r="A8" t="s">
        <v>43</v>
      </c>
      <c r="B8" t="s">
        <v>39</v>
      </c>
      <c r="C8">
        <v>-5.4489999999999998</v>
      </c>
      <c r="D8">
        <v>-5.7569999999999997</v>
      </c>
      <c r="E8">
        <v>-5.851</v>
      </c>
      <c r="F8">
        <v>-5.8109999999999999</v>
      </c>
      <c r="G8">
        <v>-5.8369999999999997</v>
      </c>
      <c r="H8">
        <v>-5.16</v>
      </c>
      <c r="I8">
        <v>-5.8380000000000001</v>
      </c>
      <c r="J8">
        <v>-5.1219999999999999</v>
      </c>
      <c r="K8">
        <v>-5.7320000000000002</v>
      </c>
      <c r="L8">
        <v>-5.8259999999999996</v>
      </c>
      <c r="M8">
        <v>-5.625</v>
      </c>
      <c r="N8">
        <v>-5.6219999999999999</v>
      </c>
      <c r="O8">
        <v>-5.7930000000000001</v>
      </c>
      <c r="P8">
        <v>-5.6369999999999996</v>
      </c>
      <c r="Q8">
        <v>-5.15</v>
      </c>
      <c r="V8" s="1"/>
    </row>
    <row r="9" spans="1:22" x14ac:dyDescent="0.2">
      <c r="A9" t="s">
        <v>44</v>
      </c>
      <c r="B9" t="s">
        <v>39</v>
      </c>
      <c r="C9">
        <v>-7.0869999999999997</v>
      </c>
      <c r="D9">
        <v>-7.5540000000000003</v>
      </c>
      <c r="E9">
        <v>-7.6660000000000004</v>
      </c>
      <c r="F9">
        <v>-7.6189999999999998</v>
      </c>
      <c r="G9">
        <v>-7.7210000000000001</v>
      </c>
      <c r="H9">
        <v>-6.8689999999999998</v>
      </c>
      <c r="I9">
        <v>-7.7270000000000003</v>
      </c>
      <c r="J9">
        <v>-6.8620000000000001</v>
      </c>
      <c r="K9">
        <v>-7.5270000000000001</v>
      </c>
      <c r="L9">
        <v>-7.8079999999999998</v>
      </c>
      <c r="M9">
        <v>-7.327</v>
      </c>
      <c r="N9">
        <v>-7.3860000000000001</v>
      </c>
      <c r="O9">
        <v>-7.5940000000000003</v>
      </c>
      <c r="P9">
        <v>-7.33</v>
      </c>
      <c r="Q9">
        <v>-6.7789999999999999</v>
      </c>
      <c r="V9" s="1"/>
    </row>
    <row r="10" spans="1:22" x14ac:dyDescent="0.2">
      <c r="A10" t="s">
        <v>45</v>
      </c>
      <c r="B10" t="s">
        <v>39</v>
      </c>
      <c r="C10">
        <v>-7.7889999999999997</v>
      </c>
      <c r="D10">
        <v>-8.23</v>
      </c>
      <c r="E10">
        <v>-8.3369999999999997</v>
      </c>
      <c r="F10">
        <v>-8.2919999999999998</v>
      </c>
      <c r="G10">
        <v>-8.18</v>
      </c>
      <c r="H10">
        <v>-7.1829999999999998</v>
      </c>
      <c r="I10">
        <v>-8.1809999999999992</v>
      </c>
      <c r="J10">
        <v>-7.1680000000000001</v>
      </c>
      <c r="K10">
        <v>-8.1460000000000008</v>
      </c>
      <c r="L10">
        <v>-8.1449999999999996</v>
      </c>
      <c r="M10">
        <v>-8.11</v>
      </c>
      <c r="N10">
        <v>-7.984</v>
      </c>
      <c r="O10">
        <v>-8.2680000000000007</v>
      </c>
      <c r="P10">
        <v>-8.0289999999999999</v>
      </c>
      <c r="Q10">
        <v>-7.1950000000000003</v>
      </c>
      <c r="V10" s="1"/>
    </row>
    <row r="11" spans="1:22" x14ac:dyDescent="0.2">
      <c r="A11" t="s">
        <v>46</v>
      </c>
      <c r="B11" t="s">
        <v>39</v>
      </c>
      <c r="C11">
        <v>-4.7919999999999998</v>
      </c>
      <c r="D11">
        <v>-5.0090000000000003</v>
      </c>
      <c r="E11">
        <v>-5.0869999999999997</v>
      </c>
      <c r="F11">
        <v>-5.0519999999999996</v>
      </c>
      <c r="G11">
        <v>-5.0309999999999997</v>
      </c>
      <c r="H11">
        <v>-4.4630000000000001</v>
      </c>
      <c r="I11">
        <v>-5.0309999999999997</v>
      </c>
      <c r="J11">
        <v>-4.66</v>
      </c>
      <c r="K11">
        <v>-4.9980000000000002</v>
      </c>
      <c r="L11">
        <v>-5.0449999999999999</v>
      </c>
      <c r="M11">
        <v>-4.9649999999999999</v>
      </c>
      <c r="N11">
        <v>-4.8760000000000003</v>
      </c>
      <c r="O11">
        <v>-5.0279999999999996</v>
      </c>
      <c r="P11">
        <v>-4.9539999999999997</v>
      </c>
      <c r="Q11">
        <v>-4.516</v>
      </c>
      <c r="V11" s="1"/>
    </row>
    <row r="12" spans="1:22" x14ac:dyDescent="0.2">
      <c r="A12" t="s">
        <v>47</v>
      </c>
      <c r="B12" t="s">
        <v>39</v>
      </c>
      <c r="C12">
        <v>-2.7770000000000001</v>
      </c>
      <c r="D12">
        <v>-3.0590000000000002</v>
      </c>
      <c r="E12">
        <v>-3.113</v>
      </c>
      <c r="F12">
        <v>-3.085</v>
      </c>
      <c r="G12">
        <v>-2.988</v>
      </c>
      <c r="H12">
        <v>-2.637</v>
      </c>
      <c r="I12">
        <v>-3.0590000000000002</v>
      </c>
      <c r="J12">
        <v>-2.5470000000000002</v>
      </c>
      <c r="K12">
        <v>-2.9870000000000001</v>
      </c>
      <c r="L12">
        <v>-3.08</v>
      </c>
      <c r="M12">
        <v>-2.9140000000000001</v>
      </c>
      <c r="N12">
        <v>-3.0179999999999998</v>
      </c>
      <c r="O12">
        <v>-3.109</v>
      </c>
      <c r="P12">
        <v>-2.78</v>
      </c>
      <c r="Q12">
        <v>-2.5049999999999999</v>
      </c>
      <c r="V12" s="1"/>
    </row>
    <row r="13" spans="1:22" x14ac:dyDescent="0.2">
      <c r="A13" t="s">
        <v>48</v>
      </c>
      <c r="B13" t="s">
        <v>39</v>
      </c>
      <c r="C13">
        <v>-3.75</v>
      </c>
      <c r="D13">
        <v>-4.16</v>
      </c>
      <c r="E13">
        <v>-4.2229999999999999</v>
      </c>
      <c r="F13">
        <v>-4.1929999999999996</v>
      </c>
      <c r="G13">
        <v>-4.1189999999999998</v>
      </c>
      <c r="H13">
        <v>-3.6469999999999998</v>
      </c>
      <c r="I13">
        <v>-4.29</v>
      </c>
      <c r="J13">
        <v>-3.6459999999999999</v>
      </c>
      <c r="K13">
        <v>-4.1079999999999997</v>
      </c>
      <c r="L13">
        <v>-4.3310000000000004</v>
      </c>
      <c r="M13">
        <v>-3.9260000000000002</v>
      </c>
      <c r="N13">
        <v>-4.1369999999999996</v>
      </c>
      <c r="O13">
        <v>-4.25</v>
      </c>
      <c r="P13">
        <v>-3.798</v>
      </c>
      <c r="Q13">
        <v>-3.472</v>
      </c>
      <c r="V13" s="1"/>
    </row>
    <row r="14" spans="1:22" x14ac:dyDescent="0.2">
      <c r="A14" t="s">
        <v>49</v>
      </c>
      <c r="B14" t="s">
        <v>39</v>
      </c>
      <c r="C14">
        <v>-4.891</v>
      </c>
      <c r="D14">
        <v>-5.4189999999999996</v>
      </c>
      <c r="E14">
        <v>-5.48</v>
      </c>
      <c r="F14">
        <v>-5.4509999999999996</v>
      </c>
      <c r="G14">
        <v>-5.3639999999999999</v>
      </c>
      <c r="H14">
        <v>-4.7409999999999997</v>
      </c>
      <c r="I14">
        <v>-5.53</v>
      </c>
      <c r="J14">
        <v>-4.6340000000000003</v>
      </c>
      <c r="K14">
        <v>-5.3179999999999996</v>
      </c>
      <c r="L14">
        <v>-5.41</v>
      </c>
      <c r="M14">
        <v>-5.1059999999999999</v>
      </c>
      <c r="N14">
        <v>-5.327</v>
      </c>
      <c r="O14">
        <v>-5.51</v>
      </c>
      <c r="P14">
        <v>-5.0380000000000003</v>
      </c>
      <c r="Q14">
        <v>-4.4539999999999997</v>
      </c>
      <c r="V14" s="1"/>
    </row>
    <row r="15" spans="1:22" x14ac:dyDescent="0.2">
      <c r="A15" t="s">
        <v>50</v>
      </c>
      <c r="B15" t="s">
        <v>39</v>
      </c>
      <c r="C15">
        <v>-6.9160000000000004</v>
      </c>
      <c r="D15">
        <v>-7.266</v>
      </c>
      <c r="E15">
        <v>-7.4020000000000001</v>
      </c>
      <c r="F15">
        <v>-7.3470000000000004</v>
      </c>
      <c r="G15">
        <v>-7.5179999999999998</v>
      </c>
      <c r="H15">
        <v>-6.6459999999999999</v>
      </c>
      <c r="I15">
        <v>-7.52</v>
      </c>
      <c r="J15">
        <v>-6.4610000000000003</v>
      </c>
      <c r="K15">
        <v>-7.3029999999999999</v>
      </c>
      <c r="L15">
        <v>-7.5259999999999998</v>
      </c>
      <c r="M15">
        <v>-7.085</v>
      </c>
      <c r="N15">
        <v>-7.1310000000000002</v>
      </c>
      <c r="O15">
        <v>-7.3230000000000004</v>
      </c>
      <c r="P15">
        <v>-7.1760000000000002</v>
      </c>
      <c r="Q15">
        <v>-6.7039999999999997</v>
      </c>
      <c r="V15" s="1"/>
    </row>
    <row r="16" spans="1:22" x14ac:dyDescent="0.2">
      <c r="A16" t="s">
        <v>51</v>
      </c>
      <c r="B16" t="s">
        <v>39</v>
      </c>
      <c r="C16">
        <v>-5.7779999999999996</v>
      </c>
      <c r="D16">
        <v>-6.1870000000000003</v>
      </c>
      <c r="E16">
        <v>-6.282</v>
      </c>
      <c r="F16">
        <v>-6.242</v>
      </c>
      <c r="G16">
        <v>-6.31</v>
      </c>
      <c r="H16">
        <v>-5.6070000000000002</v>
      </c>
      <c r="I16">
        <v>-6.3239999999999998</v>
      </c>
      <c r="J16">
        <v>-5.6219999999999999</v>
      </c>
      <c r="K16">
        <v>-6.1529999999999996</v>
      </c>
      <c r="L16">
        <v>-6.2919999999999998</v>
      </c>
      <c r="M16">
        <v>-5.9820000000000002</v>
      </c>
      <c r="N16">
        <v>-6.0890000000000004</v>
      </c>
      <c r="O16">
        <v>-6.2569999999999997</v>
      </c>
      <c r="P16">
        <v>-5.9580000000000002</v>
      </c>
      <c r="Q16">
        <v>-5.4589999999999996</v>
      </c>
      <c r="V16" s="1"/>
    </row>
    <row r="17" spans="1:22" x14ac:dyDescent="0.2">
      <c r="A17" t="s">
        <v>52</v>
      </c>
      <c r="B17" t="s">
        <v>39</v>
      </c>
      <c r="C17">
        <v>-6.8890000000000002</v>
      </c>
      <c r="D17">
        <v>-7.4539999999999997</v>
      </c>
      <c r="E17">
        <v>-7.5609999999999999</v>
      </c>
      <c r="F17">
        <v>-7.5170000000000003</v>
      </c>
      <c r="G17">
        <v>-7.6479999999999997</v>
      </c>
      <c r="H17">
        <v>-6.8920000000000003</v>
      </c>
      <c r="I17">
        <v>-7.6820000000000004</v>
      </c>
      <c r="J17">
        <v>-6.9950000000000001</v>
      </c>
      <c r="K17">
        <v>-7.4089999999999998</v>
      </c>
      <c r="L17">
        <v>-7.7380000000000004</v>
      </c>
      <c r="M17">
        <v>-7.1369999999999996</v>
      </c>
      <c r="N17">
        <v>-7.3230000000000004</v>
      </c>
      <c r="O17">
        <v>-7.5049999999999999</v>
      </c>
      <c r="P17">
        <v>-7.1130000000000004</v>
      </c>
      <c r="Q17">
        <v>-6.6139999999999999</v>
      </c>
      <c r="V17" s="1"/>
    </row>
    <row r="18" spans="1:22" x14ac:dyDescent="0.2">
      <c r="A18" t="s">
        <v>53</v>
      </c>
      <c r="B18" t="s">
        <v>39</v>
      </c>
      <c r="C18">
        <v>-8.0299999999999994</v>
      </c>
      <c r="D18">
        <v>-8.6300000000000008</v>
      </c>
      <c r="E18">
        <v>-8.7210000000000001</v>
      </c>
      <c r="F18">
        <v>-8.6809999999999992</v>
      </c>
      <c r="G18">
        <v>-8.6630000000000003</v>
      </c>
      <c r="H18">
        <v>-7.758</v>
      </c>
      <c r="I18">
        <v>-8.6739999999999995</v>
      </c>
      <c r="J18">
        <v>-7.64</v>
      </c>
      <c r="K18">
        <v>-8.5169999999999995</v>
      </c>
      <c r="L18">
        <v>-8.5790000000000006</v>
      </c>
      <c r="M18">
        <v>-8.36</v>
      </c>
      <c r="N18">
        <v>-8.4179999999999993</v>
      </c>
      <c r="O18">
        <v>-8.6690000000000005</v>
      </c>
      <c r="P18">
        <v>-8.266</v>
      </c>
      <c r="Q18">
        <v>-7.51</v>
      </c>
      <c r="V18" s="1"/>
    </row>
    <row r="19" spans="1:22" x14ac:dyDescent="0.2">
      <c r="A19" t="s">
        <v>54</v>
      </c>
      <c r="B19" t="s">
        <v>39</v>
      </c>
      <c r="C19">
        <v>-4.8860000000000001</v>
      </c>
      <c r="D19">
        <v>-5.1239999999999997</v>
      </c>
      <c r="E19">
        <v>-5.1989999999999998</v>
      </c>
      <c r="F19">
        <v>-5.1669999999999998</v>
      </c>
      <c r="G19">
        <v>-5.1470000000000002</v>
      </c>
      <c r="H19">
        <v>-4.63</v>
      </c>
      <c r="I19">
        <v>-5.1479999999999997</v>
      </c>
      <c r="J19">
        <v>-4.8559999999999999</v>
      </c>
      <c r="K19">
        <v>-5.1100000000000003</v>
      </c>
      <c r="L19">
        <v>-5.1669999999999998</v>
      </c>
      <c r="M19">
        <v>-5.0720000000000001</v>
      </c>
      <c r="N19">
        <v>-5.0199999999999996</v>
      </c>
      <c r="O19">
        <v>-5.1580000000000004</v>
      </c>
      <c r="P19">
        <v>-5.016</v>
      </c>
      <c r="Q19">
        <v>-4.6100000000000003</v>
      </c>
      <c r="V19" s="1"/>
    </row>
    <row r="20" spans="1:22" x14ac:dyDescent="0.2">
      <c r="A20" t="s">
        <v>55</v>
      </c>
      <c r="B20" t="s">
        <v>39</v>
      </c>
      <c r="C20">
        <v>-16.288</v>
      </c>
      <c r="D20">
        <v>-17.181999999999999</v>
      </c>
      <c r="E20" s="2">
        <v>-17.448</v>
      </c>
      <c r="F20">
        <v>-17.356000000000002</v>
      </c>
      <c r="G20">
        <v>-17.167999999999999</v>
      </c>
      <c r="H20">
        <v>-15.396000000000001</v>
      </c>
      <c r="I20">
        <v>-17.167999999999999</v>
      </c>
      <c r="J20">
        <v>-15.558999999999999</v>
      </c>
      <c r="K20">
        <v>-17.106000000000002</v>
      </c>
      <c r="L20">
        <v>-16.981000000000002</v>
      </c>
      <c r="M20">
        <v>-17.045000000000002</v>
      </c>
      <c r="N20">
        <v>-16.327000000000002</v>
      </c>
      <c r="O20">
        <v>-17.059999999999999</v>
      </c>
      <c r="P20">
        <v>-17.405999999999999</v>
      </c>
      <c r="Q20">
        <v>-15.281000000000001</v>
      </c>
      <c r="V20" s="1"/>
    </row>
    <row r="21" spans="1:22" x14ac:dyDescent="0.2">
      <c r="A21" t="s">
        <v>56</v>
      </c>
      <c r="B21" t="s">
        <v>39</v>
      </c>
      <c r="C21">
        <v>-6.5090000000000003</v>
      </c>
      <c r="D21">
        <v>-6.8570000000000002</v>
      </c>
      <c r="E21">
        <v>-6.9749999999999996</v>
      </c>
      <c r="F21">
        <v>-6.931</v>
      </c>
      <c r="G21">
        <v>-7.0679999999999996</v>
      </c>
      <c r="H21">
        <v>-6.3339999999999996</v>
      </c>
      <c r="I21">
        <v>-7.069</v>
      </c>
      <c r="J21">
        <v>-5.9210000000000003</v>
      </c>
      <c r="K21">
        <v>-6.84</v>
      </c>
      <c r="L21">
        <v>-6.9550000000000001</v>
      </c>
      <c r="M21">
        <v>-6.6109999999999998</v>
      </c>
      <c r="N21">
        <v>-6.7160000000000002</v>
      </c>
      <c r="O21">
        <v>-6.875</v>
      </c>
      <c r="P21">
        <v>-6.7350000000000003</v>
      </c>
      <c r="Q21">
        <v>-6.3840000000000003</v>
      </c>
      <c r="V21" s="1"/>
    </row>
    <row r="22" spans="1:22" x14ac:dyDescent="0.2">
      <c r="A22" t="s">
        <v>57</v>
      </c>
      <c r="B22" t="s">
        <v>39</v>
      </c>
      <c r="C22">
        <v>-6.9279999999999999</v>
      </c>
      <c r="D22">
        <v>-7.41</v>
      </c>
      <c r="E22">
        <v>-7.51</v>
      </c>
      <c r="F22">
        <v>-7.4749999999999996</v>
      </c>
      <c r="G22">
        <v>-7.6689999999999996</v>
      </c>
      <c r="H22">
        <v>-6.9130000000000003</v>
      </c>
      <c r="I22">
        <v>-7.6749999999999998</v>
      </c>
      <c r="J22">
        <v>-6.694</v>
      </c>
      <c r="K22">
        <v>-7.3769999999999998</v>
      </c>
      <c r="L22">
        <v>-7.5019999999999998</v>
      </c>
      <c r="M22">
        <v>-7.0789999999999997</v>
      </c>
      <c r="N22">
        <v>-7.242</v>
      </c>
      <c r="O22">
        <v>-7.4219999999999997</v>
      </c>
      <c r="P22">
        <v>-7.24</v>
      </c>
      <c r="Q22">
        <v>-6.782</v>
      </c>
      <c r="V22" s="1"/>
    </row>
    <row r="23" spans="1:22" x14ac:dyDescent="0.2">
      <c r="A23" t="s">
        <v>58</v>
      </c>
      <c r="B23" t="s">
        <v>39</v>
      </c>
      <c r="C23">
        <v>-18.385000000000002</v>
      </c>
      <c r="D23">
        <v>-19.093</v>
      </c>
      <c r="E23">
        <v>-19.414999999999999</v>
      </c>
      <c r="F23">
        <v>-19.300999999999998</v>
      </c>
      <c r="G23">
        <v>-19</v>
      </c>
      <c r="H23">
        <v>-16.643000000000001</v>
      </c>
      <c r="I23">
        <v>-19</v>
      </c>
      <c r="J23">
        <v>-17.361999999999998</v>
      </c>
      <c r="K23">
        <v>-19.111000000000001</v>
      </c>
      <c r="L23">
        <v>-18.981999999999999</v>
      </c>
      <c r="M23">
        <v>-19.222000000000001</v>
      </c>
      <c r="N23">
        <v>-18.193999999999999</v>
      </c>
      <c r="O23">
        <v>-18.978999999999999</v>
      </c>
      <c r="P23">
        <v>-19.396000000000001</v>
      </c>
      <c r="Q23">
        <v>-17.309000000000001</v>
      </c>
      <c r="V23" s="1"/>
    </row>
    <row r="24" spans="1:22" x14ac:dyDescent="0.2">
      <c r="A24" t="s">
        <v>59</v>
      </c>
      <c r="B24" t="s">
        <v>39</v>
      </c>
      <c r="C24">
        <v>-15.598000000000001</v>
      </c>
      <c r="D24">
        <v>-16.265000000000001</v>
      </c>
      <c r="E24">
        <v>-16.524999999999999</v>
      </c>
      <c r="F24">
        <v>-16.434000000000001</v>
      </c>
      <c r="G24">
        <v>-16.122</v>
      </c>
      <c r="H24">
        <v>-14.406000000000001</v>
      </c>
      <c r="I24">
        <v>-16.122</v>
      </c>
      <c r="J24">
        <v>-14.625999999999999</v>
      </c>
      <c r="K24">
        <v>-16.244</v>
      </c>
      <c r="L24">
        <v>-16.167000000000002</v>
      </c>
      <c r="M24">
        <v>-16.364999999999998</v>
      </c>
      <c r="N24">
        <v>-15.694000000000001</v>
      </c>
      <c r="O24">
        <v>-16.221</v>
      </c>
      <c r="P24">
        <v>-16.074999999999999</v>
      </c>
      <c r="Q24">
        <v>-14.706</v>
      </c>
      <c r="V24" s="1"/>
    </row>
    <row r="25" spans="1:22" x14ac:dyDescent="0.2">
      <c r="A25" t="s">
        <v>60</v>
      </c>
      <c r="B25" t="s">
        <v>39</v>
      </c>
      <c r="C25">
        <v>-18.727</v>
      </c>
      <c r="D25">
        <v>-19.491</v>
      </c>
      <c r="E25">
        <v>-19.783000000000001</v>
      </c>
      <c r="F25">
        <v>-19.681000000000001</v>
      </c>
      <c r="G25">
        <v>-19.401</v>
      </c>
      <c r="H25">
        <v>-17.280999999999999</v>
      </c>
      <c r="I25">
        <v>-19.401</v>
      </c>
      <c r="J25">
        <v>-17.8</v>
      </c>
      <c r="K25">
        <v>-19.484000000000002</v>
      </c>
      <c r="L25">
        <v>-19.306999999999999</v>
      </c>
      <c r="M25">
        <v>-19.567</v>
      </c>
      <c r="N25">
        <v>-18.619</v>
      </c>
      <c r="O25">
        <v>-19.388999999999999</v>
      </c>
      <c r="P25">
        <v>-19.771999999999998</v>
      </c>
      <c r="Q25">
        <v>-17.625</v>
      </c>
      <c r="V25" s="1"/>
    </row>
    <row r="26" spans="1:22" x14ac:dyDescent="0.2">
      <c r="A26" t="s">
        <v>61</v>
      </c>
      <c r="B26" t="s">
        <v>39</v>
      </c>
      <c r="C26">
        <v>-18.440999999999999</v>
      </c>
      <c r="D26">
        <v>-19.189</v>
      </c>
      <c r="E26">
        <v>-19.466999999999999</v>
      </c>
      <c r="F26">
        <v>-19.37</v>
      </c>
      <c r="G26">
        <v>-19.100999999999999</v>
      </c>
      <c r="H26">
        <v>-17.233000000000001</v>
      </c>
      <c r="I26">
        <v>-19.100999999999999</v>
      </c>
      <c r="J26">
        <v>-17.545000000000002</v>
      </c>
      <c r="K26">
        <v>-19.18</v>
      </c>
      <c r="L26">
        <v>-19.007000000000001</v>
      </c>
      <c r="M26">
        <v>-19.257999999999999</v>
      </c>
      <c r="N26">
        <v>-18.404</v>
      </c>
      <c r="O26">
        <v>-19.111000000000001</v>
      </c>
      <c r="P26">
        <v>-19.364000000000001</v>
      </c>
      <c r="Q26">
        <v>-17.391999999999999</v>
      </c>
      <c r="V26" s="1"/>
    </row>
    <row r="27" spans="1:22" x14ac:dyDescent="0.2">
      <c r="A27" t="s">
        <v>62</v>
      </c>
      <c r="B27" t="s">
        <v>39</v>
      </c>
      <c r="C27">
        <v>-1.762</v>
      </c>
      <c r="D27">
        <v>-2.8220000000000001</v>
      </c>
      <c r="E27">
        <v>-2.7240000000000002</v>
      </c>
      <c r="F27">
        <v>-2.758</v>
      </c>
      <c r="G27">
        <v>-3.2519999999999998</v>
      </c>
      <c r="H27">
        <v>-4.1639999999999997</v>
      </c>
      <c r="I27">
        <v>-4.7030000000000003</v>
      </c>
      <c r="J27">
        <v>-3.6779999999999999</v>
      </c>
      <c r="K27">
        <v>-3.214</v>
      </c>
      <c r="L27">
        <v>-2.7810000000000001</v>
      </c>
      <c r="M27">
        <v>-1.7250000000000001</v>
      </c>
      <c r="N27">
        <v>-2.794</v>
      </c>
      <c r="O27">
        <v>-2.7890000000000001</v>
      </c>
      <c r="P27">
        <v>-3.129</v>
      </c>
      <c r="Q27">
        <v>-2.9049999999999998</v>
      </c>
      <c r="V27" s="1"/>
    </row>
    <row r="28" spans="1:22" x14ac:dyDescent="0.2">
      <c r="A28" t="s">
        <v>63</v>
      </c>
      <c r="B28" t="s">
        <v>39</v>
      </c>
      <c r="C28">
        <v>-2.77</v>
      </c>
      <c r="D28">
        <v>-3.895</v>
      </c>
      <c r="E28">
        <v>-3.8010000000000002</v>
      </c>
      <c r="F28">
        <v>-3.831</v>
      </c>
      <c r="G28">
        <v>-4.5570000000000004</v>
      </c>
      <c r="H28">
        <v>-5.3659999999999997</v>
      </c>
      <c r="I28">
        <v>-6.0060000000000002</v>
      </c>
      <c r="J28">
        <v>-4.875</v>
      </c>
      <c r="K28">
        <v>-4.3550000000000004</v>
      </c>
      <c r="L28">
        <v>-3.911</v>
      </c>
      <c r="M28">
        <v>-2.7050000000000001</v>
      </c>
      <c r="N28">
        <v>-3.8410000000000002</v>
      </c>
      <c r="O28">
        <v>-3.8610000000000002</v>
      </c>
      <c r="P28">
        <v>-4.3289999999999997</v>
      </c>
      <c r="Q28">
        <v>-4.05</v>
      </c>
      <c r="V28" s="1"/>
    </row>
    <row r="29" spans="1:22" x14ac:dyDescent="0.2">
      <c r="A29" t="s">
        <v>64</v>
      </c>
      <c r="B29" t="s">
        <v>39</v>
      </c>
      <c r="C29">
        <v>-8.1210000000000004</v>
      </c>
      <c r="D29">
        <v>-9.8290000000000006</v>
      </c>
      <c r="E29">
        <v>-9.7520000000000007</v>
      </c>
      <c r="F29">
        <v>-9.7710000000000008</v>
      </c>
      <c r="G29">
        <v>-9.8239999999999998</v>
      </c>
      <c r="H29">
        <v>-9.7940000000000005</v>
      </c>
      <c r="I29">
        <v>-11.138999999999999</v>
      </c>
      <c r="J29">
        <v>-9.0649999999999995</v>
      </c>
      <c r="K29">
        <v>-9.4700000000000006</v>
      </c>
      <c r="L29">
        <v>-9.3710000000000004</v>
      </c>
      <c r="M29">
        <v>-7.8010000000000002</v>
      </c>
      <c r="N29">
        <v>-9.3949999999999996</v>
      </c>
      <c r="O29">
        <v>-9.7119999999999997</v>
      </c>
      <c r="P29">
        <v>-9.5579999999999998</v>
      </c>
      <c r="Q29">
        <v>-8.2509999999999994</v>
      </c>
      <c r="V29" s="1"/>
    </row>
    <row r="30" spans="1:22" x14ac:dyDescent="0.2">
      <c r="A30" t="s">
        <v>65</v>
      </c>
      <c r="B30" t="s">
        <v>39</v>
      </c>
      <c r="C30">
        <v>-2.3370000000000002</v>
      </c>
      <c r="D30">
        <v>-3.4390000000000001</v>
      </c>
      <c r="E30">
        <v>-3.3420000000000001</v>
      </c>
      <c r="F30">
        <v>-3.375</v>
      </c>
      <c r="G30">
        <v>-3.9729999999999999</v>
      </c>
      <c r="H30">
        <v>-4.84</v>
      </c>
      <c r="I30">
        <v>-5.4320000000000004</v>
      </c>
      <c r="J30">
        <v>-4.343</v>
      </c>
      <c r="K30">
        <v>-3.851</v>
      </c>
      <c r="L30">
        <v>-3.3959999999999999</v>
      </c>
      <c r="M30">
        <v>-2.27</v>
      </c>
      <c r="N30">
        <v>-3.3940000000000001</v>
      </c>
      <c r="O30">
        <v>-3.4049999999999998</v>
      </c>
      <c r="P30">
        <v>-3.802</v>
      </c>
      <c r="Q30">
        <v>-3.54</v>
      </c>
      <c r="V30" s="1"/>
    </row>
    <row r="31" spans="1:22" x14ac:dyDescent="0.2">
      <c r="A31" t="s">
        <v>66</v>
      </c>
      <c r="B31" t="s">
        <v>39</v>
      </c>
      <c r="C31">
        <v>-4.2809999999999997</v>
      </c>
      <c r="D31">
        <v>-5.7130000000000001</v>
      </c>
      <c r="E31">
        <v>-5.593</v>
      </c>
      <c r="F31">
        <v>-5.6280000000000001</v>
      </c>
      <c r="G31">
        <v>-5.82</v>
      </c>
      <c r="H31">
        <v>-6.6029999999999998</v>
      </c>
      <c r="I31">
        <v>-7.5350000000000001</v>
      </c>
      <c r="J31">
        <v>-5.9009999999999998</v>
      </c>
      <c r="K31">
        <v>-5.7759999999999998</v>
      </c>
      <c r="L31">
        <v>-5.4489999999999998</v>
      </c>
      <c r="M31">
        <v>-4.0170000000000003</v>
      </c>
      <c r="N31">
        <v>-5.59</v>
      </c>
      <c r="O31">
        <v>-5.673</v>
      </c>
      <c r="P31">
        <v>-5.6890000000000001</v>
      </c>
      <c r="Q31">
        <v>-5.1130000000000004</v>
      </c>
      <c r="V31" s="1"/>
    </row>
    <row r="32" spans="1:22" x14ac:dyDescent="0.2">
      <c r="A32" t="s">
        <v>67</v>
      </c>
      <c r="B32" t="s">
        <v>39</v>
      </c>
      <c r="C32">
        <v>-5.4050000000000002</v>
      </c>
      <c r="D32">
        <v>-6.819</v>
      </c>
      <c r="E32">
        <v>-6.7009999999999996</v>
      </c>
      <c r="F32">
        <v>-6.734</v>
      </c>
      <c r="G32">
        <v>-7.1589999999999998</v>
      </c>
      <c r="H32">
        <v>-7.6580000000000004</v>
      </c>
      <c r="I32">
        <v>-8.6259999999999994</v>
      </c>
      <c r="J32">
        <v>-6.8810000000000002</v>
      </c>
      <c r="K32">
        <v>-6.8579999999999997</v>
      </c>
      <c r="L32">
        <v>-6.5549999999999997</v>
      </c>
      <c r="M32">
        <v>-5.0910000000000002</v>
      </c>
      <c r="N32">
        <v>-6.6440000000000001</v>
      </c>
      <c r="O32">
        <v>-6.7690000000000001</v>
      </c>
      <c r="P32">
        <v>-6.8879999999999999</v>
      </c>
      <c r="Q32">
        <v>-6.2050000000000001</v>
      </c>
      <c r="V32" s="1"/>
    </row>
    <row r="33" spans="1:22" x14ac:dyDescent="0.2">
      <c r="A33" t="s">
        <v>68</v>
      </c>
      <c r="B33" t="s">
        <v>39</v>
      </c>
      <c r="C33">
        <v>-0.82799999999999996</v>
      </c>
      <c r="D33">
        <v>-1.4319999999999999</v>
      </c>
      <c r="E33">
        <v>-1.3640000000000001</v>
      </c>
      <c r="F33">
        <v>-1.3879999999999999</v>
      </c>
      <c r="G33">
        <v>-1.4279999999999999</v>
      </c>
      <c r="H33">
        <v>-1.92</v>
      </c>
      <c r="I33">
        <v>-2.3250000000000002</v>
      </c>
      <c r="J33">
        <v>-1.5469999999999999</v>
      </c>
      <c r="K33">
        <v>-1.7050000000000001</v>
      </c>
      <c r="L33">
        <v>-1.4379999999999999</v>
      </c>
      <c r="M33">
        <v>-1.0840000000000001</v>
      </c>
      <c r="N33">
        <v>-1.492</v>
      </c>
      <c r="O33">
        <v>-1.48</v>
      </c>
      <c r="P33">
        <v>-1.35</v>
      </c>
      <c r="Q33">
        <v>-1.2789999999999999</v>
      </c>
      <c r="V33" s="1"/>
    </row>
    <row r="34" spans="1:22" x14ac:dyDescent="0.2">
      <c r="A34" t="s">
        <v>69</v>
      </c>
      <c r="B34" t="s">
        <v>39</v>
      </c>
      <c r="C34">
        <v>-2.681</v>
      </c>
      <c r="D34">
        <v>-3.38</v>
      </c>
      <c r="E34">
        <v>-3.3290000000000002</v>
      </c>
      <c r="F34">
        <v>-3.3410000000000002</v>
      </c>
      <c r="G34">
        <v>-3.1869999999999998</v>
      </c>
      <c r="H34">
        <v>-3.3980000000000001</v>
      </c>
      <c r="I34">
        <v>-4.0110000000000001</v>
      </c>
      <c r="J34">
        <v>-3.0470000000000002</v>
      </c>
      <c r="K34">
        <v>-3.4239999999999999</v>
      </c>
      <c r="L34">
        <v>-3.2730000000000001</v>
      </c>
      <c r="M34">
        <v>-2.8380000000000001</v>
      </c>
      <c r="N34">
        <v>-3.3370000000000002</v>
      </c>
      <c r="O34">
        <v>-3.4289999999999998</v>
      </c>
      <c r="P34">
        <v>-3.1509999999999998</v>
      </c>
      <c r="Q34">
        <v>-2.7690000000000001</v>
      </c>
      <c r="V34" s="1"/>
    </row>
    <row r="35" spans="1:22" x14ac:dyDescent="0.2">
      <c r="A35" t="s">
        <v>70</v>
      </c>
      <c r="B35" t="s">
        <v>39</v>
      </c>
      <c r="C35">
        <v>-3.1219999999999999</v>
      </c>
      <c r="D35">
        <v>-3.738</v>
      </c>
      <c r="E35">
        <v>-3.6930000000000001</v>
      </c>
      <c r="F35">
        <v>-3.7069999999999999</v>
      </c>
      <c r="G35">
        <v>-3.8330000000000002</v>
      </c>
      <c r="H35">
        <v>-3.7349999999999999</v>
      </c>
      <c r="I35">
        <v>-4.4089999999999998</v>
      </c>
      <c r="J35">
        <v>-3.3980000000000001</v>
      </c>
      <c r="K35">
        <v>-3.7930000000000001</v>
      </c>
      <c r="L35">
        <v>-3.6240000000000001</v>
      </c>
      <c r="M35">
        <v>-3.177</v>
      </c>
      <c r="N35">
        <v>-3.6440000000000001</v>
      </c>
      <c r="O35">
        <v>-3.758</v>
      </c>
      <c r="P35">
        <v>-3.7040000000000002</v>
      </c>
      <c r="Q35">
        <v>-3.2549999999999999</v>
      </c>
      <c r="V35" s="1"/>
    </row>
    <row r="36" spans="1:22" x14ac:dyDescent="0.2">
      <c r="A36" t="s">
        <v>71</v>
      </c>
      <c r="B36" t="s">
        <v>39</v>
      </c>
      <c r="C36">
        <v>-1.234</v>
      </c>
      <c r="D36">
        <v>-1.8720000000000001</v>
      </c>
      <c r="E36">
        <v>-1.8049999999999999</v>
      </c>
      <c r="F36">
        <v>-1.827</v>
      </c>
      <c r="G36">
        <v>-1.909</v>
      </c>
      <c r="H36">
        <v>-2.395</v>
      </c>
      <c r="I36">
        <v>-2.8260000000000001</v>
      </c>
      <c r="J36">
        <v>-2.0299999999999998</v>
      </c>
      <c r="K36">
        <v>-2.1560000000000001</v>
      </c>
      <c r="L36">
        <v>-1.9</v>
      </c>
      <c r="M36">
        <v>-1.486</v>
      </c>
      <c r="N36">
        <v>-1.9179999999999999</v>
      </c>
      <c r="O36">
        <v>-1.92</v>
      </c>
      <c r="P36">
        <v>-1.819</v>
      </c>
      <c r="Q36">
        <v>-1.71</v>
      </c>
      <c r="V36" s="1"/>
    </row>
    <row r="37" spans="1:22" x14ac:dyDescent="0.2">
      <c r="A37" t="s">
        <v>72</v>
      </c>
      <c r="B37" t="s">
        <v>39</v>
      </c>
      <c r="C37">
        <v>-2.867</v>
      </c>
      <c r="D37">
        <v>-3.7759999999999998</v>
      </c>
      <c r="E37">
        <v>-3.7639999999999998</v>
      </c>
      <c r="F37">
        <v>-3.7490000000000001</v>
      </c>
      <c r="G37">
        <v>-2.6579999999999999</v>
      </c>
      <c r="H37">
        <v>-3.3370000000000002</v>
      </c>
      <c r="I37">
        <v>-3.968</v>
      </c>
      <c r="J37">
        <v>-3.2210000000000001</v>
      </c>
      <c r="K37">
        <v>-3.5550000000000002</v>
      </c>
      <c r="L37">
        <v>-3.88</v>
      </c>
      <c r="M37">
        <v>-3.141</v>
      </c>
      <c r="N37">
        <v>-3.9380000000000002</v>
      </c>
      <c r="O37">
        <v>-4.0229999999999997</v>
      </c>
      <c r="P37">
        <v>-2.738</v>
      </c>
      <c r="Q37">
        <v>-2.347</v>
      </c>
      <c r="V37" s="1"/>
    </row>
    <row r="38" spans="1:22" x14ac:dyDescent="0.2">
      <c r="A38" t="s">
        <v>73</v>
      </c>
      <c r="B38" t="s">
        <v>39</v>
      </c>
      <c r="C38">
        <v>-1.97</v>
      </c>
      <c r="D38">
        <v>-2.613</v>
      </c>
      <c r="E38">
        <v>-2.6040000000000001</v>
      </c>
      <c r="F38">
        <v>-2.5910000000000002</v>
      </c>
      <c r="G38">
        <v>-1.778</v>
      </c>
      <c r="H38">
        <v>-2.2250000000000001</v>
      </c>
      <c r="I38">
        <v>-2.6749999999999998</v>
      </c>
      <c r="J38">
        <v>-2.161</v>
      </c>
      <c r="K38">
        <v>-2.431</v>
      </c>
      <c r="L38">
        <v>-2.661</v>
      </c>
      <c r="M38">
        <v>-2.1859999999999999</v>
      </c>
      <c r="N38">
        <v>-2.7040000000000002</v>
      </c>
      <c r="O38">
        <v>-2.77</v>
      </c>
      <c r="P38">
        <v>-1.8420000000000001</v>
      </c>
      <c r="Q38">
        <v>-1.57</v>
      </c>
      <c r="V38" s="1"/>
    </row>
    <row r="39" spans="1:22" x14ac:dyDescent="0.2">
      <c r="A39" t="s">
        <v>74</v>
      </c>
      <c r="B39" t="s">
        <v>39</v>
      </c>
      <c r="C39">
        <v>-1.3109999999999999</v>
      </c>
      <c r="D39">
        <v>-1.7769999999999999</v>
      </c>
      <c r="E39">
        <v>-1.764</v>
      </c>
      <c r="F39">
        <v>-1.756</v>
      </c>
      <c r="G39">
        <v>-1.123</v>
      </c>
      <c r="H39">
        <v>-1.46</v>
      </c>
      <c r="I39">
        <v>-1.7370000000000001</v>
      </c>
      <c r="J39">
        <v>-1.399</v>
      </c>
      <c r="K39">
        <v>-1.611</v>
      </c>
      <c r="L39">
        <v>-1.796</v>
      </c>
      <c r="M39">
        <v>-1.484</v>
      </c>
      <c r="N39">
        <v>-1.833</v>
      </c>
      <c r="O39">
        <v>-1.873</v>
      </c>
      <c r="P39">
        <v>-1.153</v>
      </c>
      <c r="Q39">
        <v>-0.99399999999999999</v>
      </c>
      <c r="V39" s="1"/>
    </row>
    <row r="40" spans="1:22" x14ac:dyDescent="0.2">
      <c r="A40" t="s">
        <v>75</v>
      </c>
      <c r="B40" t="s">
        <v>39</v>
      </c>
      <c r="C40">
        <v>-1.7829999999999999</v>
      </c>
      <c r="D40">
        <v>-2.4039999999999999</v>
      </c>
      <c r="E40">
        <v>-2.3969999999999998</v>
      </c>
      <c r="F40">
        <v>-2.3860000000000001</v>
      </c>
      <c r="G40">
        <v>-1.6140000000000001</v>
      </c>
      <c r="H40">
        <v>-2.0579999999999998</v>
      </c>
      <c r="I40">
        <v>-2.4849999999999999</v>
      </c>
      <c r="J40">
        <v>-2.0099999999999998</v>
      </c>
      <c r="K40">
        <v>-2.23</v>
      </c>
      <c r="L40">
        <v>-2.4630000000000001</v>
      </c>
      <c r="M40">
        <v>-1.976</v>
      </c>
      <c r="N40">
        <v>-2.4830000000000001</v>
      </c>
      <c r="O40">
        <v>-2.5470000000000002</v>
      </c>
      <c r="P40">
        <v>-1.6830000000000001</v>
      </c>
      <c r="Q40">
        <v>-1.4239999999999999</v>
      </c>
      <c r="V40" s="1"/>
    </row>
    <row r="41" spans="1:22" x14ac:dyDescent="0.2">
      <c r="A41" t="s">
        <v>76</v>
      </c>
      <c r="B41" t="s">
        <v>39</v>
      </c>
      <c r="C41">
        <v>-2.2589999999999999</v>
      </c>
      <c r="D41">
        <v>-2.9969999999999999</v>
      </c>
      <c r="E41">
        <v>-2.9860000000000002</v>
      </c>
      <c r="F41">
        <v>-2.9769999999999999</v>
      </c>
      <c r="G41">
        <v>-2.1120000000000001</v>
      </c>
      <c r="H41">
        <v>-2.641</v>
      </c>
      <c r="I41">
        <v>-3.137</v>
      </c>
      <c r="J41">
        <v>-2.569</v>
      </c>
      <c r="K41">
        <v>-2.8</v>
      </c>
      <c r="L41">
        <v>-3.09</v>
      </c>
      <c r="M41">
        <v>-2.4630000000000001</v>
      </c>
      <c r="N41">
        <v>-3.085</v>
      </c>
      <c r="O41">
        <v>-3.1629999999999998</v>
      </c>
      <c r="P41">
        <v>-2.1890000000000001</v>
      </c>
      <c r="Q41">
        <v>-1.8620000000000001</v>
      </c>
      <c r="V41" s="1"/>
    </row>
    <row r="42" spans="1:22" x14ac:dyDescent="0.2">
      <c r="A42" t="s">
        <v>77</v>
      </c>
      <c r="B42" t="s">
        <v>39</v>
      </c>
      <c r="C42">
        <v>-2.669</v>
      </c>
      <c r="D42">
        <v>-3.5750000000000002</v>
      </c>
      <c r="E42">
        <v>-3.5139999999999998</v>
      </c>
      <c r="F42">
        <v>-3.5329999999999999</v>
      </c>
      <c r="G42">
        <v>-3.3439999999999999</v>
      </c>
      <c r="H42">
        <v>-4</v>
      </c>
      <c r="I42">
        <v>-4.58</v>
      </c>
      <c r="J42">
        <v>-3.83</v>
      </c>
      <c r="K42">
        <v>-3.7090000000000001</v>
      </c>
      <c r="L42">
        <v>-3.6819999999999999</v>
      </c>
      <c r="M42">
        <v>-2.8380000000000001</v>
      </c>
      <c r="N42">
        <v>-3.6219999999999999</v>
      </c>
      <c r="O42">
        <v>-3.6840000000000002</v>
      </c>
      <c r="P42">
        <v>-3.31</v>
      </c>
      <c r="Q42">
        <v>-2.956</v>
      </c>
      <c r="V42" s="1"/>
    </row>
    <row r="43" spans="1:22" x14ac:dyDescent="0.2">
      <c r="A43" t="s">
        <v>78</v>
      </c>
      <c r="B43" t="s">
        <v>39</v>
      </c>
      <c r="C43">
        <v>-2.1840000000000002</v>
      </c>
      <c r="D43">
        <v>-2.895</v>
      </c>
      <c r="E43">
        <v>-2.8490000000000002</v>
      </c>
      <c r="F43">
        <v>-2.863</v>
      </c>
      <c r="G43">
        <v>-2.657</v>
      </c>
      <c r="H43">
        <v>-3.1240000000000001</v>
      </c>
      <c r="I43">
        <v>-3.5990000000000002</v>
      </c>
      <c r="J43">
        <v>-3.0089999999999999</v>
      </c>
      <c r="K43">
        <v>-2.992</v>
      </c>
      <c r="L43">
        <v>-2.9969999999999999</v>
      </c>
      <c r="M43">
        <v>-2.3860000000000001</v>
      </c>
      <c r="N43">
        <v>-2.9209999999999998</v>
      </c>
      <c r="O43">
        <v>-2.976</v>
      </c>
      <c r="P43">
        <v>-2.6230000000000002</v>
      </c>
      <c r="Q43">
        <v>-2.347</v>
      </c>
      <c r="V43" s="1"/>
    </row>
    <row r="44" spans="1:22" x14ac:dyDescent="0.2">
      <c r="A44" t="s">
        <v>79</v>
      </c>
      <c r="B44" t="s">
        <v>39</v>
      </c>
      <c r="C44">
        <v>-3.6549999999999998</v>
      </c>
      <c r="D44">
        <v>-4.8479999999999999</v>
      </c>
      <c r="E44">
        <v>-4.8109999999999999</v>
      </c>
      <c r="F44">
        <v>-4.8109999999999999</v>
      </c>
      <c r="G44">
        <v>-3.9089999999999998</v>
      </c>
      <c r="H44">
        <v>-4.585</v>
      </c>
      <c r="I44">
        <v>-5.4409999999999998</v>
      </c>
      <c r="J44">
        <v>-4.2839999999999998</v>
      </c>
      <c r="K44">
        <v>-4.556</v>
      </c>
      <c r="L44">
        <v>-4.7519999999999998</v>
      </c>
      <c r="M44">
        <v>-3.6720000000000002</v>
      </c>
      <c r="N44">
        <v>-4.8449999999999998</v>
      </c>
      <c r="O44">
        <v>-4.9569999999999999</v>
      </c>
      <c r="P44">
        <v>-3.9950000000000001</v>
      </c>
      <c r="Q44">
        <v>-3.4329999999999998</v>
      </c>
      <c r="V44" s="1"/>
    </row>
    <row r="45" spans="1:22" x14ac:dyDescent="0.2">
      <c r="A45" t="s">
        <v>80</v>
      </c>
      <c r="B45" t="s">
        <v>39</v>
      </c>
      <c r="C45">
        <v>-3.0760000000000001</v>
      </c>
      <c r="D45">
        <v>-4.1379999999999999</v>
      </c>
      <c r="E45">
        <v>-4.0910000000000002</v>
      </c>
      <c r="F45">
        <v>-4.0979999999999999</v>
      </c>
      <c r="G45">
        <v>-3.339</v>
      </c>
      <c r="H45">
        <v>-3.9950000000000001</v>
      </c>
      <c r="I45">
        <v>-4.6980000000000004</v>
      </c>
      <c r="J45">
        <v>-3.702</v>
      </c>
      <c r="K45">
        <v>-3.8889999999999998</v>
      </c>
      <c r="L45">
        <v>-4.0449999999999999</v>
      </c>
      <c r="M45">
        <v>-3.08</v>
      </c>
      <c r="N45">
        <v>-4.1379999999999999</v>
      </c>
      <c r="O45">
        <v>-4.2229999999999999</v>
      </c>
      <c r="P45">
        <v>-3.399</v>
      </c>
      <c r="Q45">
        <v>-2.94</v>
      </c>
      <c r="V45" s="1"/>
    </row>
    <row r="46" spans="1:22" x14ac:dyDescent="0.2">
      <c r="A46" t="s">
        <v>81</v>
      </c>
      <c r="B46" t="s">
        <v>39</v>
      </c>
      <c r="C46">
        <v>-2.8690000000000002</v>
      </c>
      <c r="D46">
        <v>-3.7120000000000002</v>
      </c>
      <c r="E46">
        <v>-3.6890000000000001</v>
      </c>
      <c r="F46">
        <v>-3.6890000000000001</v>
      </c>
      <c r="G46">
        <v>-3.0350000000000001</v>
      </c>
      <c r="H46">
        <v>-3.4780000000000002</v>
      </c>
      <c r="I46">
        <v>-4.05</v>
      </c>
      <c r="J46">
        <v>-3.1960000000000002</v>
      </c>
      <c r="K46">
        <v>-3.4870000000000001</v>
      </c>
      <c r="L46">
        <v>-3.6379999999999999</v>
      </c>
      <c r="M46">
        <v>-2.9239999999999999</v>
      </c>
      <c r="N46">
        <v>-3.6989999999999998</v>
      </c>
      <c r="O46">
        <v>-3.7839999999999998</v>
      </c>
      <c r="P46">
        <v>-3.0680000000000001</v>
      </c>
      <c r="Q46">
        <v>-2.6539999999999999</v>
      </c>
      <c r="V46" s="1"/>
    </row>
    <row r="47" spans="1:22" x14ac:dyDescent="0.2">
      <c r="A47" t="s">
        <v>82</v>
      </c>
      <c r="B47" t="s">
        <v>39</v>
      </c>
      <c r="C47">
        <v>-1.524</v>
      </c>
      <c r="D47">
        <v>-2.0049999999999999</v>
      </c>
      <c r="E47">
        <v>-1.9930000000000001</v>
      </c>
      <c r="F47">
        <v>-1.988</v>
      </c>
      <c r="G47">
        <v>-1.448</v>
      </c>
      <c r="H47">
        <v>-1.73</v>
      </c>
      <c r="I47">
        <v>-2.1509999999999998</v>
      </c>
      <c r="J47">
        <v>-1.631</v>
      </c>
      <c r="K47">
        <v>-1.962</v>
      </c>
      <c r="L47">
        <v>-2.0760000000000001</v>
      </c>
      <c r="M47">
        <v>-1.7729999999999999</v>
      </c>
      <c r="N47">
        <v>-2.0779999999999998</v>
      </c>
      <c r="O47">
        <v>-2.1309999999999998</v>
      </c>
      <c r="P47">
        <v>-1.48</v>
      </c>
      <c r="Q47">
        <v>-1.28</v>
      </c>
      <c r="V47" s="1"/>
    </row>
    <row r="48" spans="1:22" x14ac:dyDescent="0.2">
      <c r="A48" t="s">
        <v>83</v>
      </c>
      <c r="B48" t="s">
        <v>39</v>
      </c>
      <c r="C48">
        <v>-1.341</v>
      </c>
      <c r="D48">
        <v>-1.748</v>
      </c>
      <c r="E48">
        <v>-1.7150000000000001</v>
      </c>
      <c r="F48">
        <v>-1.7270000000000001</v>
      </c>
      <c r="G48">
        <v>-1.51</v>
      </c>
      <c r="H48">
        <v>-1.7230000000000001</v>
      </c>
      <c r="I48">
        <v>-2.1040000000000001</v>
      </c>
      <c r="J48">
        <v>-1.577</v>
      </c>
      <c r="K48">
        <v>-1.8149999999999999</v>
      </c>
      <c r="L48">
        <v>-1.873</v>
      </c>
      <c r="M48">
        <v>-1.526</v>
      </c>
      <c r="N48">
        <v>-1.804</v>
      </c>
      <c r="O48">
        <v>-1.837</v>
      </c>
      <c r="P48">
        <v>-1.48</v>
      </c>
      <c r="Q48">
        <v>-1.34</v>
      </c>
      <c r="V48" s="1"/>
    </row>
    <row r="49" spans="1:22" x14ac:dyDescent="0.2">
      <c r="A49" t="s">
        <v>84</v>
      </c>
      <c r="B49" t="s">
        <v>39</v>
      </c>
      <c r="C49">
        <v>-3.32</v>
      </c>
      <c r="D49">
        <v>-4.2640000000000002</v>
      </c>
      <c r="E49">
        <v>-4.2560000000000002</v>
      </c>
      <c r="F49">
        <v>-4.2430000000000003</v>
      </c>
      <c r="G49">
        <v>-3.254</v>
      </c>
      <c r="H49">
        <v>-3.7149999999999999</v>
      </c>
      <c r="I49">
        <v>-4.5129999999999999</v>
      </c>
      <c r="J49">
        <v>-3.5339999999999998</v>
      </c>
      <c r="K49">
        <v>-3.988</v>
      </c>
      <c r="L49">
        <v>-4.274</v>
      </c>
      <c r="M49">
        <v>-3.4620000000000002</v>
      </c>
      <c r="N49">
        <v>-4.3289999999999997</v>
      </c>
      <c r="O49">
        <v>-4.4359999999999999</v>
      </c>
      <c r="P49">
        <v>-3.3290000000000002</v>
      </c>
      <c r="Q49">
        <v>-2.855</v>
      </c>
      <c r="V49" s="1"/>
    </row>
    <row r="50" spans="1:22" x14ac:dyDescent="0.2">
      <c r="A50" t="s">
        <v>85</v>
      </c>
      <c r="B50" t="s">
        <v>39</v>
      </c>
      <c r="C50">
        <v>-2.2389999999999999</v>
      </c>
      <c r="D50">
        <v>-2.8759999999999999</v>
      </c>
      <c r="E50">
        <v>-2.8279999999999998</v>
      </c>
      <c r="F50">
        <v>-2.843</v>
      </c>
      <c r="G50">
        <v>-2.9510000000000001</v>
      </c>
      <c r="H50">
        <v>-3.258</v>
      </c>
      <c r="I50">
        <v>-3.7450000000000001</v>
      </c>
      <c r="J50">
        <v>-3.1150000000000002</v>
      </c>
      <c r="K50">
        <v>-3.0489999999999999</v>
      </c>
      <c r="L50">
        <v>-2.964</v>
      </c>
      <c r="M50">
        <v>-2.3530000000000002</v>
      </c>
      <c r="N50">
        <v>-2.8330000000000002</v>
      </c>
      <c r="O50">
        <v>-2.9060000000000001</v>
      </c>
      <c r="P50">
        <v>-2.8959999999999999</v>
      </c>
      <c r="Q50">
        <v>-2.577</v>
      </c>
      <c r="V50" s="1"/>
    </row>
    <row r="51" spans="1:22" x14ac:dyDescent="0.2">
      <c r="A51" t="s">
        <v>86</v>
      </c>
      <c r="B51" t="s">
        <v>39</v>
      </c>
      <c r="C51">
        <v>-2.8860000000000001</v>
      </c>
      <c r="D51">
        <v>-3.5350000000000001</v>
      </c>
      <c r="E51">
        <v>-3.5059999999999998</v>
      </c>
      <c r="F51">
        <v>-3.5129999999999999</v>
      </c>
      <c r="G51">
        <v>-3.6880000000000002</v>
      </c>
      <c r="H51">
        <v>-3.8290000000000002</v>
      </c>
      <c r="I51">
        <v>-4.3899999999999997</v>
      </c>
      <c r="J51">
        <v>-3.6619999999999999</v>
      </c>
      <c r="K51">
        <v>-3.6779999999999999</v>
      </c>
      <c r="L51">
        <v>-3.645</v>
      </c>
      <c r="M51">
        <v>-2.9660000000000002</v>
      </c>
      <c r="N51">
        <v>-3.4609999999999999</v>
      </c>
      <c r="O51">
        <v>-3.5630000000000002</v>
      </c>
      <c r="P51">
        <v>-3.5579999999999998</v>
      </c>
      <c r="Q51">
        <v>-3.1789999999999998</v>
      </c>
      <c r="V51" s="1"/>
    </row>
    <row r="52" spans="1:22" x14ac:dyDescent="0.2">
      <c r="A52" t="s">
        <v>87</v>
      </c>
      <c r="B52" t="s">
        <v>39</v>
      </c>
      <c r="C52">
        <v>-2.7040000000000002</v>
      </c>
      <c r="D52">
        <v>-3.331</v>
      </c>
      <c r="E52">
        <v>-3.2930000000000001</v>
      </c>
      <c r="F52">
        <v>-3.3039999999999998</v>
      </c>
      <c r="G52">
        <v>-3.472</v>
      </c>
      <c r="H52">
        <v>-3.641</v>
      </c>
      <c r="I52">
        <v>-4.1749999999999998</v>
      </c>
      <c r="J52">
        <v>-3.53</v>
      </c>
      <c r="K52">
        <v>-3.4849999999999999</v>
      </c>
      <c r="L52">
        <v>-3.41</v>
      </c>
      <c r="M52">
        <v>-2.7949999999999999</v>
      </c>
      <c r="N52">
        <v>-3.2719999999999998</v>
      </c>
      <c r="O52">
        <v>-3.3660000000000001</v>
      </c>
      <c r="P52">
        <v>-3.3620000000000001</v>
      </c>
      <c r="Q52">
        <v>-2.9990000000000001</v>
      </c>
      <c r="V52" s="1"/>
    </row>
    <row r="53" spans="1:22" x14ac:dyDescent="0.2">
      <c r="A53" t="s">
        <v>88</v>
      </c>
      <c r="B53" t="s">
        <v>39</v>
      </c>
      <c r="C53">
        <v>-2.4929999999999999</v>
      </c>
      <c r="D53">
        <v>-2.867</v>
      </c>
      <c r="E53">
        <v>-2.8570000000000002</v>
      </c>
      <c r="F53">
        <v>-2.86</v>
      </c>
      <c r="G53">
        <v>-3.1680000000000001</v>
      </c>
      <c r="H53">
        <v>-2.9140000000000001</v>
      </c>
      <c r="I53">
        <v>-3.4630000000000001</v>
      </c>
      <c r="J53">
        <v>-2.99</v>
      </c>
      <c r="K53">
        <v>-3.0310000000000001</v>
      </c>
      <c r="L53">
        <v>-2.9580000000000002</v>
      </c>
      <c r="M53">
        <v>-2.5990000000000002</v>
      </c>
      <c r="N53">
        <v>-2.7810000000000001</v>
      </c>
      <c r="O53">
        <v>-2.9039999999999999</v>
      </c>
      <c r="P53">
        <v>-3.0219999999999998</v>
      </c>
      <c r="Q53">
        <v>-2.6480000000000001</v>
      </c>
      <c r="V53" s="1"/>
    </row>
    <row r="54" spans="1:22" x14ac:dyDescent="0.2">
      <c r="A54" t="s">
        <v>89</v>
      </c>
      <c r="B54" t="s">
        <v>39</v>
      </c>
      <c r="C54">
        <v>-1.371</v>
      </c>
      <c r="D54">
        <v>-1.524</v>
      </c>
      <c r="E54">
        <v>-1.5389999999999999</v>
      </c>
      <c r="F54">
        <v>-1.536</v>
      </c>
      <c r="G54">
        <v>-1.623</v>
      </c>
      <c r="H54">
        <v>-1.345</v>
      </c>
      <c r="I54">
        <v>-1.661</v>
      </c>
      <c r="J54">
        <v>-1.3839999999999999</v>
      </c>
      <c r="K54">
        <v>-1.589</v>
      </c>
      <c r="L54">
        <v>-1.591</v>
      </c>
      <c r="M54">
        <v>-1.5169999999999999</v>
      </c>
      <c r="N54">
        <v>-1.4490000000000001</v>
      </c>
      <c r="O54">
        <v>-1.5309999999999999</v>
      </c>
      <c r="P54">
        <v>-1.5389999999999999</v>
      </c>
      <c r="Q54">
        <v>-1.34</v>
      </c>
      <c r="V54" s="1"/>
    </row>
    <row r="55" spans="1:22" x14ac:dyDescent="0.2">
      <c r="A55" t="s">
        <v>90</v>
      </c>
      <c r="B55" t="s">
        <v>39</v>
      </c>
      <c r="C55">
        <v>-4.1219999999999999</v>
      </c>
      <c r="D55">
        <v>-4.7069999999999999</v>
      </c>
      <c r="E55">
        <v>-4.726</v>
      </c>
      <c r="F55">
        <v>-4.7149999999999999</v>
      </c>
      <c r="G55">
        <v>-4.9240000000000004</v>
      </c>
      <c r="H55">
        <v>-4.3380000000000001</v>
      </c>
      <c r="I55">
        <v>-5.25</v>
      </c>
      <c r="J55">
        <v>-4.3730000000000002</v>
      </c>
      <c r="K55">
        <v>-4.76</v>
      </c>
      <c r="L55">
        <v>-4.7220000000000004</v>
      </c>
      <c r="M55">
        <v>-4.2690000000000001</v>
      </c>
      <c r="N55">
        <v>-4.5730000000000004</v>
      </c>
      <c r="O55">
        <v>-4.7130000000000001</v>
      </c>
      <c r="P55">
        <v>-4.58</v>
      </c>
      <c r="Q55">
        <v>-4.1459999999999999</v>
      </c>
      <c r="V55" s="1"/>
    </row>
    <row r="56" spans="1:22" x14ac:dyDescent="0.2">
      <c r="A56" t="s">
        <v>91</v>
      </c>
      <c r="B56" t="s">
        <v>39</v>
      </c>
      <c r="C56">
        <v>-3.843</v>
      </c>
      <c r="D56">
        <v>-4.3609999999999998</v>
      </c>
      <c r="E56">
        <v>-4.4050000000000002</v>
      </c>
      <c r="F56">
        <v>-4.3869999999999996</v>
      </c>
      <c r="G56">
        <v>-4.49</v>
      </c>
      <c r="H56">
        <v>-4.0659999999999998</v>
      </c>
      <c r="I56">
        <v>-4.7220000000000004</v>
      </c>
      <c r="J56">
        <v>-3.9039999999999999</v>
      </c>
      <c r="K56">
        <v>-4.3959999999999999</v>
      </c>
      <c r="L56">
        <v>-4.3899999999999997</v>
      </c>
      <c r="M56">
        <v>-4.07</v>
      </c>
      <c r="N56">
        <v>-4.2220000000000004</v>
      </c>
      <c r="O56">
        <v>-4.3730000000000002</v>
      </c>
      <c r="P56">
        <v>-4.1950000000000003</v>
      </c>
      <c r="Q56">
        <v>-3.7519999999999998</v>
      </c>
      <c r="V56" s="1"/>
    </row>
    <row r="57" spans="1:22" x14ac:dyDescent="0.2">
      <c r="A57" t="s">
        <v>92</v>
      </c>
      <c r="B57" t="s">
        <v>39</v>
      </c>
      <c r="C57">
        <v>-2.9470000000000001</v>
      </c>
      <c r="D57">
        <v>-3.2770000000000001</v>
      </c>
      <c r="E57">
        <v>-3.2879999999999998</v>
      </c>
      <c r="F57">
        <v>-3.2770000000000001</v>
      </c>
      <c r="G57">
        <v>-3.423</v>
      </c>
      <c r="H57">
        <v>-2.952</v>
      </c>
      <c r="I57">
        <v>-3.5670000000000002</v>
      </c>
      <c r="J57">
        <v>-2.9119999999999999</v>
      </c>
      <c r="K57">
        <v>-3.3119999999999998</v>
      </c>
      <c r="L57">
        <v>-3.2570000000000001</v>
      </c>
      <c r="M57">
        <v>-3.0569999999999999</v>
      </c>
      <c r="N57">
        <v>-3.2080000000000002</v>
      </c>
      <c r="O57">
        <v>-3.3039999999999998</v>
      </c>
      <c r="P57">
        <v>-3.1640000000000001</v>
      </c>
      <c r="Q57">
        <v>-2.88</v>
      </c>
      <c r="V57" s="1"/>
    </row>
    <row r="58" spans="1:22" x14ac:dyDescent="0.2">
      <c r="A58" t="s">
        <v>93</v>
      </c>
      <c r="B58" t="s">
        <v>39</v>
      </c>
      <c r="C58">
        <v>-3.6040000000000001</v>
      </c>
      <c r="D58">
        <v>-4.1879999999999997</v>
      </c>
      <c r="E58">
        <v>-4.1680000000000001</v>
      </c>
      <c r="F58">
        <v>-4.1680000000000001</v>
      </c>
      <c r="G58">
        <v>-4.2530000000000001</v>
      </c>
      <c r="H58">
        <v>-3.9950000000000001</v>
      </c>
      <c r="I58">
        <v>-4.7619999999999996</v>
      </c>
      <c r="J58">
        <v>-3.972</v>
      </c>
      <c r="K58">
        <v>-4.28</v>
      </c>
      <c r="L58">
        <v>-4.25</v>
      </c>
      <c r="M58">
        <v>-3.7970000000000002</v>
      </c>
      <c r="N58">
        <v>-4.1479999999999997</v>
      </c>
      <c r="O58">
        <v>-4.2510000000000003</v>
      </c>
      <c r="P58">
        <v>-3.9860000000000002</v>
      </c>
      <c r="Q58">
        <v>-3.6339999999999999</v>
      </c>
      <c r="V58" s="1"/>
    </row>
    <row r="59" spans="1:22" x14ac:dyDescent="0.2">
      <c r="A59" t="s">
        <v>94</v>
      </c>
      <c r="B59" t="s">
        <v>39</v>
      </c>
      <c r="C59">
        <v>-2.6509999999999998</v>
      </c>
      <c r="D59">
        <v>-3.2309999999999999</v>
      </c>
      <c r="E59">
        <v>-3.1989999999999998</v>
      </c>
      <c r="F59">
        <v>-3.2040000000000002</v>
      </c>
      <c r="G59">
        <v>-3.1480000000000001</v>
      </c>
      <c r="H59">
        <v>-3.2290000000000001</v>
      </c>
      <c r="I59">
        <v>-3.843</v>
      </c>
      <c r="J59">
        <v>-3.1110000000000002</v>
      </c>
      <c r="K59">
        <v>-3.3380000000000001</v>
      </c>
      <c r="L59">
        <v>-3.2770000000000001</v>
      </c>
      <c r="M59">
        <v>-2.8319999999999999</v>
      </c>
      <c r="N59">
        <v>-3.2410000000000001</v>
      </c>
      <c r="O59">
        <v>-3.31</v>
      </c>
      <c r="P59">
        <v>-3.0289999999999999</v>
      </c>
      <c r="Q59">
        <v>-2.74</v>
      </c>
      <c r="V59" s="1"/>
    </row>
    <row r="60" spans="1:22" x14ac:dyDescent="0.2">
      <c r="A60" t="s">
        <v>95</v>
      </c>
      <c r="B60" t="s">
        <v>39</v>
      </c>
      <c r="C60">
        <v>-4.46</v>
      </c>
      <c r="D60">
        <v>-5.282</v>
      </c>
      <c r="E60">
        <v>-5.2549999999999999</v>
      </c>
      <c r="F60">
        <v>-5.258</v>
      </c>
      <c r="G60">
        <v>-5.4409999999999998</v>
      </c>
      <c r="H60">
        <v>-5.3970000000000002</v>
      </c>
      <c r="I60">
        <v>-6.1989999999999998</v>
      </c>
      <c r="J60">
        <v>-5.34</v>
      </c>
      <c r="K60">
        <v>-5.4249999999999998</v>
      </c>
      <c r="L60">
        <v>-5.4329999999999998</v>
      </c>
      <c r="M60">
        <v>-4.6509999999999998</v>
      </c>
      <c r="N60">
        <v>-5.234</v>
      </c>
      <c r="O60">
        <v>-5.3490000000000002</v>
      </c>
      <c r="P60">
        <v>-5.1130000000000004</v>
      </c>
      <c r="Q60">
        <v>-4.6740000000000004</v>
      </c>
      <c r="V60" s="1"/>
    </row>
    <row r="61" spans="1:22" x14ac:dyDescent="0.2">
      <c r="A61" t="s">
        <v>96</v>
      </c>
      <c r="B61" t="s">
        <v>39</v>
      </c>
      <c r="C61">
        <v>-3.6880000000000002</v>
      </c>
      <c r="D61">
        <v>-4.1459999999999999</v>
      </c>
      <c r="E61">
        <v>-4.2370000000000001</v>
      </c>
      <c r="F61">
        <v>-4.2050000000000001</v>
      </c>
      <c r="G61">
        <v>-4.2439999999999998</v>
      </c>
      <c r="H61">
        <v>-3.8170000000000002</v>
      </c>
      <c r="I61">
        <v>-4.367</v>
      </c>
      <c r="J61">
        <v>-3.7719999999999998</v>
      </c>
      <c r="K61">
        <v>-4.0469999999999997</v>
      </c>
      <c r="L61">
        <v>-4.1779999999999999</v>
      </c>
      <c r="M61">
        <v>-3.7269999999999999</v>
      </c>
      <c r="N61">
        <v>-4.0140000000000002</v>
      </c>
      <c r="O61">
        <v>-4.1520000000000001</v>
      </c>
      <c r="P61">
        <v>-3.915</v>
      </c>
      <c r="Q61">
        <v>-3.5760000000000001</v>
      </c>
      <c r="V61" s="1"/>
    </row>
    <row r="62" spans="1:22" x14ac:dyDescent="0.2">
      <c r="A62" t="s">
        <v>97</v>
      </c>
      <c r="B62" t="s">
        <v>39</v>
      </c>
      <c r="C62">
        <v>-2.7309999999999999</v>
      </c>
      <c r="D62">
        <v>-2.85</v>
      </c>
      <c r="E62">
        <v>-2.927</v>
      </c>
      <c r="F62">
        <v>-2.899</v>
      </c>
      <c r="G62">
        <v>-2.8730000000000002</v>
      </c>
      <c r="H62">
        <v>-2.5289999999999999</v>
      </c>
      <c r="I62">
        <v>-2.8730000000000002</v>
      </c>
      <c r="J62">
        <v>-2.7610000000000001</v>
      </c>
      <c r="K62">
        <v>-2.8759999999999999</v>
      </c>
      <c r="L62">
        <v>-2.863</v>
      </c>
      <c r="M62">
        <v>-2.8780000000000001</v>
      </c>
      <c r="N62">
        <v>-2.7050000000000001</v>
      </c>
      <c r="O62">
        <v>-2.851</v>
      </c>
      <c r="P62">
        <v>-2.9390000000000001</v>
      </c>
      <c r="Q62">
        <v>-2.5529999999999999</v>
      </c>
      <c r="V62" s="1"/>
    </row>
    <row r="63" spans="1:22" x14ac:dyDescent="0.2">
      <c r="A63" t="s">
        <v>98</v>
      </c>
      <c r="B63" t="s">
        <v>39</v>
      </c>
      <c r="C63">
        <v>-4.5149999999999997</v>
      </c>
      <c r="D63">
        <v>-4.8680000000000003</v>
      </c>
      <c r="E63">
        <v>-4.9660000000000002</v>
      </c>
      <c r="F63">
        <v>-4.9329999999999998</v>
      </c>
      <c r="G63">
        <v>-5.0190000000000001</v>
      </c>
      <c r="H63">
        <v>-3.9990000000000001</v>
      </c>
      <c r="I63">
        <v>-5.0289999999999999</v>
      </c>
      <c r="J63">
        <v>-4.2060000000000004</v>
      </c>
      <c r="K63">
        <v>-4.9450000000000003</v>
      </c>
      <c r="L63">
        <v>-4.9139999999999997</v>
      </c>
      <c r="M63">
        <v>-4.8620000000000001</v>
      </c>
      <c r="N63">
        <v>-4.6100000000000003</v>
      </c>
      <c r="O63">
        <v>-4.8490000000000002</v>
      </c>
      <c r="P63">
        <v>-4.8579999999999997</v>
      </c>
      <c r="Q63">
        <v>-4.2640000000000002</v>
      </c>
      <c r="V63" s="1"/>
    </row>
    <row r="64" spans="1:22" x14ac:dyDescent="0.2">
      <c r="A64" t="s">
        <v>99</v>
      </c>
      <c r="B64" t="s">
        <v>39</v>
      </c>
      <c r="C64">
        <v>-2.242</v>
      </c>
      <c r="D64">
        <v>-2.9119999999999999</v>
      </c>
      <c r="E64">
        <v>-2.9060000000000001</v>
      </c>
      <c r="F64">
        <v>-2.8940000000000001</v>
      </c>
      <c r="G64">
        <v>-2.125</v>
      </c>
      <c r="H64">
        <v>-2.4350000000000001</v>
      </c>
      <c r="I64">
        <v>-3.0289999999999999</v>
      </c>
      <c r="J64">
        <v>-2.2519999999999998</v>
      </c>
      <c r="K64">
        <v>-2.6909999999999998</v>
      </c>
      <c r="L64">
        <v>-2.8780000000000001</v>
      </c>
      <c r="M64">
        <v>-2.3540000000000001</v>
      </c>
      <c r="N64">
        <v>-2.948</v>
      </c>
      <c r="O64">
        <v>-3.0259999999999998</v>
      </c>
      <c r="P64">
        <v>-2.2029999999999998</v>
      </c>
      <c r="Q64">
        <v>-1.865</v>
      </c>
      <c r="V64" s="1"/>
    </row>
    <row r="65" spans="1:22" x14ac:dyDescent="0.2">
      <c r="A65" t="s">
        <v>100</v>
      </c>
      <c r="B65" t="s">
        <v>39</v>
      </c>
      <c r="C65">
        <v>-2.75</v>
      </c>
      <c r="D65">
        <v>-3.5339999999999998</v>
      </c>
      <c r="E65">
        <v>-3.528</v>
      </c>
      <c r="F65">
        <v>-3.516</v>
      </c>
      <c r="G65">
        <v>-2.6520000000000001</v>
      </c>
      <c r="H65">
        <v>-2.9660000000000002</v>
      </c>
      <c r="I65">
        <v>-3.657</v>
      </c>
      <c r="J65">
        <v>-2.7719999999999998</v>
      </c>
      <c r="K65">
        <v>-3.2770000000000001</v>
      </c>
      <c r="L65">
        <v>-3.4830000000000001</v>
      </c>
      <c r="M65">
        <v>-2.8969999999999998</v>
      </c>
      <c r="N65">
        <v>-3.5409999999999999</v>
      </c>
      <c r="O65">
        <v>-3.6440000000000001</v>
      </c>
      <c r="P65">
        <v>-2.7349999999999999</v>
      </c>
      <c r="Q65">
        <v>-2.319</v>
      </c>
      <c r="V65" s="1"/>
    </row>
    <row r="66" spans="1:22" x14ac:dyDescent="0.2">
      <c r="A66" t="s">
        <v>101</v>
      </c>
      <c r="B66" t="s">
        <v>39</v>
      </c>
      <c r="C66">
        <v>-3.097</v>
      </c>
      <c r="D66">
        <v>-3.8010000000000002</v>
      </c>
      <c r="E66">
        <v>-3.7469999999999999</v>
      </c>
      <c r="F66">
        <v>-3.76</v>
      </c>
      <c r="G66">
        <v>-3.7130000000000001</v>
      </c>
      <c r="H66">
        <v>-3.8650000000000002</v>
      </c>
      <c r="I66">
        <v>-4.556</v>
      </c>
      <c r="J66">
        <v>-3.597</v>
      </c>
      <c r="K66">
        <v>-3.8610000000000002</v>
      </c>
      <c r="L66">
        <v>-3.7469999999999999</v>
      </c>
      <c r="M66">
        <v>-3.1669999999999998</v>
      </c>
      <c r="N66">
        <v>-3.7719999999999998</v>
      </c>
      <c r="O66">
        <v>-3.8730000000000002</v>
      </c>
      <c r="P66">
        <v>-3.64</v>
      </c>
      <c r="Q66">
        <v>-3.2109999999999999</v>
      </c>
      <c r="V66" s="1"/>
    </row>
    <row r="67" spans="1:22" x14ac:dyDescent="0.2">
      <c r="A67" t="s">
        <v>102</v>
      </c>
      <c r="B67" t="s">
        <v>39</v>
      </c>
      <c r="C67">
        <v>-2.5070000000000001</v>
      </c>
      <c r="D67">
        <v>-2.9990000000000001</v>
      </c>
      <c r="E67">
        <v>-3.0009999999999999</v>
      </c>
      <c r="F67">
        <v>-2.9950000000000001</v>
      </c>
      <c r="G67">
        <v>-2.6539999999999999</v>
      </c>
      <c r="H67">
        <v>-2.6110000000000002</v>
      </c>
      <c r="I67">
        <v>-3.1680000000000001</v>
      </c>
      <c r="J67">
        <v>-2.4500000000000002</v>
      </c>
      <c r="K67">
        <v>-2.9430000000000001</v>
      </c>
      <c r="L67">
        <v>-3</v>
      </c>
      <c r="M67">
        <v>-2.7189999999999999</v>
      </c>
      <c r="N67">
        <v>-2.9470000000000001</v>
      </c>
      <c r="O67">
        <v>-3.0640000000000001</v>
      </c>
      <c r="P67">
        <v>-2.6339999999999999</v>
      </c>
      <c r="Q67">
        <v>-2.2570000000000001</v>
      </c>
      <c r="V67" s="1"/>
    </row>
    <row r="68" spans="1:22" x14ac:dyDescent="0.2">
      <c r="A68" t="s">
        <v>103</v>
      </c>
      <c r="B68" t="s">
        <v>39</v>
      </c>
      <c r="C68">
        <v>-3.72</v>
      </c>
      <c r="D68">
        <v>-3.9910000000000001</v>
      </c>
      <c r="E68">
        <v>-4.1040000000000001</v>
      </c>
      <c r="F68">
        <v>-4.0679999999999996</v>
      </c>
      <c r="G68">
        <v>-4.2060000000000004</v>
      </c>
      <c r="H68">
        <v>-3.7839999999999998</v>
      </c>
      <c r="I68">
        <v>-4.2069999999999999</v>
      </c>
      <c r="J68">
        <v>-3.7890000000000001</v>
      </c>
      <c r="K68">
        <v>-4.0449999999999999</v>
      </c>
      <c r="L68">
        <v>-4.0819999999999999</v>
      </c>
      <c r="M68">
        <v>-3.8820000000000001</v>
      </c>
      <c r="N68">
        <v>-3.7919999999999998</v>
      </c>
      <c r="O68">
        <v>-3.972</v>
      </c>
      <c r="P68">
        <v>-4.0919999999999996</v>
      </c>
      <c r="Q68">
        <v>-3.6749999999999998</v>
      </c>
      <c r="V68" s="1"/>
    </row>
    <row r="69" spans="1:22" x14ac:dyDescent="0.2">
      <c r="A69" t="s">
        <v>104</v>
      </c>
      <c r="B69" t="s">
        <v>39</v>
      </c>
      <c r="C69">
        <v>-3.363</v>
      </c>
      <c r="D69">
        <v>-3.968</v>
      </c>
      <c r="E69">
        <v>-3.9660000000000002</v>
      </c>
      <c r="F69">
        <v>-3.9630000000000001</v>
      </c>
      <c r="G69">
        <v>-3.972</v>
      </c>
      <c r="H69">
        <v>-3.9359999999999999</v>
      </c>
      <c r="I69">
        <v>-4.5519999999999996</v>
      </c>
      <c r="J69">
        <v>-3.6669999999999998</v>
      </c>
      <c r="K69">
        <v>-4.0179999999999998</v>
      </c>
      <c r="L69">
        <v>-4.0259999999999998</v>
      </c>
      <c r="M69">
        <v>-3.484</v>
      </c>
      <c r="N69">
        <v>-3.9550000000000001</v>
      </c>
      <c r="O69">
        <v>-4.0430000000000001</v>
      </c>
      <c r="P69">
        <v>-3.7330000000000001</v>
      </c>
      <c r="Q69">
        <v>-3.42</v>
      </c>
      <c r="V69" s="1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Q82"/>
  <sheetViews>
    <sheetView workbookViewId="0">
      <selection activeCell="D12" sqref="D12"/>
    </sheetView>
  </sheetViews>
  <sheetFormatPr baseColWidth="10" defaultRowHeight="16" x14ac:dyDescent="0.2"/>
  <sheetData>
    <row r="1" spans="1:121" ht="21" thickBot="1" x14ac:dyDescent="0.3">
      <c r="A1" s="12" t="s">
        <v>516</v>
      </c>
    </row>
    <row r="2" spans="1:121" ht="17" thickTop="1" x14ac:dyDescent="0.2">
      <c r="B2" s="1"/>
      <c r="C2" s="1"/>
      <c r="D2" s="1"/>
      <c r="E2" s="1"/>
    </row>
    <row r="3" spans="1:121" x14ac:dyDescent="0.2">
      <c r="B3" s="1"/>
      <c r="C3" s="1"/>
      <c r="D3" s="1"/>
      <c r="E3" s="1"/>
    </row>
    <row r="4" spans="1:121" x14ac:dyDescent="0.2">
      <c r="B4" s="1"/>
      <c r="C4" s="1"/>
      <c r="D4" s="1"/>
      <c r="E4" s="1"/>
    </row>
    <row r="5" spans="1:121" x14ac:dyDescent="0.2">
      <c r="B5" s="1"/>
      <c r="C5" s="1"/>
      <c r="E5" s="1"/>
    </row>
    <row r="6" spans="1:121" x14ac:dyDescent="0.2">
      <c r="B6" s="7"/>
      <c r="C6" s="7"/>
      <c r="E6" s="7"/>
    </row>
    <row r="7" spans="1:121" x14ac:dyDescent="0.2">
      <c r="B7" s="7"/>
      <c r="C7" s="7"/>
      <c r="E7" s="7"/>
      <c r="CK7" t="s">
        <v>282</v>
      </c>
      <c r="CQ7" t="s">
        <v>282</v>
      </c>
    </row>
    <row r="8" spans="1:121" x14ac:dyDescent="0.2">
      <c r="B8" s="7"/>
      <c r="C8" s="7"/>
      <c r="D8" s="7"/>
      <c r="E8" s="7"/>
    </row>
    <row r="9" spans="1:121" ht="18" thickBot="1" x14ac:dyDescent="0.25">
      <c r="D9" s="18" t="s">
        <v>263</v>
      </c>
      <c r="F9" s="18" t="s">
        <v>284</v>
      </c>
      <c r="G9" s="18" t="s">
        <v>284</v>
      </c>
      <c r="H9" s="18" t="s">
        <v>284</v>
      </c>
      <c r="I9" s="18" t="s">
        <v>284</v>
      </c>
      <c r="K9" s="18" t="s">
        <v>284</v>
      </c>
      <c r="L9" s="18" t="s">
        <v>284</v>
      </c>
      <c r="M9" s="18" t="s">
        <v>284</v>
      </c>
      <c r="N9" s="18" t="s">
        <v>284</v>
      </c>
      <c r="P9" s="18" t="s">
        <v>283</v>
      </c>
      <c r="Q9" s="18" t="s">
        <v>283</v>
      </c>
      <c r="R9" s="18" t="s">
        <v>283</v>
      </c>
      <c r="S9" s="18" t="s">
        <v>283</v>
      </c>
      <c r="T9" s="18"/>
      <c r="U9" s="18" t="s">
        <v>283</v>
      </c>
      <c r="V9" s="18" t="s">
        <v>283</v>
      </c>
      <c r="W9" s="18" t="s">
        <v>283</v>
      </c>
      <c r="X9" s="18" t="s">
        <v>283</v>
      </c>
      <c r="Z9" s="29" t="s">
        <v>282</v>
      </c>
      <c r="AA9" s="29" t="s">
        <v>282</v>
      </c>
      <c r="AB9" s="29" t="s">
        <v>282</v>
      </c>
      <c r="AC9" s="29" t="s">
        <v>282</v>
      </c>
      <c r="AD9" s="29"/>
      <c r="AE9" s="29" t="s">
        <v>282</v>
      </c>
      <c r="AF9" s="29" t="s">
        <v>282</v>
      </c>
      <c r="AG9" s="29" t="s">
        <v>282</v>
      </c>
      <c r="AH9" s="29" t="s">
        <v>282</v>
      </c>
      <c r="AL9" s="2" t="s">
        <v>284</v>
      </c>
      <c r="AM9" s="2" t="s">
        <v>284</v>
      </c>
      <c r="AN9" s="2" t="s">
        <v>284</v>
      </c>
      <c r="AO9" s="2" t="s">
        <v>284</v>
      </c>
      <c r="AP9" s="2" t="s">
        <v>284</v>
      </c>
      <c r="AQ9" s="2" t="s">
        <v>284</v>
      </c>
      <c r="AR9" s="2" t="s">
        <v>284</v>
      </c>
      <c r="AS9" s="2" t="s">
        <v>284</v>
      </c>
      <c r="AT9" s="2" t="s">
        <v>284</v>
      </c>
      <c r="AU9" s="2" t="s">
        <v>284</v>
      </c>
      <c r="AV9" s="2" t="s">
        <v>284</v>
      </c>
      <c r="AW9" s="2" t="s">
        <v>284</v>
      </c>
      <c r="AX9" s="2" t="s">
        <v>284</v>
      </c>
      <c r="AY9" s="2" t="s">
        <v>284</v>
      </c>
      <c r="AZ9" s="2" t="s">
        <v>284</v>
      </c>
      <c r="BA9" s="2" t="s">
        <v>284</v>
      </c>
      <c r="BB9" s="2" t="s">
        <v>284</v>
      </c>
      <c r="BC9" s="2" t="s">
        <v>284</v>
      </c>
      <c r="BD9" s="2" t="s">
        <v>284</v>
      </c>
      <c r="BE9" s="2" t="s">
        <v>284</v>
      </c>
      <c r="BF9" s="2" t="s">
        <v>284</v>
      </c>
      <c r="BG9" s="2" t="s">
        <v>284</v>
      </c>
      <c r="BH9" s="2" t="s">
        <v>284</v>
      </c>
      <c r="BI9" s="2" t="s">
        <v>284</v>
      </c>
      <c r="BL9" s="2" t="s">
        <v>283</v>
      </c>
      <c r="BM9" s="2" t="s">
        <v>283</v>
      </c>
      <c r="BN9" s="2" t="s">
        <v>283</v>
      </c>
      <c r="BO9" s="2" t="s">
        <v>283</v>
      </c>
      <c r="BP9" s="2" t="s">
        <v>283</v>
      </c>
      <c r="BQ9" s="2" t="s">
        <v>283</v>
      </c>
      <c r="BR9" s="2" t="s">
        <v>283</v>
      </c>
      <c r="BS9" s="2" t="s">
        <v>283</v>
      </c>
      <c r="BT9" s="2" t="s">
        <v>283</v>
      </c>
      <c r="BU9" s="2" t="s">
        <v>283</v>
      </c>
      <c r="BV9" s="2" t="s">
        <v>283</v>
      </c>
      <c r="BW9" s="2" t="s">
        <v>283</v>
      </c>
      <c r="BX9" s="2" t="s">
        <v>283</v>
      </c>
      <c r="BY9" s="2" t="s">
        <v>283</v>
      </c>
      <c r="BZ9" s="2" t="s">
        <v>283</v>
      </c>
      <c r="CA9" s="2" t="s">
        <v>283</v>
      </c>
      <c r="CB9" s="2" t="s">
        <v>283</v>
      </c>
      <c r="CC9" s="2" t="s">
        <v>283</v>
      </c>
      <c r="CD9" s="2" t="s">
        <v>283</v>
      </c>
      <c r="CE9" s="2" t="s">
        <v>283</v>
      </c>
      <c r="CF9" s="2" t="s">
        <v>283</v>
      </c>
      <c r="CG9" s="2" t="s">
        <v>283</v>
      </c>
      <c r="CH9" s="2" t="s">
        <v>283</v>
      </c>
      <c r="CI9" s="2" t="s">
        <v>283</v>
      </c>
      <c r="CL9" s="2" t="s">
        <v>282</v>
      </c>
      <c r="CM9" s="2" t="s">
        <v>282</v>
      </c>
      <c r="CN9" s="2" t="s">
        <v>282</v>
      </c>
      <c r="CO9" s="2" t="s">
        <v>282</v>
      </c>
      <c r="CP9" s="2" t="s">
        <v>282</v>
      </c>
      <c r="CQ9" s="2" t="s">
        <v>282</v>
      </c>
      <c r="CR9" s="2" t="s">
        <v>282</v>
      </c>
      <c r="CS9" s="2" t="s">
        <v>282</v>
      </c>
      <c r="CT9" s="2" t="s">
        <v>282</v>
      </c>
      <c r="CU9" s="2" t="s">
        <v>282</v>
      </c>
      <c r="CV9" s="2" t="s">
        <v>282</v>
      </c>
      <c r="CW9" s="2" t="s">
        <v>282</v>
      </c>
      <c r="CX9" s="2" t="s">
        <v>282</v>
      </c>
      <c r="CY9" s="2" t="s">
        <v>282</v>
      </c>
      <c r="CZ9" s="2" t="s">
        <v>282</v>
      </c>
      <c r="DA9" s="2" t="s">
        <v>282</v>
      </c>
      <c r="DB9" s="2" t="s">
        <v>282</v>
      </c>
      <c r="DC9" s="2" t="s">
        <v>282</v>
      </c>
      <c r="DD9" s="2" t="s">
        <v>282</v>
      </c>
      <c r="DE9" s="2" t="s">
        <v>282</v>
      </c>
      <c r="DF9" s="2" t="s">
        <v>282</v>
      </c>
      <c r="DG9" s="2" t="s">
        <v>282</v>
      </c>
      <c r="DH9" s="2" t="s">
        <v>282</v>
      </c>
      <c r="DI9" s="2" t="s">
        <v>282</v>
      </c>
    </row>
    <row r="10" spans="1:121" ht="19" thickTop="1" thickBot="1" x14ac:dyDescent="0.25">
      <c r="D10" s="18" t="s">
        <v>138</v>
      </c>
      <c r="F10" s="18" t="s">
        <v>262</v>
      </c>
      <c r="G10" s="18" t="s">
        <v>262</v>
      </c>
      <c r="H10" s="18" t="s">
        <v>262</v>
      </c>
      <c r="I10" s="18" t="s">
        <v>262</v>
      </c>
      <c r="K10" s="29" t="s">
        <v>138</v>
      </c>
      <c r="L10" s="29" t="s">
        <v>138</v>
      </c>
      <c r="M10" s="29" t="s">
        <v>138</v>
      </c>
      <c r="N10" s="29" t="s">
        <v>138</v>
      </c>
      <c r="P10" s="18" t="s">
        <v>262</v>
      </c>
      <c r="Q10" s="18" t="s">
        <v>262</v>
      </c>
      <c r="R10" s="18" t="s">
        <v>262</v>
      </c>
      <c r="S10" s="18" t="s">
        <v>262</v>
      </c>
      <c r="U10" s="29" t="s">
        <v>138</v>
      </c>
      <c r="V10" s="29" t="s">
        <v>138</v>
      </c>
      <c r="W10" s="29" t="s">
        <v>138</v>
      </c>
      <c r="X10" s="29" t="s">
        <v>138</v>
      </c>
      <c r="Z10" s="18" t="s">
        <v>262</v>
      </c>
      <c r="AA10" s="18" t="s">
        <v>262</v>
      </c>
      <c r="AB10" s="18" t="s">
        <v>262</v>
      </c>
      <c r="AC10" s="18" t="s">
        <v>262</v>
      </c>
      <c r="AD10" s="18"/>
      <c r="AE10" s="29" t="s">
        <v>138</v>
      </c>
      <c r="AF10" s="29" t="s">
        <v>138</v>
      </c>
      <c r="AG10" s="29" t="s">
        <v>138</v>
      </c>
      <c r="AH10" s="29" t="s">
        <v>138</v>
      </c>
      <c r="AL10" t="s">
        <v>269</v>
      </c>
      <c r="AQ10" t="s">
        <v>311</v>
      </c>
      <c r="AV10" t="s">
        <v>312</v>
      </c>
      <c r="BA10" t="s">
        <v>270</v>
      </c>
      <c r="BF10" t="s">
        <v>271</v>
      </c>
      <c r="BL10" t="s">
        <v>269</v>
      </c>
      <c r="BQ10" t="s">
        <v>311</v>
      </c>
      <c r="BV10" t="s">
        <v>312</v>
      </c>
      <c r="CA10" t="s">
        <v>270</v>
      </c>
      <c r="CF10" t="s">
        <v>271</v>
      </c>
      <c r="CL10" t="s">
        <v>269</v>
      </c>
      <c r="CQ10" t="s">
        <v>311</v>
      </c>
      <c r="CV10" t="s">
        <v>312</v>
      </c>
      <c r="DA10" t="s">
        <v>270</v>
      </c>
      <c r="DF10" t="s">
        <v>271</v>
      </c>
    </row>
    <row r="11" spans="1:121" ht="19" thickTop="1" thickBot="1" x14ac:dyDescent="0.25">
      <c r="A11" t="s">
        <v>286</v>
      </c>
      <c r="D11" s="18" t="s">
        <v>7</v>
      </c>
      <c r="F11" s="18" t="s">
        <v>275</v>
      </c>
      <c r="G11" s="18" t="s">
        <v>8</v>
      </c>
      <c r="H11" s="18" t="s">
        <v>7</v>
      </c>
      <c r="I11" s="18" t="s">
        <v>6</v>
      </c>
      <c r="K11" s="18" t="s">
        <v>275</v>
      </c>
      <c r="L11" s="18" t="s">
        <v>8</v>
      </c>
      <c r="M11" s="18" t="s">
        <v>7</v>
      </c>
      <c r="N11" s="18" t="s">
        <v>6</v>
      </c>
      <c r="P11" s="18" t="s">
        <v>275</v>
      </c>
      <c r="Q11" s="18" t="s">
        <v>8</v>
      </c>
      <c r="R11" s="18" t="s">
        <v>7</v>
      </c>
      <c r="S11" s="18" t="s">
        <v>6</v>
      </c>
      <c r="U11" s="18" t="s">
        <v>275</v>
      </c>
      <c r="V11" s="18" t="s">
        <v>8</v>
      </c>
      <c r="W11" s="18" t="s">
        <v>7</v>
      </c>
      <c r="X11" s="18" t="s">
        <v>6</v>
      </c>
      <c r="Z11" s="18" t="s">
        <v>275</v>
      </c>
      <c r="AA11" s="18" t="s">
        <v>8</v>
      </c>
      <c r="AB11" s="18" t="s">
        <v>7</v>
      </c>
      <c r="AC11" s="18" t="s">
        <v>6</v>
      </c>
      <c r="AD11" s="18"/>
      <c r="AE11" s="18" t="s">
        <v>275</v>
      </c>
      <c r="AF11" s="18" t="s">
        <v>8</v>
      </c>
      <c r="AG11" s="18" t="s">
        <v>7</v>
      </c>
      <c r="AH11" s="18" t="s">
        <v>6</v>
      </c>
      <c r="AL11" t="s">
        <v>275</v>
      </c>
      <c r="AM11" t="s">
        <v>8</v>
      </c>
      <c r="AN11" t="s">
        <v>7</v>
      </c>
      <c r="AO11" t="s">
        <v>6</v>
      </c>
      <c r="AP11" t="s">
        <v>286</v>
      </c>
      <c r="AQ11" t="s">
        <v>275</v>
      </c>
      <c r="AR11" t="s">
        <v>8</v>
      </c>
      <c r="AS11" t="s">
        <v>7</v>
      </c>
      <c r="AT11" t="s">
        <v>6</v>
      </c>
      <c r="AU11" t="s">
        <v>286</v>
      </c>
      <c r="AV11" t="s">
        <v>275</v>
      </c>
      <c r="AW11" t="s">
        <v>8</v>
      </c>
      <c r="AX11" t="s">
        <v>7</v>
      </c>
      <c r="AY11" t="s">
        <v>6</v>
      </c>
      <c r="BA11" t="s">
        <v>275</v>
      </c>
      <c r="BB11" t="s">
        <v>8</v>
      </c>
      <c r="BC11" t="s">
        <v>7</v>
      </c>
      <c r="BD11" t="s">
        <v>6</v>
      </c>
      <c r="BF11" t="s">
        <v>275</v>
      </c>
      <c r="BG11" t="s">
        <v>8</v>
      </c>
      <c r="BH11" t="s">
        <v>7</v>
      </c>
      <c r="BI11" t="s">
        <v>6</v>
      </c>
      <c r="BL11" t="s">
        <v>275</v>
      </c>
      <c r="BM11" t="s">
        <v>8</v>
      </c>
      <c r="BN11" t="s">
        <v>7</v>
      </c>
      <c r="BO11" t="s">
        <v>6</v>
      </c>
      <c r="BP11" t="s">
        <v>286</v>
      </c>
      <c r="BQ11" t="s">
        <v>275</v>
      </c>
      <c r="BR11" t="s">
        <v>8</v>
      </c>
      <c r="BS11" t="s">
        <v>7</v>
      </c>
      <c r="BT11" t="s">
        <v>6</v>
      </c>
      <c r="BU11" t="s">
        <v>286</v>
      </c>
      <c r="BV11" t="s">
        <v>275</v>
      </c>
      <c r="BW11" t="s">
        <v>8</v>
      </c>
      <c r="BX11" t="s">
        <v>7</v>
      </c>
      <c r="BY11" t="s">
        <v>6</v>
      </c>
      <c r="CA11" t="s">
        <v>275</v>
      </c>
      <c r="CB11" t="s">
        <v>8</v>
      </c>
      <c r="CC11" t="s">
        <v>7</v>
      </c>
      <c r="CD11" t="s">
        <v>6</v>
      </c>
      <c r="CF11" t="s">
        <v>275</v>
      </c>
      <c r="CG11" t="s">
        <v>8</v>
      </c>
      <c r="CH11" t="s">
        <v>7</v>
      </c>
      <c r="CI11" t="s">
        <v>6</v>
      </c>
      <c r="CL11" t="s">
        <v>275</v>
      </c>
      <c r="CM11" t="s">
        <v>8</v>
      </c>
      <c r="CN11" t="s">
        <v>7</v>
      </c>
      <c r="CO11" t="s">
        <v>6</v>
      </c>
      <c r="CP11" t="s">
        <v>286</v>
      </c>
      <c r="CQ11" t="s">
        <v>275</v>
      </c>
      <c r="CR11" t="s">
        <v>8</v>
      </c>
      <c r="CS11" t="s">
        <v>7</v>
      </c>
      <c r="CT11" t="s">
        <v>6</v>
      </c>
      <c r="CU11" t="s">
        <v>286</v>
      </c>
      <c r="CV11" t="s">
        <v>275</v>
      </c>
      <c r="CW11" t="s">
        <v>8</v>
      </c>
      <c r="CX11" t="s">
        <v>7</v>
      </c>
      <c r="CY11" t="s">
        <v>6</v>
      </c>
      <c r="DA11" t="s">
        <v>275</v>
      </c>
      <c r="DB11" t="s">
        <v>8</v>
      </c>
      <c r="DC11" t="s">
        <v>7</v>
      </c>
      <c r="DD11" t="s">
        <v>6</v>
      </c>
      <c r="DF11" t="s">
        <v>275</v>
      </c>
      <c r="DG11" t="s">
        <v>8</v>
      </c>
      <c r="DH11" t="s">
        <v>7</v>
      </c>
      <c r="DI11" t="s">
        <v>6</v>
      </c>
    </row>
    <row r="12" spans="1:121" ht="17" thickTop="1" x14ac:dyDescent="0.2">
      <c r="A12" t="s">
        <v>140</v>
      </c>
      <c r="B12" s="1"/>
      <c r="C12" s="1"/>
      <c r="D12" s="1">
        <f>W12+(W12-M12)/((3/2)^3-1)</f>
        <v>4.5869470378540216</v>
      </c>
      <c r="E12" s="1"/>
      <c r="F12" s="1">
        <f t="shared" ref="F12:F27" si="0">627.5095*(AQ12+AV12-AL12)</f>
        <v>3.9736427190429668</v>
      </c>
      <c r="G12" s="1">
        <f t="shared" ref="G12:G27" si="1">627.5095*(AR12+AW12-AM12)</f>
        <v>5.1248638113912666</v>
      </c>
      <c r="H12" s="1">
        <f t="shared" ref="H12:H27" si="2">627.5095*(AS12+AX12-AN12)</f>
        <v>4.8524719267782421</v>
      </c>
      <c r="I12" s="1">
        <f t="shared" ref="I12:I27" si="3">627.5095*(AT12+AY12-AO12)</f>
        <v>5.0955922515038319</v>
      </c>
      <c r="J12" s="1"/>
      <c r="K12" s="1">
        <f>627.5095*(BA12+BF12-AL12)</f>
        <v>3.7124130449389252</v>
      </c>
      <c r="L12" s="1">
        <f>627.5095*(BB12+BG12-AM12)</f>
        <v>4.4373706783005957</v>
      </c>
      <c r="M12" s="1">
        <f t="shared" ref="M12" si="4">627.5095*(BC12+BH12-AN12)</f>
        <v>4.1939147420399827</v>
      </c>
      <c r="N12" s="1">
        <f>627.5095*(BD12+BI12-AO12)</f>
        <v>4.3525042767204996</v>
      </c>
      <c r="O12" s="1"/>
      <c r="P12" s="1">
        <f t="shared" ref="P12:P51" si="5">627.5095*(BQ12+BV12-BL12)</f>
        <v>3.6887020738926073</v>
      </c>
      <c r="Q12" s="1">
        <f t="shared" ref="Q12:Q51" si="6">627.5095*(BR12+BW12-BM12)</f>
        <v>5.0155893070888959</v>
      </c>
      <c r="R12" s="1">
        <f t="shared" ref="R12:R51" si="7">627.5095*(BS12+BX12-BN12)</f>
        <v>4.7878946047221156</v>
      </c>
      <c r="S12" s="1">
        <f t="shared" ref="S12:S51" si="8">627.5095*(BT12+BY12-BO12)</f>
        <v>5.0285499999818049</v>
      </c>
      <c r="T12" s="1"/>
      <c r="U12" s="1">
        <f>627.5095*(CA12+CF12-BL12)</f>
        <v>3.6295101444070026</v>
      </c>
      <c r="V12" s="1">
        <f>627.5095*(CB12+CG12-BM12)</f>
        <v>4.668400850916572</v>
      </c>
      <c r="W12" s="1">
        <f>627.5095*(CC12+CH12-BN12)</f>
        <v>4.4704930242794916</v>
      </c>
      <c r="X12" s="1">
        <f>627.5095*(CD12+CI12-BO12)</f>
        <v>4.6797817409658116</v>
      </c>
      <c r="Y12" s="1"/>
      <c r="Z12" s="1">
        <f>627.5095*(CQ12+CV12-CL12)</f>
        <v>3.6860268659769733</v>
      </c>
      <c r="AA12" s="1">
        <f t="shared" ref="AA12:AC23" si="9">627.5095*(CR12+CW12-CM12)</f>
        <v>4.9945677388206304</v>
      </c>
      <c r="AB12" s="1">
        <f t="shared" si="9"/>
        <v>4.7707843941747115</v>
      </c>
      <c r="AC12" s="1">
        <f t="shared" si="9"/>
        <v>5.0073182894688815</v>
      </c>
      <c r="AD12" s="1"/>
      <c r="AE12" s="1">
        <f t="shared" ref="AE12:AH14" si="10">627.5095*(DA12+DF12-CL12)</f>
        <v>3.6594854041333269</v>
      </c>
      <c r="AF12" s="1">
        <f t="shared" si="10"/>
        <v>4.834916771827789</v>
      </c>
      <c r="AG12" s="1">
        <f t="shared" si="10"/>
        <v>4.6450891861205674</v>
      </c>
      <c r="AH12" s="1">
        <f t="shared" si="10"/>
        <v>4.8712440924825575</v>
      </c>
      <c r="AI12" s="1"/>
      <c r="AJ12" s="1"/>
      <c r="AK12" t="s">
        <v>140</v>
      </c>
      <c r="AL12">
        <v>-152.087680607268</v>
      </c>
      <c r="AM12">
        <v>-152.526016</v>
      </c>
      <c r="AN12">
        <v>-152.54124274494001</v>
      </c>
      <c r="AO12">
        <v>-152.55146574699</v>
      </c>
      <c r="AP12" t="s">
        <v>140</v>
      </c>
      <c r="AQ12">
        <v>-76.040590445807993</v>
      </c>
      <c r="AR12">
        <v>-76.25892589</v>
      </c>
      <c r="AS12">
        <v>-76.266750910301994</v>
      </c>
      <c r="AT12">
        <v>-76.271675339756001</v>
      </c>
      <c r="AU12" t="s">
        <v>140</v>
      </c>
      <c r="AV12">
        <v>-76.040757758972006</v>
      </c>
      <c r="AW12">
        <v>-76.258923120000006</v>
      </c>
      <c r="AX12">
        <v>-76.266758928719</v>
      </c>
      <c r="AY12">
        <v>-76.271670064432001</v>
      </c>
      <c r="AZ12" t="s">
        <v>222</v>
      </c>
      <c r="BA12">
        <v>-76.041094425731998</v>
      </c>
      <c r="BB12">
        <v>-76.259707219999996</v>
      </c>
      <c r="BC12">
        <v>-76.267505613183005</v>
      </c>
      <c r="BD12">
        <v>-76.272501222941997</v>
      </c>
      <c r="BE12" t="s">
        <v>242</v>
      </c>
      <c r="BF12">
        <v>-76.040670075015001</v>
      </c>
      <c r="BG12">
        <v>-76.259237380000002</v>
      </c>
      <c r="BH12">
        <v>-76.267053703471007</v>
      </c>
      <c r="BI12">
        <v>-76.272028367261996</v>
      </c>
      <c r="BK12" t="s">
        <v>140</v>
      </c>
      <c r="BL12">
        <v>-152.126243748794</v>
      </c>
      <c r="BM12">
        <v>-152.66406834</v>
      </c>
      <c r="BN12">
        <v>-152.67323744148399</v>
      </c>
      <c r="BO12">
        <v>-152.69075701237199</v>
      </c>
      <c r="BP12" t="s">
        <v>140</v>
      </c>
      <c r="BQ12">
        <v>-76.060091162817997</v>
      </c>
      <c r="BR12">
        <v>-76.328027719999994</v>
      </c>
      <c r="BS12">
        <v>-76.332784418648004</v>
      </c>
      <c r="BT12">
        <v>-76.341362071934</v>
      </c>
      <c r="BU12" t="s">
        <v>140</v>
      </c>
      <c r="BV12">
        <v>-76.060274265291</v>
      </c>
      <c r="BW12">
        <v>-76.328047769999998</v>
      </c>
      <c r="BX12">
        <v>-76.332823027426002</v>
      </c>
      <c r="BY12">
        <v>-76.341381436259994</v>
      </c>
      <c r="BZ12" t="s">
        <v>222</v>
      </c>
      <c r="CA12">
        <v>-76.060337018012007</v>
      </c>
      <c r="CB12">
        <v>-76.32834905</v>
      </c>
      <c r="CC12">
        <v>-76.333098830807998</v>
      </c>
      <c r="CD12">
        <v>-76.341685211897001</v>
      </c>
      <c r="CE12" t="s">
        <v>242</v>
      </c>
      <c r="CF12">
        <v>-76.060122738437002</v>
      </c>
      <c r="CG12">
        <v>-76.328279719999998</v>
      </c>
      <c r="CH12">
        <v>-76.333014426860004</v>
      </c>
      <c r="CI12">
        <v>-76.341614093873005</v>
      </c>
      <c r="CK12" t="s">
        <v>140</v>
      </c>
      <c r="CL12">
        <v>-152.137137648205</v>
      </c>
      <c r="CM12">
        <v>-152.71094350999999</v>
      </c>
      <c r="CN12">
        <v>-152.71529799582899</v>
      </c>
      <c r="CO12">
        <v>-152.73443272475001</v>
      </c>
      <c r="CP12" t="s">
        <v>140</v>
      </c>
      <c r="CQ12">
        <v>-76.065536134530007</v>
      </c>
      <c r="CR12">
        <v>-76.351473709999993</v>
      </c>
      <c r="CS12">
        <v>-76.353818913946995</v>
      </c>
      <c r="CT12">
        <v>-76.363207926407</v>
      </c>
      <c r="CU12" t="s">
        <v>140</v>
      </c>
      <c r="CV12">
        <v>-76.065727456204996</v>
      </c>
      <c r="CW12">
        <v>-76.351510450000006</v>
      </c>
      <c r="CX12">
        <v>-76.353876353326996</v>
      </c>
      <c r="CY12">
        <v>-76.363245129047996</v>
      </c>
      <c r="CZ12" t="s">
        <v>222</v>
      </c>
      <c r="DA12">
        <v>-76.065751317277005</v>
      </c>
      <c r="DB12">
        <v>-76.351666940000001</v>
      </c>
      <c r="DC12">
        <v>-76.353998285955996</v>
      </c>
      <c r="DD12">
        <v>-76.363377748369004</v>
      </c>
      <c r="DE12" t="s">
        <v>242</v>
      </c>
      <c r="DF12">
        <v>-76.065554569968</v>
      </c>
      <c r="DG12">
        <v>-76.351571640000003</v>
      </c>
      <c r="DH12">
        <v>-76.353897289374004</v>
      </c>
      <c r="DI12">
        <v>-76.363292155113001</v>
      </c>
      <c r="DN12" s="1"/>
      <c r="DO12" s="1"/>
      <c r="DP12" s="1"/>
      <c r="DQ12" s="1"/>
    </row>
    <row r="13" spans="1:121" x14ac:dyDescent="0.2">
      <c r="A13" t="s">
        <v>141</v>
      </c>
      <c r="B13" s="1"/>
      <c r="C13" s="1"/>
      <c r="D13" s="1">
        <f t="shared" ref="D13:D76" si="11">W13+(W13-M13)/((3/2)^3-1)</f>
        <v>5.1685043139795868</v>
      </c>
      <c r="E13" s="1"/>
      <c r="F13" s="1">
        <f t="shared" si="0"/>
        <v>4.0084947698709321</v>
      </c>
      <c r="G13" s="1">
        <f t="shared" si="1"/>
        <v>5.7704769604913277</v>
      </c>
      <c r="H13" s="1">
        <f t="shared" si="2"/>
        <v>5.3618742330094227</v>
      </c>
      <c r="I13" s="1">
        <f t="shared" si="3"/>
        <v>5.6812092179226497</v>
      </c>
      <c r="J13" s="1"/>
      <c r="K13" s="1">
        <f t="shared" ref="K13:K31" si="12">627.5095*(BA13+BF13-AL13)</f>
        <v>3.7413668497107255</v>
      </c>
      <c r="L13" s="1">
        <f t="shared" ref="L13:L31" si="13">627.5095*(BB13+BG13-AM13)</f>
        <v>4.9830843149746551</v>
      </c>
      <c r="M13" s="1">
        <f t="shared" ref="M13:M31" si="14">627.5095*(BC13+BH13-AN13)</f>
        <v>4.6097547919578563</v>
      </c>
      <c r="N13" s="1">
        <f t="shared" ref="N13:N31" si="15">627.5095*(BD13+BI13-AO13)</f>
        <v>4.8319612071039959</v>
      </c>
      <c r="O13" s="1"/>
      <c r="P13" s="1">
        <f t="shared" si="5"/>
        <v>3.7543201750273054</v>
      </c>
      <c r="Q13" s="1">
        <f t="shared" si="6"/>
        <v>5.7866918059574983</v>
      </c>
      <c r="R13" s="1">
        <f t="shared" si="7"/>
        <v>5.4159156554966899</v>
      </c>
      <c r="S13" s="1">
        <f t="shared" si="8"/>
        <v>5.7457963956118068</v>
      </c>
      <c r="T13" s="1"/>
      <c r="U13" s="1">
        <f t="shared" ref="U13:X20" si="16">627.5095*(CA13+CF13-BL13)</f>
        <v>3.669670640730518</v>
      </c>
      <c r="V13" s="1">
        <f t="shared" si="16"/>
        <v>5.3388884765680737</v>
      </c>
      <c r="W13" s="1">
        <f t="shared" si="16"/>
        <v>5.0029489000472225</v>
      </c>
      <c r="X13" s="1">
        <f t="shared" si="16"/>
        <v>5.2981605152652893</v>
      </c>
      <c r="Y13" s="1"/>
      <c r="Z13" s="1">
        <f>627.5095*(CQ13+CV13-CL13)</f>
        <v>3.7473594336457072</v>
      </c>
      <c r="AA13" s="1">
        <f t="shared" si="9"/>
        <v>5.7508359131302775</v>
      </c>
      <c r="AB13" s="1">
        <f t="shared" si="9"/>
        <v>5.3763999434059553</v>
      </c>
      <c r="AC13" s="1">
        <f t="shared" si="9"/>
        <v>5.7069290320036483</v>
      </c>
      <c r="AD13" s="1"/>
      <c r="AE13" s="1">
        <f t="shared" si="10"/>
        <v>3.7100733280836153</v>
      </c>
      <c r="AF13" s="1">
        <f t="shared" si="10"/>
        <v>5.5526244873599158</v>
      </c>
      <c r="AG13" s="1">
        <f t="shared" si="10"/>
        <v>5.2191561216828246</v>
      </c>
      <c r="AH13" s="1">
        <f t="shared" si="10"/>
        <v>5.5378193827578874</v>
      </c>
      <c r="AI13" s="1"/>
      <c r="AJ13" s="1"/>
      <c r="AK13" t="s">
        <v>141</v>
      </c>
      <c r="AL13">
        <v>-191.10762781186401</v>
      </c>
      <c r="AM13">
        <v>-191.68667016000001</v>
      </c>
      <c r="AN13">
        <v>-191.71728316839901</v>
      </c>
      <c r="AO13">
        <v>-191.732829771903</v>
      </c>
      <c r="AP13" t="s">
        <v>141</v>
      </c>
      <c r="AQ13">
        <v>-76.040539009002003</v>
      </c>
      <c r="AR13">
        <v>-76.258928879999999</v>
      </c>
      <c r="AS13">
        <v>-76.266751280538003</v>
      </c>
      <c r="AT13">
        <v>-76.271679865837996</v>
      </c>
      <c r="AU13" t="s">
        <v>141</v>
      </c>
      <c r="AV13">
        <v>-115.060700860098</v>
      </c>
      <c r="AW13">
        <v>-115.41854544</v>
      </c>
      <c r="AX13">
        <v>-115.441987197728</v>
      </c>
      <c r="AY13">
        <v>-115.452096323262</v>
      </c>
      <c r="AZ13" t="s">
        <v>223</v>
      </c>
      <c r="BA13">
        <v>-115.060942268369</v>
      </c>
      <c r="BB13">
        <v>-115.41921961</v>
      </c>
      <c r="BC13">
        <v>-115.44263409392801</v>
      </c>
      <c r="BD13">
        <v>-115.45281429324</v>
      </c>
      <c r="BE13" t="s">
        <v>243</v>
      </c>
      <c r="BF13">
        <v>-76.040723296151</v>
      </c>
      <c r="BG13">
        <v>-76.259509499999993</v>
      </c>
      <c r="BH13">
        <v>-76.267302962911003</v>
      </c>
      <c r="BI13">
        <v>-76.272315258654999</v>
      </c>
      <c r="BK13" t="s">
        <v>141</v>
      </c>
      <c r="BL13">
        <v>-191.157837348887</v>
      </c>
      <c r="BM13">
        <v>-191.86474605000001</v>
      </c>
      <c r="BN13">
        <v>-191.88652973455001</v>
      </c>
      <c r="BO13">
        <v>-191.91140516804299</v>
      </c>
      <c r="BP13" t="s">
        <v>141</v>
      </c>
      <c r="BQ13">
        <v>-76.060034347355995</v>
      </c>
      <c r="BR13">
        <v>-76.328018970000002</v>
      </c>
      <c r="BS13">
        <v>-76.332770539183002</v>
      </c>
      <c r="BT13">
        <v>-76.341354427267007</v>
      </c>
      <c r="BU13" t="s">
        <v>141</v>
      </c>
      <c r="BV13">
        <v>-115.09182011175</v>
      </c>
      <c r="BW13">
        <v>-115.5275054</v>
      </c>
      <c r="BX13">
        <v>-115.54512838474901</v>
      </c>
      <c r="BY13">
        <v>-115.560894231758</v>
      </c>
      <c r="BZ13" t="s">
        <v>223</v>
      </c>
      <c r="CA13">
        <v>-115.091894906069</v>
      </c>
      <c r="CB13">
        <v>-115.52786283</v>
      </c>
      <c r="CC13">
        <v>-115.54546255198299</v>
      </c>
      <c r="CD13">
        <v>-115.561252585753</v>
      </c>
      <c r="CE13" t="s">
        <v>243</v>
      </c>
      <c r="CF13">
        <v>-76.060094450650993</v>
      </c>
      <c r="CG13">
        <v>-76.328375159999993</v>
      </c>
      <c r="CH13">
        <v>-76.333094476336996</v>
      </c>
      <c r="CI13">
        <v>-76.341709426424998</v>
      </c>
      <c r="CK13" t="s">
        <v>141</v>
      </c>
      <c r="CL13">
        <v>-191.17091628785599</v>
      </c>
      <c r="CM13">
        <v>-191.92308668999999</v>
      </c>
      <c r="CN13">
        <v>-191.937963924342</v>
      </c>
      <c r="CO13">
        <v>-191.964954054332</v>
      </c>
      <c r="CP13" t="s">
        <v>141</v>
      </c>
      <c r="CQ13">
        <v>-76.065475839871993</v>
      </c>
      <c r="CR13">
        <v>-76.351458679999993</v>
      </c>
      <c r="CS13">
        <v>-76.353798346507006</v>
      </c>
      <c r="CT13">
        <v>-76.363193893098</v>
      </c>
      <c r="CU13" t="s">
        <v>141</v>
      </c>
      <c r="CV13">
        <v>-115.09946865085</v>
      </c>
      <c r="CW13">
        <v>-115.56246347</v>
      </c>
      <c r="CX13">
        <v>-115.57559773951</v>
      </c>
      <c r="CY13">
        <v>-115.5926655913</v>
      </c>
      <c r="CZ13" t="s">
        <v>223</v>
      </c>
      <c r="DA13">
        <v>-115.099499946756</v>
      </c>
      <c r="DB13">
        <v>-115.5626359</v>
      </c>
      <c r="DC13">
        <v>-115.57573314376999</v>
      </c>
      <c r="DD13">
        <v>-115.592811146168</v>
      </c>
      <c r="DE13" t="s">
        <v>243</v>
      </c>
      <c r="DF13">
        <v>-76.065503963154995</v>
      </c>
      <c r="DG13">
        <v>-76.351602119999995</v>
      </c>
      <c r="DH13">
        <v>-76.353913526216999</v>
      </c>
      <c r="DI13">
        <v>-76.363317831599005</v>
      </c>
      <c r="DN13" s="1"/>
      <c r="DO13" s="1"/>
      <c r="DP13" s="1"/>
      <c r="DQ13" s="1"/>
    </row>
    <row r="14" spans="1:121" x14ac:dyDescent="0.2">
      <c r="A14" t="s">
        <v>142</v>
      </c>
      <c r="B14" s="1"/>
      <c r="C14" s="1"/>
      <c r="D14" s="1">
        <f t="shared" si="11"/>
        <v>6.4368722917405403</v>
      </c>
      <c r="E14" s="1"/>
      <c r="F14" s="1">
        <f t="shared" si="0"/>
        <v>4.9192383244993172</v>
      </c>
      <c r="G14" s="1">
        <f t="shared" si="1"/>
        <v>7.1021462459107125</v>
      </c>
      <c r="H14" s="1">
        <f t="shared" si="2"/>
        <v>6.5376134895033866</v>
      </c>
      <c r="I14" s="1">
        <f t="shared" si="3"/>
        <v>6.9278407527452162</v>
      </c>
      <c r="J14" s="1"/>
      <c r="K14" s="1">
        <f t="shared" si="12"/>
        <v>4.599828972827722</v>
      </c>
      <c r="L14" s="1">
        <f t="shared" si="13"/>
        <v>6.2068533418810725</v>
      </c>
      <c r="M14" s="1">
        <f t="shared" si="14"/>
        <v>5.6902212501860623</v>
      </c>
      <c r="N14" s="1">
        <f t="shared" si="15"/>
        <v>5.9807277671937769</v>
      </c>
      <c r="O14" s="1"/>
      <c r="P14" s="1">
        <f t="shared" si="5"/>
        <v>4.6515393776069303</v>
      </c>
      <c r="Q14" s="1">
        <f t="shared" si="6"/>
        <v>7.1499687448898417</v>
      </c>
      <c r="R14" s="1">
        <f t="shared" si="7"/>
        <v>6.616315264746822</v>
      </c>
      <c r="S14" s="1">
        <f t="shared" si="8"/>
        <v>7.0351378848938007</v>
      </c>
      <c r="T14" s="1"/>
      <c r="U14" s="1">
        <f t="shared" si="16"/>
        <v>4.5804860721879059</v>
      </c>
      <c r="V14" s="1">
        <f t="shared" si="16"/>
        <v>6.6963735028221931</v>
      </c>
      <c r="W14" s="1">
        <f t="shared" si="16"/>
        <v>6.2156423535021768</v>
      </c>
      <c r="X14" s="1">
        <f t="shared" si="16"/>
        <v>6.5964595150265808</v>
      </c>
      <c r="Y14" s="1"/>
      <c r="Z14" s="1">
        <f>627.5095*(CQ14+CV14-CL14)</f>
        <v>4.6424757715779856</v>
      </c>
      <c r="AA14" s="1">
        <f t="shared" si="9"/>
        <v>7.1278615852171399</v>
      </c>
      <c r="AB14" s="1">
        <f t="shared" si="9"/>
        <v>6.589625215579054</v>
      </c>
      <c r="AC14" s="1">
        <f t="shared" si="9"/>
        <v>7.0118606754161279</v>
      </c>
      <c r="AD14" s="1"/>
      <c r="AE14" s="1">
        <f t="shared" si="10"/>
        <v>4.6113789045044449</v>
      </c>
      <c r="AF14" s="1">
        <f t="shared" si="10"/>
        <v>6.9301458919526668</v>
      </c>
      <c r="AG14" s="1">
        <f t="shared" si="10"/>
        <v>6.4418650409279001</v>
      </c>
      <c r="AH14" s="1">
        <f t="shared" si="10"/>
        <v>6.8510762700146559</v>
      </c>
      <c r="AI14" s="1"/>
      <c r="AJ14" s="1"/>
      <c r="AK14" t="s">
        <v>142</v>
      </c>
      <c r="AL14">
        <v>-171.277939442579</v>
      </c>
      <c r="AM14">
        <v>-171.83979074000001</v>
      </c>
      <c r="AN14">
        <v>-171.876342448993</v>
      </c>
      <c r="AO14">
        <v>-171.892195357368</v>
      </c>
      <c r="AP14" t="s">
        <v>142</v>
      </c>
      <c r="AQ14">
        <v>-76.040283279926001</v>
      </c>
      <c r="AR14">
        <v>-76.258894299999994</v>
      </c>
      <c r="AS14">
        <v>-76.266704852776002</v>
      </c>
      <c r="AT14">
        <v>-76.271650592265004</v>
      </c>
      <c r="AU14" t="s">
        <v>142</v>
      </c>
      <c r="AV14">
        <v>-95.229816857711</v>
      </c>
      <c r="AW14">
        <v>-95.569578449999995</v>
      </c>
      <c r="AX14">
        <v>-95.599219246391996</v>
      </c>
      <c r="AY14">
        <v>-95.609504548575998</v>
      </c>
      <c r="AZ14" t="s">
        <v>224</v>
      </c>
      <c r="BA14">
        <v>-95.230145799943003</v>
      </c>
      <c r="BB14">
        <v>-95.570435660000001</v>
      </c>
      <c r="BC14">
        <v>-95.600023537230001</v>
      </c>
      <c r="BD14">
        <v>-95.610388251279005</v>
      </c>
      <c r="BE14" t="s">
        <v>244</v>
      </c>
      <c r="BF14">
        <v>-76.040463348874994</v>
      </c>
      <c r="BG14">
        <v>-76.259463830000001</v>
      </c>
      <c r="BH14">
        <v>-76.267250967373002</v>
      </c>
      <c r="BI14">
        <v>-76.272276210114995</v>
      </c>
      <c r="BK14" t="s">
        <v>142</v>
      </c>
      <c r="BL14">
        <v>-171.322448740998</v>
      </c>
      <c r="BM14">
        <v>-172.00467004999999</v>
      </c>
      <c r="BN14">
        <v>-172.032082802796</v>
      </c>
      <c r="BO14">
        <v>-172.05686623110199</v>
      </c>
      <c r="BP14" t="s">
        <v>142</v>
      </c>
      <c r="BQ14">
        <v>-76.059758289149997</v>
      </c>
      <c r="BR14">
        <v>-76.327945450000001</v>
      </c>
      <c r="BS14">
        <v>-76.332675056395004</v>
      </c>
      <c r="BT14">
        <v>-76.341284220369005</v>
      </c>
      <c r="BU14" t="s">
        <v>142</v>
      </c>
      <c r="BV14">
        <v>-95.255277752314996</v>
      </c>
      <c r="BW14">
        <v>-95.665330400000002</v>
      </c>
      <c r="BX14">
        <v>-95.688863977319002</v>
      </c>
      <c r="BY14">
        <v>-95.704370805349001</v>
      </c>
      <c r="BZ14" t="s">
        <v>224</v>
      </c>
      <c r="CA14">
        <v>-95.255323821473993</v>
      </c>
      <c r="CB14">
        <v>-95.665666849999994</v>
      </c>
      <c r="CC14">
        <v>-95.689150925842</v>
      </c>
      <c r="CD14">
        <v>-95.704684448527999</v>
      </c>
      <c r="CE14" t="s">
        <v>244</v>
      </c>
      <c r="CF14">
        <v>-76.059825450635998</v>
      </c>
      <c r="CG14">
        <v>-76.328331849999998</v>
      </c>
      <c r="CH14">
        <v>-76.333026620772998</v>
      </c>
      <c r="CI14">
        <v>-76.341669655641994</v>
      </c>
      <c r="CK14" t="s">
        <v>142</v>
      </c>
      <c r="CL14">
        <v>-171.33399040370699</v>
      </c>
      <c r="CM14">
        <v>-172.05788623000001</v>
      </c>
      <c r="CN14">
        <v>-172.07810927240899</v>
      </c>
      <c r="CO14">
        <v>-172.10491679522201</v>
      </c>
      <c r="CP14" t="s">
        <v>142</v>
      </c>
      <c r="CQ14">
        <v>-76.065187414630998</v>
      </c>
      <c r="CR14">
        <v>-76.351361690000005</v>
      </c>
      <c r="CS14">
        <v>-76.353677239215997</v>
      </c>
      <c r="CT14">
        <v>-76.363099312399001</v>
      </c>
      <c r="CU14" t="s">
        <v>142</v>
      </c>
      <c r="CV14">
        <v>-95.261404733318003</v>
      </c>
      <c r="CW14">
        <v>-95.69516557</v>
      </c>
      <c r="CX14">
        <v>-95.713930797410001</v>
      </c>
      <c r="CY14">
        <v>-95.730643372032006</v>
      </c>
      <c r="CZ14" t="s">
        <v>224</v>
      </c>
      <c r="DA14">
        <v>-95.261422685750006</v>
      </c>
      <c r="DB14">
        <v>-95.695327129999995</v>
      </c>
      <c r="DC14">
        <v>-95.714042760531001</v>
      </c>
      <c r="DD14">
        <v>-95.730766767952005</v>
      </c>
      <c r="DE14" t="s">
        <v>244</v>
      </c>
      <c r="DF14">
        <v>-76.065219018209007</v>
      </c>
      <c r="DG14">
        <v>-76.351515210000002</v>
      </c>
      <c r="DH14">
        <v>-76.353800746912</v>
      </c>
      <c r="DI14">
        <v>-76.363232142727995</v>
      </c>
      <c r="DN14" s="1"/>
      <c r="DO14" s="1"/>
      <c r="DP14" s="1"/>
      <c r="DQ14" s="1"/>
    </row>
    <row r="15" spans="1:121" x14ac:dyDescent="0.2">
      <c r="A15" t="s">
        <v>143</v>
      </c>
      <c r="B15" s="1"/>
      <c r="C15" s="1"/>
      <c r="D15" s="1">
        <f t="shared" si="11"/>
        <v>7.6045215089131712</v>
      </c>
      <c r="E15" s="1"/>
      <c r="F15" s="1">
        <f t="shared" si="0"/>
        <v>6.1000253702993046</v>
      </c>
      <c r="G15" s="1">
        <f t="shared" si="1"/>
        <v>8.0761037408771887</v>
      </c>
      <c r="H15" s="1">
        <f t="shared" si="2"/>
        <v>7.7209471289236689</v>
      </c>
      <c r="I15" s="1">
        <f t="shared" si="3"/>
        <v>8.1128040644545187</v>
      </c>
      <c r="J15" s="1"/>
      <c r="K15" s="1">
        <f t="shared" si="12"/>
        <v>5.7311819616536619</v>
      </c>
      <c r="L15" s="1">
        <f t="shared" si="13"/>
        <v>7.0101910037788837</v>
      </c>
      <c r="M15" s="1">
        <f t="shared" si="14"/>
        <v>6.7082867581220302</v>
      </c>
      <c r="N15" s="1">
        <f t="shared" si="15"/>
        <v>6.9825353573811775</v>
      </c>
      <c r="O15" s="1"/>
      <c r="P15" s="1">
        <f t="shared" si="5"/>
        <v>5.8445303122832648</v>
      </c>
      <c r="Q15" s="1">
        <f t="shared" si="6"/>
        <v>8.1763295582166862</v>
      </c>
      <c r="R15" s="1">
        <f t="shared" si="7"/>
        <v>7.8517435172822516</v>
      </c>
      <c r="S15" s="1">
        <f t="shared" si="8"/>
        <v>8.260583313487718</v>
      </c>
      <c r="T15" s="1"/>
      <c r="U15" s="1">
        <f t="shared" si="16"/>
        <v>5.7461213903205808</v>
      </c>
      <c r="V15" s="1">
        <f t="shared" si="16"/>
        <v>7.6063752295360745</v>
      </c>
      <c r="W15" s="1">
        <f t="shared" si="16"/>
        <v>7.3389704716417219</v>
      </c>
      <c r="X15" s="1">
        <f t="shared" si="16"/>
        <v>7.7040608840360321</v>
      </c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t="s">
        <v>143</v>
      </c>
      <c r="AL15">
        <v>-323.09046863054999</v>
      </c>
      <c r="AM15">
        <v>-324.11303678000002</v>
      </c>
      <c r="AN15">
        <v>-324.162363646004</v>
      </c>
      <c r="AO15">
        <v>-324.19813457773802</v>
      </c>
      <c r="AP15" t="s">
        <v>143</v>
      </c>
      <c r="AQ15">
        <v>-76.040359033556001</v>
      </c>
      <c r="AR15">
        <v>-76.258910110000002</v>
      </c>
      <c r="AS15">
        <v>-76.266724011842001</v>
      </c>
      <c r="AT15">
        <v>-76.271665064781999</v>
      </c>
      <c r="AU15" t="s">
        <v>143</v>
      </c>
      <c r="AV15">
        <v>-247.04038858819601</v>
      </c>
      <c r="AW15">
        <v>-247.84125657999999</v>
      </c>
      <c r="AX15">
        <v>-247.88333552222599</v>
      </c>
      <c r="AY15">
        <v>-247.91354093727</v>
      </c>
      <c r="AZ15" t="s">
        <v>225</v>
      </c>
      <c r="BA15">
        <v>-247.04062158174301</v>
      </c>
      <c r="BB15">
        <v>-247.84196560000001</v>
      </c>
      <c r="BC15">
        <v>-247.884006291661</v>
      </c>
      <c r="BD15">
        <v>-247.91427340721901</v>
      </c>
      <c r="BE15" t="s">
        <v>245</v>
      </c>
      <c r="BF15">
        <v>-76.040713829371001</v>
      </c>
      <c r="BG15">
        <v>-76.259899730000001</v>
      </c>
      <c r="BH15">
        <v>-76.267667019363003</v>
      </c>
      <c r="BI15">
        <v>-76.272733792595005</v>
      </c>
      <c r="BK15" t="s">
        <v>143</v>
      </c>
      <c r="BL15">
        <v>-323.17136322002199</v>
      </c>
      <c r="BM15">
        <v>-324.40863569999999</v>
      </c>
      <c r="BN15">
        <v>-324.44212068481198</v>
      </c>
      <c r="BO15">
        <v>-324.49453019033001</v>
      </c>
      <c r="BP15" t="s">
        <v>143</v>
      </c>
      <c r="BQ15">
        <v>-76.059839336593001</v>
      </c>
      <c r="BR15">
        <v>-76.327970649999997</v>
      </c>
      <c r="BS15">
        <v>-76.332706345871998</v>
      </c>
      <c r="BT15">
        <v>-76.341308663850995</v>
      </c>
      <c r="BU15" t="s">
        <v>143</v>
      </c>
      <c r="BV15">
        <v>-247.102210031906</v>
      </c>
      <c r="BW15">
        <v>-248.06763523999999</v>
      </c>
      <c r="BX15">
        <v>-248.09690178970001</v>
      </c>
      <c r="BY15">
        <v>-248.14005744957899</v>
      </c>
      <c r="BZ15" t="s">
        <v>225</v>
      </c>
      <c r="CA15">
        <v>-247.10226394375999</v>
      </c>
      <c r="CB15">
        <v>-248.06802318999999</v>
      </c>
      <c r="CC15">
        <v>-248.09724555526901</v>
      </c>
      <c r="CD15">
        <v>-248.140426806932</v>
      </c>
      <c r="CE15" t="s">
        <v>245</v>
      </c>
      <c r="CF15">
        <v>-76.059942249331996</v>
      </c>
      <c r="CG15">
        <v>-76.328490979999998</v>
      </c>
      <c r="CH15">
        <v>-76.333179736131996</v>
      </c>
      <c r="CI15">
        <v>-76.341826181404997</v>
      </c>
    </row>
    <row r="16" spans="1:121" x14ac:dyDescent="0.2">
      <c r="A16" t="s">
        <v>144</v>
      </c>
      <c r="B16" s="1"/>
      <c r="C16" s="1"/>
      <c r="D16" s="1">
        <f t="shared" si="11"/>
        <v>5.259650483941857</v>
      </c>
      <c r="E16" s="1"/>
      <c r="F16" s="1">
        <f t="shared" si="0"/>
        <v>3.8288341589365671</v>
      </c>
      <c r="G16" s="1">
        <f t="shared" si="1"/>
        <v>6.0181800605151654</v>
      </c>
      <c r="H16" s="1">
        <f t="shared" si="2"/>
        <v>5.5596885425294467</v>
      </c>
      <c r="I16" s="1">
        <f t="shared" si="3"/>
        <v>5.9460448377152648</v>
      </c>
      <c r="J16" s="1"/>
      <c r="K16" s="1">
        <f t="shared" si="12"/>
        <v>3.5343270417223427</v>
      </c>
      <c r="L16" s="1">
        <f t="shared" si="13"/>
        <v>5.1074692480566597</v>
      </c>
      <c r="M16" s="1">
        <f t="shared" si="14"/>
        <v>4.6935496407622752</v>
      </c>
      <c r="N16" s="1">
        <f t="shared" si="15"/>
        <v>4.9808746952790006</v>
      </c>
      <c r="O16" s="1"/>
      <c r="P16" s="1">
        <f t="shared" si="5"/>
        <v>3.5833381579316632</v>
      </c>
      <c r="Q16" s="1">
        <f t="shared" si="6"/>
        <v>5.9728738746118415</v>
      </c>
      <c r="R16" s="1">
        <f t="shared" si="7"/>
        <v>5.5427782119581162</v>
      </c>
      <c r="S16" s="1">
        <f t="shared" si="8"/>
        <v>5.9436619463301188</v>
      </c>
      <c r="T16" s="1"/>
      <c r="U16" s="1">
        <f t="shared" si="16"/>
        <v>3.4851602316440609</v>
      </c>
      <c r="V16" s="1">
        <f t="shared" si="16"/>
        <v>5.4872128970895444</v>
      </c>
      <c r="W16" s="1">
        <f t="shared" si="16"/>
        <v>5.0919169007775364</v>
      </c>
      <c r="X16" s="1">
        <f t="shared" si="16"/>
        <v>5.4592954273869339</v>
      </c>
      <c r="Y16" s="1"/>
      <c r="Z16" s="1">
        <f>627.5095*(CQ16+CV16-CL16)</f>
        <v>3.5707520976246334</v>
      </c>
      <c r="AA16" s="1">
        <f t="shared" si="9"/>
        <v>5.9127584645138054</v>
      </c>
      <c r="AB16" s="1">
        <f t="shared" si="9"/>
        <v>5.4721174620328403</v>
      </c>
      <c r="AC16" s="1">
        <f t="shared" si="9"/>
        <v>5.8757809235331342</v>
      </c>
      <c r="AD16" s="1"/>
      <c r="AE16" s="1">
        <f t="shared" ref="AE16:AH17" si="17">627.5095*(DA16+DF16-CL16)</f>
        <v>3.5303685750051477</v>
      </c>
      <c r="AF16" s="1">
        <f t="shared" si="17"/>
        <v>5.7032769681183684</v>
      </c>
      <c r="AG16" s="1">
        <f t="shared" si="17"/>
        <v>5.3065232534222808</v>
      </c>
      <c r="AH16" s="1">
        <f t="shared" si="17"/>
        <v>5.6980536624946012</v>
      </c>
      <c r="AI16" s="1"/>
      <c r="AJ16" s="1"/>
      <c r="AK16" t="s">
        <v>144</v>
      </c>
      <c r="AL16">
        <v>-230.12732102037299</v>
      </c>
      <c r="AM16">
        <v>-230.84650965</v>
      </c>
      <c r="AN16">
        <v>-230.89268364444899</v>
      </c>
      <c r="AO16">
        <v>-230.91349512998701</v>
      </c>
      <c r="AP16" t="s">
        <v>144</v>
      </c>
      <c r="AQ16">
        <v>-115.060493616326</v>
      </c>
      <c r="AR16">
        <v>-115.41837237999999</v>
      </c>
      <c r="AS16">
        <v>-115.441832513327</v>
      </c>
      <c r="AT16">
        <v>-115.451922293962</v>
      </c>
      <c r="AU16" t="s">
        <v>144</v>
      </c>
      <c r="AV16">
        <v>-115.06072576867901</v>
      </c>
      <c r="AW16">
        <v>-115.41854669</v>
      </c>
      <c r="AX16">
        <v>-115.44199120383399</v>
      </c>
      <c r="AY16">
        <v>-115.452097210815</v>
      </c>
      <c r="AZ16" t="s">
        <v>226</v>
      </c>
      <c r="BA16">
        <v>-115.061000255164</v>
      </c>
      <c r="BB16">
        <v>-115.41935599</v>
      </c>
      <c r="BC16">
        <v>-115.442766789873</v>
      </c>
      <c r="BD16">
        <v>-115.452959742114</v>
      </c>
      <c r="BE16" t="s">
        <v>246</v>
      </c>
      <c r="BF16">
        <v>-115.06068845678701</v>
      </c>
      <c r="BG16">
        <v>-115.41901439</v>
      </c>
      <c r="BH16">
        <v>-115.44243720743</v>
      </c>
      <c r="BI16">
        <v>-115.452597859126</v>
      </c>
      <c r="BK16" t="s">
        <v>144</v>
      </c>
      <c r="BL16">
        <v>-230.18917087305601</v>
      </c>
      <c r="BM16">
        <v>-231.06437398</v>
      </c>
      <c r="BN16">
        <v>-231.09895785701201</v>
      </c>
      <c r="BO16">
        <v>-231.13110368211301</v>
      </c>
      <c r="BP16" t="s">
        <v>144</v>
      </c>
      <c r="BQ16">
        <v>-115.091613161756</v>
      </c>
      <c r="BR16">
        <v>-115.52734786000001</v>
      </c>
      <c r="BS16">
        <v>-115.54499047653501</v>
      </c>
      <c r="BT16">
        <v>-115.560735352968</v>
      </c>
      <c r="BU16" t="s">
        <v>144</v>
      </c>
      <c r="BV16">
        <v>-115.091847298696</v>
      </c>
      <c r="BW16">
        <v>-115.52750774</v>
      </c>
      <c r="BX16">
        <v>-115.545134401515</v>
      </c>
      <c r="BY16">
        <v>-115.56089650131401</v>
      </c>
      <c r="BZ16" t="s">
        <v>226</v>
      </c>
      <c r="CA16">
        <v>-115.091934519459</v>
      </c>
      <c r="CB16">
        <v>-115.5279225</v>
      </c>
      <c r="CC16">
        <v>-115.54552057223999</v>
      </c>
      <c r="CD16">
        <v>-115.561311194241</v>
      </c>
      <c r="CE16" t="s">
        <v>246</v>
      </c>
      <c r="CF16">
        <v>-115.091682397471</v>
      </c>
      <c r="CG16">
        <v>-115.52770705</v>
      </c>
      <c r="CH16">
        <v>-115.545322799014</v>
      </c>
      <c r="CI16">
        <v>-115.56109254719</v>
      </c>
      <c r="CK16" t="s">
        <v>144</v>
      </c>
      <c r="CL16">
        <v>-230.20445242234101</v>
      </c>
      <c r="CM16">
        <v>-231.13420264999999</v>
      </c>
      <c r="CN16">
        <v>-231.159799227409</v>
      </c>
      <c r="CO16">
        <v>-231.19455319735599</v>
      </c>
      <c r="CP16" t="s">
        <v>144</v>
      </c>
      <c r="CQ16">
        <v>-115.09926552515699</v>
      </c>
      <c r="CR16">
        <v>-115.5623125</v>
      </c>
      <c r="CS16">
        <v>-115.575472808976</v>
      </c>
      <c r="CT16">
        <v>-115.592519507969</v>
      </c>
      <c r="CU16" t="s">
        <v>144</v>
      </c>
      <c r="CV16">
        <v>-115.09949654174299</v>
      </c>
      <c r="CW16">
        <v>-115.56246757</v>
      </c>
      <c r="CX16">
        <v>-115.575606044539</v>
      </c>
      <c r="CY16">
        <v>-115.592670036847</v>
      </c>
      <c r="CZ16" t="s">
        <v>226</v>
      </c>
      <c r="DA16">
        <v>-115.099532768676</v>
      </c>
      <c r="DB16">
        <v>-115.56266626</v>
      </c>
      <c r="DC16">
        <v>-115.575761720046</v>
      </c>
      <c r="DD16">
        <v>-115.592837512999</v>
      </c>
      <c r="DE16" t="s">
        <v>246</v>
      </c>
      <c r="DF16">
        <v>-115.099293653461</v>
      </c>
      <c r="DG16">
        <v>-115.56244764</v>
      </c>
      <c r="DH16">
        <v>-115.575581024627</v>
      </c>
      <c r="DI16">
        <v>-115.59263525822401</v>
      </c>
      <c r="DN16" s="1"/>
      <c r="DO16" s="1"/>
      <c r="DP16" s="1"/>
      <c r="DQ16" s="1"/>
    </row>
    <row r="17" spans="1:121" x14ac:dyDescent="0.2">
      <c r="A17" t="s">
        <v>145</v>
      </c>
      <c r="B17" s="1"/>
      <c r="C17" s="1"/>
      <c r="D17" s="1">
        <f t="shared" si="11"/>
        <v>6.8814232945399487</v>
      </c>
      <c r="E17" s="1"/>
      <c r="F17" s="1">
        <f t="shared" si="0"/>
        <v>4.63729177503859</v>
      </c>
      <c r="G17" s="1">
        <f t="shared" si="1"/>
        <v>7.9707386207042923</v>
      </c>
      <c r="H17" s="1">
        <f t="shared" si="2"/>
        <v>7.2329783735037152</v>
      </c>
      <c r="I17" s="1">
        <f t="shared" si="3"/>
        <v>7.7936252214584272</v>
      </c>
      <c r="J17" s="1"/>
      <c r="K17" s="1">
        <f t="shared" si="12"/>
        <v>4.2538702564218482</v>
      </c>
      <c r="L17" s="1">
        <f t="shared" si="13"/>
        <v>6.7573423258395016</v>
      </c>
      <c r="M17" s="1">
        <f t="shared" si="14"/>
        <v>6.0917287610172597</v>
      </c>
      <c r="N17" s="1">
        <f t="shared" si="15"/>
        <v>6.5313972078243951</v>
      </c>
      <c r="O17" s="1"/>
      <c r="P17" s="1">
        <f t="shared" si="5"/>
        <v>4.3071799300631781</v>
      </c>
      <c r="Q17" s="1">
        <f t="shared" si="6"/>
        <v>7.8566573936176622</v>
      </c>
      <c r="R17" s="1">
        <f t="shared" si="7"/>
        <v>7.1377949426213601</v>
      </c>
      <c r="S17" s="1">
        <f t="shared" si="8"/>
        <v>7.7314883189994212</v>
      </c>
      <c r="T17" s="1"/>
      <c r="U17" s="1">
        <f t="shared" si="16"/>
        <v>4.2233497719165936</v>
      </c>
      <c r="V17" s="1">
        <f t="shared" si="16"/>
        <v>7.3091616299588278</v>
      </c>
      <c r="W17" s="1">
        <f t="shared" si="16"/>
        <v>6.6474397290517446</v>
      </c>
      <c r="X17" s="1">
        <f t="shared" si="16"/>
        <v>7.2012284598266652</v>
      </c>
      <c r="Y17" s="1"/>
      <c r="Z17" s="1">
        <f>627.5095*(CQ17+CV17-CL17)</f>
        <v>4.2850481657114061</v>
      </c>
      <c r="AA17" s="1">
        <f t="shared" si="9"/>
        <v>7.7877380252418726</v>
      </c>
      <c r="AB17" s="1">
        <f t="shared" si="9"/>
        <v>7.053349382157581</v>
      </c>
      <c r="AC17" s="1">
        <f t="shared" si="9"/>
        <v>7.6554794022406778</v>
      </c>
      <c r="AD17" s="1"/>
      <c r="AE17" s="1">
        <f t="shared" si="17"/>
        <v>4.2519424135841772</v>
      </c>
      <c r="AF17" s="1">
        <f t="shared" si="17"/>
        <v>7.5600901288209297</v>
      </c>
      <c r="AG17" s="1">
        <f t="shared" si="17"/>
        <v>6.8850912187531046</v>
      </c>
      <c r="AH17" s="1">
        <f t="shared" si="17"/>
        <v>7.472598066190848</v>
      </c>
      <c r="AI17" s="1"/>
      <c r="AJ17" s="1"/>
      <c r="AK17" t="s">
        <v>145</v>
      </c>
      <c r="AL17">
        <v>-210.29725177619</v>
      </c>
      <c r="AM17">
        <v>-211.00048853999999</v>
      </c>
      <c r="AN17">
        <v>-211.052404723644</v>
      </c>
      <c r="AO17">
        <v>-211.07369568194099</v>
      </c>
      <c r="AP17" t="s">
        <v>145</v>
      </c>
      <c r="AQ17">
        <v>-115.06004750932701</v>
      </c>
      <c r="AR17">
        <v>-115.41820001000001</v>
      </c>
      <c r="AS17">
        <v>-115.441649522208</v>
      </c>
      <c r="AT17">
        <v>-115.451759139275</v>
      </c>
      <c r="AU17" t="s">
        <v>145</v>
      </c>
      <c r="AV17">
        <v>-95.229814272328994</v>
      </c>
      <c r="AW17">
        <v>-95.569586349999994</v>
      </c>
      <c r="AX17">
        <v>-95.599228717177994</v>
      </c>
      <c r="AY17">
        <v>-95.609516610821998</v>
      </c>
      <c r="AZ17" t="s">
        <v>227</v>
      </c>
      <c r="BA17">
        <v>-95.230215343010002</v>
      </c>
      <c r="BB17">
        <v>-95.570760629999995</v>
      </c>
      <c r="BC17">
        <v>-95.600328763411994</v>
      </c>
      <c r="BD17">
        <v>-95.610729174119001</v>
      </c>
      <c r="BE17" t="s">
        <v>247</v>
      </c>
      <c r="BF17">
        <v>-115.060257459704</v>
      </c>
      <c r="BG17">
        <v>-115.41895940000001</v>
      </c>
      <c r="BH17">
        <v>-115.442368172922</v>
      </c>
      <c r="BI17">
        <v>-115.452558064272</v>
      </c>
      <c r="BK17" t="s">
        <v>145</v>
      </c>
      <c r="BL17">
        <v>-210.353273157111</v>
      </c>
      <c r="BM17">
        <v>-211.20498275</v>
      </c>
      <c r="BN17">
        <v>-211.24499184220599</v>
      </c>
      <c r="BO17">
        <v>-211.277220284463</v>
      </c>
      <c r="BP17" t="s">
        <v>145</v>
      </c>
      <c r="BQ17">
        <v>-115.091134421608</v>
      </c>
      <c r="BR17">
        <v>-115.52712996</v>
      </c>
      <c r="BS17">
        <v>-115.54475064215001</v>
      </c>
      <c r="BT17">
        <v>-115.56052299771</v>
      </c>
      <c r="BU17" t="s">
        <v>145</v>
      </c>
      <c r="BV17">
        <v>-95.255274807657997</v>
      </c>
      <c r="BW17">
        <v>-95.665332410000005</v>
      </c>
      <c r="BX17">
        <v>-95.688866400243995</v>
      </c>
      <c r="BY17">
        <v>-95.704376376362006</v>
      </c>
      <c r="BZ17" t="s">
        <v>227</v>
      </c>
      <c r="CA17">
        <v>-95.255342858198006</v>
      </c>
      <c r="CB17">
        <v>-95.665801869999996</v>
      </c>
      <c r="CC17">
        <v>-95.689274014294</v>
      </c>
      <c r="CD17">
        <v>-95.704819661692994</v>
      </c>
      <c r="CE17" t="s">
        <v>247</v>
      </c>
      <c r="CF17">
        <v>-115.091199962923</v>
      </c>
      <c r="CG17">
        <v>-115.52753299</v>
      </c>
      <c r="CH17">
        <v>-115.545124458841</v>
      </c>
      <c r="CI17">
        <v>-115.56092473521799</v>
      </c>
      <c r="CK17" t="s">
        <v>145</v>
      </c>
      <c r="CL17">
        <v>-210.367005382842</v>
      </c>
      <c r="CM17">
        <v>-211.26964735000001</v>
      </c>
      <c r="CN17">
        <v>-211.300379994548</v>
      </c>
      <c r="CO17">
        <v>-211.33513053446299</v>
      </c>
      <c r="CP17" t="s">
        <v>145</v>
      </c>
      <c r="CQ17">
        <v>-115.098775867849</v>
      </c>
      <c r="CR17">
        <v>-115.56207166</v>
      </c>
      <c r="CS17">
        <v>-115.575209440042</v>
      </c>
      <c r="CT17">
        <v>-115.592284668909</v>
      </c>
      <c r="CU17" t="s">
        <v>145</v>
      </c>
      <c r="CV17">
        <v>-95.261400856357994</v>
      </c>
      <c r="CW17">
        <v>-95.69516514</v>
      </c>
      <c r="CX17">
        <v>-95.713930327254999</v>
      </c>
      <c r="CY17">
        <v>-95.730646083077005</v>
      </c>
      <c r="CZ17" t="s">
        <v>227</v>
      </c>
      <c r="DA17">
        <v>-95.261425708900006</v>
      </c>
      <c r="DB17">
        <v>-95.695375720000001</v>
      </c>
      <c r="DC17">
        <v>-95.714078208188994</v>
      </c>
      <c r="DD17">
        <v>-95.730808642517999</v>
      </c>
      <c r="DE17" t="s">
        <v>247</v>
      </c>
      <c r="DF17">
        <v>-115.09880377267901</v>
      </c>
      <c r="DG17">
        <v>-115.56222386</v>
      </c>
      <c r="DH17">
        <v>-115.57532969554801</v>
      </c>
      <c r="DI17">
        <v>-115.59241354941599</v>
      </c>
      <c r="DN17" s="1"/>
      <c r="DO17" s="1"/>
      <c r="DP17" s="1"/>
      <c r="DQ17" s="1"/>
    </row>
    <row r="18" spans="1:121" x14ac:dyDescent="0.2">
      <c r="A18" t="s">
        <v>146</v>
      </c>
      <c r="B18" s="1"/>
      <c r="C18" s="1"/>
      <c r="D18" s="1">
        <f t="shared" si="11"/>
        <v>7.5874218687593435</v>
      </c>
      <c r="E18" s="1"/>
      <c r="F18" s="1">
        <f t="shared" si="0"/>
        <v>5.5346651692541657</v>
      </c>
      <c r="G18" s="1">
        <f t="shared" si="1"/>
        <v>8.2902476328287342</v>
      </c>
      <c r="H18" s="1">
        <f t="shared" si="2"/>
        <v>7.808878615094434</v>
      </c>
      <c r="I18" s="1">
        <f t="shared" si="3"/>
        <v>8.3434244055761049</v>
      </c>
      <c r="J18" s="1"/>
      <c r="K18" s="1">
        <f t="shared" si="12"/>
        <v>5.1624840250425992</v>
      </c>
      <c r="L18" s="1">
        <f t="shared" si="13"/>
        <v>7.0511799243038578</v>
      </c>
      <c r="M18" s="1">
        <f t="shared" si="14"/>
        <v>6.6363083204546687</v>
      </c>
      <c r="N18" s="1">
        <f t="shared" si="15"/>
        <v>7.0436109517657206</v>
      </c>
      <c r="O18" s="1"/>
      <c r="P18" s="1">
        <f t="shared" si="5"/>
        <v>5.2936359119651355</v>
      </c>
      <c r="Q18" s="1">
        <f t="shared" si="6"/>
        <v>8.331054575632697</v>
      </c>
      <c r="R18" s="1">
        <f t="shared" si="7"/>
        <v>7.867640463348506</v>
      </c>
      <c r="S18" s="1">
        <f t="shared" si="8"/>
        <v>8.4275582833306721</v>
      </c>
      <c r="T18" s="1"/>
      <c r="U18" s="1">
        <f t="shared" si="16"/>
        <v>5.1819900586812953</v>
      </c>
      <c r="V18" s="1">
        <f t="shared" si="16"/>
        <v>7.7114642455061269</v>
      </c>
      <c r="W18" s="1">
        <f t="shared" si="16"/>
        <v>7.3056104470394398</v>
      </c>
      <c r="X18" s="1">
        <f t="shared" si="16"/>
        <v>7.8227615367151522</v>
      </c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t="s">
        <v>146</v>
      </c>
      <c r="AL18">
        <v>-362.10978422722502</v>
      </c>
      <c r="AM18">
        <v>-363.27291792</v>
      </c>
      <c r="AN18">
        <v>-363.33775924969399</v>
      </c>
      <c r="AO18">
        <v>-363.37883992601098</v>
      </c>
      <c r="AP18" t="s">
        <v>146</v>
      </c>
      <c r="AQ18">
        <v>-115.060209621643</v>
      </c>
      <c r="AR18">
        <v>-115.41827642</v>
      </c>
      <c r="AS18">
        <v>-115.441726610941</v>
      </c>
      <c r="AT18">
        <v>-115.45183108185</v>
      </c>
      <c r="AU18" t="s">
        <v>146</v>
      </c>
      <c r="AV18">
        <v>-247.040754555576</v>
      </c>
      <c r="AW18">
        <v>-247.84143015000001</v>
      </c>
      <c r="AX18">
        <v>-247.88358839908</v>
      </c>
      <c r="AY18">
        <v>-247.91371275158301</v>
      </c>
      <c r="AZ18" t="s">
        <v>228</v>
      </c>
      <c r="BA18">
        <v>-247.04102517036799</v>
      </c>
      <c r="BB18">
        <v>-247.84234852</v>
      </c>
      <c r="BC18">
        <v>-247.88446129730499</v>
      </c>
      <c r="BD18">
        <v>-247.914674550385</v>
      </c>
      <c r="BE18" t="s">
        <v>248</v>
      </c>
      <c r="BF18">
        <v>-115.060532115233</v>
      </c>
      <c r="BG18">
        <v>-115.41933263</v>
      </c>
      <c r="BH18">
        <v>-115.442722322346</v>
      </c>
      <c r="BI18">
        <v>-115.452940667551</v>
      </c>
      <c r="BK18" t="s">
        <v>146</v>
      </c>
      <c r="BL18">
        <v>-362.20231032673098</v>
      </c>
      <c r="BM18">
        <v>-363.60821255000002</v>
      </c>
      <c r="BN18">
        <v>-363.65442765429901</v>
      </c>
      <c r="BO18">
        <v>-363.71415135900099</v>
      </c>
      <c r="BP18" t="s">
        <v>146</v>
      </c>
      <c r="BQ18">
        <v>-115.09130897127</v>
      </c>
      <c r="BR18">
        <v>-115.52722747</v>
      </c>
      <c r="BS18">
        <v>-115.544852418932</v>
      </c>
      <c r="BT18">
        <v>-115.56061754511499</v>
      </c>
      <c r="BU18" t="s">
        <v>146</v>
      </c>
      <c r="BV18">
        <v>-247.10256541000999</v>
      </c>
      <c r="BW18">
        <v>-248.0677087</v>
      </c>
      <c r="BX18">
        <v>-248.097037352732</v>
      </c>
      <c r="BY18">
        <v>-248.14010364544501</v>
      </c>
      <c r="BZ18" t="s">
        <v>228</v>
      </c>
      <c r="CA18">
        <v>-247.10263875901899</v>
      </c>
      <c r="CB18">
        <v>-248.06816909</v>
      </c>
      <c r="CC18">
        <v>-248.09744338588899</v>
      </c>
      <c r="CD18">
        <v>-248.14054115400401</v>
      </c>
      <c r="CE18" t="s">
        <v>248</v>
      </c>
      <c r="CF18">
        <v>-115.091413541246</v>
      </c>
      <c r="CG18">
        <v>-115.52775446</v>
      </c>
      <c r="CH18">
        <v>-115.54534203758</v>
      </c>
      <c r="CI18">
        <v>-115.561143841481</v>
      </c>
    </row>
    <row r="19" spans="1:121" x14ac:dyDescent="0.2">
      <c r="A19" t="s">
        <v>147</v>
      </c>
      <c r="B19" s="1"/>
      <c r="C19" s="1"/>
      <c r="D19" s="1">
        <f t="shared" si="11"/>
        <v>4.626087179787957</v>
      </c>
      <c r="E19" s="1"/>
      <c r="F19" s="1">
        <f t="shared" si="0"/>
        <v>3.8376278348814825</v>
      </c>
      <c r="G19" s="1">
        <f t="shared" si="1"/>
        <v>5.3671452293502186</v>
      </c>
      <c r="H19" s="1">
        <f t="shared" si="2"/>
        <v>5.0547284582494862</v>
      </c>
      <c r="I19" s="1">
        <f t="shared" si="3"/>
        <v>5.3604764079046001</v>
      </c>
      <c r="J19" s="1"/>
      <c r="K19" s="1">
        <f t="shared" si="12"/>
        <v>3.5093288654585875</v>
      </c>
      <c r="L19" s="1">
        <f t="shared" si="13"/>
        <v>4.4850551252050543</v>
      </c>
      <c r="M19" s="1">
        <f t="shared" si="14"/>
        <v>4.217732547838744</v>
      </c>
      <c r="N19" s="1">
        <f t="shared" si="15"/>
        <v>4.4247412852860668</v>
      </c>
      <c r="O19" s="1"/>
      <c r="P19" s="1">
        <f t="shared" si="5"/>
        <v>3.527991574057014</v>
      </c>
      <c r="Q19" s="1">
        <f t="shared" si="6"/>
        <v>5.1367300160505378</v>
      </c>
      <c r="R19" s="1">
        <f t="shared" si="7"/>
        <v>4.862549558030782</v>
      </c>
      <c r="S19" s="1">
        <f t="shared" si="8"/>
        <v>5.1585748974680579</v>
      </c>
      <c r="T19" s="1"/>
      <c r="U19" s="1">
        <f t="shared" si="16"/>
        <v>3.4551222787386791</v>
      </c>
      <c r="V19" s="1">
        <f t="shared" si="16"/>
        <v>4.7470026908714633</v>
      </c>
      <c r="W19" s="1">
        <f t="shared" si="16"/>
        <v>4.5050932147659681</v>
      </c>
      <c r="X19" s="1">
        <f t="shared" si="16"/>
        <v>4.7683356556880883</v>
      </c>
      <c r="Y19" s="1"/>
      <c r="Z19" s="1">
        <f>627.5095*(CQ19+CV19-CL19)</f>
        <v>3.5193943362214108</v>
      </c>
      <c r="AA19" s="1">
        <f t="shared" si="9"/>
        <v>5.0885184611581353</v>
      </c>
      <c r="AB19" s="1">
        <f t="shared" si="9"/>
        <v>4.8129838533493441</v>
      </c>
      <c r="AC19" s="1">
        <f t="shared" si="9"/>
        <v>5.104907572305871</v>
      </c>
      <c r="AD19" s="1"/>
      <c r="AE19" s="1">
        <f t="shared" ref="AE19:AH21" si="18">627.5095*(DA19+DF19-CL19)</f>
        <v>3.4900926389323361</v>
      </c>
      <c r="AF19" s="1">
        <f t="shared" si="18"/>
        <v>4.9169761891417796</v>
      </c>
      <c r="AG19" s="1">
        <f t="shared" si="18"/>
        <v>4.678704831141256</v>
      </c>
      <c r="AH19" s="1">
        <f t="shared" si="18"/>
        <v>4.9593928155469467</v>
      </c>
      <c r="AI19" s="1"/>
      <c r="AJ19" s="1"/>
      <c r="AK19" t="s">
        <v>147</v>
      </c>
      <c r="AL19">
        <v>-191.10744987843401</v>
      </c>
      <c r="AM19">
        <v>-191.68585741999999</v>
      </c>
      <c r="AN19">
        <v>-191.71665948426701</v>
      </c>
      <c r="AO19">
        <v>-191.73214133876499</v>
      </c>
      <c r="AP19" t="s">
        <v>147</v>
      </c>
      <c r="AQ19">
        <v>-115.060568071578</v>
      </c>
      <c r="AR19">
        <v>-115.41837896</v>
      </c>
      <c r="AS19">
        <v>-115.441842337068</v>
      </c>
      <c r="AT19">
        <v>-115.451926349692</v>
      </c>
      <c r="AU19" t="s">
        <v>147</v>
      </c>
      <c r="AV19">
        <v>-76.040766157874003</v>
      </c>
      <c r="AW19">
        <v>-76.25892537</v>
      </c>
      <c r="AX19">
        <v>-76.266761924994</v>
      </c>
      <c r="AY19">
        <v>-76.271672526515999</v>
      </c>
      <c r="AZ19" t="s">
        <v>229</v>
      </c>
      <c r="BA19">
        <v>-76.041190675945003</v>
      </c>
      <c r="BB19">
        <v>-76.259936339999996</v>
      </c>
      <c r="BC19">
        <v>-76.267722032598996</v>
      </c>
      <c r="BD19">
        <v>-76.272744322055004</v>
      </c>
      <c r="BE19" t="s">
        <v>249</v>
      </c>
      <c r="BF19">
        <v>-115.060666731195</v>
      </c>
      <c r="BG19">
        <v>-115.41877368999999</v>
      </c>
      <c r="BH19">
        <v>-115.442216067294</v>
      </c>
      <c r="BI19">
        <v>-115.452345742928</v>
      </c>
      <c r="BK19" t="s">
        <v>147</v>
      </c>
      <c r="BL19">
        <v>-191.15760162487501</v>
      </c>
      <c r="BM19">
        <v>-191.86360404999999</v>
      </c>
      <c r="BN19">
        <v>-191.88559235149799</v>
      </c>
      <c r="BO19">
        <v>-191.910358841554</v>
      </c>
      <c r="BP19" t="s">
        <v>147</v>
      </c>
      <c r="BQ19">
        <v>-115.09169635524999</v>
      </c>
      <c r="BR19">
        <v>-115.52736944999999</v>
      </c>
      <c r="BS19">
        <v>-115.545018415394</v>
      </c>
      <c r="BT19">
        <v>-115.560755414791</v>
      </c>
      <c r="BU19" t="s">
        <v>147</v>
      </c>
      <c r="BV19">
        <v>-76.060283057413002</v>
      </c>
      <c r="BW19">
        <v>-76.328048699999997</v>
      </c>
      <c r="BX19">
        <v>-76.332824970458006</v>
      </c>
      <c r="BY19">
        <v>-76.341382714730003</v>
      </c>
      <c r="BZ19" t="s">
        <v>229</v>
      </c>
      <c r="CA19">
        <v>-76.060362808289995</v>
      </c>
      <c r="CB19">
        <v>-76.328419690000004</v>
      </c>
      <c r="CC19">
        <v>-76.333163173657994</v>
      </c>
      <c r="CD19">
        <v>-76.341755947806007</v>
      </c>
      <c r="CE19" t="s">
        <v>249</v>
      </c>
      <c r="CF19">
        <v>-115.091732728982</v>
      </c>
      <c r="CG19">
        <v>-115.52761953</v>
      </c>
      <c r="CH19">
        <v>-115.545249855113</v>
      </c>
      <c r="CI19">
        <v>-115.561004067506</v>
      </c>
      <c r="CK19" t="s">
        <v>147</v>
      </c>
      <c r="CL19">
        <v>-191.17069673689201</v>
      </c>
      <c r="CM19">
        <v>-191.92196156</v>
      </c>
      <c r="CN19">
        <v>-191.93705665257201</v>
      </c>
      <c r="CO19">
        <v>-191.96392848416801</v>
      </c>
      <c r="CP19" t="s">
        <v>147</v>
      </c>
      <c r="CQ19">
        <v>-115.099352095941</v>
      </c>
      <c r="CR19">
        <v>-115.56234096999999</v>
      </c>
      <c r="CS19">
        <v>-115.575508021221</v>
      </c>
      <c r="CT19">
        <v>-115.59254657687799</v>
      </c>
      <c r="CU19" t="s">
        <v>147</v>
      </c>
      <c r="CV19">
        <v>-76.065736129309002</v>
      </c>
      <c r="CW19">
        <v>-76.351511520000003</v>
      </c>
      <c r="CX19">
        <v>-76.353878653679999</v>
      </c>
      <c r="CY19">
        <v>-76.363246719580005</v>
      </c>
      <c r="CZ19" t="s">
        <v>229</v>
      </c>
      <c r="DA19">
        <v>-76.065766110884994</v>
      </c>
      <c r="DB19">
        <v>-76.351696039999993</v>
      </c>
      <c r="DC19">
        <v>-76.354022370142005</v>
      </c>
      <c r="DD19">
        <v>-76.363403272412995</v>
      </c>
      <c r="DE19" t="s">
        <v>249</v>
      </c>
      <c r="DF19">
        <v>-115.09936880959</v>
      </c>
      <c r="DG19">
        <v>-115.56242982000001</v>
      </c>
      <c r="DH19">
        <v>-115.575578291993</v>
      </c>
      <c r="DI19">
        <v>-115.592621916561</v>
      </c>
      <c r="DN19" s="1"/>
      <c r="DO19" s="1"/>
      <c r="DP19" s="1"/>
      <c r="DQ19" s="1"/>
    </row>
    <row r="20" spans="1:121" x14ac:dyDescent="0.2">
      <c r="A20" t="s">
        <v>148</v>
      </c>
      <c r="B20" s="1"/>
      <c r="C20" s="1"/>
      <c r="D20" s="1">
        <f t="shared" si="11"/>
        <v>2.6529481176413339</v>
      </c>
      <c r="E20" s="1"/>
      <c r="F20" s="1">
        <f t="shared" si="0"/>
        <v>1.1197317783420015</v>
      </c>
      <c r="G20" s="1">
        <f t="shared" si="1"/>
        <v>3.1909611086335548</v>
      </c>
      <c r="H20" s="1">
        <f t="shared" si="2"/>
        <v>2.8519161909054849</v>
      </c>
      <c r="I20" s="1">
        <f t="shared" si="3"/>
        <v>3.1778843578518048</v>
      </c>
      <c r="J20" s="1"/>
      <c r="K20" s="1">
        <f t="shared" si="12"/>
        <v>0.93126485788464264</v>
      </c>
      <c r="L20" s="1">
        <f t="shared" si="13"/>
        <v>2.5231592236324181</v>
      </c>
      <c r="M20" s="1">
        <f t="shared" si="14"/>
        <v>2.215879713412555</v>
      </c>
      <c r="N20" s="1">
        <f t="shared" si="15"/>
        <v>2.4691822143925966</v>
      </c>
      <c r="O20" s="1"/>
      <c r="P20" s="1">
        <f t="shared" si="5"/>
        <v>0.96473398631925866</v>
      </c>
      <c r="Q20" s="1">
        <f t="shared" si="6"/>
        <v>3.1800675437039621</v>
      </c>
      <c r="R20" s="1">
        <f t="shared" si="7"/>
        <v>2.8525173625834652</v>
      </c>
      <c r="S20" s="1">
        <f t="shared" si="8"/>
        <v>3.2053412293055517</v>
      </c>
      <c r="T20" s="1"/>
      <c r="U20" s="1">
        <f t="shared" si="16"/>
        <v>0.88750225624215806</v>
      </c>
      <c r="V20" s="1">
        <f t="shared" si="16"/>
        <v>2.8259827581490429</v>
      </c>
      <c r="W20" s="1">
        <f t="shared" si="16"/>
        <v>2.5234463682402142</v>
      </c>
      <c r="X20" s="1">
        <f t="shared" si="16"/>
        <v>2.8511227051339301</v>
      </c>
      <c r="Y20" s="1"/>
      <c r="Z20" s="1">
        <f>627.5095*(CQ20+CV20-CL20)</f>
        <v>0.93195954980078533</v>
      </c>
      <c r="AA20" s="1">
        <f t="shared" si="9"/>
        <v>3.1052872365858604</v>
      </c>
      <c r="AB20" s="1">
        <f t="shared" si="9"/>
        <v>2.7627881564347661</v>
      </c>
      <c r="AC20" s="1">
        <f t="shared" si="9"/>
        <v>3.12074068651369</v>
      </c>
      <c r="AD20" s="1"/>
      <c r="AE20" s="1">
        <f t="shared" si="18"/>
        <v>0.90356733089639907</v>
      </c>
      <c r="AF20" s="1">
        <f t="shared" si="18"/>
        <v>2.9582554856610894</v>
      </c>
      <c r="AG20" s="1">
        <f t="shared" si="18"/>
        <v>2.6473394863753508</v>
      </c>
      <c r="AH20" s="1">
        <f t="shared" si="18"/>
        <v>2.9963215830257646</v>
      </c>
      <c r="AI20" s="1"/>
      <c r="AJ20" s="1"/>
      <c r="AK20" t="s">
        <v>148</v>
      </c>
      <c r="AL20">
        <v>-210.29230633401599</v>
      </c>
      <c r="AM20">
        <v>-210.99316397999999</v>
      </c>
      <c r="AN20">
        <v>-211.04571958629299</v>
      </c>
      <c r="AO20">
        <v>-211.06661611498001</v>
      </c>
      <c r="AP20" t="s">
        <v>148</v>
      </c>
      <c r="AQ20">
        <v>-95.229768366841</v>
      </c>
      <c r="AR20">
        <v>-95.569560210000006</v>
      </c>
      <c r="AS20">
        <v>-95.599201869628004</v>
      </c>
      <c r="AT20">
        <v>-95.609484732102999</v>
      </c>
      <c r="AU20" t="s">
        <v>148</v>
      </c>
      <c r="AV20">
        <v>-115.06075356107699</v>
      </c>
      <c r="AW20">
        <v>-115.41851865</v>
      </c>
      <c r="AX20">
        <v>-115.44197289911099</v>
      </c>
      <c r="AY20">
        <v>-115.452067102005</v>
      </c>
      <c r="AZ20" t="s">
        <v>230</v>
      </c>
      <c r="BA20">
        <v>-115.060954707558</v>
      </c>
      <c r="BB20">
        <v>-115.41915394</v>
      </c>
      <c r="BC20">
        <v>-115.44258074614901</v>
      </c>
      <c r="BD20">
        <v>-115.45274547798699</v>
      </c>
      <c r="BE20" t="s">
        <v>250</v>
      </c>
      <c r="BF20">
        <v>-95.229867561502999</v>
      </c>
      <c r="BG20">
        <v>-95.569989129999996</v>
      </c>
      <c r="BH20">
        <v>-95.599607611192994</v>
      </c>
      <c r="BI20">
        <v>-95.609935744829002</v>
      </c>
      <c r="BK20" t="s">
        <v>148</v>
      </c>
      <c r="BL20">
        <v>-210.348610947444</v>
      </c>
      <c r="BM20">
        <v>-211.19783985999999</v>
      </c>
      <c r="BN20">
        <v>-211.23849357724501</v>
      </c>
      <c r="BO20">
        <v>-211.27030624423301</v>
      </c>
      <c r="BP20" t="s">
        <v>148</v>
      </c>
      <c r="BQ20">
        <v>-95.255192750747</v>
      </c>
      <c r="BR20">
        <v>-95.665275620000003</v>
      </c>
      <c r="BS20">
        <v>-95.688811326514994</v>
      </c>
      <c r="BT20">
        <v>-95.704314605215998</v>
      </c>
      <c r="BU20" t="s">
        <v>148</v>
      </c>
      <c r="BV20">
        <v>-115.09188079529299</v>
      </c>
      <c r="BW20">
        <v>-115.52749648</v>
      </c>
      <c r="BX20">
        <v>-115.545136475148</v>
      </c>
      <c r="BY20">
        <v>-115.560883602837</v>
      </c>
      <c r="BZ20" t="s">
        <v>230</v>
      </c>
      <c r="CA20">
        <v>-115.091972093409</v>
      </c>
      <c r="CB20">
        <v>-115.52784020999999</v>
      </c>
      <c r="CC20">
        <v>-115.54546483025599</v>
      </c>
      <c r="CD20">
        <v>-115.561235193418</v>
      </c>
      <c r="CE20" t="s">
        <v>250</v>
      </c>
      <c r="CF20">
        <v>-95.255224529222005</v>
      </c>
      <c r="CG20">
        <v>-95.665496160000004</v>
      </c>
      <c r="CH20">
        <v>-95.689007379394994</v>
      </c>
      <c r="CI20">
        <v>-95.704527497761006</v>
      </c>
      <c r="CK20" t="s">
        <v>148</v>
      </c>
      <c r="CL20">
        <v>-210.362341677285</v>
      </c>
      <c r="CM20">
        <v>-211.26253102999999</v>
      </c>
      <c r="CN20">
        <v>-211.29390934925601</v>
      </c>
      <c r="CO20">
        <v>-211.32823755259199</v>
      </c>
      <c r="CP20" t="s">
        <v>148</v>
      </c>
      <c r="CQ20">
        <v>-95.261320858171999</v>
      </c>
      <c r="CR20">
        <v>-95.695115790000003</v>
      </c>
      <c r="CS20">
        <v>-95.713885606079003</v>
      </c>
      <c r="CT20">
        <v>-95.730594708718002</v>
      </c>
      <c r="CU20" t="s">
        <v>148</v>
      </c>
      <c r="CV20">
        <v>-115.099535647096</v>
      </c>
      <c r="CW20">
        <v>-115.56246665</v>
      </c>
      <c r="CX20">
        <v>-115.575620960181</v>
      </c>
      <c r="CY20">
        <v>-115.592669627235</v>
      </c>
      <c r="CZ20" t="s">
        <v>230</v>
      </c>
      <c r="DA20">
        <v>-115.099569744503</v>
      </c>
      <c r="DB20">
        <v>-115.56261560999999</v>
      </c>
      <c r="DC20">
        <v>-115.57574265940799</v>
      </c>
      <c r="DD20">
        <v>-115.592799952725</v>
      </c>
      <c r="DE20" t="s">
        <v>250</v>
      </c>
      <c r="DF20">
        <v>-95.261332006643997</v>
      </c>
      <c r="DG20">
        <v>-95.695201139999995</v>
      </c>
      <c r="DH20">
        <v>-95.713947886010999</v>
      </c>
      <c r="DI20">
        <v>-95.730662657682004</v>
      </c>
      <c r="DN20" s="1"/>
      <c r="DO20" s="1"/>
      <c r="DP20" s="1"/>
      <c r="DQ20" s="1"/>
    </row>
    <row r="21" spans="1:121" x14ac:dyDescent="0.2">
      <c r="A21" t="s">
        <v>149</v>
      </c>
      <c r="B21" s="1"/>
      <c r="C21" s="1"/>
      <c r="D21" s="1">
        <f t="shared" si="11"/>
        <v>3.6208906897826423</v>
      </c>
      <c r="E21" s="1"/>
      <c r="F21" s="1">
        <f t="shared" si="0"/>
        <v>1.1010402771106769</v>
      </c>
      <c r="G21" s="1">
        <f t="shared" si="1"/>
        <v>4.2800038458983947</v>
      </c>
      <c r="H21" s="1">
        <f t="shared" si="2"/>
        <v>3.6649183129777918</v>
      </c>
      <c r="I21" s="1">
        <f t="shared" si="3"/>
        <v>4.1161579283244318</v>
      </c>
      <c r="J21" s="1"/>
      <c r="K21" s="1">
        <f t="shared" si="12"/>
        <v>0.8510134309677162</v>
      </c>
      <c r="L21" s="1">
        <f t="shared" si="13"/>
        <v>3.4263901228562537</v>
      </c>
      <c r="M21" s="1">
        <f t="shared" si="14"/>
        <v>2.8649528570168847</v>
      </c>
      <c r="N21" s="1">
        <f t="shared" si="15"/>
        <v>3.2354988702316643</v>
      </c>
      <c r="O21" s="1"/>
      <c r="P21" s="1">
        <f t="shared" si="5"/>
        <v>0.94271491389486839</v>
      </c>
      <c r="Q21" s="1">
        <f t="shared" si="6"/>
        <v>4.3407718658590886</v>
      </c>
      <c r="R21" s="1">
        <f t="shared" si="7"/>
        <v>3.7201538371030969</v>
      </c>
      <c r="S21" s="1">
        <f t="shared" si="8"/>
        <v>4.2264469887594815</v>
      </c>
      <c r="T21" s="1"/>
      <c r="U21" s="1">
        <f t="shared" ref="U21" si="19">627.5095*(CA21+CF21-BL21)</f>
        <v>0.88802504947018657</v>
      </c>
      <c r="V21" s="1">
        <f t="shared" ref="V21" si="20">627.5095*(CB21+CG21-BM21)</f>
        <v>3.9716268523065228</v>
      </c>
      <c r="W21" s="1">
        <f t="shared" ref="W21" si="21">627.5095*(CC21+CH21-BN21)</f>
        <v>3.3969091097038993</v>
      </c>
      <c r="X21" s="1">
        <f t="shared" ref="X21" si="22">627.5095*(CD21+CI21-BO21)</f>
        <v>3.8738527346522207</v>
      </c>
      <c r="Y21" s="1"/>
      <c r="Z21" s="1">
        <f>627.5095*(CQ21+CV21-CL21)</f>
        <v>0.93086941269240864</v>
      </c>
      <c r="AA21" s="1">
        <f t="shared" si="9"/>
        <v>4.3264018983239669</v>
      </c>
      <c r="AB21" s="1">
        <f t="shared" si="9"/>
        <v>3.686362420404671</v>
      </c>
      <c r="AC21" s="1">
        <f t="shared" si="9"/>
        <v>4.2059613048336608</v>
      </c>
      <c r="AD21" s="1"/>
      <c r="AE21" s="1">
        <f t="shared" si="18"/>
        <v>0.90998445577834852</v>
      </c>
      <c r="AF21" s="1">
        <f t="shared" si="18"/>
        <v>4.1593651445247852</v>
      </c>
      <c r="AG21" s="1">
        <f t="shared" si="18"/>
        <v>3.5650758838545307</v>
      </c>
      <c r="AH21" s="1">
        <f t="shared" si="18"/>
        <v>4.0729933281720854</v>
      </c>
      <c r="AI21" s="1"/>
      <c r="AJ21" s="1"/>
      <c r="AK21" t="s">
        <v>149</v>
      </c>
      <c r="AL21">
        <v>-190.46126280439299</v>
      </c>
      <c r="AM21">
        <v>-191.14598398000001</v>
      </c>
      <c r="AN21">
        <v>-191.20429155233799</v>
      </c>
      <c r="AO21">
        <v>-191.22559239591399</v>
      </c>
      <c r="AP21" t="s">
        <v>149</v>
      </c>
      <c r="AQ21">
        <v>-95.229727261784006</v>
      </c>
      <c r="AR21">
        <v>-95.569583109999996</v>
      </c>
      <c r="AS21">
        <v>-95.599227928527</v>
      </c>
      <c r="AT21">
        <v>-95.609518166523998</v>
      </c>
      <c r="AU21" t="s">
        <v>149</v>
      </c>
      <c r="AV21">
        <v>-95.229780923313001</v>
      </c>
      <c r="AW21">
        <v>-95.569580250000001</v>
      </c>
      <c r="AX21">
        <v>-95.599223204959998</v>
      </c>
      <c r="AY21">
        <v>-95.609514714469</v>
      </c>
      <c r="AZ21" t="s">
        <v>231</v>
      </c>
      <c r="BA21">
        <v>-95.230024200596006</v>
      </c>
      <c r="BB21">
        <v>-95.570363220000004</v>
      </c>
      <c r="BC21">
        <v>-95.599956559711998</v>
      </c>
      <c r="BD21">
        <v>-95.610318804759004</v>
      </c>
      <c r="BE21" t="s">
        <v>251</v>
      </c>
      <c r="BF21">
        <v>-95.229882427625995</v>
      </c>
      <c r="BG21">
        <v>-95.570160459999997</v>
      </c>
      <c r="BH21">
        <v>-95.599769399823003</v>
      </c>
      <c r="BI21">
        <v>-95.610117495717006</v>
      </c>
      <c r="BK21" t="s">
        <v>149</v>
      </c>
      <c r="BL21">
        <v>-190.51186040110099</v>
      </c>
      <c r="BM21">
        <v>-191.33749577</v>
      </c>
      <c r="BN21">
        <v>-191.38357535799301</v>
      </c>
      <c r="BO21">
        <v>-191.41540867370401</v>
      </c>
      <c r="BP21" t="s">
        <v>149</v>
      </c>
      <c r="BQ21">
        <v>-95.255135313381004</v>
      </c>
      <c r="BR21">
        <v>-95.665268940000004</v>
      </c>
      <c r="BS21">
        <v>-95.688803590857006</v>
      </c>
      <c r="BT21">
        <v>-95.704316418339999</v>
      </c>
      <c r="BU21" t="s">
        <v>149</v>
      </c>
      <c r="BV21">
        <v>-95.255222775939998</v>
      </c>
      <c r="BW21">
        <v>-95.665309370000003</v>
      </c>
      <c r="BX21">
        <v>-95.688843324877993</v>
      </c>
      <c r="BY21">
        <v>-95.704356983644999</v>
      </c>
      <c r="BZ21" t="s">
        <v>231</v>
      </c>
      <c r="CA21">
        <v>-95.255270529846001</v>
      </c>
      <c r="CB21">
        <v>-95.665627689999994</v>
      </c>
      <c r="CC21">
        <v>-95.689122235045005</v>
      </c>
      <c r="CD21">
        <v>-95.704661170738007</v>
      </c>
      <c r="CE21" t="s">
        <v>251</v>
      </c>
      <c r="CF21">
        <v>-95.255174713317999</v>
      </c>
      <c r="CG21">
        <v>-95.665538889999993</v>
      </c>
      <c r="CH21">
        <v>-95.689039803930996</v>
      </c>
      <c r="CI21">
        <v>-95.704574125934002</v>
      </c>
      <c r="CK21" t="s">
        <v>149</v>
      </c>
      <c r="CL21">
        <v>-190.524092019054</v>
      </c>
      <c r="CM21">
        <v>-191.39713800000001</v>
      </c>
      <c r="CN21">
        <v>-191.43365122655601</v>
      </c>
      <c r="CO21">
        <v>-191.467917773035</v>
      </c>
      <c r="CP21" t="s">
        <v>149</v>
      </c>
      <c r="CQ21">
        <v>-95.261260143347997</v>
      </c>
      <c r="CR21">
        <v>-95.695101489999999</v>
      </c>
      <c r="CS21">
        <v>-95.713869687027</v>
      </c>
      <c r="CT21">
        <v>-95.730588544705995</v>
      </c>
      <c r="CU21" t="s">
        <v>149</v>
      </c>
      <c r="CV21">
        <v>-95.261348440933006</v>
      </c>
      <c r="CW21">
        <v>-95.695141949999993</v>
      </c>
      <c r="CX21">
        <v>-95.713906947319003</v>
      </c>
      <c r="CY21">
        <v>-95.730626602624</v>
      </c>
      <c r="CZ21" t="s">
        <v>231</v>
      </c>
      <c r="DA21">
        <v>-95.261367630121995</v>
      </c>
      <c r="DB21">
        <v>-95.695291109999999</v>
      </c>
      <c r="DC21">
        <v>-95.714015665206006</v>
      </c>
      <c r="DD21">
        <v>-95.730746011386003</v>
      </c>
      <c r="DE21" t="s">
        <v>251</v>
      </c>
      <c r="DF21">
        <v>-95.261274236454994</v>
      </c>
      <c r="DG21">
        <v>-95.695218519999997</v>
      </c>
      <c r="DH21">
        <v>-95.713954251531007</v>
      </c>
      <c r="DI21">
        <v>-95.730681033894001</v>
      </c>
      <c r="DN21" s="1"/>
      <c r="DO21" s="1"/>
      <c r="DP21" s="1"/>
      <c r="DQ21" s="1"/>
    </row>
    <row r="22" spans="1:121" x14ac:dyDescent="0.2">
      <c r="A22" t="s">
        <v>150</v>
      </c>
      <c r="B22" s="1"/>
      <c r="C22" s="1"/>
      <c r="D22" s="1">
        <f t="shared" si="11"/>
        <v>4.7115657224437069</v>
      </c>
      <c r="E22" s="1"/>
      <c r="F22" s="1">
        <f t="shared" si="0"/>
        <v>1.7906784824063182</v>
      </c>
      <c r="G22" s="1">
        <f t="shared" si="1"/>
        <v>5.849072525328407</v>
      </c>
      <c r="H22" s="1">
        <f t="shared" si="2"/>
        <v>5.1188257543476459</v>
      </c>
      <c r="I22" s="1">
        <f t="shared" si="3"/>
        <v>5.7446580023846341</v>
      </c>
      <c r="J22" s="1"/>
      <c r="K22" s="1">
        <f t="shared" si="12"/>
        <v>1.442910368751376</v>
      </c>
      <c r="L22" s="1">
        <f t="shared" si="13"/>
        <v>4.5298404781847426</v>
      </c>
      <c r="M22" s="1">
        <f t="shared" si="14"/>
        <v>3.8724783043786881</v>
      </c>
      <c r="N22" s="1">
        <f t="shared" si="15"/>
        <v>4.3588910539452588</v>
      </c>
      <c r="O22" s="1"/>
      <c r="P22" s="1">
        <f t="shared" si="5"/>
        <v>1.5498693674397732</v>
      </c>
      <c r="Q22" s="1">
        <f t="shared" si="6"/>
        <v>5.7055799279911081</v>
      </c>
      <c r="R22" s="1">
        <f t="shared" si="7"/>
        <v>4.958674207378591</v>
      </c>
      <c r="S22" s="1">
        <f t="shared" si="8"/>
        <v>5.6076040660437307</v>
      </c>
      <c r="T22" s="1"/>
      <c r="U22" s="1">
        <f t="shared" ref="U22:U25" si="23">627.5095*(CA22+CF22-BL22)</f>
        <v>1.4594228357368602</v>
      </c>
      <c r="V22" s="1">
        <f t="shared" ref="V22:V25" si="24">627.5095*(CB22+CG22-BM22)</f>
        <v>5.1478306591010528</v>
      </c>
      <c r="W22" s="1">
        <f t="shared" ref="W22:W25" si="25">627.5095*(CC22+CH22-BN22)</f>
        <v>4.4629472282022196</v>
      </c>
      <c r="X22" s="1">
        <f t="shared" ref="X22:X25" si="26">627.5095*(CD22+CI22-BO22)</f>
        <v>5.0689578630207563</v>
      </c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t="s">
        <v>150</v>
      </c>
      <c r="AL22">
        <v>-342.27351790172298</v>
      </c>
      <c r="AM22">
        <v>-343.42046907999998</v>
      </c>
      <c r="AN22">
        <v>-343.491140283795</v>
      </c>
      <c r="AO22">
        <v>-343.53254884003599</v>
      </c>
      <c r="AP22" t="s">
        <v>150</v>
      </c>
      <c r="AQ22">
        <v>-95.229708091828002</v>
      </c>
      <c r="AR22">
        <v>-95.569551140000002</v>
      </c>
      <c r="AS22">
        <v>-95.599199289818003</v>
      </c>
      <c r="AT22">
        <v>-95.609490189490998</v>
      </c>
      <c r="AU22" t="s">
        <v>150</v>
      </c>
      <c r="AV22">
        <v>-247.04095618220899</v>
      </c>
      <c r="AW22">
        <v>-247.84159685</v>
      </c>
      <c r="AX22">
        <v>-247.883783626233</v>
      </c>
      <c r="AY22">
        <v>-247.913903955672</v>
      </c>
      <c r="AZ22" t="s">
        <v>319</v>
      </c>
      <c r="BA22">
        <v>-247.041238132606</v>
      </c>
      <c r="BB22">
        <v>-247.84269757000001</v>
      </c>
      <c r="BC22">
        <v>-247.884831205871</v>
      </c>
      <c r="BD22">
        <v>-247.91507947797899</v>
      </c>
      <c r="BE22" t="s">
        <v>320</v>
      </c>
      <c r="BF22">
        <v>-95.229980345173999</v>
      </c>
      <c r="BG22">
        <v>-95.570552750000004</v>
      </c>
      <c r="BH22">
        <v>-95.600137891185994</v>
      </c>
      <c r="BI22">
        <v>-95.610523027293993</v>
      </c>
      <c r="BK22" t="s">
        <v>150</v>
      </c>
      <c r="BL22">
        <v>-342.36034173501002</v>
      </c>
      <c r="BM22">
        <v>-343.74219083999998</v>
      </c>
      <c r="BN22">
        <v>-343.79388904787902</v>
      </c>
      <c r="BO22">
        <v>-343.85349863568899</v>
      </c>
      <c r="BP22" t="s">
        <v>150</v>
      </c>
      <c r="BQ22">
        <v>-95.255117701464997</v>
      </c>
      <c r="BR22">
        <v>-95.665245409999997</v>
      </c>
      <c r="BS22">
        <v>-95.688783924565001</v>
      </c>
      <c r="BT22">
        <v>-95.704297188607001</v>
      </c>
      <c r="BU22" t="s">
        <v>150</v>
      </c>
      <c r="BV22">
        <v>-247.10275415959501</v>
      </c>
      <c r="BW22">
        <v>-248.06785300999999</v>
      </c>
      <c r="BX22">
        <v>-248.097202973295</v>
      </c>
      <c r="BY22">
        <v>-248.14026516154999</v>
      </c>
      <c r="BZ22" t="s">
        <v>319</v>
      </c>
      <c r="CA22">
        <v>-247.102842079563</v>
      </c>
      <c r="CB22">
        <v>-248.06835217</v>
      </c>
      <c r="CC22">
        <v>-248.097653089483</v>
      </c>
      <c r="CD22">
        <v>-248.140752847653</v>
      </c>
      <c r="CE22" t="s">
        <v>320</v>
      </c>
      <c r="CF22">
        <v>-95.255173917213995</v>
      </c>
      <c r="CG22">
        <v>-95.665635080000001</v>
      </c>
      <c r="CH22">
        <v>-95.689123799570993</v>
      </c>
      <c r="CI22">
        <v>-95.704667889831995</v>
      </c>
    </row>
    <row r="23" spans="1:121" x14ac:dyDescent="0.2">
      <c r="A23" t="s">
        <v>151</v>
      </c>
      <c r="B23" s="1"/>
      <c r="C23" s="1"/>
      <c r="D23" s="1">
        <f t="shared" si="11"/>
        <v>6.7465362326019189</v>
      </c>
      <c r="E23" s="1"/>
      <c r="F23" s="1">
        <f t="shared" si="0"/>
        <v>4.8521372979279702</v>
      </c>
      <c r="G23" s="1">
        <f t="shared" si="1"/>
        <v>7.546416696812642</v>
      </c>
      <c r="H23" s="1">
        <f t="shared" si="2"/>
        <v>6.8544165319466321</v>
      </c>
      <c r="I23" s="1">
        <f t="shared" si="3"/>
        <v>7.2910222103449414</v>
      </c>
      <c r="J23" s="1"/>
      <c r="K23" s="1">
        <f t="shared" si="12"/>
        <v>4.5217363304551643</v>
      </c>
      <c r="L23" s="1">
        <f t="shared" si="13"/>
        <v>6.5468693644501226</v>
      </c>
      <c r="M23" s="1">
        <f t="shared" si="14"/>
        <v>5.9151720122602987</v>
      </c>
      <c r="N23" s="1">
        <f t="shared" si="15"/>
        <v>6.240277619716144</v>
      </c>
      <c r="O23" s="1"/>
      <c r="P23" s="1">
        <f t="shared" si="5"/>
        <v>4.579549831137804</v>
      </c>
      <c r="Q23" s="1">
        <f t="shared" si="6"/>
        <v>7.6015873320517482</v>
      </c>
      <c r="R23" s="1">
        <f t="shared" si="7"/>
        <v>6.9424691801741716</v>
      </c>
      <c r="S23" s="1">
        <f t="shared" si="8"/>
        <v>7.411647136618166</v>
      </c>
      <c r="T23" s="1"/>
      <c r="U23" s="1">
        <f t="shared" si="23"/>
        <v>4.4994948247449846</v>
      </c>
      <c r="V23" s="1">
        <f t="shared" si="24"/>
        <v>7.1024035248136244</v>
      </c>
      <c r="W23" s="1">
        <f t="shared" si="25"/>
        <v>6.5002060932414389</v>
      </c>
      <c r="X23" s="1">
        <f t="shared" si="26"/>
        <v>6.9289364841243781</v>
      </c>
      <c r="Y23" s="1"/>
      <c r="Z23" s="1">
        <f>627.5095*(CQ23+CV23-CL23)</f>
        <v>4.5551938204808771</v>
      </c>
      <c r="AA23" s="1">
        <f t="shared" si="9"/>
        <v>7.5703122585700964</v>
      </c>
      <c r="AB23" s="1">
        <f t="shared" si="9"/>
        <v>6.9036842141803687</v>
      </c>
      <c r="AC23" s="1">
        <f t="shared" si="9"/>
        <v>7.3792493745845995</v>
      </c>
      <c r="AD23" s="1"/>
      <c r="AE23" s="1">
        <f t="shared" ref="AE23:AH23" si="27">627.5095*(DA23+DF23-CL23)</f>
        <v>4.5227973611613761</v>
      </c>
      <c r="AF23" s="1">
        <f t="shared" si="27"/>
        <v>7.3498305206524508</v>
      </c>
      <c r="AG23" s="1">
        <f t="shared" si="27"/>
        <v>6.7392708360145193</v>
      </c>
      <c r="AH23" s="1">
        <f t="shared" si="27"/>
        <v>7.2003403330722922</v>
      </c>
      <c r="AI23" s="1"/>
      <c r="AJ23" s="1"/>
      <c r="AK23" t="s">
        <v>151</v>
      </c>
      <c r="AL23">
        <v>-171.27778854094799</v>
      </c>
      <c r="AM23">
        <v>-171.84048407</v>
      </c>
      <c r="AN23">
        <v>-171.876831767147</v>
      </c>
      <c r="AO23">
        <v>-171.89276452867301</v>
      </c>
      <c r="AP23" t="s">
        <v>151</v>
      </c>
      <c r="AQ23">
        <v>-95.229793719680998</v>
      </c>
      <c r="AR23">
        <v>-95.569567379999995</v>
      </c>
      <c r="AS23">
        <v>-95.599207904173994</v>
      </c>
      <c r="AT23">
        <v>-95.609497847406004</v>
      </c>
      <c r="AU23" t="s">
        <v>151</v>
      </c>
      <c r="AV23">
        <v>-76.040262448613007</v>
      </c>
      <c r="AW23">
        <v>-76.258890710000003</v>
      </c>
      <c r="AX23">
        <v>-76.266700655384994</v>
      </c>
      <c r="AY23">
        <v>-76.271647698270996</v>
      </c>
      <c r="AZ23" t="s">
        <v>232</v>
      </c>
      <c r="BA23">
        <v>-76.040463061427999</v>
      </c>
      <c r="BB23">
        <v>-76.259551149999993</v>
      </c>
      <c r="BC23">
        <v>-76.267327280767006</v>
      </c>
      <c r="BD23">
        <v>-76.272366274912002</v>
      </c>
      <c r="BE23" t="s">
        <v>252</v>
      </c>
      <c r="BF23">
        <v>-95.230119634301005</v>
      </c>
      <c r="BG23">
        <v>-95.570499819999995</v>
      </c>
      <c r="BH23">
        <v>-95.600078060146998</v>
      </c>
      <c r="BI23">
        <v>-95.610453738786006</v>
      </c>
      <c r="BK23" t="s">
        <v>151</v>
      </c>
      <c r="BL23">
        <v>-171.32229584692399</v>
      </c>
      <c r="BM23">
        <v>-172.00537402</v>
      </c>
      <c r="BN23">
        <v>-172.032583741769</v>
      </c>
      <c r="BO23">
        <v>-172.05745510044801</v>
      </c>
      <c r="BP23" t="s">
        <v>151</v>
      </c>
      <c r="BQ23">
        <v>-95.255262117436004</v>
      </c>
      <c r="BR23">
        <v>-95.665322990000007</v>
      </c>
      <c r="BS23">
        <v>-95.688854875313993</v>
      </c>
      <c r="BT23">
        <v>-95.704367385731999</v>
      </c>
      <c r="BU23" t="s">
        <v>151</v>
      </c>
      <c r="BV23">
        <v>-76.059735752595003</v>
      </c>
      <c r="BW23">
        <v>-76.327937129999995</v>
      </c>
      <c r="BX23">
        <v>-76.332665338045999</v>
      </c>
      <c r="BY23">
        <v>-76.341276503672006</v>
      </c>
      <c r="BZ23" t="s">
        <v>232</v>
      </c>
      <c r="CA23">
        <v>-76.059804531674004</v>
      </c>
      <c r="CB23">
        <v>-76.328335359999997</v>
      </c>
      <c r="CC23">
        <v>-76.333026428956003</v>
      </c>
      <c r="CD23">
        <v>-76.341672412375999</v>
      </c>
      <c r="CE23" t="s">
        <v>252</v>
      </c>
      <c r="CF23">
        <v>-95.255320914124994</v>
      </c>
      <c r="CG23">
        <v>-95.665720260000001</v>
      </c>
      <c r="CH23">
        <v>-95.689198575465994</v>
      </c>
      <c r="CI23">
        <v>-95.704740725386003</v>
      </c>
      <c r="CK23" t="s">
        <v>151</v>
      </c>
      <c r="CL23">
        <v>-171.33381038541799</v>
      </c>
      <c r="CM23">
        <v>-172.05857014</v>
      </c>
      <c r="CN23">
        <v>-172.07858426306501</v>
      </c>
      <c r="CO23">
        <v>-172.105484660755</v>
      </c>
      <c r="CP23" t="s">
        <v>151</v>
      </c>
      <c r="CQ23">
        <v>-95.261387623529998</v>
      </c>
      <c r="CR23">
        <v>-95.695154880000004</v>
      </c>
      <c r="CS23">
        <v>-95.713917259255993</v>
      </c>
      <c r="CT23">
        <v>-95.730635630136007</v>
      </c>
      <c r="CU23" t="s">
        <v>151</v>
      </c>
      <c r="CV23">
        <v>-76.065163598767001</v>
      </c>
      <c r="CW23">
        <v>-76.351351199999996</v>
      </c>
      <c r="CX23">
        <v>-76.353665283175005</v>
      </c>
      <c r="CY23">
        <v>-76.363089448693003</v>
      </c>
      <c r="CZ23" t="s">
        <v>232</v>
      </c>
      <c r="DA23">
        <v>-76.065195173993004</v>
      </c>
      <c r="DB23">
        <v>-76.351520019999995</v>
      </c>
      <c r="DC23">
        <v>-76.353799606877004</v>
      </c>
      <c r="DD23">
        <v>-76.363234138173993</v>
      </c>
      <c r="DE23" t="s">
        <v>252</v>
      </c>
      <c r="DF23">
        <v>-95.261407675346007</v>
      </c>
      <c r="DG23">
        <v>-95.695337420000001</v>
      </c>
      <c r="DH23">
        <v>-95.714044944939005</v>
      </c>
      <c r="DI23">
        <v>-95.730776050348993</v>
      </c>
      <c r="DN23" s="1"/>
      <c r="DO23" s="1"/>
      <c r="DP23" s="1"/>
      <c r="DQ23" s="1"/>
    </row>
    <row r="24" spans="1:121" x14ac:dyDescent="0.2">
      <c r="A24" t="s">
        <v>152</v>
      </c>
      <c r="B24" s="1"/>
      <c r="C24" s="1"/>
      <c r="D24" s="1">
        <f t="shared" si="11"/>
        <v>5.6566849398387289</v>
      </c>
      <c r="E24" s="1"/>
      <c r="F24" s="1">
        <f t="shared" si="0"/>
        <v>3.4090111901464306</v>
      </c>
      <c r="G24" s="1">
        <f t="shared" si="1"/>
        <v>6.5696291340211515</v>
      </c>
      <c r="H24" s="1">
        <f t="shared" si="2"/>
        <v>5.9465451052241578</v>
      </c>
      <c r="I24" s="1">
        <f t="shared" si="3"/>
        <v>6.4375363894152056</v>
      </c>
      <c r="J24" s="1"/>
      <c r="K24" s="1">
        <f t="shared" si="12"/>
        <v>3.0837514513009023</v>
      </c>
      <c r="L24" s="1">
        <f t="shared" si="13"/>
        <v>5.4417372836294966</v>
      </c>
      <c r="M24" s="1">
        <f t="shared" si="14"/>
        <v>4.8746615531398394</v>
      </c>
      <c r="N24" s="1">
        <f t="shared" si="15"/>
        <v>5.2514664628331742</v>
      </c>
      <c r="O24" s="1"/>
      <c r="P24" s="1">
        <f t="shared" si="5"/>
        <v>3.2130880129235684</v>
      </c>
      <c r="Q24" s="1">
        <f t="shared" si="6"/>
        <v>6.549492354172048</v>
      </c>
      <c r="R24" s="1">
        <f t="shared" si="7"/>
        <v>5.9422230865080481</v>
      </c>
      <c r="S24" s="1">
        <f t="shared" si="8"/>
        <v>6.4562227375574848</v>
      </c>
      <c r="T24" s="1"/>
      <c r="U24" s="1">
        <f t="shared" si="23"/>
        <v>3.1158838960314106</v>
      </c>
      <c r="V24" s="1">
        <f t="shared" si="24"/>
        <v>5.9800902338971271</v>
      </c>
      <c r="W24" s="1">
        <f t="shared" si="25"/>
        <v>5.4249743067427616</v>
      </c>
      <c r="X24" s="1">
        <f t="shared" si="26"/>
        <v>5.8973475446876353</v>
      </c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t="s">
        <v>152</v>
      </c>
      <c r="AL24">
        <v>-362.10709628733201</v>
      </c>
      <c r="AM24">
        <v>-363.27061350000002</v>
      </c>
      <c r="AN24">
        <v>-363.33527223746199</v>
      </c>
      <c r="AO24">
        <v>-363.37625683986602</v>
      </c>
      <c r="AP24" t="s">
        <v>152</v>
      </c>
      <c r="AQ24">
        <v>-247.04088623907401</v>
      </c>
      <c r="AR24">
        <v>-247.84158335000001</v>
      </c>
      <c r="AS24">
        <v>-247.883782942446</v>
      </c>
      <c r="AT24">
        <v>-247.91388374671001</v>
      </c>
      <c r="AU24" t="s">
        <v>152</v>
      </c>
      <c r="AV24">
        <v>-115.060777443349</v>
      </c>
      <c r="AW24">
        <v>-115.41856078000001</v>
      </c>
      <c r="AX24">
        <v>-115.442012872579</v>
      </c>
      <c r="AY24">
        <v>-115.452114226335</v>
      </c>
      <c r="AZ24" t="s">
        <v>321</v>
      </c>
      <c r="BA24">
        <v>-115.06107281510801</v>
      </c>
      <c r="BB24">
        <v>-115.41954964</v>
      </c>
      <c r="BC24">
        <v>-115.442961538509</v>
      </c>
      <c r="BD24">
        <v>-115.453169360852</v>
      </c>
      <c r="BE24" t="s">
        <v>322</v>
      </c>
      <c r="BF24">
        <v>-247.041109201681</v>
      </c>
      <c r="BG24">
        <v>-247.8423919</v>
      </c>
      <c r="BH24">
        <v>-247.88454243161499</v>
      </c>
      <c r="BI24">
        <v>-247.914718734855</v>
      </c>
      <c r="BK24" t="s">
        <v>152</v>
      </c>
      <c r="BL24">
        <v>-362.199733261186</v>
      </c>
      <c r="BM24">
        <v>-363.60579267000003</v>
      </c>
      <c r="BN24">
        <v>-363.65180816582102</v>
      </c>
      <c r="BO24">
        <v>-363.71142820148901</v>
      </c>
      <c r="BP24" t="s">
        <v>152</v>
      </c>
      <c r="BQ24">
        <v>-247.10271713396199</v>
      </c>
      <c r="BR24">
        <v>-248.06784275000001</v>
      </c>
      <c r="BS24">
        <v>-248.09719064523301</v>
      </c>
      <c r="BT24">
        <v>-248.14023538147299</v>
      </c>
      <c r="BU24" t="s">
        <v>152</v>
      </c>
      <c r="BV24">
        <v>-115.091895745759</v>
      </c>
      <c r="BW24">
        <v>-115.52751264</v>
      </c>
      <c r="BX24">
        <v>-115.545147985726</v>
      </c>
      <c r="BY24">
        <v>-115.560904174605</v>
      </c>
      <c r="BZ24" t="s">
        <v>321</v>
      </c>
      <c r="CA24">
        <v>-115.09198676666701</v>
      </c>
      <c r="CB24">
        <v>-115.5279984</v>
      </c>
      <c r="CC24">
        <v>-115.54559167227499</v>
      </c>
      <c r="CD24">
        <v>-115.561384595939</v>
      </c>
      <c r="CE24" t="s">
        <v>322</v>
      </c>
      <c r="CF24">
        <v>-247.10278101766801</v>
      </c>
      <c r="CG24">
        <v>-248.06826439</v>
      </c>
      <c r="CH24">
        <v>-248.09757124704899</v>
      </c>
      <c r="CI24">
        <v>-248.14064558441299</v>
      </c>
    </row>
    <row r="25" spans="1:121" x14ac:dyDescent="0.2">
      <c r="A25" t="s">
        <v>153</v>
      </c>
      <c r="B25" s="1"/>
      <c r="C25" s="1"/>
      <c r="D25" s="1">
        <f t="shared" si="11"/>
        <v>6.7328236918589344</v>
      </c>
      <c r="E25" s="1"/>
      <c r="F25" s="1">
        <f t="shared" si="0"/>
        <v>3.8888222141145405</v>
      </c>
      <c r="G25" s="1">
        <f t="shared" si="1"/>
        <v>8.1052515571249693</v>
      </c>
      <c r="H25" s="1">
        <f t="shared" si="2"/>
        <v>7.2051953702776128</v>
      </c>
      <c r="I25" s="1">
        <f t="shared" si="3"/>
        <v>7.8679199058687272</v>
      </c>
      <c r="J25" s="1"/>
      <c r="K25" s="1">
        <f t="shared" si="12"/>
        <v>3.4643271540785832</v>
      </c>
      <c r="L25" s="1">
        <f t="shared" si="13"/>
        <v>6.6941270188135853</v>
      </c>
      <c r="M25" s="1">
        <f t="shared" si="14"/>
        <v>5.8796077795503416</v>
      </c>
      <c r="N25" s="1">
        <f t="shared" si="15"/>
        <v>6.4075211818299929</v>
      </c>
      <c r="O25" s="1"/>
      <c r="P25" s="1">
        <f t="shared" si="5"/>
        <v>3.5315483041630706</v>
      </c>
      <c r="Q25" s="1">
        <f t="shared" si="6"/>
        <v>7.9156370115114383</v>
      </c>
      <c r="R25" s="1">
        <f t="shared" si="7"/>
        <v>7.0300687884911888</v>
      </c>
      <c r="S25" s="1">
        <f t="shared" si="8"/>
        <v>7.7273845700490753</v>
      </c>
      <c r="T25" s="1"/>
      <c r="U25" s="1">
        <f t="shared" si="23"/>
        <v>3.4415441810981666</v>
      </c>
      <c r="V25" s="1">
        <f t="shared" si="24"/>
        <v>7.2949046141162999</v>
      </c>
      <c r="W25" s="1">
        <f t="shared" si="25"/>
        <v>6.4800189771008325</v>
      </c>
      <c r="X25" s="1">
        <f t="shared" si="26"/>
        <v>7.1307129657924033</v>
      </c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t="s">
        <v>153</v>
      </c>
      <c r="AL25">
        <v>-342.276502632041</v>
      </c>
      <c r="AM25">
        <v>-343.42399031000002</v>
      </c>
      <c r="AN25">
        <v>-343.49438499841898</v>
      </c>
      <c r="AO25">
        <v>-343.535866116612</v>
      </c>
      <c r="AP25" t="s">
        <v>153</v>
      </c>
      <c r="AQ25">
        <v>-247.04053956136499</v>
      </c>
      <c r="AR25">
        <v>-247.84148593</v>
      </c>
      <c r="AS25">
        <v>-247.88366689106701</v>
      </c>
      <c r="AT25">
        <v>-247.91379511825301</v>
      </c>
      <c r="AU25" t="s">
        <v>153</v>
      </c>
      <c r="AV25">
        <v>-95.229765838261002</v>
      </c>
      <c r="AW25">
        <v>-95.569587839999997</v>
      </c>
      <c r="AX25">
        <v>-95.599235898125997</v>
      </c>
      <c r="AY25">
        <v>-95.609532670403993</v>
      </c>
      <c r="AZ25" t="s">
        <v>323</v>
      </c>
      <c r="BA25">
        <v>-95.230196291585003</v>
      </c>
      <c r="BB25">
        <v>-95.570930270000005</v>
      </c>
      <c r="BC25">
        <v>-95.600498445032997</v>
      </c>
      <c r="BD25">
        <v>-95.610924702985997</v>
      </c>
      <c r="BE25" t="s">
        <v>324</v>
      </c>
      <c r="BF25">
        <v>-247.04078558395099</v>
      </c>
      <c r="BG25">
        <v>-247.84239227</v>
      </c>
      <c r="BH25">
        <v>-247.88451680236301</v>
      </c>
      <c r="BI25">
        <v>-247.91473037908099</v>
      </c>
      <c r="BK25" t="s">
        <v>153</v>
      </c>
      <c r="BL25">
        <v>-342.36314358632302</v>
      </c>
      <c r="BM25">
        <v>-343.74558507</v>
      </c>
      <c r="BN25">
        <v>-343.79702688733101</v>
      </c>
      <c r="BO25">
        <v>-343.85673611749002</v>
      </c>
      <c r="BP25" t="s">
        <v>153</v>
      </c>
      <c r="BQ25">
        <v>-247.102308931447</v>
      </c>
      <c r="BR25">
        <v>-248.06765755999999</v>
      </c>
      <c r="BS25">
        <v>-248.09697415285601</v>
      </c>
      <c r="BT25">
        <v>-248.14005208750399</v>
      </c>
      <c r="BU25" t="s">
        <v>153</v>
      </c>
      <c r="BV25">
        <v>-95.255206774653999</v>
      </c>
      <c r="BW25">
        <v>-95.665313139999995</v>
      </c>
      <c r="BX25">
        <v>-95.688849607210003</v>
      </c>
      <c r="BY25">
        <v>-95.704369659335001</v>
      </c>
      <c r="BZ25" t="s">
        <v>323</v>
      </c>
      <c r="CA25">
        <v>-95.255283727502999</v>
      </c>
      <c r="CB25">
        <v>-95.665848359999998</v>
      </c>
      <c r="CC25">
        <v>-95.689316447863007</v>
      </c>
      <c r="CD25">
        <v>-95.704878346380994</v>
      </c>
      <c r="CE25" t="s">
        <v>324</v>
      </c>
      <c r="CF25">
        <v>-247.10237540929199</v>
      </c>
      <c r="CG25">
        <v>-248.06811153999999</v>
      </c>
      <c r="CH25">
        <v>-248.09738387233699</v>
      </c>
      <c r="CI25">
        <v>-248.14049425714501</v>
      </c>
    </row>
    <row r="26" spans="1:121" x14ac:dyDescent="0.2">
      <c r="A26" t="s">
        <v>154</v>
      </c>
      <c r="B26" s="1"/>
      <c r="C26" s="1"/>
      <c r="D26" s="1">
        <f t="shared" si="11"/>
        <v>7.8558520220775687</v>
      </c>
      <c r="E26" s="1"/>
      <c r="F26" s="1">
        <f t="shared" si="0"/>
        <v>4.9941989878791624</v>
      </c>
      <c r="G26" s="1">
        <f t="shared" si="1"/>
        <v>9.1455932820736621</v>
      </c>
      <c r="H26" s="1">
        <f t="shared" si="2"/>
        <v>8.3940363731554086</v>
      </c>
      <c r="I26" s="1">
        <f t="shared" si="3"/>
        <v>9.1030749910017494</v>
      </c>
      <c r="J26" s="1"/>
      <c r="K26" s="1">
        <f t="shared" si="12"/>
        <v>4.5381612165249399</v>
      </c>
      <c r="L26" s="1">
        <f t="shared" si="13"/>
        <v>7.5313815691970722</v>
      </c>
      <c r="M26" s="1">
        <f t="shared" si="14"/>
        <v>6.8687353838232754</v>
      </c>
      <c r="N26" s="1">
        <f t="shared" si="15"/>
        <v>7.4256766476091549</v>
      </c>
      <c r="O26" s="1"/>
      <c r="P26" s="1">
        <f t="shared" si="5"/>
        <v>4.6955574816721715</v>
      </c>
      <c r="Q26" s="1">
        <f t="shared" si="6"/>
        <v>9.0110050445424239</v>
      </c>
      <c r="R26" s="1">
        <f t="shared" si="7"/>
        <v>8.265417501703503</v>
      </c>
      <c r="S26" s="1">
        <f t="shared" si="8"/>
        <v>8.9948698149288937</v>
      </c>
      <c r="T26" s="1"/>
      <c r="U26" s="1">
        <f t="shared" ref="U26:U41" si="28">627.5095*(CA26+CF26-BL26)</f>
        <v>4.5728866265419441</v>
      </c>
      <c r="V26" s="1">
        <f t="shared" ref="V26:V41" si="29">627.5095*(CB26+CG26-BM26)</f>
        <v>8.2318390485692419</v>
      </c>
      <c r="W26" s="1">
        <f t="shared" ref="W26:W41" si="30">627.5095*(CC26+CH26-BN26)</f>
        <v>7.5633730181503704</v>
      </c>
      <c r="X26" s="1">
        <f t="shared" ref="X26:X41" si="31">627.5095*(CD26+CI26-BO26)</f>
        <v>8.2393059353231468</v>
      </c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t="s">
        <v>154</v>
      </c>
      <c r="AL26">
        <v>-494.08847869962</v>
      </c>
      <c r="AM26">
        <v>-495.69705264999999</v>
      </c>
      <c r="AN26">
        <v>-495.78007972971</v>
      </c>
      <c r="AO26">
        <v>-495.84163764044399</v>
      </c>
      <c r="AP26" t="s">
        <v>154</v>
      </c>
      <c r="AQ26">
        <v>-247.04010680204499</v>
      </c>
      <c r="AR26">
        <v>-247.84123181999999</v>
      </c>
      <c r="AS26">
        <v>-247.88334771538399</v>
      </c>
      <c r="AT26">
        <v>-247.91357855404999</v>
      </c>
      <c r="AU26" t="s">
        <v>154</v>
      </c>
      <c r="AV26">
        <v>-247.04041313521699</v>
      </c>
      <c r="AW26">
        <v>-247.84124639999999</v>
      </c>
      <c r="AX26">
        <v>-247.88335526644701</v>
      </c>
      <c r="AY26">
        <v>-247.913552413601</v>
      </c>
      <c r="AZ26" t="s">
        <v>325</v>
      </c>
      <c r="BA26">
        <v>-247.040776775556</v>
      </c>
      <c r="BB26">
        <v>-247.84250714999999</v>
      </c>
      <c r="BC26">
        <v>-247.884554276361</v>
      </c>
      <c r="BD26">
        <v>-247.91487342259001</v>
      </c>
      <c r="BE26" t="s">
        <v>326</v>
      </c>
      <c r="BF26">
        <v>-247.040469904124</v>
      </c>
      <c r="BG26">
        <v>-247.84254347999999</v>
      </c>
      <c r="BH26">
        <v>-247.88457942721899</v>
      </c>
      <c r="BI26">
        <v>-247.91493064936199</v>
      </c>
      <c r="BK26" t="s">
        <v>154</v>
      </c>
      <c r="BL26">
        <v>-494.21159345661601</v>
      </c>
      <c r="BM26">
        <v>-496.14945447000002</v>
      </c>
      <c r="BN26">
        <v>-496.20684055055398</v>
      </c>
      <c r="BO26">
        <v>-496.29433531408699</v>
      </c>
      <c r="BP26" t="s">
        <v>154</v>
      </c>
      <c r="BQ26">
        <v>-247.10187489177301</v>
      </c>
      <c r="BR26">
        <v>-248.06749589</v>
      </c>
      <c r="BS26">
        <v>-248.096774601053</v>
      </c>
      <c r="BT26">
        <v>-248.139961771711</v>
      </c>
      <c r="BU26" t="s">
        <v>154</v>
      </c>
      <c r="BV26">
        <v>-247.10223571799901</v>
      </c>
      <c r="BW26">
        <v>-248.06759862999999</v>
      </c>
      <c r="BX26">
        <v>-248.09689416883199</v>
      </c>
      <c r="BY26">
        <v>-248.14003930550001</v>
      </c>
      <c r="BZ26" t="s">
        <v>325</v>
      </c>
      <c r="CA26">
        <v>-247.102337558004</v>
      </c>
      <c r="CB26">
        <v>-248.06822306000001</v>
      </c>
      <c r="CC26">
        <v>-248.09745289802601</v>
      </c>
      <c r="CD26">
        <v>-248.14064115458399</v>
      </c>
      <c r="CE26" t="s">
        <v>326</v>
      </c>
      <c r="CF26">
        <v>-247.101968540211</v>
      </c>
      <c r="CG26">
        <v>-248.06811314000001</v>
      </c>
      <c r="CH26">
        <v>-248.09733465091099</v>
      </c>
      <c r="CI26">
        <v>-248.140563990262</v>
      </c>
    </row>
    <row r="27" spans="1:121" x14ac:dyDescent="0.2">
      <c r="A27" t="s">
        <v>155</v>
      </c>
      <c r="B27" s="1"/>
      <c r="C27" s="1"/>
      <c r="D27" s="1">
        <f t="shared" si="11"/>
        <v>4.7918484853168106</v>
      </c>
      <c r="E27" s="1"/>
      <c r="F27" s="1">
        <f t="shared" si="0"/>
        <v>3.7510730969852513</v>
      </c>
      <c r="G27" s="1">
        <f t="shared" si="1"/>
        <v>5.5911096450090403</v>
      </c>
      <c r="H27" s="1">
        <f t="shared" si="2"/>
        <v>5.2508877503501799</v>
      </c>
      <c r="I27" s="1">
        <f t="shared" si="3"/>
        <v>5.5845532694762934</v>
      </c>
      <c r="J27" s="1"/>
      <c r="K27" s="1">
        <f t="shared" si="12"/>
        <v>3.3794083642312422</v>
      </c>
      <c r="L27" s="1">
        <f t="shared" si="13"/>
        <v>4.5484586850876303</v>
      </c>
      <c r="M27" s="1">
        <f t="shared" si="14"/>
        <v>4.2650395076114114</v>
      </c>
      <c r="N27" s="1">
        <f t="shared" si="15"/>
        <v>4.4860259081262219</v>
      </c>
      <c r="O27" s="1"/>
      <c r="P27" s="1">
        <f t="shared" si="5"/>
        <v>3.4706785956725441</v>
      </c>
      <c r="Q27" s="1">
        <f t="shared" si="6"/>
        <v>5.3271163983192977</v>
      </c>
      <c r="R27" s="1">
        <f t="shared" si="7"/>
        <v>5.0245021665232628</v>
      </c>
      <c r="S27" s="1">
        <f t="shared" si="8"/>
        <v>5.3421197714613431</v>
      </c>
      <c r="T27" s="1"/>
      <c r="U27" s="1">
        <f t="shared" si="28"/>
        <v>3.3918177178662861</v>
      </c>
      <c r="V27" s="1">
        <f t="shared" si="29"/>
        <v>4.8936955867006198</v>
      </c>
      <c r="W27" s="1">
        <f t="shared" si="30"/>
        <v>4.6357569363670628</v>
      </c>
      <c r="X27" s="1">
        <f t="shared" si="31"/>
        <v>4.9130703177549337</v>
      </c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t="s">
        <v>155</v>
      </c>
      <c r="AL27">
        <v>-323.08714840174099</v>
      </c>
      <c r="AM27">
        <v>-324.10911525</v>
      </c>
      <c r="AN27">
        <v>-324.15854180576798</v>
      </c>
      <c r="AO27">
        <v>-324.19418461333498</v>
      </c>
      <c r="AP27" t="s">
        <v>155</v>
      </c>
      <c r="AQ27">
        <v>-247.040389132098</v>
      </c>
      <c r="AR27">
        <v>-247.84128226999999</v>
      </c>
      <c r="AS27">
        <v>-247.88341318565401</v>
      </c>
      <c r="AT27">
        <v>-247.91361506782201</v>
      </c>
      <c r="AU27" t="s">
        <v>155</v>
      </c>
      <c r="AV27">
        <v>-76.040781554410003</v>
      </c>
      <c r="AW27">
        <v>-76.258922979999994</v>
      </c>
      <c r="AX27">
        <v>-76.266760798191996</v>
      </c>
      <c r="AY27">
        <v>-76.271669993762004</v>
      </c>
      <c r="AZ27" t="s">
        <v>327</v>
      </c>
      <c r="BA27">
        <v>-76.041246909829994</v>
      </c>
      <c r="BB27">
        <v>-76.260106890000003</v>
      </c>
      <c r="BC27">
        <v>-76.267882775714995</v>
      </c>
      <c r="BD27">
        <v>-76.272930184144997</v>
      </c>
      <c r="BE27" t="s">
        <v>328</v>
      </c>
      <c r="BF27">
        <v>-247.04051606210601</v>
      </c>
      <c r="BG27">
        <v>-247.84175992999999</v>
      </c>
      <c r="BH27">
        <v>-247.88386225724301</v>
      </c>
      <c r="BI27">
        <v>-247.91410549214899</v>
      </c>
      <c r="BK27" t="s">
        <v>155</v>
      </c>
      <c r="BL27">
        <v>-323.16804665427401</v>
      </c>
      <c r="BM27">
        <v>-324.40417416999998</v>
      </c>
      <c r="BN27">
        <v>-324.43777626220702</v>
      </c>
      <c r="BO27">
        <v>-324.48999066043098</v>
      </c>
      <c r="BP27" t="s">
        <v>155</v>
      </c>
      <c r="BQ27">
        <v>-247.10221566284099</v>
      </c>
      <c r="BR27">
        <v>-248.06763691</v>
      </c>
      <c r="BS27">
        <v>-248.096942892291</v>
      </c>
      <c r="BT27">
        <v>-248.14009538798399</v>
      </c>
      <c r="BU27" t="s">
        <v>155</v>
      </c>
      <c r="BV27">
        <v>-76.060300113262002</v>
      </c>
      <c r="BW27">
        <v>-76.328047960000006</v>
      </c>
      <c r="BX27">
        <v>-76.332826316370998</v>
      </c>
      <c r="BY27">
        <v>-76.341382063051</v>
      </c>
      <c r="BZ27" t="s">
        <v>327</v>
      </c>
      <c r="CA27">
        <v>-76.060390927922995</v>
      </c>
      <c r="CB27">
        <v>-76.328483939999998</v>
      </c>
      <c r="CC27">
        <v>-76.333216126208001</v>
      </c>
      <c r="CD27">
        <v>-76.341818673624005</v>
      </c>
      <c r="CE27" t="s">
        <v>328</v>
      </c>
      <c r="CF27">
        <v>-247.10225052098301</v>
      </c>
      <c r="CG27">
        <v>-248.06789162999999</v>
      </c>
      <c r="CH27">
        <v>-248.09717258738601</v>
      </c>
      <c r="CI27">
        <v>-248.14034251120901</v>
      </c>
    </row>
    <row r="28" spans="1:121" x14ac:dyDescent="0.2">
      <c r="A28" t="s">
        <v>170</v>
      </c>
      <c r="B28" s="1"/>
      <c r="C28" s="1"/>
      <c r="D28" s="1">
        <f t="shared" si="11"/>
        <v>16.108966636940231</v>
      </c>
      <c r="E28" s="1"/>
      <c r="F28" s="1">
        <f t="shared" ref="F28:F36" si="32">627.5095*(AQ28+AV28-AL28)</f>
        <v>13.213843844563717</v>
      </c>
      <c r="G28" s="1">
        <f t="shared" ref="G28" si="33">627.5095*(AR28+AW28-AM28)</f>
        <v>17.516544911691248</v>
      </c>
      <c r="H28" s="1">
        <f t="shared" ref="H28" si="34">627.5095*(AS28+AX28-AN28)</f>
        <v>16.477096049374328</v>
      </c>
      <c r="I28" s="1">
        <f t="shared" ref="I28" si="35">627.5095*(AT28+AY28-AO28)</f>
        <v>17.556473902190412</v>
      </c>
      <c r="J28" s="1"/>
      <c r="K28" s="1">
        <f t="shared" si="12"/>
        <v>12.613422882944535</v>
      </c>
      <c r="L28" s="1">
        <f t="shared" si="13"/>
        <v>15.253877431725298</v>
      </c>
      <c r="M28" s="1">
        <f t="shared" si="14"/>
        <v>14.346666466926669</v>
      </c>
      <c r="N28" s="1">
        <f t="shared" si="15"/>
        <v>15.208216972818342</v>
      </c>
      <c r="O28" s="1"/>
      <c r="P28" s="1">
        <f t="shared" si="5"/>
        <v>12.995281833894181</v>
      </c>
      <c r="Q28" s="1">
        <f t="shared" si="6"/>
        <v>17.763946807165834</v>
      </c>
      <c r="R28" s="1">
        <f t="shared" si="7"/>
        <v>16.819435647988964</v>
      </c>
      <c r="S28" s="1">
        <f t="shared" si="8"/>
        <v>17.899194411023458</v>
      </c>
      <c r="T28" s="1"/>
      <c r="U28" s="1">
        <f t="shared" si="28"/>
        <v>12.76317056458775</v>
      </c>
      <c r="V28" s="1">
        <f t="shared" si="29"/>
        <v>16.393133479188194</v>
      </c>
      <c r="W28" s="1">
        <f t="shared" si="30"/>
        <v>15.586803623602879</v>
      </c>
      <c r="X28" s="1">
        <f t="shared" si="31"/>
        <v>16.580941936977506</v>
      </c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t="s">
        <v>170</v>
      </c>
      <c r="AL28">
        <v>-825.07688195660705</v>
      </c>
      <c r="AM28">
        <v>-827.57454263</v>
      </c>
      <c r="AN28">
        <v>-827.62088267844399</v>
      </c>
      <c r="AO28">
        <v>-827.73251031719701</v>
      </c>
      <c r="AP28" t="s">
        <v>170</v>
      </c>
      <c r="AQ28">
        <v>-412.52776446528998</v>
      </c>
      <c r="AR28">
        <v>-413.77322752999999</v>
      </c>
      <c r="AS28">
        <v>-413.79718783122797</v>
      </c>
      <c r="AT28">
        <v>-413.85216002293203</v>
      </c>
      <c r="AU28" t="s">
        <v>170</v>
      </c>
      <c r="AV28">
        <v>-412.52805989164</v>
      </c>
      <c r="AW28">
        <v>-413.77340070999998</v>
      </c>
      <c r="AX28">
        <v>-413.79743692434897</v>
      </c>
      <c r="AY28">
        <v>-413.85237227337097</v>
      </c>
      <c r="AZ28" t="s">
        <v>329</v>
      </c>
      <c r="BA28">
        <v>-412.52852961870201</v>
      </c>
      <c r="BB28">
        <v>-413.77516928</v>
      </c>
      <c r="BC28">
        <v>-413.79909961265798</v>
      </c>
      <c r="BD28">
        <v>-413.854203052814</v>
      </c>
      <c r="BE28" t="s">
        <v>330</v>
      </c>
      <c r="BF28">
        <v>-412.52825156989599</v>
      </c>
      <c r="BG28">
        <v>-413.77506475000001</v>
      </c>
      <c r="BH28">
        <v>-413.79892019842401</v>
      </c>
      <c r="BI28">
        <v>-413.85407142895298</v>
      </c>
      <c r="BK28" t="s">
        <v>170</v>
      </c>
      <c r="BL28">
        <v>-825.26609040729397</v>
      </c>
      <c r="BM28">
        <v>-828.27352785000005</v>
      </c>
      <c r="BN28">
        <v>-828.28378700280905</v>
      </c>
      <c r="BO28">
        <v>-828.43825914634601</v>
      </c>
      <c r="BP28" t="s">
        <v>170</v>
      </c>
      <c r="BQ28">
        <v>-412.62255766579699</v>
      </c>
      <c r="BR28">
        <v>-414.12253767999999</v>
      </c>
      <c r="BS28">
        <v>-414.128378455953</v>
      </c>
      <c r="BT28">
        <v>-414.20477218680702</v>
      </c>
      <c r="BU28" t="s">
        <v>170</v>
      </c>
      <c r="BV28">
        <v>-412.62282344253998</v>
      </c>
      <c r="BW28">
        <v>-414.12268152000001</v>
      </c>
      <c r="BX28">
        <v>-414.12860507113498</v>
      </c>
      <c r="BY28">
        <v>-414.20496277877203</v>
      </c>
      <c r="BZ28" t="s">
        <v>329</v>
      </c>
      <c r="CA28">
        <v>-412.62300017385002</v>
      </c>
      <c r="CB28">
        <v>-414.12374513999998</v>
      </c>
      <c r="CC28">
        <v>-414.12956256638699</v>
      </c>
      <c r="CD28">
        <v>-414.20598663668397</v>
      </c>
      <c r="CE28" t="s">
        <v>330</v>
      </c>
      <c r="CF28">
        <v>-412.62275082732401</v>
      </c>
      <c r="CG28">
        <v>-414.12365858999999</v>
      </c>
      <c r="CH28">
        <v>-414.129385284786</v>
      </c>
      <c r="CI28">
        <v>-414.205849097846</v>
      </c>
    </row>
    <row r="29" spans="1:121" x14ac:dyDescent="0.2">
      <c r="A29" t="s">
        <v>156</v>
      </c>
      <c r="B29" s="1"/>
      <c r="C29" s="1"/>
      <c r="D29" s="1">
        <f t="shared" si="11"/>
        <v>6.3997369477036461</v>
      </c>
      <c r="E29" s="1"/>
      <c r="F29" s="1">
        <f t="shared" si="32"/>
        <v>4.668695975497406</v>
      </c>
      <c r="G29" s="1">
        <f t="shared" ref="G29:I36" si="36">627.5095*(AR29+AW29-AM29)</f>
        <v>7.3131902409700462</v>
      </c>
      <c r="H29" s="1">
        <f t="shared" si="36"/>
        <v>6.6696844871329519</v>
      </c>
      <c r="I29" s="1">
        <f t="shared" si="36"/>
        <v>7.1174559741763357</v>
      </c>
      <c r="J29" s="1"/>
      <c r="K29" s="1">
        <f t="shared" si="12"/>
        <v>4.3539615514259538</v>
      </c>
      <c r="L29" s="1">
        <f t="shared" si="13"/>
        <v>6.2463236894241607</v>
      </c>
      <c r="M29" s="1">
        <f t="shared" si="14"/>
        <v>5.6740439460988767</v>
      </c>
      <c r="N29" s="1">
        <f t="shared" si="15"/>
        <v>5.9992810657347624</v>
      </c>
      <c r="O29" s="1"/>
      <c r="P29" s="1">
        <f t="shared" si="5"/>
        <v>4.5302156711786195</v>
      </c>
      <c r="Q29" s="1">
        <f t="shared" si="6"/>
        <v>7.3369289253172267</v>
      </c>
      <c r="R29" s="1">
        <f t="shared" si="7"/>
        <v>6.7219669358931133</v>
      </c>
      <c r="S29" s="1">
        <f t="shared" si="8"/>
        <v>7.1811154744709622</v>
      </c>
      <c r="T29" s="1"/>
      <c r="U29" s="1">
        <f t="shared" si="28"/>
        <v>4.4212076663651683</v>
      </c>
      <c r="V29" s="1">
        <f t="shared" si="29"/>
        <v>6.7340240728341438</v>
      </c>
      <c r="W29" s="1">
        <f t="shared" si="30"/>
        <v>6.1847167990800109</v>
      </c>
      <c r="X29" s="1">
        <f t="shared" si="31"/>
        <v>6.5966656123710852</v>
      </c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t="s">
        <v>156</v>
      </c>
      <c r="AL29">
        <v>-322.77116795435097</v>
      </c>
      <c r="AM29">
        <v>-323.82912819000001</v>
      </c>
      <c r="AN29">
        <v>-323.86592895905699</v>
      </c>
      <c r="AO29">
        <v>-323.91285921351999</v>
      </c>
      <c r="AP29" t="s">
        <v>156</v>
      </c>
      <c r="AQ29">
        <v>-76.040295706802993</v>
      </c>
      <c r="AR29">
        <v>-76.258897450000006</v>
      </c>
      <c r="AS29">
        <v>-76.266707165683997</v>
      </c>
      <c r="AT29">
        <v>-76.271652316014993</v>
      </c>
      <c r="AU29" t="s">
        <v>156</v>
      </c>
      <c r="AV29">
        <v>-246.72343220723701</v>
      </c>
      <c r="AW29">
        <v>-247.55857642999999</v>
      </c>
      <c r="AX29">
        <v>-247.58859297502499</v>
      </c>
      <c r="AY29">
        <v>-247.62986450990101</v>
      </c>
      <c r="AZ29" t="s">
        <v>331</v>
      </c>
      <c r="BA29">
        <v>-246.72354258931099</v>
      </c>
      <c r="BB29">
        <v>-247.55915507</v>
      </c>
      <c r="BC29">
        <v>-247.58911941679099</v>
      </c>
      <c r="BD29">
        <v>-247.630442855073</v>
      </c>
      <c r="BE29" t="s">
        <v>332</v>
      </c>
      <c r="BF29">
        <v>-76.040686885938996</v>
      </c>
      <c r="BG29">
        <v>-76.260018970000004</v>
      </c>
      <c r="BH29">
        <v>-76.267767378049996</v>
      </c>
      <c r="BI29">
        <v>-76.272855895910993</v>
      </c>
      <c r="BK29" t="s">
        <v>156</v>
      </c>
      <c r="BL29">
        <v>-322.84562137024801</v>
      </c>
      <c r="BM29">
        <v>-324.11495866000001</v>
      </c>
      <c r="BN29">
        <v>-324.13454023420002</v>
      </c>
      <c r="BO29">
        <v>-324.19951188436499</v>
      </c>
      <c r="BP29" t="s">
        <v>156</v>
      </c>
      <c r="BQ29">
        <v>-76.059772040667994</v>
      </c>
      <c r="BR29">
        <v>-76.327956790000002</v>
      </c>
      <c r="BS29">
        <v>-76.332686008148997</v>
      </c>
      <c r="BT29">
        <v>-76.341293987152994</v>
      </c>
      <c r="BU29" t="s">
        <v>156</v>
      </c>
      <c r="BV29">
        <v>-246.77862997167199</v>
      </c>
      <c r="BW29">
        <v>-247.77530973</v>
      </c>
      <c r="BX29">
        <v>-247.79114209032099</v>
      </c>
      <c r="BY29">
        <v>-247.846774061741</v>
      </c>
      <c r="BZ29" t="s">
        <v>331</v>
      </c>
      <c r="CA29">
        <v>-246.77869516850799</v>
      </c>
      <c r="CB29">
        <v>-247.77568890000001</v>
      </c>
      <c r="CC29">
        <v>-247.79146505523801</v>
      </c>
      <c r="CD29">
        <v>-247.847120953283</v>
      </c>
      <c r="CE29" t="s">
        <v>332</v>
      </c>
      <c r="CF29">
        <v>-76.059880559137994</v>
      </c>
      <c r="CG29">
        <v>-76.328538409999993</v>
      </c>
      <c r="CH29">
        <v>-76.333219205787003</v>
      </c>
      <c r="CI29">
        <v>-76.341878475713003</v>
      </c>
    </row>
    <row r="30" spans="1:121" x14ac:dyDescent="0.2">
      <c r="A30" t="s">
        <v>157</v>
      </c>
      <c r="B30" s="1"/>
      <c r="C30" s="1"/>
      <c r="D30" s="1">
        <f t="shared" si="11"/>
        <v>6.7780153166085846</v>
      </c>
      <c r="E30" s="1"/>
      <c r="F30" s="1">
        <f t="shared" si="32"/>
        <v>4.4655574274168455</v>
      </c>
      <c r="G30" s="1">
        <f t="shared" si="36"/>
        <v>8.0434544215883008</v>
      </c>
      <c r="H30" s="1">
        <f t="shared" si="36"/>
        <v>7.1995539067614605</v>
      </c>
      <c r="I30" s="1">
        <f t="shared" si="36"/>
        <v>7.782254111778971</v>
      </c>
      <c r="J30" s="1"/>
      <c r="K30" s="1">
        <f t="shared" si="12"/>
        <v>4.1748929963635559</v>
      </c>
      <c r="L30" s="1">
        <f t="shared" si="13"/>
        <v>6.8409830670994882</v>
      </c>
      <c r="M30" s="1">
        <f t="shared" si="14"/>
        <v>6.084961328916247</v>
      </c>
      <c r="N30" s="1">
        <f t="shared" si="15"/>
        <v>6.5455765273124413</v>
      </c>
      <c r="O30" s="1"/>
      <c r="P30" s="1">
        <f t="shared" si="5"/>
        <v>4.3490536082242892</v>
      </c>
      <c r="Q30" s="1">
        <f t="shared" si="6"/>
        <v>7.9973701238762658</v>
      </c>
      <c r="R30" s="1">
        <f t="shared" si="7"/>
        <v>7.1685863474395566</v>
      </c>
      <c r="S30" s="1">
        <f t="shared" si="8"/>
        <v>7.7722687645746777</v>
      </c>
      <c r="T30" s="1"/>
      <c r="U30" s="1">
        <f t="shared" si="28"/>
        <v>4.2293566047358837</v>
      </c>
      <c r="V30" s="1">
        <f t="shared" si="29"/>
        <v>7.3324547825999433</v>
      </c>
      <c r="W30" s="1">
        <f t="shared" si="30"/>
        <v>6.5726659869219661</v>
      </c>
      <c r="X30" s="1">
        <f t="shared" si="31"/>
        <v>7.1321840795898375</v>
      </c>
      <c r="Y30" s="1"/>
      <c r="Z30" s="1">
        <f t="shared" ref="Z30:AC30" si="37">627.5095*(CQ30+CV30-CL30)</f>
        <v>4.2913303289667235</v>
      </c>
      <c r="AA30" s="1">
        <f t="shared" si="37"/>
        <v>7.8235813678513013</v>
      </c>
      <c r="AB30" s="1">
        <f t="shared" si="37"/>
        <v>6.9743114262320276</v>
      </c>
      <c r="AC30" s="1">
        <f t="shared" si="37"/>
        <v>7.5762987525312866</v>
      </c>
      <c r="AD30" s="1"/>
      <c r="AE30" s="1">
        <f t="shared" ref="AE30:AH32" si="38">627.5095*(DA30+DF30-CL30)</f>
        <v>4.2485769954112413</v>
      </c>
      <c r="AF30" s="1">
        <f t="shared" si="38"/>
        <v>7.5372048573395167</v>
      </c>
      <c r="AG30" s="1">
        <f t="shared" si="38"/>
        <v>6.7591493116148973</v>
      </c>
      <c r="AH30" s="1">
        <f t="shared" si="38"/>
        <v>7.3443387162304612</v>
      </c>
      <c r="AI30" s="1"/>
      <c r="AJ30" s="1"/>
      <c r="AK30" t="s">
        <v>157</v>
      </c>
      <c r="AL30">
        <v>-361.79060735013002</v>
      </c>
      <c r="AM30">
        <v>-362.98960312000003</v>
      </c>
      <c r="AN30">
        <v>-363.04171773808298</v>
      </c>
      <c r="AO30">
        <v>-363.09402865984998</v>
      </c>
      <c r="AP30" t="s">
        <v>157</v>
      </c>
      <c r="AQ30">
        <v>-115.060063824656</v>
      </c>
      <c r="AR30">
        <v>-115.41821317</v>
      </c>
      <c r="AS30">
        <v>-115.44165869822901</v>
      </c>
      <c r="AT30">
        <v>-115.451769893378</v>
      </c>
      <c r="AU30" t="s">
        <v>157</v>
      </c>
      <c r="AV30">
        <v>-246.72342720703199</v>
      </c>
      <c r="AW30">
        <v>-247.55857189</v>
      </c>
      <c r="AX30">
        <v>-247.588585820872</v>
      </c>
      <c r="AY30">
        <v>-247.62985695564399</v>
      </c>
      <c r="AZ30" t="s">
        <v>233</v>
      </c>
      <c r="BA30">
        <v>-246.72357459098799</v>
      </c>
      <c r="BB30">
        <v>-247.55940620000001</v>
      </c>
      <c r="BC30">
        <v>-247.58934492399101</v>
      </c>
      <c r="BD30">
        <v>-247.630695099132</v>
      </c>
      <c r="BE30" t="s">
        <v>253</v>
      </c>
      <c r="BF30">
        <v>-115.060379643936</v>
      </c>
      <c r="BG30">
        <v>-115.41929512</v>
      </c>
      <c r="BH30">
        <v>-115.442675811371</v>
      </c>
      <c r="BI30">
        <v>-115.45290252098501</v>
      </c>
      <c r="BK30" t="s">
        <v>157</v>
      </c>
      <c r="BL30">
        <v>-361.87671072159799</v>
      </c>
      <c r="BM30">
        <v>-363.31520257</v>
      </c>
      <c r="BN30">
        <v>-363.34732897271698</v>
      </c>
      <c r="BO30">
        <v>-363.41969647844599</v>
      </c>
      <c r="BP30" t="s">
        <v>157</v>
      </c>
      <c r="BQ30">
        <v>-115.091153883796</v>
      </c>
      <c r="BR30">
        <v>-115.52715323</v>
      </c>
      <c r="BS30">
        <v>-115.54477037458</v>
      </c>
      <c r="BT30">
        <v>-115.56054411283699</v>
      </c>
      <c r="BU30" t="s">
        <v>157</v>
      </c>
      <c r="BV30">
        <v>-246.778626180006</v>
      </c>
      <c r="BW30">
        <v>-247.77530472000001</v>
      </c>
      <c r="BX30">
        <v>-247.79113472910001</v>
      </c>
      <c r="BY30">
        <v>-247.84676646744401</v>
      </c>
      <c r="BZ30" t="s">
        <v>233</v>
      </c>
      <c r="CA30">
        <v>-246.77871015745299</v>
      </c>
      <c r="CB30">
        <v>-247.77581000999999</v>
      </c>
      <c r="CC30">
        <v>-247.791566633846</v>
      </c>
      <c r="CD30">
        <v>-247.84723135366201</v>
      </c>
      <c r="CE30" t="s">
        <v>253</v>
      </c>
      <c r="CF30">
        <v>-115.091260655658</v>
      </c>
      <c r="CG30">
        <v>-115.52770755</v>
      </c>
      <c r="CH30">
        <v>-115.545288129338</v>
      </c>
      <c r="CI30">
        <v>-115.561099266451</v>
      </c>
      <c r="CK30" t="s">
        <v>157</v>
      </c>
      <c r="CL30">
        <v>-361.89849954162298</v>
      </c>
      <c r="CM30">
        <v>-363.41981478999998</v>
      </c>
      <c r="CN30">
        <v>-363.43615689837901</v>
      </c>
      <c r="CO30">
        <v>-363.51319683300198</v>
      </c>
      <c r="CP30" t="s">
        <v>157</v>
      </c>
      <c r="CQ30">
        <v>-115.09879608851401</v>
      </c>
      <c r="CR30">
        <v>-115.56209602</v>
      </c>
      <c r="CS30">
        <v>-115.575229480969</v>
      </c>
      <c r="CT30">
        <v>-115.59230611792201</v>
      </c>
      <c r="CU30" t="s">
        <v>157</v>
      </c>
      <c r="CV30">
        <v>-246.79286478321001</v>
      </c>
      <c r="CW30">
        <v>-247.84525110000001</v>
      </c>
      <c r="CX30">
        <v>-247.849813145154</v>
      </c>
      <c r="CY30">
        <v>-247.908817114995</v>
      </c>
      <c r="CZ30" t="s">
        <v>233</v>
      </c>
      <c r="DA30">
        <v>-246.79288959116499</v>
      </c>
      <c r="DB30">
        <v>-247.84549136999999</v>
      </c>
      <c r="DC30">
        <v>-247.849981755095</v>
      </c>
      <c r="DD30">
        <v>-247.90900102664401</v>
      </c>
      <c r="DE30" t="s">
        <v>253</v>
      </c>
      <c r="DF30">
        <v>-115.09883941232999</v>
      </c>
      <c r="DG30">
        <v>-115.56231212</v>
      </c>
      <c r="DH30">
        <v>-115.57540375366899</v>
      </c>
      <c r="DI30">
        <v>-115.59249185810501</v>
      </c>
      <c r="DN30" s="1"/>
      <c r="DO30" s="1"/>
      <c r="DP30" s="1"/>
      <c r="DQ30" s="1"/>
    </row>
    <row r="31" spans="1:121" x14ac:dyDescent="0.2">
      <c r="A31" t="s">
        <v>158</v>
      </c>
      <c r="B31" s="1"/>
      <c r="C31" s="1"/>
      <c r="D31" s="1">
        <f t="shared" si="11"/>
        <v>18.155381238003528</v>
      </c>
      <c r="E31" s="1"/>
      <c r="F31" s="1">
        <f t="shared" si="32"/>
        <v>15.747924995259988</v>
      </c>
      <c r="G31" s="1">
        <f t="shared" si="36"/>
        <v>18.699852126042799</v>
      </c>
      <c r="H31" s="1">
        <f t="shared" si="36"/>
        <v>17.947013983296699</v>
      </c>
      <c r="I31" s="1">
        <f t="shared" si="36"/>
        <v>18.852482603318961</v>
      </c>
      <c r="J31" s="1"/>
      <c r="K31" s="1">
        <f t="shared" si="12"/>
        <v>15.179125530062409</v>
      </c>
      <c r="L31" s="1">
        <f t="shared" si="13"/>
        <v>16.553016624648365</v>
      </c>
      <c r="M31" s="1">
        <f t="shared" si="14"/>
        <v>15.903504075070721</v>
      </c>
      <c r="N31" s="1">
        <f t="shared" si="15"/>
        <v>16.587930102360172</v>
      </c>
      <c r="O31" s="1"/>
      <c r="P31" s="1">
        <f t="shared" si="5"/>
        <v>15.701216368260589</v>
      </c>
      <c r="Q31" s="1">
        <f t="shared" si="6"/>
        <v>19.213462376680177</v>
      </c>
      <c r="R31" s="1">
        <f t="shared" si="7"/>
        <v>18.588583442964708</v>
      </c>
      <c r="S31" s="1">
        <f t="shared" si="8"/>
        <v>19.479751116450824</v>
      </c>
      <c r="T31" s="1"/>
      <c r="U31" s="1">
        <f t="shared" si="28"/>
        <v>15.48451422614176</v>
      </c>
      <c r="V31" s="1">
        <f t="shared" si="29"/>
        <v>18.003862514323604</v>
      </c>
      <c r="W31" s="1">
        <f t="shared" si="30"/>
        <v>17.488158374912327</v>
      </c>
      <c r="X31" s="1">
        <f t="shared" si="31"/>
        <v>18.305516253146809</v>
      </c>
      <c r="Y31" s="1"/>
      <c r="Z31" s="1">
        <f t="shared" ref="Z31:AC32" si="39">627.5095*(CQ31+CV31-CL31)</f>
        <v>15.664634496549743</v>
      </c>
      <c r="AA31" s="1">
        <f t="shared" si="39"/>
        <v>19.164046003590766</v>
      </c>
      <c r="AB31" s="1">
        <f t="shared" si="39"/>
        <v>18.542657108861416</v>
      </c>
      <c r="AC31" s="1">
        <f t="shared" si="39"/>
        <v>19.440134108055215</v>
      </c>
      <c r="AD31" s="1"/>
      <c r="AE31" s="1">
        <f t="shared" si="38"/>
        <v>15.598573758954117</v>
      </c>
      <c r="AF31" s="1">
        <f t="shared" si="38"/>
        <v>18.617215399958877</v>
      </c>
      <c r="AG31" s="1">
        <f t="shared" si="38"/>
        <v>18.132457458198143</v>
      </c>
      <c r="AH31" s="1">
        <f t="shared" si="38"/>
        <v>18.998548706933413</v>
      </c>
      <c r="AI31" s="1"/>
      <c r="AJ31" s="1"/>
      <c r="AK31" t="s">
        <v>158</v>
      </c>
      <c r="AL31">
        <v>-455.71671377930602</v>
      </c>
      <c r="AM31">
        <v>-457.06792594000001</v>
      </c>
      <c r="AN31">
        <v>-457.113097839651</v>
      </c>
      <c r="AO31">
        <v>-457.16320690010599</v>
      </c>
      <c r="AP31" t="s">
        <v>158</v>
      </c>
      <c r="AQ31">
        <v>-227.84581288159899</v>
      </c>
      <c r="AR31">
        <v>-228.51906152000001</v>
      </c>
      <c r="AS31">
        <v>-228.54224842152499</v>
      </c>
      <c r="AT31">
        <v>-228.56658064922999</v>
      </c>
      <c r="AU31" t="s">
        <v>158</v>
      </c>
      <c r="AV31">
        <v>-227.84580498283199</v>
      </c>
      <c r="AW31">
        <v>-228.51906431</v>
      </c>
      <c r="AX31">
        <v>-228.54224903202299</v>
      </c>
      <c r="AY31">
        <v>-228.56658290873801</v>
      </c>
      <c r="AZ31" t="s">
        <v>234</v>
      </c>
      <c r="BA31">
        <v>-227.84625821358401</v>
      </c>
      <c r="BB31">
        <v>-228.52077492000001</v>
      </c>
      <c r="BC31">
        <v>-228.54387731752399</v>
      </c>
      <c r="BD31">
        <v>-228.56838732805301</v>
      </c>
      <c r="BE31" t="s">
        <v>254</v>
      </c>
      <c r="BF31">
        <v>-227.846266090455</v>
      </c>
      <c r="BG31">
        <v>-228.52077211</v>
      </c>
      <c r="BH31">
        <v>-228.543876676217</v>
      </c>
      <c r="BI31">
        <v>-228.568385023887</v>
      </c>
      <c r="BK31" t="s">
        <v>158</v>
      </c>
      <c r="BL31">
        <v>-455.82999439044198</v>
      </c>
      <c r="BM31">
        <v>-457.46882198999998</v>
      </c>
      <c r="BN31">
        <v>-457.494625085373</v>
      </c>
      <c r="BO31">
        <v>-457.567042522279</v>
      </c>
      <c r="BP31" t="s">
        <v>158</v>
      </c>
      <c r="BQ31">
        <v>-227.90249072595901</v>
      </c>
      <c r="BR31">
        <v>-228.71910091999999</v>
      </c>
      <c r="BS31">
        <v>-228.73250165625399</v>
      </c>
      <c r="BT31">
        <v>-228.767999325787</v>
      </c>
      <c r="BU31" t="s">
        <v>158</v>
      </c>
      <c r="BV31">
        <v>-227.90248218453999</v>
      </c>
      <c r="BW31">
        <v>-228.71910247</v>
      </c>
      <c r="BX31">
        <v>-228.73250063704501</v>
      </c>
      <c r="BY31">
        <v>-228.76800023839101</v>
      </c>
      <c r="BZ31" t="s">
        <v>234</v>
      </c>
      <c r="CA31">
        <v>-227.90265484762401</v>
      </c>
      <c r="CB31">
        <v>-228.72006628</v>
      </c>
      <c r="CC31">
        <v>-228.73337745465801</v>
      </c>
      <c r="CD31">
        <v>-228.76893586907099</v>
      </c>
      <c r="CE31" t="s">
        <v>254</v>
      </c>
      <c r="CF31">
        <v>-227.902663399706</v>
      </c>
      <c r="CG31">
        <v>-228.72006472999999</v>
      </c>
      <c r="CH31">
        <v>-228.73337847753899</v>
      </c>
      <c r="CI31">
        <v>-228.768934957396</v>
      </c>
      <c r="CJ31" s="6"/>
      <c r="CK31" t="s">
        <v>158</v>
      </c>
      <c r="CL31">
        <v>-455.85947554447</v>
      </c>
      <c r="CM31">
        <v>-457.60082062999999</v>
      </c>
      <c r="CN31">
        <v>-457.61072367436702</v>
      </c>
      <c r="CO31">
        <v>-457.68834513316301</v>
      </c>
      <c r="CP31" t="s">
        <v>158</v>
      </c>
      <c r="CQ31">
        <v>-227.91726071564099</v>
      </c>
      <c r="CR31">
        <v>-228.78514009</v>
      </c>
      <c r="CS31">
        <v>-228.79058811166601</v>
      </c>
      <c r="CT31">
        <v>-228.82868274730399</v>
      </c>
      <c r="CU31" t="s">
        <v>158</v>
      </c>
      <c r="CV31">
        <v>-227.917251645807</v>
      </c>
      <c r="CW31">
        <v>-228.78514068999999</v>
      </c>
      <c r="CX31">
        <v>-228.790585958896</v>
      </c>
      <c r="CY31">
        <v>-228.828682561477</v>
      </c>
      <c r="CZ31" t="s">
        <v>234</v>
      </c>
      <c r="DA31">
        <v>-227.91730428228001</v>
      </c>
      <c r="DB31">
        <v>-228.78557641</v>
      </c>
      <c r="DC31">
        <v>-228.79091281011901</v>
      </c>
      <c r="DD31">
        <v>-228.82903442179099</v>
      </c>
      <c r="DE31" t="s">
        <v>254</v>
      </c>
      <c r="DF31">
        <v>-227.91731335365</v>
      </c>
      <c r="DG31">
        <v>-228.7855758</v>
      </c>
      <c r="DH31">
        <v>-228.790914955169</v>
      </c>
      <c r="DI31">
        <v>-228.829034598091</v>
      </c>
      <c r="DN31" s="1"/>
      <c r="DO31" s="1"/>
      <c r="DP31" s="1"/>
      <c r="DQ31" s="1"/>
    </row>
    <row r="32" spans="1:121" x14ac:dyDescent="0.2">
      <c r="A32" t="s">
        <v>159</v>
      </c>
      <c r="B32" s="1"/>
      <c r="C32" s="1"/>
      <c r="D32" s="1">
        <f t="shared" si="11"/>
        <v>15.363273825122905</v>
      </c>
      <c r="E32" s="1"/>
      <c r="F32" s="1">
        <f t="shared" si="32"/>
        <v>12.693846207925354</v>
      </c>
      <c r="G32" s="1">
        <f t="shared" si="36"/>
        <v>15.986601449573062</v>
      </c>
      <c r="H32" s="1">
        <f t="shared" si="36"/>
        <v>15.339815062930652</v>
      </c>
      <c r="I32" s="1">
        <f t="shared" si="36"/>
        <v>16.140035961050213</v>
      </c>
      <c r="J32" s="1"/>
      <c r="K32" s="1">
        <f t="shared" ref="K32:K55" si="40">627.5095*(BA32+BF32-AL32)</f>
        <v>12.166345644780725</v>
      </c>
      <c r="L32" s="1">
        <f t="shared" ref="L32:L55" si="41">627.5095*(BB32+BG32-AM32)</f>
        <v>14.274391578029981</v>
      </c>
      <c r="M32" s="1">
        <f t="shared" ref="M32:M77" si="42">627.5095*(BC32+BH32-AN32)</f>
        <v>13.717775960943046</v>
      </c>
      <c r="N32" s="1">
        <f t="shared" ref="N32:N55" si="43">627.5095*(BD32+BI32-AO32)</f>
        <v>14.353839353536218</v>
      </c>
      <c r="O32" s="1"/>
      <c r="P32" s="1">
        <f t="shared" si="5"/>
        <v>12.385183896393229</v>
      </c>
      <c r="Q32" s="1">
        <f t="shared" si="6"/>
        <v>16.294878041636625</v>
      </c>
      <c r="R32" s="1">
        <f t="shared" si="7"/>
        <v>15.737153829165637</v>
      </c>
      <c r="S32" s="1">
        <f t="shared" si="8"/>
        <v>16.567802889539866</v>
      </c>
      <c r="T32" s="1"/>
      <c r="U32" s="1">
        <f t="shared" si="28"/>
        <v>12.218899141248466</v>
      </c>
      <c r="V32" s="1">
        <f t="shared" si="29"/>
        <v>15.330383389946208</v>
      </c>
      <c r="W32" s="1">
        <f t="shared" si="30"/>
        <v>14.875718902402946</v>
      </c>
      <c r="X32" s="1">
        <f t="shared" si="31"/>
        <v>15.64254787650253</v>
      </c>
      <c r="Y32" s="1"/>
      <c r="Z32" s="1">
        <f t="shared" si="39"/>
        <v>12.362295975627683</v>
      </c>
      <c r="AA32" s="1">
        <f t="shared" si="39"/>
        <v>16.236952639683068</v>
      </c>
      <c r="AB32" s="1">
        <f t="shared" si="39"/>
        <v>15.682899134410047</v>
      </c>
      <c r="AC32" s="1">
        <f t="shared" si="39"/>
        <v>16.519431285248025</v>
      </c>
      <c r="AD32" s="1"/>
      <c r="AE32" s="1">
        <f t="shared" si="38"/>
        <v>12.310136704481188</v>
      </c>
      <c r="AF32" s="1">
        <f t="shared" si="38"/>
        <v>15.81906896326799</v>
      </c>
      <c r="AG32" s="1">
        <f t="shared" si="38"/>
        <v>15.376531932044925</v>
      </c>
      <c r="AH32" s="1">
        <f t="shared" si="38"/>
        <v>16.187011170363771</v>
      </c>
      <c r="AI32" s="1"/>
      <c r="AJ32" s="1"/>
      <c r="AK32" t="s">
        <v>159</v>
      </c>
      <c r="AL32">
        <v>-416.03977012592901</v>
      </c>
      <c r="AM32">
        <v>-417.35416316999999</v>
      </c>
      <c r="AN32">
        <v>-417.41117912894902</v>
      </c>
      <c r="AO32">
        <v>-417.46124726174099</v>
      </c>
      <c r="AP32" t="s">
        <v>159</v>
      </c>
      <c r="AQ32">
        <v>-208.00976801266299</v>
      </c>
      <c r="AR32">
        <v>-208.66434265000001</v>
      </c>
      <c r="AS32">
        <v>-208.693365541048</v>
      </c>
      <c r="AT32">
        <v>-208.717762296323</v>
      </c>
      <c r="AU32" t="s">
        <v>159</v>
      </c>
      <c r="AV32">
        <v>-208.00977318253601</v>
      </c>
      <c r="AW32">
        <v>-208.66434425</v>
      </c>
      <c r="AX32">
        <v>-208.693368037574</v>
      </c>
      <c r="AY32">
        <v>-208.71776418197001</v>
      </c>
      <c r="AZ32" t="s">
        <v>235</v>
      </c>
      <c r="BA32">
        <v>-208.01019352377801</v>
      </c>
      <c r="BB32">
        <v>-208.66570861</v>
      </c>
      <c r="BC32">
        <v>-208.69466055574699</v>
      </c>
      <c r="BD32">
        <v>-208.719187507171</v>
      </c>
      <c r="BE32" t="s">
        <v>255</v>
      </c>
      <c r="BF32">
        <v>-208.01018829704199</v>
      </c>
      <c r="BG32">
        <v>-208.66570687000001</v>
      </c>
      <c r="BH32">
        <v>-208.694657906613</v>
      </c>
      <c r="BI32">
        <v>-208.719185456486</v>
      </c>
      <c r="BK32" t="s">
        <v>159</v>
      </c>
      <c r="BL32">
        <v>-416.14202865072599</v>
      </c>
      <c r="BM32">
        <v>-417.72888556999999</v>
      </c>
      <c r="BN32">
        <v>-417.76584703245697</v>
      </c>
      <c r="BO32">
        <v>-417.83751493532202</v>
      </c>
      <c r="BP32" t="s">
        <v>159</v>
      </c>
      <c r="BQ32">
        <v>-208.06114284341501</v>
      </c>
      <c r="BR32">
        <v>-208.85145783999999</v>
      </c>
      <c r="BS32">
        <v>-208.87038246013799</v>
      </c>
      <c r="BT32">
        <v>-208.90555490311201</v>
      </c>
      <c r="BU32" t="s">
        <v>159</v>
      </c>
      <c r="BV32">
        <v>-208.06114876126401</v>
      </c>
      <c r="BW32">
        <v>-208.85146019000001</v>
      </c>
      <c r="BX32">
        <v>-208.87038582238901</v>
      </c>
      <c r="BY32">
        <v>-208.90555755879799</v>
      </c>
      <c r="BZ32" t="s">
        <v>235</v>
      </c>
      <c r="CA32">
        <v>-208.06128126146299</v>
      </c>
      <c r="CB32">
        <v>-208.85222873999999</v>
      </c>
      <c r="CC32">
        <v>-208.87107224872901</v>
      </c>
      <c r="CD32">
        <v>-208.90629483959401</v>
      </c>
      <c r="CE32" t="s">
        <v>255</v>
      </c>
      <c r="CF32">
        <v>-208.06127533482999</v>
      </c>
      <c r="CG32">
        <v>-208.85222630999999</v>
      </c>
      <c r="CH32">
        <v>-208.871068817679</v>
      </c>
      <c r="CI32">
        <v>-208.906292109974</v>
      </c>
      <c r="CK32" t="s">
        <v>159</v>
      </c>
      <c r="CL32">
        <v>-416.16859028074902</v>
      </c>
      <c r="CM32">
        <v>-417.85118155999999</v>
      </c>
      <c r="CN32">
        <v>-417.87175095235699</v>
      </c>
      <c r="CO32">
        <v>-417.94843028074803</v>
      </c>
      <c r="CP32" t="s">
        <v>159</v>
      </c>
      <c r="CQ32">
        <v>-208.07444180388899</v>
      </c>
      <c r="CR32">
        <v>-208.91265185</v>
      </c>
      <c r="CS32">
        <v>-208.92337748556599</v>
      </c>
      <c r="CT32">
        <v>-208.961050958839</v>
      </c>
      <c r="CU32" t="s">
        <v>159</v>
      </c>
      <c r="CV32">
        <v>-208.07444790503499</v>
      </c>
      <c r="CW32">
        <v>-208.91265447999999</v>
      </c>
      <c r="CX32">
        <v>-208.92338117721701</v>
      </c>
      <c r="CY32">
        <v>-208.96105393355199</v>
      </c>
      <c r="CZ32" t="s">
        <v>235</v>
      </c>
      <c r="DA32">
        <v>-208.07448946925001</v>
      </c>
      <c r="DB32">
        <v>-208.91298746999999</v>
      </c>
      <c r="DC32">
        <v>-208.92362530621901</v>
      </c>
      <c r="DD32">
        <v>-208.961318822462</v>
      </c>
      <c r="DE32" t="s">
        <v>255</v>
      </c>
      <c r="DF32">
        <v>-208.07448336076001</v>
      </c>
      <c r="DG32">
        <v>-208.9129848</v>
      </c>
      <c r="DH32">
        <v>-208.92362158375801</v>
      </c>
      <c r="DI32">
        <v>-208.96131581508001</v>
      </c>
      <c r="DN32" s="1"/>
      <c r="DO32" s="1"/>
      <c r="DP32" s="1"/>
      <c r="DQ32" s="1"/>
    </row>
    <row r="33" spans="1:121" x14ac:dyDescent="0.2">
      <c r="A33" t="s">
        <v>160</v>
      </c>
      <c r="B33" s="1"/>
      <c r="C33" s="1"/>
      <c r="D33" s="1">
        <f t="shared" si="11"/>
        <v>18.531187009004743</v>
      </c>
      <c r="E33" s="1"/>
      <c r="F33" s="1">
        <f t="shared" si="32"/>
        <v>15.972074418342212</v>
      </c>
      <c r="G33" s="1">
        <f t="shared" si="36"/>
        <v>19.376489344803744</v>
      </c>
      <c r="H33" s="1">
        <f t="shared" si="36"/>
        <v>18.556584672823636</v>
      </c>
      <c r="I33" s="1">
        <f t="shared" si="36"/>
        <v>19.513088754053765</v>
      </c>
      <c r="J33" s="1"/>
      <c r="K33" s="1">
        <f t="shared" si="40"/>
        <v>15.366304991779332</v>
      </c>
      <c r="L33" s="1">
        <f t="shared" si="41"/>
        <v>17.162918208113688</v>
      </c>
      <c r="M33" s="1">
        <f t="shared" si="42"/>
        <v>16.458235335764261</v>
      </c>
      <c r="N33" s="1">
        <f t="shared" si="43"/>
        <v>17.194433716833242</v>
      </c>
      <c r="O33" s="1"/>
      <c r="P33" s="1">
        <f t="shared" si="5"/>
        <v>15.838577353217035</v>
      </c>
      <c r="Q33" s="1">
        <f t="shared" si="6"/>
        <v>19.782462890948878</v>
      </c>
      <c r="R33" s="1">
        <f t="shared" si="7"/>
        <v>19.074292532892237</v>
      </c>
      <c r="S33" s="1">
        <f t="shared" si="8"/>
        <v>20.019908300213213</v>
      </c>
      <c r="T33" s="1"/>
      <c r="U33" s="1">
        <f t="shared" si="28"/>
        <v>15.616684379068673</v>
      </c>
      <c r="V33" s="1">
        <f t="shared" si="29"/>
        <v>18.503447927639289</v>
      </c>
      <c r="W33" s="1">
        <f t="shared" si="30"/>
        <v>17.916979105822378</v>
      </c>
      <c r="X33" s="1">
        <f t="shared" si="31"/>
        <v>18.783359227812419</v>
      </c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t="s">
        <v>160</v>
      </c>
      <c r="AL33">
        <v>-640.39905562533204</v>
      </c>
      <c r="AM33">
        <v>-642.32301051000002</v>
      </c>
      <c r="AN33">
        <v>-642.36894375580505</v>
      </c>
      <c r="AO33">
        <v>-642.44972591735097</v>
      </c>
      <c r="AP33" t="s">
        <v>160</v>
      </c>
      <c r="AQ33">
        <v>-227.84581439853099</v>
      </c>
      <c r="AR33">
        <v>-228.51898263999999</v>
      </c>
      <c r="AS33">
        <v>-228.542190568367</v>
      </c>
      <c r="AT33">
        <v>-228.566514523519</v>
      </c>
      <c r="AU33" t="s">
        <v>160</v>
      </c>
      <c r="AV33">
        <v>-412.52778810709799</v>
      </c>
      <c r="AW33">
        <v>-413.77314947000002</v>
      </c>
      <c r="AX33">
        <v>-413.79718138864803</v>
      </c>
      <c r="AY33">
        <v>-413.852115308826</v>
      </c>
      <c r="AZ33" t="s">
        <v>333</v>
      </c>
      <c r="BA33">
        <v>-412.528208954234</v>
      </c>
      <c r="BB33">
        <v>-413.77482306000002</v>
      </c>
      <c r="BC33">
        <v>-413.79874952809803</v>
      </c>
      <c r="BD33">
        <v>-413.85384308359897</v>
      </c>
      <c r="BE33" t="s">
        <v>334</v>
      </c>
      <c r="BF33">
        <v>-227.84635890638401</v>
      </c>
      <c r="BG33">
        <v>-228.5208366</v>
      </c>
      <c r="BH33">
        <v>-228.543966361299</v>
      </c>
      <c r="BI33">
        <v>-228.56848176059401</v>
      </c>
      <c r="BK33" t="s">
        <v>294</v>
      </c>
      <c r="BL33">
        <v>-640.55027590362101</v>
      </c>
      <c r="BM33">
        <v>-642.87295839000001</v>
      </c>
      <c r="BN33">
        <v>-642.891170671488</v>
      </c>
      <c r="BO33">
        <v>-643.00452290276098</v>
      </c>
      <c r="BP33" t="s">
        <v>160</v>
      </c>
      <c r="BQ33">
        <v>-227.90250280367599</v>
      </c>
      <c r="BR33">
        <v>-228.71899751999999</v>
      </c>
      <c r="BS33">
        <v>-228.732419636717</v>
      </c>
      <c r="BT33">
        <v>-228.76790586906</v>
      </c>
      <c r="BU33" t="s">
        <v>160</v>
      </c>
      <c r="BV33">
        <v>-412.62253272134802</v>
      </c>
      <c r="BW33">
        <v>-414.12243551</v>
      </c>
      <c r="BX33">
        <v>-414.128354216025</v>
      </c>
      <c r="BY33">
        <v>-414.20471328037098</v>
      </c>
      <c r="BZ33" t="s">
        <v>333</v>
      </c>
      <c r="CA33">
        <v>-412.62268986536702</v>
      </c>
      <c r="CB33">
        <v>-414.12342795000001</v>
      </c>
      <c r="CC33">
        <v>-414.12924118905602</v>
      </c>
      <c r="CD33">
        <v>-414.205662179434</v>
      </c>
      <c r="CE33" t="s">
        <v>334</v>
      </c>
      <c r="CF33">
        <v>-227.90269926860501</v>
      </c>
      <c r="CG33">
        <v>-228.72004332</v>
      </c>
      <c r="CH33">
        <v>-228.73337695995099</v>
      </c>
      <c r="CI33">
        <v>-228.768927536295</v>
      </c>
    </row>
    <row r="34" spans="1:121" x14ac:dyDescent="0.2">
      <c r="A34" t="s">
        <v>161</v>
      </c>
      <c r="B34" s="1"/>
      <c r="C34" s="1"/>
      <c r="D34" s="1">
        <f t="shared" si="11"/>
        <v>18.243989459778753</v>
      </c>
      <c r="E34" s="1"/>
      <c r="F34" s="1">
        <f t="shared" si="32"/>
        <v>15.698327875520867</v>
      </c>
      <c r="G34" s="1">
        <f t="shared" si="36"/>
        <v>19.144574383804276</v>
      </c>
      <c r="H34" s="1">
        <f t="shared" si="36"/>
        <v>18.334847336150304</v>
      </c>
      <c r="I34" s="1">
        <f t="shared" si="36"/>
        <v>19.246807227498451</v>
      </c>
      <c r="J34" s="1"/>
      <c r="K34" s="1">
        <f t="shared" si="40"/>
        <v>15.120200765307219</v>
      </c>
      <c r="L34" s="1">
        <f t="shared" si="41"/>
        <v>17.101183823469789</v>
      </c>
      <c r="M34" s="1">
        <f t="shared" si="42"/>
        <v>16.409910229249142</v>
      </c>
      <c r="N34" s="1">
        <f t="shared" si="43"/>
        <v>17.127052161471866</v>
      </c>
      <c r="O34" s="1"/>
      <c r="P34" s="1">
        <f t="shared" si="5"/>
        <v>15.424668099809079</v>
      </c>
      <c r="Q34" s="1">
        <f t="shared" si="6"/>
        <v>19.450792744715891</v>
      </c>
      <c r="R34" s="1">
        <f t="shared" si="7"/>
        <v>18.753023571222371</v>
      </c>
      <c r="S34" s="1">
        <f t="shared" si="8"/>
        <v>19.671265676744454</v>
      </c>
      <c r="T34" s="1"/>
      <c r="U34" s="1">
        <f t="shared" si="28"/>
        <v>15.230227531792384</v>
      </c>
      <c r="V34" s="1">
        <f t="shared" si="29"/>
        <v>18.274312833789857</v>
      </c>
      <c r="W34" s="1">
        <f t="shared" si="30"/>
        <v>17.700558576658867</v>
      </c>
      <c r="X34" s="1">
        <f t="shared" si="31"/>
        <v>18.542916940419008</v>
      </c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t="s">
        <v>161</v>
      </c>
      <c r="AL34">
        <v>-620.56211692940497</v>
      </c>
      <c r="AM34">
        <v>-622.46787883000002</v>
      </c>
      <c r="AN34">
        <v>-622.51954577766105</v>
      </c>
      <c r="AO34">
        <v>-622.60038194927995</v>
      </c>
      <c r="AP34" t="s">
        <v>161</v>
      </c>
      <c r="AQ34">
        <v>-208.009646887695</v>
      </c>
      <c r="AR34">
        <v>-208.66424443</v>
      </c>
      <c r="AS34">
        <v>-208.69322438152301</v>
      </c>
      <c r="AT34">
        <v>-208.71762450859799</v>
      </c>
      <c r="AU34" t="s">
        <v>161</v>
      </c>
      <c r="AV34">
        <v>-412.52745316487301</v>
      </c>
      <c r="AW34">
        <v>-413.77312558</v>
      </c>
      <c r="AX34">
        <v>-413.79710295827198</v>
      </c>
      <c r="AY34">
        <v>-413.85208570228201</v>
      </c>
      <c r="AZ34" t="s">
        <v>335</v>
      </c>
      <c r="BA34">
        <v>-412.52784779239897</v>
      </c>
      <c r="BB34">
        <v>-413.77460729000001</v>
      </c>
      <c r="BC34">
        <v>-413.798488546491</v>
      </c>
      <c r="BD34">
        <v>-413.853610251661</v>
      </c>
      <c r="BE34" t="s">
        <v>336</v>
      </c>
      <c r="BF34">
        <v>-208.01017356432499</v>
      </c>
      <c r="BG34">
        <v>-208.66601907</v>
      </c>
      <c r="BH34">
        <v>-208.69490637571801</v>
      </c>
      <c r="BI34">
        <v>-208.71947800379999</v>
      </c>
      <c r="BK34" t="s">
        <v>295</v>
      </c>
      <c r="BL34">
        <v>-620.70776805292303</v>
      </c>
      <c r="BM34">
        <v>-623.00471028000004</v>
      </c>
      <c r="BN34">
        <v>-623.02833763954698</v>
      </c>
      <c r="BO34">
        <v>-623.14138873510694</v>
      </c>
      <c r="BP34" t="s">
        <v>161</v>
      </c>
      <c r="BQ34">
        <v>-208.06102508019299</v>
      </c>
      <c r="BR34">
        <v>-208.85139366999999</v>
      </c>
      <c r="BS34">
        <v>-208.87028143693701</v>
      </c>
      <c r="BT34">
        <v>-208.90545762666801</v>
      </c>
      <c r="BU34" t="s">
        <v>161</v>
      </c>
      <c r="BV34">
        <v>-412.62216220048703</v>
      </c>
      <c r="BW34">
        <v>-414.12231980000001</v>
      </c>
      <c r="BX34">
        <v>-414.12817135852202</v>
      </c>
      <c r="BY34">
        <v>-414.20458295247198</v>
      </c>
      <c r="BZ34" t="s">
        <v>335</v>
      </c>
      <c r="CA34">
        <v>-412.62230316312099</v>
      </c>
      <c r="CB34">
        <v>-414.12322412999998</v>
      </c>
      <c r="CC34">
        <v>-414.12898367520302</v>
      </c>
      <c r="CD34">
        <v>-414.20545231917401</v>
      </c>
      <c r="CE34" t="s">
        <v>336</v>
      </c>
      <c r="CF34">
        <v>-208.061193978315</v>
      </c>
      <c r="CG34">
        <v>-208.85236418</v>
      </c>
      <c r="CH34">
        <v>-208.87114632991501</v>
      </c>
      <c r="CI34">
        <v>-208.90638639805999</v>
      </c>
    </row>
    <row r="35" spans="1:121" x14ac:dyDescent="0.2">
      <c r="A35" t="s">
        <v>162</v>
      </c>
      <c r="B35" s="1"/>
      <c r="C35" s="1"/>
      <c r="D35" s="1">
        <f>W35+(W35-M35)/((3/2)^3-1)</f>
        <v>1.4259601757427842</v>
      </c>
      <c r="E35" s="1"/>
      <c r="F35" s="1">
        <f t="shared" si="32"/>
        <v>-3.117423708372963</v>
      </c>
      <c r="G35" s="1">
        <f t="shared" si="36"/>
        <v>6.7343252773833964</v>
      </c>
      <c r="H35" s="1">
        <f t="shared" si="36"/>
        <v>3.6417290721285593</v>
      </c>
      <c r="I35" s="1">
        <f t="shared" si="36"/>
        <v>4.9552586706246862</v>
      </c>
      <c r="J35" s="1"/>
      <c r="K35" s="1">
        <f t="shared" si="40"/>
        <v>-3.9708159901773854</v>
      </c>
      <c r="L35" s="1">
        <f t="shared" si="41"/>
        <v>4.0853001982156156</v>
      </c>
      <c r="M35" s="1">
        <f t="shared" si="42"/>
        <v>1.1611886459120253</v>
      </c>
      <c r="N35" s="1">
        <f t="shared" si="43"/>
        <v>2.1975490056929652</v>
      </c>
      <c r="O35" s="1"/>
      <c r="P35" s="1">
        <f t="shared" si="5"/>
        <v>-3.7513256626432407</v>
      </c>
      <c r="Q35" s="1">
        <f t="shared" si="6"/>
        <v>5.6651683162003961</v>
      </c>
      <c r="R35" s="1">
        <f t="shared" si="7"/>
        <v>2.4150057851029132</v>
      </c>
      <c r="S35" s="1">
        <f t="shared" si="8"/>
        <v>3.6712314582417611</v>
      </c>
      <c r="T35" s="1"/>
      <c r="U35" s="1">
        <f t="shared" si="28"/>
        <v>-3.9607171566260861</v>
      </c>
      <c r="V35" s="1">
        <f t="shared" si="29"/>
        <v>4.4634499731382187</v>
      </c>
      <c r="W35" s="1">
        <f t="shared" si="30"/>
        <v>1.3475093520892261</v>
      </c>
      <c r="X35" s="1">
        <f t="shared" si="31"/>
        <v>2.5180118717692737</v>
      </c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t="s">
        <v>162</v>
      </c>
      <c r="AL35">
        <v>-461.44932708350098</v>
      </c>
      <c r="AM35">
        <v>-463.07765606999999</v>
      </c>
      <c r="AN35">
        <v>-463.14573113090501</v>
      </c>
      <c r="AO35">
        <v>-463.22669163384001</v>
      </c>
      <c r="AP35" t="s">
        <v>162</v>
      </c>
      <c r="AQ35">
        <v>-230.72714764877301</v>
      </c>
      <c r="AR35">
        <v>-231.53346221999999</v>
      </c>
      <c r="AS35">
        <v>-231.56996394663901</v>
      </c>
      <c r="AT35">
        <v>-231.60939753073501</v>
      </c>
      <c r="AU35" t="s">
        <v>162</v>
      </c>
      <c r="AV35">
        <v>-230.72714736542599</v>
      </c>
      <c r="AW35">
        <v>-231.53346202</v>
      </c>
      <c r="AX35">
        <v>-231.569963719821</v>
      </c>
      <c r="AY35">
        <v>-231.60939739609</v>
      </c>
      <c r="AZ35" t="s">
        <v>337</v>
      </c>
      <c r="BA35">
        <v>-230.727827150477</v>
      </c>
      <c r="BB35">
        <v>-231.53557235</v>
      </c>
      <c r="BC35">
        <v>-231.571939805271</v>
      </c>
      <c r="BD35">
        <v>-231.61159428029299</v>
      </c>
      <c r="BE35" t="s">
        <v>338</v>
      </c>
      <c r="BF35">
        <v>-230.72782783083301</v>
      </c>
      <c r="BG35">
        <v>-231.53557337999999</v>
      </c>
      <c r="BH35">
        <v>-231.57194085381499</v>
      </c>
      <c r="BI35">
        <v>-231.61159533643701</v>
      </c>
      <c r="BK35" t="s">
        <v>162</v>
      </c>
      <c r="BL35">
        <v>-461.55632447648202</v>
      </c>
      <c r="BM35">
        <v>-463.49364480000003</v>
      </c>
      <c r="BN35">
        <v>-463.53360113155998</v>
      </c>
      <c r="BO35">
        <v>-463.64219192654599</v>
      </c>
      <c r="BP35" t="s">
        <v>162</v>
      </c>
      <c r="BQ35">
        <v>-230.78115138251599</v>
      </c>
      <c r="BR35">
        <v>-231.74230846</v>
      </c>
      <c r="BS35">
        <v>-231.76487636974699</v>
      </c>
      <c r="BT35">
        <v>-231.81817075649201</v>
      </c>
      <c r="BU35" t="s">
        <v>162</v>
      </c>
      <c r="BV35">
        <v>-230.78115121168801</v>
      </c>
      <c r="BW35">
        <v>-231.74230832000001</v>
      </c>
      <c r="BX35">
        <v>-231.76487620528101</v>
      </c>
      <c r="BY35">
        <v>-231.81817069056601</v>
      </c>
      <c r="BZ35" t="s">
        <v>337</v>
      </c>
      <c r="CA35">
        <v>-230.78131803861601</v>
      </c>
      <c r="CB35">
        <v>-231.74326579000001</v>
      </c>
      <c r="CC35">
        <v>-231.765726731798</v>
      </c>
      <c r="CD35">
        <v>-231.81908951672401</v>
      </c>
      <c r="CE35" t="s">
        <v>338</v>
      </c>
      <c r="CF35">
        <v>-230.78131824216001</v>
      </c>
      <c r="CG35">
        <v>-231.74326604999999</v>
      </c>
      <c r="CH35">
        <v>-231.76572700701001</v>
      </c>
      <c r="CI35">
        <v>-231.81908970264899</v>
      </c>
    </row>
    <row r="36" spans="1:121" x14ac:dyDescent="0.2">
      <c r="A36" t="s">
        <v>163</v>
      </c>
      <c r="B36" s="1"/>
      <c r="C36" s="1"/>
      <c r="D36" s="1">
        <f t="shared" si="11"/>
        <v>2.4002200640029212</v>
      </c>
      <c r="E36" s="1"/>
      <c r="F36" s="1">
        <f t="shared" si="32"/>
        <v>-2.5465390077487307</v>
      </c>
      <c r="G36" s="1">
        <f t="shared" si="36"/>
        <v>8.1461589014215701</v>
      </c>
      <c r="H36" s="1">
        <f t="shared" si="36"/>
        <v>4.727590842587583</v>
      </c>
      <c r="I36" s="1">
        <f t="shared" si="36"/>
        <v>6.1286421529030797</v>
      </c>
      <c r="J36" s="1"/>
      <c r="K36" s="1">
        <f t="shared" si="40"/>
        <v>-3.3129756245893964</v>
      </c>
      <c r="L36" s="1">
        <f t="shared" si="41"/>
        <v>5.2852175890465896</v>
      </c>
      <c r="M36" s="1">
        <f t="shared" si="42"/>
        <v>2.0654697751202442</v>
      </c>
      <c r="N36" s="1">
        <f t="shared" si="43"/>
        <v>3.1665248947139628</v>
      </c>
      <c r="O36" s="1"/>
      <c r="P36" s="1">
        <f t="shared" si="5"/>
        <v>-3.1169378515821946</v>
      </c>
      <c r="Q36" s="1">
        <f t="shared" si="6"/>
        <v>6.9409892561181064</v>
      </c>
      <c r="R36" s="1">
        <f t="shared" si="7"/>
        <v>3.3841652370101825</v>
      </c>
      <c r="S36" s="1">
        <f t="shared" si="8"/>
        <v>4.7093834229509843</v>
      </c>
      <c r="T36" s="1"/>
      <c r="U36" s="1">
        <f t="shared" si="28"/>
        <v>-3.3351369866767913</v>
      </c>
      <c r="V36" s="1">
        <f t="shared" si="29"/>
        <v>5.7189647056144306</v>
      </c>
      <c r="W36" s="1">
        <f t="shared" si="30"/>
        <v>2.3010347932228687</v>
      </c>
      <c r="X36" s="1">
        <f t="shared" si="31"/>
        <v>3.5435739257073133</v>
      </c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t="s">
        <v>163</v>
      </c>
      <c r="AL36">
        <v>-493.44273042626702</v>
      </c>
      <c r="AM36">
        <v>-495.13035198</v>
      </c>
      <c r="AN36">
        <v>-495.18498395940998</v>
      </c>
      <c r="AO36">
        <v>-495.26983472753398</v>
      </c>
      <c r="AP36" t="s">
        <v>163</v>
      </c>
      <c r="AQ36">
        <v>-246.72339300739</v>
      </c>
      <c r="AR36">
        <v>-247.55868527999999</v>
      </c>
      <c r="AS36">
        <v>-247.58872503579201</v>
      </c>
      <c r="AT36">
        <v>-247.63003450477001</v>
      </c>
      <c r="AU36" t="s">
        <v>163</v>
      </c>
      <c r="AV36">
        <v>-246.72339558693301</v>
      </c>
      <c r="AW36">
        <v>-247.55868497</v>
      </c>
      <c r="AX36">
        <v>-247.58872502836601</v>
      </c>
      <c r="AY36">
        <v>-247.630033610222</v>
      </c>
      <c r="AZ36" t="s">
        <v>339</v>
      </c>
      <c r="BA36">
        <v>-246.72400683037199</v>
      </c>
      <c r="BB36">
        <v>-247.56096629999999</v>
      </c>
      <c r="BC36">
        <v>-247.59084791054701</v>
      </c>
      <c r="BD36">
        <v>-247.632395773101</v>
      </c>
      <c r="BE36" t="s">
        <v>340</v>
      </c>
      <c r="BF36">
        <v>-246.72400315839499</v>
      </c>
      <c r="BG36">
        <v>-247.56096314999999</v>
      </c>
      <c r="BH36">
        <v>-247.59084451339601</v>
      </c>
      <c r="BI36">
        <v>-247.63239277601701</v>
      </c>
      <c r="BK36" t="s">
        <v>163</v>
      </c>
      <c r="BL36">
        <v>-493.55207613366201</v>
      </c>
      <c r="BM36">
        <v>-495.56169500999999</v>
      </c>
      <c r="BN36">
        <v>-495.58771362376098</v>
      </c>
      <c r="BO36">
        <v>-495.70116716260901</v>
      </c>
      <c r="BP36" t="s">
        <v>163</v>
      </c>
      <c r="BQ36">
        <v>-246.778520271856</v>
      </c>
      <c r="BR36">
        <v>-247.77531676999999</v>
      </c>
      <c r="BS36">
        <v>-247.791159937538</v>
      </c>
      <c r="BT36">
        <v>-247.84683125395401</v>
      </c>
      <c r="BU36" t="s">
        <v>163</v>
      </c>
      <c r="BV36">
        <v>-246.778523018242</v>
      </c>
      <c r="BW36">
        <v>-247.77531707</v>
      </c>
      <c r="BX36">
        <v>-247.791160675859</v>
      </c>
      <c r="BY36">
        <v>-247.84683102877199</v>
      </c>
      <c r="BZ36" t="s">
        <v>339</v>
      </c>
      <c r="CA36">
        <v>-246.77869693231699</v>
      </c>
      <c r="CB36">
        <v>-247.77629121000001</v>
      </c>
      <c r="CC36">
        <v>-247.79202407954099</v>
      </c>
      <c r="CD36">
        <v>-247.84776035011501</v>
      </c>
      <c r="CE36" t="s">
        <v>340</v>
      </c>
      <c r="CF36">
        <v>-246.77869408022201</v>
      </c>
      <c r="CG36">
        <v>-247.77629005</v>
      </c>
      <c r="CH36">
        <v>-247.79202261201701</v>
      </c>
      <c r="CI36">
        <v>-247.84775976822499</v>
      </c>
      <c r="CO36">
        <v>-0.12017897223399999</v>
      </c>
      <c r="CT36">
        <v>-5.9043472186E-2</v>
      </c>
      <c r="CY36">
        <v>-5.9042508310999997E-2</v>
      </c>
      <c r="DD36">
        <v>-5.9068005946E-2</v>
      </c>
      <c r="DI36">
        <v>-5.9068951265000003E-2</v>
      </c>
    </row>
    <row r="37" spans="1:121" x14ac:dyDescent="0.2">
      <c r="A37" t="s">
        <v>164</v>
      </c>
      <c r="B37" s="1"/>
      <c r="C37" s="1"/>
      <c r="D37" s="1">
        <f t="shared" si="11"/>
        <v>7.661012362414068</v>
      </c>
      <c r="E37" s="1"/>
      <c r="F37" s="1">
        <f t="shared" ref="F37:F40" si="44">627.5095*(AQ37+AV37-AL37)</f>
        <v>1.1112923228056213</v>
      </c>
      <c r="G37" s="1">
        <f t="shared" ref="G37:G40" si="45">627.5095*(AR37+AW37-AM37)</f>
        <v>15.269452217457427</v>
      </c>
      <c r="H37" s="1">
        <f t="shared" ref="H37:H40" si="46">627.5095*(AS37+AX37-AN37)</f>
        <v>11.977017142523872</v>
      </c>
      <c r="I37" s="1">
        <f t="shared" ref="I37:I40" si="47">627.5095*(AT37+AY37-AO37)</f>
        <v>14.308921156145676</v>
      </c>
      <c r="J37" s="1"/>
      <c r="K37" s="1">
        <f t="shared" si="40"/>
        <v>-0.39825087018339816</v>
      </c>
      <c r="L37" s="1">
        <f t="shared" si="41"/>
        <v>9.6835760016922823</v>
      </c>
      <c r="M37" s="1">
        <f t="shared" si="42"/>
        <v>6.6637079153646122</v>
      </c>
      <c r="N37" s="1">
        <f t="shared" si="43"/>
        <v>8.3430417339123526</v>
      </c>
      <c r="O37" s="1"/>
      <c r="P37" s="1">
        <f t="shared" si="5"/>
        <v>5.294017848545951E-2</v>
      </c>
      <c r="Q37" s="1">
        <f t="shared" si="6"/>
        <v>12.940601310530207</v>
      </c>
      <c r="R37" s="1">
        <f t="shared" si="7"/>
        <v>9.4924288984364917</v>
      </c>
      <c r="S37" s="1">
        <f t="shared" si="8"/>
        <v>11.523161844749698</v>
      </c>
      <c r="T37" s="1"/>
      <c r="U37" s="1">
        <f t="shared" si="28"/>
        <v>-0.38259091627551101</v>
      </c>
      <c r="V37" s="1">
        <f t="shared" si="29"/>
        <v>10.606931130600936</v>
      </c>
      <c r="W37" s="1">
        <f t="shared" si="30"/>
        <v>7.3655147484734886</v>
      </c>
      <c r="X37" s="1">
        <f t="shared" si="31"/>
        <v>9.238137536660032</v>
      </c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t="s">
        <v>164</v>
      </c>
      <c r="AL37">
        <v>-825.05921371782699</v>
      </c>
      <c r="AM37">
        <v>-827.57124211999997</v>
      </c>
      <c r="AN37">
        <v>-827.61431796830698</v>
      </c>
      <c r="AO37">
        <v>-827.72779020047597</v>
      </c>
      <c r="AP37" t="s">
        <v>164</v>
      </c>
      <c r="AQ37">
        <v>-412.52872138042699</v>
      </c>
      <c r="AR37">
        <v>-413.77345435000001</v>
      </c>
      <c r="AS37">
        <v>-413.79761568867798</v>
      </c>
      <c r="AT37">
        <v>-413.852493742045</v>
      </c>
      <c r="AU37" t="s">
        <v>164</v>
      </c>
      <c r="AV37">
        <v>-412.52872138043</v>
      </c>
      <c r="AW37">
        <v>-413.77345435000001</v>
      </c>
      <c r="AX37">
        <v>-413.79761568868099</v>
      </c>
      <c r="AY37">
        <v>-413.85249374204801</v>
      </c>
      <c r="AZ37" t="s">
        <v>341</v>
      </c>
      <c r="BA37">
        <v>-412.52992418548001</v>
      </c>
      <c r="BB37">
        <v>-413.77790518</v>
      </c>
      <c r="BC37">
        <v>-413.80184933711598</v>
      </c>
      <c r="BD37">
        <v>-413.85724735886203</v>
      </c>
      <c r="BE37" t="s">
        <v>342</v>
      </c>
      <c r="BF37">
        <v>-412.52992418548001</v>
      </c>
      <c r="BG37">
        <v>-413.77790518</v>
      </c>
      <c r="BH37">
        <v>-413.80184933711598</v>
      </c>
      <c r="BI37">
        <v>-413.85724735886203</v>
      </c>
      <c r="BK37" t="s">
        <v>313</v>
      </c>
      <c r="BL37">
        <v>-825.24742712</v>
      </c>
      <c r="BM37">
        <v>-828.26651298000002</v>
      </c>
      <c r="BN37">
        <v>-828.27315685081896</v>
      </c>
      <c r="BO37">
        <v>-828.42895023384801</v>
      </c>
      <c r="BP37" t="s">
        <v>164</v>
      </c>
      <c r="BQ37">
        <v>-412.62367137723299</v>
      </c>
      <c r="BR37">
        <v>-414.12294541</v>
      </c>
      <c r="BS37">
        <v>-414.12901485155601</v>
      </c>
      <c r="BT37">
        <v>-414.205293453666</v>
      </c>
      <c r="BU37" t="s">
        <v>164</v>
      </c>
      <c r="BV37">
        <v>-412.623671377226</v>
      </c>
      <c r="BW37">
        <v>-414.12294541</v>
      </c>
      <c r="BX37">
        <v>-414.12901485154902</v>
      </c>
      <c r="BY37">
        <v>-414.20529345365901</v>
      </c>
      <c r="BZ37" t="s">
        <v>341</v>
      </c>
      <c r="CA37">
        <v>-412.62401840870803</v>
      </c>
      <c r="CB37">
        <v>-414.12480488</v>
      </c>
      <c r="CC37">
        <v>-414.13070957820901</v>
      </c>
      <c r="CD37">
        <v>-414.20711416260201</v>
      </c>
      <c r="CE37" t="s">
        <v>342</v>
      </c>
      <c r="CF37">
        <v>-412.62401840870098</v>
      </c>
      <c r="CG37">
        <v>-414.12480488</v>
      </c>
      <c r="CH37">
        <v>-414.13070957820298</v>
      </c>
      <c r="CI37">
        <v>-414.20711416259502</v>
      </c>
    </row>
    <row r="38" spans="1:121" x14ac:dyDescent="0.2">
      <c r="A38" t="s">
        <v>191</v>
      </c>
      <c r="B38" s="1"/>
      <c r="C38" s="1"/>
      <c r="D38" s="1">
        <f t="shared" si="11"/>
        <v>1.9806303572512214</v>
      </c>
      <c r="E38" s="1"/>
      <c r="F38" s="1">
        <f t="shared" si="44"/>
        <v>-2.7735674964387775</v>
      </c>
      <c r="G38" s="1">
        <f t="shared" si="45"/>
        <v>7.5782879043284899</v>
      </c>
      <c r="H38" s="1">
        <f t="shared" si="46"/>
        <v>4.3118529769917231</v>
      </c>
      <c r="I38" s="1">
        <f t="shared" si="47"/>
        <v>5.6855305664748323</v>
      </c>
      <c r="J38" s="1"/>
      <c r="K38" s="1">
        <f t="shared" si="40"/>
        <v>-3.6075270659528038</v>
      </c>
      <c r="L38" s="1">
        <f t="shared" si="41"/>
        <v>4.7590445982052723</v>
      </c>
      <c r="M38" s="1">
        <f t="shared" si="42"/>
        <v>1.6806054089064395</v>
      </c>
      <c r="N38" s="1">
        <f t="shared" si="43"/>
        <v>2.7582706364405869</v>
      </c>
      <c r="O38" s="1"/>
      <c r="P38" s="1">
        <f t="shared" si="5"/>
        <v>-3.4051704944130226</v>
      </c>
      <c r="Q38" s="1">
        <f t="shared" si="6"/>
        <v>6.3955077979470465</v>
      </c>
      <c r="R38" s="1">
        <f t="shared" si="7"/>
        <v>2.9826282558558361</v>
      </c>
      <c r="S38" s="1">
        <f t="shared" si="8"/>
        <v>4.2853620647984005</v>
      </c>
      <c r="T38" s="1"/>
      <c r="U38" s="1">
        <f t="shared" si="28"/>
        <v>-3.6202190480262861</v>
      </c>
      <c r="V38" s="1">
        <f t="shared" si="29"/>
        <v>5.1657962560699433</v>
      </c>
      <c r="W38" s="1">
        <f t="shared" si="30"/>
        <v>1.8917340762601749</v>
      </c>
      <c r="X38" s="1">
        <f t="shared" si="31"/>
        <v>3.108451871177885</v>
      </c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t="s">
        <v>191</v>
      </c>
      <c r="AL38">
        <v>-477.44613274090699</v>
      </c>
      <c r="AM38">
        <v>-479.10421925000003</v>
      </c>
      <c r="AN38">
        <v>-479.16555675034903</v>
      </c>
      <c r="AO38">
        <v>-479.24848528014797</v>
      </c>
      <c r="AP38" t="s">
        <v>191</v>
      </c>
      <c r="AQ38">
        <v>-230.72713445678801</v>
      </c>
      <c r="AR38">
        <v>-231.53349632000001</v>
      </c>
      <c r="AS38">
        <v>-231.569997720597</v>
      </c>
      <c r="AT38">
        <v>-231.609443076926</v>
      </c>
      <c r="AU38" t="s">
        <v>191</v>
      </c>
      <c r="AV38">
        <v>-246.72341824508601</v>
      </c>
      <c r="AW38">
        <v>-247.55864616</v>
      </c>
      <c r="AX38">
        <v>-247.58868765493301</v>
      </c>
      <c r="AY38">
        <v>-247.62998173391199</v>
      </c>
      <c r="AZ38" t="s">
        <v>343</v>
      </c>
      <c r="BA38">
        <v>-246.72399370074601</v>
      </c>
      <c r="BB38">
        <v>-247.56074755</v>
      </c>
      <c r="BC38">
        <v>-247.59064563537501</v>
      </c>
      <c r="BD38">
        <v>-247.63215937957801</v>
      </c>
      <c r="BE38" t="s">
        <v>344</v>
      </c>
      <c r="BF38">
        <v>-230.72788800024199</v>
      </c>
      <c r="BG38">
        <v>-231.53588768</v>
      </c>
      <c r="BH38">
        <v>-231.572232899889</v>
      </c>
      <c r="BI38">
        <v>-231.61193031670001</v>
      </c>
      <c r="BK38" t="s">
        <v>191</v>
      </c>
      <c r="BL38">
        <v>-477.55426153753098</v>
      </c>
      <c r="BM38">
        <v>-479.52781929999998</v>
      </c>
      <c r="BN38">
        <v>-479.56079393902598</v>
      </c>
      <c r="BO38">
        <v>-479.67183170535401</v>
      </c>
      <c r="BP38" t="s">
        <v>191</v>
      </c>
      <c r="BQ38">
        <v>-230.781120114007</v>
      </c>
      <c r="BR38">
        <v>-231.74230763</v>
      </c>
      <c r="BS38">
        <v>-231.764872130089</v>
      </c>
      <c r="BT38">
        <v>-231.818179243987</v>
      </c>
      <c r="BU38" t="s">
        <v>191</v>
      </c>
      <c r="BV38">
        <v>-246.778567907895</v>
      </c>
      <c r="BW38">
        <v>-247.77531977999999</v>
      </c>
      <c r="BX38">
        <v>-247.79116868845699</v>
      </c>
      <c r="BY38">
        <v>-247.846823302502</v>
      </c>
      <c r="BZ38" t="s">
        <v>343</v>
      </c>
      <c r="CA38">
        <v>-246.77873602407999</v>
      </c>
      <c r="CB38">
        <v>-247.77625239</v>
      </c>
      <c r="CC38">
        <v>-247.79199634082201</v>
      </c>
      <c r="CD38">
        <v>-247.847714341178</v>
      </c>
      <c r="CE38" t="s">
        <v>344</v>
      </c>
      <c r="CF38">
        <v>-230.78129469949201</v>
      </c>
      <c r="CG38">
        <v>-231.74333469000001</v>
      </c>
      <c r="CH38">
        <v>-231.76578292818499</v>
      </c>
      <c r="CI38">
        <v>-231.81916373101001</v>
      </c>
    </row>
    <row r="39" spans="1:121" x14ac:dyDescent="0.2">
      <c r="A39" t="s">
        <v>199</v>
      </c>
      <c r="B39" s="1"/>
      <c r="C39" s="1"/>
      <c r="D39" s="1">
        <f t="shared" si="11"/>
        <v>3.8349645845752125</v>
      </c>
      <c r="E39" s="1"/>
      <c r="F39" s="1">
        <f t="shared" si="44"/>
        <v>-2.0751626332592981</v>
      </c>
      <c r="G39" s="1">
        <f t="shared" si="45"/>
        <v>11.057194297219869</v>
      </c>
      <c r="H39" s="1">
        <f t="shared" si="46"/>
        <v>7.5615242666233113</v>
      </c>
      <c r="I39" s="1">
        <f t="shared" si="47"/>
        <v>9.4769542323700264</v>
      </c>
      <c r="J39" s="1"/>
      <c r="K39" s="1">
        <f t="shared" si="40"/>
        <v>-3.4320708125958661</v>
      </c>
      <c r="L39" s="1">
        <f t="shared" si="41"/>
        <v>6.512161814009283</v>
      </c>
      <c r="M39" s="1">
        <f t="shared" si="42"/>
        <v>3.2716751832425315</v>
      </c>
      <c r="N39" s="1">
        <f t="shared" si="43"/>
        <v>4.6749199441221494</v>
      </c>
      <c r="O39" s="1"/>
      <c r="P39" s="1">
        <f t="shared" si="5"/>
        <v>-3.1131243433235087</v>
      </c>
      <c r="Q39" s="1">
        <f t="shared" si="6"/>
        <v>8.9970241328849063</v>
      </c>
      <c r="R39" s="1">
        <f t="shared" si="7"/>
        <v>5.3164520890213183</v>
      </c>
      <c r="S39" s="1">
        <f t="shared" si="8"/>
        <v>7.0280194937262319</v>
      </c>
      <c r="T39" s="1"/>
      <c r="U39" s="1">
        <f t="shared" si="28"/>
        <v>-3.4427798451700915</v>
      </c>
      <c r="V39" s="1">
        <f t="shared" si="29"/>
        <v>7.1598206440435037</v>
      </c>
      <c r="W39" s="1">
        <f t="shared" si="30"/>
        <v>3.668064021217381</v>
      </c>
      <c r="X39" s="1">
        <f t="shared" si="31"/>
        <v>5.2519883530627522</v>
      </c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t="s">
        <v>199</v>
      </c>
      <c r="AL39">
        <v>-643.25321435276101</v>
      </c>
      <c r="AM39">
        <v>-645.32489418</v>
      </c>
      <c r="AN39">
        <v>-645.38002134796398</v>
      </c>
      <c r="AO39">
        <v>-645.47734139731494</v>
      </c>
      <c r="AP39" t="s">
        <v>199</v>
      </c>
      <c r="AQ39">
        <v>-230.72710211211299</v>
      </c>
      <c r="AR39">
        <v>-231.53351438999999</v>
      </c>
      <c r="AS39">
        <v>-231.570014364374</v>
      </c>
      <c r="AT39">
        <v>-231.60947354101401</v>
      </c>
      <c r="AU39" t="s">
        <v>199</v>
      </c>
      <c r="AV39">
        <v>-412.529419222667</v>
      </c>
      <c r="AW39">
        <v>-413.77375903000001</v>
      </c>
      <c r="AX39">
        <v>-413.79795692814599</v>
      </c>
      <c r="AY39">
        <v>-413.85276536903598</v>
      </c>
      <c r="AZ39" t="s">
        <v>345</v>
      </c>
      <c r="BA39">
        <v>-412.53021388912998</v>
      </c>
      <c r="BB39">
        <v>-413.77686139999997</v>
      </c>
      <c r="BC39">
        <v>-413.80090732923998</v>
      </c>
      <c r="BD39">
        <v>-413.85608566418603</v>
      </c>
      <c r="BE39" t="s">
        <v>346</v>
      </c>
      <c r="BF39">
        <v>-230.728469816386</v>
      </c>
      <c r="BG39">
        <v>-231.53765498999999</v>
      </c>
      <c r="BH39">
        <v>-231.57390027266399</v>
      </c>
      <c r="BI39">
        <v>-231.61380577429301</v>
      </c>
      <c r="BK39" t="s">
        <v>314</v>
      </c>
      <c r="BL39">
        <v>-643.40057716233503</v>
      </c>
      <c r="BM39">
        <v>-645.87998066</v>
      </c>
      <c r="BN39">
        <v>-645.902803818027</v>
      </c>
      <c r="BO39">
        <v>-646.035055176073</v>
      </c>
      <c r="BP39" t="s">
        <v>199</v>
      </c>
      <c r="BQ39">
        <v>-230.78107227777599</v>
      </c>
      <c r="BR39">
        <v>-231.74229288000001</v>
      </c>
      <c r="BS39">
        <v>-231.764852809085</v>
      </c>
      <c r="BT39">
        <v>-231.81817484756201</v>
      </c>
      <c r="BU39" t="s">
        <v>199</v>
      </c>
      <c r="BV39">
        <v>-412.624465963783</v>
      </c>
      <c r="BW39">
        <v>-414.12335010999999</v>
      </c>
      <c r="BX39">
        <v>-414.1294787036</v>
      </c>
      <c r="BY39">
        <v>-414.20568046700498</v>
      </c>
      <c r="BZ39" t="s">
        <v>345</v>
      </c>
      <c r="CA39">
        <v>-412.62474140811401</v>
      </c>
      <c r="CB39">
        <v>-414.12476522999998</v>
      </c>
      <c r="CC39">
        <v>-414.130771439802</v>
      </c>
      <c r="CD39">
        <v>-414.20707028696899</v>
      </c>
      <c r="CE39" t="s">
        <v>346</v>
      </c>
      <c r="CF39">
        <v>-230.78132217290499</v>
      </c>
      <c r="CG39">
        <v>-231.74380553</v>
      </c>
      <c r="CH39">
        <v>-231.766186946369</v>
      </c>
      <c r="CI39">
        <v>-231.81961531325999</v>
      </c>
    </row>
    <row r="40" spans="1:121" x14ac:dyDescent="0.2">
      <c r="A40" t="s">
        <v>196</v>
      </c>
      <c r="B40" s="1"/>
      <c r="C40" s="1"/>
      <c r="D40" s="1">
        <f t="shared" si="11"/>
        <v>4.9769346288205769</v>
      </c>
      <c r="E40" s="1"/>
      <c r="F40" s="1">
        <f t="shared" si="44"/>
        <v>-0.88360809226741432</v>
      </c>
      <c r="G40" s="1">
        <f t="shared" si="45"/>
        <v>12.062364114650384</v>
      </c>
      <c r="H40" s="1">
        <f t="shared" si="46"/>
        <v>8.5933474277105244</v>
      </c>
      <c r="I40" s="1">
        <f t="shared" si="47"/>
        <v>10.489771417785283</v>
      </c>
      <c r="J40" s="1"/>
      <c r="K40" s="1">
        <f t="shared" si="40"/>
        <v>-2.0995466019653195</v>
      </c>
      <c r="L40" s="1">
        <f t="shared" si="41"/>
        <v>7.5639242118220071</v>
      </c>
      <c r="M40" s="1">
        <f t="shared" si="42"/>
        <v>4.354530996863045</v>
      </c>
      <c r="N40" s="1">
        <f t="shared" si="43"/>
        <v>5.7427658052017012</v>
      </c>
      <c r="O40" s="1"/>
      <c r="P40" s="1">
        <f t="shared" si="5"/>
        <v>-1.7604172892397587</v>
      </c>
      <c r="Q40" s="1">
        <f t="shared" si="6"/>
        <v>10.01272983483163</v>
      </c>
      <c r="R40" s="1">
        <f t="shared" si="7"/>
        <v>6.3827014616806803</v>
      </c>
      <c r="S40" s="1">
        <f t="shared" si="8"/>
        <v>8.0596477045978894</v>
      </c>
      <c r="T40" s="1"/>
      <c r="U40" s="1">
        <f t="shared" si="28"/>
        <v>-2.0727526014300417</v>
      </c>
      <c r="V40" s="1">
        <f t="shared" si="29"/>
        <v>8.2387667534160567</v>
      </c>
      <c r="W40" s="1">
        <f t="shared" si="30"/>
        <v>4.7925187378701972</v>
      </c>
      <c r="X40" s="1">
        <f t="shared" si="31"/>
        <v>6.3474214425744231</v>
      </c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t="s">
        <v>196</v>
      </c>
      <c r="AL40">
        <v>-659.25115561108601</v>
      </c>
      <c r="AM40">
        <v>-661.35165246999998</v>
      </c>
      <c r="AN40">
        <v>-661.40028952993998</v>
      </c>
      <c r="AO40">
        <v>-661.49947470688096</v>
      </c>
      <c r="AP40" t="s">
        <v>196</v>
      </c>
      <c r="AQ40">
        <v>-246.723295209263</v>
      </c>
      <c r="AR40">
        <v>-247.558727</v>
      </c>
      <c r="AS40">
        <v>-247.58874628021499</v>
      </c>
      <c r="AT40">
        <v>-247.63008784202901</v>
      </c>
      <c r="AU40" t="s">
        <v>196</v>
      </c>
      <c r="AV40">
        <v>-412.52926852089098</v>
      </c>
      <c r="AW40">
        <v>-413.77370287000002</v>
      </c>
      <c r="AX40">
        <v>-413.79784887947602</v>
      </c>
      <c r="AY40">
        <v>-413.85267035073099</v>
      </c>
      <c r="AZ40" t="s">
        <v>347</v>
      </c>
      <c r="BA40">
        <v>-412.53015465811802</v>
      </c>
      <c r="BB40">
        <v>-413.77711467</v>
      </c>
      <c r="BC40">
        <v>-413.80109419862799</v>
      </c>
      <c r="BD40">
        <v>-413.85632291934502</v>
      </c>
      <c r="BE40" t="s">
        <v>348</v>
      </c>
      <c r="BF40">
        <v>-246.724346793313</v>
      </c>
      <c r="BG40">
        <v>-247.56248392000001</v>
      </c>
      <c r="BH40">
        <v>-247.59225594474199</v>
      </c>
      <c r="BI40">
        <v>-247.63400010807101</v>
      </c>
      <c r="BK40" t="s">
        <v>196</v>
      </c>
      <c r="BL40">
        <v>-659.399904986058</v>
      </c>
      <c r="BM40">
        <v>-661.91457811999999</v>
      </c>
      <c r="BN40">
        <v>-661.93068823080796</v>
      </c>
      <c r="BO40">
        <v>-662.06528343159505</v>
      </c>
      <c r="BP40" t="s">
        <v>196</v>
      </c>
      <c r="BQ40">
        <v>-246.77839978164801</v>
      </c>
      <c r="BR40">
        <v>-247.77530899999999</v>
      </c>
      <c r="BS40">
        <v>-247.791125578231</v>
      </c>
      <c r="BT40">
        <v>-247.84683249980199</v>
      </c>
      <c r="BU40" t="s">
        <v>196</v>
      </c>
      <c r="BV40">
        <v>-412.62431060781699</v>
      </c>
      <c r="BW40">
        <v>-414.12331282000002</v>
      </c>
      <c r="BX40">
        <v>-414.12939117077201</v>
      </c>
      <c r="BY40">
        <v>-414.20560706615498</v>
      </c>
      <c r="BZ40" t="s">
        <v>347</v>
      </c>
      <c r="CA40">
        <v>-412.62458667012999</v>
      </c>
      <c r="CB40">
        <v>-414.12473679999999</v>
      </c>
      <c r="CC40">
        <v>-414.13069000757002</v>
      </c>
      <c r="CD40">
        <v>-414.207003879176</v>
      </c>
      <c r="CE40" t="s">
        <v>348</v>
      </c>
      <c r="CF40">
        <v>-246.778621457317</v>
      </c>
      <c r="CG40">
        <v>-247.77671201000001</v>
      </c>
      <c r="CH40">
        <v>-247.79236085880299</v>
      </c>
      <c r="CI40">
        <v>-247.848164292901</v>
      </c>
    </row>
    <row r="41" spans="1:121" x14ac:dyDescent="0.2">
      <c r="A41" t="s">
        <v>171</v>
      </c>
      <c r="B41" s="1"/>
      <c r="C41" s="1"/>
      <c r="D41" s="1">
        <f t="shared" si="11"/>
        <v>0.59139779253726554</v>
      </c>
      <c r="E41" s="1"/>
      <c r="F41" s="1">
        <f t="shared" ref="F41:F51" si="48">627.5095*(AQ41+AV41-AL41)</f>
        <v>-2.5456293191441626</v>
      </c>
      <c r="G41" s="1">
        <f t="shared" ref="G41:G51" si="49">627.5095*(AR41+AW41-AM41)</f>
        <v>3.0778148706767356</v>
      </c>
      <c r="H41" s="1">
        <f t="shared" ref="H41:H51" si="50">627.5095*(AS41+AX41-AN41)</f>
        <v>1.5115332188386428</v>
      </c>
      <c r="I41" s="1">
        <f t="shared" ref="I41:I51" si="51">627.5095*(AT41+AY41-AO41)</f>
        <v>2.2206409894481478</v>
      </c>
      <c r="J41" s="1"/>
      <c r="K41" s="1">
        <f t="shared" si="40"/>
        <v>-2.8965212798833289</v>
      </c>
      <c r="L41" s="1">
        <f t="shared" si="41"/>
        <v>1.8121909601617858</v>
      </c>
      <c r="M41" s="1">
        <f t="shared" si="42"/>
        <v>0.33802072558122709</v>
      </c>
      <c r="N41" s="1">
        <f t="shared" si="43"/>
        <v>0.91583515666804405</v>
      </c>
      <c r="O41" s="1"/>
      <c r="P41" s="1">
        <f t="shared" si="5"/>
        <v>-2.7387496473883095</v>
      </c>
      <c r="Q41" s="1">
        <f t="shared" si="6"/>
        <v>2.7633573100573439</v>
      </c>
      <c r="R41" s="1">
        <f t="shared" si="7"/>
        <v>1.0771581202190699</v>
      </c>
      <c r="S41" s="1">
        <f t="shared" si="8"/>
        <v>1.800504425299239</v>
      </c>
      <c r="T41" s="1"/>
      <c r="U41" s="1">
        <f t="shared" si="28"/>
        <v>-2.8669940349973415</v>
      </c>
      <c r="V41" s="1">
        <f t="shared" si="29"/>
        <v>2.1339590064412874</v>
      </c>
      <c r="W41" s="1">
        <f t="shared" si="30"/>
        <v>0.51632310603177267</v>
      </c>
      <c r="X41" s="1">
        <f t="shared" si="31"/>
        <v>1.1969517733807506</v>
      </c>
      <c r="Y41" s="1"/>
      <c r="Z41" s="1">
        <f t="shared" ref="Z41:AC41" si="52">627.5095*(CQ41+CV41-CL41)</f>
        <v>-2.831041922941981</v>
      </c>
      <c r="AA41" s="1">
        <f t="shared" si="52"/>
        <v>2.4831429428371221</v>
      </c>
      <c r="AB41" s="1">
        <f t="shared" si="52"/>
        <v>0.7465605201652824</v>
      </c>
      <c r="AC41" s="1">
        <f t="shared" si="52"/>
        <v>1.4730227819948081</v>
      </c>
      <c r="AD41" s="1"/>
      <c r="AE41" s="1">
        <f t="shared" ref="AE41:AH41" si="53">627.5095*(DA41+DF41-CL41)</f>
        <v>-2.8643888131802329</v>
      </c>
      <c r="AF41" s="1">
        <f t="shared" si="53"/>
        <v>2.2423298970959018</v>
      </c>
      <c r="AG41" s="1">
        <f t="shared" si="53"/>
        <v>0.57474268610898449</v>
      </c>
      <c r="AH41" s="1">
        <f t="shared" si="53"/>
        <v>1.2845940071982676</v>
      </c>
      <c r="AI41" s="1"/>
      <c r="AJ41" s="1"/>
      <c r="AK41" t="s">
        <v>171</v>
      </c>
      <c r="AL41">
        <v>-308.7657244833</v>
      </c>
      <c r="AM41">
        <v>-309.86336781</v>
      </c>
      <c r="AN41">
        <v>-309.92675706477399</v>
      </c>
      <c r="AO41">
        <v>-309.97819177000599</v>
      </c>
      <c r="AP41" t="s">
        <v>171</v>
      </c>
      <c r="AQ41">
        <v>-230.727166102072</v>
      </c>
      <c r="AR41">
        <v>-231.53342839000001</v>
      </c>
      <c r="AS41">
        <v>-231.56993075138899</v>
      </c>
      <c r="AT41">
        <v>-231.60935133505001</v>
      </c>
      <c r="AU41" t="s">
        <v>171</v>
      </c>
      <c r="AV41">
        <v>-78.042615099602997</v>
      </c>
      <c r="AW41">
        <v>-78.325034610000003</v>
      </c>
      <c r="AX41">
        <v>-78.354417531973994</v>
      </c>
      <c r="AY41">
        <v>-78.365301618429001</v>
      </c>
      <c r="AZ41" t="s">
        <v>236</v>
      </c>
      <c r="BA41">
        <v>-78.042802423417001</v>
      </c>
      <c r="BB41">
        <v>-78.325826719999995</v>
      </c>
      <c r="BC41">
        <v>-78.355146582380002</v>
      </c>
      <c r="BD41">
        <v>-78.366108243504996</v>
      </c>
      <c r="BE41" t="s">
        <v>256</v>
      </c>
      <c r="BF41">
        <v>-230.72753796016801</v>
      </c>
      <c r="BG41">
        <v>-231.53465317999999</v>
      </c>
      <c r="BH41">
        <v>-231.57107181210199</v>
      </c>
      <c r="BI41">
        <v>-231.610624050339</v>
      </c>
      <c r="BK41" t="s">
        <v>171</v>
      </c>
      <c r="BL41">
        <v>-308.841399934761</v>
      </c>
      <c r="BM41">
        <v>-310.14988932</v>
      </c>
      <c r="BN41">
        <v>-310.19369589802102</v>
      </c>
      <c r="BO41">
        <v>-310.26351886246403</v>
      </c>
      <c r="BP41" t="s">
        <v>171</v>
      </c>
      <c r="BQ41">
        <v>-230.78118947069601</v>
      </c>
      <c r="BR41">
        <v>-231.74231259999999</v>
      </c>
      <c r="BS41">
        <v>-231.764884491483</v>
      </c>
      <c r="BT41">
        <v>-231.81816483902</v>
      </c>
      <c r="BU41" t="s">
        <v>171</v>
      </c>
      <c r="BV41">
        <v>-78.064574939259998</v>
      </c>
      <c r="BW41">
        <v>-78.403173030000005</v>
      </c>
      <c r="BX41">
        <v>-78.427094845880006</v>
      </c>
      <c r="BY41">
        <v>-78.442484737122001</v>
      </c>
      <c r="BZ41" t="s">
        <v>236</v>
      </c>
      <c r="CA41">
        <v>-78.064661883887993</v>
      </c>
      <c r="CB41">
        <v>-78.403593610000001</v>
      </c>
      <c r="CC41">
        <v>-78.427463255961996</v>
      </c>
      <c r="CD41">
        <v>-78.442880288278005</v>
      </c>
      <c r="CE41" t="s">
        <v>256</v>
      </c>
      <c r="CF41">
        <v>-230.78130689650001</v>
      </c>
      <c r="CG41">
        <v>-231.74289503</v>
      </c>
      <c r="CH41">
        <v>-231.76540982884899</v>
      </c>
      <c r="CI41">
        <v>-231.818731110198</v>
      </c>
      <c r="CK41" t="s">
        <v>171</v>
      </c>
      <c r="CL41">
        <v>-308.85935114823002</v>
      </c>
      <c r="CM41">
        <v>-310.23999191000001</v>
      </c>
      <c r="CN41">
        <v>-310.26820029216702</v>
      </c>
      <c r="CO41">
        <v>-310.34232192733703</v>
      </c>
      <c r="CP41" t="s">
        <v>171</v>
      </c>
      <c r="CQ41">
        <v>-230.79444611762199</v>
      </c>
      <c r="CR41">
        <v>-231.80890983</v>
      </c>
      <c r="CS41">
        <v>-231.82026215792499</v>
      </c>
      <c r="CT41">
        <v>-231.87679456571499</v>
      </c>
      <c r="CU41" t="s">
        <v>171</v>
      </c>
      <c r="CV41">
        <v>-78.069416582900004</v>
      </c>
      <c r="CW41">
        <v>-78.427124939999999</v>
      </c>
      <c r="CX41">
        <v>-78.446748414373005</v>
      </c>
      <c r="CY41">
        <v>-78.463179950495999</v>
      </c>
      <c r="CZ41" t="s">
        <v>236</v>
      </c>
      <c r="DA41">
        <v>-78.069443096219004</v>
      </c>
      <c r="DB41">
        <v>-78.42731465</v>
      </c>
      <c r="DC41">
        <v>-78.446881989736994</v>
      </c>
      <c r="DD41">
        <v>-78.463326239192995</v>
      </c>
      <c r="DE41" t="s">
        <v>256</v>
      </c>
      <c r="DF41">
        <v>-230.79447274595299</v>
      </c>
      <c r="DG41">
        <v>-231.80910388000001</v>
      </c>
      <c r="DH41">
        <v>-231.820402391697</v>
      </c>
      <c r="DI41">
        <v>-231.876948557372</v>
      </c>
      <c r="DN41" s="1"/>
      <c r="DO41" s="1"/>
      <c r="DP41" s="1"/>
      <c r="DQ41" s="1"/>
    </row>
    <row r="42" spans="1:121" x14ac:dyDescent="0.2">
      <c r="A42" t="s">
        <v>172</v>
      </c>
      <c r="B42" s="1"/>
      <c r="C42" s="1"/>
      <c r="D42" s="1">
        <f t="shared" si="11"/>
        <v>2.4720834900926421</v>
      </c>
      <c r="E42" s="1"/>
      <c r="F42" s="1">
        <f t="shared" si="48"/>
        <v>-0.99428711662579372</v>
      </c>
      <c r="G42" s="1">
        <f t="shared" si="49"/>
        <v>5.2243177920933688</v>
      </c>
      <c r="H42" s="1">
        <f t="shared" si="50"/>
        <v>3.7736412144760876</v>
      </c>
      <c r="I42" s="1">
        <f t="shared" si="51"/>
        <v>4.6603303006469865</v>
      </c>
      <c r="J42" s="1"/>
      <c r="K42" s="1">
        <f t="shared" si="40"/>
        <v>-1.4786392128836403</v>
      </c>
      <c r="L42" s="1">
        <f t="shared" si="41"/>
        <v>3.2750599318709019</v>
      </c>
      <c r="M42" s="1">
        <f t="shared" si="42"/>
        <v>1.9536212418713539</v>
      </c>
      <c r="N42" s="1">
        <f t="shared" si="43"/>
        <v>2.6274749941869042</v>
      </c>
      <c r="O42" s="1"/>
      <c r="P42" s="1">
        <f t="shared" si="5"/>
        <v>-1.2430350136976684</v>
      </c>
      <c r="Q42" s="1">
        <f t="shared" si="6"/>
        <v>4.6124646541043797</v>
      </c>
      <c r="R42" s="1">
        <f t="shared" si="7"/>
        <v>3.0702329683051177</v>
      </c>
      <c r="S42" s="1">
        <f t="shared" si="8"/>
        <v>3.9070470490957976</v>
      </c>
      <c r="T42" s="1"/>
      <c r="U42" s="1">
        <f t="shared" ref="U42:U77" si="54">627.5095*(CA42+CF42-BL42)</f>
        <v>-1.4002023106760866</v>
      </c>
      <c r="V42" s="1">
        <f t="shared" ref="V42:V77" si="55">627.5095*(CB42+CG42-BM42)</f>
        <v>3.7666947997924343</v>
      </c>
      <c r="W42" s="1">
        <f t="shared" ref="W42:W77" si="56">627.5095*(CC42+CH42-BN42)</f>
        <v>2.3184650461752234</v>
      </c>
      <c r="X42" s="1">
        <f t="shared" ref="X42:X77" si="57">627.5095*(CD42+CI42-BO42)</f>
        <v>3.0973172434540213</v>
      </c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t="s">
        <v>172</v>
      </c>
      <c r="AL42">
        <v>-490.57045243031502</v>
      </c>
      <c r="AM42">
        <v>-492.10720335000002</v>
      </c>
      <c r="AN42">
        <v>-492.15848601465098</v>
      </c>
      <c r="AO42">
        <v>-492.22560752337102</v>
      </c>
      <c r="AP42" t="s">
        <v>172</v>
      </c>
      <c r="AQ42">
        <v>-412.529443277361</v>
      </c>
      <c r="AR42">
        <v>-413.77376285999998</v>
      </c>
      <c r="AS42">
        <v>-413.79796334280701</v>
      </c>
      <c r="AT42">
        <v>-413.85276876531401</v>
      </c>
      <c r="AU42" t="s">
        <v>172</v>
      </c>
      <c r="AV42">
        <v>-78.042593650266994</v>
      </c>
      <c r="AW42">
        <v>-78.325115010000005</v>
      </c>
      <c r="AX42">
        <v>-78.354508992028002</v>
      </c>
      <c r="AY42">
        <v>-78.365412049297007</v>
      </c>
      <c r="AZ42" t="s">
        <v>349</v>
      </c>
      <c r="BA42">
        <v>-78.042968464105996</v>
      </c>
      <c r="BB42">
        <v>-78.326643039999993</v>
      </c>
      <c r="BC42">
        <v>-78.355910856405004</v>
      </c>
      <c r="BD42">
        <v>-78.366960979045004</v>
      </c>
      <c r="BE42" t="s">
        <v>350</v>
      </c>
      <c r="BF42">
        <v>-412.529840327687</v>
      </c>
      <c r="BG42">
        <v>-413.77534116999999</v>
      </c>
      <c r="BH42">
        <v>-413.79946186475502</v>
      </c>
      <c r="BI42">
        <v>-413.85445939657097</v>
      </c>
      <c r="BK42" t="s">
        <v>296</v>
      </c>
      <c r="BL42">
        <v>-490.68701939310898</v>
      </c>
      <c r="BM42">
        <v>-492.53389199999998</v>
      </c>
      <c r="BN42">
        <v>-492.56149308488</v>
      </c>
      <c r="BO42">
        <v>-492.65443612934899</v>
      </c>
      <c r="BP42" t="s">
        <v>172</v>
      </c>
      <c r="BQ42">
        <v>-412.62449340575699</v>
      </c>
      <c r="BR42">
        <v>-414.12337000999997</v>
      </c>
      <c r="BS42">
        <v>-414.12950200460801</v>
      </c>
      <c r="BT42">
        <v>-414.20570073239401</v>
      </c>
      <c r="BU42" t="s">
        <v>172</v>
      </c>
      <c r="BV42">
        <v>-78.064506889654993</v>
      </c>
      <c r="BW42">
        <v>-78.403171560000004</v>
      </c>
      <c r="BX42">
        <v>-78.427098352802005</v>
      </c>
      <c r="BY42">
        <v>-78.442509121417999</v>
      </c>
      <c r="BZ42" t="s">
        <v>349</v>
      </c>
      <c r="CA42">
        <v>-78.064610569826002</v>
      </c>
      <c r="CB42">
        <v>-78.403793190000002</v>
      </c>
      <c r="CC42">
        <v>-78.427631289361997</v>
      </c>
      <c r="CD42">
        <v>-78.443084005722</v>
      </c>
      <c r="CE42" t="s">
        <v>350</v>
      </c>
      <c r="CF42">
        <v>-412.62464018760602</v>
      </c>
      <c r="CG42">
        <v>-414.1240962</v>
      </c>
      <c r="CH42">
        <v>-414.13016708644</v>
      </c>
      <c r="CI42">
        <v>-414.20641623461898</v>
      </c>
    </row>
    <row r="43" spans="1:121" x14ac:dyDescent="0.2">
      <c r="A43" t="s">
        <v>173</v>
      </c>
      <c r="B43" s="1"/>
      <c r="C43" s="1"/>
      <c r="D43" s="1">
        <f t="shared" si="11"/>
        <v>2.9216375802626846</v>
      </c>
      <c r="E43" s="1"/>
      <c r="F43" s="1">
        <f t="shared" si="48"/>
        <v>7.7480373931365417E-3</v>
      </c>
      <c r="G43" s="1">
        <f t="shared" si="49"/>
        <v>5.5698119725557653</v>
      </c>
      <c r="H43" s="1">
        <f t="shared" si="50"/>
        <v>4.1793513697897655</v>
      </c>
      <c r="I43" s="1">
        <f t="shared" si="51"/>
        <v>4.9958340862737654</v>
      </c>
      <c r="J43" s="1"/>
      <c r="K43" s="1">
        <f t="shared" si="40"/>
        <v>-0.44500929127572714</v>
      </c>
      <c r="L43" s="1">
        <f t="shared" si="41"/>
        <v>3.6901574660716352</v>
      </c>
      <c r="M43" s="1">
        <f t="shared" si="42"/>
        <v>2.4094302169851285</v>
      </c>
      <c r="N43" s="1">
        <f t="shared" si="43"/>
        <v>3.0137836714220558</v>
      </c>
      <c r="O43" s="1"/>
      <c r="P43" s="1">
        <f t="shared" si="5"/>
        <v>-0.21087485425201294</v>
      </c>
      <c r="Q43" s="1">
        <f t="shared" si="6"/>
        <v>4.9795137859051275</v>
      </c>
      <c r="R43" s="1">
        <f t="shared" si="7"/>
        <v>3.4868760069960794</v>
      </c>
      <c r="S43" s="1">
        <f t="shared" si="8"/>
        <v>4.2364072901564702</v>
      </c>
      <c r="T43" s="1"/>
      <c r="U43" s="1">
        <f t="shared" si="54"/>
        <v>-0.37505044585770531</v>
      </c>
      <c r="V43" s="1">
        <f t="shared" si="55"/>
        <v>4.1688844636471405</v>
      </c>
      <c r="W43" s="1">
        <f t="shared" si="56"/>
        <v>2.7698724355878532</v>
      </c>
      <c r="X43" s="1">
        <f t="shared" si="57"/>
        <v>3.4667326050513259</v>
      </c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t="s">
        <v>173</v>
      </c>
      <c r="AL43">
        <v>-489.35654559089699</v>
      </c>
      <c r="AM43">
        <v>-490.87297111999999</v>
      </c>
      <c r="AN43">
        <v>-490.91093144134902</v>
      </c>
      <c r="AO43">
        <v>-490.979400490454</v>
      </c>
      <c r="AP43" t="s">
        <v>173</v>
      </c>
      <c r="AQ43">
        <v>-412.52936327819998</v>
      </c>
      <c r="AR43">
        <v>-413.77364442999999</v>
      </c>
      <c r="AS43">
        <v>-413.79786189284999</v>
      </c>
      <c r="AT43">
        <v>-413.85265874725098</v>
      </c>
      <c r="AU43" t="s">
        <v>173</v>
      </c>
      <c r="AV43">
        <v>-76.827169965414001</v>
      </c>
      <c r="AW43">
        <v>-77.090450630000007</v>
      </c>
      <c r="AX43">
        <v>-77.106409328422998</v>
      </c>
      <c r="AY43">
        <v>-77.118780375149996</v>
      </c>
      <c r="AZ43" t="s">
        <v>351</v>
      </c>
      <c r="BA43">
        <v>-76.827512896116005</v>
      </c>
      <c r="BB43">
        <v>-77.091904439999993</v>
      </c>
      <c r="BC43">
        <v>-77.107762957887005</v>
      </c>
      <c r="BD43">
        <v>-77.120282084427004</v>
      </c>
      <c r="BE43" t="s">
        <v>352</v>
      </c>
      <c r="BF43">
        <v>-412.52974186219802</v>
      </c>
      <c r="BG43">
        <v>-413.77518603999999</v>
      </c>
      <c r="BH43">
        <v>-413.79932881216303</v>
      </c>
      <c r="BI43">
        <v>-413.85431563623399</v>
      </c>
      <c r="BK43" t="s">
        <v>297</v>
      </c>
      <c r="BL43">
        <v>-489.47286721268301</v>
      </c>
      <c r="BM43">
        <v>-491.29438981999999</v>
      </c>
      <c r="BN43">
        <v>-491.30927394978301</v>
      </c>
      <c r="BO43">
        <v>-491.40372485661698</v>
      </c>
      <c r="BP43" t="s">
        <v>173</v>
      </c>
      <c r="BQ43">
        <v>-412.62440659942001</v>
      </c>
      <c r="BR43">
        <v>-414.12326105</v>
      </c>
      <c r="BS43">
        <v>-414.12940979371803</v>
      </c>
      <c r="BT43">
        <v>-414.20559860758198</v>
      </c>
      <c r="BU43" t="s">
        <v>173</v>
      </c>
      <c r="BV43">
        <v>-76.848796663719995</v>
      </c>
      <c r="BW43">
        <v>-77.163193410000005</v>
      </c>
      <c r="BX43">
        <v>-77.174307465677003</v>
      </c>
      <c r="BY43">
        <v>-77.191375104566006</v>
      </c>
      <c r="BZ43" t="s">
        <v>351</v>
      </c>
      <c r="CA43">
        <v>-76.848921300783005</v>
      </c>
      <c r="CB43">
        <v>-77.163807520000006</v>
      </c>
      <c r="CC43">
        <v>-77.174828575179006</v>
      </c>
      <c r="CD43">
        <v>-77.191933184624006</v>
      </c>
      <c r="CE43" t="s">
        <v>352</v>
      </c>
      <c r="CF43">
        <v>-412.62454359280503</v>
      </c>
      <c r="CG43">
        <v>-414.12393875999999</v>
      </c>
      <c r="CH43">
        <v>-414.13003130209103</v>
      </c>
      <c r="CI43">
        <v>-414.20626708215798</v>
      </c>
    </row>
    <row r="44" spans="1:121" x14ac:dyDescent="0.2">
      <c r="A44" t="s">
        <v>174</v>
      </c>
      <c r="B44" s="1"/>
      <c r="C44" s="1"/>
      <c r="D44" s="1">
        <f t="shared" si="11"/>
        <v>0.99212013568571911</v>
      </c>
      <c r="E44" s="1"/>
      <c r="F44" s="1">
        <f t="shared" si="48"/>
        <v>-2.3005357976806864</v>
      </c>
      <c r="G44" s="1">
        <f t="shared" si="49"/>
        <v>3.7025821541830695</v>
      </c>
      <c r="H44" s="1">
        <f t="shared" si="50"/>
        <v>2.0218735055391726</v>
      </c>
      <c r="I44" s="1">
        <f t="shared" si="51"/>
        <v>2.7795533547643929</v>
      </c>
      <c r="J44" s="1"/>
      <c r="K44" s="1">
        <f t="shared" si="40"/>
        <v>-2.6584168406586826</v>
      </c>
      <c r="L44" s="1">
        <f t="shared" si="41"/>
        <v>2.2830113379716459</v>
      </c>
      <c r="M44" s="1">
        <f t="shared" si="42"/>
        <v>0.71014041781525716</v>
      </c>
      <c r="N44" s="1">
        <f t="shared" si="43"/>
        <v>1.323009285365855</v>
      </c>
      <c r="O44" s="1"/>
      <c r="P44" s="1">
        <f t="shared" si="5"/>
        <v>-2.5109392191113811</v>
      </c>
      <c r="Q44" s="1">
        <f t="shared" si="6"/>
        <v>3.2715835291940341</v>
      </c>
      <c r="R44" s="1">
        <f t="shared" si="7"/>
        <v>1.4777432554342811</v>
      </c>
      <c r="S44" s="1">
        <f t="shared" si="8"/>
        <v>2.2401854856737042</v>
      </c>
      <c r="T44" s="1"/>
      <c r="U44" s="1">
        <f t="shared" si="54"/>
        <v>-2.6339079335357112</v>
      </c>
      <c r="V44" s="1">
        <f t="shared" si="55"/>
        <v>2.6271124474160454</v>
      </c>
      <c r="W44" s="1">
        <f t="shared" si="56"/>
        <v>0.90857058965002668</v>
      </c>
      <c r="X44" s="1">
        <f t="shared" si="57"/>
        <v>1.6276505874747178</v>
      </c>
      <c r="Y44" s="1"/>
      <c r="Z44" s="1">
        <f t="shared" ref="Z44:AC44" si="58">627.5095*(CQ44+CV44-CL44)</f>
        <v>-2.5959253231584709</v>
      </c>
      <c r="AA44" s="1">
        <f t="shared" si="58"/>
        <v>2.9890599270010942</v>
      </c>
      <c r="AB44" s="1">
        <f t="shared" si="58"/>
        <v>1.1497620003564559</v>
      </c>
      <c r="AC44" s="1">
        <f t="shared" si="58"/>
        <v>1.9155949913665697</v>
      </c>
      <c r="AD44" s="1"/>
      <c r="AE44" s="1">
        <f t="shared" ref="AE44:AH44" si="59">627.5095*(DA44+DF44-CL44)</f>
        <v>-2.6293224235420296</v>
      </c>
      <c r="AF44" s="1">
        <f t="shared" si="59"/>
        <v>2.7403967374297</v>
      </c>
      <c r="AG44" s="1">
        <f t="shared" si="59"/>
        <v>0.9726005583684515</v>
      </c>
      <c r="AH44" s="1">
        <f t="shared" si="59"/>
        <v>1.7213060339914974</v>
      </c>
      <c r="AI44" s="1"/>
      <c r="AJ44" s="1"/>
      <c r="AK44" t="s">
        <v>174</v>
      </c>
      <c r="AL44">
        <v>-324.76240251970597</v>
      </c>
      <c r="AM44">
        <v>-325.88957553</v>
      </c>
      <c r="AN44">
        <v>-325.946327415675</v>
      </c>
      <c r="AO44">
        <v>-325.99970240344902</v>
      </c>
      <c r="AP44" t="s">
        <v>174</v>
      </c>
      <c r="AQ44">
        <v>-246.72346506111299</v>
      </c>
      <c r="AR44">
        <v>-247.55861479000001</v>
      </c>
      <c r="AS44">
        <v>-247.588664826063</v>
      </c>
      <c r="AT44">
        <v>-247.62994160776799</v>
      </c>
      <c r="AU44" t="s">
        <v>174</v>
      </c>
      <c r="AV44">
        <v>-78.042603595596006</v>
      </c>
      <c r="AW44">
        <v>-78.325060300000004</v>
      </c>
      <c r="AX44">
        <v>-78.35444052922</v>
      </c>
      <c r="AY44">
        <v>-78.365331295641994</v>
      </c>
      <c r="AZ44" t="s">
        <v>237</v>
      </c>
      <c r="BA44">
        <v>-78.042850495411002</v>
      </c>
      <c r="BB44">
        <v>-78.32609033</v>
      </c>
      <c r="BC44">
        <v>-78.355388950700998</v>
      </c>
      <c r="BD44">
        <v>-78.366378891848996</v>
      </c>
      <c r="BE44" t="s">
        <v>257</v>
      </c>
      <c r="BF44">
        <v>-246.723788481019</v>
      </c>
      <c r="BG44">
        <v>-247.55984699000001</v>
      </c>
      <c r="BH44">
        <v>-247.58980678423001</v>
      </c>
      <c r="BI44">
        <v>-247.631215162188</v>
      </c>
      <c r="BK44" t="s">
        <v>174</v>
      </c>
      <c r="BL44">
        <v>-324.839179116396</v>
      </c>
      <c r="BM44">
        <v>-326.18371006000001</v>
      </c>
      <c r="BN44">
        <v>-326.22062967762702</v>
      </c>
      <c r="BO44">
        <v>-326.29287764817798</v>
      </c>
      <c r="BP44" t="s">
        <v>174</v>
      </c>
      <c r="BQ44">
        <v>-246.778631696258</v>
      </c>
      <c r="BR44">
        <v>-247.77531969</v>
      </c>
      <c r="BS44">
        <v>-247.79118090312801</v>
      </c>
      <c r="BT44">
        <v>-247.846816461439</v>
      </c>
      <c r="BU44" t="s">
        <v>174</v>
      </c>
      <c r="BV44">
        <v>-78.064548856322006</v>
      </c>
      <c r="BW44">
        <v>-78.403176770000002</v>
      </c>
      <c r="BX44">
        <v>-78.427093840820007</v>
      </c>
      <c r="BY44">
        <v>-78.442491224075994</v>
      </c>
      <c r="BZ44" t="s">
        <v>237</v>
      </c>
      <c r="CA44">
        <v>-78.064639145602996</v>
      </c>
      <c r="CB44">
        <v>-78.403647910000004</v>
      </c>
      <c r="CC44">
        <v>-78.427503738447996</v>
      </c>
      <c r="CD44">
        <v>-78.442932198297001</v>
      </c>
      <c r="CE44" t="s">
        <v>257</v>
      </c>
      <c r="CF44">
        <v>-246.778737370089</v>
      </c>
      <c r="CG44">
        <v>-247.77587557999999</v>
      </c>
      <c r="CH44">
        <v>-247.791678039841</v>
      </c>
      <c r="CI44">
        <v>-247.84735162367201</v>
      </c>
      <c r="CK44" t="s">
        <v>174</v>
      </c>
      <c r="CL44">
        <v>-324.85811977597803</v>
      </c>
      <c r="CM44">
        <v>-326.27714709999998</v>
      </c>
      <c r="CN44">
        <v>-326.29842745283401</v>
      </c>
      <c r="CO44">
        <v>-326.375094596238</v>
      </c>
      <c r="CP44" t="s">
        <v>174</v>
      </c>
      <c r="CQ44">
        <v>-246.79286741771</v>
      </c>
      <c r="CR44">
        <v>-247.84525808000001</v>
      </c>
      <c r="CS44">
        <v>-247.84985114889099</v>
      </c>
      <c r="CT44">
        <v>-247.90885867855599</v>
      </c>
      <c r="CU44" t="s">
        <v>174</v>
      </c>
      <c r="CV44">
        <v>-78.069389228424001</v>
      </c>
      <c r="CW44">
        <v>-78.427125649999994</v>
      </c>
      <c r="CX44">
        <v>-78.446744041642006</v>
      </c>
      <c r="CY44">
        <v>-78.463183222875998</v>
      </c>
      <c r="CZ44" t="s">
        <v>237</v>
      </c>
      <c r="DA44">
        <v>-78.069416825483998</v>
      </c>
      <c r="DB44">
        <v>-78.427329650000004</v>
      </c>
      <c r="DC44">
        <v>-78.446886824765997</v>
      </c>
      <c r="DD44">
        <v>-78.463339779094994</v>
      </c>
      <c r="DE44" t="s">
        <v>257</v>
      </c>
      <c r="DF44">
        <v>-246.792893042315</v>
      </c>
      <c r="DG44">
        <v>-247.84545034999999</v>
      </c>
      <c r="DH44">
        <v>-247.84999069048399</v>
      </c>
      <c r="DI44">
        <v>-247.90901174148601</v>
      </c>
      <c r="DN44" s="1"/>
      <c r="DO44" s="1"/>
      <c r="DP44" s="1"/>
      <c r="DQ44" s="1"/>
    </row>
    <row r="45" spans="1:121" x14ac:dyDescent="0.2">
      <c r="A45" t="s">
        <v>165</v>
      </c>
      <c r="B45" s="1"/>
      <c r="C45" s="1"/>
      <c r="D45" s="1">
        <f t="shared" si="11"/>
        <v>2.6112449569610319</v>
      </c>
      <c r="E45" s="1"/>
      <c r="F45" s="1">
        <f t="shared" si="48"/>
        <v>-2.8363553220254674</v>
      </c>
      <c r="G45" s="1">
        <f t="shared" si="49"/>
        <v>4.7556372216281622</v>
      </c>
      <c r="H45" s="1">
        <f t="shared" si="50"/>
        <v>3.5123872821357662</v>
      </c>
      <c r="I45" s="1">
        <f t="shared" si="51"/>
        <v>4.4684918532092528</v>
      </c>
      <c r="J45" s="1"/>
      <c r="K45" s="1">
        <f t="shared" si="40"/>
        <v>-3.3693370639018947</v>
      </c>
      <c r="L45" s="1">
        <f t="shared" si="41"/>
        <v>2.8823519365565184</v>
      </c>
      <c r="M45" s="1">
        <f t="shared" si="42"/>
        <v>1.7652230148573342</v>
      </c>
      <c r="N45" s="1">
        <f t="shared" si="43"/>
        <v>2.5741706217355684</v>
      </c>
      <c r="O45" s="1"/>
      <c r="P45" s="1">
        <f t="shared" si="5"/>
        <v>-3.3008486013003955</v>
      </c>
      <c r="Q45" s="1">
        <f t="shared" si="6"/>
        <v>4.3849485346224597</v>
      </c>
      <c r="R45" s="1">
        <f t="shared" si="7"/>
        <v>3.059576833558856</v>
      </c>
      <c r="S45" s="1">
        <f t="shared" si="8"/>
        <v>4.1265781584305774</v>
      </c>
      <c r="T45" s="1"/>
      <c r="U45" s="1">
        <f t="shared" si="54"/>
        <v>-3.3681474276572754</v>
      </c>
      <c r="V45" s="1">
        <f t="shared" si="55"/>
        <v>3.587478086566938</v>
      </c>
      <c r="W45" s="1">
        <f t="shared" si="56"/>
        <v>2.3605717889303066</v>
      </c>
      <c r="X45" s="1">
        <f t="shared" si="57"/>
        <v>3.3680289896306674</v>
      </c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t="s">
        <v>165</v>
      </c>
      <c r="AL45">
        <v>-392.69880940565901</v>
      </c>
      <c r="AM45">
        <v>-394.21529198000002</v>
      </c>
      <c r="AN45">
        <v>-394.36263435165199</v>
      </c>
      <c r="AO45">
        <v>-394.41569762671401</v>
      </c>
      <c r="AP45" t="s">
        <v>165</v>
      </c>
      <c r="AQ45">
        <v>-196.35166412258701</v>
      </c>
      <c r="AR45">
        <v>-197.10385656</v>
      </c>
      <c r="AS45">
        <v>-197.17851824770599</v>
      </c>
      <c r="AT45">
        <v>-197.204288113844</v>
      </c>
      <c r="AU45" t="s">
        <v>165</v>
      </c>
      <c r="AV45">
        <v>-196.35166530280401</v>
      </c>
      <c r="AW45">
        <v>-197.10385683000001</v>
      </c>
      <c r="AX45">
        <v>-197.17851875875499</v>
      </c>
      <c r="AY45">
        <v>-197.20428851812301</v>
      </c>
      <c r="AZ45" t="s">
        <v>353</v>
      </c>
      <c r="BA45">
        <v>-196.35208997292801</v>
      </c>
      <c r="BB45">
        <v>-197.10534946999999</v>
      </c>
      <c r="BC45">
        <v>-197.17991090152401</v>
      </c>
      <c r="BD45">
        <v>-197.205797915766</v>
      </c>
      <c r="BE45" t="s">
        <v>354</v>
      </c>
      <c r="BF45">
        <v>-196.35208881289799</v>
      </c>
      <c r="BG45">
        <v>-197.10534919</v>
      </c>
      <c r="BH45">
        <v>-197.17991038830999</v>
      </c>
      <c r="BI45">
        <v>-197.20579750911401</v>
      </c>
      <c r="BK45" t="s">
        <v>165</v>
      </c>
      <c r="BL45">
        <v>-392.80284281333297</v>
      </c>
      <c r="BM45">
        <v>-394.61839665999997</v>
      </c>
      <c r="BN45">
        <v>-394.73757284801002</v>
      </c>
      <c r="BO45">
        <v>-394.81343465757402</v>
      </c>
      <c r="BP45" t="s">
        <v>165</v>
      </c>
      <c r="BQ45">
        <v>-196.40405100439901</v>
      </c>
      <c r="BR45">
        <v>-197.30570435000001</v>
      </c>
      <c r="BS45">
        <v>-197.36634836616301</v>
      </c>
      <c r="BT45">
        <v>-197.40342914071601</v>
      </c>
      <c r="BU45" t="s">
        <v>165</v>
      </c>
      <c r="BV45">
        <v>-196.40405204579301</v>
      </c>
      <c r="BW45">
        <v>-197.30570445000001</v>
      </c>
      <c r="BX45">
        <v>-197.36634873600801</v>
      </c>
      <c r="BY45">
        <v>-197.40342939624401</v>
      </c>
      <c r="BZ45" t="s">
        <v>353</v>
      </c>
      <c r="CA45">
        <v>-196.40410567105801</v>
      </c>
      <c r="CB45">
        <v>-197.30633986999999</v>
      </c>
      <c r="CC45">
        <v>-197.36690570010899</v>
      </c>
      <c r="CD45">
        <v>-197.404033804682</v>
      </c>
      <c r="CE45" t="s">
        <v>354</v>
      </c>
      <c r="CF45">
        <v>-196.40410462663601</v>
      </c>
      <c r="CG45">
        <v>-197.30633978</v>
      </c>
      <c r="CH45">
        <v>-197.36690533746</v>
      </c>
      <c r="CI45">
        <v>-197.404033557274</v>
      </c>
    </row>
    <row r="46" spans="1:121" x14ac:dyDescent="0.2">
      <c r="A46" t="s">
        <v>200</v>
      </c>
      <c r="B46" s="1"/>
      <c r="C46" s="1"/>
      <c r="D46" s="1">
        <f t="shared" si="11"/>
        <v>1.8002459032714548</v>
      </c>
      <c r="E46" s="1"/>
      <c r="F46" s="1">
        <f t="shared" si="48"/>
        <v>-1.9701410551204701</v>
      </c>
      <c r="G46" s="1">
        <f t="shared" si="49"/>
        <v>3.4470477355576525</v>
      </c>
      <c r="H46" s="1">
        <f t="shared" si="50"/>
        <v>2.6283700492620339</v>
      </c>
      <c r="I46" s="1">
        <f t="shared" si="51"/>
        <v>3.3253702386487296</v>
      </c>
      <c r="J46" s="1"/>
      <c r="K46" s="1">
        <f t="shared" si="40"/>
        <v>-2.3464859451110258</v>
      </c>
      <c r="L46" s="1">
        <f t="shared" si="41"/>
        <v>1.8958254262861245</v>
      </c>
      <c r="M46" s="1">
        <f t="shared" si="42"/>
        <v>1.1768768853889766</v>
      </c>
      <c r="N46" s="1">
        <f t="shared" si="43"/>
        <v>1.7465905114688094</v>
      </c>
      <c r="O46" s="1"/>
      <c r="P46" s="1">
        <f t="shared" si="5"/>
        <v>-2.2655738291428951</v>
      </c>
      <c r="Q46" s="1">
        <f t="shared" si="6"/>
        <v>2.9783232394639403</v>
      </c>
      <c r="R46" s="1">
        <f t="shared" si="7"/>
        <v>2.1209718966658642</v>
      </c>
      <c r="S46" s="1">
        <f t="shared" si="8"/>
        <v>2.869604032106964</v>
      </c>
      <c r="T46" s="1"/>
      <c r="U46" s="1">
        <f t="shared" si="54"/>
        <v>-2.3202681790430844</v>
      </c>
      <c r="V46" s="1">
        <f t="shared" si="55"/>
        <v>2.4062416536029616</v>
      </c>
      <c r="W46" s="1">
        <f t="shared" si="56"/>
        <v>1.6155439720470168</v>
      </c>
      <c r="X46" s="1">
        <f t="shared" si="57"/>
        <v>2.3222291405808901</v>
      </c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t="s">
        <v>200</v>
      </c>
      <c r="AL46">
        <v>-392.701136202074</v>
      </c>
      <c r="AM46">
        <v>-394.22199604999997</v>
      </c>
      <c r="AN46">
        <v>-394.36747206807399</v>
      </c>
      <c r="AO46">
        <v>-394.42106082516699</v>
      </c>
      <c r="AP46" t="s">
        <v>200</v>
      </c>
      <c r="AQ46">
        <v>-196.35166406173201</v>
      </c>
      <c r="AR46">
        <v>-197.10385733000001</v>
      </c>
      <c r="AS46">
        <v>-197.17852149820101</v>
      </c>
      <c r="AT46">
        <v>-197.20429186386599</v>
      </c>
      <c r="AU46" t="s">
        <v>200</v>
      </c>
      <c r="AV46">
        <v>-196.35261175983001</v>
      </c>
      <c r="AW46">
        <v>-197.11264550000001</v>
      </c>
      <c r="AX46">
        <v>-197.18476199575699</v>
      </c>
      <c r="AY46">
        <v>-197.21146964672701</v>
      </c>
      <c r="AZ46" t="s">
        <v>355</v>
      </c>
      <c r="BA46">
        <v>-196.35281845333</v>
      </c>
      <c r="BB46">
        <v>-197.11382171</v>
      </c>
      <c r="BC46">
        <v>-197.185860748236</v>
      </c>
      <c r="BD46">
        <v>-197.212672993144</v>
      </c>
      <c r="BE46" t="s">
        <v>356</v>
      </c>
      <c r="BF46">
        <v>-196.352057111965</v>
      </c>
      <c r="BG46">
        <v>-197.10515315000001</v>
      </c>
      <c r="BH46">
        <v>-197.17973584721901</v>
      </c>
      <c r="BI46">
        <v>-197.20560446298799</v>
      </c>
      <c r="BK46" t="s">
        <v>200</v>
      </c>
      <c r="BL46">
        <v>-392.80465424292601</v>
      </c>
      <c r="BM46">
        <v>-394.62439189999998</v>
      </c>
      <c r="BN46">
        <v>-394.74159678882802</v>
      </c>
      <c r="BO46">
        <v>-394.817956324894</v>
      </c>
      <c r="BP46" t="s">
        <v>200</v>
      </c>
      <c r="BQ46">
        <v>-196.40405125157599</v>
      </c>
      <c r="BR46">
        <v>-197.3057034</v>
      </c>
      <c r="BS46">
        <v>-197.36634933694299</v>
      </c>
      <c r="BT46">
        <v>-197.403430654799</v>
      </c>
      <c r="BU46" t="s">
        <v>200</v>
      </c>
      <c r="BV46">
        <v>-196.40421341291199</v>
      </c>
      <c r="BW46">
        <v>-197.31394223999999</v>
      </c>
      <c r="BX46">
        <v>-197.37186746816101</v>
      </c>
      <c r="BY46">
        <v>-197.40995266517299</v>
      </c>
      <c r="BZ46" t="s">
        <v>355</v>
      </c>
      <c r="CA46">
        <v>-196.404261575623</v>
      </c>
      <c r="CB46">
        <v>-197.31436646</v>
      </c>
      <c r="CC46">
        <v>-197.37224413635499</v>
      </c>
      <c r="CD46">
        <v>-197.41035927050299</v>
      </c>
      <c r="CE46" t="s">
        <v>356</v>
      </c>
      <c r="CF46">
        <v>-196.40409024985601</v>
      </c>
      <c r="CG46">
        <v>-197.30619085000001</v>
      </c>
      <c r="CH46">
        <v>-197.36677811938301</v>
      </c>
      <c r="CI46">
        <v>-197.40389634684701</v>
      </c>
    </row>
    <row r="47" spans="1:121" x14ac:dyDescent="0.2">
      <c r="A47" t="s">
        <v>197</v>
      </c>
      <c r="B47" s="1"/>
      <c r="C47" s="1"/>
      <c r="D47" s="1">
        <f t="shared" si="11"/>
        <v>1.1997178057341986</v>
      </c>
      <c r="E47" s="1"/>
      <c r="F47" s="1">
        <f t="shared" si="48"/>
        <v>-1.4831387082575573</v>
      </c>
      <c r="G47" s="1">
        <f t="shared" si="49"/>
        <v>2.4111864284975613</v>
      </c>
      <c r="H47" s="1">
        <f t="shared" si="50"/>
        <v>1.8904869350424469</v>
      </c>
      <c r="I47" s="1">
        <f t="shared" si="51"/>
        <v>2.4048999378730604</v>
      </c>
      <c r="J47" s="1"/>
      <c r="K47" s="1">
        <f t="shared" si="40"/>
        <v>-1.6928163195405463</v>
      </c>
      <c r="L47" s="1">
        <f t="shared" si="41"/>
        <v>1.2135468971394161</v>
      </c>
      <c r="M47" s="1">
        <f t="shared" si="42"/>
        <v>0.77559348648150184</v>
      </c>
      <c r="N47" s="1">
        <f t="shared" si="43"/>
        <v>1.1849689554719156</v>
      </c>
      <c r="O47" s="1"/>
      <c r="P47" s="1">
        <f t="shared" si="5"/>
        <v>-1.6314884286978835</v>
      </c>
      <c r="Q47" s="1">
        <f t="shared" si="6"/>
        <v>1.9365256924618024</v>
      </c>
      <c r="R47" s="1">
        <f t="shared" si="7"/>
        <v>1.409477804040433</v>
      </c>
      <c r="S47" s="1">
        <f t="shared" si="8"/>
        <v>1.9415980713764112</v>
      </c>
      <c r="T47" s="1"/>
      <c r="U47" s="1">
        <f t="shared" si="54"/>
        <v>-1.6759389439093664</v>
      </c>
      <c r="V47" s="1">
        <f t="shared" si="55"/>
        <v>1.5600576430491713</v>
      </c>
      <c r="W47" s="1">
        <f t="shared" si="56"/>
        <v>1.0740513407704366</v>
      </c>
      <c r="X47" s="1">
        <f t="shared" si="57"/>
        <v>1.5792299238518526</v>
      </c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t="s">
        <v>197</v>
      </c>
      <c r="AL47">
        <v>-392.70288422865599</v>
      </c>
      <c r="AM47">
        <v>-394.22913919000001</v>
      </c>
      <c r="AN47">
        <v>-394.37255111729201</v>
      </c>
      <c r="AO47">
        <v>-394.42678556437698</v>
      </c>
      <c r="AP47" t="s">
        <v>197</v>
      </c>
      <c r="AQ47">
        <v>-196.35262392921899</v>
      </c>
      <c r="AR47">
        <v>-197.11264844999999</v>
      </c>
      <c r="AS47">
        <v>-197.18476931593599</v>
      </c>
      <c r="AT47">
        <v>-197.211476659233</v>
      </c>
      <c r="AU47" t="s">
        <v>197</v>
      </c>
      <c r="AV47">
        <v>-196.352623831317</v>
      </c>
      <c r="AW47">
        <v>-197.11264826999999</v>
      </c>
      <c r="AX47">
        <v>-197.18476911878301</v>
      </c>
      <c r="AY47">
        <v>-197.21147645330399</v>
      </c>
      <c r="AZ47" t="s">
        <v>357</v>
      </c>
      <c r="BA47">
        <v>-196.35279089793099</v>
      </c>
      <c r="BB47">
        <v>-197.11360253999999</v>
      </c>
      <c r="BC47">
        <v>-197.185657456673</v>
      </c>
      <c r="BD47">
        <v>-197.21244848512501</v>
      </c>
      <c r="BE47" t="s">
        <v>358</v>
      </c>
      <c r="BF47">
        <v>-196.35279100513401</v>
      </c>
      <c r="BG47">
        <v>-197.11360274</v>
      </c>
      <c r="BH47">
        <v>-197.18565767377501</v>
      </c>
      <c r="BI47">
        <v>-197.212448711099</v>
      </c>
      <c r="BK47" t="s">
        <v>197</v>
      </c>
      <c r="BL47">
        <v>-392.80585066207698</v>
      </c>
      <c r="BM47">
        <v>-394.63096684999999</v>
      </c>
      <c r="BN47">
        <v>-394.74598553311603</v>
      </c>
      <c r="BO47">
        <v>-394.823002536427</v>
      </c>
      <c r="BP47" t="s">
        <v>197</v>
      </c>
      <c r="BQ47">
        <v>-196.40422531416201</v>
      </c>
      <c r="BR47">
        <v>-197.31394043</v>
      </c>
      <c r="BS47">
        <v>-197.37186972892499</v>
      </c>
      <c r="BT47">
        <v>-197.40995424101001</v>
      </c>
      <c r="BU47" t="s">
        <v>197</v>
      </c>
      <c r="BV47">
        <v>-196.404225290113</v>
      </c>
      <c r="BW47">
        <v>-197.31394037000001</v>
      </c>
      <c r="BX47">
        <v>-197.37186965842901</v>
      </c>
      <c r="BY47">
        <v>-197.40995416206701</v>
      </c>
      <c r="BZ47" t="s">
        <v>357</v>
      </c>
      <c r="CA47">
        <v>-196.40426070825001</v>
      </c>
      <c r="CB47">
        <v>-197.31424034</v>
      </c>
      <c r="CC47">
        <v>-197.37213692651099</v>
      </c>
      <c r="CD47">
        <v>-197.41024289741699</v>
      </c>
      <c r="CE47" t="s">
        <v>358</v>
      </c>
      <c r="CF47">
        <v>-196.40426073242699</v>
      </c>
      <c r="CG47">
        <v>-197.31424039999999</v>
      </c>
      <c r="CH47">
        <v>-197.372136996915</v>
      </c>
      <c r="CI47">
        <v>-197.41024297603701</v>
      </c>
    </row>
    <row r="48" spans="1:121" x14ac:dyDescent="0.2">
      <c r="A48" t="s">
        <v>203</v>
      </c>
      <c r="B48" s="1"/>
      <c r="C48" s="1"/>
      <c r="D48" s="1">
        <f t="shared" si="11"/>
        <v>1.6220654499269953</v>
      </c>
      <c r="E48" s="1"/>
      <c r="F48" s="1">
        <f t="shared" si="48"/>
        <v>-1.991912995465273</v>
      </c>
      <c r="G48" s="1">
        <f t="shared" si="49"/>
        <v>3.2293333145365808</v>
      </c>
      <c r="H48" s="1">
        <f t="shared" si="50"/>
        <v>2.4105112564969171</v>
      </c>
      <c r="I48" s="1">
        <f t="shared" si="51"/>
        <v>3.0872134890061451</v>
      </c>
      <c r="J48" s="1"/>
      <c r="K48" s="1">
        <f t="shared" si="40"/>
        <v>-2.3254886495966427</v>
      </c>
      <c r="L48" s="1">
        <f t="shared" si="41"/>
        <v>1.7617140959608413</v>
      </c>
      <c r="M48" s="1">
        <f t="shared" si="42"/>
        <v>1.0452004713836509</v>
      </c>
      <c r="N48" s="1">
        <f t="shared" si="43"/>
        <v>1.5991769234997586</v>
      </c>
      <c r="O48" s="1"/>
      <c r="P48" s="1">
        <f t="shared" si="5"/>
        <v>-2.2531574467766489</v>
      </c>
      <c r="Q48" s="1">
        <f t="shared" si="6"/>
        <v>2.8117633928707129</v>
      </c>
      <c r="R48" s="1">
        <f t="shared" si="7"/>
        <v>1.9626871860190582</v>
      </c>
      <c r="S48" s="1">
        <f t="shared" si="8"/>
        <v>2.6867504501820667</v>
      </c>
      <c r="T48" s="1"/>
      <c r="U48" s="1">
        <f t="shared" si="54"/>
        <v>-2.3126246796962526</v>
      </c>
      <c r="V48" s="1">
        <f t="shared" si="55"/>
        <v>2.2334192621898632</v>
      </c>
      <c r="W48" s="1">
        <f t="shared" si="56"/>
        <v>1.45114249332156</v>
      </c>
      <c r="X48" s="1">
        <f t="shared" si="57"/>
        <v>2.1344305259045147</v>
      </c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t="s">
        <v>203</v>
      </c>
      <c r="AL48">
        <v>-391.53110862141898</v>
      </c>
      <c r="AM48">
        <v>-393.03122791999999</v>
      </c>
      <c r="AN48">
        <v>-393.16527169250401</v>
      </c>
      <c r="AO48">
        <v>-393.21999291254701</v>
      </c>
      <c r="AP48" t="s">
        <v>203</v>
      </c>
      <c r="AQ48">
        <v>-195.181662271806</v>
      </c>
      <c r="AR48">
        <v>-195.91343133000001</v>
      </c>
      <c r="AS48">
        <v>-195.976656313506</v>
      </c>
      <c r="AT48">
        <v>-196.00359002189299</v>
      </c>
      <c r="AU48" t="s">
        <v>203</v>
      </c>
      <c r="AV48">
        <v>-196.352620664895</v>
      </c>
      <c r="AW48">
        <v>-197.11265032</v>
      </c>
      <c r="AX48">
        <v>-197.18477398495301</v>
      </c>
      <c r="AY48">
        <v>-197.21148310300299</v>
      </c>
      <c r="AZ48" t="s">
        <v>359</v>
      </c>
      <c r="BA48">
        <v>-196.35283967339501</v>
      </c>
      <c r="BB48">
        <v>-197.11380012999999</v>
      </c>
      <c r="BC48">
        <v>-197.18584706896101</v>
      </c>
      <c r="BD48">
        <v>-197.21265655607701</v>
      </c>
      <c r="BE48" t="s">
        <v>360</v>
      </c>
      <c r="BF48">
        <v>-195.18197484992601</v>
      </c>
      <c r="BG48">
        <v>-195.91462032000001</v>
      </c>
      <c r="BH48">
        <v>-195.97775899063799</v>
      </c>
      <c r="BI48">
        <v>-196.00478790593101</v>
      </c>
      <c r="BK48" t="s">
        <v>203</v>
      </c>
      <c r="BL48">
        <v>-391.63053900710702</v>
      </c>
      <c r="BM48">
        <v>-393.42513216999998</v>
      </c>
      <c r="BN48">
        <v>-393.53150086869499</v>
      </c>
      <c r="BO48">
        <v>-393.60907440795103</v>
      </c>
      <c r="BP48" t="s">
        <v>203</v>
      </c>
      <c r="BQ48">
        <v>-195.229910767186</v>
      </c>
      <c r="BR48">
        <v>-196.10671619999999</v>
      </c>
      <c r="BS48">
        <v>-196.156506712598</v>
      </c>
      <c r="BT48">
        <v>-196.194839851491</v>
      </c>
      <c r="BU48" t="s">
        <v>203</v>
      </c>
      <c r="BV48">
        <v>-196.40421887471899</v>
      </c>
      <c r="BW48">
        <v>-197.31393514000001</v>
      </c>
      <c r="BX48">
        <v>-197.37186641510499</v>
      </c>
      <c r="BY48">
        <v>-197.40995294725701</v>
      </c>
      <c r="BZ48" t="s">
        <v>359</v>
      </c>
      <c r="CA48">
        <v>-196.40426755976901</v>
      </c>
      <c r="CB48">
        <v>-197.31434250000001</v>
      </c>
      <c r="CC48">
        <v>-197.37222811868901</v>
      </c>
      <c r="CD48">
        <v>-197.41034338694499</v>
      </c>
      <c r="CE48" t="s">
        <v>360</v>
      </c>
      <c r="CF48">
        <v>-195.22995684919999</v>
      </c>
      <c r="CG48">
        <v>-196.10723049000001</v>
      </c>
      <c r="CH48">
        <v>-196.15696020733799</v>
      </c>
      <c r="CI48">
        <v>-196.19532958959201</v>
      </c>
    </row>
    <row r="49" spans="1:121" x14ac:dyDescent="0.2">
      <c r="A49" t="s">
        <v>201</v>
      </c>
      <c r="B49" s="1"/>
      <c r="C49" s="1"/>
      <c r="D49" s="1">
        <f t="shared" si="11"/>
        <v>2.0528264142232828</v>
      </c>
      <c r="E49" s="1"/>
      <c r="F49" s="1">
        <f t="shared" si="48"/>
        <v>-2.1739636607948936</v>
      </c>
      <c r="G49" s="1">
        <f t="shared" si="49"/>
        <v>3.895635451837931</v>
      </c>
      <c r="H49" s="1">
        <f t="shared" si="50"/>
        <v>2.885160589972394</v>
      </c>
      <c r="I49" s="1">
        <f t="shared" si="51"/>
        <v>3.6811773157120542</v>
      </c>
      <c r="J49" s="1"/>
      <c r="K49" s="1">
        <f t="shared" si="40"/>
        <v>-2.597213214894432</v>
      </c>
      <c r="L49" s="1">
        <f t="shared" si="41"/>
        <v>2.3330175700309437</v>
      </c>
      <c r="M49" s="1">
        <f t="shared" si="42"/>
        <v>1.4370009580523972</v>
      </c>
      <c r="N49" s="1">
        <f t="shared" si="43"/>
        <v>2.1059522089130662</v>
      </c>
      <c r="O49" s="1"/>
      <c r="P49" s="1">
        <f t="shared" si="5"/>
        <v>-2.5197552845703561</v>
      </c>
      <c r="Q49" s="1">
        <f t="shared" si="6"/>
        <v>3.6040882630463598</v>
      </c>
      <c r="R49" s="1">
        <f t="shared" si="7"/>
        <v>2.5372583279975949</v>
      </c>
      <c r="S49" s="1">
        <f t="shared" si="8"/>
        <v>3.4072971052568799</v>
      </c>
      <c r="T49" s="1"/>
      <c r="U49" s="1">
        <f t="shared" si="54"/>
        <v>-2.5860925906645882</v>
      </c>
      <c r="V49" s="1">
        <f t="shared" si="55"/>
        <v>2.846841173960561</v>
      </c>
      <c r="W49" s="1">
        <f t="shared" si="56"/>
        <v>1.8703596123948723</v>
      </c>
      <c r="X49" s="1">
        <f t="shared" si="57"/>
        <v>2.6864597871244782</v>
      </c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t="s">
        <v>201</v>
      </c>
      <c r="AL49">
        <v>-390.35968513096498</v>
      </c>
      <c r="AM49">
        <v>-391.83308285999999</v>
      </c>
      <c r="AN49">
        <v>-391.95784146478599</v>
      </c>
      <c r="AO49">
        <v>-392.01299483980102</v>
      </c>
      <c r="AP49" t="s">
        <v>201</v>
      </c>
      <c r="AQ49">
        <v>-195.181571655254</v>
      </c>
      <c r="AR49">
        <v>-195.91343678999999</v>
      </c>
      <c r="AS49">
        <v>-195.976620055648</v>
      </c>
      <c r="AT49">
        <v>-196.003562727922</v>
      </c>
      <c r="AU49" t="s">
        <v>201</v>
      </c>
      <c r="AV49">
        <v>-195.181577907183</v>
      </c>
      <c r="AW49">
        <v>-195.91343798</v>
      </c>
      <c r="AX49">
        <v>-195.976623613264</v>
      </c>
      <c r="AY49">
        <v>-196.003565782659</v>
      </c>
      <c r="AZ49" t="s">
        <v>361</v>
      </c>
      <c r="BA49">
        <v>-195.18191519509301</v>
      </c>
      <c r="BB49">
        <v>-195.91468312999999</v>
      </c>
      <c r="BC49">
        <v>-195.977777560286</v>
      </c>
      <c r="BD49">
        <v>-196.00482097380501</v>
      </c>
      <c r="BE49" t="s">
        <v>362</v>
      </c>
      <c r="BF49">
        <v>-195.181908858414</v>
      </c>
      <c r="BG49">
        <v>-195.91468183000001</v>
      </c>
      <c r="BH49">
        <v>-195.977773897802</v>
      </c>
      <c r="BI49">
        <v>-196.004817817667</v>
      </c>
      <c r="BK49" t="s">
        <v>201</v>
      </c>
      <c r="BL49">
        <v>-390.45564598259398</v>
      </c>
      <c r="BM49">
        <v>-392.21923513000002</v>
      </c>
      <c r="BN49">
        <v>-392.31702893012499</v>
      </c>
      <c r="BO49">
        <v>-392.39510201153098</v>
      </c>
      <c r="BP49" t="s">
        <v>201</v>
      </c>
      <c r="BQ49">
        <v>-195.22982807136</v>
      </c>
      <c r="BR49">
        <v>-196.10674617000001</v>
      </c>
      <c r="BS49">
        <v>-196.15649184618999</v>
      </c>
      <c r="BT49">
        <v>-196.19483543206101</v>
      </c>
      <c r="BU49" t="s">
        <v>201</v>
      </c>
      <c r="BV49">
        <v>-195.229833396712</v>
      </c>
      <c r="BW49">
        <v>-196.10674548</v>
      </c>
      <c r="BX49">
        <v>-196.15649370558299</v>
      </c>
      <c r="BY49">
        <v>-196.194836706129</v>
      </c>
      <c r="BZ49" t="s">
        <v>361</v>
      </c>
      <c r="CA49">
        <v>-195.229886247369</v>
      </c>
      <c r="CB49">
        <v>-196.10734887999999</v>
      </c>
      <c r="CC49">
        <v>-196.15702510896</v>
      </c>
      <c r="CD49">
        <v>-196.19541108855</v>
      </c>
      <c r="CE49" t="s">
        <v>362</v>
      </c>
      <c r="CF49">
        <v>-195.229880935925</v>
      </c>
      <c r="CG49">
        <v>-196.10734952000001</v>
      </c>
      <c r="CH49">
        <v>-196.157023213521</v>
      </c>
      <c r="CI49">
        <v>-196.19540977697901</v>
      </c>
    </row>
    <row r="50" spans="1:121" x14ac:dyDescent="0.2">
      <c r="A50" t="s">
        <v>192</v>
      </c>
      <c r="B50" s="1"/>
      <c r="C50" s="1"/>
      <c r="D50" s="1">
        <f t="shared" si="11"/>
        <v>2.3654627601852725</v>
      </c>
      <c r="E50" s="1"/>
      <c r="F50" s="1">
        <f t="shared" si="48"/>
        <v>-2.1267506272538852</v>
      </c>
      <c r="G50" s="1">
        <f t="shared" si="49"/>
        <v>6.1049834496314714</v>
      </c>
      <c r="H50" s="1">
        <f t="shared" si="50"/>
        <v>4.0507283460894863</v>
      </c>
      <c r="I50" s="1">
        <f t="shared" si="51"/>
        <v>5.1199383512752297</v>
      </c>
      <c r="J50" s="1"/>
      <c r="K50" s="1">
        <f t="shared" si="40"/>
        <v>-2.823320082223939</v>
      </c>
      <c r="L50" s="1">
        <f t="shared" si="41"/>
        <v>3.8084994827081524</v>
      </c>
      <c r="M50" s="1">
        <f t="shared" si="42"/>
        <v>1.9093630615310953</v>
      </c>
      <c r="N50" s="1">
        <f t="shared" si="43"/>
        <v>2.7594907904337678</v>
      </c>
      <c r="O50" s="1"/>
      <c r="P50" s="1">
        <f t="shared" si="5"/>
        <v>-2.7224153146687953</v>
      </c>
      <c r="Q50" s="1">
        <f t="shared" si="6"/>
        <v>5.3278882350458661</v>
      </c>
      <c r="R50" s="1">
        <f t="shared" si="7"/>
        <v>3.1587383414433057</v>
      </c>
      <c r="S50" s="1">
        <f t="shared" si="8"/>
        <v>4.2345346047741597</v>
      </c>
      <c r="T50" s="1"/>
      <c r="U50" s="1">
        <f t="shared" si="54"/>
        <v>-2.8704459904594071</v>
      </c>
      <c r="V50" s="1">
        <f t="shared" si="55"/>
        <v>4.2787551019837062</v>
      </c>
      <c r="W50" s="1">
        <f t="shared" si="56"/>
        <v>2.230322108732183</v>
      </c>
      <c r="X50" s="1">
        <f t="shared" si="57"/>
        <v>3.2317428814101854</v>
      </c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t="s">
        <v>192</v>
      </c>
      <c r="AL50">
        <v>-425.905296160837</v>
      </c>
      <c r="AM50">
        <v>-427.45667448</v>
      </c>
      <c r="AN50">
        <v>-427.55308065989902</v>
      </c>
      <c r="AO50">
        <v>-427.62117799888301</v>
      </c>
      <c r="AP50" t="s">
        <v>192</v>
      </c>
      <c r="AQ50">
        <v>-230.727142177144</v>
      </c>
      <c r="AR50">
        <v>-231.53351065000001</v>
      </c>
      <c r="AS50">
        <v>-231.57001176278101</v>
      </c>
      <c r="AT50">
        <v>-231.60945947363101</v>
      </c>
      <c r="AU50" t="s">
        <v>192</v>
      </c>
      <c r="AV50">
        <v>-195.18154317641</v>
      </c>
      <c r="AW50">
        <v>-195.91343491999999</v>
      </c>
      <c r="AX50">
        <v>-195.97661365086901</v>
      </c>
      <c r="AY50">
        <v>-196.003559384472</v>
      </c>
      <c r="AZ50" t="s">
        <v>363</v>
      </c>
      <c r="BA50">
        <v>-195.18189321372699</v>
      </c>
      <c r="BB50">
        <v>-195.91482717</v>
      </c>
      <c r="BC50">
        <v>-195.97789836877399</v>
      </c>
      <c r="BD50">
        <v>-196.004959894026</v>
      </c>
      <c r="BE50" t="s">
        <v>364</v>
      </c>
      <c r="BF50">
        <v>-230.72790219386599</v>
      </c>
      <c r="BG50">
        <v>-231.53577808</v>
      </c>
      <c r="BH50">
        <v>-231.57213952753099</v>
      </c>
      <c r="BI50">
        <v>-231.61182057654801</v>
      </c>
      <c r="BK50" t="s">
        <v>192</v>
      </c>
      <c r="BL50">
        <v>-426.00657342372301</v>
      </c>
      <c r="BM50">
        <v>-427.85754459999998</v>
      </c>
      <c r="BN50">
        <v>-427.92639179791598</v>
      </c>
      <c r="BO50">
        <v>-428.019763107963</v>
      </c>
      <c r="BP50" t="s">
        <v>192</v>
      </c>
      <c r="BQ50">
        <v>-230.78112606223701</v>
      </c>
      <c r="BR50">
        <v>-231.74231691</v>
      </c>
      <c r="BS50">
        <v>-231.76488072558999</v>
      </c>
      <c r="BT50">
        <v>-231.81819037641901</v>
      </c>
      <c r="BU50" t="s">
        <v>192</v>
      </c>
      <c r="BV50">
        <v>-195.22978580626599</v>
      </c>
      <c r="BW50">
        <v>-196.10673715999999</v>
      </c>
      <c r="BX50">
        <v>-196.156477302572</v>
      </c>
      <c r="BY50">
        <v>-196.19482457138901</v>
      </c>
      <c r="BZ50" t="s">
        <v>363</v>
      </c>
      <c r="CA50">
        <v>-195.22983940507601</v>
      </c>
      <c r="CB50">
        <v>-196.10738735000001</v>
      </c>
      <c r="CC50">
        <v>-196.157047748157</v>
      </c>
      <c r="CD50">
        <v>-196.19544119439701</v>
      </c>
      <c r="CE50" t="s">
        <v>364</v>
      </c>
      <c r="CF50">
        <v>-230.781308365315</v>
      </c>
      <c r="CG50">
        <v>-231.74333862</v>
      </c>
      <c r="CH50">
        <v>-231.76578980538699</v>
      </c>
      <c r="CI50">
        <v>-231.81917180367699</v>
      </c>
    </row>
    <row r="51" spans="1:121" x14ac:dyDescent="0.2">
      <c r="A51" t="s">
        <v>193</v>
      </c>
      <c r="B51" s="1"/>
      <c r="C51" s="1"/>
      <c r="D51" s="1">
        <f t="shared" si="11"/>
        <v>1.9505509424547518</v>
      </c>
      <c r="E51" s="1"/>
      <c r="F51" s="1">
        <f t="shared" si="48"/>
        <v>-1.5548694685613229</v>
      </c>
      <c r="G51" s="1">
        <f t="shared" si="49"/>
        <v>4.8485274529076365</v>
      </c>
      <c r="H51" s="1">
        <f t="shared" si="50"/>
        <v>3.3292729706664277</v>
      </c>
      <c r="I51" s="1">
        <f t="shared" si="51"/>
        <v>4.1739005430490366</v>
      </c>
      <c r="J51" s="1"/>
      <c r="K51" s="1">
        <f t="shared" si="40"/>
        <v>-2.0811487030354003</v>
      </c>
      <c r="L51" s="1">
        <f t="shared" si="41"/>
        <v>2.9458182474032037</v>
      </c>
      <c r="M51" s="1">
        <f t="shared" si="42"/>
        <v>1.5489118199708083</v>
      </c>
      <c r="N51" s="1">
        <f t="shared" si="43"/>
        <v>2.2066297245511186</v>
      </c>
      <c r="O51" s="1"/>
      <c r="P51" s="1">
        <f t="shared" si="5"/>
        <v>-2.0066443520013606</v>
      </c>
      <c r="Q51" s="1">
        <f t="shared" si="6"/>
        <v>4.1393977922502412</v>
      </c>
      <c r="R51" s="1">
        <f t="shared" si="7"/>
        <v>2.5351787363870573</v>
      </c>
      <c r="S51" s="1">
        <f t="shared" si="8"/>
        <v>3.3728928452273301</v>
      </c>
      <c r="T51" s="1"/>
      <c r="U51" s="1">
        <f t="shared" si="54"/>
        <v>-2.1391639681288743</v>
      </c>
      <c r="V51" s="1">
        <f t="shared" si="55"/>
        <v>3.3483404912713817</v>
      </c>
      <c r="W51" s="1">
        <f t="shared" si="56"/>
        <v>1.8315467580150648</v>
      </c>
      <c r="X51" s="1">
        <f t="shared" si="57"/>
        <v>2.612908261557549</v>
      </c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t="s">
        <v>193</v>
      </c>
      <c r="AL51">
        <v>-427.07724898019399</v>
      </c>
      <c r="AM51">
        <v>-428.65389090000002</v>
      </c>
      <c r="AN51">
        <v>-428.76008695739603</v>
      </c>
      <c r="AO51">
        <v>-428.82759205277</v>
      </c>
      <c r="AP51" t="s">
        <v>193</v>
      </c>
      <c r="AQ51">
        <v>-230.72714525695201</v>
      </c>
      <c r="AR51">
        <v>-231.53349673</v>
      </c>
      <c r="AS51">
        <v>-231.569997778741</v>
      </c>
      <c r="AT51">
        <v>-231.60944184876399</v>
      </c>
      <c r="AU51" t="s">
        <v>193</v>
      </c>
      <c r="AV51">
        <v>-196.35258156536</v>
      </c>
      <c r="AW51">
        <v>-197.11266755</v>
      </c>
      <c r="AX51">
        <v>-197.184783644682</v>
      </c>
      <c r="AY51">
        <v>-197.21149867037499</v>
      </c>
      <c r="AZ51" t="s">
        <v>365</v>
      </c>
      <c r="BA51">
        <v>-196.352770320335</v>
      </c>
      <c r="BB51">
        <v>-197.11376745999999</v>
      </c>
      <c r="BC51">
        <v>-197.18580935704099</v>
      </c>
      <c r="BD51">
        <v>-197.21262265874299</v>
      </c>
      <c r="BE51" t="s">
        <v>366</v>
      </c>
      <c r="BF51">
        <v>-230.72779518128701</v>
      </c>
      <c r="BG51">
        <v>-231.53542898000001</v>
      </c>
      <c r="BH51">
        <v>-231.571809252354</v>
      </c>
      <c r="BI51">
        <v>-231.611452905871</v>
      </c>
      <c r="BK51" t="s">
        <v>193</v>
      </c>
      <c r="BL51">
        <v>-427.18210156602498</v>
      </c>
      <c r="BM51">
        <v>-429.06284935000002</v>
      </c>
      <c r="BN51">
        <v>-429.14078003866899</v>
      </c>
      <c r="BO51">
        <v>-429.23351492528798</v>
      </c>
      <c r="BP51" t="s">
        <v>193</v>
      </c>
      <c r="BQ51">
        <v>-230.781136797996</v>
      </c>
      <c r="BR51">
        <v>-231.74231653999999</v>
      </c>
      <c r="BS51">
        <v>-231.764881412889</v>
      </c>
      <c r="BT51">
        <v>-231.81818712243</v>
      </c>
      <c r="BU51" t="s">
        <v>193</v>
      </c>
      <c r="BV51">
        <v>-196.40416255922099</v>
      </c>
      <c r="BW51">
        <v>-197.31393625999999</v>
      </c>
      <c r="BX51">
        <v>-197.371858561468</v>
      </c>
      <c r="BY51">
        <v>-197.40995275619301</v>
      </c>
      <c r="BZ51" t="s">
        <v>365</v>
      </c>
      <c r="CA51">
        <v>-196.404206977201</v>
      </c>
      <c r="CB51">
        <v>-197.31433483999999</v>
      </c>
      <c r="CC51">
        <v>-197.37220802373199</v>
      </c>
      <c r="CD51">
        <v>-197.41033123115201</v>
      </c>
      <c r="CE51" t="s">
        <v>366</v>
      </c>
      <c r="CF51">
        <v>-230.78130356345801</v>
      </c>
      <c r="CG51">
        <v>-231.74317859000001</v>
      </c>
      <c r="CH51">
        <v>-231.765653259511</v>
      </c>
      <c r="CI51">
        <v>-231.819019759946</v>
      </c>
    </row>
    <row r="52" spans="1:121" x14ac:dyDescent="0.2">
      <c r="A52" t="s">
        <v>198</v>
      </c>
      <c r="B52" s="1"/>
      <c r="C52" s="1"/>
      <c r="D52" s="1">
        <f t="shared" si="11"/>
        <v>3.3527877066518097</v>
      </c>
      <c r="E52" s="1"/>
      <c r="F52" s="1">
        <f t="shared" ref="F52:F54" si="60">627.5095*(AQ52+AV52-AL52)</f>
        <v>-2.620555647091825</v>
      </c>
      <c r="G52" s="1">
        <f t="shared" ref="G52:G54" si="61">627.5095*(AR52+AW52-AM52)</f>
        <v>7.5225713357836712</v>
      </c>
      <c r="H52" s="1">
        <f t="shared" ref="H52:H54" si="62">627.5095*(AS52+AX52-AN52)</f>
        <v>5.5536780463518616</v>
      </c>
      <c r="I52" s="1">
        <f t="shared" ref="I52:I54" si="63">627.5095*(AT52+AY52-AO52)</f>
        <v>7.00923312871861</v>
      </c>
      <c r="J52" s="1"/>
      <c r="K52" s="1">
        <f t="shared" si="40"/>
        <v>-3.5075410124210058</v>
      </c>
      <c r="L52" s="1">
        <f t="shared" si="41"/>
        <v>4.2791065072971115</v>
      </c>
      <c r="M52" s="1">
        <f t="shared" si="42"/>
        <v>2.494664086892552</v>
      </c>
      <c r="N52" s="1">
        <f t="shared" si="43"/>
        <v>3.6217479931040253</v>
      </c>
      <c r="O52" s="1"/>
      <c r="P52" s="1">
        <f t="shared" ref="P52:P54" si="64">627.5095*(BQ52+BV52-BL52)</f>
        <v>-3.2498964820822835</v>
      </c>
      <c r="Q52" s="1">
        <f t="shared" ref="Q52:Q54" si="65">627.5095*(BR52+BW52-BM52)</f>
        <v>6.3989277247241123</v>
      </c>
      <c r="R52" s="1">
        <f t="shared" ref="R52:R54" si="66">627.5095*(BS52+BX52-BN52)</f>
        <v>4.3092329591693028</v>
      </c>
      <c r="S52" s="1">
        <f t="shared" ref="S52:S54" si="67">627.5095*(BT52+BY52-BO52)</f>
        <v>5.7254204318208712</v>
      </c>
      <c r="T52" s="1"/>
      <c r="U52" s="1">
        <f t="shared" si="54"/>
        <v>-3.4567880798475157</v>
      </c>
      <c r="V52" s="1">
        <f t="shared" si="55"/>
        <v>5.0497948499060339</v>
      </c>
      <c r="W52" s="1">
        <f t="shared" si="56"/>
        <v>3.0985288563527704</v>
      </c>
      <c r="X52" s="1">
        <f t="shared" si="57"/>
        <v>4.4201012504406689</v>
      </c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t="s">
        <v>198</v>
      </c>
      <c r="AL52">
        <v>-608.87689355487703</v>
      </c>
      <c r="AM52">
        <v>-610.88972107999996</v>
      </c>
      <c r="AN52">
        <v>-610.98547267712502</v>
      </c>
      <c r="AO52">
        <v>-611.06839996378403</v>
      </c>
      <c r="AP52" t="s">
        <v>198</v>
      </c>
      <c r="AQ52">
        <v>-412.52946435271201</v>
      </c>
      <c r="AR52">
        <v>-413.77387768</v>
      </c>
      <c r="AS52">
        <v>-413.798089294764</v>
      </c>
      <c r="AT52">
        <v>-413.852916753464</v>
      </c>
      <c r="AU52" t="s">
        <v>198</v>
      </c>
      <c r="AV52">
        <v>-196.351605323239</v>
      </c>
      <c r="AW52">
        <v>-197.10385542</v>
      </c>
      <c r="AX52">
        <v>-197.178533033408</v>
      </c>
      <c r="AY52">
        <v>-197.20431328679101</v>
      </c>
      <c r="AZ52" t="s">
        <v>367</v>
      </c>
      <c r="BA52">
        <v>-196.35228147360499</v>
      </c>
      <c r="BB52">
        <v>-197.10623522</v>
      </c>
      <c r="BC52">
        <v>-197.18074865465601</v>
      </c>
      <c r="BD52">
        <v>-197.206723167533</v>
      </c>
      <c r="BE52" t="s">
        <v>368</v>
      </c>
      <c r="BF52">
        <v>-412.53020170344098</v>
      </c>
      <c r="BG52">
        <v>-413.77666667</v>
      </c>
      <c r="BH52">
        <v>-413.80074852235799</v>
      </c>
      <c r="BI52">
        <v>-413.85590517368098</v>
      </c>
      <c r="BK52" t="s">
        <v>198</v>
      </c>
      <c r="BL52">
        <v>-609.02327546909498</v>
      </c>
      <c r="BM52">
        <v>-611.43926644999999</v>
      </c>
      <c r="BN52">
        <v>-611.50272603848703</v>
      </c>
      <c r="BO52">
        <v>-611.61829853096503</v>
      </c>
      <c r="BP52" t="s">
        <v>198</v>
      </c>
      <c r="BQ52">
        <v>-412.624486030085</v>
      </c>
      <c r="BR52">
        <v>-414.12341464999997</v>
      </c>
      <c r="BS52">
        <v>-414.12955015643001</v>
      </c>
      <c r="BT52">
        <v>-414.20577332698798</v>
      </c>
      <c r="BU52" t="s">
        <v>198</v>
      </c>
      <c r="BV52">
        <v>-196.40396847850201</v>
      </c>
      <c r="BW52">
        <v>-197.30565446</v>
      </c>
      <c r="BX52">
        <v>-197.36630868250199</v>
      </c>
      <c r="BY52">
        <v>-197.40340116612299</v>
      </c>
      <c r="BZ52" t="s">
        <v>367</v>
      </c>
      <c r="CA52">
        <v>-196.40404052782799</v>
      </c>
      <c r="CB52">
        <v>-197.30654729</v>
      </c>
      <c r="CC52">
        <v>-197.36708923326401</v>
      </c>
      <c r="CD52">
        <v>-197.404247510532</v>
      </c>
      <c r="CE52" t="s">
        <v>368</v>
      </c>
      <c r="CF52">
        <v>-412.62474368349302</v>
      </c>
      <c r="CG52">
        <v>-414.12467179999999</v>
      </c>
      <c r="CH52">
        <v>-414.13069898538703</v>
      </c>
      <c r="CI52">
        <v>-414.20700714101702</v>
      </c>
      <c r="CJ52" s="6"/>
    </row>
    <row r="53" spans="1:121" x14ac:dyDescent="0.2">
      <c r="A53" t="s">
        <v>204</v>
      </c>
      <c r="B53" s="1"/>
      <c r="C53" s="1"/>
      <c r="D53" s="1">
        <f t="shared" si="11"/>
        <v>2.7836271707178644</v>
      </c>
      <c r="E53" s="1"/>
      <c r="F53" s="1">
        <f t="shared" si="60"/>
        <v>-2.4230781727409765</v>
      </c>
      <c r="G53" s="1">
        <f t="shared" si="61"/>
        <v>6.6791797425442017</v>
      </c>
      <c r="H53" s="1">
        <f t="shared" si="62"/>
        <v>4.8778575932657127</v>
      </c>
      <c r="I53" s="1">
        <f t="shared" si="63"/>
        <v>6.1870839537584326</v>
      </c>
      <c r="J53" s="1"/>
      <c r="K53" s="1">
        <f t="shared" si="40"/>
        <v>-3.1913234031476918</v>
      </c>
      <c r="L53" s="1">
        <f t="shared" si="41"/>
        <v>3.7869696316983732</v>
      </c>
      <c r="M53" s="1">
        <f t="shared" si="42"/>
        <v>2.1614321084321029</v>
      </c>
      <c r="N53" s="1">
        <f t="shared" si="43"/>
        <v>3.171246305698074</v>
      </c>
      <c r="O53" s="1"/>
      <c r="P53" s="1">
        <f t="shared" si="64"/>
        <v>-2.97878257452086</v>
      </c>
      <c r="Q53" s="1">
        <f t="shared" si="65"/>
        <v>5.6655259965781104</v>
      </c>
      <c r="R53" s="1">
        <f t="shared" si="66"/>
        <v>3.7588290660902066</v>
      </c>
      <c r="S53" s="1">
        <f t="shared" si="67"/>
        <v>5.0232057137177906</v>
      </c>
      <c r="T53" s="1"/>
      <c r="U53" s="1">
        <f t="shared" si="54"/>
        <v>-3.176153962078994</v>
      </c>
      <c r="V53" s="1">
        <f t="shared" si="55"/>
        <v>4.3748393565837214</v>
      </c>
      <c r="W53" s="1">
        <f t="shared" si="56"/>
        <v>2.5992730781887499</v>
      </c>
      <c r="X53" s="1">
        <f t="shared" si="57"/>
        <v>3.7741612040411527</v>
      </c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t="s">
        <v>204</v>
      </c>
      <c r="AL53">
        <v>-607.70718869910695</v>
      </c>
      <c r="AM53">
        <v>-609.69797194</v>
      </c>
      <c r="AN53">
        <v>-609.78251909186895</v>
      </c>
      <c r="AO53">
        <v>-609.866379454445</v>
      </c>
      <c r="AP53" t="s">
        <v>204</v>
      </c>
      <c r="AQ53">
        <v>-412.52947337876498</v>
      </c>
      <c r="AR53">
        <v>-413.77388379000001</v>
      </c>
      <c r="AS53">
        <v>-413.79810166689703</v>
      </c>
      <c r="AT53">
        <v>-413.85292930319099</v>
      </c>
      <c r="AU53" t="s">
        <v>204</v>
      </c>
      <c r="AV53">
        <v>-195.18157674104199</v>
      </c>
      <c r="AW53">
        <v>-195.91344419999999</v>
      </c>
      <c r="AX53">
        <v>-195.97664406441999</v>
      </c>
      <c r="AY53">
        <v>-196.003590405778</v>
      </c>
      <c r="AZ53" t="s">
        <v>369</v>
      </c>
      <c r="BA53">
        <v>-195.182130966203</v>
      </c>
      <c r="BB53">
        <v>-195.91547577</v>
      </c>
      <c r="BC53">
        <v>-195.97852041009</v>
      </c>
      <c r="BD53">
        <v>-196.00563662662299</v>
      </c>
      <c r="BE53" t="s">
        <v>370</v>
      </c>
      <c r="BF53">
        <v>-412.530143430257</v>
      </c>
      <c r="BG53">
        <v>-413.77646125000001</v>
      </c>
      <c r="BH53">
        <v>-413.80055422060599</v>
      </c>
      <c r="BI53">
        <v>-413.85568912535899</v>
      </c>
      <c r="BK53" t="s">
        <v>204</v>
      </c>
      <c r="BL53">
        <v>-607.84956783297605</v>
      </c>
      <c r="BM53">
        <v>-610.23916733999999</v>
      </c>
      <c r="BN53">
        <v>-610.29203023026798</v>
      </c>
      <c r="BO53">
        <v>-610.40861560286703</v>
      </c>
      <c r="BP53" t="s">
        <v>204</v>
      </c>
      <c r="BQ53">
        <v>-412.62449871647499</v>
      </c>
      <c r="BR53">
        <v>-414.12342007000001</v>
      </c>
      <c r="BS53">
        <v>-414.12956125471601</v>
      </c>
      <c r="BT53">
        <v>-414.20578460692599</v>
      </c>
      <c r="BU53" t="s">
        <v>204</v>
      </c>
      <c r="BV53">
        <v>-195.229816108498</v>
      </c>
      <c r="BW53">
        <v>-196.10671868</v>
      </c>
      <c r="BX53">
        <v>-196.156478900396</v>
      </c>
      <c r="BY53">
        <v>-196.194826008425</v>
      </c>
      <c r="BZ53" t="s">
        <v>369</v>
      </c>
      <c r="CA53">
        <v>-195.22988841052</v>
      </c>
      <c r="CB53">
        <v>-196.10757677000001</v>
      </c>
      <c r="CC53">
        <v>-196.1572308401</v>
      </c>
      <c r="CD53">
        <v>-196.19563835417199</v>
      </c>
      <c r="CE53" t="s">
        <v>370</v>
      </c>
      <c r="CF53">
        <v>-412.62474094576697</v>
      </c>
      <c r="CG53">
        <v>-414.12461882000002</v>
      </c>
      <c r="CH53">
        <v>-414.13065718502497</v>
      </c>
      <c r="CI53">
        <v>-414.20696274022299</v>
      </c>
    </row>
    <row r="54" spans="1:121" x14ac:dyDescent="0.2">
      <c r="A54" t="s">
        <v>205</v>
      </c>
      <c r="B54" s="1"/>
      <c r="C54" s="1"/>
      <c r="D54" s="1">
        <f>W54+(W54-M54)/((3/2)^3-1)</f>
        <v>2.6730307334376606</v>
      </c>
      <c r="E54" s="1"/>
      <c r="F54" s="1">
        <f t="shared" si="60"/>
        <v>-1.5887774897167108</v>
      </c>
      <c r="G54" s="1">
        <f t="shared" si="61"/>
        <v>5.6640450741960926</v>
      </c>
      <c r="H54" s="1">
        <f t="shared" si="62"/>
        <v>4.3337552046518075</v>
      </c>
      <c r="I54" s="1">
        <f t="shared" si="63"/>
        <v>5.3906738129010314</v>
      </c>
      <c r="J54" s="1"/>
      <c r="K54" s="1">
        <f t="shared" si="40"/>
        <v>-2.1410730979729311</v>
      </c>
      <c r="L54" s="1">
        <f t="shared" si="41"/>
        <v>3.254985902914568</v>
      </c>
      <c r="M54" s="1">
        <f t="shared" si="42"/>
        <v>2.0772335363878507</v>
      </c>
      <c r="N54" s="1">
        <f t="shared" si="43"/>
        <v>2.8765349473414692</v>
      </c>
      <c r="O54" s="1"/>
      <c r="P54" s="1">
        <f t="shared" si="64"/>
        <v>-1.9132068000042028</v>
      </c>
      <c r="Q54" s="1">
        <f t="shared" si="65"/>
        <v>4.7832664648940559</v>
      </c>
      <c r="R54" s="1">
        <f t="shared" si="66"/>
        <v>3.3904096881887567</v>
      </c>
      <c r="S54" s="1">
        <f t="shared" si="67"/>
        <v>4.3925112653761982</v>
      </c>
      <c r="T54" s="1"/>
      <c r="U54" s="1">
        <f t="shared" si="54"/>
        <v>-2.075454518042704</v>
      </c>
      <c r="V54" s="1">
        <f t="shared" si="55"/>
        <v>3.7892914169067167</v>
      </c>
      <c r="W54" s="1">
        <f t="shared" si="56"/>
        <v>2.4964982306080872</v>
      </c>
      <c r="X54" s="1">
        <f t="shared" si="57"/>
        <v>3.4288642804523208</v>
      </c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t="s">
        <v>205</v>
      </c>
      <c r="AL54">
        <v>-608.87946127094096</v>
      </c>
      <c r="AM54">
        <v>-610.89549590000001</v>
      </c>
      <c r="AN54">
        <v>-610.98970804160899</v>
      </c>
      <c r="AO54">
        <v>-611.072929122147</v>
      </c>
      <c r="AP54" t="s">
        <v>205</v>
      </c>
      <c r="AQ54">
        <v>-412.52942817970802</v>
      </c>
      <c r="AR54">
        <v>-413.77379789000003</v>
      </c>
      <c r="AS54">
        <v>-413.79800957873999</v>
      </c>
      <c r="AT54">
        <v>-413.852827428117</v>
      </c>
      <c r="AU54" t="s">
        <v>205</v>
      </c>
      <c r="AV54">
        <v>-196.35256496922</v>
      </c>
      <c r="AW54">
        <v>-197.11267178</v>
      </c>
      <c r="AX54">
        <v>-197.18479218463</v>
      </c>
      <c r="AY54">
        <v>-197.21151110884699</v>
      </c>
      <c r="AZ54" t="s">
        <v>371</v>
      </c>
      <c r="BA54">
        <v>-196.35288742597899</v>
      </c>
      <c r="BB54">
        <v>-197.11429828999999</v>
      </c>
      <c r="BC54">
        <v>-197.18628718515799</v>
      </c>
      <c r="BD54">
        <v>-197.213149920013</v>
      </c>
      <c r="BE54" t="s">
        <v>372</v>
      </c>
      <c r="BF54">
        <v>-412.529985861988</v>
      </c>
      <c r="BG54">
        <v>-413.77601046000001</v>
      </c>
      <c r="BH54">
        <v>-413.80011057423798</v>
      </c>
      <c r="BI54">
        <v>-413.85519515209597</v>
      </c>
      <c r="BK54" t="s">
        <v>205</v>
      </c>
      <c r="BL54">
        <v>-609.02554591774503</v>
      </c>
      <c r="BM54">
        <v>-611.44490644999996</v>
      </c>
      <c r="BN54">
        <v>-611.50674994341</v>
      </c>
      <c r="BO54">
        <v>-611.62265761026799</v>
      </c>
      <c r="BP54" t="s">
        <v>205</v>
      </c>
      <c r="BQ54">
        <v>-412.62446057497903</v>
      </c>
      <c r="BR54">
        <v>-414.12336384999998</v>
      </c>
      <c r="BS54">
        <v>-414.12950200816499</v>
      </c>
      <c r="BT54">
        <v>-414.205714110489</v>
      </c>
      <c r="BU54" t="s">
        <v>205</v>
      </c>
      <c r="BV54">
        <v>-196.40413423174701</v>
      </c>
      <c r="BW54">
        <v>-197.31391998000001</v>
      </c>
      <c r="BX54">
        <v>-197.37184497371501</v>
      </c>
      <c r="BY54">
        <v>-197.409943587801</v>
      </c>
      <c r="BZ54" t="s">
        <v>371</v>
      </c>
      <c r="CA54">
        <v>-196.404184551561</v>
      </c>
      <c r="CB54">
        <v>-197.31449798</v>
      </c>
      <c r="CC54">
        <v>-197.37234921848801</v>
      </c>
      <c r="CD54">
        <v>-197.410490125683</v>
      </c>
      <c r="CE54" t="s">
        <v>372</v>
      </c>
      <c r="CF54">
        <v>-412.62466881335098</v>
      </c>
      <c r="CG54">
        <v>-414.12436984999999</v>
      </c>
      <c r="CH54">
        <v>-414.13042230191701</v>
      </c>
      <c r="CI54">
        <v>-414.20670324176399</v>
      </c>
    </row>
    <row r="55" spans="1:121" x14ac:dyDescent="0.2">
      <c r="A55" t="s">
        <v>188</v>
      </c>
      <c r="B55" s="1"/>
      <c r="C55" s="1"/>
      <c r="D55" s="1">
        <f t="shared" si="11"/>
        <v>1.3583614120620975</v>
      </c>
      <c r="E55" s="1"/>
      <c r="F55" s="1">
        <f t="shared" ref="F55:F77" si="68">627.5095*(AQ55+AV55-AL55)</f>
        <v>-1.5586313603934141</v>
      </c>
      <c r="G55" s="1">
        <f t="shared" ref="G55:G77" si="69">627.5095*(AR55+AW55-AM55)</f>
        <v>2.4725317571568475</v>
      </c>
      <c r="H55" s="1">
        <f t="shared" ref="H55:H77" si="70">627.5095*(AS55+AX55-AN55)</f>
        <v>1.7674197775393741</v>
      </c>
      <c r="I55" s="1">
        <f t="shared" ref="I55:I77" si="71">627.5095*(AT55+AY55-AO55)</f>
        <v>2.2778071952623304</v>
      </c>
      <c r="J55" s="1"/>
      <c r="K55" s="1">
        <f t="shared" si="40"/>
        <v>-1.8281104676169608</v>
      </c>
      <c r="L55" s="1">
        <f t="shared" si="41"/>
        <v>1.4750865816282881</v>
      </c>
      <c r="M55" s="1">
        <f t="shared" si="42"/>
        <v>0.84597959368421294</v>
      </c>
      <c r="N55" s="1">
        <f t="shared" si="43"/>
        <v>1.2746861712222701</v>
      </c>
      <c r="O55" s="1"/>
      <c r="P55" s="1">
        <f t="shared" ref="P55:P76" si="72">627.5095*(BQ55+BV55-BL55)</f>
        <v>-1.7742343173526089</v>
      </c>
      <c r="Q55" s="1">
        <f t="shared" ref="Q55:Q76" si="73">627.5095*(BR55+BW55-BM55)</f>
        <v>2.325217626964923</v>
      </c>
      <c r="R55" s="1">
        <f t="shared" ref="R55:R76" si="74">627.5095*(BS55+BX55-BN55)</f>
        <v>1.5659360365869239</v>
      </c>
      <c r="S55" s="1">
        <f t="shared" ref="S55:S76" si="75">627.5095*(BT55+BY55-BO55)</f>
        <v>2.1353119332560628</v>
      </c>
      <c r="T55" s="1"/>
      <c r="U55" s="1">
        <f t="shared" si="54"/>
        <v>-1.8216288630169202</v>
      </c>
      <c r="V55" s="1">
        <f t="shared" si="55"/>
        <v>1.9072335490215397</v>
      </c>
      <c r="W55" s="1">
        <f t="shared" si="56"/>
        <v>1.2065445769871688</v>
      </c>
      <c r="X55" s="1">
        <f t="shared" si="57"/>
        <v>1.7442241066406161</v>
      </c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t="s">
        <v>188</v>
      </c>
      <c r="AL55">
        <v>-274.39178121659302</v>
      </c>
      <c r="AM55">
        <v>-275.43283738999997</v>
      </c>
      <c r="AN55">
        <v>-275.535757676667</v>
      </c>
      <c r="AO55">
        <v>-275.57322803306403</v>
      </c>
      <c r="AP55" t="s">
        <v>188</v>
      </c>
      <c r="AQ55">
        <v>-78.042618070320003</v>
      </c>
      <c r="AR55">
        <v>-78.325056360000005</v>
      </c>
      <c r="AS55">
        <v>-78.354440925546996</v>
      </c>
      <c r="AT55">
        <v>-78.365328216983997</v>
      </c>
      <c r="AU55" t="s">
        <v>188</v>
      </c>
      <c r="AV55">
        <v>-196.351646983347</v>
      </c>
      <c r="AW55">
        <v>-197.1038408</v>
      </c>
      <c r="AX55">
        <v>-197.17850018853801</v>
      </c>
      <c r="AY55">
        <v>-197.20426989940901</v>
      </c>
      <c r="AZ55" t="s">
        <v>373</v>
      </c>
      <c r="BA55">
        <v>-196.35189641858199</v>
      </c>
      <c r="BB55">
        <v>-197.10464175999999</v>
      </c>
      <c r="BC55">
        <v>-197.17924595251301</v>
      </c>
      <c r="BD55">
        <v>-197.205077391846</v>
      </c>
      <c r="BE55" t="s">
        <v>374</v>
      </c>
      <c r="BF55">
        <v>-78.042798077360004</v>
      </c>
      <c r="BG55">
        <v>-78.325844930000002</v>
      </c>
      <c r="BH55">
        <v>-78.355163569913003</v>
      </c>
      <c r="BI55">
        <v>-78.366119299586998</v>
      </c>
      <c r="BK55" t="s">
        <v>188</v>
      </c>
      <c r="BL55">
        <v>-274.46578038632202</v>
      </c>
      <c r="BM55">
        <v>-275.71258409000001</v>
      </c>
      <c r="BN55">
        <v>-275.79593799481501</v>
      </c>
      <c r="BO55">
        <v>-275.84931951595701</v>
      </c>
      <c r="BP55" t="s">
        <v>188</v>
      </c>
      <c r="BQ55">
        <v>-78.064567691275002</v>
      </c>
      <c r="BR55">
        <v>-78.403178100000005</v>
      </c>
      <c r="BS55">
        <v>-78.427100340435999</v>
      </c>
      <c r="BT55">
        <v>-78.442493792337004</v>
      </c>
      <c r="BU55" t="s">
        <v>188</v>
      </c>
      <c r="BV55">
        <v>-196.40404011728899</v>
      </c>
      <c r="BW55">
        <v>-197.30570051999999</v>
      </c>
      <c r="BX55">
        <v>-197.36634217656299</v>
      </c>
      <c r="BY55">
        <v>-197.40342288759399</v>
      </c>
      <c r="BZ55" t="s">
        <v>373</v>
      </c>
      <c r="CA55">
        <v>-196.404063186207</v>
      </c>
      <c r="CB55">
        <v>-197.30602005</v>
      </c>
      <c r="CC55">
        <v>-197.36662264079999</v>
      </c>
      <c r="CD55">
        <v>-197.403728256119</v>
      </c>
      <c r="CE55" t="s">
        <v>374</v>
      </c>
      <c r="CF55">
        <v>-78.064620150370004</v>
      </c>
      <c r="CG55">
        <v>-78.403524669999996</v>
      </c>
      <c r="CH55">
        <v>-78.427392602921998</v>
      </c>
      <c r="CI55">
        <v>-78.442811661909005</v>
      </c>
    </row>
    <row r="56" spans="1:121" x14ac:dyDescent="0.2">
      <c r="A56" t="s">
        <v>189</v>
      </c>
      <c r="B56" s="1"/>
      <c r="C56" s="1"/>
      <c r="D56" s="1">
        <f t="shared" si="11"/>
        <v>1.1655685194110739</v>
      </c>
      <c r="E56" s="1"/>
      <c r="F56" s="1">
        <f t="shared" si="68"/>
        <v>-1.2283027184041704</v>
      </c>
      <c r="G56" s="1">
        <f t="shared" si="69"/>
        <v>2.4618327202195607</v>
      </c>
      <c r="H56" s="1">
        <f t="shared" si="70"/>
        <v>1.6476796973990233</v>
      </c>
      <c r="I56" s="1">
        <f t="shared" si="71"/>
        <v>2.1028935456149913</v>
      </c>
      <c r="J56" s="1"/>
      <c r="K56" s="1">
        <f>627.5095*(BA56+BF56-AL56)</f>
        <v>-1.4657225052769534</v>
      </c>
      <c r="L56" s="1">
        <f>627.5095*(BB56+BG56-AM56)</f>
        <v>1.5539833510859591</v>
      </c>
      <c r="M56" s="1">
        <f t="shared" si="42"/>
        <v>0.80230037801233123</v>
      </c>
      <c r="N56" s="1">
        <f>627.5095*(BD56+BI56-AO56)</f>
        <v>1.1759735660526196</v>
      </c>
      <c r="O56" s="1"/>
      <c r="P56" s="1">
        <f t="shared" si="72"/>
        <v>-1.4023114523139093</v>
      </c>
      <c r="Q56" s="1">
        <f t="shared" si="73"/>
        <v>2.3136589020083864</v>
      </c>
      <c r="R56" s="1">
        <f t="shared" si="74"/>
        <v>1.419561252321567</v>
      </c>
      <c r="S56" s="1">
        <f t="shared" si="75"/>
        <v>1.9104988449249185</v>
      </c>
      <c r="T56" s="1"/>
      <c r="U56" s="1">
        <f t="shared" si="54"/>
        <v>-1.4640982992220226</v>
      </c>
      <c r="V56" s="1">
        <f t="shared" si="55"/>
        <v>1.8973439993036798</v>
      </c>
      <c r="W56" s="1">
        <f t="shared" si="56"/>
        <v>1.0579335145521871</v>
      </c>
      <c r="X56" s="1">
        <f t="shared" si="57"/>
        <v>1.5200441860345977</v>
      </c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t="s">
        <v>189</v>
      </c>
      <c r="AL56">
        <v>-273.17685454091497</v>
      </c>
      <c r="AM56">
        <v>-274.19808419999998</v>
      </c>
      <c r="AN56">
        <v>-274.28740435199899</v>
      </c>
      <c r="AO56">
        <v>-274.32624962079302</v>
      </c>
      <c r="AP56" t="s">
        <v>189</v>
      </c>
      <c r="AQ56">
        <v>-76.827255627849993</v>
      </c>
      <c r="AR56">
        <v>-77.090391569999994</v>
      </c>
      <c r="AS56">
        <v>-77.106365756350996</v>
      </c>
      <c r="AT56">
        <v>-77.118716398987999</v>
      </c>
      <c r="AU56" t="s">
        <v>189</v>
      </c>
      <c r="AV56">
        <v>-196.35155633796199</v>
      </c>
      <c r="AW56">
        <v>-197.10376944999999</v>
      </c>
      <c r="AX56">
        <v>-197.17841285102199</v>
      </c>
      <c r="AY56">
        <v>-197.20418204776601</v>
      </c>
      <c r="AZ56" t="s">
        <v>375</v>
      </c>
      <c r="BA56">
        <v>-196.35178312857201</v>
      </c>
      <c r="BB56">
        <v>-197.10451494</v>
      </c>
      <c r="BC56">
        <v>-197.179106337657</v>
      </c>
      <c r="BD56">
        <v>-197.20493159341299</v>
      </c>
      <c r="BE56" t="s">
        <v>376</v>
      </c>
      <c r="BF56">
        <v>-76.827407189737997</v>
      </c>
      <c r="BG56">
        <v>-77.091092829999994</v>
      </c>
      <c r="BH56">
        <v>-77.107019467358995</v>
      </c>
      <c r="BI56">
        <v>-77.119443994291998</v>
      </c>
      <c r="BK56" t="s">
        <v>189</v>
      </c>
      <c r="BL56">
        <v>-273.25066131739698</v>
      </c>
      <c r="BM56">
        <v>-274.47256369000002</v>
      </c>
      <c r="BN56">
        <v>-274.54290199999502</v>
      </c>
      <c r="BO56">
        <v>-274.59781059747303</v>
      </c>
      <c r="BP56" t="s">
        <v>189</v>
      </c>
      <c r="BQ56">
        <v>-76.848937083506996</v>
      </c>
      <c r="BR56">
        <v>-77.163216129999995</v>
      </c>
      <c r="BS56">
        <v>-77.174352600153995</v>
      </c>
      <c r="BT56">
        <v>-77.191397855771001</v>
      </c>
      <c r="BU56" t="s">
        <v>189</v>
      </c>
      <c r="BV56">
        <v>-196.40395895934401</v>
      </c>
      <c r="BW56">
        <v>-197.30566051</v>
      </c>
      <c r="BX56">
        <v>-197.366287185082</v>
      </c>
      <c r="BY56">
        <v>-197.403368168122</v>
      </c>
      <c r="BZ56" t="s">
        <v>375</v>
      </c>
      <c r="CA56">
        <v>-196.40397930267801</v>
      </c>
      <c r="CB56">
        <v>-197.30594618999999</v>
      </c>
      <c r="CC56">
        <v>-197.36653888388699</v>
      </c>
      <c r="CD56">
        <v>-197.40364234019401</v>
      </c>
      <c r="CE56" t="s">
        <v>376</v>
      </c>
      <c r="CF56">
        <v>-76.849015203777</v>
      </c>
      <c r="CG56">
        <v>-77.163593890000001</v>
      </c>
      <c r="CH56">
        <v>-77.174677191808001</v>
      </c>
      <c r="CI56">
        <v>-77.191745912778998</v>
      </c>
    </row>
    <row r="57" spans="1:121" x14ac:dyDescent="0.2">
      <c r="A57" t="s">
        <v>194</v>
      </c>
      <c r="B57" s="1"/>
      <c r="C57" s="1"/>
      <c r="D57" s="1">
        <f t="shared" si="11"/>
        <v>3.0760746206047562</v>
      </c>
      <c r="E57" s="1"/>
      <c r="F57" s="1">
        <f t="shared" si="68"/>
        <v>-2.159004838929389</v>
      </c>
      <c r="G57" s="1">
        <f t="shared" si="69"/>
        <v>5.7767708807754188</v>
      </c>
      <c r="H57" s="1">
        <f t="shared" si="70"/>
        <v>4.431769185222306</v>
      </c>
      <c r="I57" s="1">
        <f t="shared" si="71"/>
        <v>5.5253701966913811</v>
      </c>
      <c r="J57" s="1"/>
      <c r="K57" s="1">
        <f t="shared" ref="K57:K72" si="76">627.5095*(BA57+BF57-AL57)</f>
        <v>-2.8607727759208328</v>
      </c>
      <c r="L57" s="1">
        <f t="shared" ref="L57:L72" si="77">627.5095*(BB57+BG57-AM57)</f>
        <v>3.3441173523035266</v>
      </c>
      <c r="M57" s="1">
        <f t="shared" si="42"/>
        <v>2.1391846840344408</v>
      </c>
      <c r="N57" s="1">
        <f t="shared" ref="N57:N72" si="78">627.5095*(BD57+BI57-AO57)</f>
        <v>3.0070119346378421</v>
      </c>
      <c r="O57" s="1"/>
      <c r="P57" s="1">
        <f t="shared" si="72"/>
        <v>-2.6819401123185664</v>
      </c>
      <c r="Q57" s="1">
        <f t="shared" si="73"/>
        <v>5.0956469690972339</v>
      </c>
      <c r="R57" s="1">
        <f t="shared" si="74"/>
        <v>3.6682596096724054</v>
      </c>
      <c r="S57" s="1">
        <f t="shared" si="75"/>
        <v>4.7946552057382066</v>
      </c>
      <c r="T57" s="1"/>
      <c r="U57" s="1">
        <f t="shared" si="54"/>
        <v>-2.8076149112629674</v>
      </c>
      <c r="V57" s="1">
        <f t="shared" si="55"/>
        <v>4.1236535788543778</v>
      </c>
      <c r="W57" s="1">
        <f t="shared" si="56"/>
        <v>2.7984776023616997</v>
      </c>
      <c r="X57" s="1">
        <f t="shared" si="57"/>
        <v>3.853630590300861</v>
      </c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t="s">
        <v>194</v>
      </c>
      <c r="AL57">
        <v>-443.38879328022898</v>
      </c>
      <c r="AM57">
        <v>-444.95432772999999</v>
      </c>
      <c r="AN57">
        <v>-445.06903667318397</v>
      </c>
      <c r="AO57">
        <v>-445.12672750981301</v>
      </c>
      <c r="AP57" t="s">
        <v>194</v>
      </c>
      <c r="AQ57">
        <v>-247.04064960905799</v>
      </c>
      <c r="AR57">
        <v>-247.84128551000001</v>
      </c>
      <c r="AS57">
        <v>-247.883477821979</v>
      </c>
      <c r="AT57">
        <v>-247.91364791341601</v>
      </c>
      <c r="AU57" t="s">
        <v>194</v>
      </c>
      <c r="AV57">
        <v>-196.351584264244</v>
      </c>
      <c r="AW57">
        <v>-197.10383634999999</v>
      </c>
      <c r="AX57">
        <v>-197.178496377752</v>
      </c>
      <c r="AY57">
        <v>-197.204274358872</v>
      </c>
      <c r="AZ57" t="s">
        <v>377</v>
      </c>
      <c r="BA57">
        <v>-196.352114316952</v>
      </c>
      <c r="BB57">
        <v>-197.1056379</v>
      </c>
      <c r="BC57">
        <v>-197.180171996556</v>
      </c>
      <c r="BD57">
        <v>-197.20609160582401</v>
      </c>
      <c r="BE57" t="s">
        <v>378</v>
      </c>
      <c r="BF57">
        <v>-247.04123789469699</v>
      </c>
      <c r="BG57">
        <v>-247.84336063999999</v>
      </c>
      <c r="BH57">
        <v>-247.885455668981</v>
      </c>
      <c r="BI57">
        <v>-247.91584392564499</v>
      </c>
      <c r="BK57" t="s">
        <v>194</v>
      </c>
      <c r="BL57">
        <v>-443.502189872126</v>
      </c>
      <c r="BM57">
        <v>-445.38144123000001</v>
      </c>
      <c r="BN57">
        <v>-445.469181675014</v>
      </c>
      <c r="BO57">
        <v>-445.551180034016</v>
      </c>
      <c r="BP57" t="s">
        <v>194</v>
      </c>
      <c r="BQ57">
        <v>-247.102505952353</v>
      </c>
      <c r="BR57">
        <v>-248.06765407</v>
      </c>
      <c r="BS57">
        <v>-248.097030338884</v>
      </c>
      <c r="BT57">
        <v>-248.14014331390999</v>
      </c>
      <c r="BU57" t="s">
        <v>194</v>
      </c>
      <c r="BV57">
        <v>-196.403957863215</v>
      </c>
      <c r="BW57">
        <v>-197.30566673000001</v>
      </c>
      <c r="BX57">
        <v>-197.36630559258401</v>
      </c>
      <c r="BY57">
        <v>-197.403395950993</v>
      </c>
      <c r="BZ57" t="s">
        <v>377</v>
      </c>
      <c r="CA57">
        <v>-196.40401058374999</v>
      </c>
      <c r="CB57">
        <v>-197.30636686</v>
      </c>
      <c r="CC57">
        <v>-197.366917637922</v>
      </c>
      <c r="CD57">
        <v>-197.404060465979</v>
      </c>
      <c r="CE57" t="s">
        <v>378</v>
      </c>
      <c r="CF57">
        <v>-247.10265350735</v>
      </c>
      <c r="CG57">
        <v>-248.06850291000001</v>
      </c>
      <c r="CH57">
        <v>-248.097804379346</v>
      </c>
      <c r="CI57">
        <v>-248.14097841704199</v>
      </c>
    </row>
    <row r="58" spans="1:121" x14ac:dyDescent="0.2">
      <c r="A58" t="s">
        <v>166</v>
      </c>
      <c r="B58" s="1"/>
      <c r="C58" s="1"/>
      <c r="D58" s="1">
        <f t="shared" si="11"/>
        <v>2.0088887695560489</v>
      </c>
      <c r="E58" s="1"/>
      <c r="F58" s="1">
        <f t="shared" si="68"/>
        <v>-0.69977898344690781</v>
      </c>
      <c r="G58" s="1">
        <f t="shared" si="69"/>
        <v>5.3120749956215851</v>
      </c>
      <c r="H58" s="1">
        <f t="shared" si="70"/>
        <v>3.6714798422238046</v>
      </c>
      <c r="I58" s="1">
        <f t="shared" si="71"/>
        <v>4.4913198462028596</v>
      </c>
      <c r="J58" s="1"/>
      <c r="K58" s="1">
        <f t="shared" si="76"/>
        <v>-1.3665775284475135</v>
      </c>
      <c r="L58" s="1">
        <f t="shared" si="77"/>
        <v>3.1775951562744971</v>
      </c>
      <c r="M58" s="1">
        <f t="shared" si="42"/>
        <v>1.6821967811379763</v>
      </c>
      <c r="N58" s="1">
        <f t="shared" si="78"/>
        <v>2.2909247906413723</v>
      </c>
      <c r="O58" s="1"/>
      <c r="P58" s="1">
        <f t="shared" si="72"/>
        <v>-1.300508090491864</v>
      </c>
      <c r="Q58" s="1">
        <f t="shared" si="73"/>
        <v>4.4199008138197593</v>
      </c>
      <c r="R58" s="1">
        <f t="shared" si="74"/>
        <v>2.714896155092906</v>
      </c>
      <c r="S58" s="1">
        <f t="shared" si="75"/>
        <v>3.4809403946995756</v>
      </c>
      <c r="T58" s="1"/>
      <c r="U58" s="1">
        <f t="shared" si="54"/>
        <v>-1.452657010720191</v>
      </c>
      <c r="V58" s="1">
        <f t="shared" si="55"/>
        <v>3.5144861815514243</v>
      </c>
      <c r="W58" s="1">
        <f t="shared" si="56"/>
        <v>1.9120911433581016</v>
      </c>
      <c r="X58" s="1">
        <f t="shared" si="57"/>
        <v>2.6133952817540362</v>
      </c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t="s">
        <v>166</v>
      </c>
      <c r="AL58">
        <v>-461.45315455493102</v>
      </c>
      <c r="AM58">
        <v>-463.07548215999998</v>
      </c>
      <c r="AN58">
        <v>-463.14586929301998</v>
      </c>
      <c r="AO58">
        <v>-463.22607464042198</v>
      </c>
      <c r="AP58" t="s">
        <v>166</v>
      </c>
      <c r="AQ58">
        <v>-230.72713634704201</v>
      </c>
      <c r="AR58">
        <v>-231.53351137999999</v>
      </c>
      <c r="AS58">
        <v>-231.570011893866</v>
      </c>
      <c r="AT58">
        <v>-231.60946256438899</v>
      </c>
      <c r="AU58" t="s">
        <v>166</v>
      </c>
      <c r="AV58">
        <v>-230.727133376637</v>
      </c>
      <c r="AW58">
        <v>-231.53350545000001</v>
      </c>
      <c r="AX58">
        <v>-231.57000652384099</v>
      </c>
      <c r="AY58">
        <v>-231.60945470256499</v>
      </c>
      <c r="AZ58" t="s">
        <v>379</v>
      </c>
      <c r="BA58">
        <v>-230.72738634880599</v>
      </c>
      <c r="BB58">
        <v>-231.53459337999999</v>
      </c>
      <c r="BC58">
        <v>-231.571002318144</v>
      </c>
      <c r="BD58">
        <v>-231.61054463916699</v>
      </c>
      <c r="BE58" t="s">
        <v>380</v>
      </c>
      <c r="BF58">
        <v>-230.72794598594899</v>
      </c>
      <c r="BG58">
        <v>-231.53582496000001</v>
      </c>
      <c r="BH58">
        <v>-231.572186223778</v>
      </c>
      <c r="BI58">
        <v>-231.611879180366</v>
      </c>
      <c r="BK58" t="s">
        <v>166</v>
      </c>
      <c r="BL58">
        <v>-461.56016352209798</v>
      </c>
      <c r="BM58">
        <v>-463.49166804999999</v>
      </c>
      <c r="BN58">
        <v>-463.53407735444699</v>
      </c>
      <c r="BO58">
        <v>-463.641921102845</v>
      </c>
      <c r="BP58" t="s">
        <v>166</v>
      </c>
      <c r="BQ58">
        <v>-230.781120428462</v>
      </c>
      <c r="BR58">
        <v>-231.74231516</v>
      </c>
      <c r="BS58">
        <v>-231.76487801422201</v>
      </c>
      <c r="BT58">
        <v>-231.81819084721599</v>
      </c>
      <c r="BU58" t="s">
        <v>166</v>
      </c>
      <c r="BV58">
        <v>-230.78111558511301</v>
      </c>
      <c r="BW58">
        <v>-231.74230933000001</v>
      </c>
      <c r="BX58">
        <v>-231.76487287798801</v>
      </c>
      <c r="BY58">
        <v>-231.81818302424099</v>
      </c>
      <c r="BZ58" t="s">
        <v>379</v>
      </c>
      <c r="CA58">
        <v>-230.78118178181401</v>
      </c>
      <c r="CB58">
        <v>-231.74284237000001</v>
      </c>
      <c r="CC58">
        <v>-231.76533667348599</v>
      </c>
      <c r="CD58">
        <v>-231.818685792667</v>
      </c>
      <c r="CE58" t="s">
        <v>380</v>
      </c>
      <c r="CF58">
        <v>-230.78129669648899</v>
      </c>
      <c r="CG58">
        <v>-231.74322498999999</v>
      </c>
      <c r="CH58">
        <v>-231.76569356989199</v>
      </c>
      <c r="CI58">
        <v>-231.81907059987199</v>
      </c>
    </row>
    <row r="59" spans="1:121" x14ac:dyDescent="0.2">
      <c r="A59" t="s">
        <v>195</v>
      </c>
      <c r="B59" s="1"/>
      <c r="C59" s="1"/>
      <c r="D59" s="1">
        <f t="shared" si="11"/>
        <v>2.6631937977946212</v>
      </c>
      <c r="E59" s="1"/>
      <c r="F59" s="1">
        <f t="shared" si="68"/>
        <v>-0.28413567723923172</v>
      </c>
      <c r="G59" s="1">
        <f t="shared" si="69"/>
        <v>5.7289170062963999</v>
      </c>
      <c r="H59" s="1">
        <f t="shared" si="70"/>
        <v>4.092920196060664</v>
      </c>
      <c r="I59" s="1">
        <f t="shared" si="71"/>
        <v>4.9115730230127808</v>
      </c>
      <c r="J59" s="1"/>
      <c r="K59" s="1">
        <f t="shared" si="76"/>
        <v>-0.78030785239764855</v>
      </c>
      <c r="L59" s="1">
        <f t="shared" si="77"/>
        <v>3.7295274120864166</v>
      </c>
      <c r="M59" s="1">
        <f t="shared" si="42"/>
        <v>2.2369419543675817</v>
      </c>
      <c r="N59" s="1">
        <f t="shared" si="78"/>
        <v>2.8583620444287372</v>
      </c>
      <c r="O59" s="1"/>
      <c r="P59" s="1">
        <f t="shared" si="72"/>
        <v>-0.72749843121256241</v>
      </c>
      <c r="Q59" s="1">
        <f t="shared" si="73"/>
        <v>4.9847095645848256</v>
      </c>
      <c r="R59" s="1">
        <f t="shared" si="74"/>
        <v>3.2925008223379821</v>
      </c>
      <c r="S59" s="1">
        <f t="shared" si="75"/>
        <v>4.0658813011897825</v>
      </c>
      <c r="T59" s="1"/>
      <c r="U59" s="1">
        <f t="shared" si="54"/>
        <v>-0.87185183485255147</v>
      </c>
      <c r="V59" s="1">
        <f t="shared" si="55"/>
        <v>4.1279896695148262</v>
      </c>
      <c r="W59" s="1">
        <f t="shared" si="56"/>
        <v>2.5368969552977205</v>
      </c>
      <c r="X59" s="1">
        <f t="shared" si="57"/>
        <v>3.2517738098158175</v>
      </c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t="s">
        <v>195</v>
      </c>
      <c r="AL59">
        <v>-493.44631730601799</v>
      </c>
      <c r="AM59">
        <v>-495.12657985999999</v>
      </c>
      <c r="AN59">
        <v>-495.18404145109503</v>
      </c>
      <c r="AO59">
        <v>-495.26798737685601</v>
      </c>
      <c r="AP59" t="s">
        <v>195</v>
      </c>
      <c r="AQ59">
        <v>-246.72339004992401</v>
      </c>
      <c r="AR59">
        <v>-247.55872488</v>
      </c>
      <c r="AS59">
        <v>-247.588753970043</v>
      </c>
      <c r="AT59">
        <v>-247.630073427497</v>
      </c>
      <c r="AU59" t="s">
        <v>195</v>
      </c>
      <c r="AV59">
        <v>-246.723380055099</v>
      </c>
      <c r="AW59">
        <v>-247.55872536999999</v>
      </c>
      <c r="AX59">
        <v>-247.588764997813</v>
      </c>
      <c r="AY59">
        <v>-247.63008685985201</v>
      </c>
      <c r="AZ59" t="s">
        <v>381</v>
      </c>
      <c r="BA59">
        <v>-246.72362470343199</v>
      </c>
      <c r="BB59">
        <v>-247.55988017999999</v>
      </c>
      <c r="BC59">
        <v>-247.58982618382399</v>
      </c>
      <c r="BD59">
        <v>-247.63124783147299</v>
      </c>
      <c r="BE59" t="s">
        <v>382</v>
      </c>
      <c r="BF59">
        <v>-246.72393610225001</v>
      </c>
      <c r="BG59">
        <v>-247.56075630000001</v>
      </c>
      <c r="BH59">
        <v>-247.59065047350401</v>
      </c>
      <c r="BI59">
        <v>-247.632184455708</v>
      </c>
      <c r="BK59" t="s">
        <v>195</v>
      </c>
      <c r="BL59">
        <v>-493.55583451619901</v>
      </c>
      <c r="BM59">
        <v>-495.55859041000002</v>
      </c>
      <c r="BN59">
        <v>-495.58756445851202</v>
      </c>
      <c r="BO59">
        <v>-495.70016425540302</v>
      </c>
      <c r="BP59" t="s">
        <v>195</v>
      </c>
      <c r="BQ59">
        <v>-246.77851008374799</v>
      </c>
      <c r="BR59">
        <v>-247.77533259</v>
      </c>
      <c r="BS59">
        <v>-247.79116360336999</v>
      </c>
      <c r="BT59">
        <v>-247.846846287451</v>
      </c>
      <c r="BU59" t="s">
        <v>195</v>
      </c>
      <c r="BV59">
        <v>-246.778483774949</v>
      </c>
      <c r="BW59">
        <v>-247.77531418000001</v>
      </c>
      <c r="BX59">
        <v>-247.79115392131499</v>
      </c>
      <c r="BY59">
        <v>-247.84683857393301</v>
      </c>
      <c r="BZ59" t="s">
        <v>381</v>
      </c>
      <c r="CA59">
        <v>-246.778552436783</v>
      </c>
      <c r="CB59">
        <v>-247.77582303</v>
      </c>
      <c r="CC59">
        <v>-247.79159585468901</v>
      </c>
      <c r="CD59">
        <v>-247.847315445714</v>
      </c>
      <c r="CE59" t="s">
        <v>382</v>
      </c>
      <c r="CF59">
        <v>-246.77867146369601</v>
      </c>
      <c r="CG59">
        <v>-247.77618901</v>
      </c>
      <c r="CH59">
        <v>-247.79192580135501</v>
      </c>
      <c r="CI59">
        <v>-247.84766677848501</v>
      </c>
    </row>
    <row r="60" spans="1:121" x14ac:dyDescent="0.2">
      <c r="A60" t="s">
        <v>206</v>
      </c>
      <c r="B60" s="1"/>
      <c r="C60" s="1"/>
      <c r="D60" s="1">
        <f t="shared" si="11"/>
        <v>2.4782362483726903</v>
      </c>
      <c r="E60" s="1"/>
      <c r="F60" s="1">
        <f t="shared" si="68"/>
        <v>-0.19140069367104287</v>
      </c>
      <c r="G60" s="1">
        <f t="shared" si="69"/>
        <v>5.7133798710927985</v>
      </c>
      <c r="H60" s="1">
        <f t="shared" si="70"/>
        <v>4.1107933433308252</v>
      </c>
      <c r="I60" s="1">
        <f t="shared" si="71"/>
        <v>4.9242820821030078</v>
      </c>
      <c r="J60" s="1"/>
      <c r="K60" s="1">
        <f t="shared" si="76"/>
        <v>-0.85294863513950347</v>
      </c>
      <c r="L60" s="1">
        <f t="shared" si="77"/>
        <v>3.5600935720218341</v>
      </c>
      <c r="M60" s="1">
        <f t="shared" si="42"/>
        <v>2.1019613124933105</v>
      </c>
      <c r="N60" s="1">
        <f t="shared" si="78"/>
        <v>2.6997936216954135</v>
      </c>
      <c r="O60" s="1"/>
      <c r="P60" s="1">
        <f t="shared" si="72"/>
        <v>-0.78881936052589807</v>
      </c>
      <c r="Q60" s="1">
        <f t="shared" si="73"/>
        <v>4.8348289204994375</v>
      </c>
      <c r="R60" s="1">
        <f t="shared" si="74"/>
        <v>3.1723872943123332</v>
      </c>
      <c r="S60" s="1">
        <f t="shared" si="75"/>
        <v>3.9248670255927975</v>
      </c>
      <c r="T60" s="1"/>
      <c r="U60" s="1">
        <f t="shared" si="54"/>
        <v>-0.94890816223800911</v>
      </c>
      <c r="V60" s="1">
        <f t="shared" si="55"/>
        <v>3.9266595215166498</v>
      </c>
      <c r="W60" s="1">
        <f t="shared" si="56"/>
        <v>2.3667473784825037</v>
      </c>
      <c r="X60" s="1">
        <f t="shared" si="57"/>
        <v>3.0557920796415532</v>
      </c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t="s">
        <v>206</v>
      </c>
      <c r="AL60">
        <v>-477.45019774814898</v>
      </c>
      <c r="AM60">
        <v>-479.10133143000002</v>
      </c>
      <c r="AN60">
        <v>-479.16530653491799</v>
      </c>
      <c r="AO60">
        <v>-479.24737181295501</v>
      </c>
      <c r="AP60" t="s">
        <v>206</v>
      </c>
      <c r="AQ60">
        <v>-230.72712847984701</v>
      </c>
      <c r="AR60">
        <v>-231.53353552999999</v>
      </c>
      <c r="AS60">
        <v>-231.57003573832799</v>
      </c>
      <c r="AT60">
        <v>-231.609494362302</v>
      </c>
      <c r="AU60" t="s">
        <v>206</v>
      </c>
      <c r="AV60">
        <v>-246.72337428470999</v>
      </c>
      <c r="AW60">
        <v>-247.55869104999999</v>
      </c>
      <c r="AX60">
        <v>-247.588719830679</v>
      </c>
      <c r="AY60">
        <v>-247.630030107972</v>
      </c>
      <c r="AZ60" t="s">
        <v>383</v>
      </c>
      <c r="BA60">
        <v>-246.72358473851</v>
      </c>
      <c r="BB60">
        <v>-247.55972804999999</v>
      </c>
      <c r="BC60">
        <v>-247.58966933567999</v>
      </c>
      <c r="BD60">
        <v>-247.631071910163</v>
      </c>
      <c r="BE60" t="s">
        <v>384</v>
      </c>
      <c r="BF60">
        <v>-230.72797226975399</v>
      </c>
      <c r="BG60">
        <v>-231.53593000999999</v>
      </c>
      <c r="BH60">
        <v>-231.572287510807</v>
      </c>
      <c r="BI60">
        <v>-231.611997507973</v>
      </c>
      <c r="BK60" t="s">
        <v>206</v>
      </c>
      <c r="BL60">
        <v>-477.55834476355602</v>
      </c>
      <c r="BM60">
        <v>-479.52534014999998</v>
      </c>
      <c r="BN60">
        <v>-479.5610832008</v>
      </c>
      <c r="BO60">
        <v>-479.671276310834</v>
      </c>
      <c r="BP60" t="s">
        <v>206</v>
      </c>
      <c r="BQ60">
        <v>-230.781100284269</v>
      </c>
      <c r="BR60">
        <v>-231.74231556000001</v>
      </c>
      <c r="BS60">
        <v>-231.76487604166601</v>
      </c>
      <c r="BT60">
        <v>-231.818197467668</v>
      </c>
      <c r="BU60" t="s">
        <v>206</v>
      </c>
      <c r="BV60">
        <v>-246.77850154290201</v>
      </c>
      <c r="BW60">
        <v>-247.77531980000001</v>
      </c>
      <c r="BX60">
        <v>-247.79115163839001</v>
      </c>
      <c r="BY60">
        <v>-247.84682416969</v>
      </c>
      <c r="BZ60" t="s">
        <v>383</v>
      </c>
      <c r="CA60">
        <v>-246.77856930623301</v>
      </c>
      <c r="CB60">
        <v>-247.77580304</v>
      </c>
      <c r="CC60">
        <v>-247.791571199213</v>
      </c>
      <c r="CD60">
        <v>-247.847277124399</v>
      </c>
      <c r="CE60" t="s">
        <v>384</v>
      </c>
      <c r="CF60">
        <v>-230.78128763867201</v>
      </c>
      <c r="CG60">
        <v>-231.74327958000001</v>
      </c>
      <c r="CH60">
        <v>-231.76574034971799</v>
      </c>
      <c r="CI60">
        <v>-231.81912947198501</v>
      </c>
    </row>
    <row r="61" spans="1:121" x14ac:dyDescent="0.2">
      <c r="A61" t="s">
        <v>175</v>
      </c>
      <c r="B61" s="1"/>
      <c r="C61" s="1"/>
      <c r="D61" s="1">
        <f t="shared" si="11"/>
        <v>2.3454211315123743</v>
      </c>
      <c r="E61" s="1"/>
      <c r="F61" s="1">
        <f t="shared" si="68"/>
        <v>0.80878405845120005</v>
      </c>
      <c r="G61" s="1">
        <f t="shared" si="69"/>
        <v>4.3907027967721559</v>
      </c>
      <c r="H61" s="1">
        <f t="shared" si="70"/>
        <v>3.3563295110947626</v>
      </c>
      <c r="I61" s="1">
        <f t="shared" si="71"/>
        <v>3.8551811700308272</v>
      </c>
      <c r="J61" s="1"/>
      <c r="K61" s="1">
        <f t="shared" si="76"/>
        <v>0.27730309525620023</v>
      </c>
      <c r="L61" s="1">
        <f t="shared" si="77"/>
        <v>2.8638968821460478</v>
      </c>
      <c r="M61" s="1">
        <f t="shared" si="42"/>
        <v>1.9057725889138635</v>
      </c>
      <c r="N61" s="1">
        <f t="shared" si="78"/>
        <v>2.2575365274471331</v>
      </c>
      <c r="O61" s="1"/>
      <c r="P61" s="1">
        <f t="shared" si="72"/>
        <v>0.37170706583360852</v>
      </c>
      <c r="Q61" s="1">
        <f t="shared" si="73"/>
        <v>3.8946565370261097</v>
      </c>
      <c r="R61" s="1">
        <f t="shared" si="74"/>
        <v>2.8081903650613822</v>
      </c>
      <c r="S61" s="1">
        <f t="shared" si="75"/>
        <v>3.2665810190421913</v>
      </c>
      <c r="T61" s="1"/>
      <c r="U61" s="1">
        <f t="shared" si="54"/>
        <v>0.21414009993233379</v>
      </c>
      <c r="V61" s="1">
        <f t="shared" si="55"/>
        <v>3.2340710112745881</v>
      </c>
      <c r="W61" s="1">
        <f t="shared" si="56"/>
        <v>2.2151548966683712</v>
      </c>
      <c r="X61" s="1">
        <f t="shared" si="57"/>
        <v>2.6309276078991886</v>
      </c>
      <c r="Y61" s="1"/>
      <c r="Z61" s="1">
        <f t="shared" ref="Z61:AC61" si="79">627.5095*(CQ61+CV61-CL61)</f>
        <v>0.25528359172678428</v>
      </c>
      <c r="AA61" s="1">
        <f t="shared" si="79"/>
        <v>3.5916824002348591</v>
      </c>
      <c r="AB61" s="1">
        <f t="shared" si="79"/>
        <v>2.4867981825104009</v>
      </c>
      <c r="AC61" s="1">
        <f t="shared" si="79"/>
        <v>2.9382898652616336</v>
      </c>
      <c r="AD61" s="1"/>
      <c r="AE61" s="1">
        <f t="shared" ref="AE61:AH62" si="80">627.5095*(DA61+DF61-CL61)</f>
        <v>0.2252626361340116</v>
      </c>
      <c r="AF61" s="1">
        <f t="shared" si="80"/>
        <v>3.3700146693666344</v>
      </c>
      <c r="AG61" s="1">
        <f t="shared" si="80"/>
        <v>2.3262394715761832</v>
      </c>
      <c r="AH61" s="1">
        <f t="shared" si="80"/>
        <v>2.762931042211223</v>
      </c>
      <c r="AI61" s="1"/>
      <c r="AJ61" s="1"/>
      <c r="AK61" t="s">
        <v>175</v>
      </c>
      <c r="AL61">
        <v>-307.55562817057</v>
      </c>
      <c r="AM61">
        <v>-308.63098073999998</v>
      </c>
      <c r="AN61">
        <v>-308.68179778115001</v>
      </c>
      <c r="AO61">
        <v>-308.73441648336899</v>
      </c>
      <c r="AP61" t="s">
        <v>175</v>
      </c>
      <c r="AQ61">
        <v>-230.727124809618</v>
      </c>
      <c r="AR61">
        <v>-231.53351873</v>
      </c>
      <c r="AS61">
        <v>-231.57001826535799</v>
      </c>
      <c r="AT61">
        <v>-231.60947567504701</v>
      </c>
      <c r="AU61" t="s">
        <v>175</v>
      </c>
      <c r="AV61">
        <v>-76.827214481566998</v>
      </c>
      <c r="AW61">
        <v>-77.090464979999993</v>
      </c>
      <c r="AX61">
        <v>-77.106430864478995</v>
      </c>
      <c r="AY61">
        <v>-77.118797186321004</v>
      </c>
      <c r="AZ61" t="s">
        <v>238</v>
      </c>
      <c r="BA61">
        <v>-76.827355301148998</v>
      </c>
      <c r="BB61">
        <v>-77.091143419999995</v>
      </c>
      <c r="BC61">
        <v>-77.107072268069004</v>
      </c>
      <c r="BD61">
        <v>-77.119490049313995</v>
      </c>
      <c r="BE61" t="s">
        <v>258</v>
      </c>
      <c r="BF61">
        <v>-230.72783095882801</v>
      </c>
      <c r="BG61">
        <v>-231.53527341</v>
      </c>
      <c r="BH61">
        <v>-231.571688471269</v>
      </c>
      <c r="BI61">
        <v>-231.61132882074801</v>
      </c>
      <c r="BK61" t="s">
        <v>175</v>
      </c>
      <c r="BL61">
        <v>-307.63054313535201</v>
      </c>
      <c r="BM61">
        <v>-308.91173223999999</v>
      </c>
      <c r="BN61">
        <v>-308.94368338460498</v>
      </c>
      <c r="BO61">
        <v>-309.01479659410597</v>
      </c>
      <c r="BP61" t="s">
        <v>175</v>
      </c>
      <c r="BQ61">
        <v>-230.781105769763</v>
      </c>
      <c r="BR61">
        <v>-231.74231212000001</v>
      </c>
      <c r="BS61">
        <v>-231.76487285450301</v>
      </c>
      <c r="BT61">
        <v>-231.81819294180701</v>
      </c>
      <c r="BU61" t="s">
        <v>175</v>
      </c>
      <c r="BV61">
        <v>-76.848845012699002</v>
      </c>
      <c r="BW61">
        <v>-77.163213589999998</v>
      </c>
      <c r="BX61">
        <v>-77.174335394083997</v>
      </c>
      <c r="BY61">
        <v>-77.191398024305997</v>
      </c>
      <c r="BZ61" t="s">
        <v>238</v>
      </c>
      <c r="CA61">
        <v>-76.848943105409006</v>
      </c>
      <c r="CB61">
        <v>-77.163533839999999</v>
      </c>
      <c r="CC61">
        <v>-77.174616705971005</v>
      </c>
      <c r="CD61">
        <v>-77.191696306851995</v>
      </c>
      <c r="CE61" t="s">
        <v>258</v>
      </c>
      <c r="CF61">
        <v>-230.781258775986</v>
      </c>
      <c r="CG61">
        <v>-231.74304458</v>
      </c>
      <c r="CH61">
        <v>-231.76553660475199</v>
      </c>
      <c r="CI61">
        <v>-231.81890763740901</v>
      </c>
      <c r="CK61" t="s">
        <v>175</v>
      </c>
      <c r="CL61">
        <v>-307.64814337416499</v>
      </c>
      <c r="CM61">
        <v>-309.000047</v>
      </c>
      <c r="CN61">
        <v>-309.01682138660198</v>
      </c>
      <c r="CO61">
        <v>-309.09221520479099</v>
      </c>
      <c r="CP61" t="s">
        <v>175</v>
      </c>
      <c r="CQ61">
        <v>-230.79435865632701</v>
      </c>
      <c r="CR61">
        <v>-231.80889149999999</v>
      </c>
      <c r="CS61">
        <v>-231.82023026033701</v>
      </c>
      <c r="CT61">
        <v>-231.87680243958101</v>
      </c>
      <c r="CU61" t="s">
        <v>175</v>
      </c>
      <c r="CV61">
        <v>-76.853377897556001</v>
      </c>
      <c r="CW61">
        <v>-77.185431789999996</v>
      </c>
      <c r="CX61">
        <v>-77.192628161269994</v>
      </c>
      <c r="CY61">
        <v>-77.210730302450003</v>
      </c>
      <c r="CZ61" t="s">
        <v>238</v>
      </c>
      <c r="DA61">
        <v>-76.853391644634996</v>
      </c>
      <c r="DB61">
        <v>-77.185551829999994</v>
      </c>
      <c r="DC61">
        <v>-77.192713825935996</v>
      </c>
      <c r="DD61">
        <v>-77.210822969364003</v>
      </c>
      <c r="DE61" t="s">
        <v>258</v>
      </c>
      <c r="DF61">
        <v>-230.79439275068401</v>
      </c>
      <c r="DG61">
        <v>-231.80912470999999</v>
      </c>
      <c r="DH61">
        <v>-231.82040046225299</v>
      </c>
      <c r="DI61">
        <v>-231.87698922472799</v>
      </c>
      <c r="DN61" s="1"/>
      <c r="DO61" s="1"/>
      <c r="DP61" s="1"/>
      <c r="DQ61" s="1"/>
    </row>
    <row r="62" spans="1:121" x14ac:dyDescent="0.2">
      <c r="A62" t="s">
        <v>167</v>
      </c>
      <c r="B62" s="1"/>
      <c r="C62" s="1"/>
      <c r="D62" s="1">
        <f t="shared" si="11"/>
        <v>1.32975701899124</v>
      </c>
      <c r="E62" s="1"/>
      <c r="F62" s="1">
        <f t="shared" si="68"/>
        <v>0.61103525652763691</v>
      </c>
      <c r="G62" s="1">
        <f t="shared" si="69"/>
        <v>1.8527092485629482</v>
      </c>
      <c r="H62" s="1">
        <f t="shared" si="70"/>
        <v>1.5438002712445043</v>
      </c>
      <c r="I62" s="1">
        <f t="shared" si="71"/>
        <v>1.7401111847234261</v>
      </c>
      <c r="J62" s="1"/>
      <c r="K62" s="1">
        <f t="shared" si="76"/>
        <v>0.47575233708563103</v>
      </c>
      <c r="L62" s="1">
        <f t="shared" si="77"/>
        <v>1.2782180262187788</v>
      </c>
      <c r="M62" s="1">
        <f t="shared" si="42"/>
        <v>0.99591941943663997</v>
      </c>
      <c r="N62" s="1">
        <f t="shared" si="78"/>
        <v>1.1383418012406785</v>
      </c>
      <c r="O62" s="1"/>
      <c r="P62" s="1">
        <f t="shared" si="72"/>
        <v>0.56739839146705418</v>
      </c>
      <c r="Q62" s="1">
        <f t="shared" si="73"/>
        <v>1.7601955229789557</v>
      </c>
      <c r="R62" s="1">
        <f t="shared" si="74"/>
        <v>1.4343987420567599</v>
      </c>
      <c r="S62" s="1">
        <f t="shared" si="75"/>
        <v>1.6199096202789094</v>
      </c>
      <c r="T62" s="1"/>
      <c r="U62" s="1">
        <f t="shared" si="54"/>
        <v>0.50743445275579879</v>
      </c>
      <c r="V62" s="1">
        <f t="shared" si="55"/>
        <v>1.5269941674827667</v>
      </c>
      <c r="W62" s="1">
        <f t="shared" si="56"/>
        <v>1.2308421746787659</v>
      </c>
      <c r="X62" s="1">
        <f t="shared" si="57"/>
        <v>1.4024767282464825</v>
      </c>
      <c r="Y62" s="1"/>
      <c r="Z62" s="1">
        <f>627.5095*(CQ62+CV62-CL62)</f>
        <v>0.52799636715060272</v>
      </c>
      <c r="AA62" s="1">
        <f>627.5095*(CR62+CW62-CM62)</f>
        <v>1.6917593368912638</v>
      </c>
      <c r="AB62" s="1">
        <f>627.5095*(CS62+CX62-CN62)</f>
        <v>1.3588645600891998</v>
      </c>
      <c r="AC62" s="1">
        <f>627.5095*(CT62+CY62-CO62)</f>
        <v>1.5471542913158816</v>
      </c>
      <c r="AD62" s="1"/>
      <c r="AE62" s="1">
        <f t="shared" si="80"/>
        <v>0.51780781479717519</v>
      </c>
      <c r="AF62" s="1">
        <f t="shared" si="80"/>
        <v>1.6076793389895205</v>
      </c>
      <c r="AG62" s="1">
        <f t="shared" si="80"/>
        <v>1.3003522535335592</v>
      </c>
      <c r="AH62" s="1">
        <f t="shared" si="80"/>
        <v>1.4836042073387434</v>
      </c>
      <c r="AI62" s="1"/>
      <c r="AJ62" s="1"/>
      <c r="AK62" t="s">
        <v>167</v>
      </c>
      <c r="AL62">
        <v>-153.65549976673799</v>
      </c>
      <c r="AM62">
        <v>-154.18376240000001</v>
      </c>
      <c r="AN62">
        <v>-154.215228066554</v>
      </c>
      <c r="AO62">
        <v>-154.24024305695201</v>
      </c>
      <c r="AP62" t="s">
        <v>167</v>
      </c>
      <c r="AQ62">
        <v>-76.827272006832999</v>
      </c>
      <c r="AR62">
        <v>-77.090384139999998</v>
      </c>
      <c r="AS62">
        <v>-77.106364555032002</v>
      </c>
      <c r="AT62">
        <v>-77.118711605201</v>
      </c>
      <c r="AU62" t="s">
        <v>167</v>
      </c>
      <c r="AV62">
        <v>-76.827254013282001</v>
      </c>
      <c r="AW62">
        <v>-77.090425780000004</v>
      </c>
      <c r="AX62">
        <v>-77.106403309292006</v>
      </c>
      <c r="AY62">
        <v>-77.11875840818</v>
      </c>
      <c r="AZ62" t="s">
        <v>239</v>
      </c>
      <c r="BA62">
        <v>-76.827352279376996</v>
      </c>
      <c r="BB62">
        <v>-77.090829400000004</v>
      </c>
      <c r="BC62">
        <v>-77.106790461198997</v>
      </c>
      <c r="BD62">
        <v>-77.119172027306007</v>
      </c>
      <c r="BE62" t="s">
        <v>259</v>
      </c>
      <c r="BF62">
        <v>-76.827389327784005</v>
      </c>
      <c r="BG62">
        <v>-77.090896029999996</v>
      </c>
      <c r="BH62">
        <v>-77.106850506802004</v>
      </c>
      <c r="BI62">
        <v>-77.119256966590001</v>
      </c>
      <c r="BK62" t="s">
        <v>167</v>
      </c>
      <c r="BL62">
        <v>-153.69877292314399</v>
      </c>
      <c r="BM62">
        <v>-154.32923495</v>
      </c>
      <c r="BN62">
        <v>-154.35099537992701</v>
      </c>
      <c r="BO62">
        <v>-154.38538259264001</v>
      </c>
      <c r="BP62" t="s">
        <v>167</v>
      </c>
      <c r="BQ62">
        <v>-76.84895766855</v>
      </c>
      <c r="BR62">
        <v>-77.16321542</v>
      </c>
      <c r="BS62">
        <v>-77.174358473953006</v>
      </c>
      <c r="BT62">
        <v>-77.191399796615997</v>
      </c>
      <c r="BU62" t="s">
        <v>167</v>
      </c>
      <c r="BV62">
        <v>-76.848911047738994</v>
      </c>
      <c r="BW62">
        <v>-77.163214479999994</v>
      </c>
      <c r="BX62">
        <v>-77.174351046170997</v>
      </c>
      <c r="BY62">
        <v>-77.191401305830993</v>
      </c>
      <c r="BZ62" t="s">
        <v>239</v>
      </c>
      <c r="CA62">
        <v>-76.848952925213993</v>
      </c>
      <c r="CB62">
        <v>-77.163334820000003</v>
      </c>
      <c r="CC62">
        <v>-77.174456576135995</v>
      </c>
      <c r="CD62">
        <v>-77.191513040356</v>
      </c>
      <c r="CE62" t="s">
        <v>259</v>
      </c>
      <c r="CF62">
        <v>-76.849011349690002</v>
      </c>
      <c r="CG62">
        <v>-77.163466709999994</v>
      </c>
      <c r="CH62">
        <v>-77.174577332013001</v>
      </c>
      <c r="CI62">
        <v>-77.191634563446001</v>
      </c>
      <c r="CK62" t="s">
        <v>167</v>
      </c>
      <c r="CL62">
        <v>-153.70778168114799</v>
      </c>
      <c r="CM62">
        <v>-154.37357822999999</v>
      </c>
      <c r="CN62">
        <v>-154.38747891318701</v>
      </c>
      <c r="CO62">
        <v>-154.42394916149499</v>
      </c>
      <c r="CP62" t="s">
        <v>167</v>
      </c>
      <c r="CQ62">
        <v>-76.853494180975005</v>
      </c>
      <c r="CR62">
        <v>-77.185443800000002</v>
      </c>
      <c r="CS62">
        <v>-77.192662930330997</v>
      </c>
      <c r="CT62">
        <v>-77.210743502970004</v>
      </c>
      <c r="CU62" t="s">
        <v>167</v>
      </c>
      <c r="CV62">
        <v>-76.853446084438005</v>
      </c>
      <c r="CW62">
        <v>-77.185438439999999</v>
      </c>
      <c r="CX62">
        <v>-77.192650494429003</v>
      </c>
      <c r="CY62">
        <v>-77.210740111324</v>
      </c>
      <c r="CZ62" t="s">
        <v>239</v>
      </c>
      <c r="DA62">
        <v>-76.853452927573997</v>
      </c>
      <c r="DB62">
        <v>-77.185485290000003</v>
      </c>
      <c r="DC62">
        <v>-77.192685827765999</v>
      </c>
      <c r="DD62">
        <v>-77.210778063234997</v>
      </c>
      <c r="DE62" t="s">
        <v>259</v>
      </c>
      <c r="DF62">
        <v>-76.853503574330006</v>
      </c>
      <c r="DG62">
        <v>-77.185530940000007</v>
      </c>
      <c r="DH62">
        <v>-77.192720842285993</v>
      </c>
      <c r="DI62">
        <v>-77.210806824559995</v>
      </c>
      <c r="DN62" s="1"/>
      <c r="DO62" s="1"/>
      <c r="DP62" s="1"/>
      <c r="DQ62" s="1"/>
    </row>
    <row r="63" spans="1:121" x14ac:dyDescent="0.2">
      <c r="A63" t="s">
        <v>176</v>
      </c>
      <c r="B63" s="1"/>
      <c r="C63" s="1"/>
      <c r="D63" s="1">
        <f t="shared" si="11"/>
        <v>3.919139055671919</v>
      </c>
      <c r="E63" s="1"/>
      <c r="F63" s="1">
        <f t="shared" si="68"/>
        <v>1.3880242852298645</v>
      </c>
      <c r="G63" s="1">
        <f t="shared" si="69"/>
        <v>6.1321483358913671</v>
      </c>
      <c r="H63" s="1">
        <f t="shared" si="70"/>
        <v>4.9160660895499451</v>
      </c>
      <c r="I63" s="1">
        <f t="shared" si="71"/>
        <v>5.65511064540304</v>
      </c>
      <c r="J63" s="1"/>
      <c r="K63" s="1">
        <f t="shared" si="76"/>
        <v>0.7042097816321583</v>
      </c>
      <c r="L63" s="1">
        <f t="shared" si="77"/>
        <v>4.2671775516915664</v>
      </c>
      <c r="M63" s="1">
        <f t="shared" si="42"/>
        <v>3.1479687253438078</v>
      </c>
      <c r="N63" s="1">
        <f t="shared" si="78"/>
        <v>3.6972624637341833</v>
      </c>
      <c r="O63" s="1"/>
      <c r="P63" s="1">
        <f t="shared" si="72"/>
        <v>0.83484496217935178</v>
      </c>
      <c r="Q63" s="1">
        <f t="shared" si="73"/>
        <v>5.7573180862531927</v>
      </c>
      <c r="R63" s="1">
        <f t="shared" si="74"/>
        <v>4.4689384291126144</v>
      </c>
      <c r="S63" s="1">
        <f t="shared" si="75"/>
        <v>5.2010839541319207</v>
      </c>
      <c r="T63" s="1"/>
      <c r="U63" s="1">
        <f t="shared" si="54"/>
        <v>0.66290764347360431</v>
      </c>
      <c r="V63" s="1">
        <f t="shared" si="55"/>
        <v>4.8970590376135545</v>
      </c>
      <c r="W63" s="1">
        <f t="shared" si="56"/>
        <v>3.6906441429821082</v>
      </c>
      <c r="X63" s="1">
        <f t="shared" si="57"/>
        <v>4.361533458231972</v>
      </c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t="s">
        <v>176</v>
      </c>
      <c r="AL63">
        <v>-458.57758801472301</v>
      </c>
      <c r="AM63">
        <v>-460.06408779999998</v>
      </c>
      <c r="AN63">
        <v>-460.12201331808501</v>
      </c>
      <c r="AO63">
        <v>-460.18691047521003</v>
      </c>
      <c r="AP63" t="s">
        <v>176</v>
      </c>
      <c r="AQ63">
        <v>-230.72707381275001</v>
      </c>
      <c r="AR63">
        <v>-231.53353817999999</v>
      </c>
      <c r="AS63">
        <v>-231.570035776569</v>
      </c>
      <c r="AT63">
        <v>-231.60951260554299</v>
      </c>
      <c r="AU63" t="s">
        <v>176</v>
      </c>
      <c r="AV63">
        <v>-227.848302244568</v>
      </c>
      <c r="AW63">
        <v>-228.52077742</v>
      </c>
      <c r="AX63">
        <v>-228.54414329185201</v>
      </c>
      <c r="AY63">
        <v>-228.568385877585</v>
      </c>
      <c r="AZ63" t="s">
        <v>385</v>
      </c>
      <c r="BA63">
        <v>-227.84867230862699</v>
      </c>
      <c r="BB63">
        <v>-228.52182558999999</v>
      </c>
      <c r="BC63">
        <v>-228.54514932536699</v>
      </c>
      <c r="BD63">
        <v>-228.56949809889699</v>
      </c>
      <c r="BE63" t="s">
        <v>386</v>
      </c>
      <c r="BF63">
        <v>-230.72779347642199</v>
      </c>
      <c r="BG63">
        <v>-231.53546202999999</v>
      </c>
      <c r="BH63">
        <v>-231.57184738543901</v>
      </c>
      <c r="BI63">
        <v>-231.611520413779</v>
      </c>
      <c r="BK63" t="s">
        <v>176</v>
      </c>
      <c r="BL63">
        <v>-458.68739757610598</v>
      </c>
      <c r="BM63">
        <v>-460.47236641000001</v>
      </c>
      <c r="BN63">
        <v>-460.506462800745</v>
      </c>
      <c r="BO63">
        <v>-460.59636256051402</v>
      </c>
      <c r="BP63" t="s">
        <v>176</v>
      </c>
      <c r="BQ63">
        <v>-230.781033417917</v>
      </c>
      <c r="BR63">
        <v>-231.74228632000001</v>
      </c>
      <c r="BS63">
        <v>-231.76484071056399</v>
      </c>
      <c r="BT63">
        <v>-231.81818176279501</v>
      </c>
      <c r="BU63" t="s">
        <v>176</v>
      </c>
      <c r="BV63">
        <v>-227.905033748112</v>
      </c>
      <c r="BW63">
        <v>-228.72090521999999</v>
      </c>
      <c r="BX63">
        <v>-228.73450038377001</v>
      </c>
      <c r="BY63">
        <v>-228.76989234319501</v>
      </c>
      <c r="BZ63" t="s">
        <v>385</v>
      </c>
      <c r="CA63">
        <v>-227.905160589476</v>
      </c>
      <c r="CB63">
        <v>-228.72145626</v>
      </c>
      <c r="CC63">
        <v>-228.735011953569</v>
      </c>
      <c r="CD63">
        <v>-228.770442296011</v>
      </c>
      <c r="CE63" t="s">
        <v>386</v>
      </c>
      <c r="CF63">
        <v>-230.78118057610001</v>
      </c>
      <c r="CG63">
        <v>-231.74310618999999</v>
      </c>
      <c r="CH63">
        <v>-231.76556943160699</v>
      </c>
      <c r="CI63">
        <v>-231.81896971880099</v>
      </c>
    </row>
    <row r="64" spans="1:121" x14ac:dyDescent="0.2">
      <c r="A64" t="s">
        <v>177</v>
      </c>
      <c r="B64" s="1"/>
      <c r="C64" s="1"/>
      <c r="D64" s="1">
        <f t="shared" si="11"/>
        <v>3.6817206778420157</v>
      </c>
      <c r="E64" s="1"/>
      <c r="F64" s="1">
        <f t="shared" si="68"/>
        <v>1.4274554222263627</v>
      </c>
      <c r="G64" s="1">
        <f t="shared" si="69"/>
        <v>5.4677350022209108</v>
      </c>
      <c r="H64" s="1">
        <f t="shared" si="70"/>
        <v>4.5006558886711359</v>
      </c>
      <c r="I64" s="1">
        <f t="shared" si="71"/>
        <v>5.1391062627432245</v>
      </c>
      <c r="J64" s="1"/>
      <c r="K64" s="1">
        <f t="shared" si="76"/>
        <v>0.99383256884643512</v>
      </c>
      <c r="L64" s="1">
        <f t="shared" si="77"/>
        <v>4.0090954445439584</v>
      </c>
      <c r="M64" s="1">
        <f t="shared" si="42"/>
        <v>3.1315973444871004</v>
      </c>
      <c r="N64" s="1">
        <f t="shared" si="78"/>
        <v>3.6223867764304676</v>
      </c>
      <c r="O64" s="1"/>
      <c r="P64" s="1">
        <f t="shared" si="72"/>
        <v>0.9819465737876828</v>
      </c>
      <c r="Q64" s="1">
        <f t="shared" si="73"/>
        <v>5.136943369307108</v>
      </c>
      <c r="R64" s="1">
        <f t="shared" si="74"/>
        <v>4.1384482699836029</v>
      </c>
      <c r="S64" s="1">
        <f t="shared" si="75"/>
        <v>4.7768628628379348</v>
      </c>
      <c r="T64" s="1"/>
      <c r="U64" s="1">
        <f t="shared" si="54"/>
        <v>0.86413380373892423</v>
      </c>
      <c r="V64" s="1">
        <f t="shared" si="55"/>
        <v>4.4396171623270391</v>
      </c>
      <c r="W64" s="1">
        <f t="shared" si="56"/>
        <v>3.5187211716627815</v>
      </c>
      <c r="X64" s="1">
        <f t="shared" si="57"/>
        <v>4.1048161251903057</v>
      </c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t="s">
        <v>177</v>
      </c>
      <c r="AL64">
        <v>-438.74051327354101</v>
      </c>
      <c r="AM64">
        <v>-440.20717284</v>
      </c>
      <c r="AN64">
        <v>-440.27132548728503</v>
      </c>
      <c r="AO64">
        <v>-440.33610760417599</v>
      </c>
      <c r="AP64" t="s">
        <v>177</v>
      </c>
      <c r="AQ64">
        <v>-230.72705425824401</v>
      </c>
      <c r="AR64">
        <v>-231.53353225999999</v>
      </c>
      <c r="AS64">
        <v>-231.57003066691999</v>
      </c>
      <c r="AT64">
        <v>-231.60950627194001</v>
      </c>
      <c r="AU64" t="s">
        <v>177</v>
      </c>
      <c r="AV64">
        <v>-208.011184220378</v>
      </c>
      <c r="AW64">
        <v>-208.66492718999999</v>
      </c>
      <c r="AX64">
        <v>-208.694122568967</v>
      </c>
      <c r="AY64">
        <v>-208.718411645446</v>
      </c>
      <c r="AZ64" t="s">
        <v>387</v>
      </c>
      <c r="BA64">
        <v>-208.01148384697001</v>
      </c>
      <c r="BB64">
        <v>-208.66594191999999</v>
      </c>
      <c r="BC64">
        <v>-208.69508642264501</v>
      </c>
      <c r="BD64">
        <v>-208.71947839930101</v>
      </c>
      <c r="BE64" t="s">
        <v>388</v>
      </c>
      <c r="BF64">
        <v>-230.72744565362601</v>
      </c>
      <c r="BG64">
        <v>-231.53484202000001</v>
      </c>
      <c r="BH64">
        <v>-231.57124854681601</v>
      </c>
      <c r="BI64">
        <v>-231.610856564339</v>
      </c>
      <c r="BK64" t="s">
        <v>177</v>
      </c>
      <c r="BL64">
        <v>-438.84530184164203</v>
      </c>
      <c r="BM64">
        <v>-440.60268373000002</v>
      </c>
      <c r="BN64">
        <v>-440.64277086988602</v>
      </c>
      <c r="BO64">
        <v>-440.73217104896798</v>
      </c>
      <c r="BP64" t="s">
        <v>177</v>
      </c>
      <c r="BQ64">
        <v>-230.78100167639201</v>
      </c>
      <c r="BR64">
        <v>-231.74226619999999</v>
      </c>
      <c r="BS64">
        <v>-231.76482048291899</v>
      </c>
      <c r="BT64">
        <v>-231.818160343318</v>
      </c>
      <c r="BU64" t="s">
        <v>177</v>
      </c>
      <c r="BV64">
        <v>-208.06273533384299</v>
      </c>
      <c r="BW64">
        <v>-208.85223128999999</v>
      </c>
      <c r="BX64">
        <v>-208.871355350127</v>
      </c>
      <c r="BY64">
        <v>-208.906398290439</v>
      </c>
      <c r="BZ64" t="s">
        <v>387</v>
      </c>
      <c r="CA64">
        <v>-208.062824674659</v>
      </c>
      <c r="CB64">
        <v>-208.85270650000001</v>
      </c>
      <c r="CC64">
        <v>-208.87178263840599</v>
      </c>
      <c r="CD64">
        <v>-208.90686251327699</v>
      </c>
      <c r="CE64" t="s">
        <v>388</v>
      </c>
      <c r="CF64">
        <v>-230.781100082168</v>
      </c>
      <c r="CG64">
        <v>-231.74290224999999</v>
      </c>
      <c r="CH64">
        <v>-231.76538079259399</v>
      </c>
      <c r="CI64">
        <v>-231.81876709508299</v>
      </c>
    </row>
    <row r="65" spans="1:121" x14ac:dyDescent="0.2">
      <c r="A65" t="s">
        <v>178</v>
      </c>
      <c r="B65" s="1"/>
      <c r="C65" s="1"/>
      <c r="D65" s="1">
        <f t="shared" si="11"/>
        <v>2.7451403009218596</v>
      </c>
      <c r="E65" s="1"/>
      <c r="F65" s="1">
        <f t="shared" si="68"/>
        <v>1.3337202788865297</v>
      </c>
      <c r="G65" s="1">
        <f t="shared" si="69"/>
        <v>3.949243588430976</v>
      </c>
      <c r="H65" s="1">
        <f t="shared" si="70"/>
        <v>3.2794364278017305</v>
      </c>
      <c r="I65" s="1">
        <f t="shared" si="71"/>
        <v>3.6852393761001521</v>
      </c>
      <c r="J65" s="1"/>
      <c r="K65" s="1">
        <f t="shared" si="76"/>
        <v>0.90257801509619839</v>
      </c>
      <c r="L65" s="1">
        <f t="shared" si="77"/>
        <v>2.8939043864130776</v>
      </c>
      <c r="M65" s="1">
        <f t="shared" si="42"/>
        <v>2.2794465933285291</v>
      </c>
      <c r="N65" s="1">
        <f t="shared" si="78"/>
        <v>2.5677155589157956</v>
      </c>
      <c r="O65" s="1"/>
      <c r="P65" s="1">
        <f t="shared" si="72"/>
        <v>0.86700305448427928</v>
      </c>
      <c r="Q65" s="1">
        <f t="shared" si="73"/>
        <v>3.8357271198964873</v>
      </c>
      <c r="R65" s="1">
        <f t="shared" si="74"/>
        <v>3.0980130429348338</v>
      </c>
      <c r="S65" s="1">
        <f t="shared" si="75"/>
        <v>3.535872142715959</v>
      </c>
      <c r="T65" s="1"/>
      <c r="U65" s="1">
        <f t="shared" si="54"/>
        <v>0.74625392213046715</v>
      </c>
      <c r="V65" s="1">
        <f t="shared" si="55"/>
        <v>3.287729348596117</v>
      </c>
      <c r="W65" s="1">
        <f t="shared" si="56"/>
        <v>2.6071569801534653</v>
      </c>
      <c r="X65" s="1">
        <f t="shared" si="57"/>
        <v>2.9977403249283849</v>
      </c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t="s">
        <v>178</v>
      </c>
      <c r="AL65">
        <v>-306.769814202156</v>
      </c>
      <c r="AM65">
        <v>-307.79871294999998</v>
      </c>
      <c r="AN65">
        <v>-307.84196723354</v>
      </c>
      <c r="AO65">
        <v>-307.88700147642402</v>
      </c>
      <c r="AP65" t="s">
        <v>178</v>
      </c>
      <c r="AQ65">
        <v>-230.72711859989201</v>
      </c>
      <c r="AR65">
        <v>-231.53354227</v>
      </c>
      <c r="AS65">
        <v>-231.570041512199</v>
      </c>
      <c r="AT65">
        <v>-231.60950634698199</v>
      </c>
      <c r="AU65" t="s">
        <v>178</v>
      </c>
      <c r="AV65">
        <v>-76.040570183797996</v>
      </c>
      <c r="AW65">
        <v>-76.258877159999997</v>
      </c>
      <c r="AX65">
        <v>-76.266699606950993</v>
      </c>
      <c r="AY65">
        <v>-76.271622326916997</v>
      </c>
      <c r="AZ65" t="s">
        <v>389</v>
      </c>
      <c r="BA65">
        <v>-76.040908265062001</v>
      </c>
      <c r="BB65">
        <v>-76.259691759999995</v>
      </c>
      <c r="BC65">
        <v>-76.267468553334993</v>
      </c>
      <c r="BD65">
        <v>-76.272493870727004</v>
      </c>
      <c r="BE65" t="s">
        <v>390</v>
      </c>
      <c r="BF65">
        <v>-230.72746758753101</v>
      </c>
      <c r="BG65">
        <v>-231.53440946000001</v>
      </c>
      <c r="BH65">
        <v>-231.570866150987</v>
      </c>
      <c r="BI65">
        <v>-231.61041569066001</v>
      </c>
      <c r="BK65" t="s">
        <v>178</v>
      </c>
      <c r="BL65">
        <v>-306.84254570804097</v>
      </c>
      <c r="BM65">
        <v>-308.07643123999998</v>
      </c>
      <c r="BN65">
        <v>-308.102569680378</v>
      </c>
      <c r="BO65">
        <v>-308.16516964570502</v>
      </c>
      <c r="BP65" t="s">
        <v>178</v>
      </c>
      <c r="BQ65">
        <v>-230.78108818811901</v>
      </c>
      <c r="BR65">
        <v>-231.74231348999999</v>
      </c>
      <c r="BS65">
        <v>-231.764872023728</v>
      </c>
      <c r="BT65">
        <v>-231.81820012930399</v>
      </c>
      <c r="BU65" t="s">
        <v>178</v>
      </c>
      <c r="BV65">
        <v>-76.060075862665002</v>
      </c>
      <c r="BW65">
        <v>-76.328005129999994</v>
      </c>
      <c r="BX65">
        <v>-76.332760658815005</v>
      </c>
      <c r="BY65">
        <v>-76.341334745704003</v>
      </c>
      <c r="BZ65" t="s">
        <v>389</v>
      </c>
      <c r="CA65">
        <v>-76.060183120844002</v>
      </c>
      <c r="CB65">
        <v>-76.328448570000006</v>
      </c>
      <c r="CC65">
        <v>-76.333156566601005</v>
      </c>
      <c r="CD65">
        <v>-76.341775266127001</v>
      </c>
      <c r="CE65" t="s">
        <v>390</v>
      </c>
      <c r="CF65">
        <v>-230.78117335592299</v>
      </c>
      <c r="CG65">
        <v>-231.74274334</v>
      </c>
      <c r="CH65">
        <v>-231.76525834483701</v>
      </c>
      <c r="CI65">
        <v>-231.818617176484</v>
      </c>
    </row>
    <row r="66" spans="1:121" x14ac:dyDescent="0.2">
      <c r="A66" t="s">
        <v>179</v>
      </c>
      <c r="B66" s="1"/>
      <c r="C66" s="1"/>
      <c r="D66" s="1">
        <f t="shared" si="11"/>
        <v>3.3454458361219213</v>
      </c>
      <c r="E66" s="1"/>
      <c r="F66" s="1">
        <f t="shared" si="68"/>
        <v>0.53922612720857765</v>
      </c>
      <c r="G66" s="1">
        <f t="shared" si="69"/>
        <v>5.5057558028105316</v>
      </c>
      <c r="H66" s="1">
        <f t="shared" si="70"/>
        <v>4.2729308292481774</v>
      </c>
      <c r="I66" s="1">
        <f t="shared" si="71"/>
        <v>4.9675709535759784</v>
      </c>
      <c r="J66" s="1"/>
      <c r="K66" s="1">
        <f t="shared" si="76"/>
        <v>-5.7391034932444115E-2</v>
      </c>
      <c r="L66" s="1">
        <f t="shared" si="77"/>
        <v>3.8545586799846059</v>
      </c>
      <c r="M66" s="1">
        <f t="shared" si="42"/>
        <v>2.7113788363186617</v>
      </c>
      <c r="N66" s="1">
        <f t="shared" si="78"/>
        <v>3.2424492878321338</v>
      </c>
      <c r="O66" s="1"/>
      <c r="P66" s="1">
        <f t="shared" si="72"/>
        <v>-1.0569087914249195E-2</v>
      </c>
      <c r="Q66" s="1">
        <f t="shared" si="73"/>
        <v>5.1627591101061725</v>
      </c>
      <c r="R66" s="1">
        <f t="shared" si="74"/>
        <v>3.8229291451985237</v>
      </c>
      <c r="S66" s="1">
        <f t="shared" si="75"/>
        <v>4.5492744662406812</v>
      </c>
      <c r="T66" s="1"/>
      <c r="U66" s="1">
        <f t="shared" si="54"/>
        <v>-0.15772867637127924</v>
      </c>
      <c r="V66" s="1">
        <f t="shared" si="55"/>
        <v>4.4252785702204678</v>
      </c>
      <c r="W66" s="1">
        <f t="shared" si="56"/>
        <v>3.157574132476511</v>
      </c>
      <c r="X66" s="1">
        <f t="shared" si="57"/>
        <v>3.8305261856130244</v>
      </c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t="s">
        <v>179</v>
      </c>
      <c r="AL66">
        <v>-345.78865778914098</v>
      </c>
      <c r="AM66">
        <v>-346.96076111000002</v>
      </c>
      <c r="AN66">
        <v>-347.01876270599598</v>
      </c>
      <c r="AO66">
        <v>-347.06942153701198</v>
      </c>
      <c r="AP66" t="s">
        <v>179</v>
      </c>
      <c r="AQ66">
        <v>-230.72710983785899</v>
      </c>
      <c r="AR66">
        <v>-231.53355335000001</v>
      </c>
      <c r="AS66">
        <v>-231.570052233349</v>
      </c>
      <c r="AT66">
        <v>-231.609522320395</v>
      </c>
      <c r="AU66" t="s">
        <v>179</v>
      </c>
      <c r="AV66">
        <v>-115.06068863978599</v>
      </c>
      <c r="AW66">
        <v>-115.41843378</v>
      </c>
      <c r="AX66">
        <v>-115.441901124216</v>
      </c>
      <c r="AY66">
        <v>-115.451982888731</v>
      </c>
      <c r="AZ66" t="s">
        <v>391</v>
      </c>
      <c r="BA66">
        <v>-115.061026569411</v>
      </c>
      <c r="BB66">
        <v>-115.41943772</v>
      </c>
      <c r="BC66">
        <v>-115.442853238354</v>
      </c>
      <c r="BD66">
        <v>-115.45302967229701</v>
      </c>
      <c r="BE66" t="s">
        <v>392</v>
      </c>
      <c r="BF66">
        <v>-230.727722678162</v>
      </c>
      <c r="BG66">
        <v>-231.53518076</v>
      </c>
      <c r="BH66">
        <v>-231.57158861060901</v>
      </c>
      <c r="BI66">
        <v>-231.61122469308199</v>
      </c>
      <c r="BK66" t="s">
        <v>179</v>
      </c>
      <c r="BL66">
        <v>-345.87286953531299</v>
      </c>
      <c r="BM66">
        <v>-347.27796006</v>
      </c>
      <c r="BN66">
        <v>-347.31603707919197</v>
      </c>
      <c r="BO66">
        <v>-347.38626134801899</v>
      </c>
      <c r="BP66" t="s">
        <v>179</v>
      </c>
      <c r="BQ66">
        <v>-230.781072642331</v>
      </c>
      <c r="BR66">
        <v>-231.74231079</v>
      </c>
      <c r="BS66">
        <v>-231.764867697857</v>
      </c>
      <c r="BT66">
        <v>-231.818201473383</v>
      </c>
      <c r="BU66" t="s">
        <v>179</v>
      </c>
      <c r="BV66">
        <v>-115.091813735895</v>
      </c>
      <c r="BW66">
        <v>-115.52742189</v>
      </c>
      <c r="BX66">
        <v>-115.545077156205</v>
      </c>
      <c r="BY66">
        <v>-115.56081014460599</v>
      </c>
      <c r="BZ66" t="s">
        <v>391</v>
      </c>
      <c r="CA66">
        <v>-115.091913989247</v>
      </c>
      <c r="CB66">
        <v>-115.52788873</v>
      </c>
      <c r="CC66">
        <v>-115.54550490350699</v>
      </c>
      <c r="CD66">
        <v>-115.561272330923</v>
      </c>
      <c r="CE66" t="s">
        <v>392</v>
      </c>
      <c r="CF66">
        <v>-230.781206902701</v>
      </c>
      <c r="CG66">
        <v>-231.74301919999999</v>
      </c>
      <c r="CH66">
        <v>-231.765500261216</v>
      </c>
      <c r="CI66">
        <v>-231.81888468531201</v>
      </c>
    </row>
    <row r="67" spans="1:121" x14ac:dyDescent="0.2">
      <c r="A67" t="s">
        <v>180</v>
      </c>
      <c r="B67" s="1"/>
      <c r="C67" s="1"/>
      <c r="D67" s="1">
        <f t="shared" si="11"/>
        <v>2.4084848694331953</v>
      </c>
      <c r="E67" s="1"/>
      <c r="F67" s="1">
        <f t="shared" si="68"/>
        <v>-0.51695849955150419</v>
      </c>
      <c r="G67" s="1">
        <f t="shared" si="69"/>
        <v>4.5626466748660706</v>
      </c>
      <c r="H67" s="1">
        <f t="shared" si="70"/>
        <v>3.3005622354175177</v>
      </c>
      <c r="I67" s="1">
        <f t="shared" si="71"/>
        <v>3.9728768731995268</v>
      </c>
      <c r="J67" s="1"/>
      <c r="K67" s="1">
        <f t="shared" si="76"/>
        <v>-1.0073937456860282</v>
      </c>
      <c r="L67" s="1">
        <f t="shared" si="77"/>
        <v>3.0849057280159671</v>
      </c>
      <c r="M67" s="1">
        <f t="shared" si="42"/>
        <v>1.9092973367413115</v>
      </c>
      <c r="N67" s="1">
        <f t="shared" si="78"/>
        <v>2.4350748165439704</v>
      </c>
      <c r="O67" s="1"/>
      <c r="P67" s="1">
        <f t="shared" si="72"/>
        <v>-0.98394000891971989</v>
      </c>
      <c r="Q67" s="1">
        <f t="shared" si="73"/>
        <v>4.2243814037997405</v>
      </c>
      <c r="R67" s="1">
        <f t="shared" si="74"/>
        <v>2.854716419439089</v>
      </c>
      <c r="S67" s="1">
        <f t="shared" si="75"/>
        <v>3.5621018684705597</v>
      </c>
      <c r="T67" s="1"/>
      <c r="U67" s="1">
        <f t="shared" si="54"/>
        <v>-1.1006813642705398</v>
      </c>
      <c r="V67" s="1">
        <f t="shared" si="55"/>
        <v>3.5578282627132918</v>
      </c>
      <c r="W67" s="1">
        <f t="shared" si="56"/>
        <v>2.2605774523393038</v>
      </c>
      <c r="X67" s="1">
        <f t="shared" si="57"/>
        <v>2.9184248861449475</v>
      </c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t="s">
        <v>180</v>
      </c>
      <c r="AL67">
        <v>-325.95605488170497</v>
      </c>
      <c r="AM67">
        <v>-327.11034376999999</v>
      </c>
      <c r="AN67">
        <v>-327.17447756188699</v>
      </c>
      <c r="AO67">
        <v>-327.22529040230302</v>
      </c>
      <c r="AP67" t="s">
        <v>180</v>
      </c>
      <c r="AQ67">
        <v>-230.72713086789301</v>
      </c>
      <c r="AR67">
        <v>-231.53351787</v>
      </c>
      <c r="AS67">
        <v>-231.57001786693201</v>
      </c>
      <c r="AT67">
        <v>-231.609472608429</v>
      </c>
      <c r="AU67" t="s">
        <v>180</v>
      </c>
      <c r="AV67">
        <v>-95.229747839585997</v>
      </c>
      <c r="AW67">
        <v>-95.569554859999997</v>
      </c>
      <c r="AX67">
        <v>-95.599199914449002</v>
      </c>
      <c r="AY67">
        <v>-95.609486611839003</v>
      </c>
      <c r="AZ67" t="s">
        <v>393</v>
      </c>
      <c r="BA67">
        <v>-95.229975684124</v>
      </c>
      <c r="BB67">
        <v>-95.570408060000005</v>
      </c>
      <c r="BC67">
        <v>-95.600003680143004</v>
      </c>
      <c r="BD67">
        <v>-95.610372435130998</v>
      </c>
      <c r="BE67" t="s">
        <v>394</v>
      </c>
      <c r="BF67">
        <v>-230.727684581636</v>
      </c>
      <c r="BG67">
        <v>-231.5350196</v>
      </c>
      <c r="BH67">
        <v>-231.571431222889</v>
      </c>
      <c r="BI67">
        <v>-231.61103742860399</v>
      </c>
      <c r="BK67" t="s">
        <v>180</v>
      </c>
      <c r="BL67">
        <v>-326.03470081284303</v>
      </c>
      <c r="BM67">
        <v>-327.41431409</v>
      </c>
      <c r="BN67">
        <v>-327.45823106119701</v>
      </c>
      <c r="BO67">
        <v>-327.52818307236998</v>
      </c>
      <c r="BP67" t="s">
        <v>180</v>
      </c>
      <c r="BQ67">
        <v>-230.78111250848599</v>
      </c>
      <c r="BR67">
        <v>-231.74231456000001</v>
      </c>
      <c r="BS67">
        <v>-231.76487616459301</v>
      </c>
      <c r="BT67">
        <v>-231.81819337713</v>
      </c>
      <c r="BU67" t="s">
        <v>180</v>
      </c>
      <c r="BV67">
        <v>-95.255156312504994</v>
      </c>
      <c r="BW67">
        <v>-95.665267549999996</v>
      </c>
      <c r="BX67">
        <v>-95.688805616601996</v>
      </c>
      <c r="BY67">
        <v>-95.704313124815997</v>
      </c>
      <c r="BZ67" t="s">
        <v>393</v>
      </c>
      <c r="CA67">
        <v>-95.255214824440998</v>
      </c>
      <c r="CB67">
        <v>-95.665649779999995</v>
      </c>
      <c r="CC67">
        <v>-95.689143689122005</v>
      </c>
      <c r="CD67">
        <v>-95.704681433028995</v>
      </c>
      <c r="CE67" t="s">
        <v>394</v>
      </c>
      <c r="CF67">
        <v>-230.78124003573399</v>
      </c>
      <c r="CG67">
        <v>-231.74299454999999</v>
      </c>
      <c r="CH67">
        <v>-231.76548491274599</v>
      </c>
      <c r="CI67">
        <v>-231.818850833439</v>
      </c>
    </row>
    <row r="68" spans="1:121" x14ac:dyDescent="0.2">
      <c r="A68" t="s">
        <v>202</v>
      </c>
      <c r="B68" s="1"/>
      <c r="C68" s="1"/>
      <c r="D68" s="1">
        <f t="shared" si="11"/>
        <v>4.1826626071995685</v>
      </c>
      <c r="E68" s="1"/>
      <c r="F68" s="1">
        <f t="shared" si="68"/>
        <v>0.36328219230166242</v>
      </c>
      <c r="G68" s="1">
        <f t="shared" si="69"/>
        <v>7.6159259241048147</v>
      </c>
      <c r="H68" s="1">
        <f t="shared" si="70"/>
        <v>5.7595314534700002</v>
      </c>
      <c r="I68" s="1">
        <f t="shared" si="71"/>
        <v>6.7588718739863012</v>
      </c>
      <c r="J68" s="1"/>
      <c r="K68" s="1">
        <f t="shared" si="76"/>
        <v>-0.42674629743583098</v>
      </c>
      <c r="L68" s="1">
        <f t="shared" si="77"/>
        <v>5.2254786846618702</v>
      </c>
      <c r="M68" s="1">
        <f t="shared" si="42"/>
        <v>3.506132133802585</v>
      </c>
      <c r="N68" s="1">
        <f t="shared" si="78"/>
        <v>4.2711153784263329</v>
      </c>
      <c r="O68" s="1"/>
      <c r="P68" s="1">
        <f t="shared" si="72"/>
        <v>-0.34639275279237991</v>
      </c>
      <c r="Q68" s="1">
        <f t="shared" si="73"/>
        <v>6.9093000263767737</v>
      </c>
      <c r="R68" s="1">
        <f t="shared" si="74"/>
        <v>4.9359015079384108</v>
      </c>
      <c r="S68" s="1">
        <f t="shared" si="75"/>
        <v>5.9312821590591209</v>
      </c>
      <c r="T68" s="1"/>
      <c r="U68" s="1">
        <f t="shared" si="54"/>
        <v>-0.5285040374240676</v>
      </c>
      <c r="V68" s="1">
        <f t="shared" si="55"/>
        <v>5.8430421590650408</v>
      </c>
      <c r="W68" s="1">
        <f t="shared" si="56"/>
        <v>3.9822091336004624</v>
      </c>
      <c r="X68" s="1">
        <f t="shared" si="57"/>
        <v>4.9025608783895436</v>
      </c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t="s">
        <v>202</v>
      </c>
      <c r="AL68">
        <v>-477.76828115129899</v>
      </c>
      <c r="AM68">
        <v>-479.38704724000002</v>
      </c>
      <c r="AN68">
        <v>-479.46276290007103</v>
      </c>
      <c r="AO68">
        <v>-479.53400708010003</v>
      </c>
      <c r="AP68" t="s">
        <v>202</v>
      </c>
      <c r="AQ68">
        <v>-230.72710428227899</v>
      </c>
      <c r="AR68">
        <v>-231.53359015000001</v>
      </c>
      <c r="AS68">
        <v>-231.57008914718801</v>
      </c>
      <c r="AT68">
        <v>-231.609568496408</v>
      </c>
      <c r="AU68" t="s">
        <v>202</v>
      </c>
      <c r="AV68">
        <v>-247.04059794202001</v>
      </c>
      <c r="AW68">
        <v>-247.84132034000001</v>
      </c>
      <c r="AX68">
        <v>-247.883495355658</v>
      </c>
      <c r="AY68">
        <v>-247.91366763620201</v>
      </c>
      <c r="AZ68" t="s">
        <v>395</v>
      </c>
      <c r="BA68">
        <v>-247.040975030006</v>
      </c>
      <c r="BB68">
        <v>-247.84267278999999</v>
      </c>
      <c r="BC68">
        <v>-247.88476952168099</v>
      </c>
      <c r="BD68">
        <v>-247.91505798951701</v>
      </c>
      <c r="BE68" t="s">
        <v>396</v>
      </c>
      <c r="BF68">
        <v>-230.72798618477799</v>
      </c>
      <c r="BG68">
        <v>-231.53604712000001</v>
      </c>
      <c r="BH68">
        <v>-231.57240600141199</v>
      </c>
      <c r="BI68">
        <v>-231.61214263525699</v>
      </c>
      <c r="BK68" t="s">
        <v>202</v>
      </c>
      <c r="BL68">
        <v>-477.88292472543299</v>
      </c>
      <c r="BM68">
        <v>-479.82099023000001</v>
      </c>
      <c r="BN68">
        <v>-479.86975195535899</v>
      </c>
      <c r="BO68">
        <v>-479.96780000186902</v>
      </c>
      <c r="BP68" t="s">
        <v>202</v>
      </c>
      <c r="BQ68">
        <v>-230.78104822873399</v>
      </c>
      <c r="BR68">
        <v>-231.74231379</v>
      </c>
      <c r="BS68">
        <v>-231.76486802187901</v>
      </c>
      <c r="BT68">
        <v>-231.81821182310301</v>
      </c>
      <c r="BU68" t="s">
        <v>202</v>
      </c>
      <c r="BV68">
        <v>-247.10242850866501</v>
      </c>
      <c r="BW68">
        <v>-248.06766576999999</v>
      </c>
      <c r="BX68">
        <v>-248.097018074066</v>
      </c>
      <c r="BY68">
        <v>-248.14013607938099</v>
      </c>
      <c r="BZ68" t="s">
        <v>395</v>
      </c>
      <c r="CA68">
        <v>-247.10252379423699</v>
      </c>
      <c r="CB68">
        <v>-248.06830251</v>
      </c>
      <c r="CC68">
        <v>-248.09759207351601</v>
      </c>
      <c r="CD68">
        <v>-248.14075462360199</v>
      </c>
      <c r="CE68" t="s">
        <v>396</v>
      </c>
      <c r="CF68">
        <v>-230.781243155955</v>
      </c>
      <c r="CG68">
        <v>-231.74337624</v>
      </c>
      <c r="CH68">
        <v>-231.76581382790499</v>
      </c>
      <c r="CI68">
        <v>-231.819232650526</v>
      </c>
    </row>
    <row r="69" spans="1:121" x14ac:dyDescent="0.2">
      <c r="A69" t="s">
        <v>207</v>
      </c>
      <c r="B69" s="1"/>
      <c r="C69" s="1"/>
      <c r="D69" s="1">
        <f t="shared" si="11"/>
        <v>3.634810179811979</v>
      </c>
      <c r="E69" s="1"/>
      <c r="F69" s="1">
        <f t="shared" si="68"/>
        <v>1.4047900257045585</v>
      </c>
      <c r="G69" s="1">
        <f t="shared" si="69"/>
        <v>5.0159156120202253</v>
      </c>
      <c r="H69" s="1">
        <f t="shared" si="70"/>
        <v>4.2148574316787304</v>
      </c>
      <c r="I69" s="1">
        <f t="shared" si="71"/>
        <v>4.7692268472260873</v>
      </c>
      <c r="J69" s="1"/>
      <c r="K69" s="1">
        <f t="shared" si="76"/>
        <v>1.1349365770319204</v>
      </c>
      <c r="L69" s="1">
        <f t="shared" si="77"/>
        <v>3.6965078622198573</v>
      </c>
      <c r="M69" s="1">
        <f t="shared" si="42"/>
        <v>3.0061693581636888</v>
      </c>
      <c r="N69" s="1">
        <f t="shared" si="78"/>
        <v>3.4444020005690623</v>
      </c>
      <c r="O69" s="1"/>
      <c r="P69" s="1">
        <f t="shared" si="72"/>
        <v>1.2563550988861343</v>
      </c>
      <c r="Q69" s="1">
        <f t="shared" si="73"/>
        <v>4.7124331925231298</v>
      </c>
      <c r="R69" s="1">
        <f t="shared" si="74"/>
        <v>3.9666475424429617</v>
      </c>
      <c r="S69" s="1">
        <f t="shared" si="75"/>
        <v>4.5129464471893508</v>
      </c>
      <c r="T69" s="1"/>
      <c r="U69" s="1">
        <f t="shared" si="54"/>
        <v>1.1587703523184265</v>
      </c>
      <c r="V69" s="1">
        <f t="shared" si="55"/>
        <v>4.1183824990462838</v>
      </c>
      <c r="W69" s="1">
        <f t="shared" si="56"/>
        <v>3.4485462326569301</v>
      </c>
      <c r="X69" s="1">
        <f t="shared" si="57"/>
        <v>3.9559817923710123</v>
      </c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t="s">
        <v>207</v>
      </c>
      <c r="AL69">
        <v>-493.44883651964</v>
      </c>
      <c r="AM69">
        <v>-495.12548784000001</v>
      </c>
      <c r="AN69">
        <v>-495.18421695650397</v>
      </c>
      <c r="AO69">
        <v>-495.26776955882701</v>
      </c>
      <c r="AP69" t="s">
        <v>207</v>
      </c>
      <c r="AQ69">
        <v>-246.723298936867</v>
      </c>
      <c r="AR69">
        <v>-247.55874724</v>
      </c>
      <c r="AS69">
        <v>-247.58875008566301</v>
      </c>
      <c r="AT69">
        <v>-247.63008465598799</v>
      </c>
      <c r="AU69" t="s">
        <v>207</v>
      </c>
      <c r="AV69">
        <v>-246.72329890746099</v>
      </c>
      <c r="AW69">
        <v>-247.55874722999999</v>
      </c>
      <c r="AX69">
        <v>-247.58875006825599</v>
      </c>
      <c r="AY69">
        <v>-247.630084656393</v>
      </c>
      <c r="AZ69" t="s">
        <v>397</v>
      </c>
      <c r="BA69">
        <v>-246.72351392287399</v>
      </c>
      <c r="BB69">
        <v>-247.55979851000001</v>
      </c>
      <c r="BC69">
        <v>-247.58971313439</v>
      </c>
      <c r="BD69">
        <v>-247.631140258389</v>
      </c>
      <c r="BE69" t="s">
        <v>398</v>
      </c>
      <c r="BF69">
        <v>-246.72351396028</v>
      </c>
      <c r="BG69">
        <v>-247.55979857</v>
      </c>
      <c r="BH69">
        <v>-247.589713186501</v>
      </c>
      <c r="BI69">
        <v>-247.631140296685</v>
      </c>
      <c r="BK69" t="s">
        <v>207</v>
      </c>
      <c r="BL69">
        <v>-493.55880139472799</v>
      </c>
      <c r="BM69">
        <v>-495.55814315999999</v>
      </c>
      <c r="BN69">
        <v>-495.588555904901</v>
      </c>
      <c r="BO69">
        <v>-495.700827728783</v>
      </c>
      <c r="BP69" t="s">
        <v>207</v>
      </c>
      <c r="BQ69">
        <v>-246.778399639127</v>
      </c>
      <c r="BR69">
        <v>-247.77531671</v>
      </c>
      <c r="BS69">
        <v>-247.79111732681301</v>
      </c>
      <c r="BT69">
        <v>-247.846817937846</v>
      </c>
      <c r="BU69" t="s">
        <v>207</v>
      </c>
      <c r="BV69">
        <v>-246.778399626392</v>
      </c>
      <c r="BW69">
        <v>-247.77531671</v>
      </c>
      <c r="BX69">
        <v>-247.79111732312299</v>
      </c>
      <c r="BY69">
        <v>-247.846817953288</v>
      </c>
      <c r="BZ69" t="s">
        <v>397</v>
      </c>
      <c r="CA69">
        <v>-246.778477382126</v>
      </c>
      <c r="CB69">
        <v>-247.77579005000001</v>
      </c>
      <c r="CC69">
        <v>-247.79153014599299</v>
      </c>
      <c r="CD69">
        <v>-247.847261741945</v>
      </c>
      <c r="CE69" t="s">
        <v>398</v>
      </c>
      <c r="CF69">
        <v>-246.778477394579</v>
      </c>
      <c r="CG69">
        <v>-247.77579005000001</v>
      </c>
      <c r="CH69">
        <v>-247.791530150901</v>
      </c>
      <c r="CI69">
        <v>-247.84726172882699</v>
      </c>
    </row>
    <row r="70" spans="1:121" x14ac:dyDescent="0.2">
      <c r="A70" t="s">
        <v>168</v>
      </c>
      <c r="B70" s="1"/>
      <c r="C70" s="1"/>
      <c r="D70" s="1">
        <f t="shared" si="11"/>
        <v>2.7322765032229905</v>
      </c>
      <c r="E70" s="1"/>
      <c r="F70" s="1">
        <f t="shared" si="68"/>
        <v>2.4442614978856367</v>
      </c>
      <c r="G70" s="1">
        <f t="shared" si="69"/>
        <v>3.2301490769094903</v>
      </c>
      <c r="H70" s="1">
        <f t="shared" si="70"/>
        <v>3.040270178503897</v>
      </c>
      <c r="I70" s="1">
        <f t="shared" si="71"/>
        <v>3.2246973942365917</v>
      </c>
      <c r="J70" s="1"/>
      <c r="K70" s="1">
        <f t="shared" si="76"/>
        <v>2.1649223897052376</v>
      </c>
      <c r="L70" s="1">
        <f t="shared" si="77"/>
        <v>2.4704735260227326</v>
      </c>
      <c r="M70" s="1">
        <f t="shared" si="42"/>
        <v>2.3174093744083875</v>
      </c>
      <c r="N70" s="1">
        <f t="shared" si="78"/>
        <v>2.4295103145490526</v>
      </c>
      <c r="O70" s="1"/>
      <c r="P70" s="1">
        <f t="shared" si="72"/>
        <v>2.2652217216519301</v>
      </c>
      <c r="Q70" s="1">
        <f t="shared" si="73"/>
        <v>2.9647815844660146</v>
      </c>
      <c r="R70" s="1">
        <f t="shared" si="74"/>
        <v>2.8318160193316162</v>
      </c>
      <c r="S70" s="1">
        <f t="shared" si="75"/>
        <v>2.9856500749052111</v>
      </c>
      <c r="T70" s="1"/>
      <c r="U70" s="1">
        <f t="shared" si="54"/>
        <v>2.1983280380318271</v>
      </c>
      <c r="V70" s="1">
        <f t="shared" si="55"/>
        <v>2.714524520748669</v>
      </c>
      <c r="W70" s="1">
        <f t="shared" si="56"/>
        <v>2.6093529095001453</v>
      </c>
      <c r="X70" s="1">
        <f t="shared" si="57"/>
        <v>2.740404723769795</v>
      </c>
      <c r="Y70" s="1"/>
      <c r="Z70" s="1">
        <f t="shared" ref="Z70:AC71" si="81">627.5095*(CQ70+CV70-CL70)</f>
        <v>2.2238525165565792</v>
      </c>
      <c r="AA70" s="1">
        <f t="shared" si="81"/>
        <v>2.9203790122461171</v>
      </c>
      <c r="AB70" s="1">
        <f t="shared" si="81"/>
        <v>2.7919806074620541</v>
      </c>
      <c r="AC70" s="1">
        <f t="shared" si="81"/>
        <v>2.9403008336983096</v>
      </c>
      <c r="AD70" s="1"/>
      <c r="AE70" s="1">
        <f t="shared" ref="AE70:AH71" si="82">627.5095*(DA70+DF70-CL70)</f>
        <v>2.2046020825764749</v>
      </c>
      <c r="AF70" s="1">
        <f t="shared" si="82"/>
        <v>2.8054506473223579</v>
      </c>
      <c r="AG70" s="1">
        <f t="shared" si="82"/>
        <v>2.7035550196793268</v>
      </c>
      <c r="AH70" s="1">
        <f t="shared" si="82"/>
        <v>2.8432939907298738</v>
      </c>
      <c r="AI70" s="1"/>
      <c r="AJ70" s="1"/>
      <c r="AK70" t="s">
        <v>168</v>
      </c>
      <c r="AL70">
        <v>-152.871876053178</v>
      </c>
      <c r="AM70">
        <v>-153.35456877999999</v>
      </c>
      <c r="AN70">
        <v>-153.37807297551001</v>
      </c>
      <c r="AO70">
        <v>-153.39564932463199</v>
      </c>
      <c r="AP70" t="s">
        <v>168</v>
      </c>
      <c r="AQ70">
        <v>-76.827198090004003</v>
      </c>
      <c r="AR70">
        <v>-77.090509170000004</v>
      </c>
      <c r="AS70">
        <v>-77.106478202641</v>
      </c>
      <c r="AT70">
        <v>-77.118852263815995</v>
      </c>
      <c r="AU70" t="s">
        <v>168</v>
      </c>
      <c r="AV70">
        <v>-76.040782784697996</v>
      </c>
      <c r="AW70">
        <v>-76.258912039999998</v>
      </c>
      <c r="AX70">
        <v>-76.266749794142001</v>
      </c>
      <c r="AY70">
        <v>-76.271658178625003</v>
      </c>
      <c r="AZ70" t="s">
        <v>240</v>
      </c>
      <c r="BA70">
        <v>-76.041123121610994</v>
      </c>
      <c r="BB70">
        <v>-76.259745519999996</v>
      </c>
      <c r="BC70">
        <v>-76.267538651479001</v>
      </c>
      <c r="BD70">
        <v>-76.272540919769995</v>
      </c>
      <c r="BE70" t="s">
        <v>260</v>
      </c>
      <c r="BF70">
        <v>-76.827302908277005</v>
      </c>
      <c r="BG70">
        <v>-77.090886310000002</v>
      </c>
      <c r="BH70">
        <v>-77.106841297272993</v>
      </c>
      <c r="BI70">
        <v>-77.119236733891995</v>
      </c>
      <c r="BK70" t="s">
        <v>168</v>
      </c>
      <c r="BL70">
        <v>-152.91270435394401</v>
      </c>
      <c r="BM70">
        <v>-153.49597166999999</v>
      </c>
      <c r="BN70">
        <v>-153.51165866361501</v>
      </c>
      <c r="BO70">
        <v>-153.537529407427</v>
      </c>
      <c r="BP70" t="s">
        <v>168</v>
      </c>
      <c r="BQ70">
        <v>-76.848791470543006</v>
      </c>
      <c r="BR70">
        <v>-77.163202979999994</v>
      </c>
      <c r="BS70">
        <v>-77.174322996927003</v>
      </c>
      <c r="BT70">
        <v>-77.191394288615996</v>
      </c>
      <c r="BU70" t="s">
        <v>168</v>
      </c>
      <c r="BV70">
        <v>-76.060303022957996</v>
      </c>
      <c r="BW70">
        <v>-76.328044009999999</v>
      </c>
      <c r="BX70">
        <v>-76.332822880795007</v>
      </c>
      <c r="BY70">
        <v>-76.341377182756005</v>
      </c>
      <c r="BZ70" t="s">
        <v>240</v>
      </c>
      <c r="CA70">
        <v>-76.060373099122998</v>
      </c>
      <c r="CB70">
        <v>-76.328333860000001</v>
      </c>
      <c r="CC70">
        <v>-76.333081747142998</v>
      </c>
      <c r="CD70">
        <v>-76.341667467928005</v>
      </c>
      <c r="CE70" t="s">
        <v>260</v>
      </c>
      <c r="CF70">
        <v>-76.848827996243998</v>
      </c>
      <c r="CG70">
        <v>-77.16331194</v>
      </c>
      <c r="CH70">
        <v>-77.174418648095994</v>
      </c>
      <c r="CI70">
        <v>-77.191494826772001</v>
      </c>
      <c r="CK70" t="s">
        <v>168</v>
      </c>
      <c r="CL70">
        <v>-152.92262543030901</v>
      </c>
      <c r="CM70">
        <v>-153.54158140000001</v>
      </c>
      <c r="CN70">
        <v>-153.55094071824101</v>
      </c>
      <c r="CO70">
        <v>-153.578652452386</v>
      </c>
      <c r="CP70" t="s">
        <v>168</v>
      </c>
      <c r="CQ70">
        <v>-76.853323044036998</v>
      </c>
      <c r="CR70">
        <v>-77.185416700000005</v>
      </c>
      <c r="CS70">
        <v>-77.192610793857</v>
      </c>
      <c r="CT70">
        <v>-77.210721696579</v>
      </c>
      <c r="CU70" t="s">
        <v>168</v>
      </c>
      <c r="CV70">
        <v>-76.065758451850996</v>
      </c>
      <c r="CW70">
        <v>-76.351510779999998</v>
      </c>
      <c r="CX70">
        <v>-76.353880620257996</v>
      </c>
      <c r="CY70">
        <v>-76.363245088365005</v>
      </c>
      <c r="CZ70" t="s">
        <v>240</v>
      </c>
      <c r="DA70">
        <v>-76.065783002553999</v>
      </c>
      <c r="DB70">
        <v>-76.351645230000003</v>
      </c>
      <c r="DC70">
        <v>-76.353985422997994</v>
      </c>
      <c r="DD70">
        <v>-76.363360857963002</v>
      </c>
      <c r="DE70" t="s">
        <v>260</v>
      </c>
      <c r="DF70">
        <v>-76.853329170852007</v>
      </c>
      <c r="DG70">
        <v>-77.185465399999998</v>
      </c>
      <c r="DH70">
        <v>-77.192646906255007</v>
      </c>
      <c r="DI70">
        <v>-77.210760517219001</v>
      </c>
      <c r="DN70" s="1"/>
      <c r="DO70" s="1"/>
      <c r="DP70" s="1"/>
      <c r="DQ70" s="1"/>
    </row>
    <row r="71" spans="1:121" x14ac:dyDescent="0.2">
      <c r="A71" t="s">
        <v>181</v>
      </c>
      <c r="B71" s="1"/>
      <c r="C71" s="1"/>
      <c r="D71" s="1">
        <f t="shared" si="11"/>
        <v>4.456817076442757</v>
      </c>
      <c r="E71" s="1"/>
      <c r="F71" s="1">
        <f t="shared" si="68"/>
        <v>2.7439036163354991</v>
      </c>
      <c r="G71" s="1">
        <f t="shared" si="69"/>
        <v>4.9179990296534468</v>
      </c>
      <c r="H71" s="1">
        <f t="shared" si="70"/>
        <v>4.3545046571521109</v>
      </c>
      <c r="I71" s="1">
        <f t="shared" si="71"/>
        <v>4.7911905814384799</v>
      </c>
      <c r="J71" s="1"/>
      <c r="K71" s="1">
        <f t="shared" si="76"/>
        <v>2.477717698395105</v>
      </c>
      <c r="L71" s="1">
        <f t="shared" si="77"/>
        <v>3.9132057178649102</v>
      </c>
      <c r="M71" s="1">
        <f t="shared" si="42"/>
        <v>3.4013047139744086</v>
      </c>
      <c r="N71" s="1">
        <f t="shared" si="78"/>
        <v>3.7337540048882469</v>
      </c>
      <c r="O71" s="1"/>
      <c r="P71" s="1">
        <f t="shared" si="72"/>
        <v>2.6850383338009594</v>
      </c>
      <c r="Q71" s="1">
        <f t="shared" si="73"/>
        <v>5.1270851950534677</v>
      </c>
      <c r="R71" s="1">
        <f t="shared" si="74"/>
        <v>4.5503450727682937</v>
      </c>
      <c r="S71" s="1">
        <f t="shared" si="75"/>
        <v>5.0049977656333215</v>
      </c>
      <c r="T71" s="1"/>
      <c r="U71" s="1">
        <f t="shared" si="54"/>
        <v>2.5973423462946497</v>
      </c>
      <c r="V71" s="1">
        <f t="shared" si="55"/>
        <v>4.6632552730188621</v>
      </c>
      <c r="W71" s="1">
        <f t="shared" si="56"/>
        <v>4.1440726727484316</v>
      </c>
      <c r="X71" s="1">
        <f t="shared" si="57"/>
        <v>4.568070876430574</v>
      </c>
      <c r="Y71" s="1"/>
      <c r="Z71" s="1">
        <f t="shared" si="81"/>
        <v>2.6311821081793259</v>
      </c>
      <c r="AA71" s="1">
        <f t="shared" si="81"/>
        <v>5.0555302867557961</v>
      </c>
      <c r="AB71" s="1">
        <f t="shared" si="81"/>
        <v>4.4673272307226366</v>
      </c>
      <c r="AC71" s="1">
        <f t="shared" si="81"/>
        <v>4.9328332958387984</v>
      </c>
      <c r="AD71" s="1"/>
      <c r="AE71" s="1">
        <f t="shared" si="82"/>
        <v>2.6080406120511768</v>
      </c>
      <c r="AF71" s="1">
        <f t="shared" si="82"/>
        <v>4.8692101660267824</v>
      </c>
      <c r="AG71" s="1">
        <f t="shared" si="82"/>
        <v>4.3353155898274167</v>
      </c>
      <c r="AH71" s="1">
        <f t="shared" si="82"/>
        <v>4.7891099193063438</v>
      </c>
      <c r="AI71" s="1"/>
      <c r="AJ71" s="1"/>
      <c r="AK71" t="s">
        <v>181</v>
      </c>
      <c r="AL71">
        <v>-304.67974874476602</v>
      </c>
      <c r="AM71">
        <v>-305.61908122</v>
      </c>
      <c r="AN71">
        <v>-305.65749074160601</v>
      </c>
      <c r="AO71">
        <v>-305.69481721602602</v>
      </c>
      <c r="AP71" t="s">
        <v>181</v>
      </c>
      <c r="AQ71">
        <v>-76.827098163496004</v>
      </c>
      <c r="AR71">
        <v>-77.090472809999994</v>
      </c>
      <c r="AS71">
        <v>-77.106424713118997</v>
      </c>
      <c r="AT71">
        <v>-77.118809352002003</v>
      </c>
      <c r="AU71" t="s">
        <v>181</v>
      </c>
      <c r="AV71">
        <v>-227.84827789270301</v>
      </c>
      <c r="AW71">
        <v>-228.52077108</v>
      </c>
      <c r="AX71">
        <v>-228.54412668389199</v>
      </c>
      <c r="AY71">
        <v>-228.568372616141</v>
      </c>
      <c r="AZ71" t="s">
        <v>241</v>
      </c>
      <c r="BA71">
        <v>-227.848495482782</v>
      </c>
      <c r="BB71">
        <v>-228.52149279</v>
      </c>
      <c r="BC71">
        <v>-228.544819394661</v>
      </c>
      <c r="BD71">
        <v>-228.56914108401401</v>
      </c>
      <c r="BE71" t="s">
        <v>261</v>
      </c>
      <c r="BF71">
        <v>-76.827304767661005</v>
      </c>
      <c r="BG71">
        <v>-77.09135234</v>
      </c>
      <c r="BH71">
        <v>-77.107251023087002</v>
      </c>
      <c r="BI71">
        <v>-77.119726016507997</v>
      </c>
      <c r="BK71" t="s">
        <v>181</v>
      </c>
      <c r="BL71">
        <v>-304.75796599979202</v>
      </c>
      <c r="BM71">
        <v>-305.89221319000001</v>
      </c>
      <c r="BN71">
        <v>-305.915982485256</v>
      </c>
      <c r="BO71">
        <v>-305.96918446267603</v>
      </c>
      <c r="BP71" t="s">
        <v>181</v>
      </c>
      <c r="BQ71">
        <v>-76.848687687459005</v>
      </c>
      <c r="BR71">
        <v>-77.163161020000004</v>
      </c>
      <c r="BS71">
        <v>-77.174263218641997</v>
      </c>
      <c r="BT71">
        <v>-77.191345313734004</v>
      </c>
      <c r="BU71" t="s">
        <v>181</v>
      </c>
      <c r="BV71">
        <v>-227.90499943156101</v>
      </c>
      <c r="BW71">
        <v>-228.72088163999999</v>
      </c>
      <c r="BX71">
        <v>-228.73446783046401</v>
      </c>
      <c r="BY71">
        <v>-228.76986317763701</v>
      </c>
      <c r="BZ71" t="s">
        <v>241</v>
      </c>
      <c r="CA71">
        <v>-227.90506489111701</v>
      </c>
      <c r="CB71">
        <v>-228.72121639</v>
      </c>
      <c r="CC71">
        <v>-228.73477668724701</v>
      </c>
      <c r="CD71">
        <v>-228.770196368538</v>
      </c>
      <c r="CE71" t="s">
        <v>261</v>
      </c>
      <c r="CF71">
        <v>-76.848761980348996</v>
      </c>
      <c r="CG71">
        <v>-77.163565430000006</v>
      </c>
      <c r="CH71">
        <v>-77.174601798113002</v>
      </c>
      <c r="CI71">
        <v>-77.191708410122999</v>
      </c>
      <c r="CK71" t="s">
        <v>181</v>
      </c>
      <c r="CL71">
        <v>-304.77722535696</v>
      </c>
      <c r="CM71">
        <v>-305.98041124000002</v>
      </c>
      <c r="CN71">
        <v>-305.99228856557102</v>
      </c>
      <c r="CO71">
        <v>-306.04914166942098</v>
      </c>
      <c r="CP71" t="s">
        <v>181</v>
      </c>
      <c r="CQ71">
        <v>-76.853218207614006</v>
      </c>
      <c r="CR71">
        <v>-77.185371450000005</v>
      </c>
      <c r="CS71">
        <v>-77.192546941439005</v>
      </c>
      <c r="CT71">
        <v>-77.210668803616002</v>
      </c>
      <c r="CU71" t="s">
        <v>181</v>
      </c>
      <c r="CV71">
        <v>-227.91981409392901</v>
      </c>
      <c r="CW71">
        <v>-228.78698328999999</v>
      </c>
      <c r="CX71">
        <v>-228.79262248532899</v>
      </c>
      <c r="CY71">
        <v>-228.83061189589799</v>
      </c>
      <c r="CZ71" t="s">
        <v>241</v>
      </c>
      <c r="DA71">
        <v>-227.91983779460301</v>
      </c>
      <c r="DB71">
        <v>-228.78712257999999</v>
      </c>
      <c r="DC71">
        <v>-228.792731647887</v>
      </c>
      <c r="DD71">
        <v>-228.83073006891999</v>
      </c>
      <c r="DE71" t="s">
        <v>261</v>
      </c>
      <c r="DF71">
        <v>-76.853231385260003</v>
      </c>
      <c r="DG71">
        <v>-77.185529079999995</v>
      </c>
      <c r="DH71">
        <v>-77.192648152813007</v>
      </c>
      <c r="DI71">
        <v>-77.210779668363998</v>
      </c>
      <c r="DN71" s="1"/>
      <c r="DO71" s="1"/>
      <c r="DP71" s="1"/>
      <c r="DQ71" s="1"/>
    </row>
    <row r="72" spans="1:121" x14ac:dyDescent="0.2">
      <c r="A72" t="s">
        <v>182</v>
      </c>
      <c r="B72" s="1"/>
      <c r="C72" s="1"/>
      <c r="D72" s="1">
        <f t="shared" si="11"/>
        <v>2.0631332780234528</v>
      </c>
      <c r="E72" s="1"/>
      <c r="F72" s="1">
        <f t="shared" si="68"/>
        <v>-1.5515274677451463</v>
      </c>
      <c r="G72" s="1">
        <f t="shared" si="69"/>
        <v>3.9772932630743631</v>
      </c>
      <c r="H72" s="1">
        <f t="shared" si="70"/>
        <v>3.0972004388538941</v>
      </c>
      <c r="I72" s="1">
        <f t="shared" si="71"/>
        <v>3.8868277172356729</v>
      </c>
      <c r="J72" s="1"/>
      <c r="K72" s="1">
        <f t="shared" si="76"/>
        <v>-2.1332533701254208</v>
      </c>
      <c r="L72" s="1">
        <f t="shared" si="77"/>
        <v>2.1490317846388898</v>
      </c>
      <c r="M72" s="1">
        <f t="shared" si="42"/>
        <v>1.350064406422091</v>
      </c>
      <c r="N72" s="1">
        <f t="shared" si="78"/>
        <v>1.9622121945659348</v>
      </c>
      <c r="O72" s="1"/>
      <c r="P72" s="1">
        <f t="shared" si="72"/>
        <v>-1.9699512510205166</v>
      </c>
      <c r="Q72" s="1">
        <f t="shared" si="73"/>
        <v>3.4766787341827046</v>
      </c>
      <c r="R72" s="1">
        <f t="shared" si="74"/>
        <v>2.5306945541233294</v>
      </c>
      <c r="S72" s="1">
        <f t="shared" si="75"/>
        <v>3.3331765007955734</v>
      </c>
      <c r="T72" s="1"/>
      <c r="U72" s="1">
        <f t="shared" si="54"/>
        <v>-2.0945398034492033</v>
      </c>
      <c r="V72" s="1">
        <f t="shared" si="55"/>
        <v>2.7350942821930562</v>
      </c>
      <c r="W72" s="1">
        <f t="shared" si="56"/>
        <v>1.8518536123637901</v>
      </c>
      <c r="X72" s="1">
        <f t="shared" si="57"/>
        <v>2.600373218442555</v>
      </c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t="s">
        <v>182</v>
      </c>
      <c r="AL72">
        <v>-424.19755063204502</v>
      </c>
      <c r="AM72">
        <v>-425.63097780999999</v>
      </c>
      <c r="AN72">
        <v>-425.727612717873</v>
      </c>
      <c r="AO72">
        <v>-425.77888288495097</v>
      </c>
      <c r="AP72" t="s">
        <v>182</v>
      </c>
      <c r="AQ72">
        <v>-196.35161677609599</v>
      </c>
      <c r="AR72">
        <v>-197.10382092</v>
      </c>
      <c r="AS72">
        <v>-197.1784916048</v>
      </c>
      <c r="AT72">
        <v>-197.20426462602899</v>
      </c>
      <c r="AU72" t="s">
        <v>182</v>
      </c>
      <c r="AV72">
        <v>-227.84840637225</v>
      </c>
      <c r="AW72">
        <v>-228.52081867000001</v>
      </c>
      <c r="AX72">
        <v>-228.54418541020499</v>
      </c>
      <c r="AY72">
        <v>-228.56842420493999</v>
      </c>
      <c r="AZ72" t="s">
        <v>399</v>
      </c>
      <c r="BA72">
        <v>-227.848950582459</v>
      </c>
      <c r="BB72">
        <v>-228.52243078000001</v>
      </c>
      <c r="BC72">
        <v>-228.54575853225899</v>
      </c>
      <c r="BD72">
        <v>-228.57018004526901</v>
      </c>
      <c r="BE72" t="s">
        <v>400</v>
      </c>
      <c r="BF72">
        <v>-196.35199960508299</v>
      </c>
      <c r="BG72">
        <v>-197.10512233</v>
      </c>
      <c r="BH72">
        <v>-197.17970272112399</v>
      </c>
      <c r="BI72">
        <v>-197.20557585563699</v>
      </c>
      <c r="BK72" t="s">
        <v>182</v>
      </c>
      <c r="BL72">
        <v>-424.30598958942102</v>
      </c>
      <c r="BM72">
        <v>-426.03216637000003</v>
      </c>
      <c r="BN72">
        <v>-426.104910174596</v>
      </c>
      <c r="BO72">
        <v>-426.17866162066503</v>
      </c>
      <c r="BP72" t="s">
        <v>182</v>
      </c>
      <c r="BQ72">
        <v>-196.40399937253599</v>
      </c>
      <c r="BR72">
        <v>-197.30565641000001</v>
      </c>
      <c r="BS72">
        <v>-197.366306943468</v>
      </c>
      <c r="BT72">
        <v>-197.40339165743899</v>
      </c>
      <c r="BU72" t="s">
        <v>182</v>
      </c>
      <c r="BV72">
        <v>-227.905129533901</v>
      </c>
      <c r="BW72">
        <v>-228.72096952000001</v>
      </c>
      <c r="BX72">
        <v>-228.73457031281501</v>
      </c>
      <c r="BY72">
        <v>-228.76995820858201</v>
      </c>
      <c r="BZ72" t="s">
        <v>399</v>
      </c>
      <c r="CA72">
        <v>-227.90528968928999</v>
      </c>
      <c r="CB72">
        <v>-228.72165629</v>
      </c>
      <c r="CC72">
        <v>-228.73521864243901</v>
      </c>
      <c r="CD72">
        <v>-228.770655001638</v>
      </c>
      <c r="CE72" t="s">
        <v>400</v>
      </c>
      <c r="CF72">
        <v>-196.40403776163501</v>
      </c>
      <c r="CG72">
        <v>-197.30615143</v>
      </c>
      <c r="CH72">
        <v>-197.36674041570001</v>
      </c>
      <c r="CI72">
        <v>-197.40386266069899</v>
      </c>
    </row>
    <row r="73" spans="1:121" x14ac:dyDescent="0.2">
      <c r="A73" t="s">
        <v>183</v>
      </c>
      <c r="B73" s="1"/>
      <c r="C73" s="1"/>
      <c r="D73" s="1">
        <f t="shared" si="11"/>
        <v>2.5428544708174075</v>
      </c>
      <c r="E73" s="1"/>
      <c r="F73" s="1">
        <f t="shared" si="68"/>
        <v>-1.6586338853760112</v>
      </c>
      <c r="G73" s="1">
        <f t="shared" si="69"/>
        <v>4.587665478681334</v>
      </c>
      <c r="H73" s="1">
        <f t="shared" si="70"/>
        <v>3.5593649575869444</v>
      </c>
      <c r="I73" s="1">
        <f t="shared" si="71"/>
        <v>4.4645281480095464</v>
      </c>
      <c r="J73" s="1"/>
      <c r="K73" s="1">
        <f>627.5095*(BA73+BF73-AL73)</f>
        <v>-2.2123573877775509</v>
      </c>
      <c r="L73" s="1">
        <f>627.5095*(BB73+BG73-AM73)</f>
        <v>2.6386837226082078</v>
      </c>
      <c r="M73" s="1">
        <f t="shared" si="42"/>
        <v>1.7180627291885116</v>
      </c>
      <c r="N73" s="1">
        <f>627.5095*(BD73+BI73-AO73)</f>
        <v>2.4339508792285405</v>
      </c>
      <c r="O73" s="1"/>
      <c r="P73" s="1">
        <f t="shared" si="72"/>
        <v>-2.053605578545044</v>
      </c>
      <c r="Q73" s="1">
        <f t="shared" si="73"/>
        <v>4.096218863509451</v>
      </c>
      <c r="R73" s="1">
        <f t="shared" si="74"/>
        <v>3.003399173576887</v>
      </c>
      <c r="S73" s="1">
        <f t="shared" si="75"/>
        <v>3.9340684540364994</v>
      </c>
      <c r="T73" s="1"/>
      <c r="U73" s="1">
        <f t="shared" si="54"/>
        <v>-2.1653463213052619</v>
      </c>
      <c r="V73" s="1">
        <f t="shared" si="55"/>
        <v>3.3106648208595191</v>
      </c>
      <c r="W73" s="1">
        <f t="shared" si="56"/>
        <v>2.2984717325569939</v>
      </c>
      <c r="X73" s="1">
        <f t="shared" si="57"/>
        <v>3.1695174304390377</v>
      </c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t="s">
        <v>183</v>
      </c>
      <c r="AL73">
        <v>-404.36029141410199</v>
      </c>
      <c r="AM73">
        <v>-405.77606392000001</v>
      </c>
      <c r="AN73">
        <v>-405.87833384503102</v>
      </c>
      <c r="AO73">
        <v>-405.92981943380499</v>
      </c>
      <c r="AP73" t="s">
        <v>183</v>
      </c>
      <c r="AQ73">
        <v>-196.35159145892499</v>
      </c>
      <c r="AR73">
        <v>-197.10383637999999</v>
      </c>
      <c r="AS73">
        <v>-197.17850204090999</v>
      </c>
      <c r="AT73">
        <v>-197.204280375465</v>
      </c>
      <c r="AU73" t="s">
        <v>183</v>
      </c>
      <c r="AV73">
        <v>-208.01134315641201</v>
      </c>
      <c r="AW73">
        <v>-208.66491662999999</v>
      </c>
      <c r="AX73">
        <v>-208.69415959524201</v>
      </c>
      <c r="AY73">
        <v>-208.71842438015901</v>
      </c>
      <c r="AZ73" t="s">
        <v>401</v>
      </c>
      <c r="BA73">
        <v>-208.01179883386399</v>
      </c>
      <c r="BB73">
        <v>-208.66657671999999</v>
      </c>
      <c r="BC73">
        <v>-208.69574865370501</v>
      </c>
      <c r="BD73">
        <v>-208.720202660844</v>
      </c>
      <c r="BE73" t="s">
        <v>402</v>
      </c>
      <c r="BF73">
        <v>-196.35201819600599</v>
      </c>
      <c r="BG73">
        <v>-197.10528219</v>
      </c>
      <c r="BH73">
        <v>-197.17984728420399</v>
      </c>
      <c r="BI73">
        <v>-197.20573802550101</v>
      </c>
      <c r="BK73" t="s">
        <v>183</v>
      </c>
      <c r="BL73">
        <v>-404.46359053876398</v>
      </c>
      <c r="BM73">
        <v>-406.16443317</v>
      </c>
      <c r="BN73">
        <v>-406.24251428426498</v>
      </c>
      <c r="BO73">
        <v>-406.31610138697602</v>
      </c>
      <c r="BP73" t="s">
        <v>183</v>
      </c>
      <c r="BQ73">
        <v>-196.40396401692999</v>
      </c>
      <c r="BR73">
        <v>-197.30566039000001</v>
      </c>
      <c r="BS73">
        <v>-197.366304328089</v>
      </c>
      <c r="BT73">
        <v>-197.40339493651999</v>
      </c>
      <c r="BU73" t="s">
        <v>183</v>
      </c>
      <c r="BV73">
        <v>-208.06289915050101</v>
      </c>
      <c r="BW73">
        <v>-208.85224504000001</v>
      </c>
      <c r="BX73">
        <v>-208.87142373513299</v>
      </c>
      <c r="BY73">
        <v>-208.906437113571</v>
      </c>
      <c r="BZ73" t="s">
        <v>401</v>
      </c>
      <c r="CA73">
        <v>-208.063035767673</v>
      </c>
      <c r="CB73">
        <v>-208.85295908000001</v>
      </c>
      <c r="CC73">
        <v>-208.872077065665</v>
      </c>
      <c r="CD73">
        <v>-208.90714453938</v>
      </c>
      <c r="CE73" t="s">
        <v>402</v>
      </c>
      <c r="CF73">
        <v>-196.404005469959</v>
      </c>
      <c r="CG73">
        <v>-197.30619820999999</v>
      </c>
      <c r="CH73">
        <v>-197.36677437089401</v>
      </c>
      <c r="CI73">
        <v>-197.40390590027101</v>
      </c>
    </row>
    <row r="74" spans="1:121" x14ac:dyDescent="0.2">
      <c r="A74" t="s">
        <v>184</v>
      </c>
      <c r="B74" s="1"/>
      <c r="C74" s="1"/>
      <c r="D74" s="1">
        <f t="shared" si="11"/>
        <v>2.8119820557813413</v>
      </c>
      <c r="E74" s="1"/>
      <c r="F74" s="1">
        <f t="shared" si="68"/>
        <v>-0.41477564945137002</v>
      </c>
      <c r="G74" s="1">
        <f t="shared" si="69"/>
        <v>6.064276908391486</v>
      </c>
      <c r="H74" s="1">
        <f t="shared" si="70"/>
        <v>4.5083277576607159</v>
      </c>
      <c r="I74" s="1">
        <f t="shared" si="71"/>
        <v>5.4228493919971976</v>
      </c>
      <c r="J74" s="1"/>
      <c r="K74" s="1">
        <f t="shared" ref="K74:K77" si="83">627.5095*(BA74+BF74-AL74)</f>
        <v>-1.1648959312264258</v>
      </c>
      <c r="L74" s="1">
        <f t="shared" ref="L74:L77" si="84">627.5095*(BB74+BG74-AM74)</f>
        <v>3.7334367962693933</v>
      </c>
      <c r="M74" s="1">
        <f t="shared" si="42"/>
        <v>2.2930392146533767</v>
      </c>
      <c r="N74" s="1">
        <f t="shared" ref="N74:N77" si="85">627.5095*(BD74+BI74-AO74)</f>
        <v>2.9558170878809076</v>
      </c>
      <c r="O74" s="1"/>
      <c r="P74" s="1">
        <f t="shared" si="72"/>
        <v>-1.0803485605096721</v>
      </c>
      <c r="Q74" s="1">
        <f t="shared" si="73"/>
        <v>5.2086990806257241</v>
      </c>
      <c r="R74" s="1">
        <f t="shared" si="74"/>
        <v>3.5413227015052602</v>
      </c>
      <c r="S74" s="1">
        <f t="shared" si="75"/>
        <v>4.396822307678951</v>
      </c>
      <c r="T74" s="1"/>
      <c r="U74" s="1">
        <f t="shared" si="54"/>
        <v>-1.2713867231045615</v>
      </c>
      <c r="V74" s="1">
        <f t="shared" si="55"/>
        <v>4.2407029259298659</v>
      </c>
      <c r="W74" s="1">
        <f t="shared" si="56"/>
        <v>2.658221213965648</v>
      </c>
      <c r="X74" s="1">
        <f t="shared" si="57"/>
        <v>3.4453966821750726</v>
      </c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t="s">
        <v>184</v>
      </c>
      <c r="AL74">
        <v>-458.57473178699502</v>
      </c>
      <c r="AM74">
        <v>-460.06399192999999</v>
      </c>
      <c r="AN74">
        <v>-460.121350121354</v>
      </c>
      <c r="AO74">
        <v>-460.18652089571799</v>
      </c>
      <c r="AP74" t="s">
        <v>184</v>
      </c>
      <c r="AQ74">
        <v>-230.72712376515099</v>
      </c>
      <c r="AR74">
        <v>-231.53350964000001</v>
      </c>
      <c r="AS74">
        <v>-231.57000961451701</v>
      </c>
      <c r="AT74">
        <v>-231.60946372884499</v>
      </c>
      <c r="AU74" t="s">
        <v>184</v>
      </c>
      <c r="AV74">
        <v>-227.848269008888</v>
      </c>
      <c r="AW74">
        <v>-228.52081824999999</v>
      </c>
      <c r="AX74">
        <v>-228.54415602953799</v>
      </c>
      <c r="AY74">
        <v>-228.568415306643</v>
      </c>
      <c r="AZ74" t="s">
        <v>403</v>
      </c>
      <c r="BA74">
        <v>-227.84878189848499</v>
      </c>
      <c r="BB74">
        <v>-228.52242326000001</v>
      </c>
      <c r="BC74">
        <v>-228.545716502066</v>
      </c>
      <c r="BD74">
        <v>-228.570156030238</v>
      </c>
      <c r="BE74" t="s">
        <v>404</v>
      </c>
      <c r="BF74">
        <v>-230.727806268264</v>
      </c>
      <c r="BG74">
        <v>-231.53561905999999</v>
      </c>
      <c r="BH74">
        <v>-231.57197942885</v>
      </c>
      <c r="BI74">
        <v>-231.61165447131401</v>
      </c>
      <c r="BK74" t="s">
        <v>184</v>
      </c>
      <c r="BL74">
        <v>-458.68434356259502</v>
      </c>
      <c r="BM74">
        <v>-460.47154697000002</v>
      </c>
      <c r="BN74">
        <v>-460.50502028484902</v>
      </c>
      <c r="BO74">
        <v>-460.59511251682301</v>
      </c>
      <c r="BP74" t="s">
        <v>184</v>
      </c>
      <c r="BQ74">
        <v>-230.78110572028501</v>
      </c>
      <c r="BR74">
        <v>-231.74230774</v>
      </c>
      <c r="BS74">
        <v>-231.764869401136</v>
      </c>
      <c r="BT74">
        <v>-231.81818593748801</v>
      </c>
      <c r="BU74" t="s">
        <v>184</v>
      </c>
      <c r="BV74">
        <v>-227.904959487258</v>
      </c>
      <c r="BW74">
        <v>-228.72093864000001</v>
      </c>
      <c r="BX74">
        <v>-228.73450742699799</v>
      </c>
      <c r="BY74">
        <v>-228.76991979727401</v>
      </c>
      <c r="BZ74" t="s">
        <v>403</v>
      </c>
      <c r="CA74">
        <v>-227.905114419624</v>
      </c>
      <c r="CB74">
        <v>-228.72162387</v>
      </c>
      <c r="CC74">
        <v>-228.73515221418899</v>
      </c>
      <c r="CD74">
        <v>-228.770611938716</v>
      </c>
      <c r="CE74" t="s">
        <v>404</v>
      </c>
      <c r="CF74">
        <v>-230.78125522659701</v>
      </c>
      <c r="CG74">
        <v>-231.74316511000001</v>
      </c>
      <c r="CH74">
        <v>-231.76563192568699</v>
      </c>
      <c r="CI74">
        <v>-231.81900998922799</v>
      </c>
    </row>
    <row r="75" spans="1:121" x14ac:dyDescent="0.2">
      <c r="A75" t="s">
        <v>185</v>
      </c>
      <c r="B75" s="1"/>
      <c r="C75" s="1"/>
      <c r="D75" s="1">
        <f t="shared" si="11"/>
        <v>2.3585827976039582</v>
      </c>
      <c r="E75" s="1"/>
      <c r="F75" s="1">
        <f t="shared" si="68"/>
        <v>-0.23500181516332691</v>
      </c>
      <c r="G75" s="1">
        <f t="shared" si="69"/>
        <v>3.6886388930897498</v>
      </c>
      <c r="H75" s="1">
        <f t="shared" si="70"/>
        <v>2.9422455082337762</v>
      </c>
      <c r="I75" s="1">
        <f t="shared" si="71"/>
        <v>3.5271161738183467</v>
      </c>
      <c r="J75" s="1"/>
      <c r="K75" s="1">
        <f t="shared" si="83"/>
        <v>-0.57339616494560164</v>
      </c>
      <c r="L75" s="1">
        <f t="shared" si="84"/>
        <v>2.4179070551877833</v>
      </c>
      <c r="M75" s="1">
        <f t="shared" si="42"/>
        <v>1.7530657613182414</v>
      </c>
      <c r="N75" s="1">
        <f t="shared" si="85"/>
        <v>2.2085123000591427</v>
      </c>
      <c r="O75" s="1"/>
      <c r="P75" s="1">
        <f t="shared" si="72"/>
        <v>-0.46076618909694866</v>
      </c>
      <c r="Q75" s="1">
        <f t="shared" si="73"/>
        <v>3.4141599626836205</v>
      </c>
      <c r="R75" s="1">
        <f t="shared" si="74"/>
        <v>2.6317551780946462</v>
      </c>
      <c r="S75" s="1">
        <f t="shared" si="75"/>
        <v>3.2196562860062086</v>
      </c>
      <c r="T75" s="1"/>
      <c r="U75" s="1">
        <f t="shared" si="54"/>
        <v>-0.55481887043043288</v>
      </c>
      <c r="V75" s="1">
        <f t="shared" si="55"/>
        <v>2.9019490582355578</v>
      </c>
      <c r="W75" s="1">
        <f t="shared" si="56"/>
        <v>2.1791703424081903</v>
      </c>
      <c r="X75" s="1">
        <f t="shared" si="57"/>
        <v>2.7296979137977297</v>
      </c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t="s">
        <v>185</v>
      </c>
      <c r="AL75">
        <v>-325.08292066326197</v>
      </c>
      <c r="AM75">
        <v>-326.17225693</v>
      </c>
      <c r="AN75">
        <v>-326.24264537136003</v>
      </c>
      <c r="AO75">
        <v>-326.28462392646298</v>
      </c>
      <c r="AP75" t="s">
        <v>185</v>
      </c>
      <c r="AQ75">
        <v>-247.040732121856</v>
      </c>
      <c r="AR75">
        <v>-247.84130694000001</v>
      </c>
      <c r="AS75">
        <v>-247.883511240812</v>
      </c>
      <c r="AT75">
        <v>-247.91365928857701</v>
      </c>
      <c r="AU75" t="s">
        <v>185</v>
      </c>
      <c r="AV75">
        <v>-78.042563040621005</v>
      </c>
      <c r="AW75">
        <v>-78.325071769999994</v>
      </c>
      <c r="AX75">
        <v>-78.354445364070003</v>
      </c>
      <c r="AY75">
        <v>-78.365343820712994</v>
      </c>
      <c r="AZ75" t="s">
        <v>405</v>
      </c>
      <c r="BA75">
        <v>-78.042803591194996</v>
      </c>
      <c r="BB75">
        <v>-78.325998290000001</v>
      </c>
      <c r="BC75">
        <v>-78.355294648389005</v>
      </c>
      <c r="BD75">
        <v>-78.366274539585007</v>
      </c>
      <c r="BE75" t="s">
        <v>406</v>
      </c>
      <c r="BF75">
        <v>-247.041030836982</v>
      </c>
      <c r="BG75">
        <v>-247.84240546000001</v>
      </c>
      <c r="BH75">
        <v>-247.88455703496899</v>
      </c>
      <c r="BI75">
        <v>-247.91482989864701</v>
      </c>
      <c r="BK75" t="s">
        <v>185</v>
      </c>
      <c r="BL75">
        <v>-325.166336251389</v>
      </c>
      <c r="BM75">
        <v>-326.47626622000001</v>
      </c>
      <c r="BN75">
        <v>-326.52831322909401</v>
      </c>
      <c r="BO75">
        <v>-326.58774545548198</v>
      </c>
      <c r="BP75" t="s">
        <v>185</v>
      </c>
      <c r="BQ75">
        <v>-247.102586609665</v>
      </c>
      <c r="BR75">
        <v>-248.06766834000001</v>
      </c>
      <c r="BS75">
        <v>-248.09705493750801</v>
      </c>
      <c r="BT75">
        <v>-248.140144017458</v>
      </c>
      <c r="BU75" t="s">
        <v>185</v>
      </c>
      <c r="BV75">
        <v>-78.064483919354998</v>
      </c>
      <c r="BW75">
        <v>-78.403157070000006</v>
      </c>
      <c r="BX75">
        <v>-78.427064322923997</v>
      </c>
      <c r="BY75">
        <v>-78.442470589349995</v>
      </c>
      <c r="BZ75" t="s">
        <v>405</v>
      </c>
      <c r="CA75">
        <v>-78.064546688879005</v>
      </c>
      <c r="CB75">
        <v>-78.403529910000003</v>
      </c>
      <c r="CC75">
        <v>-78.427380403713997</v>
      </c>
      <c r="CD75">
        <v>-78.442813170470998</v>
      </c>
      <c r="CE75" t="s">
        <v>406</v>
      </c>
      <c r="CF75">
        <v>-247.102673722623</v>
      </c>
      <c r="CG75">
        <v>-248.06811175999999</v>
      </c>
      <c r="CH75">
        <v>-248.09746009653301</v>
      </c>
      <c r="CI75">
        <v>-248.140582234671</v>
      </c>
    </row>
    <row r="76" spans="1:121" x14ac:dyDescent="0.2">
      <c r="A76" t="s">
        <v>186</v>
      </c>
      <c r="B76" s="1"/>
      <c r="C76" s="1"/>
      <c r="D76" s="1">
        <f t="shared" si="11"/>
        <v>3.7466253686489042</v>
      </c>
      <c r="E76" s="1"/>
      <c r="F76" s="1">
        <f t="shared" si="68"/>
        <v>2.6979416120901609</v>
      </c>
      <c r="G76" s="1">
        <f t="shared" si="69"/>
        <v>4.6231574159773583</v>
      </c>
      <c r="H76" s="1">
        <f t="shared" si="70"/>
        <v>4.0636438332187979</v>
      </c>
      <c r="I76" s="1">
        <f t="shared" si="71"/>
        <v>4.3999586591631266</v>
      </c>
      <c r="J76" s="1"/>
      <c r="K76" s="1">
        <f t="shared" si="83"/>
        <v>2.4683211540140251</v>
      </c>
      <c r="L76" s="1">
        <f t="shared" si="84"/>
        <v>3.7009694547728547</v>
      </c>
      <c r="M76" s="1">
        <f t="shared" si="42"/>
        <v>3.2047925701326783</v>
      </c>
      <c r="N76" s="1">
        <f t="shared" si="85"/>
        <v>3.4679101987840446</v>
      </c>
      <c r="O76" s="1"/>
      <c r="P76" s="1">
        <f t="shared" si="72"/>
        <v>2.6178520249283759</v>
      </c>
      <c r="Q76" s="1">
        <f t="shared" si="73"/>
        <v>4.4172715489978547</v>
      </c>
      <c r="R76" s="1">
        <f t="shared" si="74"/>
        <v>3.9312130787306354</v>
      </c>
      <c r="S76" s="1">
        <f t="shared" si="75"/>
        <v>4.251895098113291</v>
      </c>
      <c r="T76" s="1"/>
      <c r="U76" s="1">
        <f t="shared" si="54"/>
        <v>2.5248547386355331</v>
      </c>
      <c r="V76" s="1">
        <f t="shared" si="55"/>
        <v>4.0232081331940028</v>
      </c>
      <c r="W76" s="1">
        <f t="shared" si="56"/>
        <v>3.5860823172366891</v>
      </c>
      <c r="X76" s="1">
        <f t="shared" si="57"/>
        <v>3.8840595544479739</v>
      </c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t="s">
        <v>186</v>
      </c>
      <c r="AL76">
        <v>-323.55483167581201</v>
      </c>
      <c r="AM76">
        <v>-324.65661304000002</v>
      </c>
      <c r="AN76">
        <v>-324.70170801114398</v>
      </c>
      <c r="AO76">
        <v>-324.75593075659299</v>
      </c>
      <c r="AP76" t="s">
        <v>186</v>
      </c>
      <c r="AQ76">
        <v>-246.72343908791899</v>
      </c>
      <c r="AR76">
        <v>-247.55863027999999</v>
      </c>
      <c r="AS76">
        <v>-247.588656950212</v>
      </c>
      <c r="AT76">
        <v>-247.62994118817801</v>
      </c>
      <c r="AU76" t="s">
        <v>186</v>
      </c>
      <c r="AV76">
        <v>-76.827093144439004</v>
      </c>
      <c r="AW76">
        <v>-77.090615290000002</v>
      </c>
      <c r="AX76">
        <v>-77.106575232544998</v>
      </c>
      <c r="AY76">
        <v>-77.118977788259997</v>
      </c>
      <c r="AZ76" t="s">
        <v>407</v>
      </c>
      <c r="BA76">
        <v>-76.827330717608007</v>
      </c>
      <c r="BB76">
        <v>-77.091418579999996</v>
      </c>
      <c r="BC76">
        <v>-77.107335103599993</v>
      </c>
      <c r="BD76">
        <v>-77.119790315154006</v>
      </c>
      <c r="BE76" t="s">
        <v>408</v>
      </c>
      <c r="BF76">
        <v>-246.72356743822701</v>
      </c>
      <c r="BG76">
        <v>-247.55929659</v>
      </c>
      <c r="BH76">
        <v>-247.58926574570799</v>
      </c>
      <c r="BI76">
        <v>-247.63061397498899</v>
      </c>
      <c r="BK76" t="s">
        <v>186</v>
      </c>
      <c r="BL76">
        <v>-323.63137008797401</v>
      </c>
      <c r="BM76">
        <v>-324.94552793999998</v>
      </c>
      <c r="BN76">
        <v>-324.97168949023302</v>
      </c>
      <c r="BO76">
        <v>-325.04494849087399</v>
      </c>
      <c r="BP76" t="s">
        <v>186</v>
      </c>
      <c r="BQ76">
        <v>-246.77861188919599</v>
      </c>
      <c r="BR76">
        <v>-247.77532866999999</v>
      </c>
      <c r="BS76">
        <v>-247.79116685930001</v>
      </c>
      <c r="BT76">
        <v>-247.84681187491901</v>
      </c>
      <c r="BU76" t="s">
        <v>186</v>
      </c>
      <c r="BV76">
        <v>-76.848586386199997</v>
      </c>
      <c r="BW76">
        <v>-77.163159899999997</v>
      </c>
      <c r="BX76">
        <v>-77.174257844378005</v>
      </c>
      <c r="BY76">
        <v>-77.191360790093995</v>
      </c>
      <c r="BZ76" t="s">
        <v>407</v>
      </c>
      <c r="CA76">
        <v>-76.848666551557997</v>
      </c>
      <c r="CB76">
        <v>-77.16344531</v>
      </c>
      <c r="CC76">
        <v>-77.174510691956002</v>
      </c>
      <c r="CD76">
        <v>-77.191628196563997</v>
      </c>
      <c r="CE76" t="s">
        <v>408</v>
      </c>
      <c r="CF76">
        <v>-246.77867992444101</v>
      </c>
      <c r="CG76">
        <v>-247.77567124000001</v>
      </c>
      <c r="CH76">
        <v>-247.79146401257699</v>
      </c>
      <c r="CI76">
        <v>-247.847130651676</v>
      </c>
    </row>
    <row r="77" spans="1:121" x14ac:dyDescent="0.2">
      <c r="A77" t="s">
        <v>187</v>
      </c>
      <c r="B77" s="1"/>
      <c r="C77" s="1"/>
      <c r="D77" s="1">
        <f>W77+(W77-M77)/((3/2)^3-1)</f>
        <v>3.1343753735637092</v>
      </c>
      <c r="E77" s="1"/>
      <c r="F77" s="1">
        <f t="shared" si="68"/>
        <v>-0.10443460892093015</v>
      </c>
      <c r="G77" s="1">
        <f t="shared" si="69"/>
        <v>5.162727734641952</v>
      </c>
      <c r="H77" s="1">
        <f t="shared" si="70"/>
        <v>3.8825870312303117</v>
      </c>
      <c r="I77" s="1">
        <f t="shared" si="71"/>
        <v>4.589983200673089</v>
      </c>
      <c r="J77" s="1"/>
      <c r="K77" s="1">
        <f t="shared" si="83"/>
        <v>-0.44617935554479604</v>
      </c>
      <c r="L77" s="1">
        <f t="shared" si="84"/>
        <v>3.7764902230819652</v>
      </c>
      <c r="M77" s="1">
        <f t="shared" si="42"/>
        <v>2.5929359011202986</v>
      </c>
      <c r="N77" s="1">
        <f t="shared" si="85"/>
        <v>3.15989803547135</v>
      </c>
      <c r="O77" s="1"/>
      <c r="P77" s="1">
        <f t="shared" ref="P77:S77" si="86">627.5095*(BQ77+BV77-BL77)</f>
        <v>-0.38384977687255456</v>
      </c>
      <c r="Q77" s="1">
        <f t="shared" si="86"/>
        <v>4.8487784566927354</v>
      </c>
      <c r="R77" s="1">
        <f t="shared" si="86"/>
        <v>3.4997960555062013</v>
      </c>
      <c r="S77" s="1">
        <f t="shared" si="86"/>
        <v>4.2310534431058704</v>
      </c>
      <c r="T77" s="1"/>
      <c r="U77" s="1">
        <f t="shared" si="54"/>
        <v>-0.48256251883583184</v>
      </c>
      <c r="V77" s="1">
        <f t="shared" si="55"/>
        <v>4.2495445347718173</v>
      </c>
      <c r="W77" s="1">
        <f t="shared" si="56"/>
        <v>2.9739488632101061</v>
      </c>
      <c r="X77" s="1">
        <f t="shared" si="57"/>
        <v>3.6612339995045322</v>
      </c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t="s">
        <v>187</v>
      </c>
      <c r="AL77">
        <v>-341.95296133870198</v>
      </c>
      <c r="AM77">
        <v>-343.13646113999999</v>
      </c>
      <c r="AN77">
        <v>-343.19409212223098</v>
      </c>
      <c r="AO77">
        <v>-343.24681186151702</v>
      </c>
      <c r="AP77" t="s">
        <v>187</v>
      </c>
      <c r="AQ77">
        <v>-95.229739770948001</v>
      </c>
      <c r="AR77">
        <v>-95.569577719999998</v>
      </c>
      <c r="AS77">
        <v>-95.599225001753993</v>
      </c>
      <c r="AT77">
        <v>-95.609515463741999</v>
      </c>
      <c r="AU77" t="s">
        <v>187</v>
      </c>
      <c r="AV77">
        <v>-246.72338799489</v>
      </c>
      <c r="AW77">
        <v>-247.55865609</v>
      </c>
      <c r="AX77">
        <v>-247.58867982445801</v>
      </c>
      <c r="AY77">
        <v>-247.62998179425</v>
      </c>
      <c r="AZ77" t="s">
        <v>409</v>
      </c>
      <c r="BA77">
        <v>-246.723668503477</v>
      </c>
      <c r="BB77">
        <v>-247.55984121</v>
      </c>
      <c r="BC77">
        <v>-247.58977686593801</v>
      </c>
      <c r="BD77">
        <v>-247.631206070719</v>
      </c>
      <c r="BE77" t="s">
        <v>410</v>
      </c>
      <c r="BF77">
        <v>-95.230003867258006</v>
      </c>
      <c r="BG77">
        <v>-95.570601710000005</v>
      </c>
      <c r="BH77">
        <v>-95.600183150084007</v>
      </c>
      <c r="BI77">
        <v>-95.610570172953999</v>
      </c>
      <c r="BK77" t="s">
        <v>187</v>
      </c>
      <c r="BL77">
        <v>-342.03307480407102</v>
      </c>
      <c r="BM77">
        <v>-343.44831522999999</v>
      </c>
      <c r="BN77">
        <v>-343.48553436057898</v>
      </c>
      <c r="BO77">
        <v>-343.557876143302</v>
      </c>
      <c r="BP77" t="s">
        <v>187</v>
      </c>
      <c r="BQ77">
        <v>-95.255146498779993</v>
      </c>
      <c r="BR77">
        <v>-95.665268229999995</v>
      </c>
      <c r="BS77">
        <v>-95.688806287866001</v>
      </c>
      <c r="BT77">
        <v>-95.704318647107002</v>
      </c>
      <c r="BU77" t="s">
        <v>187</v>
      </c>
      <c r="BV77">
        <v>-246.77854000882201</v>
      </c>
      <c r="BW77">
        <v>-247.77531998000001</v>
      </c>
      <c r="BX77">
        <v>-247.79115079291799</v>
      </c>
      <c r="BY77">
        <v>-247.84681488362401</v>
      </c>
      <c r="BZ77" t="s">
        <v>409</v>
      </c>
      <c r="CA77">
        <v>-246.77864316712299</v>
      </c>
      <c r="CB77">
        <v>-247.77589334999999</v>
      </c>
      <c r="CC77">
        <v>-247.791654927482</v>
      </c>
      <c r="CD77">
        <v>-247.84735856128799</v>
      </c>
      <c r="CE77" t="s">
        <v>410</v>
      </c>
      <c r="CF77">
        <v>-95.255200649239995</v>
      </c>
      <c r="CG77">
        <v>-95.665649799999997</v>
      </c>
      <c r="CH77">
        <v>-95.689140144109004</v>
      </c>
      <c r="CI77">
        <v>-95.704683034490003</v>
      </c>
      <c r="CZ77" t="s">
        <v>222</v>
      </c>
      <c r="DA77">
        <v>-76.065751317277005</v>
      </c>
      <c r="DB77">
        <v>-76.351666940000001</v>
      </c>
      <c r="DC77">
        <v>-76.353998285955996</v>
      </c>
      <c r="DD77">
        <v>-76.363377748369004</v>
      </c>
    </row>
    <row r="78" spans="1:121" x14ac:dyDescent="0.2">
      <c r="CZ78" t="s">
        <v>223</v>
      </c>
      <c r="DA78">
        <v>-115.099499946756</v>
      </c>
      <c r="DB78">
        <v>-115.5626359</v>
      </c>
      <c r="DC78">
        <v>-115.57573314376999</v>
      </c>
      <c r="DD78">
        <v>-115.592811146168</v>
      </c>
    </row>
    <row r="79" spans="1:121" x14ac:dyDescent="0.2">
      <c r="CZ79" t="s">
        <v>224</v>
      </c>
      <c r="DA79">
        <v>-95.261422685750006</v>
      </c>
      <c r="DB79">
        <v>-95.695327129999995</v>
      </c>
      <c r="DC79">
        <v>-95.714042760531001</v>
      </c>
      <c r="DD79">
        <v>-95.730766767952005</v>
      </c>
    </row>
    <row r="80" spans="1:121" x14ac:dyDescent="0.2">
      <c r="CZ80" t="s">
        <v>234</v>
      </c>
      <c r="DA80">
        <v>-228.78557641</v>
      </c>
    </row>
    <row r="81" spans="104:108" x14ac:dyDescent="0.2">
      <c r="CZ81" t="s">
        <v>239</v>
      </c>
      <c r="DA81">
        <v>-76.853452927573997</v>
      </c>
      <c r="DB81">
        <v>-77.185485290000003</v>
      </c>
      <c r="DC81">
        <v>-77.192685827765999</v>
      </c>
      <c r="DD81">
        <v>-77.210778063234997</v>
      </c>
    </row>
    <row r="82" spans="104:108" x14ac:dyDescent="0.2">
      <c r="CZ82" t="s">
        <v>240</v>
      </c>
      <c r="DA82">
        <v>-76.065783002553999</v>
      </c>
      <c r="DB82">
        <v>-76.351645230000003</v>
      </c>
      <c r="DC82">
        <v>-76.353985422997994</v>
      </c>
      <c r="DD82">
        <v>-76.363360857963002</v>
      </c>
    </row>
  </sheetData>
  <conditionalFormatting sqref="B8:E8 B6:C7 E6:E7">
    <cfRule type="colorScale" priority="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horizontalDpi="4294967292" verticalDpi="429496729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77"/>
  <sheetViews>
    <sheetView workbookViewId="0">
      <selection activeCell="CO7" sqref="CO7"/>
    </sheetView>
  </sheetViews>
  <sheetFormatPr baseColWidth="10" defaultRowHeight="16" x14ac:dyDescent="0.2"/>
  <sheetData>
    <row r="1" spans="1:119" ht="21" thickBot="1" x14ac:dyDescent="0.3">
      <c r="A1" s="12" t="s">
        <v>516</v>
      </c>
    </row>
    <row r="2" spans="1:119" ht="17" thickTop="1" x14ac:dyDescent="0.2">
      <c r="B2" s="1"/>
    </row>
    <row r="3" spans="1:119" x14ac:dyDescent="0.2">
      <c r="B3" s="1"/>
    </row>
    <row r="4" spans="1:119" x14ac:dyDescent="0.2">
      <c r="B4" s="1"/>
    </row>
    <row r="5" spans="1:119" x14ac:dyDescent="0.2">
      <c r="B5" s="1"/>
    </row>
    <row r="6" spans="1:119" x14ac:dyDescent="0.2">
      <c r="B6" s="7"/>
    </row>
    <row r="7" spans="1:119" ht="18" thickBot="1" x14ac:dyDescent="0.25">
      <c r="B7" s="7"/>
      <c r="AI7" s="18" t="s">
        <v>459</v>
      </c>
      <c r="BJ7" s="18" t="s">
        <v>460</v>
      </c>
      <c r="CI7" s="18" t="s">
        <v>461</v>
      </c>
      <c r="CO7" s="18" t="s">
        <v>461</v>
      </c>
    </row>
    <row r="8" spans="1:119" ht="17" thickTop="1" x14ac:dyDescent="0.2">
      <c r="B8" s="7"/>
    </row>
    <row r="9" spans="1:119" s="18" customFormat="1" ht="18" thickBot="1" x14ac:dyDescent="0.25">
      <c r="C9" s="18" t="s">
        <v>459</v>
      </c>
      <c r="H9" s="18" t="s">
        <v>459</v>
      </c>
      <c r="M9" s="18" t="s">
        <v>460</v>
      </c>
      <c r="R9" s="18" t="s">
        <v>460</v>
      </c>
      <c r="W9" s="18" t="s">
        <v>461</v>
      </c>
      <c r="AB9" s="18" t="s">
        <v>461</v>
      </c>
    </row>
    <row r="10" spans="1:119" s="2" customFormat="1" ht="17" thickTop="1" x14ac:dyDescent="0.2">
      <c r="C10" s="2" t="s">
        <v>262</v>
      </c>
      <c r="D10" s="2" t="s">
        <v>262</v>
      </c>
      <c r="E10" s="2" t="s">
        <v>262</v>
      </c>
      <c r="F10" s="2" t="s">
        <v>262</v>
      </c>
      <c r="H10" s="2" t="s">
        <v>138</v>
      </c>
      <c r="I10" s="2" t="s">
        <v>138</v>
      </c>
      <c r="J10" s="2" t="s">
        <v>138</v>
      </c>
      <c r="K10" s="2" t="s">
        <v>138</v>
      </c>
      <c r="M10" s="2" t="s">
        <v>262</v>
      </c>
      <c r="N10" s="2" t="s">
        <v>262</v>
      </c>
      <c r="O10" s="2" t="s">
        <v>262</v>
      </c>
      <c r="P10" s="2" t="s">
        <v>262</v>
      </c>
      <c r="R10" s="2" t="s">
        <v>138</v>
      </c>
      <c r="S10" s="2" t="s">
        <v>138</v>
      </c>
      <c r="T10" s="2" t="s">
        <v>138</v>
      </c>
      <c r="U10" s="2" t="s">
        <v>138</v>
      </c>
      <c r="W10" s="2" t="s">
        <v>262</v>
      </c>
      <c r="X10" s="2" t="s">
        <v>262</v>
      </c>
      <c r="Y10" s="2" t="s">
        <v>262</v>
      </c>
      <c r="Z10" s="2" t="s">
        <v>262</v>
      </c>
      <c r="AB10" s="2" t="s">
        <v>138</v>
      </c>
      <c r="AC10" s="2" t="s">
        <v>138</v>
      </c>
      <c r="AD10" s="2" t="s">
        <v>138</v>
      </c>
      <c r="AE10" s="2" t="s">
        <v>138</v>
      </c>
      <c r="AI10" s="2" t="s">
        <v>269</v>
      </c>
      <c r="AN10" s="2" t="s">
        <v>311</v>
      </c>
      <c r="AS10" s="2" t="s">
        <v>312</v>
      </c>
      <c r="AX10" s="2" t="s">
        <v>270</v>
      </c>
      <c r="BC10" s="2" t="s">
        <v>271</v>
      </c>
      <c r="BJ10" s="2" t="s">
        <v>269</v>
      </c>
      <c r="BO10" s="2" t="s">
        <v>311</v>
      </c>
      <c r="BT10" s="2" t="s">
        <v>312</v>
      </c>
      <c r="BY10" s="2" t="s">
        <v>270</v>
      </c>
      <c r="CD10" s="2" t="s">
        <v>271</v>
      </c>
      <c r="CJ10" s="2" t="s">
        <v>269</v>
      </c>
      <c r="CO10" s="2" t="s">
        <v>311</v>
      </c>
      <c r="CT10" s="2" t="s">
        <v>312</v>
      </c>
      <c r="CY10" s="2" t="s">
        <v>270</v>
      </c>
    </row>
    <row r="11" spans="1:119" s="18" customFormat="1" ht="18" thickBot="1" x14ac:dyDescent="0.25">
      <c r="A11" s="18" t="s">
        <v>286</v>
      </c>
      <c r="C11" s="18" t="s">
        <v>275</v>
      </c>
      <c r="D11" s="18" t="s">
        <v>8</v>
      </c>
      <c r="E11" s="18" t="s">
        <v>7</v>
      </c>
      <c r="F11" s="18" t="s">
        <v>6</v>
      </c>
      <c r="H11" s="18" t="s">
        <v>275</v>
      </c>
      <c r="I11" s="18" t="s">
        <v>8</v>
      </c>
      <c r="J11" s="18" t="s">
        <v>7</v>
      </c>
      <c r="K11" s="18" t="s">
        <v>6</v>
      </c>
      <c r="M11" s="18" t="s">
        <v>275</v>
      </c>
      <c r="N11" s="18" t="s">
        <v>8</v>
      </c>
      <c r="O11" s="18" t="s">
        <v>7</v>
      </c>
      <c r="P11" s="18" t="s">
        <v>6</v>
      </c>
      <c r="R11" s="18" t="s">
        <v>275</v>
      </c>
      <c r="S11" s="18" t="s">
        <v>8</v>
      </c>
      <c r="T11" s="18" t="s">
        <v>7</v>
      </c>
      <c r="U11" s="18" t="s">
        <v>6</v>
      </c>
      <c r="W11" s="18" t="s">
        <v>275</v>
      </c>
      <c r="X11" s="18" t="s">
        <v>8</v>
      </c>
      <c r="Y11" s="18" t="s">
        <v>7</v>
      </c>
      <c r="Z11" s="18" t="s">
        <v>6</v>
      </c>
      <c r="AB11" s="18" t="s">
        <v>275</v>
      </c>
      <c r="AC11" s="18" t="s">
        <v>8</v>
      </c>
      <c r="AD11" s="18" t="s">
        <v>7</v>
      </c>
      <c r="AE11" s="18" t="s">
        <v>6</v>
      </c>
      <c r="AH11" s="18" t="s">
        <v>286</v>
      </c>
      <c r="AI11" s="18" t="s">
        <v>275</v>
      </c>
      <c r="AJ11" s="18" t="s">
        <v>8</v>
      </c>
      <c r="AK11" s="18" t="s">
        <v>7</v>
      </c>
      <c r="AL11" s="18" t="s">
        <v>6</v>
      </c>
      <c r="AM11" s="18" t="s">
        <v>286</v>
      </c>
      <c r="AN11" s="18" t="s">
        <v>275</v>
      </c>
      <c r="AO11" s="18" t="s">
        <v>8</v>
      </c>
      <c r="AP11" s="18" t="s">
        <v>7</v>
      </c>
      <c r="AQ11" s="18" t="s">
        <v>6</v>
      </c>
      <c r="AR11" s="18" t="s">
        <v>286</v>
      </c>
      <c r="AS11" s="18" t="s">
        <v>275</v>
      </c>
      <c r="AT11" s="18" t="s">
        <v>8</v>
      </c>
      <c r="AU11" s="18" t="s">
        <v>7</v>
      </c>
      <c r="AV11" s="18" t="s">
        <v>6</v>
      </c>
      <c r="AX11" s="18" t="s">
        <v>275</v>
      </c>
      <c r="AY11" s="18" t="s">
        <v>8</v>
      </c>
      <c r="AZ11" s="18" t="s">
        <v>7</v>
      </c>
      <c r="BA11" s="18" t="s">
        <v>6</v>
      </c>
      <c r="BC11" s="18" t="s">
        <v>275</v>
      </c>
      <c r="BD11" s="18" t="s">
        <v>8</v>
      </c>
      <c r="BE11" s="18" t="s">
        <v>7</v>
      </c>
      <c r="BF11" s="18" t="s">
        <v>6</v>
      </c>
      <c r="BI11" s="18" t="s">
        <v>286</v>
      </c>
      <c r="BJ11" s="18" t="s">
        <v>275</v>
      </c>
      <c r="BK11" s="18" t="s">
        <v>8</v>
      </c>
      <c r="BL11" s="18" t="s">
        <v>7</v>
      </c>
      <c r="BM11" s="18" t="s">
        <v>6</v>
      </c>
      <c r="BN11" s="18" t="s">
        <v>286</v>
      </c>
      <c r="BO11" s="18" t="s">
        <v>275</v>
      </c>
      <c r="BP11" s="18" t="s">
        <v>8</v>
      </c>
      <c r="BQ11" s="18" t="s">
        <v>7</v>
      </c>
      <c r="BR11" s="18" t="s">
        <v>6</v>
      </c>
      <c r="BS11" s="18" t="s">
        <v>286</v>
      </c>
      <c r="BT11" s="18" t="s">
        <v>275</v>
      </c>
      <c r="BU11" s="18" t="s">
        <v>8</v>
      </c>
      <c r="BV11" s="18" t="s">
        <v>7</v>
      </c>
      <c r="BW11" s="18" t="s">
        <v>6</v>
      </c>
      <c r="BY11" s="18" t="s">
        <v>275</v>
      </c>
      <c r="BZ11" s="18" t="s">
        <v>8</v>
      </c>
      <c r="CA11" s="18" t="s">
        <v>7</v>
      </c>
      <c r="CB11" s="18" t="s">
        <v>6</v>
      </c>
      <c r="CD11" s="18" t="s">
        <v>275</v>
      </c>
      <c r="CE11" s="18" t="s">
        <v>8</v>
      </c>
      <c r="CF11" s="18" t="s">
        <v>7</v>
      </c>
      <c r="CG11" s="18" t="s">
        <v>6</v>
      </c>
      <c r="CJ11" s="18" t="s">
        <v>275</v>
      </c>
      <c r="CK11" s="18" t="s">
        <v>8</v>
      </c>
      <c r="CL11" s="18" t="s">
        <v>7</v>
      </c>
      <c r="CM11" s="18" t="s">
        <v>6</v>
      </c>
      <c r="CN11" s="18" t="s">
        <v>286</v>
      </c>
      <c r="CO11" s="18" t="s">
        <v>275</v>
      </c>
      <c r="CP11" s="18" t="s">
        <v>8</v>
      </c>
      <c r="CQ11" s="18" t="s">
        <v>7</v>
      </c>
      <c r="CR11" s="18" t="s">
        <v>6</v>
      </c>
      <c r="CS11" s="18" t="s">
        <v>286</v>
      </c>
      <c r="CT11" s="18" t="s">
        <v>275</v>
      </c>
      <c r="CU11" s="18" t="s">
        <v>8</v>
      </c>
      <c r="CV11" s="18" t="s">
        <v>7</v>
      </c>
      <c r="CW11" s="18" t="s">
        <v>6</v>
      </c>
      <c r="CY11" s="18" t="s">
        <v>275</v>
      </c>
      <c r="CZ11" s="18" t="s">
        <v>8</v>
      </c>
      <c r="DA11" s="18" t="s">
        <v>7</v>
      </c>
      <c r="DB11" s="18" t="s">
        <v>6</v>
      </c>
      <c r="DD11" s="18" t="s">
        <v>275</v>
      </c>
      <c r="DE11" s="18" t="s">
        <v>8</v>
      </c>
      <c r="DF11" s="18" t="s">
        <v>7</v>
      </c>
      <c r="DG11" s="18" t="s">
        <v>6</v>
      </c>
    </row>
    <row r="12" spans="1:119" ht="17" thickTop="1" x14ac:dyDescent="0.2">
      <c r="A12" t="s">
        <v>140</v>
      </c>
      <c r="B12" s="1"/>
      <c r="C12" s="1">
        <f t="shared" ref="C12:F27" si="0">627.5095*(AN12+AS12-AI12)</f>
        <v>3.927390377440851</v>
      </c>
      <c r="D12" s="1">
        <f t="shared" si="0"/>
        <v>4.9804236746706962</v>
      </c>
      <c r="E12" s="1">
        <f t="shared" si="0"/>
        <v>4.6553153482497933</v>
      </c>
      <c r="F12" s="1">
        <f t="shared" si="0"/>
        <v>4.8225922110331867</v>
      </c>
      <c r="G12" s="1"/>
      <c r="H12" s="1">
        <f>627.5095*(AX12+BC12-AI12)</f>
        <v>3.8169018009863809</v>
      </c>
      <c r="I12" s="1">
        <f t="shared" ref="I12:K12" si="1">627.5095*(AY12+BD12-AJ12)</f>
        <v>4.4096159331064824</v>
      </c>
      <c r="J12" s="1">
        <f>627.5095*(AZ12+BE12-AK12)</f>
        <v>4.1058292179522073</v>
      </c>
      <c r="K12" s="1">
        <f t="shared" si="1"/>
        <v>4.2191867967119769</v>
      </c>
      <c r="L12" s="1"/>
      <c r="M12" s="1">
        <f t="shared" ref="M12:P51" si="2">627.5095*(BO12+BT12-BJ12)</f>
        <v>3.7873822148491798</v>
      </c>
      <c r="N12" s="1">
        <f t="shared" si="2"/>
        <v>5.0944484259466991</v>
      </c>
      <c r="O12" s="1">
        <f t="shared" si="2"/>
        <v>4.7961415768047813</v>
      </c>
      <c r="P12" s="1">
        <f t="shared" si="2"/>
        <v>5.0175736533812776</v>
      </c>
      <c r="Q12" s="1"/>
      <c r="R12" s="1">
        <f>627.5095*(BY12+CD12-BJ12)</f>
        <v>3.7009312977868793</v>
      </c>
      <c r="S12" s="1">
        <f>627.5095*(BZ12+CE12-BK12)</f>
        <v>4.6662798688005118</v>
      </c>
      <c r="T12" s="1">
        <f>627.5095*(CA12+CF12-BL12)</f>
        <v>4.4383373824174779</v>
      </c>
      <c r="U12" s="1">
        <f>627.5095*(CB12+CG12-BM12)</f>
        <v>4.620701380183883</v>
      </c>
      <c r="V12" s="1"/>
      <c r="W12" s="1">
        <f>627.5095*(CO12+CT12-CJ12)</f>
        <v>3.7186077346445874</v>
      </c>
      <c r="X12" s="1">
        <f t="shared" ref="X12:Z23" si="3">627.5095*(CP12+CU12-CK12)</f>
        <v>5.058761960676204</v>
      </c>
      <c r="Y12" s="1">
        <f t="shared" si="3"/>
        <v>4.8018650959690561</v>
      </c>
      <c r="Z12" s="1">
        <f t="shared" si="3"/>
        <v>5.0364706332290101</v>
      </c>
      <c r="AA12" s="1"/>
      <c r="AB12" s="1">
        <f t="shared" ref="AB12:AE14" si="4">627.5095*(CY12+DD12-CJ12)</f>
        <v>3.6695331226503694</v>
      </c>
      <c r="AC12" s="1">
        <f t="shared" si="4"/>
        <v>4.8075761829111912</v>
      </c>
      <c r="AD12" s="1">
        <f t="shared" si="4"/>
        <v>4.6130954178643222</v>
      </c>
      <c r="AE12" s="1">
        <f t="shared" si="4"/>
        <v>4.8263782513099587</v>
      </c>
      <c r="AF12" s="1"/>
      <c r="AG12" s="1"/>
      <c r="AH12" t="s">
        <v>140</v>
      </c>
      <c r="AI12">
        <v>-152.12972214042799</v>
      </c>
      <c r="AJ12">
        <v>-152.59593265999999</v>
      </c>
      <c r="AK12">
        <v>-152.607334616549</v>
      </c>
      <c r="AL12">
        <v>-152.61940346095301</v>
      </c>
      <c r="AM12" t="s">
        <v>140</v>
      </c>
      <c r="AN12">
        <v>-76.061648726350995</v>
      </c>
      <c r="AO12">
        <v>-76.293998310000006</v>
      </c>
      <c r="AP12">
        <v>-76.299952261919998</v>
      </c>
      <c r="AQ12">
        <v>-76.305861863313993</v>
      </c>
      <c r="AR12" t="s">
        <v>140</v>
      </c>
      <c r="AS12">
        <v>-76.061814719384003</v>
      </c>
      <c r="AT12">
        <v>-76.293997540000007</v>
      </c>
      <c r="AU12">
        <v>-76.299963637703996</v>
      </c>
      <c r="AV12">
        <v>-76.305856308076002</v>
      </c>
      <c r="AW12" t="s">
        <v>222</v>
      </c>
      <c r="AX12">
        <v>-76.061930052432999</v>
      </c>
      <c r="AY12">
        <v>-76.294654850000001</v>
      </c>
      <c r="AZ12">
        <v>-76.300596972682001</v>
      </c>
      <c r="BA12">
        <v>-76.306558067357003</v>
      </c>
      <c r="BB12" t="s">
        <v>242</v>
      </c>
      <c r="BC12">
        <v>-76.061709468049003</v>
      </c>
      <c r="BD12">
        <v>-76.294250640000001</v>
      </c>
      <c r="BE12">
        <v>-76.300194588793005</v>
      </c>
      <c r="BF12">
        <v>-76.306121691729004</v>
      </c>
      <c r="BI12" t="s">
        <v>140</v>
      </c>
      <c r="BJ12">
        <v>-152.13807556920401</v>
      </c>
      <c r="BK12">
        <v>-152.68177990000001</v>
      </c>
      <c r="BL12">
        <v>-152.691400305462</v>
      </c>
      <c r="BM12">
        <v>-152.7089419056</v>
      </c>
      <c r="BN12" t="s">
        <v>140</v>
      </c>
      <c r="BO12">
        <v>-76.065926429043003</v>
      </c>
      <c r="BP12">
        <v>-76.336816839999997</v>
      </c>
      <c r="BQ12">
        <v>-76.341855485752006</v>
      </c>
      <c r="BR12">
        <v>-76.350459543018999</v>
      </c>
      <c r="BS12" t="s">
        <v>140</v>
      </c>
      <c r="BT12">
        <v>-76.066113562667994</v>
      </c>
      <c r="BU12">
        <v>-76.336844540000001</v>
      </c>
      <c r="BV12">
        <v>-76.341901681913996</v>
      </c>
      <c r="BW12">
        <v>-76.350486350324005</v>
      </c>
      <c r="BX12" t="s">
        <v>222</v>
      </c>
      <c r="BY12">
        <v>-76.066196708673999</v>
      </c>
      <c r="BZ12">
        <v>-76.337305049999998</v>
      </c>
      <c r="CA12">
        <v>-76.342278986763006</v>
      </c>
      <c r="CB12">
        <v>-76.350914549292</v>
      </c>
      <c r="CC12" t="s">
        <v>242</v>
      </c>
      <c r="CD12">
        <v>-76.065981051337005</v>
      </c>
      <c r="CE12">
        <v>-76.337038660000005</v>
      </c>
      <c r="CF12">
        <v>-76.342048378157997</v>
      </c>
      <c r="CG12">
        <v>-76.350663800250004</v>
      </c>
      <c r="CI12" t="s">
        <v>140</v>
      </c>
      <c r="CJ12">
        <v>-152.13942822259</v>
      </c>
      <c r="CK12">
        <v>-152.71412862</v>
      </c>
      <c r="CL12">
        <v>-152.718735529745</v>
      </c>
      <c r="CM12">
        <v>-152.737887244652</v>
      </c>
      <c r="CN12" t="s">
        <v>140</v>
      </c>
      <c r="CO12">
        <v>-76.066655626596003</v>
      </c>
      <c r="CP12">
        <v>-76.35301552</v>
      </c>
      <c r="CQ12">
        <v>-76.355513234601005</v>
      </c>
      <c r="CR12">
        <v>-76.364912260276995</v>
      </c>
      <c r="CS12" t="s">
        <v>140</v>
      </c>
      <c r="CT12">
        <v>-76.066846617606998</v>
      </c>
      <c r="CU12">
        <v>-76.353051449999995</v>
      </c>
      <c r="CV12">
        <v>-76.355570036339998</v>
      </c>
      <c r="CW12">
        <v>-76.364948857865002</v>
      </c>
      <c r="CX12" t="s">
        <v>222</v>
      </c>
      <c r="CY12">
        <v>-76.066899285234001</v>
      </c>
      <c r="CZ12">
        <v>-76.353341209999996</v>
      </c>
      <c r="DA12">
        <v>-76.355783232853</v>
      </c>
      <c r="DB12">
        <v>-76.365190287556004</v>
      </c>
      <c r="DC12" t="s">
        <v>242</v>
      </c>
      <c r="DD12">
        <v>-76.066681164337993</v>
      </c>
      <c r="DE12">
        <v>-76.35312605</v>
      </c>
      <c r="DF12">
        <v>-76.355600861705994</v>
      </c>
      <c r="DG12">
        <v>-76.365005634094004</v>
      </c>
      <c r="DL12" s="1"/>
      <c r="DM12" s="1"/>
      <c r="DN12" s="1"/>
      <c r="DO12" s="1"/>
    </row>
    <row r="13" spans="1:119" x14ac:dyDescent="0.2">
      <c r="A13" t="s">
        <v>141</v>
      </c>
      <c r="B13" s="1"/>
      <c r="C13" s="1">
        <f t="shared" si="0"/>
        <v>4.0250312378065338</v>
      </c>
      <c r="D13" s="1">
        <f t="shared" si="0"/>
        <v>5.6981188400563729</v>
      </c>
      <c r="E13" s="1">
        <f t="shared" si="0"/>
        <v>5.2511919694778362</v>
      </c>
      <c r="F13" s="1">
        <f t="shared" si="0"/>
        <v>5.4881328837573262</v>
      </c>
      <c r="G13" s="1"/>
      <c r="H13" s="1">
        <f t="shared" ref="H13:H76" si="5">627.5095*(AX13+BC13-AI13)</f>
        <v>3.8418153958958516</v>
      </c>
      <c r="I13" s="1">
        <f t="shared" ref="I13:I76" si="6">627.5095*(AY13+BD13-AJ13)</f>
        <v>4.8384308250510193</v>
      </c>
      <c r="J13" s="1">
        <f t="shared" ref="J13:J76" si="7">627.5095*(AZ13+BE13-AK13)</f>
        <v>4.4265553199104239</v>
      </c>
      <c r="K13" s="1">
        <f t="shared" ref="K13:K76" si="8">627.5095*(BA13+BF13-AL13)</f>
        <v>4.5877779383805777</v>
      </c>
      <c r="L13" s="1"/>
      <c r="M13" s="1">
        <f t="shared" si="2"/>
        <v>3.8012194161518127</v>
      </c>
      <c r="N13" s="1">
        <f t="shared" si="2"/>
        <v>5.7794126957616081</v>
      </c>
      <c r="O13" s="1">
        <f t="shared" si="2"/>
        <v>5.338751921090588</v>
      </c>
      <c r="P13" s="1">
        <f t="shared" si="2"/>
        <v>5.6427075091007568</v>
      </c>
      <c r="Q13" s="1"/>
      <c r="R13" s="1">
        <f t="shared" ref="R13:U28" si="9">627.5095*(BY13+CD13-BJ13)</f>
        <v>3.722731338003844</v>
      </c>
      <c r="S13" s="1">
        <f t="shared" si="9"/>
        <v>5.2796641299535079</v>
      </c>
      <c r="T13" s="1">
        <f t="shared" si="9"/>
        <v>4.9188976351563305</v>
      </c>
      <c r="U13" s="1">
        <f t="shared" si="9"/>
        <v>5.1777998388767958</v>
      </c>
      <c r="V13" s="1"/>
      <c r="W13" s="1">
        <f t="shared" ref="W13:Z71" si="10">627.5095*(CO13+CT13-CJ13)</f>
        <v>3.7540684583815471</v>
      </c>
      <c r="X13" s="1">
        <f t="shared" si="3"/>
        <v>5.7821047115119519</v>
      </c>
      <c r="Y13" s="1">
        <f t="shared" si="3"/>
        <v>5.3731013901361511</v>
      </c>
      <c r="Z13" s="1">
        <f t="shared" si="3"/>
        <v>5.6980164970038141</v>
      </c>
      <c r="AA13" s="1"/>
      <c r="AB13" s="1">
        <f t="shared" si="4"/>
        <v>3.7133790142403948</v>
      </c>
      <c r="AC13" s="1">
        <f t="shared" si="4"/>
        <v>5.500867503797898</v>
      </c>
      <c r="AD13" s="1">
        <f t="shared" si="4"/>
        <v>5.1630729564910585</v>
      </c>
      <c r="AE13" s="1">
        <f t="shared" si="4"/>
        <v>5.4638677634231234</v>
      </c>
      <c r="AF13" s="1"/>
      <c r="AG13" s="1"/>
      <c r="AH13" t="s">
        <v>141</v>
      </c>
      <c r="AI13">
        <v>-191.160489720968</v>
      </c>
      <c r="AJ13">
        <v>-191.77424776000001</v>
      </c>
      <c r="AK13">
        <v>-191.79997818379101</v>
      </c>
      <c r="AL13">
        <v>-191.81797750699201</v>
      </c>
      <c r="AM13" t="s">
        <v>141</v>
      </c>
      <c r="AN13">
        <v>-76.061596512267997</v>
      </c>
      <c r="AO13">
        <v>-76.293993349999994</v>
      </c>
      <c r="AP13">
        <v>-76.299944629948001</v>
      </c>
      <c r="AQ13">
        <v>-76.305858313580003</v>
      </c>
      <c r="AR13" t="s">
        <v>141</v>
      </c>
      <c r="AS13">
        <v>-115.092478913398</v>
      </c>
      <c r="AT13">
        <v>-115.47117387999999</v>
      </c>
      <c r="AU13">
        <v>-115.491665247117</v>
      </c>
      <c r="AV13">
        <v>-115.50337329732</v>
      </c>
      <c r="AW13" t="s">
        <v>223</v>
      </c>
      <c r="AX13">
        <v>-115.09262046392401</v>
      </c>
      <c r="AY13">
        <v>-115.47205174</v>
      </c>
      <c r="AZ13">
        <v>-115.492508634283</v>
      </c>
      <c r="BA13">
        <v>-115.504304750765</v>
      </c>
      <c r="BB13" t="s">
        <v>243</v>
      </c>
      <c r="BC13">
        <v>-76.061746934759</v>
      </c>
      <c r="BD13">
        <v>-76.29448549</v>
      </c>
      <c r="BE13">
        <v>-76.300415384877994</v>
      </c>
      <c r="BF13">
        <v>-76.306361667011004</v>
      </c>
      <c r="BI13" t="s">
        <v>141</v>
      </c>
      <c r="BJ13">
        <v>-191.17203010038</v>
      </c>
      <c r="BK13">
        <v>-191.88616203999999</v>
      </c>
      <c r="BL13">
        <v>-191.90815360978499</v>
      </c>
      <c r="BM13">
        <v>-191.933109153846</v>
      </c>
      <c r="BN13" t="s">
        <v>141</v>
      </c>
      <c r="BO13">
        <v>-76.065868137945998</v>
      </c>
      <c r="BP13">
        <v>-76.336804799999996</v>
      </c>
      <c r="BQ13">
        <v>-76.341838518326</v>
      </c>
      <c r="BR13">
        <v>-76.350448466974001</v>
      </c>
      <c r="BS13" t="s">
        <v>141</v>
      </c>
      <c r="BT13">
        <v>-115.100104333958</v>
      </c>
      <c r="BU13">
        <v>-115.54014716</v>
      </c>
      <c r="BV13">
        <v>-115.557807249074</v>
      </c>
      <c r="BW13">
        <v>-115.57366846044501</v>
      </c>
      <c r="BX13" t="s">
        <v>223</v>
      </c>
      <c r="BY13">
        <v>-115.100158778587</v>
      </c>
      <c r="BZ13">
        <v>-115.54062913</v>
      </c>
      <c r="CA13">
        <v>-115.558206778005</v>
      </c>
      <c r="CB13">
        <v>-115.5741203923</v>
      </c>
      <c r="CC13" t="s">
        <v>243</v>
      </c>
      <c r="CD13">
        <v>-76.065938772026001</v>
      </c>
      <c r="CE13">
        <v>-76.337119229999999</v>
      </c>
      <c r="CF13">
        <v>-76.342108069760997</v>
      </c>
      <c r="CG13">
        <v>-76.350737412620006</v>
      </c>
      <c r="CI13" t="s">
        <v>141</v>
      </c>
      <c r="CJ13">
        <v>-191.17372659261301</v>
      </c>
      <c r="CK13">
        <v>-191.92684213999999</v>
      </c>
      <c r="CL13">
        <v>-191.941932335876</v>
      </c>
      <c r="CM13">
        <v>-191.968937383575</v>
      </c>
      <c r="CN13" t="s">
        <v>141</v>
      </c>
      <c r="CO13">
        <v>-76.066595698102006</v>
      </c>
      <c r="CP13">
        <v>-76.353001239999998</v>
      </c>
      <c r="CQ13">
        <v>-76.355493312548006</v>
      </c>
      <c r="CR13">
        <v>-76.364898740721003</v>
      </c>
      <c r="CS13" t="s">
        <v>141</v>
      </c>
      <c r="CT13">
        <v>-115.101148405866</v>
      </c>
      <c r="CU13">
        <v>-115.56462653</v>
      </c>
      <c r="CV13">
        <v>-115.57787644158201</v>
      </c>
      <c r="CW13">
        <v>-115.594958275948</v>
      </c>
      <c r="CX13" t="s">
        <v>223</v>
      </c>
      <c r="CY13">
        <v>-115.101177502719</v>
      </c>
      <c r="CZ13">
        <v>-115.56492138</v>
      </c>
      <c r="DA13">
        <v>-115.57809055506399</v>
      </c>
      <c r="DB13">
        <v>-115.595201276617</v>
      </c>
      <c r="DC13" t="s">
        <v>243</v>
      </c>
      <c r="DD13">
        <v>-76.066631444002994</v>
      </c>
      <c r="DE13">
        <v>-76.353154570000001</v>
      </c>
      <c r="DF13">
        <v>-76.355613900666</v>
      </c>
      <c r="DG13">
        <v>-76.365028879795005</v>
      </c>
      <c r="DL13" s="1"/>
      <c r="DM13" s="1"/>
      <c r="DN13" s="1"/>
      <c r="DO13" s="1"/>
    </row>
    <row r="14" spans="1:119" x14ac:dyDescent="0.2">
      <c r="A14" t="s">
        <v>142</v>
      </c>
      <c r="B14" s="1"/>
      <c r="C14" s="1">
        <f t="shared" si="0"/>
        <v>5.1144490374781668</v>
      </c>
      <c r="D14" s="1">
        <f t="shared" si="0"/>
        <v>7.1901670034596528</v>
      </c>
      <c r="E14" s="1">
        <f t="shared" si="0"/>
        <v>6.5225172738312658</v>
      </c>
      <c r="F14" s="1">
        <f t="shared" si="0"/>
        <v>6.8379332567211089</v>
      </c>
      <c r="G14" s="1"/>
      <c r="H14" s="1">
        <f t="shared" si="5"/>
        <v>4.8555794077802137</v>
      </c>
      <c r="I14" s="1">
        <f t="shared" si="6"/>
        <v>6.3204639368438906</v>
      </c>
      <c r="J14" s="1">
        <f t="shared" si="7"/>
        <v>5.729281227246469</v>
      </c>
      <c r="K14" s="1">
        <f t="shared" si="8"/>
        <v>5.9669179798868379</v>
      </c>
      <c r="L14" s="1"/>
      <c r="M14" s="1">
        <f t="shared" si="2"/>
        <v>4.82867291301734</v>
      </c>
      <c r="N14" s="1">
        <f t="shared" si="2"/>
        <v>7.337606635579796</v>
      </c>
      <c r="O14" s="1">
        <f t="shared" si="2"/>
        <v>6.7014070307594835</v>
      </c>
      <c r="P14" s="1">
        <f t="shared" si="2"/>
        <v>7.0983769444297806</v>
      </c>
      <c r="Q14" s="1"/>
      <c r="R14" s="1">
        <f t="shared" si="9"/>
        <v>4.6757315022579737</v>
      </c>
      <c r="S14" s="1">
        <f t="shared" si="9"/>
        <v>6.7387115688079984</v>
      </c>
      <c r="T14" s="1">
        <f t="shared" si="9"/>
        <v>6.2124514237864492</v>
      </c>
      <c r="U14" s="1">
        <f t="shared" si="9"/>
        <v>6.5645986840296393</v>
      </c>
      <c r="V14" s="1"/>
      <c r="W14" s="1">
        <f t="shared" si="10"/>
        <v>4.7227086631011588</v>
      </c>
      <c r="X14" s="1">
        <f t="shared" si="3"/>
        <v>7.2852786183834946</v>
      </c>
      <c r="Y14" s="1">
        <f t="shared" si="3"/>
        <v>6.6831702348074549</v>
      </c>
      <c r="Z14" s="1">
        <f t="shared" si="3"/>
        <v>7.1045955165013597</v>
      </c>
      <c r="AA14" s="1"/>
      <c r="AB14" s="1">
        <f t="shared" si="4"/>
        <v>4.6350136482207205</v>
      </c>
      <c r="AC14" s="1">
        <f t="shared" si="4"/>
        <v>6.9264247606263485</v>
      </c>
      <c r="AD14" s="1">
        <f t="shared" si="4"/>
        <v>6.4213873734474731</v>
      </c>
      <c r="AE14" s="1">
        <f t="shared" si="4"/>
        <v>6.8164237188871839</v>
      </c>
      <c r="AF14" s="1"/>
      <c r="AG14" s="1"/>
      <c r="AH14" t="s">
        <v>142</v>
      </c>
      <c r="AI14">
        <v>-171.32343937809799</v>
      </c>
      <c r="AJ14">
        <v>-171.91730865</v>
      </c>
      <c r="AK14">
        <v>-171.94912795991999</v>
      </c>
      <c r="AL14">
        <v>-171.967395921589</v>
      </c>
      <c r="AM14" t="s">
        <v>142</v>
      </c>
      <c r="AN14">
        <v>-76.061339942466006</v>
      </c>
      <c r="AO14">
        <v>-76.29393924</v>
      </c>
      <c r="AP14">
        <v>-76.299877848041007</v>
      </c>
      <c r="AQ14">
        <v>-76.305810487463006</v>
      </c>
      <c r="AR14" t="s">
        <v>142</v>
      </c>
      <c r="AS14">
        <v>-95.253949042629998</v>
      </c>
      <c r="AT14">
        <v>-95.611911149999997</v>
      </c>
      <c r="AU14">
        <v>-95.638855819404</v>
      </c>
      <c r="AV14">
        <v>-95.650688494308</v>
      </c>
      <c r="AW14" t="s">
        <v>224</v>
      </c>
      <c r="AX14">
        <v>-95.254265378526</v>
      </c>
      <c r="AY14">
        <v>-95.612922420000004</v>
      </c>
      <c r="AZ14">
        <v>-95.639759153051997</v>
      </c>
      <c r="BA14">
        <v>-95.651690234808996</v>
      </c>
      <c r="BB14" t="s">
        <v>244</v>
      </c>
      <c r="BC14">
        <v>-76.061436141567</v>
      </c>
      <c r="BD14">
        <v>-76.294313930000001</v>
      </c>
      <c r="BE14">
        <v>-76.300238616445</v>
      </c>
      <c r="BF14">
        <v>-76.306196798101993</v>
      </c>
      <c r="BI14" t="s">
        <v>142</v>
      </c>
      <c r="BJ14">
        <v>-171.33444447608201</v>
      </c>
      <c r="BK14">
        <v>-172.02344410000001</v>
      </c>
      <c r="BL14">
        <v>-172.05079336746101</v>
      </c>
      <c r="BM14">
        <v>-172.075683645569</v>
      </c>
      <c r="BN14" t="s">
        <v>142</v>
      </c>
      <c r="BO14">
        <v>-76.065586443409003</v>
      </c>
      <c r="BP14">
        <v>-76.336719430000002</v>
      </c>
      <c r="BQ14">
        <v>-76.341731648557996</v>
      </c>
      <c r="BR14">
        <v>-76.350366146840003</v>
      </c>
      <c r="BS14" t="s">
        <v>142</v>
      </c>
      <c r="BT14">
        <v>-95.261163052895</v>
      </c>
      <c r="BU14">
        <v>-95.675031450000006</v>
      </c>
      <c r="BV14">
        <v>-95.698382347465994</v>
      </c>
      <c r="BW14">
        <v>-95.714005515493</v>
      </c>
      <c r="BX14" t="s">
        <v>224</v>
      </c>
      <c r="BY14">
        <v>-95.261335893536994</v>
      </c>
      <c r="BZ14">
        <v>-95.675670409999995</v>
      </c>
      <c r="CA14">
        <v>-95.698890025476999</v>
      </c>
      <c r="CB14">
        <v>-95.714567772162994</v>
      </c>
      <c r="CC14" t="s">
        <v>244</v>
      </c>
      <c r="CD14">
        <v>-76.065657330408996</v>
      </c>
      <c r="CE14">
        <v>-76.337034869999997</v>
      </c>
      <c r="CF14">
        <v>-76.342003170872999</v>
      </c>
      <c r="CG14">
        <v>-76.350654519938004</v>
      </c>
      <c r="CI14" t="s">
        <v>142</v>
      </c>
      <c r="CJ14">
        <v>-171.33619734758</v>
      </c>
      <c r="CK14">
        <v>-172.06086396000001</v>
      </c>
      <c r="CL14">
        <v>-172.08123451247999</v>
      </c>
      <c r="CM14">
        <v>-172.108038234547</v>
      </c>
      <c r="CN14" t="s">
        <v>142</v>
      </c>
      <c r="CO14">
        <v>-76.066308268417998</v>
      </c>
      <c r="CP14">
        <v>-76.352906329999996</v>
      </c>
      <c r="CQ14">
        <v>-76.355373971762006</v>
      </c>
      <c r="CR14">
        <v>-76.364805594800004</v>
      </c>
      <c r="CS14" t="s">
        <v>142</v>
      </c>
      <c r="CT14">
        <v>-95.262362964158001</v>
      </c>
      <c r="CU14">
        <v>-95.696347799999998</v>
      </c>
      <c r="CV14">
        <v>-95.715210231463999</v>
      </c>
      <c r="CW14">
        <v>-95.731910746585996</v>
      </c>
      <c r="CX14" t="s">
        <v>224</v>
      </c>
      <c r="CY14">
        <v>-95.262472167032001</v>
      </c>
      <c r="CZ14">
        <v>-95.696765119999995</v>
      </c>
      <c r="DA14">
        <v>-95.715507548242996</v>
      </c>
      <c r="DB14">
        <v>-95.732241301472996</v>
      </c>
      <c r="DC14" t="s">
        <v>244</v>
      </c>
      <c r="DD14">
        <v>-76.066338816439995</v>
      </c>
      <c r="DE14">
        <v>-76.353060880000001</v>
      </c>
      <c r="DF14">
        <v>-76.355493832510007</v>
      </c>
      <c r="DG14">
        <v>-76.364934270885001</v>
      </c>
      <c r="DL14" s="1"/>
      <c r="DM14" s="1"/>
      <c r="DN14" s="1"/>
      <c r="DO14" s="1"/>
    </row>
    <row r="15" spans="1:119" x14ac:dyDescent="0.2">
      <c r="A15" t="s">
        <v>143</v>
      </c>
      <c r="B15" s="1"/>
      <c r="C15" s="1">
        <f t="shared" si="0"/>
        <v>6.1139984255795907</v>
      </c>
      <c r="D15" s="1">
        <f t="shared" si="0"/>
        <v>7.8734056221539186</v>
      </c>
      <c r="E15" s="1">
        <f t="shared" si="0"/>
        <v>7.4941234913114965</v>
      </c>
      <c r="F15" s="1">
        <f t="shared" si="0"/>
        <v>7.7720604966523954</v>
      </c>
      <c r="G15" s="1"/>
      <c r="H15" s="1">
        <f t="shared" si="5"/>
        <v>5.8512432206383238</v>
      </c>
      <c r="I15" s="1">
        <f t="shared" si="6"/>
        <v>6.6280439933806212</v>
      </c>
      <c r="J15" s="1">
        <f t="shared" si="7"/>
        <v>6.3152879937394566</v>
      </c>
      <c r="K15" s="1">
        <f t="shared" si="8"/>
        <v>6.4771809197611123</v>
      </c>
      <c r="L15" s="1"/>
      <c r="M15" s="1">
        <f t="shared" si="2"/>
        <v>5.9178398299849606</v>
      </c>
      <c r="N15" s="1">
        <f t="shared" si="2"/>
        <v>8.1328494249266434</v>
      </c>
      <c r="O15" s="1">
        <f t="shared" si="2"/>
        <v>7.7309247194477804</v>
      </c>
      <c r="P15" s="1">
        <f t="shared" si="2"/>
        <v>8.1007644663826142</v>
      </c>
      <c r="Q15" s="1"/>
      <c r="R15" s="1">
        <f t="shared" si="9"/>
        <v>5.8360320188474022</v>
      </c>
      <c r="S15" s="1">
        <f t="shared" si="9"/>
        <v>7.4984310453232617</v>
      </c>
      <c r="T15" s="1">
        <f t="shared" si="9"/>
        <v>7.2008724611009818</v>
      </c>
      <c r="U15" s="1">
        <f t="shared" si="9"/>
        <v>7.5072879962035977</v>
      </c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t="s">
        <v>143</v>
      </c>
      <c r="AI15">
        <v>-323.171624695307</v>
      </c>
      <c r="AJ15">
        <v>-324.25144205999999</v>
      </c>
      <c r="AK15">
        <v>-324.29263354101698</v>
      </c>
      <c r="AL15">
        <v>-324.33310623404299</v>
      </c>
      <c r="AM15" t="s">
        <v>143</v>
      </c>
      <c r="AN15">
        <v>-76.061415618129999</v>
      </c>
      <c r="AO15">
        <v>-76.293958669999995</v>
      </c>
      <c r="AP15">
        <v>-76.299900937437997</v>
      </c>
      <c r="AQ15">
        <v>-76.305828127832996</v>
      </c>
      <c r="AR15" t="s">
        <v>143</v>
      </c>
      <c r="AS15">
        <v>-247.100465800899</v>
      </c>
      <c r="AT15">
        <v>-247.94493632000001</v>
      </c>
      <c r="AU15">
        <v>-247.980789958103</v>
      </c>
      <c r="AV15">
        <v>-248.014892539941</v>
      </c>
      <c r="AW15" t="s">
        <v>225</v>
      </c>
      <c r="AX15">
        <v>-247.10068124502899</v>
      </c>
      <c r="AY15">
        <v>-247.94617875</v>
      </c>
      <c r="AZ15">
        <v>-247.98195305134601</v>
      </c>
      <c r="BA15">
        <v>-248.01619487692901</v>
      </c>
      <c r="BB15" t="s">
        <v>245</v>
      </c>
      <c r="BC15">
        <v>-76.061618901054999</v>
      </c>
      <c r="BD15">
        <v>-76.294700849999998</v>
      </c>
      <c r="BE15">
        <v>-76.300616438060999</v>
      </c>
      <c r="BF15">
        <v>-76.306589312715005</v>
      </c>
      <c r="BI15" t="s">
        <v>143</v>
      </c>
      <c r="BJ15">
        <v>-323.19354877207297</v>
      </c>
      <c r="BK15">
        <v>-324.44160435999999</v>
      </c>
      <c r="BL15">
        <v>-324.474768658166</v>
      </c>
      <c r="BM15">
        <v>-324.52736302878401</v>
      </c>
      <c r="BN15" t="s">
        <v>143</v>
      </c>
      <c r="BO15">
        <v>-76.065668973331</v>
      </c>
      <c r="BP15">
        <v>-76.336747650000007</v>
      </c>
      <c r="BQ15">
        <v>-76.341765871223998</v>
      </c>
      <c r="BR15">
        <v>-76.350393632530995</v>
      </c>
      <c r="BS15" t="s">
        <v>143</v>
      </c>
      <c r="BT15">
        <v>-247.118449121071</v>
      </c>
      <c r="BU15">
        <v>-248.09189619</v>
      </c>
      <c r="BV15">
        <v>-248.12068277470399</v>
      </c>
      <c r="BW15">
        <v>-248.16406000688701</v>
      </c>
      <c r="BX15" t="s">
        <v>225</v>
      </c>
      <c r="BY15">
        <v>-247.11850659814601</v>
      </c>
      <c r="BZ15">
        <v>-248.09251178</v>
      </c>
      <c r="CA15">
        <v>-248.12118756781101</v>
      </c>
      <c r="CB15">
        <v>-248.16463968634099</v>
      </c>
      <c r="CC15" t="s">
        <v>245</v>
      </c>
      <c r="CD15">
        <v>-76.065741865296005</v>
      </c>
      <c r="CE15">
        <v>-76.337143069999996</v>
      </c>
      <c r="CF15">
        <v>-76.342105770122998</v>
      </c>
      <c r="CG15">
        <v>-76.350759717993995</v>
      </c>
    </row>
    <row r="16" spans="1:119" x14ac:dyDescent="0.2">
      <c r="A16" t="s">
        <v>144</v>
      </c>
      <c r="B16" s="1"/>
      <c r="C16" s="1">
        <f t="shared" si="0"/>
        <v>3.8720586793523628</v>
      </c>
      <c r="D16" s="1">
        <f t="shared" si="0"/>
        <v>5.9460101929190339</v>
      </c>
      <c r="E16" s="1">
        <f t="shared" si="0"/>
        <v>5.4580736331365092</v>
      </c>
      <c r="F16" s="1">
        <f t="shared" si="0"/>
        <v>5.7648803952652239</v>
      </c>
      <c r="G16" s="1"/>
      <c r="H16" s="1">
        <f t="shared" si="5"/>
        <v>3.6729194080044323</v>
      </c>
      <c r="I16" s="1">
        <f t="shared" si="6"/>
        <v>4.9649116398670072</v>
      </c>
      <c r="J16" s="1">
        <f t="shared" si="7"/>
        <v>4.5182594076236517</v>
      </c>
      <c r="K16" s="1">
        <f t="shared" si="8"/>
        <v>4.738137466972967</v>
      </c>
      <c r="L16" s="1"/>
      <c r="M16" s="1">
        <f t="shared" si="2"/>
        <v>3.6204239085031493</v>
      </c>
      <c r="N16" s="1">
        <f t="shared" si="2"/>
        <v>5.9649609798175582</v>
      </c>
      <c r="O16" s="1">
        <f t="shared" si="2"/>
        <v>5.4575560287743201</v>
      </c>
      <c r="P16" s="1">
        <f t="shared" si="2"/>
        <v>5.8363570022845233</v>
      </c>
      <c r="Q16" s="1"/>
      <c r="R16" s="1">
        <f t="shared" si="9"/>
        <v>3.5331008580551422</v>
      </c>
      <c r="S16" s="1">
        <f t="shared" si="9"/>
        <v>5.40298229689534</v>
      </c>
      <c r="T16" s="1">
        <f t="shared" si="9"/>
        <v>4.9836539674748499</v>
      </c>
      <c r="U16" s="1">
        <f t="shared" si="9"/>
        <v>5.3115429372381513</v>
      </c>
      <c r="V16" s="1"/>
      <c r="W16" s="1">
        <f t="shared" si="10"/>
        <v>3.5715149759559517</v>
      </c>
      <c r="X16" s="1">
        <f t="shared" si="3"/>
        <v>5.9406010610184348</v>
      </c>
      <c r="Y16" s="1">
        <f t="shared" si="3"/>
        <v>5.4657420966781771</v>
      </c>
      <c r="Z16" s="1">
        <f t="shared" si="3"/>
        <v>5.8636796375280626</v>
      </c>
      <c r="AA16" s="1"/>
      <c r="AB16" s="1">
        <f t="shared" ref="AB16:AE17" si="11">627.5095*(CY16+DD16-CJ16)</f>
        <v>3.5296736157617987</v>
      </c>
      <c r="AC16" s="1">
        <f t="shared" si="11"/>
        <v>5.6345019269350614</v>
      </c>
      <c r="AD16" s="1">
        <f t="shared" si="11"/>
        <v>5.2361399530749795</v>
      </c>
      <c r="AE16" s="1">
        <f t="shared" si="11"/>
        <v>5.6077270258933574</v>
      </c>
      <c r="AF16" s="1"/>
      <c r="AG16" s="1"/>
      <c r="AH16" t="s">
        <v>144</v>
      </c>
      <c r="AI16">
        <v>-230.190963157987</v>
      </c>
      <c r="AJ16">
        <v>-230.95169093000001</v>
      </c>
      <c r="AK16">
        <v>-230.99192038137201</v>
      </c>
      <c r="AL16">
        <v>-231.015810572947</v>
      </c>
      <c r="AM16" t="s">
        <v>144</v>
      </c>
      <c r="AN16">
        <v>-115.092289043682</v>
      </c>
      <c r="AO16">
        <v>-115.47104326</v>
      </c>
      <c r="AP16">
        <v>-115.491555444695</v>
      </c>
      <c r="AQ16">
        <v>-115.503252846404</v>
      </c>
      <c r="AR16" t="s">
        <v>144</v>
      </c>
      <c r="AS16">
        <v>-115.092503596282</v>
      </c>
      <c r="AT16">
        <v>-115.4711721</v>
      </c>
      <c r="AU16">
        <v>-115.491666943048</v>
      </c>
      <c r="AV16">
        <v>-115.503370805237</v>
      </c>
      <c r="AW16" t="s">
        <v>226</v>
      </c>
      <c r="AX16">
        <v>-115.092654448178</v>
      </c>
      <c r="AY16">
        <v>-115.47216391000001</v>
      </c>
      <c r="AZ16">
        <v>-115.492619325456</v>
      </c>
      <c r="BA16">
        <v>-115.504419140024</v>
      </c>
      <c r="BB16" t="s">
        <v>246</v>
      </c>
      <c r="BC16">
        <v>-115.092455540402</v>
      </c>
      <c r="BD16">
        <v>-115.47161493</v>
      </c>
      <c r="BE16">
        <v>-115.492100751526</v>
      </c>
      <c r="BF16">
        <v>-115.50384073055601</v>
      </c>
      <c r="BI16" t="s">
        <v>144</v>
      </c>
      <c r="BJ16">
        <v>-230.20581651600199</v>
      </c>
      <c r="BK16">
        <v>-231.08967919</v>
      </c>
      <c r="BL16">
        <v>-231.12420882040499</v>
      </c>
      <c r="BM16">
        <v>-231.156512648573</v>
      </c>
      <c r="BN16" t="s">
        <v>144</v>
      </c>
      <c r="BO16">
        <v>-115.09991490797201</v>
      </c>
      <c r="BP16">
        <v>-115.54002331</v>
      </c>
      <c r="BQ16">
        <v>-115.55769779862101</v>
      </c>
      <c r="BR16">
        <v>-115.573540717486</v>
      </c>
      <c r="BS16" t="s">
        <v>144</v>
      </c>
      <c r="BT16">
        <v>-115.10013209552299</v>
      </c>
      <c r="BU16">
        <v>-115.54015011</v>
      </c>
      <c r="BV16">
        <v>-115.55781385301</v>
      </c>
      <c r="BW16">
        <v>-115.573671104562</v>
      </c>
      <c r="BX16" t="s">
        <v>226</v>
      </c>
      <c r="BY16">
        <v>-115.100190451708</v>
      </c>
      <c r="BZ16">
        <v>-115.54069439</v>
      </c>
      <c r="CA16">
        <v>-115.558265937535</v>
      </c>
      <c r="CB16">
        <v>-115.574180480324</v>
      </c>
      <c r="CC16" t="s">
        <v>246</v>
      </c>
      <c r="CD16">
        <v>-115.09999570991999</v>
      </c>
      <c r="CE16">
        <v>-115.54037460000001</v>
      </c>
      <c r="CF16">
        <v>-115.558000925071</v>
      </c>
      <c r="CG16">
        <v>-115.573867686138</v>
      </c>
      <c r="CI16" t="s">
        <v>144</v>
      </c>
      <c r="CJ16">
        <v>-230.20781726111099</v>
      </c>
      <c r="CK16">
        <v>-231.13858718</v>
      </c>
      <c r="CL16">
        <v>-231.16435830950101</v>
      </c>
      <c r="CM16">
        <v>-231.199131904186</v>
      </c>
      <c r="CN16" t="s">
        <v>144</v>
      </c>
      <c r="CO16">
        <v>-115.100949297094</v>
      </c>
      <c r="CP16">
        <v>-115.56448963</v>
      </c>
      <c r="CQ16">
        <v>-115.577763370825</v>
      </c>
      <c r="CR16">
        <v>-115.59482492122901</v>
      </c>
      <c r="CS16" t="s">
        <v>144</v>
      </c>
      <c r="CT16">
        <v>-115.101176392852</v>
      </c>
      <c r="CU16">
        <v>-115.5646306</v>
      </c>
      <c r="CV16">
        <v>-115.577884724573</v>
      </c>
      <c r="CW16">
        <v>-115.594962615043</v>
      </c>
      <c r="CX16" t="s">
        <v>226</v>
      </c>
      <c r="CY16">
        <v>-115.10120858435501</v>
      </c>
      <c r="CZ16">
        <v>-115.56494855</v>
      </c>
      <c r="DA16">
        <v>-115.578116301116</v>
      </c>
      <c r="DB16">
        <v>-115.595224841147</v>
      </c>
      <c r="DC16" t="s">
        <v>246</v>
      </c>
      <c r="DD16">
        <v>-115.10098378404</v>
      </c>
      <c r="DE16">
        <v>-115.56465948</v>
      </c>
      <c r="DF16">
        <v>-115.577897688573</v>
      </c>
      <c r="DG16">
        <v>-115.594970581558</v>
      </c>
      <c r="DL16" s="1"/>
      <c r="DM16" s="1"/>
      <c r="DN16" s="1"/>
      <c r="DO16" s="1"/>
    </row>
    <row r="17" spans="1:119" x14ac:dyDescent="0.2">
      <c r="A17" t="s">
        <v>145</v>
      </c>
      <c r="B17" s="1"/>
      <c r="C17" s="1">
        <f t="shared" si="0"/>
        <v>4.857448748549432</v>
      </c>
      <c r="D17" s="1">
        <f t="shared" si="0"/>
        <v>7.9239640625654015</v>
      </c>
      <c r="E17" s="1">
        <f t="shared" si="0"/>
        <v>7.1028101660202481</v>
      </c>
      <c r="F17" s="1">
        <f t="shared" si="0"/>
        <v>7.5700640271120552</v>
      </c>
      <c r="G17" s="1"/>
      <c r="H17" s="1">
        <f t="shared" si="5"/>
        <v>4.5306352641734779</v>
      </c>
      <c r="I17" s="1">
        <f t="shared" si="6"/>
        <v>6.830654260722036</v>
      </c>
      <c r="J17" s="1">
        <f t="shared" si="7"/>
        <v>6.0890791259835142</v>
      </c>
      <c r="K17" s="1">
        <f t="shared" si="8"/>
        <v>6.4650580719236794</v>
      </c>
      <c r="L17" s="1"/>
      <c r="M17" s="1">
        <f t="shared" si="2"/>
        <v>4.4966901082924924</v>
      </c>
      <c r="N17" s="1">
        <f t="shared" si="2"/>
        <v>7.9901537646444849</v>
      </c>
      <c r="O17" s="1">
        <f t="shared" si="2"/>
        <v>7.1597341933071093</v>
      </c>
      <c r="P17" s="1">
        <f t="shared" si="2"/>
        <v>7.7289080670664791</v>
      </c>
      <c r="Q17" s="1"/>
      <c r="R17" s="1">
        <f t="shared" si="9"/>
        <v>4.3216370072091346</v>
      </c>
      <c r="S17" s="1">
        <f t="shared" si="9"/>
        <v>7.312186225758313</v>
      </c>
      <c r="T17" s="1">
        <f t="shared" si="9"/>
        <v>6.6023456081193546</v>
      </c>
      <c r="U17" s="1">
        <f t="shared" si="9"/>
        <v>7.120444321876243</v>
      </c>
      <c r="V17" s="1"/>
      <c r="W17" s="1">
        <f t="shared" si="10"/>
        <v>4.3730275365179878</v>
      </c>
      <c r="X17" s="1">
        <f t="shared" si="3"/>
        <v>7.9434482325518481</v>
      </c>
      <c r="Y17" s="1">
        <f t="shared" si="3"/>
        <v>7.1430768099534623</v>
      </c>
      <c r="Z17" s="1">
        <f t="shared" si="3"/>
        <v>7.7431237827550516</v>
      </c>
      <c r="AA17" s="1"/>
      <c r="AB17" s="1">
        <f t="shared" si="11"/>
        <v>4.2710900125718787</v>
      </c>
      <c r="AC17" s="1">
        <f t="shared" si="11"/>
        <v>7.528087144312555</v>
      </c>
      <c r="AD17" s="1">
        <f t="shared" si="11"/>
        <v>6.8386734895184818</v>
      </c>
      <c r="AE17" s="1">
        <f t="shared" si="11"/>
        <v>7.407952003625101</v>
      </c>
      <c r="AF17" s="1"/>
      <c r="AG17" s="1"/>
      <c r="AH17" t="s">
        <v>145</v>
      </c>
      <c r="AI17">
        <v>-210.35352201296399</v>
      </c>
      <c r="AJ17">
        <v>-211.09539638999999</v>
      </c>
      <c r="AK17">
        <v>-211.14153453259701</v>
      </c>
      <c r="AL17">
        <v>-211.165837204338</v>
      </c>
      <c r="AM17" t="s">
        <v>145</v>
      </c>
      <c r="AN17">
        <v>-115.09183751627501</v>
      </c>
      <c r="AO17">
        <v>-115.47085877000001</v>
      </c>
      <c r="AP17">
        <v>-115.491359222154</v>
      </c>
      <c r="AQ17">
        <v>-115.503082580957</v>
      </c>
      <c r="AR17" t="s">
        <v>145</v>
      </c>
      <c r="AS17">
        <v>-95.253943659699999</v>
      </c>
      <c r="AT17">
        <v>-95.611909979999993</v>
      </c>
      <c r="AU17">
        <v>-95.638856262418997</v>
      </c>
      <c r="AV17">
        <v>-95.650690958962997</v>
      </c>
      <c r="AW17" t="s">
        <v>227</v>
      </c>
      <c r="AX17">
        <v>-95.254315089434996</v>
      </c>
      <c r="AY17">
        <v>-95.61309172</v>
      </c>
      <c r="AZ17">
        <v>-95.639929987090994</v>
      </c>
      <c r="BA17">
        <v>-95.651872938276</v>
      </c>
      <c r="BB17" t="s">
        <v>247</v>
      </c>
      <c r="BC17">
        <v>-115.091986896957</v>
      </c>
      <c r="BD17">
        <v>-115.47141933</v>
      </c>
      <c r="BE17">
        <v>-115.491900980658</v>
      </c>
      <c r="BF17">
        <v>-115.50366154065</v>
      </c>
      <c r="BI17" t="s">
        <v>145</v>
      </c>
      <c r="BJ17">
        <v>-210.36775935307401</v>
      </c>
      <c r="BK17">
        <v>-211.22756418</v>
      </c>
      <c r="BL17">
        <v>-211.267244149449</v>
      </c>
      <c r="BM17">
        <v>-211.29964791007399</v>
      </c>
      <c r="BN17" t="s">
        <v>145</v>
      </c>
      <c r="BO17">
        <v>-115.09943569856</v>
      </c>
      <c r="BP17">
        <v>-115.53980296</v>
      </c>
      <c r="BQ17">
        <v>-115.557454304977</v>
      </c>
      <c r="BR17">
        <v>-115.57332513409</v>
      </c>
      <c r="BS17" t="s">
        <v>145</v>
      </c>
      <c r="BT17">
        <v>-95.261157722988997</v>
      </c>
      <c r="BU17">
        <v>-95.675028100000006</v>
      </c>
      <c r="BV17">
        <v>-95.698380082240007</v>
      </c>
      <c r="BW17">
        <v>-95.714005977485996</v>
      </c>
      <c r="BX17" t="s">
        <v>227</v>
      </c>
      <c r="BY17">
        <v>-95.261358036827005</v>
      </c>
      <c r="BZ17">
        <v>-95.675755039999999</v>
      </c>
      <c r="CA17">
        <v>-95.698962760813004</v>
      </c>
      <c r="CB17">
        <v>-95.714649342493004</v>
      </c>
      <c r="CC17" t="s">
        <v>247</v>
      </c>
      <c r="CD17">
        <v>-115.099514349584</v>
      </c>
      <c r="CE17">
        <v>-115.54015643</v>
      </c>
      <c r="CF17">
        <v>-115.557759881618</v>
      </c>
      <c r="CG17">
        <v>-115.573651417742</v>
      </c>
      <c r="CI17" t="s">
        <v>145</v>
      </c>
      <c r="CJ17">
        <v>-210.36978788386</v>
      </c>
      <c r="CK17">
        <v>-211.27325816999999</v>
      </c>
      <c r="CL17">
        <v>-211.30409562119701</v>
      </c>
      <c r="CM17">
        <v>-211.33884557656799</v>
      </c>
      <c r="CN17" t="s">
        <v>145</v>
      </c>
      <c r="CO17">
        <v>-115.100460620943</v>
      </c>
      <c r="CP17">
        <v>-115.56425394999999</v>
      </c>
      <c r="CQ17">
        <v>-115.57750417760499</v>
      </c>
      <c r="CR17">
        <v>-115.59459438607099</v>
      </c>
      <c r="CS17" t="s">
        <v>145</v>
      </c>
      <c r="CT17">
        <v>-95.262358400235996</v>
      </c>
      <c r="CU17">
        <v>-95.696345530000002</v>
      </c>
      <c r="CV17">
        <v>-95.715208226588999</v>
      </c>
      <c r="CW17">
        <v>-95.731911737814997</v>
      </c>
      <c r="CX17" t="s">
        <v>227</v>
      </c>
      <c r="CY17">
        <v>-95.262488437548001</v>
      </c>
      <c r="CZ17">
        <v>-95.696827589999998</v>
      </c>
      <c r="DA17">
        <v>-95.715554481281004</v>
      </c>
      <c r="DB17">
        <v>-95.732295979514006</v>
      </c>
      <c r="DC17" t="s">
        <v>247</v>
      </c>
      <c r="DD17">
        <v>-115.100493031409</v>
      </c>
      <c r="DE17">
        <v>-115.56443381</v>
      </c>
      <c r="DF17">
        <v>-115.57764302046201</v>
      </c>
      <c r="DG17">
        <v>-115.594744274579</v>
      </c>
      <c r="DL17" s="1"/>
      <c r="DM17" s="1"/>
      <c r="DN17" s="1"/>
      <c r="DO17" s="1"/>
    </row>
    <row r="18" spans="1:119" x14ac:dyDescent="0.2">
      <c r="A18" t="s">
        <v>146</v>
      </c>
      <c r="B18" s="1"/>
      <c r="C18" s="1">
        <f t="shared" si="0"/>
        <v>5.5992576644344094</v>
      </c>
      <c r="D18" s="1">
        <f t="shared" si="0"/>
        <v>8.1141621920310083</v>
      </c>
      <c r="E18" s="1">
        <f t="shared" si="0"/>
        <v>7.6075024844625698</v>
      </c>
      <c r="F18" s="1">
        <f t="shared" si="0"/>
        <v>8.0495810434094839</v>
      </c>
      <c r="G18" s="1"/>
      <c r="H18" s="1">
        <f t="shared" si="5"/>
        <v>5.2895618347830524</v>
      </c>
      <c r="I18" s="1">
        <f t="shared" si="6"/>
        <v>6.6602979816562602</v>
      </c>
      <c r="J18" s="1">
        <f t="shared" si="7"/>
        <v>6.2451276964670948</v>
      </c>
      <c r="K18" s="1">
        <f t="shared" si="8"/>
        <v>6.5382382950537243</v>
      </c>
      <c r="L18" s="1"/>
      <c r="M18" s="1">
        <f t="shared" si="2"/>
        <v>5.3399418102518199</v>
      </c>
      <c r="N18" s="1">
        <f t="shared" si="2"/>
        <v>8.2886349333828484</v>
      </c>
      <c r="O18" s="1">
        <f t="shared" si="2"/>
        <v>7.7336752090696121</v>
      </c>
      <c r="P18" s="1">
        <f t="shared" si="2"/>
        <v>8.2699975586430785</v>
      </c>
      <c r="Q18" s="1"/>
      <c r="R18" s="1">
        <f t="shared" si="9"/>
        <v>5.2300607589774968</v>
      </c>
      <c r="S18" s="1">
        <f t="shared" si="9"/>
        <v>7.5399596240539699</v>
      </c>
      <c r="T18" s="1">
        <f t="shared" si="9"/>
        <v>7.1087799450130147</v>
      </c>
      <c r="U18" s="1">
        <f t="shared" si="9"/>
        <v>7.5661571423109377</v>
      </c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t="s">
        <v>146</v>
      </c>
      <c r="AI18">
        <v>-362.20168467915499</v>
      </c>
      <c r="AJ18">
        <v>-363.42890126999998</v>
      </c>
      <c r="AK18">
        <v>-363.48453717613</v>
      </c>
      <c r="AL18">
        <v>-363.53097275244397</v>
      </c>
      <c r="AM18" t="s">
        <v>146</v>
      </c>
      <c r="AN18">
        <v>-115.092003080213</v>
      </c>
      <c r="AO18">
        <v>-115.47094419</v>
      </c>
      <c r="AP18">
        <v>-115.491445457693</v>
      </c>
      <c r="AQ18">
        <v>-115.503162177389</v>
      </c>
      <c r="AR18" t="s">
        <v>146</v>
      </c>
      <c r="AS18">
        <v>-247.10075861424701</v>
      </c>
      <c r="AT18">
        <v>-247.94502634</v>
      </c>
      <c r="AU18">
        <v>-247.980968392042</v>
      </c>
      <c r="AV18">
        <v>-248.01498275166199</v>
      </c>
      <c r="AW18" t="s">
        <v>228</v>
      </c>
      <c r="AX18">
        <v>-247.10099431458801</v>
      </c>
      <c r="AY18">
        <v>-247.94642869</v>
      </c>
      <c r="AZ18">
        <v>-247.982271037125</v>
      </c>
      <c r="BA18">
        <v>-248.01644735768201</v>
      </c>
      <c r="BB18" t="s">
        <v>248</v>
      </c>
      <c r="BC18">
        <v>-115.092260911571</v>
      </c>
      <c r="BD18">
        <v>-115.47185872</v>
      </c>
      <c r="BE18">
        <v>-115.49231389494101</v>
      </c>
      <c r="BF18">
        <v>-115.504106049246</v>
      </c>
      <c r="BI18" t="s">
        <v>146</v>
      </c>
      <c r="BJ18">
        <v>-362.22689427546999</v>
      </c>
      <c r="BK18">
        <v>-363.64505580999997</v>
      </c>
      <c r="BL18">
        <v>-363.690681918351</v>
      </c>
      <c r="BM18">
        <v>-363.75068807748102</v>
      </c>
      <c r="BN18" t="s">
        <v>146</v>
      </c>
      <c r="BO18">
        <v>-115.099609368694</v>
      </c>
      <c r="BP18">
        <v>-115.53989921</v>
      </c>
      <c r="BQ18">
        <v>-115.557555441609</v>
      </c>
      <c r="BR18">
        <v>-115.57341891198701</v>
      </c>
      <c r="BS18" t="s">
        <v>146</v>
      </c>
      <c r="BT18">
        <v>-247.118775168182</v>
      </c>
      <c r="BU18">
        <v>-248.09194782</v>
      </c>
      <c r="BV18">
        <v>-248.12080208131999</v>
      </c>
      <c r="BW18">
        <v>-248.16409008604001</v>
      </c>
      <c r="BX18" t="s">
        <v>228</v>
      </c>
      <c r="BY18">
        <v>-247.118844737214</v>
      </c>
      <c r="BZ18">
        <v>-248.09266335999999</v>
      </c>
      <c r="CA18">
        <v>-248.12138803085</v>
      </c>
      <c r="CB18">
        <v>-248.164764142216</v>
      </c>
      <c r="CC18" t="s">
        <v>248</v>
      </c>
      <c r="CD18">
        <v>-115.099714906256</v>
      </c>
      <c r="CE18">
        <v>-115.54037676</v>
      </c>
      <c r="CF18">
        <v>-115.55796532602901</v>
      </c>
      <c r="CG18">
        <v>-115.573866496864</v>
      </c>
    </row>
    <row r="19" spans="1:119" x14ac:dyDescent="0.2">
      <c r="A19" t="s">
        <v>147</v>
      </c>
      <c r="B19" s="1"/>
      <c r="C19" s="1">
        <f t="shared" si="0"/>
        <v>3.7776572721662438</v>
      </c>
      <c r="D19" s="1">
        <f t="shared" si="0"/>
        <v>5.1221592454766363</v>
      </c>
      <c r="E19" s="1">
        <f t="shared" si="0"/>
        <v>4.7722365446658124</v>
      </c>
      <c r="F19" s="1">
        <f t="shared" si="0"/>
        <v>4.9869147158016256</v>
      </c>
      <c r="G19" s="1"/>
      <c r="H19" s="1">
        <f t="shared" si="5"/>
        <v>3.6526410055351453</v>
      </c>
      <c r="I19" s="1">
        <f t="shared" si="6"/>
        <v>4.4624334077265297</v>
      </c>
      <c r="J19" s="1">
        <f t="shared" si="7"/>
        <v>4.1351282100447611</v>
      </c>
      <c r="K19" s="1">
        <f t="shared" si="8"/>
        <v>4.2903919286818351</v>
      </c>
      <c r="L19" s="1"/>
      <c r="M19" s="1">
        <f t="shared" si="2"/>
        <v>3.6104403484621113</v>
      </c>
      <c r="N19" s="1">
        <f t="shared" si="2"/>
        <v>5.1750331959251454</v>
      </c>
      <c r="O19" s="1">
        <f t="shared" si="2"/>
        <v>4.8288116045085818</v>
      </c>
      <c r="P19" s="1">
        <f t="shared" si="2"/>
        <v>5.1026298050751073</v>
      </c>
      <c r="Q19" s="1"/>
      <c r="R19" s="1">
        <f t="shared" si="9"/>
        <v>3.5236615746544704</v>
      </c>
      <c r="S19" s="1">
        <f t="shared" si="9"/>
        <v>4.7207414183128291</v>
      </c>
      <c r="T19" s="1">
        <f t="shared" si="9"/>
        <v>4.4476696233783803</v>
      </c>
      <c r="U19" s="1">
        <f t="shared" si="9"/>
        <v>4.679662841728879</v>
      </c>
      <c r="V19" s="1"/>
      <c r="W19" s="1">
        <f t="shared" si="10"/>
        <v>3.5436511376126054</v>
      </c>
      <c r="X19" s="1">
        <f t="shared" si="3"/>
        <v>5.1337179704510083</v>
      </c>
      <c r="Y19" s="1">
        <f t="shared" si="3"/>
        <v>4.8271002474480307</v>
      </c>
      <c r="Z19" s="1">
        <f t="shared" si="3"/>
        <v>5.1145951493013504</v>
      </c>
      <c r="AA19" s="1"/>
      <c r="AB19" s="1">
        <f t="shared" ref="AB19:AE21" si="12">627.5095*(CY19+DD19-CJ19)</f>
        <v>3.4974155505367044</v>
      </c>
      <c r="AC19" s="1">
        <f t="shared" si="12"/>
        <v>4.8732325019023532</v>
      </c>
      <c r="AD19" s="1">
        <f t="shared" si="12"/>
        <v>4.6319085649238856</v>
      </c>
      <c r="AE19" s="1">
        <f t="shared" si="12"/>
        <v>4.8969452111551455</v>
      </c>
      <c r="AF19" s="1"/>
      <c r="AG19" s="1"/>
      <c r="AH19" t="s">
        <v>147</v>
      </c>
      <c r="AI19">
        <v>-191.16020895712501</v>
      </c>
      <c r="AJ19">
        <v>-191.77321741</v>
      </c>
      <c r="AK19">
        <v>-191.799142462524</v>
      </c>
      <c r="AL19">
        <v>-191.81706697482099</v>
      </c>
      <c r="AM19" t="s">
        <v>147</v>
      </c>
      <c r="AN19">
        <v>-115.092366383655</v>
      </c>
      <c r="AO19">
        <v>-115.47105836999999</v>
      </c>
      <c r="AP19">
        <v>-115.491573981225</v>
      </c>
      <c r="AQ19">
        <v>-115.503264971531</v>
      </c>
      <c r="AR19" t="s">
        <v>147</v>
      </c>
      <c r="AS19">
        <v>-76.061822493658994</v>
      </c>
      <c r="AT19">
        <v>-76.293996359999994</v>
      </c>
      <c r="AU19">
        <v>-76.299963438595</v>
      </c>
      <c r="AV19">
        <v>-76.305854849157996</v>
      </c>
      <c r="AW19" t="s">
        <v>229</v>
      </c>
      <c r="AX19">
        <v>-76.061939164018</v>
      </c>
      <c r="AY19">
        <v>-76.294729160000003</v>
      </c>
      <c r="AZ19">
        <v>-76.300672817643004</v>
      </c>
      <c r="BA19">
        <v>-76.306635860146997</v>
      </c>
      <c r="BB19" t="s">
        <v>249</v>
      </c>
      <c r="BC19">
        <v>-115.09244893939</v>
      </c>
      <c r="BD19">
        <v>-115.47137691</v>
      </c>
      <c r="BE19">
        <v>-115.491879898893</v>
      </c>
      <c r="BF19">
        <v>-115.503593940211</v>
      </c>
      <c r="BI19" t="s">
        <v>147</v>
      </c>
      <c r="BJ19">
        <v>-191.17187527279901</v>
      </c>
      <c r="BK19">
        <v>-191.88514025000001</v>
      </c>
      <c r="BL19">
        <v>-191.907327557446</v>
      </c>
      <c r="BM19">
        <v>-191.93218294939501</v>
      </c>
      <c r="BN19" t="s">
        <v>147</v>
      </c>
      <c r="BO19">
        <v>-115.099999253593</v>
      </c>
      <c r="BP19">
        <v>-115.54004797</v>
      </c>
      <c r="BQ19">
        <v>-115.557728766639</v>
      </c>
      <c r="BR19">
        <v>-115.573563990214</v>
      </c>
      <c r="BS19" t="s">
        <v>147</v>
      </c>
      <c r="BT19">
        <v>-76.066122416514006</v>
      </c>
      <c r="BU19">
        <v>-76.336845339999996</v>
      </c>
      <c r="BV19">
        <v>-76.341903590010006</v>
      </c>
      <c r="BW19">
        <v>-76.350487401324003</v>
      </c>
      <c r="BX19" t="s">
        <v>229</v>
      </c>
      <c r="BY19">
        <v>-76.066204572261995</v>
      </c>
      <c r="BZ19">
        <v>-76.337338419999995</v>
      </c>
      <c r="CA19">
        <v>-76.342308425324006</v>
      </c>
      <c r="CB19">
        <v>-76.350945549564003</v>
      </c>
      <c r="CC19" t="s">
        <v>249</v>
      </c>
      <c r="CD19">
        <v>-115.100055388618</v>
      </c>
      <c r="CE19">
        <v>-115.54027885000001</v>
      </c>
      <c r="CF19">
        <v>-115.557931319709</v>
      </c>
      <c r="CG19">
        <v>-115.573779882707</v>
      </c>
      <c r="CI19" t="s">
        <v>147</v>
      </c>
      <c r="CJ19">
        <v>-191.17353833827499</v>
      </c>
      <c r="CK19">
        <v>-191.92575142999999</v>
      </c>
      <c r="CL19">
        <v>-191.94106319848601</v>
      </c>
      <c r="CM19">
        <v>-191.96795288487999</v>
      </c>
      <c r="CN19" t="s">
        <v>147</v>
      </c>
      <c r="CO19">
        <v>-115.101035764389</v>
      </c>
      <c r="CP19">
        <v>-115.5645176</v>
      </c>
      <c r="CQ19">
        <v>-115.577798194374</v>
      </c>
      <c r="CR19">
        <v>-115.59485167369</v>
      </c>
      <c r="CS19" t="s">
        <v>147</v>
      </c>
      <c r="CT19">
        <v>-76.066855406572003</v>
      </c>
      <c r="CU19">
        <v>-76.353052730000002</v>
      </c>
      <c r="CV19">
        <v>-76.355572530535994</v>
      </c>
      <c r="CW19">
        <v>-76.364950585344005</v>
      </c>
      <c r="CX19" t="s">
        <v>229</v>
      </c>
      <c r="CY19">
        <v>-76.066903832391006</v>
      </c>
      <c r="CZ19">
        <v>-76.353349600000001</v>
      </c>
      <c r="DA19">
        <v>-76.355789499104006</v>
      </c>
      <c r="DB19">
        <v>-76.365196561396999</v>
      </c>
      <c r="DC19" t="s">
        <v>249</v>
      </c>
      <c r="DD19">
        <v>-115.101061019665</v>
      </c>
      <c r="DE19">
        <v>-115.56463583999999</v>
      </c>
      <c r="DF19">
        <v>-115.577892283539</v>
      </c>
      <c r="DG19">
        <v>-115.594952544877</v>
      </c>
      <c r="DL19" s="1"/>
      <c r="DM19" s="1"/>
      <c r="DN19" s="1"/>
      <c r="DO19" s="1"/>
    </row>
    <row r="20" spans="1:119" x14ac:dyDescent="0.2">
      <c r="A20" t="s">
        <v>148</v>
      </c>
      <c r="B20" s="1"/>
      <c r="C20" s="1">
        <f t="shared" si="0"/>
        <v>1.1704890614700358</v>
      </c>
      <c r="D20" s="1">
        <f t="shared" si="0"/>
        <v>3.039266962117007</v>
      </c>
      <c r="E20" s="1">
        <f t="shared" si="0"/>
        <v>2.6919473552065765</v>
      </c>
      <c r="F20" s="1">
        <f t="shared" si="0"/>
        <v>2.948072538850099</v>
      </c>
      <c r="G20" s="1"/>
      <c r="H20" s="1">
        <f t="shared" si="5"/>
        <v>0.9856865172339494</v>
      </c>
      <c r="I20" s="1">
        <f t="shared" si="6"/>
        <v>2.3291019107836584</v>
      </c>
      <c r="J20" s="1">
        <f t="shared" si="7"/>
        <v>2.0130614147287087</v>
      </c>
      <c r="K20" s="1">
        <f t="shared" si="8"/>
        <v>2.2136790281955601</v>
      </c>
      <c r="L20" s="1"/>
      <c r="M20" s="1">
        <f t="shared" si="2"/>
        <v>0.9544159988552261</v>
      </c>
      <c r="N20" s="1">
        <f t="shared" si="2"/>
        <v>3.0247589424715455</v>
      </c>
      <c r="O20" s="1">
        <f t="shared" si="2"/>
        <v>2.6530621364274709</v>
      </c>
      <c r="P20" s="1">
        <f t="shared" si="2"/>
        <v>2.9720539583516019</v>
      </c>
      <c r="Q20" s="1"/>
      <c r="R20" s="1">
        <f t="shared" si="9"/>
        <v>0.88331176852190085</v>
      </c>
      <c r="S20" s="1">
        <f t="shared" si="9"/>
        <v>2.6718852502314472</v>
      </c>
      <c r="T20" s="1">
        <f t="shared" si="9"/>
        <v>2.3575954498738385</v>
      </c>
      <c r="U20" s="1">
        <f t="shared" si="9"/>
        <v>2.6449484015691707</v>
      </c>
      <c r="V20" s="1"/>
      <c r="W20" s="1">
        <f t="shared" si="10"/>
        <v>0.93330038323854569</v>
      </c>
      <c r="X20" s="1">
        <f t="shared" si="3"/>
        <v>3.0836381588548494</v>
      </c>
      <c r="Y20" s="1">
        <f t="shared" si="3"/>
        <v>2.721680628433869</v>
      </c>
      <c r="Z20" s="1">
        <f t="shared" si="3"/>
        <v>3.0684854579196084</v>
      </c>
      <c r="AA20" s="1"/>
      <c r="AB20" s="1">
        <f t="shared" si="12"/>
        <v>0.88561013626647533</v>
      </c>
      <c r="AC20" s="1">
        <f t="shared" si="12"/>
        <v>2.8601255500555758</v>
      </c>
      <c r="AD20" s="1">
        <f t="shared" si="12"/>
        <v>2.551646835296018</v>
      </c>
      <c r="AE20" s="1">
        <f t="shared" si="12"/>
        <v>2.8786595633347458</v>
      </c>
      <c r="AF20" s="1"/>
      <c r="AG20" s="1"/>
      <c r="AH20" t="s">
        <v>148</v>
      </c>
      <c r="AI20">
        <v>-210.34829451822</v>
      </c>
      <c r="AJ20">
        <v>-211.08790882</v>
      </c>
      <c r="AK20">
        <v>-211.13480228910799</v>
      </c>
      <c r="AL20">
        <v>-211.158739416998</v>
      </c>
      <c r="AM20" t="s">
        <v>148</v>
      </c>
      <c r="AN20">
        <v>-95.253890515547994</v>
      </c>
      <c r="AO20">
        <v>-95.611896349999995</v>
      </c>
      <c r="AP20">
        <v>-95.638838573035002</v>
      </c>
      <c r="AQ20">
        <v>-95.650672180255995</v>
      </c>
      <c r="AR20" t="s">
        <v>148</v>
      </c>
      <c r="AS20">
        <v>-115.092538709698</v>
      </c>
      <c r="AT20">
        <v>-115.47116909</v>
      </c>
      <c r="AU20">
        <v>-115.491673825075</v>
      </c>
      <c r="AV20">
        <v>-115.5033691843</v>
      </c>
      <c r="AW20" t="s">
        <v>230</v>
      </c>
      <c r="AX20">
        <v>-115.09270102119299</v>
      </c>
      <c r="AY20">
        <v>-115.47191445999999</v>
      </c>
      <c r="AZ20">
        <v>-115.49238719168901</v>
      </c>
      <c r="BA20">
        <v>-115.50414626696799</v>
      </c>
      <c r="BB20" t="s">
        <v>250</v>
      </c>
      <c r="BC20">
        <v>-95.254022705641006</v>
      </c>
      <c r="BD20">
        <v>-95.612282699999994</v>
      </c>
      <c r="BE20">
        <v>-95.639207079987003</v>
      </c>
      <c r="BF20">
        <v>-95.651065428094</v>
      </c>
      <c r="BI20" t="s">
        <v>148</v>
      </c>
      <c r="BJ20">
        <v>-210.362785014206</v>
      </c>
      <c r="BK20">
        <v>-211.21997791999999</v>
      </c>
      <c r="BL20">
        <v>-211.26040966682601</v>
      </c>
      <c r="BM20">
        <v>-211.29238338159601</v>
      </c>
      <c r="BN20" t="s">
        <v>148</v>
      </c>
      <c r="BO20">
        <v>-95.261090642176001</v>
      </c>
      <c r="BP20">
        <v>-95.675002059999997</v>
      </c>
      <c r="BQ20">
        <v>-95.698351116954001</v>
      </c>
      <c r="BR20">
        <v>-95.713972706619003</v>
      </c>
      <c r="BS20" t="s">
        <v>148</v>
      </c>
      <c r="BT20">
        <v>-115.10017341338499</v>
      </c>
      <c r="BU20">
        <v>-115.54015560000001</v>
      </c>
      <c r="BV20">
        <v>-115.557830626412</v>
      </c>
      <c r="BW20">
        <v>-115.573674405712</v>
      </c>
      <c r="BX20" t="s">
        <v>230</v>
      </c>
      <c r="BY20">
        <v>-115.100223274795</v>
      </c>
      <c r="BZ20">
        <v>-115.54049627000001</v>
      </c>
      <c r="CA20">
        <v>-115.5581151961</v>
      </c>
      <c r="CB20">
        <v>-115.573994430425</v>
      </c>
      <c r="CC20" t="s">
        <v>250</v>
      </c>
      <c r="CD20">
        <v>-95.261154092564993</v>
      </c>
      <c r="CE20">
        <v>-95.675223729999999</v>
      </c>
      <c r="CF20">
        <v>-95.698537403383</v>
      </c>
      <c r="CG20">
        <v>-95.714173957770001</v>
      </c>
      <c r="CI20" t="s">
        <v>148</v>
      </c>
      <c r="CJ20">
        <v>-210.364987257427</v>
      </c>
      <c r="CK20">
        <v>-211.26585674</v>
      </c>
      <c r="CL20">
        <v>-211.29741428139499</v>
      </c>
      <c r="CM20">
        <v>-211.33172794215901</v>
      </c>
      <c r="CN20" t="s">
        <v>148</v>
      </c>
      <c r="CO20">
        <v>-95.262283118420001</v>
      </c>
      <c r="CP20">
        <v>-95.696308490000007</v>
      </c>
      <c r="CQ20">
        <v>-95.715173576699002</v>
      </c>
      <c r="CR20">
        <v>-95.731871506090997</v>
      </c>
      <c r="CS20" t="s">
        <v>148</v>
      </c>
      <c r="CT20">
        <v>-115.101216830236</v>
      </c>
      <c r="CU20">
        <v>-115.56463416</v>
      </c>
      <c r="CV20">
        <v>-115.57790343071299</v>
      </c>
      <c r="CW20">
        <v>-115.59496649343301</v>
      </c>
      <c r="CX20" t="s">
        <v>230</v>
      </c>
      <c r="CY20">
        <v>-115.101249385681</v>
      </c>
      <c r="CZ20">
        <v>-115.56485108</v>
      </c>
      <c r="DA20">
        <v>-115.578065624933</v>
      </c>
      <c r="DB20">
        <v>-115.595150540839</v>
      </c>
      <c r="DC20" t="s">
        <v>250</v>
      </c>
      <c r="DD20">
        <v>-95.262326562218007</v>
      </c>
      <c r="DE20">
        <v>-95.696447759999998</v>
      </c>
      <c r="DF20">
        <v>-95.715282348564998</v>
      </c>
      <c r="DG20">
        <v>-95.731989965490996</v>
      </c>
      <c r="DL20" s="1"/>
      <c r="DM20" s="1"/>
      <c r="DN20" s="1"/>
      <c r="DO20" s="1"/>
    </row>
    <row r="21" spans="1:119" x14ac:dyDescent="0.2">
      <c r="A21" t="s">
        <v>149</v>
      </c>
      <c r="B21" s="1"/>
      <c r="C21" s="1">
        <f t="shared" si="0"/>
        <v>1.3759099055956567</v>
      </c>
      <c r="D21" s="1">
        <f t="shared" si="0"/>
        <v>4.2204594694346422</v>
      </c>
      <c r="E21" s="1">
        <f t="shared" si="0"/>
        <v>3.5717228849153493</v>
      </c>
      <c r="F21" s="1">
        <f t="shared" si="0"/>
        <v>3.943772777389813</v>
      </c>
      <c r="G21" s="1"/>
      <c r="H21" s="1">
        <f t="shared" si="5"/>
        <v>1.0300075558865365</v>
      </c>
      <c r="I21" s="1">
        <f t="shared" si="6"/>
        <v>3.2933455586711431</v>
      </c>
      <c r="J21" s="1">
        <f t="shared" si="7"/>
        <v>2.7065471876489147</v>
      </c>
      <c r="K21" s="1">
        <f t="shared" si="8"/>
        <v>3.0078813547121523</v>
      </c>
      <c r="L21" s="1"/>
      <c r="M21" s="1">
        <f t="shared" si="2"/>
        <v>1.0655160080078181</v>
      </c>
      <c r="N21" s="1">
        <f t="shared" si="2"/>
        <v>4.3287864344072462</v>
      </c>
      <c r="O21" s="1">
        <f t="shared" si="2"/>
        <v>3.6506231464450059</v>
      </c>
      <c r="P21" s="1">
        <f t="shared" si="2"/>
        <v>4.1201029600704802</v>
      </c>
      <c r="Q21" s="1"/>
      <c r="R21" s="1">
        <f t="shared" si="9"/>
        <v>0.91083843971737932</v>
      </c>
      <c r="S21" s="1">
        <f t="shared" si="9"/>
        <v>3.8269482619829756</v>
      </c>
      <c r="T21" s="1">
        <f t="shared" si="9"/>
        <v>3.2342255078872042</v>
      </c>
      <c r="U21" s="1">
        <f t="shared" si="9"/>
        <v>3.6639925419549386</v>
      </c>
      <c r="V21" s="1"/>
      <c r="W21" s="1">
        <f t="shared" si="10"/>
        <v>1.0062760138074853</v>
      </c>
      <c r="X21" s="1">
        <f t="shared" si="3"/>
        <v>4.3936709167075092</v>
      </c>
      <c r="Y21" s="1">
        <f t="shared" si="3"/>
        <v>3.7186296114946575</v>
      </c>
      <c r="Z21" s="1">
        <f t="shared" si="3"/>
        <v>4.2258710115783069</v>
      </c>
      <c r="AA21" s="1"/>
      <c r="AB21" s="1">
        <f t="shared" si="12"/>
        <v>0.90804462122255081</v>
      </c>
      <c r="AC21" s="1">
        <f t="shared" si="12"/>
        <v>4.0711875095655712</v>
      </c>
      <c r="AD21" s="1">
        <f t="shared" si="12"/>
        <v>3.4738691312906478</v>
      </c>
      <c r="AE21" s="1">
        <f t="shared" si="12"/>
        <v>3.956717378447614</v>
      </c>
      <c r="AF21" s="1"/>
      <c r="AG21" s="1"/>
      <c r="AH21" t="s">
        <v>149</v>
      </c>
      <c r="AI21">
        <v>-190.50993955452799</v>
      </c>
      <c r="AJ21">
        <v>-191.23053164000001</v>
      </c>
      <c r="AK21">
        <v>-191.28338821967299</v>
      </c>
      <c r="AL21">
        <v>-191.307662551307</v>
      </c>
      <c r="AM21" t="s">
        <v>149</v>
      </c>
      <c r="AN21">
        <v>-95.253836948981004</v>
      </c>
      <c r="AO21">
        <v>-95.611894149999998</v>
      </c>
      <c r="AP21">
        <v>-95.638839577756002</v>
      </c>
      <c r="AQ21">
        <v>-95.650680608689996</v>
      </c>
      <c r="AR21" t="s">
        <v>149</v>
      </c>
      <c r="AS21">
        <v>-95.253909953633993</v>
      </c>
      <c r="AT21">
        <v>-95.611911759999998</v>
      </c>
      <c r="AU21">
        <v>-95.638856739427993</v>
      </c>
      <c r="AV21">
        <v>-95.650697140909003</v>
      </c>
      <c r="AW21" t="s">
        <v>231</v>
      </c>
      <c r="AX21">
        <v>-95.254197129969</v>
      </c>
      <c r="AY21">
        <v>-95.612705860000005</v>
      </c>
      <c r="AZ21">
        <v>-95.639596721890001</v>
      </c>
      <c r="BA21">
        <v>-95.651501445139004</v>
      </c>
      <c r="BB21" t="s">
        <v>251</v>
      </c>
      <c r="BC21">
        <v>-95.254101003105006</v>
      </c>
      <c r="BD21">
        <v>-95.6125775</v>
      </c>
      <c r="BE21">
        <v>-95.639478340471996</v>
      </c>
      <c r="BF21">
        <v>-95.651367742315003</v>
      </c>
      <c r="BI21" t="s">
        <v>149</v>
      </c>
      <c r="BJ21">
        <v>-190.523839311872</v>
      </c>
      <c r="BK21">
        <v>-191.35690077999999</v>
      </c>
      <c r="BL21">
        <v>-191.40251896488999</v>
      </c>
      <c r="BM21">
        <v>-191.43452822607301</v>
      </c>
      <c r="BN21" t="s">
        <v>149</v>
      </c>
      <c r="BO21">
        <v>-95.261030427490994</v>
      </c>
      <c r="BP21">
        <v>-95.674986899999993</v>
      </c>
      <c r="BQ21">
        <v>-95.698335639514994</v>
      </c>
      <c r="BR21">
        <v>-95.713966084812</v>
      </c>
      <c r="BS21" t="s">
        <v>149</v>
      </c>
      <c r="BT21">
        <v>-95.261110876608996</v>
      </c>
      <c r="BU21">
        <v>-95.675015520000002</v>
      </c>
      <c r="BV21">
        <v>-95.698365687321001</v>
      </c>
      <c r="BW21">
        <v>-95.713996339532002</v>
      </c>
      <c r="BX21" t="s">
        <v>231</v>
      </c>
      <c r="BY21">
        <v>-95.261235079301997</v>
      </c>
      <c r="BZ21">
        <v>-95.675433699999999</v>
      </c>
      <c r="CA21">
        <v>-95.698709818514999</v>
      </c>
      <c r="CB21">
        <v>-95.714375589032997</v>
      </c>
      <c r="CC21" t="s">
        <v>251</v>
      </c>
      <c r="CD21">
        <v>-95.261152719183002</v>
      </c>
      <c r="CE21">
        <v>-95.675368449999993</v>
      </c>
      <c r="CF21">
        <v>-95.698655080169004</v>
      </c>
      <c r="CG21">
        <v>-95.714313693498994</v>
      </c>
      <c r="CI21" t="s">
        <v>149</v>
      </c>
      <c r="CJ21">
        <v>-190.526133559389</v>
      </c>
      <c r="CK21">
        <v>-191.39962105000001</v>
      </c>
      <c r="CL21">
        <v>-191.43627071006699</v>
      </c>
      <c r="CM21">
        <v>-191.47049432149899</v>
      </c>
      <c r="CN21" t="s">
        <v>149</v>
      </c>
      <c r="CO21">
        <v>-95.262221734117006</v>
      </c>
      <c r="CP21">
        <v>-95.696292260000007</v>
      </c>
      <c r="CQ21">
        <v>-95.715156063888998</v>
      </c>
      <c r="CR21">
        <v>-95.731863448737002</v>
      </c>
      <c r="CS21" t="s">
        <v>149</v>
      </c>
      <c r="CT21">
        <v>-95.262308222436005</v>
      </c>
      <c r="CU21">
        <v>-95.696327030000006</v>
      </c>
      <c r="CV21">
        <v>-95.715188632928005</v>
      </c>
      <c r="CW21">
        <v>-95.731896518921005</v>
      </c>
      <c r="CX21" t="s">
        <v>231</v>
      </c>
      <c r="CY21">
        <v>-95.262394311644996</v>
      </c>
      <c r="CZ21">
        <v>-95.696622430000005</v>
      </c>
      <c r="DA21">
        <v>-95.715408375345007</v>
      </c>
      <c r="DB21">
        <v>-95.732139823387996</v>
      </c>
      <c r="DC21" t="s">
        <v>251</v>
      </c>
      <c r="DD21">
        <v>-95.262292186590003</v>
      </c>
      <c r="DE21">
        <v>-95.696510770000003</v>
      </c>
      <c r="DF21">
        <v>-95.715326372109004</v>
      </c>
      <c r="DG21">
        <v>-95.732049067868999</v>
      </c>
      <c r="DL21" s="1"/>
      <c r="DM21" s="1"/>
      <c r="DN21" s="1"/>
      <c r="DO21" s="1"/>
    </row>
    <row r="22" spans="1:119" x14ac:dyDescent="0.2">
      <c r="A22" t="s">
        <v>150</v>
      </c>
      <c r="B22" s="1"/>
      <c r="C22" s="1">
        <f t="shared" si="0"/>
        <v>1.9563146250229189</v>
      </c>
      <c r="D22" s="1">
        <f t="shared" si="0"/>
        <v>5.4013570473030041</v>
      </c>
      <c r="E22" s="1">
        <f t="shared" si="0"/>
        <v>4.6750114802463365</v>
      </c>
      <c r="F22" s="1">
        <f t="shared" si="0"/>
        <v>5.1517938428084973</v>
      </c>
      <c r="G22" s="1"/>
      <c r="H22" s="1">
        <f t="shared" si="5"/>
        <v>1.5433465831426423</v>
      </c>
      <c r="I22" s="1">
        <f t="shared" si="6"/>
        <v>4.029539704077961</v>
      </c>
      <c r="J22" s="1">
        <f t="shared" si="7"/>
        <v>3.4000252490825567</v>
      </c>
      <c r="K22" s="1">
        <f t="shared" si="8"/>
        <v>3.7601164263106961</v>
      </c>
      <c r="L22" s="1"/>
      <c r="M22" s="1">
        <f t="shared" si="2"/>
        <v>1.6083073128550367</v>
      </c>
      <c r="N22" s="1">
        <f t="shared" si="2"/>
        <v>5.5040866275361848</v>
      </c>
      <c r="O22" s="1">
        <f t="shared" si="2"/>
        <v>4.7024330869451489</v>
      </c>
      <c r="P22" s="1">
        <f t="shared" si="2"/>
        <v>5.2964309660256585</v>
      </c>
      <c r="Q22" s="1"/>
      <c r="R22" s="1">
        <f t="shared" si="9"/>
        <v>1.4595242550311529</v>
      </c>
      <c r="S22" s="1">
        <f t="shared" si="9"/>
        <v>4.8554363324901875</v>
      </c>
      <c r="T22" s="1">
        <f t="shared" si="9"/>
        <v>4.1663228851321863</v>
      </c>
      <c r="U22" s="1">
        <f t="shared" si="9"/>
        <v>4.6963534077742555</v>
      </c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t="s">
        <v>150</v>
      </c>
      <c r="AI22">
        <v>-342.35790044442803</v>
      </c>
      <c r="AJ22">
        <v>-343.56570132000002</v>
      </c>
      <c r="AK22">
        <v>-343.62745657125498</v>
      </c>
      <c r="AL22">
        <v>-343.67407711952001</v>
      </c>
      <c r="AM22" t="s">
        <v>150</v>
      </c>
      <c r="AN22">
        <v>-95.253826726076994</v>
      </c>
      <c r="AO22">
        <v>-95.611879669999993</v>
      </c>
      <c r="AP22">
        <v>-95.638827281038004</v>
      </c>
      <c r="AQ22">
        <v>-95.650670199711996</v>
      </c>
      <c r="AR22" t="s">
        <v>150</v>
      </c>
      <c r="AS22">
        <v>-247.10095613268101</v>
      </c>
      <c r="AT22">
        <v>-247.94521404</v>
      </c>
      <c r="AU22">
        <v>-247.98117918550901</v>
      </c>
      <c r="AV22">
        <v>-248.01519701407301</v>
      </c>
      <c r="AW22" t="s">
        <v>319</v>
      </c>
      <c r="AX22">
        <v>-247.10122670544101</v>
      </c>
      <c r="AY22">
        <v>-247.94641913999999</v>
      </c>
      <c r="AZ22">
        <v>-247.98230013519699</v>
      </c>
      <c r="BA22">
        <v>-248.01643214522099</v>
      </c>
      <c r="BB22" t="s">
        <v>320</v>
      </c>
      <c r="BC22">
        <v>-95.254214259755003</v>
      </c>
      <c r="BD22">
        <v>-95.612860699999999</v>
      </c>
      <c r="BE22">
        <v>-95.639738151157005</v>
      </c>
      <c r="BF22">
        <v>-95.651652847603998</v>
      </c>
      <c r="BI22" t="s">
        <v>150</v>
      </c>
      <c r="BJ22">
        <v>-342.382550396196</v>
      </c>
      <c r="BK22">
        <v>-343.77583354000001</v>
      </c>
      <c r="BL22">
        <v>-343.82678308766202</v>
      </c>
      <c r="BM22">
        <v>-343.88664530348399</v>
      </c>
      <c r="BN22" t="s">
        <v>150</v>
      </c>
      <c r="BO22">
        <v>-95.261015095798001</v>
      </c>
      <c r="BP22">
        <v>-95.674967300000006</v>
      </c>
      <c r="BQ22">
        <v>-95.698319232859006</v>
      </c>
      <c r="BR22">
        <v>-95.713950675923002</v>
      </c>
      <c r="BS22" t="s">
        <v>150</v>
      </c>
      <c r="BT22">
        <v>-247.118972299658</v>
      </c>
      <c r="BU22">
        <v>-248.09209491999999</v>
      </c>
      <c r="BV22">
        <v>-248.12097005098499</v>
      </c>
      <c r="BW22">
        <v>-248.164254227908</v>
      </c>
      <c r="BX22" t="s">
        <v>319</v>
      </c>
      <c r="BY22">
        <v>-247.11905712142101</v>
      </c>
      <c r="BZ22">
        <v>-248.09264693</v>
      </c>
      <c r="CA22">
        <v>-248.12142574020601</v>
      </c>
      <c r="CB22">
        <v>-248.16477417659101</v>
      </c>
      <c r="CC22" t="s">
        <v>320</v>
      </c>
      <c r="CD22">
        <v>-95.261167374920007</v>
      </c>
      <c r="CE22">
        <v>-95.675448979999999</v>
      </c>
      <c r="CF22">
        <v>-95.698717889590995</v>
      </c>
      <c r="CG22">
        <v>-95.714387011659994</v>
      </c>
    </row>
    <row r="23" spans="1:119" x14ac:dyDescent="0.2">
      <c r="A23" t="s">
        <v>151</v>
      </c>
      <c r="B23" s="1"/>
      <c r="C23" s="1">
        <f t="shared" si="0"/>
        <v>5.0430823011024106</v>
      </c>
      <c r="D23" s="1">
        <f t="shared" si="0"/>
        <v>7.5965107802002914</v>
      </c>
      <c r="E23" s="1">
        <f t="shared" si="0"/>
        <v>6.825066026334814</v>
      </c>
      <c r="F23" s="1">
        <f t="shared" si="0"/>
        <v>7.1733438546769683</v>
      </c>
      <c r="G23" s="1"/>
      <c r="H23" s="1">
        <f t="shared" si="5"/>
        <v>4.7621531905350762</v>
      </c>
      <c r="I23" s="1">
        <f t="shared" si="6"/>
        <v>6.5867224927886712</v>
      </c>
      <c r="J23" s="1">
        <f t="shared" si="7"/>
        <v>5.8843294691511465</v>
      </c>
      <c r="K23" s="1">
        <f t="shared" si="8"/>
        <v>6.1483316201785803</v>
      </c>
      <c r="L23" s="1"/>
      <c r="M23" s="1">
        <f t="shared" si="2"/>
        <v>4.7431992930529203</v>
      </c>
      <c r="N23" s="1">
        <f t="shared" si="2"/>
        <v>7.7300636270734113</v>
      </c>
      <c r="O23" s="1">
        <f t="shared" si="2"/>
        <v>6.9735117193288803</v>
      </c>
      <c r="P23" s="1">
        <f t="shared" si="2"/>
        <v>7.4136509325922395</v>
      </c>
      <c r="Q23" s="1"/>
      <c r="R23" s="1">
        <f t="shared" si="9"/>
        <v>4.6013972050172454</v>
      </c>
      <c r="S23" s="1">
        <f t="shared" si="9"/>
        <v>7.1248746399996872</v>
      </c>
      <c r="T23" s="1">
        <f t="shared" si="9"/>
        <v>6.475444504997383</v>
      </c>
      <c r="U23" s="1">
        <f t="shared" si="9"/>
        <v>6.8690786591186903</v>
      </c>
      <c r="V23" s="1"/>
      <c r="W23" s="1">
        <f t="shared" si="10"/>
        <v>4.635508939598374</v>
      </c>
      <c r="X23" s="1">
        <f t="shared" si="3"/>
        <v>7.6993407619617793</v>
      </c>
      <c r="Y23" s="1">
        <f t="shared" si="3"/>
        <v>6.9741181081231707</v>
      </c>
      <c r="Z23" s="1">
        <f t="shared" si="3"/>
        <v>7.4447951270325401</v>
      </c>
      <c r="AA23" s="1"/>
      <c r="AB23" s="1">
        <f t="shared" ref="AB23:AE23" si="13">627.5095*(CY23+DD23-CJ23)</f>
        <v>4.5529988976463658</v>
      </c>
      <c r="AC23" s="1">
        <f t="shared" si="13"/>
        <v>7.3421247039790902</v>
      </c>
      <c r="AD23" s="1">
        <f t="shared" si="13"/>
        <v>6.7134490760996917</v>
      </c>
      <c r="AE23" s="1">
        <f t="shared" si="13"/>
        <v>7.1573150149244844</v>
      </c>
      <c r="AF23" s="1"/>
      <c r="AG23" s="1"/>
      <c r="AH23" t="s">
        <v>151</v>
      </c>
      <c r="AI23">
        <v>-171.32328380557601</v>
      </c>
      <c r="AJ23">
        <v>-171.91793158999999</v>
      </c>
      <c r="AK23">
        <v>-171.94958488643201</v>
      </c>
      <c r="AL23">
        <v>-171.96790960882501</v>
      </c>
      <c r="AM23" t="s">
        <v>151</v>
      </c>
      <c r="AN23">
        <v>-95.253928557367999</v>
      </c>
      <c r="AO23">
        <v>-95.611894469999996</v>
      </c>
      <c r="AP23">
        <v>-95.638839055112996</v>
      </c>
      <c r="AQ23">
        <v>-95.650675157348005</v>
      </c>
      <c r="AR23" t="s">
        <v>151</v>
      </c>
      <c r="AS23">
        <v>-76.061318585335002</v>
      </c>
      <c r="AT23">
        <v>-76.293931310000005</v>
      </c>
      <c r="AU23">
        <v>-76.299869396736995</v>
      </c>
      <c r="AV23">
        <v>-76.30580300087</v>
      </c>
      <c r="AW23" t="s">
        <v>232</v>
      </c>
      <c r="AX23">
        <v>-76.061491504670002</v>
      </c>
      <c r="AY23">
        <v>-76.294531230000004</v>
      </c>
      <c r="AZ23">
        <v>-76.300445382874003</v>
      </c>
      <c r="BA23">
        <v>-76.306415591564004</v>
      </c>
      <c r="BB23" t="s">
        <v>252</v>
      </c>
      <c r="BC23">
        <v>-95.254203327048998</v>
      </c>
      <c r="BD23">
        <v>-95.612903750000001</v>
      </c>
      <c r="BE23">
        <v>-95.639762228044006</v>
      </c>
      <c r="BF23">
        <v>-95.651696027556994</v>
      </c>
      <c r="BI23" t="s">
        <v>151</v>
      </c>
      <c r="BJ23">
        <v>-171.33426493002699</v>
      </c>
      <c r="BK23">
        <v>-172.02404265000001</v>
      </c>
      <c r="BL23">
        <v>-172.05119853935</v>
      </c>
      <c r="BM23">
        <v>-172.076164321802</v>
      </c>
      <c r="BN23" t="s">
        <v>151</v>
      </c>
      <c r="BO23">
        <v>-95.261142760804006</v>
      </c>
      <c r="BP23">
        <v>-95.675014160000003</v>
      </c>
      <c r="BQ23">
        <v>-95.698364759962999</v>
      </c>
      <c r="BR23">
        <v>-95.713992844432994</v>
      </c>
      <c r="BS23" t="s">
        <v>151</v>
      </c>
      <c r="BT23">
        <v>-76.065563400323001</v>
      </c>
      <c r="BU23">
        <v>-76.336709850000005</v>
      </c>
      <c r="BV23">
        <v>-76.341720781545007</v>
      </c>
      <c r="BW23">
        <v>-76.350357073072999</v>
      </c>
      <c r="BX23" t="s">
        <v>232</v>
      </c>
      <c r="BY23">
        <v>-76.065634053603006</v>
      </c>
      <c r="BZ23">
        <v>-76.337069839999998</v>
      </c>
      <c r="CA23">
        <v>-76.342029487930006</v>
      </c>
      <c r="CB23">
        <v>-76.350686798428995</v>
      </c>
      <c r="CC23" t="s">
        <v>252</v>
      </c>
      <c r="CD23">
        <v>-95.261298083526</v>
      </c>
      <c r="CE23">
        <v>-95.675618600000007</v>
      </c>
      <c r="CF23">
        <v>-95.698849774173993</v>
      </c>
      <c r="CG23">
        <v>-95.714530950199006</v>
      </c>
      <c r="CI23" t="s">
        <v>151</v>
      </c>
      <c r="CJ23">
        <v>-171.33601650742699</v>
      </c>
      <c r="CK23">
        <v>-172.06149972</v>
      </c>
      <c r="CL23">
        <v>-172.081670307303</v>
      </c>
      <c r="CM23">
        <v>-172.10856001207799</v>
      </c>
      <c r="CN23" t="s">
        <v>151</v>
      </c>
      <c r="CO23">
        <v>-95.262344726430001</v>
      </c>
      <c r="CP23">
        <v>-95.696333870000004</v>
      </c>
      <c r="CQ23">
        <v>-95.715194031403996</v>
      </c>
      <c r="CR23">
        <v>-95.731900023105993</v>
      </c>
      <c r="CS23" t="s">
        <v>151</v>
      </c>
      <c r="CT23">
        <v>-76.066284627591997</v>
      </c>
      <c r="CU23">
        <v>-76.352896169999994</v>
      </c>
      <c r="CV23">
        <v>-76.355362311714998</v>
      </c>
      <c r="CW23">
        <v>-76.364795953244993</v>
      </c>
      <c r="CX23" t="s">
        <v>232</v>
      </c>
      <c r="CY23">
        <v>-76.066319202244003</v>
      </c>
      <c r="CZ23">
        <v>-76.353067809999999</v>
      </c>
      <c r="DA23">
        <v>-76.355494769317005</v>
      </c>
      <c r="DB23">
        <v>-76.364938873946002</v>
      </c>
      <c r="DC23" t="s">
        <v>252</v>
      </c>
      <c r="DD23">
        <v>-95.262441639894007</v>
      </c>
      <c r="DE23">
        <v>-95.696731490000005</v>
      </c>
      <c r="DF23">
        <v>-95.715476976329001</v>
      </c>
      <c r="DG23">
        <v>-95.732215231105997</v>
      </c>
      <c r="DL23" s="1"/>
      <c r="DM23" s="1"/>
      <c r="DN23" s="1"/>
      <c r="DO23" s="1"/>
    </row>
    <row r="24" spans="1:119" x14ac:dyDescent="0.2">
      <c r="A24" t="s">
        <v>152</v>
      </c>
      <c r="B24" s="1"/>
      <c r="C24" s="1">
        <f t="shared" si="0"/>
        <v>3.6489227218348006</v>
      </c>
      <c r="D24" s="1">
        <f t="shared" si="0"/>
        <v>6.4127831344890813</v>
      </c>
      <c r="E24" s="1">
        <f t="shared" si="0"/>
        <v>5.7739157351116326</v>
      </c>
      <c r="F24" s="1">
        <f t="shared" si="0"/>
        <v>6.1345504598362206</v>
      </c>
      <c r="G24" s="1"/>
      <c r="H24" s="1">
        <f t="shared" si="5"/>
        <v>3.351692447453309</v>
      </c>
      <c r="I24" s="1">
        <f t="shared" si="6"/>
        <v>5.2996063818816443</v>
      </c>
      <c r="J24" s="1">
        <f t="shared" si="7"/>
        <v>4.7138446182495821</v>
      </c>
      <c r="K24" s="1">
        <f t="shared" si="8"/>
        <v>4.9933642897904988</v>
      </c>
      <c r="L24" s="1"/>
      <c r="M24" s="1">
        <f t="shared" si="2"/>
        <v>3.2908677401423261</v>
      </c>
      <c r="N24" s="1">
        <f t="shared" si="2"/>
        <v>6.4204073748983985</v>
      </c>
      <c r="O24" s="1">
        <f t="shared" si="2"/>
        <v>5.7520740314439482</v>
      </c>
      <c r="P24" s="1">
        <f t="shared" si="2"/>
        <v>6.2138808239279415</v>
      </c>
      <c r="Q24" s="1"/>
      <c r="R24" s="1">
        <f t="shared" si="9"/>
        <v>3.1475751130791636</v>
      </c>
      <c r="S24" s="1">
        <f t="shared" si="9"/>
        <v>5.8134676363041198</v>
      </c>
      <c r="T24" s="1">
        <f t="shared" si="9"/>
        <v>5.2390231672215153</v>
      </c>
      <c r="U24" s="1">
        <f t="shared" si="9"/>
        <v>5.6517181520795354</v>
      </c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t="s">
        <v>152</v>
      </c>
      <c r="AI24">
        <v>-362.19927900536601</v>
      </c>
      <c r="AJ24">
        <v>-363.42661836000002</v>
      </c>
      <c r="AK24">
        <v>-363.48207890407298</v>
      </c>
      <c r="AL24">
        <v>-363.52834880239197</v>
      </c>
      <c r="AM24" t="s">
        <v>152</v>
      </c>
      <c r="AN24">
        <v>-247.10091481441</v>
      </c>
      <c r="AO24">
        <v>-247.94522451</v>
      </c>
      <c r="AP24">
        <v>-247.98119995608999</v>
      </c>
      <c r="AQ24">
        <v>-248.015197436074</v>
      </c>
      <c r="AR24" t="s">
        <v>152</v>
      </c>
      <c r="AS24">
        <v>-115.092549262701</v>
      </c>
      <c r="AT24">
        <v>-115.47117443</v>
      </c>
      <c r="AU24">
        <v>-115.491677627947</v>
      </c>
      <c r="AV24">
        <v>-115.50337533829</v>
      </c>
      <c r="AW24" t="s">
        <v>321</v>
      </c>
      <c r="AX24">
        <v>-115.092745906224</v>
      </c>
      <c r="AY24">
        <v>-115.47219354000001</v>
      </c>
      <c r="AZ24">
        <v>-115.492664945573</v>
      </c>
      <c r="BA24">
        <v>-115.504436122383</v>
      </c>
      <c r="BB24" t="s">
        <v>322</v>
      </c>
      <c r="BC24">
        <v>-247.10119183745999</v>
      </c>
      <c r="BD24">
        <v>-247.94597936</v>
      </c>
      <c r="BE24">
        <v>-247.98190196925</v>
      </c>
      <c r="BF24">
        <v>-248.01595524782701</v>
      </c>
      <c r="BI24" t="s">
        <v>152</v>
      </c>
      <c r="BJ24">
        <v>-362.22436227080499</v>
      </c>
      <c r="BK24">
        <v>-363.64245063999999</v>
      </c>
      <c r="BL24">
        <v>-363.68793484055902</v>
      </c>
      <c r="BM24">
        <v>-363.74778353409101</v>
      </c>
      <c r="BN24" t="s">
        <v>152</v>
      </c>
      <c r="BO24">
        <v>-247.118935980435</v>
      </c>
      <c r="BP24">
        <v>-248.09206229</v>
      </c>
      <c r="BQ24">
        <v>-248.120939280008</v>
      </c>
      <c r="BR24">
        <v>-248.16420096488599</v>
      </c>
      <c r="BS24" t="s">
        <v>152</v>
      </c>
      <c r="BT24">
        <v>-115.10018195902499</v>
      </c>
      <c r="BU24">
        <v>-115.54015678</v>
      </c>
      <c r="BV24">
        <v>-115.55782904748401</v>
      </c>
      <c r="BW24">
        <v>-115.5736801202</v>
      </c>
      <c r="BX24" t="s">
        <v>321</v>
      </c>
      <c r="BY24">
        <v>-115.100235114336</v>
      </c>
      <c r="BZ24">
        <v>-115.54066027</v>
      </c>
      <c r="CA24">
        <v>-115.558251845011</v>
      </c>
      <c r="CB24">
        <v>-115.574149601519</v>
      </c>
      <c r="CC24" t="s">
        <v>322</v>
      </c>
      <c r="CD24">
        <v>-247.11911117645101</v>
      </c>
      <c r="CE24">
        <v>-248.09252602000001</v>
      </c>
      <c r="CF24">
        <v>-248.12133408104199</v>
      </c>
      <c r="CG24">
        <v>-248.16462734677199</v>
      </c>
    </row>
    <row r="25" spans="1:119" x14ac:dyDescent="0.2">
      <c r="A25" t="s">
        <v>153</v>
      </c>
      <c r="B25" s="1"/>
      <c r="C25" s="1">
        <f t="shared" si="0"/>
        <v>4.2457406455841458</v>
      </c>
      <c r="D25" s="1">
        <f t="shared" si="0"/>
        <v>7.9756708453811012</v>
      </c>
      <c r="E25" s="1">
        <f t="shared" si="0"/>
        <v>7.0104143281315805</v>
      </c>
      <c r="F25" s="1">
        <f t="shared" si="0"/>
        <v>7.5539610100969377</v>
      </c>
      <c r="G25" s="1"/>
      <c r="H25" s="1">
        <f t="shared" si="5"/>
        <v>3.8055400173684877</v>
      </c>
      <c r="I25" s="1">
        <f t="shared" si="6"/>
        <v>6.7252326647206768</v>
      </c>
      <c r="J25" s="1">
        <f t="shared" si="7"/>
        <v>5.8572279851856415</v>
      </c>
      <c r="K25" s="1">
        <f t="shared" si="8"/>
        <v>6.2970052058082571</v>
      </c>
      <c r="L25" s="1"/>
      <c r="M25" s="1">
        <f t="shared" si="2"/>
        <v>3.7753228728198538</v>
      </c>
      <c r="N25" s="1">
        <f t="shared" si="2"/>
        <v>7.9746103543409061</v>
      </c>
      <c r="O25" s="1">
        <f t="shared" si="2"/>
        <v>6.9983491075611148</v>
      </c>
      <c r="P25" s="1">
        <f t="shared" si="2"/>
        <v>7.6537703782337765</v>
      </c>
      <c r="Q25" s="1"/>
      <c r="R25" s="1">
        <f t="shared" si="9"/>
        <v>3.5289394861182029</v>
      </c>
      <c r="S25" s="1">
        <f t="shared" si="9"/>
        <v>7.2249875056287554</v>
      </c>
      <c r="T25" s="1">
        <f t="shared" si="9"/>
        <v>6.376165671644765</v>
      </c>
      <c r="U25" s="1">
        <f t="shared" si="9"/>
        <v>6.9739034578061956</v>
      </c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t="s">
        <v>153</v>
      </c>
      <c r="AI25">
        <v>-342.36121395427801</v>
      </c>
      <c r="AJ25">
        <v>-343.56971682</v>
      </c>
      <c r="AK25">
        <v>-343.63108067444699</v>
      </c>
      <c r="AL25">
        <v>-343.67781954588202</v>
      </c>
      <c r="AM25" t="s">
        <v>153</v>
      </c>
      <c r="AN25">
        <v>-247.10054567213001</v>
      </c>
      <c r="AO25">
        <v>-247.94508253000001</v>
      </c>
      <c r="AP25">
        <v>-247.98103550242499</v>
      </c>
      <c r="AQ25">
        <v>-248.015062169864</v>
      </c>
      <c r="AR25" t="s">
        <v>153</v>
      </c>
      <c r="AS25">
        <v>-95.253902264030998</v>
      </c>
      <c r="AT25">
        <v>-95.611924250000001</v>
      </c>
      <c r="AU25">
        <v>-95.638873366132003</v>
      </c>
      <c r="AV25">
        <v>-95.650719373390004</v>
      </c>
      <c r="AW25" t="s">
        <v>323</v>
      </c>
      <c r="AX25">
        <v>-95.254310515868994</v>
      </c>
      <c r="AY25">
        <v>-95.613102060000003</v>
      </c>
      <c r="AZ25">
        <v>-95.639952111249997</v>
      </c>
      <c r="BA25">
        <v>-95.651902013243003</v>
      </c>
      <c r="BB25" t="s">
        <v>324</v>
      </c>
      <c r="BC25">
        <v>-247.10083892461699</v>
      </c>
      <c r="BD25">
        <v>-247.94589741999999</v>
      </c>
      <c r="BE25">
        <v>-247.98179447664501</v>
      </c>
      <c r="BF25">
        <v>-248.015882616505</v>
      </c>
      <c r="BI25" t="s">
        <v>153</v>
      </c>
      <c r="BJ25">
        <v>-342.38563930602999</v>
      </c>
      <c r="BK25">
        <v>-343.77959470000002</v>
      </c>
      <c r="BL25">
        <v>-343.83023702595398</v>
      </c>
      <c r="BM25">
        <v>-343.89021242216597</v>
      </c>
      <c r="BN25" t="s">
        <v>153</v>
      </c>
      <c r="BO25">
        <v>-247.11852877767501</v>
      </c>
      <c r="BP25">
        <v>-248.09187084999999</v>
      </c>
      <c r="BQ25">
        <v>-248.12071594091</v>
      </c>
      <c r="BR25">
        <v>-248.16400991262</v>
      </c>
      <c r="BS25" t="s">
        <v>153</v>
      </c>
      <c r="BT25">
        <v>-95.261094168645997</v>
      </c>
      <c r="BU25">
        <v>-95.675015500000001</v>
      </c>
      <c r="BV25">
        <v>-95.698368506305997</v>
      </c>
      <c r="BW25">
        <v>-95.714005450572003</v>
      </c>
      <c r="BX25" t="s">
        <v>323</v>
      </c>
      <c r="BY25">
        <v>-95.261303244660994</v>
      </c>
      <c r="BZ25">
        <v>-95.675706770000005</v>
      </c>
      <c r="CA25">
        <v>-95.698932580044996</v>
      </c>
      <c r="CB25">
        <v>-95.714627051294997</v>
      </c>
      <c r="CC25" t="s">
        <v>324</v>
      </c>
      <c r="CD25">
        <v>-247.118712338563</v>
      </c>
      <c r="CE25">
        <v>-248.09237418000001</v>
      </c>
      <c r="CF25">
        <v>-248.12114337954799</v>
      </c>
      <c r="CG25">
        <v>-248.16447174875401</v>
      </c>
    </row>
    <row r="26" spans="1:119" x14ac:dyDescent="0.2">
      <c r="A26" t="s">
        <v>154</v>
      </c>
      <c r="B26" s="1"/>
      <c r="C26" s="1">
        <f t="shared" si="0"/>
        <v>5.1589597584718954</v>
      </c>
      <c r="D26" s="1">
        <f t="shared" si="0"/>
        <v>8.6810417241479811</v>
      </c>
      <c r="E26" s="1">
        <f t="shared" si="0"/>
        <v>7.9349704876054146</v>
      </c>
      <c r="F26" s="1">
        <f t="shared" si="0"/>
        <v>8.4974388280767084</v>
      </c>
      <c r="G26" s="1"/>
      <c r="H26" s="1">
        <f t="shared" si="5"/>
        <v>4.746208961635789</v>
      </c>
      <c r="I26" s="1">
        <f t="shared" si="6"/>
        <v>7.0896274313709489</v>
      </c>
      <c r="J26" s="1">
        <f t="shared" si="7"/>
        <v>6.4530157536204387</v>
      </c>
      <c r="K26" s="1">
        <f t="shared" si="8"/>
        <v>6.8674094085632618</v>
      </c>
      <c r="L26" s="1"/>
      <c r="M26" s="1">
        <f t="shared" si="2"/>
        <v>4.7754190801574481</v>
      </c>
      <c r="N26" s="1">
        <f t="shared" si="2"/>
        <v>8.7768435994986778</v>
      </c>
      <c r="O26" s="1">
        <f t="shared" si="2"/>
        <v>7.9671652389971861</v>
      </c>
      <c r="P26" s="1">
        <f t="shared" si="2"/>
        <v>8.6421597263504921</v>
      </c>
      <c r="Q26" s="1"/>
      <c r="R26" s="1">
        <f t="shared" si="9"/>
        <v>4.5987488005554242</v>
      </c>
      <c r="S26" s="1">
        <f t="shared" si="9"/>
        <v>7.9716987102340147</v>
      </c>
      <c r="T26" s="1">
        <f t="shared" si="9"/>
        <v>7.2939363713832268</v>
      </c>
      <c r="U26" s="1">
        <f t="shared" si="9"/>
        <v>7.8910101596036508</v>
      </c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t="s">
        <v>154</v>
      </c>
      <c r="AI26">
        <v>-494.20894245559498</v>
      </c>
      <c r="AJ26">
        <v>-495.90370023999998</v>
      </c>
      <c r="AK26">
        <v>-495.97426486452702</v>
      </c>
      <c r="AL26">
        <v>-496.04339085995701</v>
      </c>
      <c r="AM26" t="s">
        <v>154</v>
      </c>
      <c r="AN26">
        <v>-247.10021641075599</v>
      </c>
      <c r="AO26">
        <v>-247.94493972999999</v>
      </c>
      <c r="AP26">
        <v>-247.98081134114</v>
      </c>
      <c r="AQ26">
        <v>-248.01494913412901</v>
      </c>
      <c r="AR26" t="s">
        <v>154</v>
      </c>
      <c r="AS26">
        <v>-247.100504719491</v>
      </c>
      <c r="AT26">
        <v>-247.94492639000001</v>
      </c>
      <c r="AU26">
        <v>-247.980808343533</v>
      </c>
      <c r="AV26">
        <v>-248.014900195655</v>
      </c>
      <c r="AW26" t="s">
        <v>325</v>
      </c>
      <c r="AX26">
        <v>-247.10079502524999</v>
      </c>
      <c r="AY26">
        <v>-247.94645334000001</v>
      </c>
      <c r="AZ26">
        <v>-247.98222778553799</v>
      </c>
      <c r="BA26">
        <v>-248.016480695262</v>
      </c>
      <c r="BB26" t="s">
        <v>326</v>
      </c>
      <c r="BC26">
        <v>-247.10058386523301</v>
      </c>
      <c r="BD26">
        <v>-247.94594885999999</v>
      </c>
      <c r="BE26">
        <v>-247.98175354423199</v>
      </c>
      <c r="BF26">
        <v>-248.015966251641</v>
      </c>
      <c r="BI26" t="s">
        <v>154</v>
      </c>
      <c r="BJ26">
        <v>-494.24421640726598</v>
      </c>
      <c r="BK26">
        <v>-496.19762574999999</v>
      </c>
      <c r="BL26">
        <v>-496.25394487223201</v>
      </c>
      <c r="BM26">
        <v>-496.34179848551003</v>
      </c>
      <c r="BN26" t="s">
        <v>154</v>
      </c>
      <c r="BO26">
        <v>-247.11813161950101</v>
      </c>
      <c r="BP26">
        <v>-248.09177174999999</v>
      </c>
      <c r="BQ26">
        <v>-248.120566429598</v>
      </c>
      <c r="BR26">
        <v>-248.163976927449</v>
      </c>
      <c r="BS26" t="s">
        <v>154</v>
      </c>
      <c r="BT26">
        <v>-247.11847467336801</v>
      </c>
      <c r="BU26">
        <v>-248.09186721</v>
      </c>
      <c r="BV26">
        <v>-248.12068195718001</v>
      </c>
      <c r="BW26">
        <v>-248.16404940046601</v>
      </c>
      <c r="BX26" t="s">
        <v>325</v>
      </c>
      <c r="BY26">
        <v>-247.11856292118799</v>
      </c>
      <c r="BZ26">
        <v>-248.0925963</v>
      </c>
      <c r="CA26">
        <v>-248.121282356564</v>
      </c>
      <c r="CB26">
        <v>-248.16473539773801</v>
      </c>
      <c r="CC26" t="s">
        <v>326</v>
      </c>
      <c r="CD26">
        <v>-247.11832491368099</v>
      </c>
      <c r="CE26">
        <v>-248.09232574000001</v>
      </c>
      <c r="CF26">
        <v>-248.12103888866099</v>
      </c>
      <c r="CG26">
        <v>-248.164487963157</v>
      </c>
    </row>
    <row r="27" spans="1:119" x14ac:dyDescent="0.2">
      <c r="A27" t="s">
        <v>155</v>
      </c>
      <c r="B27" s="1"/>
      <c r="C27" s="1">
        <f t="shared" si="0"/>
        <v>3.7847357293148014</v>
      </c>
      <c r="D27" s="1">
        <f t="shared" si="0"/>
        <v>5.2495499490581929</v>
      </c>
      <c r="E27" s="1">
        <f t="shared" si="0"/>
        <v>4.8905594667846906</v>
      </c>
      <c r="F27" s="1">
        <f t="shared" si="0"/>
        <v>5.093218373035203</v>
      </c>
      <c r="G27" s="1"/>
      <c r="H27" s="1">
        <f t="shared" si="5"/>
        <v>3.6550655145888409</v>
      </c>
      <c r="I27" s="1">
        <f t="shared" si="6"/>
        <v>4.6090949280557965</v>
      </c>
      <c r="J27" s="1">
        <f t="shared" si="7"/>
        <v>4.2727328581585002</v>
      </c>
      <c r="K27" s="1">
        <f t="shared" si="8"/>
        <v>4.4267183707261175</v>
      </c>
      <c r="L27" s="1"/>
      <c r="M27" s="1">
        <f t="shared" si="2"/>
        <v>3.5690751412541371</v>
      </c>
      <c r="N27" s="1">
        <f t="shared" si="2"/>
        <v>5.2621628900262865</v>
      </c>
      <c r="O27" s="1">
        <f t="shared" si="2"/>
        <v>4.9083957158734366</v>
      </c>
      <c r="P27" s="1">
        <f t="shared" si="2"/>
        <v>5.1792288530712094</v>
      </c>
      <c r="Q27" s="1"/>
      <c r="R27" s="1">
        <f t="shared" si="9"/>
        <v>3.4700557084075929</v>
      </c>
      <c r="S27" s="1">
        <f t="shared" si="9"/>
        <v>4.8474732369317506</v>
      </c>
      <c r="T27" s="1">
        <f t="shared" si="9"/>
        <v>4.5599816941377869</v>
      </c>
      <c r="U27" s="1">
        <f t="shared" si="9"/>
        <v>4.7945835183871042</v>
      </c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t="s">
        <v>155</v>
      </c>
      <c r="AI27">
        <v>-323.16840003162901</v>
      </c>
      <c r="AJ27">
        <v>-324.24740673999997</v>
      </c>
      <c r="AK27">
        <v>-324.288693097671</v>
      </c>
      <c r="AL27">
        <v>-324.32901279747603</v>
      </c>
      <c r="AM27" t="s">
        <v>155</v>
      </c>
      <c r="AN27">
        <v>-247.100531115774</v>
      </c>
      <c r="AO27">
        <v>-247.94504817999999</v>
      </c>
      <c r="AP27">
        <v>-247.98093806602799</v>
      </c>
      <c r="AQ27">
        <v>-248.015045411561</v>
      </c>
      <c r="AR27" t="s">
        <v>155</v>
      </c>
      <c r="AS27">
        <v>-76.061837555804999</v>
      </c>
      <c r="AT27">
        <v>-76.293992869999997</v>
      </c>
      <c r="AU27">
        <v>-76.299961429367997</v>
      </c>
      <c r="AV27">
        <v>-76.305850826129003</v>
      </c>
      <c r="AW27" t="s">
        <v>327</v>
      </c>
      <c r="AX27">
        <v>-76.061934891389001</v>
      </c>
      <c r="AY27">
        <v>-76.294659850000002</v>
      </c>
      <c r="AZ27">
        <v>-76.300613499007</v>
      </c>
      <c r="BA27">
        <v>-76.306552227506998</v>
      </c>
      <c r="BB27" t="s">
        <v>328</v>
      </c>
      <c r="BC27">
        <v>-247.10064042282201</v>
      </c>
      <c r="BD27">
        <v>-247.94540183000001</v>
      </c>
      <c r="BE27">
        <v>-247.98127056572</v>
      </c>
      <c r="BF27">
        <v>-248.015406145501</v>
      </c>
      <c r="BI27" t="s">
        <v>155</v>
      </c>
      <c r="BJ27">
        <v>-323.19030247136402</v>
      </c>
      <c r="BK27">
        <v>-324.43715442000001</v>
      </c>
      <c r="BL27">
        <v>-324.47047295621701</v>
      </c>
      <c r="BM27">
        <v>-324.52286309129801</v>
      </c>
      <c r="BN27" t="s">
        <v>155</v>
      </c>
      <c r="BO27">
        <v>-247.11847492147299</v>
      </c>
      <c r="BP27">
        <v>-248.09192336999999</v>
      </c>
      <c r="BQ27">
        <v>-248.12074531289801</v>
      </c>
      <c r="BR27">
        <v>-248.164122120401</v>
      </c>
      <c r="BS27" t="s">
        <v>155</v>
      </c>
      <c r="BT27">
        <v>-76.066139866849994</v>
      </c>
      <c r="BU27">
        <v>-76.336845260000004</v>
      </c>
      <c r="BV27">
        <v>-76.341905617172998</v>
      </c>
      <c r="BW27">
        <v>-76.350487344691999</v>
      </c>
      <c r="BX27" t="s">
        <v>327</v>
      </c>
      <c r="BY27">
        <v>-76.066200995160003</v>
      </c>
      <c r="BZ27">
        <v>-76.337244409999997</v>
      </c>
      <c r="CA27">
        <v>-76.342235507132997</v>
      </c>
      <c r="CB27">
        <v>-76.350857562837007</v>
      </c>
      <c r="CC27" t="s">
        <v>328</v>
      </c>
      <c r="CD27">
        <v>-247.11857159066699</v>
      </c>
      <c r="CE27">
        <v>-248.09218507</v>
      </c>
      <c r="CF27">
        <v>-248.12097065600099</v>
      </c>
      <c r="CG27">
        <v>-248.16436487358899</v>
      </c>
    </row>
    <row r="28" spans="1:119" x14ac:dyDescent="0.2">
      <c r="A28" t="s">
        <v>170</v>
      </c>
      <c r="B28" s="1"/>
      <c r="C28" s="1">
        <f t="shared" ref="C28:F43" si="14">627.5095*(AN28+AS28-AI28)</f>
        <v>13.187252815023268</v>
      </c>
      <c r="D28" s="1">
        <f t="shared" si="14"/>
        <v>16.627834582294994</v>
      </c>
      <c r="E28" s="1">
        <f t="shared" si="14"/>
        <v>15.707837832876205</v>
      </c>
      <c r="F28" s="1">
        <f t="shared" si="14"/>
        <v>16.580511414653408</v>
      </c>
      <c r="G28" s="1"/>
      <c r="H28" s="1">
        <f t="shared" si="5"/>
        <v>12.856599561151222</v>
      </c>
      <c r="I28" s="1">
        <f t="shared" si="6"/>
        <v>14.552993245911328</v>
      </c>
      <c r="J28" s="1">
        <f t="shared" si="7"/>
        <v>13.745765231551522</v>
      </c>
      <c r="K28" s="1">
        <f t="shared" si="8"/>
        <v>14.387745597622899</v>
      </c>
      <c r="L28" s="1"/>
      <c r="M28" s="1">
        <f t="shared" si="2"/>
        <v>13.009466652842722</v>
      </c>
      <c r="N28" s="1">
        <f t="shared" si="2"/>
        <v>17.308098806060936</v>
      </c>
      <c r="O28" s="1">
        <f t="shared" si="2"/>
        <v>16.301607336191697</v>
      </c>
      <c r="P28" s="1">
        <f t="shared" si="2"/>
        <v>17.323764078048463</v>
      </c>
      <c r="Q28" s="1"/>
      <c r="R28" s="1">
        <f t="shared" si="9"/>
        <v>12.854342655501428</v>
      </c>
      <c r="S28" s="1">
        <f t="shared" si="9"/>
        <v>16.126510967676545</v>
      </c>
      <c r="T28" s="1">
        <f t="shared" si="9"/>
        <v>15.315913571838284</v>
      </c>
      <c r="U28" s="1">
        <f t="shared" si="9"/>
        <v>16.209108619971836</v>
      </c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t="s">
        <v>170</v>
      </c>
      <c r="AI28">
        <v>-825.25916566163801</v>
      </c>
      <c r="AJ28">
        <v>-827.89495832</v>
      </c>
      <c r="AK28">
        <v>-827.922295368047</v>
      </c>
      <c r="AL28">
        <v>-828.04705706245704</v>
      </c>
      <c r="AM28" t="s">
        <v>170</v>
      </c>
      <c r="AN28">
        <v>-412.61893328268502</v>
      </c>
      <c r="AO28">
        <v>-413.93414801</v>
      </c>
      <c r="AP28">
        <v>-413.94851414723598</v>
      </c>
      <c r="AQ28">
        <v>-414.010218918752</v>
      </c>
      <c r="AR28" t="s">
        <v>170</v>
      </c>
      <c r="AS28">
        <v>-412.619217154777</v>
      </c>
      <c r="AT28">
        <v>-413.93431217</v>
      </c>
      <c r="AU28">
        <v>-413.94874918889298</v>
      </c>
      <c r="AV28">
        <v>-414.01041541797002</v>
      </c>
      <c r="AW28" t="s">
        <v>329</v>
      </c>
      <c r="AX28">
        <v>-412.61947894284202</v>
      </c>
      <c r="AY28">
        <v>-413.93589924999998</v>
      </c>
      <c r="AZ28">
        <v>-413.95025380741498</v>
      </c>
      <c r="BA28">
        <v>-414.01209188510899</v>
      </c>
      <c r="BB28" t="s">
        <v>330</v>
      </c>
      <c r="BC28">
        <v>-412.61919842409901</v>
      </c>
      <c r="BD28">
        <v>-413.93586740000001</v>
      </c>
      <c r="BE28">
        <v>-413.95013629030302</v>
      </c>
      <c r="BF28">
        <v>-414.01203684622698</v>
      </c>
      <c r="BI28" t="s">
        <v>170</v>
      </c>
      <c r="BJ28">
        <v>-825.32005614442699</v>
      </c>
      <c r="BK28">
        <v>-828.34979265000004</v>
      </c>
      <c r="BL28">
        <v>-828.35857429720397</v>
      </c>
      <c r="BM28">
        <v>-828.51359219042399</v>
      </c>
      <c r="BN28" t="s">
        <v>170</v>
      </c>
      <c r="BO28">
        <v>-412.649522622615</v>
      </c>
      <c r="BP28">
        <v>-414.16102769999998</v>
      </c>
      <c r="BQ28">
        <v>-414.16618029107201</v>
      </c>
      <c r="BR28">
        <v>-414.24289357626799</v>
      </c>
      <c r="BS28" t="s">
        <v>170</v>
      </c>
      <c r="BT28">
        <v>-412.649801617908</v>
      </c>
      <c r="BU28">
        <v>-414.16118274000002</v>
      </c>
      <c r="BV28">
        <v>-414.16641574231897</v>
      </c>
      <c r="BW28">
        <v>-414.24309143995703</v>
      </c>
      <c r="BX28" t="s">
        <v>329</v>
      </c>
      <c r="BY28">
        <v>-412.64993801140298</v>
      </c>
      <c r="BZ28">
        <v>-414.16209922000002</v>
      </c>
      <c r="CA28">
        <v>-414.16718368586697</v>
      </c>
      <c r="CB28">
        <v>-414.24395524054802</v>
      </c>
      <c r="CC28" t="s">
        <v>330</v>
      </c>
      <c r="CD28">
        <v>-412.64963343493503</v>
      </c>
      <c r="CE28">
        <v>-414.16199419999998</v>
      </c>
      <c r="CF28">
        <v>-414.16698315045898</v>
      </c>
      <c r="CG28">
        <v>-414.24380609214398</v>
      </c>
    </row>
    <row r="29" spans="1:119" x14ac:dyDescent="0.2">
      <c r="A29" t="s">
        <v>156</v>
      </c>
      <c r="B29" s="1"/>
      <c r="C29" s="1">
        <f t="shared" si="14"/>
        <v>4.6797677751034152</v>
      </c>
      <c r="D29" s="1">
        <f t="shared" si="14"/>
        <v>6.8619293342036878</v>
      </c>
      <c r="E29" s="1">
        <f t="shared" si="14"/>
        <v>6.2056768556951889</v>
      </c>
      <c r="F29" s="1">
        <f t="shared" si="14"/>
        <v>6.5353974579319631</v>
      </c>
      <c r="G29" s="1"/>
      <c r="H29" s="1">
        <f t="shared" si="5"/>
        <v>4.4354655764135451</v>
      </c>
      <c r="I29" s="1">
        <f t="shared" si="6"/>
        <v>5.9140825095568896</v>
      </c>
      <c r="J29" s="1">
        <f t="shared" si="7"/>
        <v>5.3331405874675868</v>
      </c>
      <c r="K29" s="1">
        <f t="shared" si="8"/>
        <v>5.577930745075685</v>
      </c>
      <c r="L29" s="1"/>
      <c r="M29" s="1">
        <f t="shared" si="2"/>
        <v>4.5244409554032883</v>
      </c>
      <c r="N29" s="1">
        <f t="shared" si="2"/>
        <v>7.1342872824937578</v>
      </c>
      <c r="O29" s="1">
        <f t="shared" si="2"/>
        <v>6.4565277686542997</v>
      </c>
      <c r="P29" s="1">
        <f t="shared" si="2"/>
        <v>6.8701098573999273</v>
      </c>
      <c r="Q29" s="1"/>
      <c r="R29" s="1">
        <f t="shared" ref="R29:U44" si="15">627.5095*(BY29+CD29-BJ29)</f>
        <v>4.4155227271235127</v>
      </c>
      <c r="S29" s="1">
        <f t="shared" si="15"/>
        <v>6.5639878235997182</v>
      </c>
      <c r="T29" s="1">
        <f t="shared" si="15"/>
        <v>5.996221758632732</v>
      </c>
      <c r="U29" s="1">
        <f t="shared" si="15"/>
        <v>6.3597940127777504</v>
      </c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t="s">
        <v>156</v>
      </c>
      <c r="AI29">
        <v>-322.843802930761</v>
      </c>
      <c r="AJ29">
        <v>-323.96139998000001</v>
      </c>
      <c r="AK29">
        <v>-323.99015551411702</v>
      </c>
      <c r="AL29">
        <v>-324.04330419583601</v>
      </c>
      <c r="AM29" t="s">
        <v>156</v>
      </c>
      <c r="AN29">
        <v>-76.061354176717003</v>
      </c>
      <c r="AO29">
        <v>-76.293954069999998</v>
      </c>
      <c r="AP29">
        <v>-76.299891301968003</v>
      </c>
      <c r="AQ29">
        <v>-76.305825113763007</v>
      </c>
      <c r="AR29" t="s">
        <v>156</v>
      </c>
      <c r="AS29">
        <v>-246.77499106969799</v>
      </c>
      <c r="AT29">
        <v>-247.65651073000001</v>
      </c>
      <c r="AU29">
        <v>-247.68037483699899</v>
      </c>
      <c r="AV29">
        <v>-247.727064263719</v>
      </c>
      <c r="AW29" t="s">
        <v>331</v>
      </c>
      <c r="AX29">
        <v>-246.77523352457899</v>
      </c>
      <c r="AY29">
        <v>-247.65755826</v>
      </c>
      <c r="AZ29">
        <v>-247.68132165548499</v>
      </c>
      <c r="BA29">
        <v>-247.728116701435</v>
      </c>
      <c r="BB29" t="s">
        <v>332</v>
      </c>
      <c r="BC29">
        <v>-76.061501042155001</v>
      </c>
      <c r="BD29">
        <v>-76.294417030000005</v>
      </c>
      <c r="BE29">
        <v>-76.300334958476</v>
      </c>
      <c r="BF29">
        <v>-76.306298496314</v>
      </c>
      <c r="BI29" t="s">
        <v>156</v>
      </c>
      <c r="BJ29">
        <v>-322.86584619010102</v>
      </c>
      <c r="BK29">
        <v>-324.14640831999998</v>
      </c>
      <c r="BL29">
        <v>-324.16518823135101</v>
      </c>
      <c r="BM29">
        <v>-324.23066272415599</v>
      </c>
      <c r="BN29" t="s">
        <v>156</v>
      </c>
      <c r="BO29">
        <v>-76.065600708421002</v>
      </c>
      <c r="BP29">
        <v>-76.33673254</v>
      </c>
      <c r="BQ29">
        <v>-76.341744093236002</v>
      </c>
      <c r="BR29">
        <v>-76.350378018168001</v>
      </c>
      <c r="BS29" t="s">
        <v>156</v>
      </c>
      <c r="BT29">
        <v>-246.793035326367</v>
      </c>
      <c r="BU29">
        <v>-247.79830656999999</v>
      </c>
      <c r="BV29">
        <v>-247.813155006606</v>
      </c>
      <c r="BW29">
        <v>-247.869336489495</v>
      </c>
      <c r="BX29" t="s">
        <v>331</v>
      </c>
      <c r="BY29">
        <v>-246.793129818962</v>
      </c>
      <c r="BZ29">
        <v>-247.7988794</v>
      </c>
      <c r="CA29">
        <v>-247.81359786641301</v>
      </c>
      <c r="CB29">
        <v>-247.86983951563801</v>
      </c>
      <c r="CC29" t="s">
        <v>332</v>
      </c>
      <c r="CD29">
        <v>-76.065679788064003</v>
      </c>
      <c r="CE29">
        <v>-76.337068540000004</v>
      </c>
      <c r="CF29">
        <v>-76.342034777717998</v>
      </c>
      <c r="CG29">
        <v>-76.350688232055006</v>
      </c>
    </row>
    <row r="30" spans="1:119" x14ac:dyDescent="0.2">
      <c r="A30" t="s">
        <v>157</v>
      </c>
      <c r="B30" s="1"/>
      <c r="C30" s="1">
        <f t="shared" si="14"/>
        <v>4.5566712075056248</v>
      </c>
      <c r="D30" s="1">
        <f t="shared" si="14"/>
        <v>7.569076064837529</v>
      </c>
      <c r="E30" s="1">
        <f t="shared" si="14"/>
        <v>6.7257251015524178</v>
      </c>
      <c r="F30" s="1">
        <f t="shared" si="14"/>
        <v>7.1932942296853222</v>
      </c>
      <c r="G30" s="1"/>
      <c r="H30" s="1">
        <f t="shared" si="5"/>
        <v>4.2660214426196283</v>
      </c>
      <c r="I30" s="1">
        <f t="shared" si="6"/>
        <v>6.4407324076041608</v>
      </c>
      <c r="J30" s="1">
        <f t="shared" si="7"/>
        <v>5.6851481646886759</v>
      </c>
      <c r="K30" s="1">
        <f t="shared" si="8"/>
        <v>6.0511842872483248</v>
      </c>
      <c r="L30" s="1"/>
      <c r="M30" s="1">
        <f t="shared" si="2"/>
        <v>4.3527022365028536</v>
      </c>
      <c r="N30" s="1">
        <f t="shared" si="2"/>
        <v>7.7741775449261779</v>
      </c>
      <c r="O30" s="1">
        <f t="shared" si="2"/>
        <v>6.8741783974542212</v>
      </c>
      <c r="P30" s="1">
        <f t="shared" si="2"/>
        <v>7.4368967340035086</v>
      </c>
      <c r="Q30" s="1"/>
      <c r="R30" s="1">
        <f t="shared" si="15"/>
        <v>4.2261860615509255</v>
      </c>
      <c r="S30" s="1">
        <f t="shared" si="15"/>
        <v>7.126556365456155</v>
      </c>
      <c r="T30" s="1">
        <f t="shared" si="15"/>
        <v>6.3497893797409253</v>
      </c>
      <c r="U30" s="1">
        <f t="shared" si="15"/>
        <v>6.8548388383420615</v>
      </c>
      <c r="V30" s="1"/>
      <c r="W30" s="1">
        <f t="shared" ref="W30:Z30" si="16">627.5095*(CO30+CT30-CJ30)</f>
        <v>4.3033522500917645</v>
      </c>
      <c r="X30" s="1">
        <f t="shared" si="16"/>
        <v>7.7884345607687058</v>
      </c>
      <c r="Y30" s="1">
        <f t="shared" si="16"/>
        <v>6.9097967076989528</v>
      </c>
      <c r="Z30" s="1">
        <f t="shared" si="16"/>
        <v>7.4972001471626966</v>
      </c>
      <c r="AA30" s="1"/>
      <c r="AB30" s="1">
        <f t="shared" ref="AB30:AE32" si="17">627.5095*(CY30+DD30-CJ30)</f>
        <v>4.243487946079771</v>
      </c>
      <c r="AC30" s="1">
        <f t="shared" si="17"/>
        <v>7.4303776400667001</v>
      </c>
      <c r="AD30" s="1">
        <f t="shared" si="17"/>
        <v>6.6531647843888306</v>
      </c>
      <c r="AE30" s="1">
        <f t="shared" si="17"/>
        <v>7.210788873270479</v>
      </c>
      <c r="AF30" s="1"/>
      <c r="AG30" s="1"/>
      <c r="AH30" t="s">
        <v>157</v>
      </c>
      <c r="AI30">
        <v>-361.87410406297198</v>
      </c>
      <c r="AJ30">
        <v>-363.13944816999998</v>
      </c>
      <c r="AK30">
        <v>-363.18246188576597</v>
      </c>
      <c r="AL30">
        <v>-363.24162178580298</v>
      </c>
      <c r="AM30" t="s">
        <v>157</v>
      </c>
      <c r="AN30">
        <v>-115.091857059064</v>
      </c>
      <c r="AO30">
        <v>-115.47088381</v>
      </c>
      <c r="AP30">
        <v>-115.491379295843</v>
      </c>
      <c r="AQ30">
        <v>-115.503105569876</v>
      </c>
      <c r="AR30" t="s">
        <v>157</v>
      </c>
      <c r="AS30">
        <v>-246.774985486421</v>
      </c>
      <c r="AT30">
        <v>-247.65650227</v>
      </c>
      <c r="AU30">
        <v>-247.68036446517499</v>
      </c>
      <c r="AV30">
        <v>-247.72705297237499</v>
      </c>
      <c r="AW30" t="s">
        <v>233</v>
      </c>
      <c r="AX30">
        <v>-246.77527324930401</v>
      </c>
      <c r="AY30">
        <v>-247.65773655999999</v>
      </c>
      <c r="AZ30">
        <v>-247.681479023707</v>
      </c>
      <c r="BA30">
        <v>-247.72829168097999</v>
      </c>
      <c r="BB30" t="s">
        <v>253</v>
      </c>
      <c r="BC30">
        <v>-115.09203247604501</v>
      </c>
      <c r="BD30">
        <v>-115.47144765</v>
      </c>
      <c r="BE30">
        <v>-115.491923002145</v>
      </c>
      <c r="BF30">
        <v>-115.50368692924199</v>
      </c>
      <c r="BI30" t="s">
        <v>157</v>
      </c>
      <c r="BJ30">
        <v>-361.89942248408403</v>
      </c>
      <c r="BK30">
        <v>-363.35051577000002</v>
      </c>
      <c r="BL30">
        <v>-363.38157582148</v>
      </c>
      <c r="BM30">
        <v>-363.45452618878102</v>
      </c>
      <c r="BN30" t="s">
        <v>157</v>
      </c>
      <c r="BO30">
        <v>-115.09945475450699</v>
      </c>
      <c r="BP30">
        <v>-115.53982644</v>
      </c>
      <c r="BQ30">
        <v>-115.557474365375</v>
      </c>
      <c r="BR30">
        <v>-115.573346985413</v>
      </c>
      <c r="BS30" t="s">
        <v>157</v>
      </c>
      <c r="BT30">
        <v>-246.79303125732201</v>
      </c>
      <c r="BU30">
        <v>-247.79830039000001</v>
      </c>
      <c r="BV30">
        <v>-247.81314675598099</v>
      </c>
      <c r="BW30">
        <v>-247.86932775453101</v>
      </c>
      <c r="BX30" t="s">
        <v>233</v>
      </c>
      <c r="BY30">
        <v>-246.79315265910699</v>
      </c>
      <c r="BZ30">
        <v>-247.79898027999999</v>
      </c>
      <c r="CA30">
        <v>-247.81367496495301</v>
      </c>
      <c r="CB30">
        <v>-247.86992650503399</v>
      </c>
      <c r="CC30" t="s">
        <v>253</v>
      </c>
      <c r="CD30">
        <v>-115.099534969072</v>
      </c>
      <c r="CE30">
        <v>-115.5401786</v>
      </c>
      <c r="CF30">
        <v>-115.557781823461</v>
      </c>
      <c r="CG30">
        <v>-115.573675803171</v>
      </c>
      <c r="CI30" t="s">
        <v>157</v>
      </c>
      <c r="CJ30">
        <v>-361.902851716746</v>
      </c>
      <c r="CK30">
        <v>-363.42488091000001</v>
      </c>
      <c r="CL30">
        <v>-363.44150413806102</v>
      </c>
      <c r="CM30">
        <v>-363.51857028351998</v>
      </c>
      <c r="CN30" t="s">
        <v>157</v>
      </c>
      <c r="CO30">
        <v>-115.100480655361</v>
      </c>
      <c r="CP30">
        <v>-115.56427794</v>
      </c>
      <c r="CQ30">
        <v>-115.577523931266</v>
      </c>
      <c r="CR30">
        <v>-115.59461572582499</v>
      </c>
      <c r="CS30" t="s">
        <v>157</v>
      </c>
      <c r="CT30">
        <v>-246.79551323333601</v>
      </c>
      <c r="CU30">
        <v>-247.84819131</v>
      </c>
      <c r="CV30">
        <v>-247.85296874528299</v>
      </c>
      <c r="CW30">
        <v>-247.912007009256</v>
      </c>
      <c r="CX30" t="s">
        <v>233</v>
      </c>
      <c r="CY30">
        <v>-246.79557286996501</v>
      </c>
      <c r="CZ30">
        <v>-247.84858704000001</v>
      </c>
      <c r="DA30">
        <v>-247.85323964507799</v>
      </c>
      <c r="DB30">
        <v>-247.91231463926201</v>
      </c>
      <c r="DC30" t="s">
        <v>253</v>
      </c>
      <c r="DD30">
        <v>-115.100516418569</v>
      </c>
      <c r="DE30">
        <v>-115.56445281000001</v>
      </c>
      <c r="DF30">
        <v>-115.577662000456</v>
      </c>
      <c r="DG30">
        <v>-115.594764521218</v>
      </c>
      <c r="DL30" s="1"/>
      <c r="DM30" s="1"/>
      <c r="DN30" s="1"/>
      <c r="DO30" s="1"/>
    </row>
    <row r="31" spans="1:119" x14ac:dyDescent="0.2">
      <c r="A31" t="s">
        <v>158</v>
      </c>
      <c r="B31" s="1"/>
      <c r="C31" s="1">
        <f t="shared" si="14"/>
        <v>15.740767871021575</v>
      </c>
      <c r="D31" s="1">
        <f t="shared" si="14"/>
        <v>18.354734451222381</v>
      </c>
      <c r="E31" s="1">
        <f t="shared" si="14"/>
        <v>17.597871163248417</v>
      </c>
      <c r="F31" s="1">
        <f t="shared" si="14"/>
        <v>18.363182809919348</v>
      </c>
      <c r="G31" s="1"/>
      <c r="H31" s="1">
        <f t="shared" si="5"/>
        <v>15.358598281542177</v>
      </c>
      <c r="I31" s="1">
        <f t="shared" si="6"/>
        <v>15.928293266806207</v>
      </c>
      <c r="J31" s="1">
        <f t="shared" si="7"/>
        <v>15.298482920418756</v>
      </c>
      <c r="K31" s="1">
        <f t="shared" si="8"/>
        <v>15.802866474065153</v>
      </c>
      <c r="L31" s="1"/>
      <c r="M31" s="1">
        <f t="shared" si="2"/>
        <v>15.704049126853695</v>
      </c>
      <c r="N31" s="1">
        <f t="shared" si="2"/>
        <v>19.199161435173473</v>
      </c>
      <c r="O31" s="1">
        <f t="shared" si="2"/>
        <v>18.418982252965719</v>
      </c>
      <c r="P31" s="1">
        <f t="shared" si="2"/>
        <v>19.307119307880431</v>
      </c>
      <c r="Q31" s="1"/>
      <c r="R31" s="1">
        <f t="shared" si="15"/>
        <v>15.563510239322177</v>
      </c>
      <c r="S31" s="1">
        <f t="shared" si="15"/>
        <v>17.795284631593759</v>
      </c>
      <c r="T31" s="1">
        <f t="shared" si="15"/>
        <v>17.253770528176492</v>
      </c>
      <c r="U31" s="1">
        <f t="shared" si="15"/>
        <v>17.999578488102255</v>
      </c>
      <c r="V31" s="1"/>
      <c r="W31" s="1">
        <f t="shared" si="10"/>
        <v>15.675786541401756</v>
      </c>
      <c r="X31" s="1">
        <f t="shared" si="10"/>
        <v>19.288129732141353</v>
      </c>
      <c r="Y31" s="1">
        <f t="shared" si="10"/>
        <v>18.590121005648566</v>
      </c>
      <c r="Z31" s="1">
        <f t="shared" si="10"/>
        <v>19.49649769344035</v>
      </c>
      <c r="AA31" s="1"/>
      <c r="AB31" s="1">
        <f t="shared" si="17"/>
        <v>15.608145531619424</v>
      </c>
      <c r="AC31" s="1">
        <f t="shared" si="17"/>
        <v>18.514347767668859</v>
      </c>
      <c r="AD31" s="1">
        <f t="shared" si="17"/>
        <v>18.030646524287054</v>
      </c>
      <c r="AE31" s="1">
        <f t="shared" si="17"/>
        <v>18.867448458945105</v>
      </c>
      <c r="AF31" s="1"/>
      <c r="AG31" s="1"/>
      <c r="AH31" t="s">
        <v>158</v>
      </c>
      <c r="AI31">
        <v>-455.83321703321599</v>
      </c>
      <c r="AJ31">
        <v>-457.26345694999998</v>
      </c>
      <c r="AK31">
        <v>-457.29754809850903</v>
      </c>
      <c r="AL31">
        <v>-457.354258487376</v>
      </c>
      <c r="AM31" t="s">
        <v>158</v>
      </c>
      <c r="AN31">
        <v>-227.90407059503499</v>
      </c>
      <c r="AO31">
        <v>-228.61710249000001</v>
      </c>
      <c r="AP31">
        <v>-228.63475224998999</v>
      </c>
      <c r="AQ31">
        <v>-228.66249677256101</v>
      </c>
      <c r="AR31" t="s">
        <v>158</v>
      </c>
      <c r="AS31">
        <v>-227.90406192890899</v>
      </c>
      <c r="AT31">
        <v>-228.61710432999999</v>
      </c>
      <c r="AU31">
        <v>-228.63475185689299</v>
      </c>
      <c r="AV31">
        <v>-228.662498121499</v>
      </c>
      <c r="AW31" t="s">
        <v>234</v>
      </c>
      <c r="AX31">
        <v>-227.90436642005201</v>
      </c>
      <c r="AY31">
        <v>-228.61903767000001</v>
      </c>
      <c r="AZ31">
        <v>-228.636583963047</v>
      </c>
      <c r="BA31">
        <v>-228.664538137237</v>
      </c>
      <c r="BB31" t="s">
        <v>254</v>
      </c>
      <c r="BC31">
        <v>-227.90437512987401</v>
      </c>
      <c r="BD31">
        <v>-228.61903593</v>
      </c>
      <c r="BE31">
        <v>-228.63658445209401</v>
      </c>
      <c r="BF31">
        <v>-228.664536880448</v>
      </c>
      <c r="BI31" t="s">
        <v>158</v>
      </c>
      <c r="BJ31">
        <v>-455.86221891170698</v>
      </c>
      <c r="BK31">
        <v>-457.51580253999998</v>
      </c>
      <c r="BL31">
        <v>-457.54125879345497</v>
      </c>
      <c r="BM31">
        <v>-457.61403970874801</v>
      </c>
      <c r="BN31" t="s">
        <v>158</v>
      </c>
      <c r="BO31">
        <v>-227.91860093818701</v>
      </c>
      <c r="BP31">
        <v>-228.74260294000001</v>
      </c>
      <c r="BQ31">
        <v>-228.75595396344801</v>
      </c>
      <c r="BR31">
        <v>-228.79163580252501</v>
      </c>
      <c r="BS31" t="s">
        <v>158</v>
      </c>
      <c r="BT31">
        <v>-227.918591979289</v>
      </c>
      <c r="BU31">
        <v>-228.74260379</v>
      </c>
      <c r="BV31">
        <v>-228.75595231462199</v>
      </c>
      <c r="BW31">
        <v>-228.791636054409</v>
      </c>
      <c r="BX31" t="s">
        <v>234</v>
      </c>
      <c r="BY31">
        <v>-227.91870395095799</v>
      </c>
      <c r="BZ31">
        <v>-228.74372237</v>
      </c>
      <c r="CA31">
        <v>-228.75688072757299</v>
      </c>
      <c r="CB31">
        <v>-228.79267787492401</v>
      </c>
      <c r="CC31" t="s">
        <v>254</v>
      </c>
      <c r="CD31">
        <v>-227.91871292948201</v>
      </c>
      <c r="CE31">
        <v>-228.74372158</v>
      </c>
      <c r="CF31">
        <v>-228.75688243350001</v>
      </c>
      <c r="CG31">
        <v>-228.79267768085401</v>
      </c>
      <c r="CH31" s="6"/>
      <c r="CI31" t="s">
        <v>158</v>
      </c>
      <c r="CJ31">
        <v>-455.86589291562598</v>
      </c>
      <c r="CK31">
        <v>-457.60863036000001</v>
      </c>
      <c r="CL31">
        <v>-457.61895831798302</v>
      </c>
      <c r="CM31">
        <v>-457.69662671235898</v>
      </c>
      <c r="CN31" t="s">
        <v>158</v>
      </c>
      <c r="CO31">
        <v>-227.920460535182</v>
      </c>
      <c r="CP31">
        <v>-228.78894614999999</v>
      </c>
      <c r="CQ31">
        <v>-228.794667667943</v>
      </c>
      <c r="CR31">
        <v>-228.83277868625399</v>
      </c>
      <c r="CS31" t="s">
        <v>158</v>
      </c>
      <c r="CT31">
        <v>-227.92045142550799</v>
      </c>
      <c r="CU31">
        <v>-228.78894661999999</v>
      </c>
      <c r="CV31">
        <v>-228.794665407704</v>
      </c>
      <c r="CW31">
        <v>-228.832778380636</v>
      </c>
      <c r="CX31" t="s">
        <v>234</v>
      </c>
      <c r="CY31">
        <v>-227.92050531869</v>
      </c>
      <c r="CZ31">
        <v>-228.78956316</v>
      </c>
      <c r="DA31">
        <v>-228.79511118522601</v>
      </c>
      <c r="DB31">
        <v>-228.83327959535899</v>
      </c>
      <c r="DC31" t="s">
        <v>254</v>
      </c>
      <c r="DD31">
        <v>-227.92051443480599</v>
      </c>
      <c r="DE31">
        <v>-228.78956271000001</v>
      </c>
      <c r="DF31">
        <v>-228.795113469722</v>
      </c>
      <c r="DG31">
        <v>-228.833279925254</v>
      </c>
      <c r="DL31" s="1"/>
      <c r="DM31" s="1"/>
      <c r="DN31" s="1"/>
      <c r="DO31" s="1"/>
    </row>
    <row r="32" spans="1:119" x14ac:dyDescent="0.2">
      <c r="A32" t="s">
        <v>159</v>
      </c>
      <c r="B32" s="1"/>
      <c r="C32" s="1">
        <f t="shared" si="14"/>
        <v>12.853095280824956</v>
      </c>
      <c r="D32" s="1">
        <f t="shared" si="14"/>
        <v>15.784813219668864</v>
      </c>
      <c r="E32" s="1">
        <f t="shared" si="14"/>
        <v>15.145648775516861</v>
      </c>
      <c r="F32" s="1">
        <f t="shared" si="14"/>
        <v>15.837475011031712</v>
      </c>
      <c r="G32" s="1"/>
      <c r="H32" s="1">
        <f t="shared" si="5"/>
        <v>12.483646490503578</v>
      </c>
      <c r="I32" s="1">
        <f t="shared" si="6"/>
        <v>13.804142233818736</v>
      </c>
      <c r="J32" s="1">
        <f t="shared" si="7"/>
        <v>13.284174371962974</v>
      </c>
      <c r="K32" s="1">
        <f t="shared" si="8"/>
        <v>13.752239690637481</v>
      </c>
      <c r="L32" s="1"/>
      <c r="M32" s="1">
        <f t="shared" si="2"/>
        <v>12.523286603217908</v>
      </c>
      <c r="N32" s="1">
        <f t="shared" si="2"/>
        <v>16.280501799001527</v>
      </c>
      <c r="O32" s="1">
        <f t="shared" si="2"/>
        <v>15.608510031810408</v>
      </c>
      <c r="P32" s="1">
        <f t="shared" si="2"/>
        <v>16.420202082852573</v>
      </c>
      <c r="Q32" s="1"/>
      <c r="R32" s="1">
        <f t="shared" si="15"/>
        <v>12.364074173139729</v>
      </c>
      <c r="S32" s="1">
        <f t="shared" si="15"/>
        <v>15.188516042147739</v>
      </c>
      <c r="T32" s="1">
        <f t="shared" si="15"/>
        <v>14.705124202978432</v>
      </c>
      <c r="U32" s="1">
        <f t="shared" si="15"/>
        <v>15.392566521641962</v>
      </c>
      <c r="V32" s="1"/>
      <c r="W32" s="1">
        <f t="shared" si="10"/>
        <v>12.433560614947554</v>
      </c>
      <c r="X32" s="1">
        <f t="shared" si="10"/>
        <v>16.366483150662781</v>
      </c>
      <c r="Y32" s="1">
        <f t="shared" si="10"/>
        <v>15.757405303996753</v>
      </c>
      <c r="Z32" s="1">
        <f t="shared" si="10"/>
        <v>16.598373077822156</v>
      </c>
      <c r="AA32" s="1"/>
      <c r="AB32" s="1">
        <f t="shared" si="17"/>
        <v>12.35077598363498</v>
      </c>
      <c r="AC32" s="1">
        <f t="shared" si="17"/>
        <v>15.741333086414491</v>
      </c>
      <c r="AD32" s="1">
        <f t="shared" si="17"/>
        <v>15.298255185283082</v>
      </c>
      <c r="AE32" s="1">
        <f t="shared" si="17"/>
        <v>16.073690455934791</v>
      </c>
      <c r="AF32" s="1"/>
      <c r="AG32" s="1"/>
      <c r="AH32" t="s">
        <v>159</v>
      </c>
      <c r="AI32">
        <v>-416.14036995466103</v>
      </c>
      <c r="AJ32">
        <v>-417.52738485999998</v>
      </c>
      <c r="AK32">
        <v>-417.57397482890502</v>
      </c>
      <c r="AL32">
        <v>-417.63026203803798</v>
      </c>
      <c r="AM32" t="s">
        <v>159</v>
      </c>
      <c r="AN32">
        <v>-208.05994062529899</v>
      </c>
      <c r="AO32">
        <v>-208.75111380999999</v>
      </c>
      <c r="AP32">
        <v>-208.77491762885001</v>
      </c>
      <c r="AQ32">
        <v>-208.80251030486201</v>
      </c>
      <c r="AR32" t="s">
        <v>159</v>
      </c>
      <c r="AS32">
        <v>-208.05994661909099</v>
      </c>
      <c r="AT32">
        <v>-208.75111634999999</v>
      </c>
      <c r="AU32">
        <v>-208.77492107339</v>
      </c>
      <c r="AV32">
        <v>-208.80251311127299</v>
      </c>
      <c r="AW32" t="s">
        <v>235</v>
      </c>
      <c r="AX32">
        <v>-208.06024098053101</v>
      </c>
      <c r="AY32">
        <v>-208.75269462</v>
      </c>
      <c r="AZ32">
        <v>-208.77640436778699</v>
      </c>
      <c r="BA32">
        <v>-208.80417470796201</v>
      </c>
      <c r="BB32" t="s">
        <v>255</v>
      </c>
      <c r="BC32">
        <v>-208.06023501795801</v>
      </c>
      <c r="BD32">
        <v>-208.75269194000001</v>
      </c>
      <c r="BE32">
        <v>-208.77640078261601</v>
      </c>
      <c r="BF32">
        <v>-208.80417174204001</v>
      </c>
      <c r="BI32" t="s">
        <v>159</v>
      </c>
      <c r="BJ32">
        <v>-416.169875635067</v>
      </c>
      <c r="BK32">
        <v>-417.77008512999998</v>
      </c>
      <c r="BL32">
        <v>-417.80642285526199</v>
      </c>
      <c r="BM32">
        <v>-417.87835675189302</v>
      </c>
      <c r="BN32" t="s">
        <v>159</v>
      </c>
      <c r="BO32">
        <v>-208.074956236437</v>
      </c>
      <c r="BP32">
        <v>-208.87206889999999</v>
      </c>
      <c r="BQ32">
        <v>-208.89077271143</v>
      </c>
      <c r="BR32">
        <v>-208.926093239967</v>
      </c>
      <c r="BS32" t="s">
        <v>159</v>
      </c>
      <c r="BT32">
        <v>-208.07496227191999</v>
      </c>
      <c r="BU32">
        <v>-208.8720716</v>
      </c>
      <c r="BV32">
        <v>-208.890776400834</v>
      </c>
      <c r="BW32">
        <v>-208.92609625536201</v>
      </c>
      <c r="BX32" t="s">
        <v>235</v>
      </c>
      <c r="BY32">
        <v>-208.07508912452801</v>
      </c>
      <c r="BZ32">
        <v>-208.87294177000001</v>
      </c>
      <c r="CA32">
        <v>-208.891496282112</v>
      </c>
      <c r="CB32">
        <v>-208.92691514964301</v>
      </c>
      <c r="CC32" t="s">
        <v>255</v>
      </c>
      <c r="CD32">
        <v>-208.07508310497599</v>
      </c>
      <c r="CE32">
        <v>-208.87293892</v>
      </c>
      <c r="CF32">
        <v>-208.89149246704801</v>
      </c>
      <c r="CG32">
        <v>-208.926911987126</v>
      </c>
      <c r="CI32" t="s">
        <v>159</v>
      </c>
      <c r="CJ32">
        <v>-416.17382296063198</v>
      </c>
      <c r="CK32">
        <v>-417.85719963000003</v>
      </c>
      <c r="CL32">
        <v>-417.87817216314698</v>
      </c>
      <c r="CM32">
        <v>-417.954802205877</v>
      </c>
      <c r="CN32" t="s">
        <v>159</v>
      </c>
      <c r="CO32">
        <v>-208.07700137018199</v>
      </c>
      <c r="CP32">
        <v>-208.91555764</v>
      </c>
      <c r="CQ32">
        <v>-208.92652869083</v>
      </c>
      <c r="CR32">
        <v>-208.96417397835501</v>
      </c>
      <c r="CS32" t="s">
        <v>159</v>
      </c>
      <c r="CT32">
        <v>-208.077007451198</v>
      </c>
      <c r="CU32">
        <v>-208.91556034000001</v>
      </c>
      <c r="CV32">
        <v>-208.926532449609</v>
      </c>
      <c r="CW32">
        <v>-208.96417703741599</v>
      </c>
      <c r="CX32" t="s">
        <v>235</v>
      </c>
      <c r="CY32">
        <v>-208.07707341476601</v>
      </c>
      <c r="CZ32">
        <v>-208.91605851</v>
      </c>
      <c r="DA32">
        <v>-208.926898332728</v>
      </c>
      <c r="DB32">
        <v>-208.964595140369</v>
      </c>
      <c r="DC32" t="s">
        <v>255</v>
      </c>
      <c r="DD32">
        <v>-208.07706733231601</v>
      </c>
      <c r="DE32">
        <v>-208.91605570999999</v>
      </c>
      <c r="DF32">
        <v>-208.92689450997</v>
      </c>
      <c r="DG32">
        <v>-208.96459201034801</v>
      </c>
      <c r="DL32" s="1"/>
      <c r="DM32" s="1"/>
      <c r="DN32" s="1"/>
      <c r="DO32" s="1"/>
    </row>
    <row r="33" spans="1:119" x14ac:dyDescent="0.2">
      <c r="A33" t="s">
        <v>160</v>
      </c>
      <c r="B33" s="1"/>
      <c r="C33" s="1">
        <f t="shared" si="14"/>
        <v>15.980146445751114</v>
      </c>
      <c r="D33" s="1">
        <f t="shared" si="14"/>
        <v>18.804125379622107</v>
      </c>
      <c r="E33" s="1">
        <f t="shared" si="14"/>
        <v>18.034608797523227</v>
      </c>
      <c r="F33" s="1">
        <f t="shared" si="14"/>
        <v>18.815230848259535</v>
      </c>
      <c r="G33" s="1"/>
      <c r="H33" s="1">
        <f t="shared" si="5"/>
        <v>15.622785860361436</v>
      </c>
      <c r="I33" s="1">
        <f t="shared" si="6"/>
        <v>16.560691065821835</v>
      </c>
      <c r="J33" s="1">
        <f t="shared" si="7"/>
        <v>15.908857259483719</v>
      </c>
      <c r="K33" s="1">
        <f t="shared" si="8"/>
        <v>16.444686899244576</v>
      </c>
      <c r="L33" s="1"/>
      <c r="M33" s="1">
        <f t="shared" si="2"/>
        <v>15.868345519716284</v>
      </c>
      <c r="N33" s="1">
        <f t="shared" si="2"/>
        <v>19.599637998125328</v>
      </c>
      <c r="O33" s="1">
        <f t="shared" si="2"/>
        <v>18.773791042100726</v>
      </c>
      <c r="P33" s="1">
        <f t="shared" si="2"/>
        <v>19.692592679641816</v>
      </c>
      <c r="Q33" s="1"/>
      <c r="R33" s="1">
        <f t="shared" si="15"/>
        <v>15.714375466540647</v>
      </c>
      <c r="S33" s="1">
        <f t="shared" si="15"/>
        <v>18.295415978250826</v>
      </c>
      <c r="T33" s="1">
        <f t="shared" si="15"/>
        <v>17.688422537367913</v>
      </c>
      <c r="U33" s="1">
        <f t="shared" si="15"/>
        <v>18.471245409579797</v>
      </c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t="s">
        <v>160</v>
      </c>
      <c r="AI33">
        <v>-640.54845995723201</v>
      </c>
      <c r="AJ33">
        <v>-642.58101409999995</v>
      </c>
      <c r="AK33">
        <v>-642.61189089859101</v>
      </c>
      <c r="AL33">
        <v>-642.70252707741599</v>
      </c>
      <c r="AM33" t="s">
        <v>160</v>
      </c>
      <c r="AN33">
        <v>-227.904079005151</v>
      </c>
      <c r="AO33">
        <v>-228.61702081999999</v>
      </c>
      <c r="AP33">
        <v>-228.63468944609599</v>
      </c>
      <c r="AQ33">
        <v>-228.66241967171101</v>
      </c>
      <c r="AR33" t="s">
        <v>160</v>
      </c>
      <c r="AS33">
        <v>-412.618914968784</v>
      </c>
      <c r="AT33">
        <v>-413.93402700000001</v>
      </c>
      <c r="AU33">
        <v>-413.94846147517598</v>
      </c>
      <c r="AV33">
        <v>-414.01012342801499</v>
      </c>
      <c r="AW33" t="s">
        <v>333</v>
      </c>
      <c r="AX33">
        <v>-412.61919030206298</v>
      </c>
      <c r="AY33">
        <v>-413.93583875000002</v>
      </c>
      <c r="AZ33">
        <v>-413.950178280118</v>
      </c>
      <c r="BA33">
        <v>-414.01204492404202</v>
      </c>
      <c r="BB33" t="s">
        <v>334</v>
      </c>
      <c r="BC33">
        <v>-227.90437316219101</v>
      </c>
      <c r="BD33">
        <v>-228.61878421</v>
      </c>
      <c r="BE33">
        <v>-228.63636024172101</v>
      </c>
      <c r="BF33">
        <v>-228.66427587777301</v>
      </c>
      <c r="BI33" t="s">
        <v>160</v>
      </c>
      <c r="BJ33">
        <v>-640.59340801679798</v>
      </c>
      <c r="BK33">
        <v>-642.93466258000001</v>
      </c>
      <c r="BL33">
        <v>-642.95194787410503</v>
      </c>
      <c r="BM33">
        <v>-643.06575625472703</v>
      </c>
      <c r="BN33" t="s">
        <v>160</v>
      </c>
      <c r="BO33">
        <v>-227.91861550875899</v>
      </c>
      <c r="BP33">
        <v>-228.74250137999999</v>
      </c>
      <c r="BQ33">
        <v>-228.755874388439</v>
      </c>
      <c r="BR33">
        <v>-228.791543252775</v>
      </c>
      <c r="BS33" t="s">
        <v>160</v>
      </c>
      <c r="BT33">
        <v>-412.64950469085102</v>
      </c>
      <c r="BU33">
        <v>-414.16092719</v>
      </c>
      <c r="BV33">
        <v>-414.16615554650798</v>
      </c>
      <c r="BW33">
        <v>-414.24283085924401</v>
      </c>
      <c r="BX33" t="s">
        <v>333</v>
      </c>
      <c r="BY33">
        <v>-412.649641735373</v>
      </c>
      <c r="BZ33">
        <v>-414.16199922999999</v>
      </c>
      <c r="CA33">
        <v>-414.16704765965898</v>
      </c>
      <c r="CB33">
        <v>-414.24383740340602</v>
      </c>
      <c r="CC33" t="s">
        <v>334</v>
      </c>
      <c r="CD33">
        <v>-227.91872383112499</v>
      </c>
      <c r="CE33">
        <v>-228.74350774999999</v>
      </c>
      <c r="CF33">
        <v>-228.75671192002599</v>
      </c>
      <c r="CG33">
        <v>-228.792483049298</v>
      </c>
    </row>
    <row r="34" spans="1:119" x14ac:dyDescent="0.2">
      <c r="A34" t="s">
        <v>161</v>
      </c>
      <c r="B34" s="1"/>
      <c r="C34" s="1">
        <f t="shared" si="14"/>
        <v>15.862918281689964</v>
      </c>
      <c r="D34" s="1">
        <f t="shared" si="14"/>
        <v>18.674299939264458</v>
      </c>
      <c r="E34" s="1">
        <f t="shared" si="14"/>
        <v>17.933306820155899</v>
      </c>
      <c r="F34" s="1">
        <f t="shared" si="14"/>
        <v>18.674303103745135</v>
      </c>
      <c r="G34" s="1"/>
      <c r="H34" s="1">
        <f t="shared" si="5"/>
        <v>15.498124068161248</v>
      </c>
      <c r="I34" s="1">
        <f t="shared" si="6"/>
        <v>16.589186272278297</v>
      </c>
      <c r="J34" s="1">
        <f t="shared" si="7"/>
        <v>15.965812910121974</v>
      </c>
      <c r="K34" s="1">
        <f t="shared" si="8"/>
        <v>16.473845503711928</v>
      </c>
      <c r="L34" s="1"/>
      <c r="M34" s="1">
        <f t="shared" si="2"/>
        <v>15.548980382402272</v>
      </c>
      <c r="N34" s="1">
        <f t="shared" si="2"/>
        <v>19.290633495035038</v>
      </c>
      <c r="O34" s="1">
        <f t="shared" si="2"/>
        <v>18.495002817603691</v>
      </c>
      <c r="P34" s="1">
        <f t="shared" si="2"/>
        <v>19.375178825119043</v>
      </c>
      <c r="Q34" s="1"/>
      <c r="R34" s="1">
        <f t="shared" si="15"/>
        <v>15.381149867335948</v>
      </c>
      <c r="S34" s="1">
        <f t="shared" si="15"/>
        <v>18.10974219224882</v>
      </c>
      <c r="T34" s="1">
        <f t="shared" si="15"/>
        <v>17.513751349198468</v>
      </c>
      <c r="U34" s="1">
        <f t="shared" si="15"/>
        <v>18.264214126295578</v>
      </c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t="s">
        <v>161</v>
      </c>
      <c r="AI34">
        <v>-620.703658017169</v>
      </c>
      <c r="AJ34">
        <v>-622.71473916000002</v>
      </c>
      <c r="AK34">
        <v>-622.75170038316298</v>
      </c>
      <c r="AL34">
        <v>-622.84218981457502</v>
      </c>
      <c r="AM34" t="s">
        <v>161</v>
      </c>
      <c r="AN34">
        <v>-208.059804643935</v>
      </c>
      <c r="AO34">
        <v>-208.75100677</v>
      </c>
      <c r="AP34">
        <v>-208.774772299625</v>
      </c>
      <c r="AQ34">
        <v>-208.80236588994401</v>
      </c>
      <c r="AR34" t="s">
        <v>161</v>
      </c>
      <c r="AS34">
        <v>-412.61857420490003</v>
      </c>
      <c r="AT34">
        <v>-413.93397299999998</v>
      </c>
      <c r="AU34">
        <v>-413.94834954118897</v>
      </c>
      <c r="AV34">
        <v>-414.01006452958802</v>
      </c>
      <c r="AW34" t="s">
        <v>335</v>
      </c>
      <c r="AX34">
        <v>-412.61885328751202</v>
      </c>
      <c r="AY34">
        <v>-413.93549901</v>
      </c>
      <c r="AZ34">
        <v>-413.94979650339798</v>
      </c>
      <c r="BA34">
        <v>-414.01167680810499</v>
      </c>
      <c r="BB34" t="s">
        <v>336</v>
      </c>
      <c r="BC34">
        <v>-208.06010689788201</v>
      </c>
      <c r="BD34">
        <v>-208.75280359999999</v>
      </c>
      <c r="BE34">
        <v>-208.77646073841001</v>
      </c>
      <c r="BF34">
        <v>-208.80426026367701</v>
      </c>
      <c r="BI34" t="s">
        <v>161</v>
      </c>
      <c r="BJ34">
        <v>-620.74874641597205</v>
      </c>
      <c r="BK34">
        <v>-623.06354647000001</v>
      </c>
      <c r="BL34">
        <v>-623.08610805024</v>
      </c>
      <c r="BM34">
        <v>-623.19956217357799</v>
      </c>
      <c r="BN34" t="s">
        <v>161</v>
      </c>
      <c r="BO34">
        <v>-208.074833806258</v>
      </c>
      <c r="BP34">
        <v>-208.87200275999999</v>
      </c>
      <c r="BQ34">
        <v>-208.89067033650699</v>
      </c>
      <c r="BR34">
        <v>-208.92599377099</v>
      </c>
      <c r="BS34" t="s">
        <v>161</v>
      </c>
      <c r="BT34">
        <v>-412.64913373324703</v>
      </c>
      <c r="BU34">
        <v>-414.16080212999998</v>
      </c>
      <c r="BV34">
        <v>-414.16596405187198</v>
      </c>
      <c r="BW34">
        <v>-414.24269209103397</v>
      </c>
      <c r="BX34" t="s">
        <v>335</v>
      </c>
      <c r="BY34">
        <v>-412.64927231804103</v>
      </c>
      <c r="BZ34">
        <v>-414.16166593000003</v>
      </c>
      <c r="CA34">
        <v>-414.16668958363601</v>
      </c>
      <c r="CB34">
        <v>-414.24350960158</v>
      </c>
      <c r="CC34" t="s">
        <v>336</v>
      </c>
      <c r="CD34">
        <v>-208.074962676403</v>
      </c>
      <c r="CE34">
        <v>-208.87302083</v>
      </c>
      <c r="CF34">
        <v>-208.891508528429</v>
      </c>
      <c r="CG34">
        <v>-208.92694669531201</v>
      </c>
    </row>
    <row r="35" spans="1:119" x14ac:dyDescent="0.2">
      <c r="A35" t="s">
        <v>162</v>
      </c>
      <c r="B35" s="1"/>
      <c r="C35" s="1">
        <f t="shared" si="14"/>
        <v>-3.6887374993220905</v>
      </c>
      <c r="D35" s="1">
        <f t="shared" si="14"/>
        <v>4.5654704676446105</v>
      </c>
      <c r="E35" s="1">
        <f t="shared" si="14"/>
        <v>1.7850402844946849</v>
      </c>
      <c r="F35" s="1">
        <f t="shared" si="14"/>
        <v>2.7514372544199399</v>
      </c>
      <c r="G35" s="1"/>
      <c r="H35" s="1">
        <f t="shared" si="5"/>
        <v>-4.0861685640872549</v>
      </c>
      <c r="I35" s="1">
        <f t="shared" si="6"/>
        <v>3.0208683835706673</v>
      </c>
      <c r="J35" s="1">
        <f t="shared" si="7"/>
        <v>0.34510776896432982</v>
      </c>
      <c r="K35" s="1">
        <f t="shared" si="8"/>
        <v>1.1915529928518598</v>
      </c>
      <c r="L35" s="1"/>
      <c r="M35" s="1">
        <f t="shared" si="2"/>
        <v>-3.8350527241417121</v>
      </c>
      <c r="N35" s="1">
        <f t="shared" si="2"/>
        <v>4.6449696462007859</v>
      </c>
      <c r="O35" s="1">
        <f t="shared" si="2"/>
        <v>1.4971582425165935</v>
      </c>
      <c r="P35" s="1">
        <f t="shared" si="2"/>
        <v>2.6165245630587188</v>
      </c>
      <c r="Q35" s="1"/>
      <c r="R35" s="1">
        <f t="shared" si="15"/>
        <v>-4.0011454030925346</v>
      </c>
      <c r="S35" s="1">
        <f t="shared" si="15"/>
        <v>3.9707608892051298</v>
      </c>
      <c r="T35" s="1">
        <f t="shared" si="15"/>
        <v>0.95894468095966423</v>
      </c>
      <c r="U35" s="1">
        <f t="shared" si="15"/>
        <v>2.0198426469881308</v>
      </c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t="s">
        <v>162</v>
      </c>
      <c r="AI35">
        <v>-461.54838176423698</v>
      </c>
      <c r="AJ35">
        <v>-463.26480999</v>
      </c>
      <c r="AK35">
        <v>-463.32133331956601</v>
      </c>
      <c r="AL35">
        <v>-463.41255917676699</v>
      </c>
      <c r="AM35" t="s">
        <v>162</v>
      </c>
      <c r="AN35">
        <v>-230.777130179572</v>
      </c>
      <c r="AO35">
        <v>-231.62876729999999</v>
      </c>
      <c r="AP35">
        <v>-231.65924442244801</v>
      </c>
      <c r="AQ35">
        <v>-231.70408727535801</v>
      </c>
      <c r="AR35" t="s">
        <v>162</v>
      </c>
      <c r="AS35">
        <v>-230.77712996180401</v>
      </c>
      <c r="AT35">
        <v>-231.62876714999999</v>
      </c>
      <c r="AU35">
        <v>-231.65924425447199</v>
      </c>
      <c r="AV35">
        <v>-231.704087207226</v>
      </c>
      <c r="AW35" t="s">
        <v>337</v>
      </c>
      <c r="AX35">
        <v>-230.77744663622201</v>
      </c>
      <c r="AY35">
        <v>-231.62999798999999</v>
      </c>
      <c r="AZ35">
        <v>-231.66039167195601</v>
      </c>
      <c r="BA35">
        <v>-231.705330213812</v>
      </c>
      <c r="BB35" t="s">
        <v>338</v>
      </c>
      <c r="BC35">
        <v>-230.77744685184399</v>
      </c>
      <c r="BD35">
        <v>-231.62999794000001</v>
      </c>
      <c r="BE35">
        <v>-231.660391683396</v>
      </c>
      <c r="BF35">
        <v>-231.70533010247101</v>
      </c>
      <c r="BI35" t="s">
        <v>162</v>
      </c>
      <c r="BJ35">
        <v>-461.58281500277099</v>
      </c>
      <c r="BK35">
        <v>-463.53669295999998</v>
      </c>
      <c r="BL35">
        <v>-463.57463690633102</v>
      </c>
      <c r="BM35">
        <v>-463.68421872189799</v>
      </c>
      <c r="BN35" t="s">
        <v>162</v>
      </c>
      <c r="BO35">
        <v>-230.79446336690199</v>
      </c>
      <c r="BP35">
        <v>-231.76464544999999</v>
      </c>
      <c r="BQ35">
        <v>-231.786125612631</v>
      </c>
      <c r="BR35">
        <v>-231.840024558463</v>
      </c>
      <c r="BS35" t="s">
        <v>162</v>
      </c>
      <c r="BT35">
        <v>-230.794463181151</v>
      </c>
      <c r="BU35">
        <v>-231.76464528</v>
      </c>
      <c r="BV35">
        <v>-231.78612542027099</v>
      </c>
      <c r="BW35">
        <v>-231.840024466302</v>
      </c>
      <c r="BX35" t="s">
        <v>337</v>
      </c>
      <c r="BY35">
        <v>-230.79459554035901</v>
      </c>
      <c r="BZ35">
        <v>-231.76518254999999</v>
      </c>
      <c r="CA35">
        <v>-231.78655430998199</v>
      </c>
      <c r="CB35">
        <v>-231.840499950354</v>
      </c>
      <c r="CC35" t="s">
        <v>338</v>
      </c>
      <c r="CD35">
        <v>-230.794595693215</v>
      </c>
      <c r="CE35">
        <v>-231.7651826</v>
      </c>
      <c r="CF35">
        <v>-231.78655442079</v>
      </c>
      <c r="CG35">
        <v>-231.84049994753099</v>
      </c>
      <c r="CI35" t="s">
        <v>162</v>
      </c>
      <c r="CJ35">
        <v>-461.58754862985501</v>
      </c>
      <c r="CK35">
        <v>-463.63125540999999</v>
      </c>
      <c r="CL35">
        <v>-463.64906685493497</v>
      </c>
      <c r="CM35">
        <v>-463.76414710574699</v>
      </c>
      <c r="CN35" t="s">
        <v>162</v>
      </c>
      <c r="CO35">
        <v>-230.796877107846</v>
      </c>
      <c r="CP35">
        <v>-231.81188700000001</v>
      </c>
      <c r="CQ35">
        <v>-231.82337035368101</v>
      </c>
      <c r="CR35">
        <v>-231.87997268494999</v>
      </c>
      <c r="CS35" t="s">
        <v>162</v>
      </c>
      <c r="CT35">
        <v>-230.79687693040501</v>
      </c>
      <c r="CU35">
        <v>-231.81188682000001</v>
      </c>
      <c r="CV35">
        <v>-231.82337013487501</v>
      </c>
      <c r="CW35">
        <v>-231.87997256486599</v>
      </c>
      <c r="CX35" t="s">
        <v>337</v>
      </c>
      <c r="CY35">
        <v>-230.79693775809801</v>
      </c>
      <c r="CZ35">
        <v>-231.81216438000001</v>
      </c>
      <c r="DA35">
        <v>-231.82356207132199</v>
      </c>
      <c r="DB35">
        <v>-231.88018807935799</v>
      </c>
      <c r="DC35" t="s">
        <v>338</v>
      </c>
      <c r="DD35">
        <v>-230.796937926217</v>
      </c>
      <c r="DE35">
        <v>-231.81216454</v>
      </c>
      <c r="DF35">
        <v>-231.82356226936699</v>
      </c>
      <c r="DG35">
        <v>-231.88018817552</v>
      </c>
    </row>
    <row r="36" spans="1:119" x14ac:dyDescent="0.2">
      <c r="A36" t="s">
        <v>163</v>
      </c>
      <c r="B36" s="1"/>
      <c r="C36" s="1">
        <f t="shared" si="14"/>
        <v>-3.0105694422382099</v>
      </c>
      <c r="D36" s="1">
        <f t="shared" si="14"/>
        <v>5.8112650779596873</v>
      </c>
      <c r="E36" s="1">
        <f t="shared" si="14"/>
        <v>2.7180418959703485</v>
      </c>
      <c r="F36" s="1">
        <f t="shared" si="14"/>
        <v>3.7413263565321588</v>
      </c>
      <c r="G36" s="1"/>
      <c r="H36" s="1">
        <f t="shared" si="5"/>
        <v>-3.4096124892012147</v>
      </c>
      <c r="I36" s="1">
        <f t="shared" si="6"/>
        <v>4.1398935247204598</v>
      </c>
      <c r="J36" s="1">
        <f t="shared" si="7"/>
        <v>1.15777515988542</v>
      </c>
      <c r="K36" s="1">
        <f t="shared" si="8"/>
        <v>2.0510634496582765</v>
      </c>
      <c r="L36" s="1"/>
      <c r="M36" s="1">
        <f t="shared" si="2"/>
        <v>-3.2258627847828611</v>
      </c>
      <c r="N36" s="1">
        <f t="shared" si="2"/>
        <v>5.8731563399603548</v>
      </c>
      <c r="O36" s="1">
        <f t="shared" si="2"/>
        <v>2.4196028343434941</v>
      </c>
      <c r="P36" s="1">
        <f t="shared" si="2"/>
        <v>3.6025386446527778</v>
      </c>
      <c r="Q36" s="1"/>
      <c r="R36" s="1">
        <f t="shared" si="15"/>
        <v>-3.3729055108903814</v>
      </c>
      <c r="S36" s="1">
        <f t="shared" si="15"/>
        <v>5.1678733125218272</v>
      </c>
      <c r="T36" s="1">
        <f t="shared" si="15"/>
        <v>1.8526565653779181</v>
      </c>
      <c r="U36" s="1">
        <f t="shared" si="15"/>
        <v>2.9732639510038563</v>
      </c>
      <c r="V36" s="1"/>
      <c r="W36" s="1"/>
      <c r="X36" s="1"/>
      <c r="Y36" s="1">
        <v>0</v>
      </c>
      <c r="Z36" s="1">
        <f t="shared" si="10"/>
        <v>3.6556672930455401</v>
      </c>
      <c r="AA36" s="1"/>
      <c r="AB36" s="1"/>
      <c r="AC36" s="1"/>
      <c r="AD36" s="1"/>
      <c r="AE36" s="1">
        <f t="shared" ref="AE36" si="18">627.5095*(DB36+DG36-CM36)</f>
        <v>3.3750387852781789</v>
      </c>
      <c r="AF36" s="1"/>
      <c r="AG36" s="1"/>
      <c r="AH36" t="s">
        <v>163</v>
      </c>
      <c r="AI36">
        <v>-493.54502181982201</v>
      </c>
      <c r="AJ36">
        <v>-495.32241527999997</v>
      </c>
      <c r="AK36">
        <v>-495.36524526235098</v>
      </c>
      <c r="AL36">
        <v>-495.46034257763398</v>
      </c>
      <c r="AM36" t="s">
        <v>163</v>
      </c>
      <c r="AN36">
        <v>-246.77490836774601</v>
      </c>
      <c r="AO36">
        <v>-247.65657726000001</v>
      </c>
      <c r="AP36">
        <v>-247.680456773381</v>
      </c>
      <c r="AQ36">
        <v>-247.72719055245599</v>
      </c>
      <c r="AR36" t="s">
        <v>163</v>
      </c>
      <c r="AS36">
        <v>-246.774911099669</v>
      </c>
      <c r="AT36">
        <v>-247.65657718</v>
      </c>
      <c r="AU36">
        <v>-247.680457013676</v>
      </c>
      <c r="AV36">
        <v>-247.727189842364</v>
      </c>
      <c r="AW36" t="s">
        <v>339</v>
      </c>
      <c r="AX36">
        <v>-246.77522924476901</v>
      </c>
      <c r="AY36">
        <v>-247.65790827999999</v>
      </c>
      <c r="AZ36">
        <v>-247.681699662879</v>
      </c>
      <c r="BA36">
        <v>-247.728536002201</v>
      </c>
      <c r="BB36" t="s">
        <v>340</v>
      </c>
      <c r="BC36">
        <v>-246.77522613819301</v>
      </c>
      <c r="BD36">
        <v>-247.65790966</v>
      </c>
      <c r="BE36">
        <v>-247.68170056738899</v>
      </c>
      <c r="BF36">
        <v>-247.72853799790599</v>
      </c>
      <c r="BI36" t="s">
        <v>163</v>
      </c>
      <c r="BJ36">
        <v>-493.58071255127999</v>
      </c>
      <c r="BK36">
        <v>-495.60598600999998</v>
      </c>
      <c r="BL36">
        <v>-495.63019745084699</v>
      </c>
      <c r="BM36">
        <v>-495.74452738075797</v>
      </c>
      <c r="BN36" t="s">
        <v>163</v>
      </c>
      <c r="BO36">
        <v>-246.79292522285499</v>
      </c>
      <c r="BP36">
        <v>-247.79831300000001</v>
      </c>
      <c r="BQ36">
        <v>-247.813170304625</v>
      </c>
      <c r="BR36">
        <v>-247.86939319056799</v>
      </c>
      <c r="BS36" t="s">
        <v>163</v>
      </c>
      <c r="BT36">
        <v>-246.792928067784</v>
      </c>
      <c r="BU36">
        <v>-247.79831354000001</v>
      </c>
      <c r="BV36">
        <v>-247.81317126382601</v>
      </c>
      <c r="BW36">
        <v>-247.869393179664</v>
      </c>
      <c r="BX36" t="s">
        <v>339</v>
      </c>
      <c r="BY36">
        <v>-246.79304520873501</v>
      </c>
      <c r="BZ36">
        <v>-247.79887524</v>
      </c>
      <c r="CA36">
        <v>-247.81362283849899</v>
      </c>
      <c r="CB36">
        <v>-247.86989438840101</v>
      </c>
      <c r="CC36" t="s">
        <v>340</v>
      </c>
      <c r="CD36">
        <v>-246.79304240939399</v>
      </c>
      <c r="CE36">
        <v>-247.79887524</v>
      </c>
      <c r="CF36">
        <v>-247.813622216304</v>
      </c>
      <c r="CG36">
        <v>-247.869894794846</v>
      </c>
      <c r="CI36" t="s">
        <v>163</v>
      </c>
      <c r="CJ36">
        <v>-493.58557908565001</v>
      </c>
      <c r="CK36">
        <v>-495.70585066000001</v>
      </c>
      <c r="CL36">
        <v>-495.70978739110097</v>
      </c>
      <c r="CM36">
        <v>-495.82992968851698</v>
      </c>
      <c r="CN36" t="s">
        <v>163</v>
      </c>
      <c r="CO36">
        <v>-246.795401139033</v>
      </c>
      <c r="CP36">
        <v>-247.84818623999999</v>
      </c>
      <c r="CQ36">
        <v>-247.85297281345299</v>
      </c>
      <c r="CR36">
        <v>-247.91205186768701</v>
      </c>
      <c r="CS36" t="s">
        <v>163</v>
      </c>
      <c r="CT36">
        <v>-246.79540400674799</v>
      </c>
      <c r="CU36">
        <v>-247.84818698000001</v>
      </c>
      <c r="CV36">
        <v>-247.85297405988999</v>
      </c>
      <c r="CW36">
        <v>-247.912052144417</v>
      </c>
      <c r="CX36" t="s">
        <v>339</v>
      </c>
      <c r="CY36">
        <v>-246.79545708616899</v>
      </c>
      <c r="CZ36">
        <v>-247.84847188000001</v>
      </c>
      <c r="DA36">
        <v>-247.853172992087</v>
      </c>
      <c r="DB36">
        <v>-247.91227572775301</v>
      </c>
      <c r="DC36" t="s">
        <v>340</v>
      </c>
      <c r="DD36">
        <v>-246.795454234852</v>
      </c>
      <c r="DE36">
        <v>-247.84847121000001</v>
      </c>
      <c r="DF36">
        <v>-247.853171783058</v>
      </c>
      <c r="DG36">
        <v>-247.912275494326</v>
      </c>
    </row>
    <row r="37" spans="1:119" x14ac:dyDescent="0.2">
      <c r="A37" t="s">
        <v>164</v>
      </c>
      <c r="B37" s="1"/>
      <c r="C37" s="1">
        <f t="shared" si="14"/>
        <v>0.31177481887055969</v>
      </c>
      <c r="D37" s="1">
        <f t="shared" si="14"/>
        <v>10.939523715745944</v>
      </c>
      <c r="E37" s="1">
        <f t="shared" si="14"/>
        <v>7.9986451641452634</v>
      </c>
      <c r="F37" s="1">
        <f t="shared" si="14"/>
        <v>9.5322091716843413</v>
      </c>
      <c r="G37" s="1"/>
      <c r="H37" s="1">
        <f t="shared" si="5"/>
        <v>-0.41712199280754858</v>
      </c>
      <c r="I37" s="1">
        <f t="shared" si="6"/>
        <v>7.8164089342836967</v>
      </c>
      <c r="J37" s="1">
        <f t="shared" si="7"/>
        <v>5.0449977179958232</v>
      </c>
      <c r="K37" s="1">
        <f t="shared" si="8"/>
        <v>6.3073565548301573</v>
      </c>
      <c r="L37" s="1"/>
      <c r="M37" s="1">
        <f t="shared" si="2"/>
        <v>-0.12039927703525899</v>
      </c>
      <c r="N37" s="1">
        <f t="shared" si="2"/>
        <v>11.164536072262838</v>
      </c>
      <c r="O37" s="1">
        <f t="shared" si="2"/>
        <v>7.7655814748301726</v>
      </c>
      <c r="P37" s="1">
        <f t="shared" si="2"/>
        <v>9.5474735329054319</v>
      </c>
      <c r="Q37" s="1"/>
      <c r="R37" s="1">
        <f t="shared" si="15"/>
        <v>-0.38060872925358546</v>
      </c>
      <c r="S37" s="1">
        <f t="shared" si="15"/>
        <v>9.7118515797921958</v>
      </c>
      <c r="T37" s="1">
        <f t="shared" si="15"/>
        <v>6.5365762489210262</v>
      </c>
      <c r="U37" s="1">
        <f t="shared" si="15"/>
        <v>8.1712097214017376</v>
      </c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t="s">
        <v>164</v>
      </c>
      <c r="AI37">
        <v>-825.24065487205803</v>
      </c>
      <c r="AJ37">
        <v>-827.88681357999997</v>
      </c>
      <c r="AK37">
        <v>-827.91123478584495</v>
      </c>
      <c r="AL37">
        <v>-828.03692721350706</v>
      </c>
      <c r="AM37" t="s">
        <v>164</v>
      </c>
      <c r="AN37">
        <v>-412.62007901362301</v>
      </c>
      <c r="AO37">
        <v>-413.93469017000001</v>
      </c>
      <c r="AP37">
        <v>-413.94924406695299</v>
      </c>
      <c r="AQ37">
        <v>-414.01086833593098</v>
      </c>
      <c r="AR37" t="s">
        <v>164</v>
      </c>
      <c r="AS37">
        <v>-412.62007901365598</v>
      </c>
      <c r="AT37">
        <v>-413.93469017000001</v>
      </c>
      <c r="AU37">
        <v>-413.94924406698601</v>
      </c>
      <c r="AV37">
        <v>-414.01086833596401</v>
      </c>
      <c r="AW37" t="s">
        <v>341</v>
      </c>
      <c r="AX37">
        <v>-412.62065979913598</v>
      </c>
      <c r="AY37">
        <v>-413.93717866999998</v>
      </c>
      <c r="AZ37">
        <v>-413.95159753529703</v>
      </c>
      <c r="BA37">
        <v>-414.013437900741</v>
      </c>
      <c r="BB37" t="s">
        <v>342</v>
      </c>
      <c r="BC37">
        <v>-412.62065979910199</v>
      </c>
      <c r="BD37">
        <v>-413.93717866999998</v>
      </c>
      <c r="BE37">
        <v>-413.951597535264</v>
      </c>
      <c r="BF37">
        <v>-414.01343790070803</v>
      </c>
      <c r="BI37" t="s">
        <v>164</v>
      </c>
      <c r="BJ37">
        <v>-825.30116671655696</v>
      </c>
      <c r="BK37">
        <v>-828.34085087999995</v>
      </c>
      <c r="BL37">
        <v>-828.34618361890796</v>
      </c>
      <c r="BM37">
        <v>-828.50223844683001</v>
      </c>
      <c r="BN37" t="s">
        <v>164</v>
      </c>
      <c r="BO37">
        <v>-412.65067929249199</v>
      </c>
      <c r="BP37">
        <v>-414.16152953</v>
      </c>
      <c r="BQ37">
        <v>-414.16690418879602</v>
      </c>
      <c r="BR37">
        <v>-414.243511789943</v>
      </c>
      <c r="BS37" t="s">
        <v>164</v>
      </c>
      <c r="BT37">
        <v>-412.65067929251802</v>
      </c>
      <c r="BU37">
        <v>-414.16152953</v>
      </c>
      <c r="BV37">
        <v>-414.16690418882098</v>
      </c>
      <c r="BW37">
        <v>-414.24351178996801</v>
      </c>
      <c r="BX37" t="s">
        <v>341</v>
      </c>
      <c r="BY37">
        <v>-412.65088662759098</v>
      </c>
      <c r="BZ37">
        <v>-414.16268702999997</v>
      </c>
      <c r="CA37">
        <v>-414.16788346103101</v>
      </c>
      <c r="CB37">
        <v>-414.24460839791999</v>
      </c>
      <c r="CC37" t="s">
        <v>342</v>
      </c>
      <c r="CD37">
        <v>-412.65088662755898</v>
      </c>
      <c r="CE37">
        <v>-414.16268702999997</v>
      </c>
      <c r="CF37">
        <v>-414.16788346099997</v>
      </c>
      <c r="CG37">
        <v>-414.24460839788901</v>
      </c>
    </row>
    <row r="38" spans="1:119" x14ac:dyDescent="0.2">
      <c r="A38" t="s">
        <v>191</v>
      </c>
      <c r="B38" s="1"/>
      <c r="C38" s="1">
        <f t="shared" si="14"/>
        <v>-3.3117984600712052</v>
      </c>
      <c r="D38" s="1">
        <f t="shared" si="14"/>
        <v>5.2658463707884069</v>
      </c>
      <c r="E38" s="1">
        <f t="shared" si="14"/>
        <v>2.3228903348054288</v>
      </c>
      <c r="F38" s="1">
        <f t="shared" si="14"/>
        <v>3.32490206137305</v>
      </c>
      <c r="G38" s="1"/>
      <c r="H38" s="1">
        <f t="shared" si="5"/>
        <v>-3.7126120551964585</v>
      </c>
      <c r="I38" s="1">
        <f t="shared" si="6"/>
        <v>3.6385699101020119</v>
      </c>
      <c r="J38" s="1">
        <f t="shared" si="7"/>
        <v>0.80523282216981318</v>
      </c>
      <c r="K38" s="1">
        <f t="shared" si="8"/>
        <v>1.6804331776332466</v>
      </c>
      <c r="L38" s="1"/>
      <c r="M38" s="1">
        <f t="shared" si="2"/>
        <v>-3.4967308542218305</v>
      </c>
      <c r="N38" s="1">
        <f t="shared" si="2"/>
        <v>5.3386311976473282</v>
      </c>
      <c r="O38" s="1">
        <f t="shared" si="2"/>
        <v>2.0301208811184495</v>
      </c>
      <c r="P38" s="1">
        <f t="shared" si="2"/>
        <v>3.190309106191672</v>
      </c>
      <c r="Q38" s="1"/>
      <c r="R38" s="1">
        <f t="shared" si="15"/>
        <v>-3.6559123675492295</v>
      </c>
      <c r="S38" s="1">
        <f t="shared" si="15"/>
        <v>4.6397299418569116</v>
      </c>
      <c r="T38" s="1">
        <f t="shared" si="15"/>
        <v>1.4697635761008911</v>
      </c>
      <c r="U38" s="1">
        <f t="shared" si="15"/>
        <v>2.5687799273686669</v>
      </c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t="s">
        <v>191</v>
      </c>
      <c r="AI38">
        <v>-477.54677630286199</v>
      </c>
      <c r="AJ38">
        <v>-479.29373561</v>
      </c>
      <c r="AK38">
        <v>-479.34340395206601</v>
      </c>
      <c r="AL38">
        <v>-479.43657358911503</v>
      </c>
      <c r="AM38" t="s">
        <v>191</v>
      </c>
      <c r="AN38">
        <v>-230.777101130679</v>
      </c>
      <c r="AO38">
        <v>-231.62877370999999</v>
      </c>
      <c r="AP38">
        <v>-231.659250338443</v>
      </c>
      <c r="AQ38">
        <v>-231.70410544611801</v>
      </c>
      <c r="AR38" t="s">
        <v>191</v>
      </c>
      <c r="AS38">
        <v>-246.77495285875199</v>
      </c>
      <c r="AT38">
        <v>-247.65657024000001</v>
      </c>
      <c r="AU38">
        <v>-247.68045185239899</v>
      </c>
      <c r="AV38">
        <v>-247.72716957451101</v>
      </c>
      <c r="AW38" t="s">
        <v>343</v>
      </c>
      <c r="AX38">
        <v>-246.775265669774</v>
      </c>
      <c r="AY38">
        <v>-247.65787263000001</v>
      </c>
      <c r="AZ38">
        <v>-247.68166783288899</v>
      </c>
      <c r="BA38">
        <v>-247.72848654901199</v>
      </c>
      <c r="BB38" t="s">
        <v>344</v>
      </c>
      <c r="BC38">
        <v>-230.777427056752</v>
      </c>
      <c r="BD38">
        <v>-231.63006454999999</v>
      </c>
      <c r="BE38">
        <v>-231.66045289904699</v>
      </c>
      <c r="BF38">
        <v>-231.70540909948599</v>
      </c>
      <c r="BI38" t="s">
        <v>191</v>
      </c>
      <c r="BJ38">
        <v>-477.581832707545</v>
      </c>
      <c r="BK38">
        <v>-479.57146892999998</v>
      </c>
      <c r="BL38">
        <v>-479.60253624464002</v>
      </c>
      <c r="BM38">
        <v>-479.71450298897003</v>
      </c>
      <c r="BN38" t="s">
        <v>191</v>
      </c>
      <c r="BO38">
        <v>-230.79443060093899</v>
      </c>
      <c r="BP38">
        <v>-231.76463957000001</v>
      </c>
      <c r="BQ38">
        <v>-231.78611667638</v>
      </c>
      <c r="BR38">
        <v>-231.84002823230699</v>
      </c>
      <c r="BS38" t="s">
        <v>191</v>
      </c>
      <c r="BT38">
        <v>-246.79297450169199</v>
      </c>
      <c r="BU38">
        <v>-247.79832171000001</v>
      </c>
      <c r="BV38">
        <v>-247.813184364839</v>
      </c>
      <c r="BW38">
        <v>-247.869390675695</v>
      </c>
      <c r="BX38" t="s">
        <v>343</v>
      </c>
      <c r="BY38">
        <v>-246.79309214621099</v>
      </c>
      <c r="BZ38">
        <v>-247.79887717</v>
      </c>
      <c r="CA38">
        <v>-247.813631146994</v>
      </c>
      <c r="CB38">
        <v>-247.86988664479099</v>
      </c>
      <c r="CC38" t="s">
        <v>344</v>
      </c>
      <c r="CD38">
        <v>-230.79456662829801</v>
      </c>
      <c r="CE38">
        <v>-231.76519787999999</v>
      </c>
      <c r="CF38">
        <v>-231.786562880395</v>
      </c>
      <c r="CG38">
        <v>-231.840522732963</v>
      </c>
    </row>
    <row r="39" spans="1:119" x14ac:dyDescent="0.2">
      <c r="A39" t="s">
        <v>199</v>
      </c>
      <c r="B39" s="1"/>
      <c r="C39" s="1">
        <f t="shared" si="14"/>
        <v>-2.9057448488124846</v>
      </c>
      <c r="D39" s="1">
        <f t="shared" si="14"/>
        <v>7.3595882933956185</v>
      </c>
      <c r="E39" s="1">
        <f t="shared" si="14"/>
        <v>4.2669366401371853</v>
      </c>
      <c r="F39" s="1">
        <f t="shared" si="14"/>
        <v>5.5603295879801706</v>
      </c>
      <c r="G39" s="1"/>
      <c r="H39" s="1">
        <f t="shared" si="5"/>
        <v>-3.4523834840088554</v>
      </c>
      <c r="I39" s="1">
        <f t="shared" si="6"/>
        <v>4.9415682864795727</v>
      </c>
      <c r="J39" s="1">
        <f t="shared" si="7"/>
        <v>1.9966810184407642</v>
      </c>
      <c r="K39" s="1">
        <f t="shared" si="8"/>
        <v>3.0872123004888974</v>
      </c>
      <c r="L39" s="1"/>
      <c r="M39" s="1">
        <f t="shared" si="2"/>
        <v>-3.2402949177982352</v>
      </c>
      <c r="N39" s="1">
        <f t="shared" si="2"/>
        <v>7.5060803861681604</v>
      </c>
      <c r="O39" s="1">
        <f t="shared" si="2"/>
        <v>3.9313929003201311</v>
      </c>
      <c r="P39" s="1">
        <f t="shared" si="2"/>
        <v>5.4447335077887251</v>
      </c>
      <c r="Q39" s="1"/>
      <c r="R39" s="1">
        <f t="shared" si="15"/>
        <v>-3.4424543598055855</v>
      </c>
      <c r="S39" s="1">
        <f t="shared" si="15"/>
        <v>6.4190080286734146</v>
      </c>
      <c r="T39" s="1">
        <f t="shared" si="15"/>
        <v>3.0363910904531046</v>
      </c>
      <c r="U39" s="1">
        <f t="shared" si="15"/>
        <v>4.4397000726410543</v>
      </c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t="s">
        <v>199</v>
      </c>
      <c r="AI39">
        <v>-643.39324926472796</v>
      </c>
      <c r="AJ39">
        <v>-645.57552229999999</v>
      </c>
      <c r="AK39">
        <v>-645.615670229741</v>
      </c>
      <c r="AL39">
        <v>-645.724145890003</v>
      </c>
      <c r="AM39" t="s">
        <v>199</v>
      </c>
      <c r="AN39">
        <v>-230.777054478829</v>
      </c>
      <c r="AO39">
        <v>-231.62876567999999</v>
      </c>
      <c r="AP39">
        <v>-231.659240823685</v>
      </c>
      <c r="AQ39">
        <v>-231.70411039723501</v>
      </c>
      <c r="AR39" t="s">
        <v>199</v>
      </c>
      <c r="AS39">
        <v>-412.62082538487601</v>
      </c>
      <c r="AT39">
        <v>-413.93502837</v>
      </c>
      <c r="AU39">
        <v>-413.94962960997299</v>
      </c>
      <c r="AV39">
        <v>-414.01117454390902</v>
      </c>
      <c r="AW39" t="s">
        <v>345</v>
      </c>
      <c r="AX39">
        <v>-412.62130462303497</v>
      </c>
      <c r="AY39">
        <v>-413.93719408999999</v>
      </c>
      <c r="AZ39">
        <v>-413.95168609533101</v>
      </c>
      <c r="BA39">
        <v>-414.01341808366698</v>
      </c>
      <c r="BB39" t="s">
        <v>346</v>
      </c>
      <c r="BC39">
        <v>-230.77744636474901</v>
      </c>
      <c r="BD39">
        <v>-231.63045331999999</v>
      </c>
      <c r="BE39">
        <v>-231.66080222080001</v>
      </c>
      <c r="BF39">
        <v>-231.70580802057901</v>
      </c>
      <c r="BI39" t="s">
        <v>199</v>
      </c>
      <c r="BJ39">
        <v>-643.44070122805601</v>
      </c>
      <c r="BK39">
        <v>-645.93852884</v>
      </c>
      <c r="BL39">
        <v>-645.95974091085498</v>
      </c>
      <c r="BM39">
        <v>-646.09260932869995</v>
      </c>
      <c r="BN39" t="s">
        <v>199</v>
      </c>
      <c r="BO39">
        <v>-230.79438095447901</v>
      </c>
      <c r="BP39">
        <v>-231.76461909</v>
      </c>
      <c r="BQ39">
        <v>-231.78609209893801</v>
      </c>
      <c r="BR39">
        <v>-231.84001848986699</v>
      </c>
      <c r="BS39" t="s">
        <v>199</v>
      </c>
      <c r="BT39">
        <v>-412.65148401200298</v>
      </c>
      <c r="BU39">
        <v>-414.16194804999998</v>
      </c>
      <c r="BV39">
        <v>-414.16738373879798</v>
      </c>
      <c r="BW39">
        <v>-414.24391410404598</v>
      </c>
      <c r="BX39" t="s">
        <v>345</v>
      </c>
      <c r="BY39">
        <v>-412.65164430348602</v>
      </c>
      <c r="BZ39">
        <v>-414.16295373000003</v>
      </c>
      <c r="CA39">
        <v>-414.16823867941798</v>
      </c>
      <c r="CB39">
        <v>-414.244880143719</v>
      </c>
      <c r="CC39" t="s">
        <v>346</v>
      </c>
      <c r="CD39">
        <v>-230.79454282456001</v>
      </c>
      <c r="CE39">
        <v>-231.76534577000001</v>
      </c>
      <c r="CF39">
        <v>-231.78666343443001</v>
      </c>
      <c r="CG39">
        <v>-231.84065407285499</v>
      </c>
    </row>
    <row r="40" spans="1:119" x14ac:dyDescent="0.2">
      <c r="A40" t="s">
        <v>196</v>
      </c>
      <c r="B40" s="1"/>
      <c r="C40" s="1">
        <f t="shared" si="14"/>
        <v>-1.6014436660559459</v>
      </c>
      <c r="D40" s="1">
        <f t="shared" si="14"/>
        <v>8.3171238647036638</v>
      </c>
      <c r="E40" s="1">
        <f t="shared" si="14"/>
        <v>5.2453665389902486</v>
      </c>
      <c r="F40" s="1">
        <f t="shared" si="14"/>
        <v>6.5049247061270732</v>
      </c>
      <c r="G40" s="1"/>
      <c r="H40" s="1">
        <f t="shared" si="5"/>
        <v>-2.1465116901913044</v>
      </c>
      <c r="I40" s="1">
        <f t="shared" si="6"/>
        <v>5.8972213292923694</v>
      </c>
      <c r="J40" s="1">
        <f t="shared" si="7"/>
        <v>2.9784518983465116</v>
      </c>
      <c r="K40" s="1">
        <f t="shared" si="8"/>
        <v>4.0363645633027767</v>
      </c>
      <c r="L40" s="1"/>
      <c r="M40" s="1">
        <f t="shared" si="2"/>
        <v>-1.890004259104787</v>
      </c>
      <c r="N40" s="1">
        <f t="shared" si="2"/>
        <v>8.5326294523159945</v>
      </c>
      <c r="O40" s="1">
        <f t="shared" si="2"/>
        <v>5.0082784580071786</v>
      </c>
      <c r="P40" s="1">
        <f t="shared" si="2"/>
        <v>6.4821788867237355</v>
      </c>
      <c r="Q40" s="1"/>
      <c r="R40" s="1">
        <f t="shared" si="15"/>
        <v>-2.0872541094313433</v>
      </c>
      <c r="S40" s="1">
        <f t="shared" si="15"/>
        <v>7.447194894631374</v>
      </c>
      <c r="T40" s="1">
        <f t="shared" si="15"/>
        <v>4.1103620515737873</v>
      </c>
      <c r="U40" s="1">
        <f t="shared" si="15"/>
        <v>5.4753152598587267</v>
      </c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t="s">
        <v>196</v>
      </c>
      <c r="AI40">
        <v>-659.39290834390999</v>
      </c>
      <c r="AJ40">
        <v>-661.60481813000001</v>
      </c>
      <c r="AK40">
        <v>-661.63833180986398</v>
      </c>
      <c r="AL40">
        <v>-661.748665027068</v>
      </c>
      <c r="AM40" t="s">
        <v>196</v>
      </c>
      <c r="AN40">
        <v>-246.774790468455</v>
      </c>
      <c r="AO40">
        <v>-247.65658188</v>
      </c>
      <c r="AP40">
        <v>-247.68044134630799</v>
      </c>
      <c r="AQ40">
        <v>-247.72720839026201</v>
      </c>
      <c r="AR40" t="s">
        <v>196</v>
      </c>
      <c r="AS40">
        <v>-412.62066993827801</v>
      </c>
      <c r="AT40">
        <v>-413.93498206999999</v>
      </c>
      <c r="AU40">
        <v>-413.94953144024402</v>
      </c>
      <c r="AV40">
        <v>-414.01109037987101</v>
      </c>
      <c r="AW40" t="s">
        <v>347</v>
      </c>
      <c r="AX40">
        <v>-412.62114338132199</v>
      </c>
      <c r="AY40">
        <v>-413.93707406999999</v>
      </c>
      <c r="AZ40">
        <v>-413.95151674536402</v>
      </c>
      <c r="BA40">
        <v>-414.01325015651997</v>
      </c>
      <c r="BB40" t="s">
        <v>348</v>
      </c>
      <c r="BC40">
        <v>-246.77518564656199</v>
      </c>
      <c r="BD40">
        <v>-247.65834623999999</v>
      </c>
      <c r="BE40">
        <v>-247.68206859946901</v>
      </c>
      <c r="BF40">
        <v>-247.728982514443</v>
      </c>
      <c r="BI40" t="s">
        <v>196</v>
      </c>
      <c r="BJ40">
        <v>-659.44111629997303</v>
      </c>
      <c r="BK40">
        <v>-661.97380406000002</v>
      </c>
      <c r="BL40">
        <v>-661.98840472204995</v>
      </c>
      <c r="BM40">
        <v>-662.12355603344099</v>
      </c>
      <c r="BN40" t="s">
        <v>196</v>
      </c>
      <c r="BO40">
        <v>-246.79280059645501</v>
      </c>
      <c r="BP40">
        <v>-247.79829405999999</v>
      </c>
      <c r="BQ40">
        <v>-247.81312611000601</v>
      </c>
      <c r="BR40">
        <v>-247.86938422514001</v>
      </c>
      <c r="BS40" t="s">
        <v>196</v>
      </c>
      <c r="BT40">
        <v>-412.65132761689802</v>
      </c>
      <c r="BU40">
        <v>-414.16191239</v>
      </c>
      <c r="BV40">
        <v>-414.16729741262299</v>
      </c>
      <c r="BW40">
        <v>-414.243841799135</v>
      </c>
      <c r="BX40" t="s">
        <v>347</v>
      </c>
      <c r="BY40">
        <v>-412.65148521633199</v>
      </c>
      <c r="BZ40">
        <v>-414.16287655000002</v>
      </c>
      <c r="CA40">
        <v>-414.16811524479402</v>
      </c>
      <c r="CB40">
        <v>-414.24476242175803</v>
      </c>
      <c r="CC40" t="s">
        <v>348</v>
      </c>
      <c r="CD40">
        <v>-246.79295733465301</v>
      </c>
      <c r="CE40">
        <v>-247.79905965</v>
      </c>
      <c r="CF40">
        <v>-247.813739198652</v>
      </c>
      <c r="CG40">
        <v>-247.870068141774</v>
      </c>
    </row>
    <row r="41" spans="1:119" x14ac:dyDescent="0.2">
      <c r="A41" t="s">
        <v>171</v>
      </c>
      <c r="B41" s="1"/>
      <c r="C41" s="1">
        <f t="shared" si="14"/>
        <v>-2.7831311453104721</v>
      </c>
      <c r="D41" s="1">
        <f t="shared" si="14"/>
        <v>2.0069699089551252</v>
      </c>
      <c r="E41" s="1">
        <f t="shared" si="14"/>
        <v>0.62182325426627838</v>
      </c>
      <c r="F41" s="1">
        <f t="shared" si="14"/>
        <v>1.1630097317752197</v>
      </c>
      <c r="G41" s="1"/>
      <c r="H41" s="1">
        <f t="shared" si="5"/>
        <v>-2.9979329214018149</v>
      </c>
      <c r="I41" s="1">
        <f t="shared" si="6"/>
        <v>1.1214285025508399</v>
      </c>
      <c r="J41" s="1">
        <f t="shared" si="7"/>
        <v>-0.20301224119229577</v>
      </c>
      <c r="K41" s="1">
        <f t="shared" si="8"/>
        <v>0.2649031266270398</v>
      </c>
      <c r="L41" s="1"/>
      <c r="M41" s="1">
        <f t="shared" si="2"/>
        <v>-2.8291920080448731</v>
      </c>
      <c r="N41" s="1">
        <f t="shared" si="2"/>
        <v>2.1374291339825078</v>
      </c>
      <c r="O41" s="1">
        <f t="shared" si="2"/>
        <v>0.51351825965208731</v>
      </c>
      <c r="P41" s="1">
        <f t="shared" si="2"/>
        <v>1.1547160491812274</v>
      </c>
      <c r="Q41" s="1"/>
      <c r="R41" s="1">
        <f t="shared" si="15"/>
        <v>-2.9040480938384561</v>
      </c>
      <c r="S41" s="1">
        <f t="shared" si="15"/>
        <v>1.7951854527047828</v>
      </c>
      <c r="T41" s="1">
        <f t="shared" si="15"/>
        <v>0.24494201932934032</v>
      </c>
      <c r="U41" s="1">
        <f t="shared" si="15"/>
        <v>0.8557634921374373</v>
      </c>
      <c r="V41" s="1"/>
      <c r="W41" s="1">
        <f t="shared" ref="W41:Z41" si="19">627.5095*(CO41+CT41-CJ41)</f>
        <v>-2.8366664443801861</v>
      </c>
      <c r="X41" s="1">
        <f t="shared" si="19"/>
        <v>2.2465404858638007</v>
      </c>
      <c r="Y41" s="1">
        <f t="shared" si="19"/>
        <v>0.5598117232019113</v>
      </c>
      <c r="Z41" s="1">
        <f t="shared" si="19"/>
        <v>1.2448082149785509</v>
      </c>
      <c r="AA41" s="1"/>
      <c r="AB41" s="1">
        <f t="shared" ref="AB41:AE41" si="20">627.5095*(CY41+DD41-CJ41)</f>
        <v>-2.8748136605082379</v>
      </c>
      <c r="AC41" s="1">
        <f t="shared" si="20"/>
        <v>2.0620024921017266</v>
      </c>
      <c r="AD41" s="1">
        <f t="shared" si="20"/>
        <v>0.43428659153788768</v>
      </c>
      <c r="AE41" s="1">
        <f t="shared" si="20"/>
        <v>1.1039930795484574</v>
      </c>
      <c r="AF41" s="1"/>
      <c r="AG41" s="1"/>
      <c r="AH41" t="s">
        <v>171</v>
      </c>
      <c r="AI41">
        <v>-308.83629560192099</v>
      </c>
      <c r="AJ41">
        <v>-309.99439280000001</v>
      </c>
      <c r="AK41">
        <v>-310.04969521938898</v>
      </c>
      <c r="AL41">
        <v>-310.10805186216498</v>
      </c>
      <c r="AM41" t="s">
        <v>171</v>
      </c>
      <c r="AN41">
        <v>-230.77716581913899</v>
      </c>
      <c r="AO41">
        <v>-231.62876355</v>
      </c>
      <c r="AP41">
        <v>-231.65924146160299</v>
      </c>
      <c r="AQ41">
        <v>-231.70407078168401</v>
      </c>
      <c r="AR41" t="s">
        <v>171</v>
      </c>
      <c r="AS41">
        <v>-78.063564984392997</v>
      </c>
      <c r="AT41">
        <v>-78.362430939999996</v>
      </c>
      <c r="AU41">
        <v>-78.389462819395007</v>
      </c>
      <c r="AV41">
        <v>-78.402127706577005</v>
      </c>
      <c r="AW41" t="s">
        <v>236</v>
      </c>
      <c r="AX41">
        <v>-78.063696094218997</v>
      </c>
      <c r="AY41">
        <v>-78.36314351</v>
      </c>
      <c r="AZ41">
        <v>-78.39010946354</v>
      </c>
      <c r="BA41">
        <v>-78.402840224423002</v>
      </c>
      <c r="BB41" t="s">
        <v>256</v>
      </c>
      <c r="BC41">
        <v>-230.77737701771801</v>
      </c>
      <c r="BD41">
        <v>-231.62946217999999</v>
      </c>
      <c r="BE41">
        <v>-231.659909276435</v>
      </c>
      <c r="BF41">
        <v>-231.70478948775599</v>
      </c>
      <c r="BI41" t="s">
        <v>171</v>
      </c>
      <c r="BJ41">
        <v>-308.85946188303598</v>
      </c>
      <c r="BK41">
        <v>-310.17998819000002</v>
      </c>
      <c r="BL41">
        <v>-310.22254356850499</v>
      </c>
      <c r="BM41">
        <v>-310.29310044160098</v>
      </c>
      <c r="BN41" t="s">
        <v>171</v>
      </c>
      <c r="BO41">
        <v>-230.79450305738899</v>
      </c>
      <c r="BP41">
        <v>-231.76465501000001</v>
      </c>
      <c r="BQ41">
        <v>-231.786138796904</v>
      </c>
      <c r="BR41">
        <v>-231.84002382717799</v>
      </c>
      <c r="BS41" t="s">
        <v>171</v>
      </c>
      <c r="BT41">
        <v>-78.069467429911995</v>
      </c>
      <c r="BU41">
        <v>-78.411926969999996</v>
      </c>
      <c r="BV41">
        <v>-78.435586428197993</v>
      </c>
      <c r="BW41">
        <v>-78.451236457343001</v>
      </c>
      <c r="BX41" t="s">
        <v>236</v>
      </c>
      <c r="BY41">
        <v>-78.069504040910999</v>
      </c>
      <c r="BZ41">
        <v>-78.412185449999996</v>
      </c>
      <c r="CA41">
        <v>-78.435775724457002</v>
      </c>
      <c r="CB41">
        <v>-78.451450842618002</v>
      </c>
      <c r="CC41" t="s">
        <v>256</v>
      </c>
      <c r="CD41">
        <v>-230.79458573715101</v>
      </c>
      <c r="CE41">
        <v>-231.76494192999999</v>
      </c>
      <c r="CF41">
        <v>-231.78637750410999</v>
      </c>
      <c r="CG41">
        <v>-231.84028585310801</v>
      </c>
      <c r="CI41" t="s">
        <v>171</v>
      </c>
      <c r="CJ41">
        <v>-308.862731342595</v>
      </c>
      <c r="CK41">
        <v>-310.24393443000002</v>
      </c>
      <c r="CL41">
        <v>-310.272379582756</v>
      </c>
      <c r="CM41">
        <v>-310.346542032841</v>
      </c>
      <c r="CN41" t="s">
        <v>171</v>
      </c>
      <c r="CO41">
        <v>-230.79691723082399</v>
      </c>
      <c r="CP41">
        <v>-231.81189906</v>
      </c>
      <c r="CQ41">
        <v>-231.82338685910599</v>
      </c>
      <c r="CR41">
        <v>-231.879975167856</v>
      </c>
      <c r="CS41" t="s">
        <v>171</v>
      </c>
      <c r="CT41">
        <v>-78.070334627308</v>
      </c>
      <c r="CU41">
        <v>-78.428455279999994</v>
      </c>
      <c r="CV41">
        <v>-78.448100606919994</v>
      </c>
      <c r="CW41">
        <v>-78.464583136906001</v>
      </c>
      <c r="CX41" t="s">
        <v>236</v>
      </c>
      <c r="CY41">
        <v>-78.070355902809993</v>
      </c>
      <c r="CZ41">
        <v>-78.428592679999994</v>
      </c>
      <c r="DA41">
        <v>-78.448188917416999</v>
      </c>
      <c r="DB41">
        <v>-78.464683353213999</v>
      </c>
      <c r="DC41" t="s">
        <v>256</v>
      </c>
      <c r="DD41">
        <v>-230.79695674677799</v>
      </c>
      <c r="DE41">
        <v>-231.81205574000001</v>
      </c>
      <c r="DF41">
        <v>-231.823498585631</v>
      </c>
      <c r="DG41">
        <v>-231.88009935474099</v>
      </c>
      <c r="DL41" s="1"/>
      <c r="DM41" s="1"/>
      <c r="DN41" s="1"/>
      <c r="DO41" s="1"/>
    </row>
    <row r="42" spans="1:119" x14ac:dyDescent="0.2">
      <c r="A42" t="s">
        <v>172</v>
      </c>
      <c r="B42" s="1"/>
      <c r="C42" s="1">
        <f t="shared" si="14"/>
        <v>-1.1802084306063325</v>
      </c>
      <c r="D42" s="1">
        <f t="shared" si="14"/>
        <v>3.7379925152507201</v>
      </c>
      <c r="E42" s="1">
        <f t="shared" si="14"/>
        <v>2.4551040293399371</v>
      </c>
      <c r="F42" s="1">
        <f t="shared" si="14"/>
        <v>3.063137920479504</v>
      </c>
      <c r="G42" s="1"/>
      <c r="H42" s="1">
        <f t="shared" si="5"/>
        <v>-1.4693850723802173</v>
      </c>
      <c r="I42" s="1">
        <f t="shared" si="6"/>
        <v>2.4663382384010641</v>
      </c>
      <c r="J42" s="1">
        <f t="shared" si="7"/>
        <v>1.2646026526716589</v>
      </c>
      <c r="K42" s="1">
        <f t="shared" si="8"/>
        <v>1.7726276138192922</v>
      </c>
      <c r="L42" s="1"/>
      <c r="M42" s="1">
        <f t="shared" si="2"/>
        <v>-1.3373779784195456</v>
      </c>
      <c r="N42" s="1">
        <f t="shared" si="2"/>
        <v>3.8754045455604982</v>
      </c>
      <c r="O42" s="1">
        <f t="shared" si="2"/>
        <v>2.3702022794841033</v>
      </c>
      <c r="P42" s="1">
        <f t="shared" si="2"/>
        <v>3.0999801609705813</v>
      </c>
      <c r="Q42" s="1"/>
      <c r="R42" s="1">
        <f t="shared" si="15"/>
        <v>-1.4409955354513215</v>
      </c>
      <c r="S42" s="1">
        <f t="shared" si="15"/>
        <v>3.3266161123763052</v>
      </c>
      <c r="T42" s="1">
        <f t="shared" si="15"/>
        <v>1.9253723725219738</v>
      </c>
      <c r="U42" s="1">
        <f t="shared" si="15"/>
        <v>2.6072786642732191</v>
      </c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t="s">
        <v>172</v>
      </c>
      <c r="AI42">
        <v>-490.68247509323601</v>
      </c>
      <c r="AJ42">
        <v>-492.30344928</v>
      </c>
      <c r="AK42">
        <v>-492.343050099614</v>
      </c>
      <c r="AL42">
        <v>-492.418245417793</v>
      </c>
      <c r="AM42" t="s">
        <v>172</v>
      </c>
      <c r="AN42">
        <v>-412.62085213918698</v>
      </c>
      <c r="AO42">
        <v>-413.93504345000002</v>
      </c>
      <c r="AP42">
        <v>-413.94964664637502</v>
      </c>
      <c r="AQ42">
        <v>-414.01118840934498</v>
      </c>
      <c r="AR42" t="s">
        <v>172</v>
      </c>
      <c r="AS42">
        <v>-78.063503735823005</v>
      </c>
      <c r="AT42">
        <v>-78.362448959999995</v>
      </c>
      <c r="AU42">
        <v>-78.389490996090004</v>
      </c>
      <c r="AV42">
        <v>-78.402175587656004</v>
      </c>
      <c r="AW42" t="s">
        <v>349</v>
      </c>
      <c r="AX42">
        <v>-78.063659561777001</v>
      </c>
      <c r="AY42">
        <v>-78.363318100000001</v>
      </c>
      <c r="AZ42">
        <v>-78.390281145928</v>
      </c>
      <c r="BA42">
        <v>-78.403048863135993</v>
      </c>
      <c r="BB42" t="s">
        <v>350</v>
      </c>
      <c r="BC42">
        <v>-412.62115714552601</v>
      </c>
      <c r="BD42">
        <v>-413.93620082000001</v>
      </c>
      <c r="BE42">
        <v>-413.95075368116397</v>
      </c>
      <c r="BF42">
        <v>-414.01237169285997</v>
      </c>
      <c r="BI42" t="s">
        <v>172</v>
      </c>
      <c r="BJ42">
        <v>-490.71877778968002</v>
      </c>
      <c r="BK42">
        <v>-492.58006117000002</v>
      </c>
      <c r="BL42">
        <v>-492.60676634738797</v>
      </c>
      <c r="BM42">
        <v>-492.70012695687501</v>
      </c>
      <c r="BN42" t="s">
        <v>172</v>
      </c>
      <c r="BO42">
        <v>-412.65151198938298</v>
      </c>
      <c r="BP42">
        <v>-414.16196787000001</v>
      </c>
      <c r="BQ42">
        <v>-414.16740676360399</v>
      </c>
      <c r="BR42">
        <v>-414.24393371482302</v>
      </c>
      <c r="BS42" t="s">
        <v>172</v>
      </c>
      <c r="BT42">
        <v>-78.069397047677995</v>
      </c>
      <c r="BU42">
        <v>-78.411917450000004</v>
      </c>
      <c r="BV42">
        <v>-78.435582426180005</v>
      </c>
      <c r="BW42">
        <v>-78.451253109415006</v>
      </c>
      <c r="BX42" t="s">
        <v>349</v>
      </c>
      <c r="BY42">
        <v>-78.069444573059997</v>
      </c>
      <c r="BZ42">
        <v>-78.412237399999995</v>
      </c>
      <c r="CA42">
        <v>-78.435817072692004</v>
      </c>
      <c r="CB42">
        <v>-78.451518345989001</v>
      </c>
      <c r="CC42" t="s">
        <v>350</v>
      </c>
      <c r="CD42">
        <v>-412.65162958908201</v>
      </c>
      <c r="CE42">
        <v>-414.16252247</v>
      </c>
      <c r="CF42">
        <v>-414.16788099864198</v>
      </c>
      <c r="CG42">
        <v>-414.24445364803</v>
      </c>
    </row>
    <row r="43" spans="1:119" x14ac:dyDescent="0.2">
      <c r="A43" t="s">
        <v>173</v>
      </c>
      <c r="B43" s="1"/>
      <c r="C43" s="1">
        <f t="shared" si="14"/>
        <v>-0.27429696456315644</v>
      </c>
      <c r="D43" s="1">
        <f t="shared" si="14"/>
        <v>3.905813655940757</v>
      </c>
      <c r="E43" s="1">
        <f t="shared" si="14"/>
        <v>2.7019086656839573</v>
      </c>
      <c r="F43" s="1">
        <f t="shared" si="14"/>
        <v>3.2285232719742663</v>
      </c>
      <c r="G43" s="1"/>
      <c r="H43" s="1">
        <f t="shared" si="5"/>
        <v>-0.4832267658946196</v>
      </c>
      <c r="I43" s="1">
        <f t="shared" si="6"/>
        <v>2.8061158073849715</v>
      </c>
      <c r="J43" s="1">
        <f t="shared" si="7"/>
        <v>1.6761345706380708</v>
      </c>
      <c r="K43" s="1">
        <f t="shared" si="8"/>
        <v>2.1058524361360651</v>
      </c>
      <c r="L43" s="1"/>
      <c r="M43" s="1">
        <f t="shared" si="2"/>
        <v>-0.33946873263439181</v>
      </c>
      <c r="N43" s="1">
        <f t="shared" si="2"/>
        <v>4.215483319093658</v>
      </c>
      <c r="O43" s="1">
        <f t="shared" si="2"/>
        <v>2.771500483278666</v>
      </c>
      <c r="P43" s="1">
        <f t="shared" si="2"/>
        <v>3.4131257592764732</v>
      </c>
      <c r="Q43" s="1"/>
      <c r="R43" s="1">
        <f t="shared" si="15"/>
        <v>-0.41461789736445492</v>
      </c>
      <c r="S43" s="1">
        <f t="shared" si="15"/>
        <v>3.703266139545617</v>
      </c>
      <c r="T43" s="1">
        <f t="shared" si="15"/>
        <v>2.3642337354506453</v>
      </c>
      <c r="U43" s="1">
        <f t="shared" si="15"/>
        <v>2.960274690732744</v>
      </c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t="s">
        <v>173</v>
      </c>
      <c r="AI43">
        <v>-489.46884284863899</v>
      </c>
      <c r="AJ43">
        <v>-491.07013821999999</v>
      </c>
      <c r="AK43">
        <v>-491.096673416599</v>
      </c>
      <c r="AL43">
        <v>-491.173611508389</v>
      </c>
      <c r="AM43" t="s">
        <v>173</v>
      </c>
      <c r="AN43">
        <v>-412.62077208223099</v>
      </c>
      <c r="AO43">
        <v>-413.93494461</v>
      </c>
      <c r="AP43">
        <v>-413.94956195225097</v>
      </c>
      <c r="AQ43">
        <v>-414.011097296635</v>
      </c>
      <c r="AR43" t="s">
        <v>173</v>
      </c>
      <c r="AS43">
        <v>-76.848507886427001</v>
      </c>
      <c r="AT43">
        <v>-77.128969299999994</v>
      </c>
      <c r="AU43">
        <v>-77.142805698992007</v>
      </c>
      <c r="AV43">
        <v>-77.157369232638999</v>
      </c>
      <c r="AW43" t="s">
        <v>351</v>
      </c>
      <c r="AX43">
        <v>-76.848560426126994</v>
      </c>
      <c r="AY43">
        <v>-77.129692730000002</v>
      </c>
      <c r="AZ43">
        <v>-77.143451661436998</v>
      </c>
      <c r="BA43">
        <v>-77.158103077621007</v>
      </c>
      <c r="BB43" t="s">
        <v>352</v>
      </c>
      <c r="BC43">
        <v>-412.621052493349</v>
      </c>
      <c r="BD43">
        <v>-413.93597366</v>
      </c>
      <c r="BE43">
        <v>-413.95055066481098</v>
      </c>
      <c r="BF43">
        <v>-414.01215254143699</v>
      </c>
      <c r="BI43" t="s">
        <v>173</v>
      </c>
      <c r="BJ43">
        <v>-489.50426579511299</v>
      </c>
      <c r="BK43">
        <v>-491.33993999</v>
      </c>
      <c r="BL43">
        <v>-491.35400885232201</v>
      </c>
      <c r="BM43">
        <v>-491.44893043196498</v>
      </c>
      <c r="BN43" t="s">
        <v>173</v>
      </c>
      <c r="BO43">
        <v>-412.65142421439299</v>
      </c>
      <c r="BP43">
        <v>-414.16186334000002</v>
      </c>
      <c r="BQ43">
        <v>-414.16731734148101</v>
      </c>
      <c r="BR43">
        <v>-414.243835128245</v>
      </c>
      <c r="BS43" t="s">
        <v>173</v>
      </c>
      <c r="BT43">
        <v>-76.853382558557996</v>
      </c>
      <c r="BU43">
        <v>-77.171358850000004</v>
      </c>
      <c r="BV43">
        <v>-77.182274843868996</v>
      </c>
      <c r="BW43">
        <v>-77.199656141828001</v>
      </c>
      <c r="BX43" t="s">
        <v>351</v>
      </c>
      <c r="BY43">
        <v>-76.853400719186993</v>
      </c>
      <c r="BZ43">
        <v>-77.171700529999995</v>
      </c>
      <c r="CA43">
        <v>-77.182517171301001</v>
      </c>
      <c r="CB43">
        <v>-77.199931783284995</v>
      </c>
      <c r="CC43" t="s">
        <v>352</v>
      </c>
      <c r="CD43">
        <v>-412.65152581157599</v>
      </c>
      <c r="CE43">
        <v>-414.16233792999998</v>
      </c>
      <c r="CF43">
        <v>-414.16772403489699</v>
      </c>
      <c r="CG43">
        <v>-414.24428115087198</v>
      </c>
    </row>
    <row r="44" spans="1:119" x14ac:dyDescent="0.2">
      <c r="A44" t="s">
        <v>174</v>
      </c>
      <c r="B44" s="1"/>
      <c r="C44" s="1">
        <f t="shared" ref="C44:F59" si="21">627.5095*(AN44+AS44-AI44)</f>
        <v>-2.5205348170174435</v>
      </c>
      <c r="D44" s="1">
        <f t="shared" si="21"/>
        <v>2.4959692370261157</v>
      </c>
      <c r="E44" s="1">
        <f t="shared" si="21"/>
        <v>1.0030138102961474</v>
      </c>
      <c r="F44" s="1">
        <f t="shared" si="21"/>
        <v>1.5733374810200753</v>
      </c>
      <c r="G44" s="1"/>
      <c r="H44" s="1">
        <f t="shared" si="5"/>
        <v>-2.7378947133667113</v>
      </c>
      <c r="I44" s="1">
        <f t="shared" si="6"/>
        <v>1.5539770760216509</v>
      </c>
      <c r="J44" s="1">
        <f t="shared" si="7"/>
        <v>0.12635910622676116</v>
      </c>
      <c r="K44" s="1">
        <f t="shared" si="8"/>
        <v>0.61825005955802215</v>
      </c>
      <c r="L44" s="1"/>
      <c r="M44" s="1">
        <f t="shared" si="2"/>
        <v>-2.5945480935558543</v>
      </c>
      <c r="N44" s="1">
        <f t="shared" si="2"/>
        <v>2.6230085353121013</v>
      </c>
      <c r="O44" s="1">
        <f t="shared" si="2"/>
        <v>0.89426833913354042</v>
      </c>
      <c r="P44" s="1">
        <f t="shared" si="2"/>
        <v>1.5695403300332051</v>
      </c>
      <c r="Q44" s="1"/>
      <c r="R44" s="1">
        <f t="shared" si="15"/>
        <v>-2.6649046500892242</v>
      </c>
      <c r="S44" s="1">
        <f t="shared" si="15"/>
        <v>2.262046245603182</v>
      </c>
      <c r="T44" s="1">
        <f t="shared" si="15"/>
        <v>0.61063242301709408</v>
      </c>
      <c r="U44" s="1">
        <f t="shared" si="15"/>
        <v>1.2533182252255044</v>
      </c>
      <c r="V44" s="1"/>
      <c r="W44" s="1">
        <f t="shared" ref="W44:Z44" si="22">627.5095*(CO44+CT44-CJ44)</f>
        <v>-2.6023219121424255</v>
      </c>
      <c r="X44" s="1">
        <f t="shared" si="22"/>
        <v>2.7389722908761436</v>
      </c>
      <c r="Y44" s="1">
        <f t="shared" si="22"/>
        <v>0.9495823088393337</v>
      </c>
      <c r="Z44" s="1">
        <f t="shared" si="22"/>
        <v>1.671201942446815</v>
      </c>
      <c r="AA44" s="1"/>
      <c r="AB44" s="1">
        <f t="shared" ref="AB44:AE44" si="23">627.5095*(CY44+DD44-CJ44)</f>
        <v>-2.6384836644080507</v>
      </c>
      <c r="AC44" s="1">
        <f t="shared" si="23"/>
        <v>2.5463331494987971</v>
      </c>
      <c r="AD44" s="1">
        <f t="shared" si="23"/>
        <v>0.81785468126196914</v>
      </c>
      <c r="AE44" s="1">
        <f t="shared" si="23"/>
        <v>1.5232670735594598</v>
      </c>
      <c r="AF44" s="1"/>
      <c r="AG44" s="1"/>
      <c r="AH44" t="s">
        <v>174</v>
      </c>
      <c r="AI44">
        <v>-324.83453674685001</v>
      </c>
      <c r="AJ44">
        <v>-326.02297657000003</v>
      </c>
      <c r="AK44">
        <v>-326.07151640680303</v>
      </c>
      <c r="AL44">
        <v>-326.13179711015999</v>
      </c>
      <c r="AM44" t="s">
        <v>174</v>
      </c>
      <c r="AN44">
        <v>-246.77501255833499</v>
      </c>
      <c r="AO44">
        <v>-247.65656010999999</v>
      </c>
      <c r="AP44">
        <v>-247.680450597001</v>
      </c>
      <c r="AQ44">
        <v>-247.72715022072001</v>
      </c>
      <c r="AR44" t="s">
        <v>174</v>
      </c>
      <c r="AS44">
        <v>-78.063540916256997</v>
      </c>
      <c r="AT44">
        <v>-78.362438879999999</v>
      </c>
      <c r="AU44">
        <v>-78.389467405618007</v>
      </c>
      <c r="AV44">
        <v>-78.402139616672002</v>
      </c>
      <c r="AW44" t="s">
        <v>237</v>
      </c>
      <c r="AX44">
        <v>-78.063671467865007</v>
      </c>
      <c r="AY44">
        <v>-78.363178110000007</v>
      </c>
      <c r="AZ44">
        <v>-78.390138236544004</v>
      </c>
      <c r="BA44">
        <v>-78.402879981953006</v>
      </c>
      <c r="BB44" t="s">
        <v>257</v>
      </c>
      <c r="BC44">
        <v>-246.775228391756</v>
      </c>
      <c r="BD44">
        <v>-247.65732204</v>
      </c>
      <c r="BE44">
        <v>-247.681176804214</v>
      </c>
      <c r="BF44">
        <v>-247.72793188406399</v>
      </c>
      <c r="BI44" t="s">
        <v>174</v>
      </c>
      <c r="BJ44">
        <v>-324.85834534184897</v>
      </c>
      <c r="BK44">
        <v>-326.21443476000002</v>
      </c>
      <c r="BL44">
        <v>-326.25020909221598</v>
      </c>
      <c r="BM44">
        <v>-326.32313013512601</v>
      </c>
      <c r="BN44" t="s">
        <v>174</v>
      </c>
      <c r="BO44">
        <v>-246.79304019775699</v>
      </c>
      <c r="BP44">
        <v>-247.79832696</v>
      </c>
      <c r="BQ44">
        <v>-247.813201446812</v>
      </c>
      <c r="BR44">
        <v>-247.86938880806801</v>
      </c>
      <c r="BS44" t="s">
        <v>174</v>
      </c>
      <c r="BT44">
        <v>-78.069439819492999</v>
      </c>
      <c r="BU44">
        <v>-78.411927770000005</v>
      </c>
      <c r="BV44">
        <v>-78.435582538152005</v>
      </c>
      <c r="BW44">
        <v>-78.451240105435005</v>
      </c>
      <c r="BX44" t="s">
        <v>237</v>
      </c>
      <c r="BY44">
        <v>-78.069475023463994</v>
      </c>
      <c r="BZ44">
        <v>-78.412191660000005</v>
      </c>
      <c r="CA44">
        <v>-78.435774891454997</v>
      </c>
      <c r="CB44">
        <v>-78.451458396266005</v>
      </c>
      <c r="CC44" t="s">
        <v>257</v>
      </c>
      <c r="CD44">
        <v>-246.79311711409099</v>
      </c>
      <c r="CE44">
        <v>-247.79863829999999</v>
      </c>
      <c r="CF44">
        <v>-247.81346109609399</v>
      </c>
      <c r="CG44">
        <v>-247.869674449217</v>
      </c>
      <c r="CI44" t="s">
        <v>174</v>
      </c>
      <c r="CJ44">
        <v>-324.861677383646</v>
      </c>
      <c r="CK44">
        <v>-326.28102679</v>
      </c>
      <c r="CL44">
        <v>-326.30262184222198</v>
      </c>
      <c r="CM44">
        <v>-326.37930519257401</v>
      </c>
      <c r="CN44" t="s">
        <v>174</v>
      </c>
      <c r="CO44">
        <v>-246.79551753604801</v>
      </c>
      <c r="CP44">
        <v>-247.84820658000001</v>
      </c>
      <c r="CQ44">
        <v>-247.85301292254101</v>
      </c>
      <c r="CR44">
        <v>-247.912056112019</v>
      </c>
      <c r="CS44" t="s">
        <v>174</v>
      </c>
      <c r="CT44">
        <v>-78.070306911366998</v>
      </c>
      <c r="CU44">
        <v>-78.428455380000003</v>
      </c>
      <c r="CV44">
        <v>-78.448095664011007</v>
      </c>
      <c r="CW44">
        <v>-78.464585850847001</v>
      </c>
      <c r="CX44" t="s">
        <v>237</v>
      </c>
      <c r="CY44">
        <v>-78.070327240501996</v>
      </c>
      <c r="CZ44">
        <v>-78.428594419999996</v>
      </c>
      <c r="DA44">
        <v>-78.448184606660007</v>
      </c>
      <c r="DB44">
        <v>-78.464686981822993</v>
      </c>
      <c r="DC44" t="s">
        <v>257</v>
      </c>
      <c r="DD44">
        <v>-246.795554834331</v>
      </c>
      <c r="DE44">
        <v>-247.84837453</v>
      </c>
      <c r="DF44">
        <v>-247.85313390121999</v>
      </c>
      <c r="DG44">
        <v>-247.912190730253</v>
      </c>
      <c r="DL44" s="1"/>
      <c r="DM44" s="1"/>
      <c r="DN44" s="1"/>
      <c r="DO44" s="1"/>
    </row>
    <row r="45" spans="1:119" x14ac:dyDescent="0.2">
      <c r="A45" t="s">
        <v>165</v>
      </c>
      <c r="B45" s="1"/>
      <c r="C45" s="1">
        <f t="shared" si="21"/>
        <v>-2.8491262378739548</v>
      </c>
      <c r="D45" s="1">
        <f t="shared" si="21"/>
        <v>3.6263209246116106</v>
      </c>
      <c r="E45" s="1">
        <f t="shared" si="21"/>
        <v>2.4548008387327069</v>
      </c>
      <c r="F45" s="1">
        <f t="shared" si="21"/>
        <v>3.233867986240035</v>
      </c>
      <c r="G45" s="1"/>
      <c r="H45" s="1">
        <f t="shared" si="5"/>
        <v>-3.3601803636925389</v>
      </c>
      <c r="I45" s="1">
        <f t="shared" si="6"/>
        <v>2.2909995339299947</v>
      </c>
      <c r="J45" s="1">
        <f t="shared" si="7"/>
        <v>1.1784672844060902</v>
      </c>
      <c r="K45" s="1">
        <f t="shared" si="8"/>
        <v>1.8683453533134888</v>
      </c>
      <c r="L45" s="1"/>
      <c r="M45" s="1">
        <f t="shared" si="2"/>
        <v>-3.243394908894349</v>
      </c>
      <c r="N45" s="1">
        <f t="shared" si="2"/>
        <v>3.9461562417030511</v>
      </c>
      <c r="O45" s="1">
        <f t="shared" si="2"/>
        <v>2.600847318151045</v>
      </c>
      <c r="P45" s="1">
        <f t="shared" si="2"/>
        <v>3.5883955857844039</v>
      </c>
      <c r="Q45" s="1"/>
      <c r="R45" s="1">
        <f t="shared" ref="R45:U77" si="24">627.5095*(BY45+CD45-BJ45)</f>
        <v>-3.3688240792762851</v>
      </c>
      <c r="S45" s="1">
        <f t="shared" si="24"/>
        <v>3.3136078404306306</v>
      </c>
      <c r="T45" s="1">
        <f t="shared" si="24"/>
        <v>2.0801772580473474</v>
      </c>
      <c r="U45" s="1">
        <f t="shared" si="24"/>
        <v>3.0181023530513973</v>
      </c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t="s">
        <v>165</v>
      </c>
      <c r="AI45">
        <v>-392.80189397408202</v>
      </c>
      <c r="AJ45">
        <v>-394.39497413999999</v>
      </c>
      <c r="AK45">
        <v>-394.53044764886101</v>
      </c>
      <c r="AL45">
        <v>-394.590568461987</v>
      </c>
      <c r="AM45" t="s">
        <v>165</v>
      </c>
      <c r="AN45">
        <v>-196.40321666605101</v>
      </c>
      <c r="AO45">
        <v>-197.19459757000001</v>
      </c>
      <c r="AP45">
        <v>-197.26326766897199</v>
      </c>
      <c r="AQ45">
        <v>-197.292707361</v>
      </c>
      <c r="AR45" t="s">
        <v>165</v>
      </c>
      <c r="AS45">
        <v>-196.40321767951201</v>
      </c>
      <c r="AT45">
        <v>-197.19459766</v>
      </c>
      <c r="AU45">
        <v>-197.26326800590499</v>
      </c>
      <c r="AV45">
        <v>-197.292707604528</v>
      </c>
      <c r="AW45" t="s">
        <v>353</v>
      </c>
      <c r="AX45">
        <v>-196.403624867996</v>
      </c>
      <c r="AY45">
        <v>-197.19566159999999</v>
      </c>
      <c r="AZ45">
        <v>-197.26428494136999</v>
      </c>
      <c r="BA45">
        <v>-197.29379560530501</v>
      </c>
      <c r="BB45" t="s">
        <v>354</v>
      </c>
      <c r="BC45">
        <v>-196.403623894123</v>
      </c>
      <c r="BD45">
        <v>-197.19566159999999</v>
      </c>
      <c r="BE45">
        <v>-197.26428470041</v>
      </c>
      <c r="BF45">
        <v>-197.29379545896401</v>
      </c>
      <c r="BI45" t="s">
        <v>165</v>
      </c>
      <c r="BJ45">
        <v>-392.82812591601902</v>
      </c>
      <c r="BK45">
        <v>-394.65886175000003</v>
      </c>
      <c r="BL45">
        <v>-394.77581564146999</v>
      </c>
      <c r="BM45">
        <v>-394.85228412316599</v>
      </c>
      <c r="BN45" t="s">
        <v>165</v>
      </c>
      <c r="BO45">
        <v>-196.41664677448901</v>
      </c>
      <c r="BP45">
        <v>-197.32628654000001</v>
      </c>
      <c r="BQ45">
        <v>-197.38583528927501</v>
      </c>
      <c r="BR45">
        <v>-197.42328270857601</v>
      </c>
      <c r="BS45" t="s">
        <v>165</v>
      </c>
      <c r="BT45">
        <v>-196.41664782010599</v>
      </c>
      <c r="BU45">
        <v>-197.32628661000001</v>
      </c>
      <c r="BV45">
        <v>-197.38583563834101</v>
      </c>
      <c r="BW45">
        <v>-197.42328294246201</v>
      </c>
      <c r="BX45" t="s">
        <v>353</v>
      </c>
      <c r="BY45">
        <v>-196.41674775756101</v>
      </c>
      <c r="BZ45">
        <v>-197.32679062</v>
      </c>
      <c r="CA45">
        <v>-197.386250500193</v>
      </c>
      <c r="CB45">
        <v>-197.42373734361399</v>
      </c>
      <c r="CC45" t="s">
        <v>354</v>
      </c>
      <c r="CD45">
        <v>-196.416746721132</v>
      </c>
      <c r="CE45">
        <v>-197.32679056000001</v>
      </c>
      <c r="CF45">
        <v>-197.38625016794501</v>
      </c>
      <c r="CG45">
        <v>-197.42373712750199</v>
      </c>
    </row>
    <row r="46" spans="1:119" x14ac:dyDescent="0.2">
      <c r="A46" t="s">
        <v>200</v>
      </c>
      <c r="B46" s="1"/>
      <c r="C46" s="1">
        <f t="shared" si="21"/>
        <v>-1.9869143413599057</v>
      </c>
      <c r="D46" s="1">
        <f t="shared" si="21"/>
        <v>2.4291143749022539</v>
      </c>
      <c r="E46" s="1">
        <f t="shared" si="21"/>
        <v>1.6464712653177129</v>
      </c>
      <c r="F46" s="1">
        <f t="shared" si="21"/>
        <v>2.1968163751969425</v>
      </c>
      <c r="G46" s="1"/>
      <c r="H46" s="1">
        <f t="shared" si="5"/>
        <v>-2.3069435870842496</v>
      </c>
      <c r="I46" s="1">
        <f t="shared" si="6"/>
        <v>1.5310729792581386</v>
      </c>
      <c r="J46" s="1">
        <f t="shared" si="7"/>
        <v>0.79910960770487516</v>
      </c>
      <c r="K46" s="1">
        <f t="shared" si="8"/>
        <v>1.281809976563878</v>
      </c>
      <c r="L46" s="1"/>
      <c r="M46" s="1">
        <f t="shared" si="2"/>
        <v>-2.2282001464817616</v>
      </c>
      <c r="N46" s="1">
        <f t="shared" si="2"/>
        <v>2.6892672633660979</v>
      </c>
      <c r="O46" s="1">
        <f t="shared" si="2"/>
        <v>1.8057488986577441</v>
      </c>
      <c r="P46" s="1">
        <f t="shared" si="2"/>
        <v>2.5028069946593314</v>
      </c>
      <c r="Q46" s="1"/>
      <c r="R46" s="1">
        <f t="shared" si="24"/>
        <v>-2.3213579252284489</v>
      </c>
      <c r="S46" s="1">
        <f t="shared" si="24"/>
        <v>2.2325846745705249</v>
      </c>
      <c r="T46" s="1">
        <f t="shared" si="24"/>
        <v>1.4325956838814291</v>
      </c>
      <c r="U46" s="1">
        <f t="shared" si="24"/>
        <v>2.0910663118191875</v>
      </c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t="s">
        <v>200</v>
      </c>
      <c r="AI46">
        <v>-392.80412329260503</v>
      </c>
      <c r="AJ46">
        <v>-394.40095262</v>
      </c>
      <c r="AK46">
        <v>-394.53468592852101</v>
      </c>
      <c r="AL46">
        <v>-394.59520424432901</v>
      </c>
      <c r="AM46" t="s">
        <v>200</v>
      </c>
      <c r="AN46">
        <v>-196.40321792022101</v>
      </c>
      <c r="AO46">
        <v>-197.19459802</v>
      </c>
      <c r="AP46">
        <v>-197.26327017399399</v>
      </c>
      <c r="AQ46">
        <v>-197.29271029296399</v>
      </c>
      <c r="AR46" t="s">
        <v>200</v>
      </c>
      <c r="AS46">
        <v>-196.404071721804</v>
      </c>
      <c r="AT46">
        <v>-197.20248355999999</v>
      </c>
      <c r="AU46">
        <v>-197.26879193566</v>
      </c>
      <c r="AV46">
        <v>-197.29899310177601</v>
      </c>
      <c r="AW46" t="s">
        <v>355</v>
      </c>
      <c r="AX46">
        <v>-196.40425819463101</v>
      </c>
      <c r="AY46">
        <v>-197.20311687</v>
      </c>
      <c r="AZ46">
        <v>-197.26937995104399</v>
      </c>
      <c r="BA46">
        <v>-197.29963749602101</v>
      </c>
      <c r="BB46" t="s">
        <v>356</v>
      </c>
      <c r="BC46">
        <v>-196.40354144643899</v>
      </c>
      <c r="BD46">
        <v>-197.19539583</v>
      </c>
      <c r="BE46">
        <v>-197.26403251530999</v>
      </c>
      <c r="BF46">
        <v>-197.293524054171</v>
      </c>
      <c r="BI46" t="s">
        <v>200</v>
      </c>
      <c r="BJ46">
        <v>-392.83007075841698</v>
      </c>
      <c r="BK46">
        <v>-394.66445637999999</v>
      </c>
      <c r="BL46">
        <v>-394.77952305630998</v>
      </c>
      <c r="BM46">
        <v>-394.856438631267</v>
      </c>
      <c r="BN46" t="s">
        <v>200</v>
      </c>
      <c r="BO46">
        <v>-196.416647187243</v>
      </c>
      <c r="BP46">
        <v>-197.32628545</v>
      </c>
      <c r="BQ46">
        <v>-197.38583609413999</v>
      </c>
      <c r="BR46">
        <v>-197.42328404096801</v>
      </c>
      <c r="BS46" t="s">
        <v>200</v>
      </c>
      <c r="BT46">
        <v>-196.416974433984</v>
      </c>
      <c r="BU46">
        <v>-197.33388531</v>
      </c>
      <c r="BV46">
        <v>-197.39080931824799</v>
      </c>
      <c r="BW46">
        <v>-197.42916611363901</v>
      </c>
      <c r="BX46" t="s">
        <v>355</v>
      </c>
      <c r="BY46">
        <v>-196.417036571175</v>
      </c>
      <c r="BZ46">
        <v>-197.33422525</v>
      </c>
      <c r="CA46">
        <v>-197.39108127904399</v>
      </c>
      <c r="CB46">
        <v>-197.42946877802899</v>
      </c>
      <c r="CC46" t="s">
        <v>356</v>
      </c>
      <c r="CD46">
        <v>-196.41673350641599</v>
      </c>
      <c r="CE46">
        <v>-197.32667327999999</v>
      </c>
      <c r="CF46">
        <v>-197.386158790819</v>
      </c>
      <c r="CG46">
        <v>-197.423637527095</v>
      </c>
    </row>
    <row r="47" spans="1:119" x14ac:dyDescent="0.2">
      <c r="A47" t="s">
        <v>197</v>
      </c>
      <c r="B47" s="1"/>
      <c r="C47" s="1">
        <f t="shared" si="21"/>
        <v>-1.5026817273259632</v>
      </c>
      <c r="D47" s="1">
        <f t="shared" si="21"/>
        <v>1.5309098267657217</v>
      </c>
      <c r="E47" s="1">
        <f t="shared" si="21"/>
        <v>1.0343644666796641</v>
      </c>
      <c r="F47" s="1">
        <f t="shared" si="21"/>
        <v>1.4342589881587959</v>
      </c>
      <c r="G47" s="1"/>
      <c r="H47" s="1">
        <f t="shared" si="5"/>
        <v>-1.6893133582116022</v>
      </c>
      <c r="I47" s="1">
        <f t="shared" si="6"/>
        <v>0.95016233471949463</v>
      </c>
      <c r="J47" s="1">
        <f t="shared" si="7"/>
        <v>0.4976227481175905</v>
      </c>
      <c r="K47" s="1">
        <f t="shared" si="8"/>
        <v>0.84581335261642243</v>
      </c>
      <c r="L47" s="1"/>
      <c r="M47" s="1">
        <f t="shared" si="2"/>
        <v>-1.6128274024648825</v>
      </c>
      <c r="N47" s="1">
        <f t="shared" si="2"/>
        <v>1.7621659027668843</v>
      </c>
      <c r="O47" s="1">
        <f t="shared" si="2"/>
        <v>1.2008489135888791</v>
      </c>
      <c r="P47" s="1">
        <f t="shared" si="2"/>
        <v>1.7008615617228944</v>
      </c>
      <c r="Q47" s="1"/>
      <c r="R47" s="1">
        <f t="shared" si="24"/>
        <v>-1.6782634524344817</v>
      </c>
      <c r="S47" s="1">
        <f t="shared" si="24"/>
        <v>1.439349915611474</v>
      </c>
      <c r="T47" s="1">
        <f t="shared" si="24"/>
        <v>0.94281594606498065</v>
      </c>
      <c r="U47" s="1">
        <f t="shared" si="24"/>
        <v>1.4129487228445015</v>
      </c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t="s">
        <v>197</v>
      </c>
      <c r="AI47">
        <v>-392.80577457209199</v>
      </c>
      <c r="AJ47">
        <v>-394.40740914999998</v>
      </c>
      <c r="AK47">
        <v>-394.53924238044101</v>
      </c>
      <c r="AL47">
        <v>-394.60028084700701</v>
      </c>
      <c r="AM47" t="s">
        <v>197</v>
      </c>
      <c r="AN47">
        <v>-196.40408464872101</v>
      </c>
      <c r="AO47">
        <v>-197.20248479</v>
      </c>
      <c r="AP47">
        <v>-197.2687970632</v>
      </c>
      <c r="AQ47">
        <v>-197.298997663276</v>
      </c>
      <c r="AR47" t="s">
        <v>197</v>
      </c>
      <c r="AS47">
        <v>-196.40408459903301</v>
      </c>
      <c r="AT47">
        <v>-197.20248470000001</v>
      </c>
      <c r="AU47">
        <v>-197.268796952608</v>
      </c>
      <c r="AV47">
        <v>-197.29899754664001</v>
      </c>
      <c r="AW47" t="s">
        <v>357</v>
      </c>
      <c r="AX47">
        <v>-196.40423329900301</v>
      </c>
      <c r="AY47">
        <v>-197.20294742999999</v>
      </c>
      <c r="AZ47">
        <v>-197.26922461972299</v>
      </c>
      <c r="BA47">
        <v>-197.29946641151801</v>
      </c>
      <c r="BB47" t="s">
        <v>358</v>
      </c>
      <c r="BC47">
        <v>-196.40423336517401</v>
      </c>
      <c r="BD47">
        <v>-197.20294754</v>
      </c>
      <c r="BE47">
        <v>-197.26922474842399</v>
      </c>
      <c r="BF47">
        <v>-197.29946654617001</v>
      </c>
      <c r="BI47" t="s">
        <v>197</v>
      </c>
      <c r="BJ47">
        <v>-392.83140277058698</v>
      </c>
      <c r="BK47">
        <v>-394.67057591999998</v>
      </c>
      <c r="BL47">
        <v>-394.78353785565901</v>
      </c>
      <c r="BM47">
        <v>-394.86104686872397</v>
      </c>
      <c r="BN47" t="s">
        <v>197</v>
      </c>
      <c r="BO47">
        <v>-196.41698649989499</v>
      </c>
      <c r="BP47">
        <v>-197.33388389000001</v>
      </c>
      <c r="BQ47">
        <v>-197.390812124148</v>
      </c>
      <c r="BR47">
        <v>-197.42916822368599</v>
      </c>
      <c r="BS47" t="s">
        <v>197</v>
      </c>
      <c r="BT47">
        <v>-196.41698647465299</v>
      </c>
      <c r="BU47">
        <v>-197.33388384</v>
      </c>
      <c r="BV47">
        <v>-197.39081205703499</v>
      </c>
      <c r="BW47">
        <v>-197.42916814972</v>
      </c>
      <c r="BX47" t="s">
        <v>357</v>
      </c>
      <c r="BY47">
        <v>-196.41703861189001</v>
      </c>
      <c r="BZ47">
        <v>-197.33414106000001</v>
      </c>
      <c r="CA47">
        <v>-197.3910176558</v>
      </c>
      <c r="CB47">
        <v>-197.42939755678299</v>
      </c>
      <c r="CC47" t="s">
        <v>358</v>
      </c>
      <c r="CD47">
        <v>-196.41703864163699</v>
      </c>
      <c r="CE47">
        <v>-197.33414110999999</v>
      </c>
      <c r="CF47">
        <v>-197.391017727074</v>
      </c>
      <c r="CG47">
        <v>-197.42939763491799</v>
      </c>
    </row>
    <row r="48" spans="1:119" x14ac:dyDescent="0.2">
      <c r="A48" t="s">
        <v>203</v>
      </c>
      <c r="B48" s="1"/>
      <c r="C48" s="1">
        <f t="shared" si="21"/>
        <v>-2.0160402305702272</v>
      </c>
      <c r="D48" s="1">
        <f t="shared" si="21"/>
        <v>2.2231155562301579</v>
      </c>
      <c r="E48" s="1">
        <f t="shared" si="21"/>
        <v>1.4499547602740075</v>
      </c>
      <c r="F48" s="1">
        <f t="shared" si="21"/>
        <v>1.9849222264736337</v>
      </c>
      <c r="G48" s="1"/>
      <c r="H48" s="1">
        <f t="shared" si="5"/>
        <v>-2.3060864329752109</v>
      </c>
      <c r="I48" s="1">
        <f t="shared" si="6"/>
        <v>1.3931589413424939</v>
      </c>
      <c r="J48" s="1">
        <f t="shared" si="7"/>
        <v>0.66540289733999447</v>
      </c>
      <c r="K48" s="1">
        <f t="shared" si="8"/>
        <v>1.1348936710598985</v>
      </c>
      <c r="L48" s="1"/>
      <c r="M48" s="1">
        <f t="shared" si="2"/>
        <v>-2.2306494647629114</v>
      </c>
      <c r="N48" s="1">
        <f t="shared" si="2"/>
        <v>2.4956303818413264</v>
      </c>
      <c r="O48" s="1">
        <f t="shared" si="2"/>
        <v>1.6251085942044743</v>
      </c>
      <c r="P48" s="1">
        <f t="shared" si="2"/>
        <v>2.2978873423715864</v>
      </c>
      <c r="Q48" s="1"/>
      <c r="R48" s="1">
        <f t="shared" si="24"/>
        <v>-2.315723190496275</v>
      </c>
      <c r="S48" s="1">
        <f t="shared" si="24"/>
        <v>2.0623099717509565</v>
      </c>
      <c r="T48" s="1">
        <f t="shared" si="24"/>
        <v>1.2705116993961481</v>
      </c>
      <c r="U48" s="1">
        <f t="shared" si="24"/>
        <v>1.9064071566423944</v>
      </c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t="s">
        <v>203</v>
      </c>
      <c r="AI48">
        <v>-391.62997182982599</v>
      </c>
      <c r="AJ48">
        <v>-393.20553138000002</v>
      </c>
      <c r="AK48">
        <v>-393.32802741432897</v>
      </c>
      <c r="AL48">
        <v>-393.38986822299302</v>
      </c>
      <c r="AM48" t="s">
        <v>203</v>
      </c>
      <c r="AN48">
        <v>-195.22910563423099</v>
      </c>
      <c r="AO48">
        <v>-195.99950734000001</v>
      </c>
      <c r="AP48">
        <v>-196.05692064622801</v>
      </c>
      <c r="AQ48">
        <v>-196.08770639700401</v>
      </c>
      <c r="AR48" t="s">
        <v>203</v>
      </c>
      <c r="AS48">
        <v>-196.40407896007201</v>
      </c>
      <c r="AT48">
        <v>-197.20248128</v>
      </c>
      <c r="AU48">
        <v>-197.26879611820601</v>
      </c>
      <c r="AV48">
        <v>-197.29899865120601</v>
      </c>
      <c r="AW48" t="s">
        <v>359</v>
      </c>
      <c r="AX48">
        <v>-196.40426111597199</v>
      </c>
      <c r="AY48">
        <v>-197.20309377000001</v>
      </c>
      <c r="AZ48">
        <v>-197.269364633029</v>
      </c>
      <c r="BA48">
        <v>-197.29962169525601</v>
      </c>
      <c r="BB48" t="s">
        <v>360</v>
      </c>
      <c r="BC48">
        <v>-195.22938569635701</v>
      </c>
      <c r="BD48">
        <v>-196.00021747</v>
      </c>
      <c r="BE48">
        <v>-196.05760239432999</v>
      </c>
      <c r="BF48">
        <v>-196.08843795962599</v>
      </c>
      <c r="BI48" t="s">
        <v>203</v>
      </c>
      <c r="BJ48">
        <v>-391.65551398875999</v>
      </c>
      <c r="BK48">
        <v>-393.46415388999998</v>
      </c>
      <c r="BL48">
        <v>-393.56831430756</v>
      </c>
      <c r="BM48">
        <v>-393.64644483331699</v>
      </c>
      <c r="BN48" t="s">
        <v>203</v>
      </c>
      <c r="BO48">
        <v>-195.24208909486799</v>
      </c>
      <c r="BP48">
        <v>-196.12629962</v>
      </c>
      <c r="BQ48">
        <v>-196.17491701981501</v>
      </c>
      <c r="BR48">
        <v>-196.213617303386</v>
      </c>
      <c r="BS48" t="s">
        <v>203</v>
      </c>
      <c r="BT48">
        <v>-196.41697965993899</v>
      </c>
      <c r="BU48">
        <v>-197.33387723000001</v>
      </c>
      <c r="BV48">
        <v>-197.39080751245999</v>
      </c>
      <c r="BW48">
        <v>-197.42916561351001</v>
      </c>
      <c r="BX48" t="s">
        <v>359</v>
      </c>
      <c r="BY48">
        <v>-196.41704060054201</v>
      </c>
      <c r="BZ48">
        <v>-197.33420199</v>
      </c>
      <c r="CA48">
        <v>-197.39106781445099</v>
      </c>
      <c r="CB48">
        <v>-197.42945526977101</v>
      </c>
      <c r="CC48" t="s">
        <v>360</v>
      </c>
      <c r="CD48">
        <v>-195.242163727871</v>
      </c>
      <c r="CE48">
        <v>-196.12666540000001</v>
      </c>
      <c r="CF48">
        <v>-196.175221803922</v>
      </c>
      <c r="CG48">
        <v>-196.213951510486</v>
      </c>
    </row>
    <row r="49" spans="1:119" x14ac:dyDescent="0.2">
      <c r="A49" t="s">
        <v>201</v>
      </c>
      <c r="B49" s="1"/>
      <c r="C49" s="1">
        <f t="shared" si="21"/>
        <v>-2.2248787744655361</v>
      </c>
      <c r="D49" s="1">
        <f t="shared" si="21"/>
        <v>2.8289697033843302</v>
      </c>
      <c r="E49" s="1">
        <f t="shared" si="21"/>
        <v>1.8961861664536952</v>
      </c>
      <c r="F49" s="1">
        <f t="shared" si="21"/>
        <v>2.5385313433285486</v>
      </c>
      <c r="G49" s="1"/>
      <c r="H49" s="1">
        <f t="shared" si="5"/>
        <v>-2.5835415687652872</v>
      </c>
      <c r="I49" s="1">
        <f t="shared" si="6"/>
        <v>1.8499168313021321</v>
      </c>
      <c r="J49" s="1">
        <f t="shared" si="7"/>
        <v>0.95556103991379882</v>
      </c>
      <c r="K49" s="1">
        <f t="shared" si="8"/>
        <v>1.523455709188585</v>
      </c>
      <c r="L49" s="1"/>
      <c r="M49" s="1">
        <f t="shared" si="2"/>
        <v>-2.5037221865410624</v>
      </c>
      <c r="N49" s="1">
        <f t="shared" si="2"/>
        <v>3.120761620861022</v>
      </c>
      <c r="O49" s="1">
        <f t="shared" si="2"/>
        <v>2.0534731514350093</v>
      </c>
      <c r="P49" s="1">
        <f t="shared" si="2"/>
        <v>2.8563934843349079</v>
      </c>
      <c r="Q49" s="1"/>
      <c r="R49" s="1">
        <f t="shared" si="24"/>
        <v>-2.5935960248232397</v>
      </c>
      <c r="S49" s="1">
        <f t="shared" si="24"/>
        <v>2.6307331772140565</v>
      </c>
      <c r="T49" s="1">
        <f t="shared" si="24"/>
        <v>1.6488078534156363</v>
      </c>
      <c r="U49" s="1">
        <f t="shared" si="24"/>
        <v>2.4096850843430269</v>
      </c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t="s">
        <v>201</v>
      </c>
      <c r="AI49">
        <v>-390.45451270801198</v>
      </c>
      <c r="AJ49">
        <v>-392.00357731000003</v>
      </c>
      <c r="AK49">
        <v>-392.11683916080102</v>
      </c>
      <c r="AL49">
        <v>-392.17945101750001</v>
      </c>
      <c r="AM49" t="s">
        <v>201</v>
      </c>
      <c r="AN49">
        <v>-195.22902652431199</v>
      </c>
      <c r="AO49">
        <v>-195.99953475999999</v>
      </c>
      <c r="AP49">
        <v>-196.056907778469</v>
      </c>
      <c r="AQ49">
        <v>-196.08770212717801</v>
      </c>
      <c r="AR49" t="s">
        <v>201</v>
      </c>
      <c r="AS49">
        <v>-195.229031753567</v>
      </c>
      <c r="AT49">
        <v>-195.99953429999999</v>
      </c>
      <c r="AU49">
        <v>-196.056909617456</v>
      </c>
      <c r="AV49">
        <v>-196.08770348329099</v>
      </c>
      <c r="AW49" t="s">
        <v>361</v>
      </c>
      <c r="AX49">
        <v>-195.22931756789399</v>
      </c>
      <c r="AY49">
        <v>-196.00031442</v>
      </c>
      <c r="AZ49">
        <v>-196.05765911878001</v>
      </c>
      <c r="BA49">
        <v>-196.08851230231701</v>
      </c>
      <c r="BB49" t="s">
        <v>362</v>
      </c>
      <c r="BC49">
        <v>-195.229312275506</v>
      </c>
      <c r="BD49">
        <v>-196.00031486</v>
      </c>
      <c r="BE49">
        <v>-196.05765725863699</v>
      </c>
      <c r="BF49">
        <v>-196.088510934075</v>
      </c>
      <c r="BI49" t="s">
        <v>201</v>
      </c>
      <c r="BJ49">
        <v>-390.48002913924199</v>
      </c>
      <c r="BK49">
        <v>-392.25762701999997</v>
      </c>
      <c r="BL49">
        <v>-392.35307319240701</v>
      </c>
      <c r="BM49">
        <v>-392.43177280492398</v>
      </c>
      <c r="BN49" t="s">
        <v>201</v>
      </c>
      <c r="BO49">
        <v>-195.24200690764201</v>
      </c>
      <c r="BP49">
        <v>-196.12632718</v>
      </c>
      <c r="BQ49">
        <v>-196.17489940216799</v>
      </c>
      <c r="BR49">
        <v>-196.21360972455599</v>
      </c>
      <c r="BS49" t="s">
        <v>201</v>
      </c>
      <c r="BT49">
        <v>-195.24201216671099</v>
      </c>
      <c r="BU49">
        <v>-196.12632658999999</v>
      </c>
      <c r="BV49">
        <v>-196.17490137260799</v>
      </c>
      <c r="BW49">
        <v>-196.213611127793</v>
      </c>
      <c r="BX49" t="s">
        <v>361</v>
      </c>
      <c r="BY49">
        <v>-195.24208378460801</v>
      </c>
      <c r="BZ49">
        <v>-196.12671705</v>
      </c>
      <c r="CA49">
        <v>-196.17522381361201</v>
      </c>
      <c r="CB49">
        <v>-196.213967066782</v>
      </c>
      <c r="CC49" t="s">
        <v>362</v>
      </c>
      <c r="CD49">
        <v>-195.24207851281699</v>
      </c>
      <c r="CE49">
        <v>-196.12671763</v>
      </c>
      <c r="CF49">
        <v>-196.17522183633801</v>
      </c>
      <c r="CG49">
        <v>-196.213965660686</v>
      </c>
    </row>
    <row r="50" spans="1:119" x14ac:dyDescent="0.2">
      <c r="A50" t="s">
        <v>192</v>
      </c>
      <c r="B50" s="1"/>
      <c r="C50" s="1">
        <f t="shared" si="21"/>
        <v>-2.3896762656754928</v>
      </c>
      <c r="D50" s="1">
        <f t="shared" si="21"/>
        <v>4.4559324093215169</v>
      </c>
      <c r="E50" s="1">
        <f t="shared" si="21"/>
        <v>2.5695405454126967</v>
      </c>
      <c r="F50" s="1">
        <f t="shared" si="21"/>
        <v>3.3717588087969146</v>
      </c>
      <c r="G50" s="1"/>
      <c r="H50" s="1">
        <f t="shared" si="5"/>
        <v>-2.8064747428397525</v>
      </c>
      <c r="I50" s="1">
        <f t="shared" si="6"/>
        <v>3.0560904918173288</v>
      </c>
      <c r="J50" s="1">
        <f t="shared" si="7"/>
        <v>1.2512087422278362</v>
      </c>
      <c r="K50" s="1">
        <f t="shared" si="8"/>
        <v>1.9454553635118759</v>
      </c>
      <c r="L50" s="1"/>
      <c r="M50" s="1">
        <f t="shared" si="2"/>
        <v>-2.7169700859085091</v>
      </c>
      <c r="N50" s="1">
        <f t="shared" si="2"/>
        <v>4.5701893390470145</v>
      </c>
      <c r="O50" s="1">
        <f t="shared" si="2"/>
        <v>2.4356927094325869</v>
      </c>
      <c r="P50" s="1">
        <f t="shared" si="2"/>
        <v>3.4028972590641575</v>
      </c>
      <c r="Q50" s="1"/>
      <c r="R50" s="1">
        <f t="shared" si="24"/>
        <v>-2.8571389744306042</v>
      </c>
      <c r="S50" s="1">
        <f t="shared" si="24"/>
        <v>3.9368691011193651</v>
      </c>
      <c r="T50" s="1">
        <f t="shared" si="24"/>
        <v>1.922425749161109</v>
      </c>
      <c r="U50" s="1">
        <f t="shared" si="24"/>
        <v>2.8356025773374873</v>
      </c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t="s">
        <v>192</v>
      </c>
      <c r="AI50">
        <v>-426.00228798073698</v>
      </c>
      <c r="AJ50">
        <v>-427.63541103</v>
      </c>
      <c r="AK50">
        <v>-427.720249904779</v>
      </c>
      <c r="AL50">
        <v>-427.79718340000699</v>
      </c>
      <c r="AM50" t="s">
        <v>192</v>
      </c>
      <c r="AN50">
        <v>-230.77710699072901</v>
      </c>
      <c r="AO50">
        <v>-231.62878419</v>
      </c>
      <c r="AP50">
        <v>-231.65926059322001</v>
      </c>
      <c r="AQ50">
        <v>-231.70411818458399</v>
      </c>
      <c r="AR50" t="s">
        <v>192</v>
      </c>
      <c r="AS50">
        <v>-195.22898918138301</v>
      </c>
      <c r="AT50">
        <v>-195.99952586000001</v>
      </c>
      <c r="AU50">
        <v>-196.05689448822099</v>
      </c>
      <c r="AV50">
        <v>-196.08769197596001</v>
      </c>
      <c r="AW50" t="s">
        <v>363</v>
      </c>
      <c r="AX50">
        <v>-195.229313760579</v>
      </c>
      <c r="AY50">
        <v>-196.00043287</v>
      </c>
      <c r="AZ50">
        <v>-196.057763328731</v>
      </c>
      <c r="BA50">
        <v>-196.08862764119601</v>
      </c>
      <c r="BB50" t="s">
        <v>364</v>
      </c>
      <c r="BC50">
        <v>-230.77744662215801</v>
      </c>
      <c r="BD50">
        <v>-231.63010797000001</v>
      </c>
      <c r="BE50">
        <v>-231.66049264808001</v>
      </c>
      <c r="BF50">
        <v>-231.70545547847499</v>
      </c>
      <c r="BI50" t="s">
        <v>192</v>
      </c>
      <c r="BJ50">
        <v>-426.03206991653599</v>
      </c>
      <c r="BK50">
        <v>-427.89824573999999</v>
      </c>
      <c r="BL50">
        <v>-427.96488730702299</v>
      </c>
      <c r="BM50">
        <v>-428.05905647601401</v>
      </c>
      <c r="BN50" t="s">
        <v>192</v>
      </c>
      <c r="BO50">
        <v>-230.79443620436999</v>
      </c>
      <c r="BP50">
        <v>-231.76464795000001</v>
      </c>
      <c r="BQ50">
        <v>-231.786124465321</v>
      </c>
      <c r="BR50">
        <v>-231.84003856825899</v>
      </c>
      <c r="BS50" t="s">
        <v>192</v>
      </c>
      <c r="BT50">
        <v>-195.241963479422</v>
      </c>
      <c r="BU50">
        <v>-196.12631472999999</v>
      </c>
      <c r="BV50">
        <v>-196.174881318459</v>
      </c>
      <c r="BW50">
        <v>-196.213595046015</v>
      </c>
      <c r="BX50" t="s">
        <v>363</v>
      </c>
      <c r="BY50">
        <v>-195.242045470763</v>
      </c>
      <c r="BZ50">
        <v>-196.12674935999999</v>
      </c>
      <c r="CA50">
        <v>-196.175241997581</v>
      </c>
      <c r="CB50">
        <v>-196.213991120343</v>
      </c>
      <c r="CC50" t="s">
        <v>364</v>
      </c>
      <c r="CD50">
        <v>-230.79457758636201</v>
      </c>
      <c r="CE50">
        <v>-231.76522258</v>
      </c>
      <c r="CF50">
        <v>-231.786581729131</v>
      </c>
      <c r="CG50">
        <v>-231.84054653551399</v>
      </c>
    </row>
    <row r="51" spans="1:119" x14ac:dyDescent="0.2">
      <c r="A51" t="s">
        <v>193</v>
      </c>
      <c r="B51" s="1"/>
      <c r="C51" s="1">
        <f t="shared" si="21"/>
        <v>-1.7517662399481448</v>
      </c>
      <c r="D51" s="1">
        <f t="shared" si="21"/>
        <v>3.5063599335362401</v>
      </c>
      <c r="E51" s="1">
        <f t="shared" si="21"/>
        <v>2.0974028538227807</v>
      </c>
      <c r="F51" s="1">
        <f t="shared" si="21"/>
        <v>2.723072182219711</v>
      </c>
      <c r="G51" s="1"/>
      <c r="H51" s="1">
        <f t="shared" si="5"/>
        <v>-2.0492533753431772</v>
      </c>
      <c r="I51" s="1">
        <f t="shared" si="6"/>
        <v>2.4085697138756132</v>
      </c>
      <c r="J51" s="1">
        <f t="shared" si="7"/>
        <v>1.0731549214686968</v>
      </c>
      <c r="K51" s="1">
        <f t="shared" si="8"/>
        <v>1.6081011640747016</v>
      </c>
      <c r="L51" s="1"/>
      <c r="M51" s="1">
        <f t="shared" si="2"/>
        <v>-1.9983658211831183</v>
      </c>
      <c r="N51" s="1">
        <f t="shared" si="2"/>
        <v>3.6061088436697815</v>
      </c>
      <c r="O51" s="1">
        <f t="shared" si="2"/>
        <v>2.0138392654880963</v>
      </c>
      <c r="P51" s="1">
        <f t="shared" si="2"/>
        <v>2.7696545147439298</v>
      </c>
      <c r="Q51" s="1"/>
      <c r="R51" s="1">
        <f t="shared" si="24"/>
        <v>-2.112240558147402</v>
      </c>
      <c r="S51" s="1">
        <f t="shared" si="24"/>
        <v>3.1012837259745543</v>
      </c>
      <c r="T51" s="1">
        <f t="shared" si="24"/>
        <v>1.6078132438809274</v>
      </c>
      <c r="U51" s="1">
        <f t="shared" si="24"/>
        <v>2.3189558226141265</v>
      </c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t="s">
        <v>193</v>
      </c>
      <c r="AI51">
        <v>-427.17834905378999</v>
      </c>
      <c r="AJ51">
        <v>-428.83684961</v>
      </c>
      <c r="AK51">
        <v>-428.93138887517699</v>
      </c>
      <c r="AL51">
        <v>-429.00744913961501</v>
      </c>
      <c r="AM51" t="s">
        <v>193</v>
      </c>
      <c r="AN51">
        <v>-230.777116494468</v>
      </c>
      <c r="AO51">
        <v>-231.62878097999999</v>
      </c>
      <c r="AP51">
        <v>-231.659257441329</v>
      </c>
      <c r="AQ51">
        <v>-231.70411127189601</v>
      </c>
      <c r="AR51" t="s">
        <v>193</v>
      </c>
      <c r="AS51">
        <v>-196.40402417640499</v>
      </c>
      <c r="AT51">
        <v>-197.20248089</v>
      </c>
      <c r="AU51">
        <v>-197.26878900978301</v>
      </c>
      <c r="AV51">
        <v>-197.298998376154</v>
      </c>
      <c r="AW51" t="s">
        <v>365</v>
      </c>
      <c r="AX51">
        <v>-196.40421072228901</v>
      </c>
      <c r="AY51">
        <v>-197.20313514</v>
      </c>
      <c r="AZ51">
        <v>-197.26939788926501</v>
      </c>
      <c r="BA51">
        <v>-197.299666500884</v>
      </c>
      <c r="BB51" t="s">
        <v>366</v>
      </c>
      <c r="BC51">
        <v>-230.77740402449101</v>
      </c>
      <c r="BD51">
        <v>-231.62987616999999</v>
      </c>
      <c r="BE51">
        <v>-231.66028080475701</v>
      </c>
      <c r="BF51">
        <v>-231.70521996650999</v>
      </c>
      <c r="BI51" t="s">
        <v>193</v>
      </c>
      <c r="BJ51">
        <v>-427.20818479441402</v>
      </c>
      <c r="BK51">
        <v>-429.10426977999998</v>
      </c>
      <c r="BL51">
        <v>-429.18013077675198</v>
      </c>
      <c r="BM51">
        <v>-429.27361104975103</v>
      </c>
      <c r="BN51" t="s">
        <v>193</v>
      </c>
      <c r="BO51">
        <v>-230.79444736232699</v>
      </c>
      <c r="BP51">
        <v>-231.76464913999999</v>
      </c>
      <c r="BQ51">
        <v>-231.78612663451599</v>
      </c>
      <c r="BR51">
        <v>-231.84003685149</v>
      </c>
      <c r="BS51" t="s">
        <v>193</v>
      </c>
      <c r="BT51">
        <v>-196.416922030601</v>
      </c>
      <c r="BU51">
        <v>-197.33387393999999</v>
      </c>
      <c r="BV51">
        <v>-197.39079488522</v>
      </c>
      <c r="BW51">
        <v>-197.429160473027</v>
      </c>
      <c r="BX51" t="s">
        <v>365</v>
      </c>
      <c r="BY51">
        <v>-196.41698135449101</v>
      </c>
      <c r="BZ51">
        <v>-197.33420606999999</v>
      </c>
      <c r="CA51">
        <v>-197.391061971254</v>
      </c>
      <c r="CB51">
        <v>-197.42945793645501</v>
      </c>
      <c r="CC51" t="s">
        <v>366</v>
      </c>
      <c r="CD51">
        <v>-230.79456950937401</v>
      </c>
      <c r="CE51">
        <v>-231.76512149999999</v>
      </c>
      <c r="CF51">
        <v>-231.786506592107</v>
      </c>
      <c r="CG51">
        <v>-231.84045762211599</v>
      </c>
    </row>
    <row r="52" spans="1:119" x14ac:dyDescent="0.2">
      <c r="A52" t="s">
        <v>198</v>
      </c>
      <c r="B52" s="1"/>
      <c r="C52" s="1">
        <f t="shared" si="21"/>
        <v>-2.9093370695702263</v>
      </c>
      <c r="D52" s="1">
        <f t="shared" si="21"/>
        <v>5.315865152976321</v>
      </c>
      <c r="E52" s="1">
        <f t="shared" si="21"/>
        <v>3.4922411636871704</v>
      </c>
      <c r="F52" s="1">
        <f t="shared" si="21"/>
        <v>4.564350782381613</v>
      </c>
      <c r="G52" s="1"/>
      <c r="H52" s="1">
        <f t="shared" si="5"/>
        <v>-3.4872853164274917</v>
      </c>
      <c r="I52" s="1">
        <f t="shared" si="6"/>
        <v>3.2343847660237959</v>
      </c>
      <c r="J52" s="1">
        <f t="shared" si="7"/>
        <v>1.5154599172067673</v>
      </c>
      <c r="K52" s="1">
        <f t="shared" si="8"/>
        <v>2.4188513716632691</v>
      </c>
      <c r="L52" s="1"/>
      <c r="M52" s="1">
        <f t="shared" ref="M52:P67" si="25">627.5095*(BO52+BT52-BJ52)</f>
        <v>-3.2898886765875002</v>
      </c>
      <c r="N52" s="1">
        <f t="shared" si="25"/>
        <v>5.4993803062980673</v>
      </c>
      <c r="O52" s="1">
        <f t="shared" si="25"/>
        <v>3.4023826466478937</v>
      </c>
      <c r="P52" s="1">
        <f t="shared" si="25"/>
        <v>4.6851724184252346</v>
      </c>
      <c r="Q52" s="1"/>
      <c r="R52" s="1">
        <f t="shared" si="24"/>
        <v>-3.4849131115495218</v>
      </c>
      <c r="S52" s="1">
        <f t="shared" si="24"/>
        <v>4.5164808009256623</v>
      </c>
      <c r="T52" s="1">
        <f t="shared" si="24"/>
        <v>2.5752884076181664</v>
      </c>
      <c r="U52" s="1">
        <f t="shared" si="24"/>
        <v>3.7641007087318434</v>
      </c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t="s">
        <v>198</v>
      </c>
      <c r="AI52">
        <v>-609.019363067016</v>
      </c>
      <c r="AJ52">
        <v>-611.13814908999996</v>
      </c>
      <c r="AK52">
        <v>-611.218539227473</v>
      </c>
      <c r="AL52">
        <v>-611.31126251895103</v>
      </c>
      <c r="AM52" t="s">
        <v>198</v>
      </c>
      <c r="AN52">
        <v>-412.62085454290701</v>
      </c>
      <c r="AO52">
        <v>-413.93511376999999</v>
      </c>
      <c r="AP52">
        <v>-413.94972689127297</v>
      </c>
      <c r="AQ52">
        <v>-414.01129174626999</v>
      </c>
      <c r="AR52" t="s">
        <v>198</v>
      </c>
      <c r="AS52">
        <v>-196.403144847654</v>
      </c>
      <c r="AT52">
        <v>-197.19456395</v>
      </c>
      <c r="AU52">
        <v>-197.26324709589099</v>
      </c>
      <c r="AV52">
        <v>-197.29269701701301</v>
      </c>
      <c r="AW52" t="s">
        <v>367</v>
      </c>
      <c r="AX52">
        <v>-196.40354938465899</v>
      </c>
      <c r="AY52">
        <v>-197.19571005</v>
      </c>
      <c r="AZ52">
        <v>-197.26433496761399</v>
      </c>
      <c r="BA52">
        <v>-197.29386786953501</v>
      </c>
      <c r="BB52" t="s">
        <v>368</v>
      </c>
      <c r="BC52">
        <v>-412.62137102502101</v>
      </c>
      <c r="BD52">
        <v>-413.93728471999998</v>
      </c>
      <c r="BE52">
        <v>-413.95178922085603</v>
      </c>
      <c r="BF52">
        <v>-414.01353996455202</v>
      </c>
      <c r="BI52" t="s">
        <v>198</v>
      </c>
      <c r="BJ52">
        <v>-609.06282527901396</v>
      </c>
      <c r="BK52">
        <v>-611.49699959999998</v>
      </c>
      <c r="BL52">
        <v>-611.55866030231903</v>
      </c>
      <c r="BM52">
        <v>-611.67471452155598</v>
      </c>
      <c r="BN52" t="s">
        <v>198</v>
      </c>
      <c r="BO52">
        <v>-412.65150347401499</v>
      </c>
      <c r="BP52">
        <v>-414.16200407000002</v>
      </c>
      <c r="BQ52">
        <v>-414.16744739875099</v>
      </c>
      <c r="BR52">
        <v>-414.24399854420199</v>
      </c>
      <c r="BS52" t="s">
        <v>198</v>
      </c>
      <c r="BT52">
        <v>-196.41656457610699</v>
      </c>
      <c r="BU52">
        <v>-197.32623171</v>
      </c>
      <c r="BV52">
        <v>-197.38579086191501</v>
      </c>
      <c r="BW52">
        <v>-197.42324968016101</v>
      </c>
      <c r="BX52" t="s">
        <v>367</v>
      </c>
      <c r="BY52">
        <v>-196.41667367842601</v>
      </c>
      <c r="BZ52">
        <v>-197.32675535999999</v>
      </c>
      <c r="CA52">
        <v>-197.386222393183</v>
      </c>
      <c r="CB52">
        <v>-197.42372398888901</v>
      </c>
      <c r="CC52" t="s">
        <v>368</v>
      </c>
      <c r="CD52">
        <v>-412.651705162903</v>
      </c>
      <c r="CE52">
        <v>-414.16304676999999</v>
      </c>
      <c r="CF52">
        <v>-414.16833392599699</v>
      </c>
      <c r="CG52">
        <v>-414.24499205661402</v>
      </c>
      <c r="CH52" s="6"/>
    </row>
    <row r="53" spans="1:119" x14ac:dyDescent="0.2">
      <c r="A53" t="s">
        <v>204</v>
      </c>
      <c r="B53" s="1"/>
      <c r="C53" s="1">
        <f t="shared" si="21"/>
        <v>-2.7363646877441647</v>
      </c>
      <c r="D53" s="1">
        <f t="shared" si="21"/>
        <v>4.5602558637006485</v>
      </c>
      <c r="E53" s="1">
        <f t="shared" si="21"/>
        <v>2.9241463364795073</v>
      </c>
      <c r="F53" s="1">
        <f t="shared" si="21"/>
        <v>3.8749035953140787</v>
      </c>
      <c r="G53" s="1"/>
      <c r="H53" s="1">
        <f t="shared" si="5"/>
        <v>-3.2102022435719584</v>
      </c>
      <c r="I53" s="1">
        <f t="shared" si="6"/>
        <v>2.8072829750891213</v>
      </c>
      <c r="J53" s="1">
        <f t="shared" si="7"/>
        <v>1.2548195699864253</v>
      </c>
      <c r="K53" s="1">
        <f t="shared" si="8"/>
        <v>2.0630957322139052</v>
      </c>
      <c r="L53" s="1"/>
      <c r="M53" s="1">
        <f t="shared" si="25"/>
        <v>-3.0459469620274811</v>
      </c>
      <c r="N53" s="1">
        <f t="shared" si="25"/>
        <v>4.7374582713670312</v>
      </c>
      <c r="O53" s="1">
        <f t="shared" si="25"/>
        <v>2.8455774959093176</v>
      </c>
      <c r="P53" s="1">
        <f t="shared" si="25"/>
        <v>3.9821809100611554</v>
      </c>
      <c r="Q53" s="1"/>
      <c r="R53" s="1">
        <f t="shared" si="24"/>
        <v>-3.1923438835323412</v>
      </c>
      <c r="S53" s="1">
        <f t="shared" si="24"/>
        <v>3.9084366456626829</v>
      </c>
      <c r="T53" s="1">
        <f t="shared" si="24"/>
        <v>2.1480909578098442</v>
      </c>
      <c r="U53" s="1">
        <f t="shared" si="24"/>
        <v>3.2040552156729638</v>
      </c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t="s">
        <v>204</v>
      </c>
      <c r="AI53">
        <v>-607.84552670808296</v>
      </c>
      <c r="AJ53">
        <v>-609.94190476000006</v>
      </c>
      <c r="AK53">
        <v>-610.01130508377605</v>
      </c>
      <c r="AL53">
        <v>-610.10518292810798</v>
      </c>
      <c r="AM53" t="s">
        <v>204</v>
      </c>
      <c r="AN53">
        <v>-412.62087024948801</v>
      </c>
      <c r="AO53">
        <v>-413.93512541000001</v>
      </c>
      <c r="AP53">
        <v>-413.94974457668599</v>
      </c>
      <c r="AQ53">
        <v>-414.011309777728</v>
      </c>
      <c r="AR53" t="s">
        <v>204</v>
      </c>
      <c r="AS53">
        <v>-195.22901713311501</v>
      </c>
      <c r="AT53">
        <v>-195.99951211999999</v>
      </c>
      <c r="AU53">
        <v>-196.05690058347699</v>
      </c>
      <c r="AV53">
        <v>-196.087698098695</v>
      </c>
      <c r="AW53" t="s">
        <v>369</v>
      </c>
      <c r="AX53">
        <v>-195.229359207811</v>
      </c>
      <c r="AY53">
        <v>-196.00051439000001</v>
      </c>
      <c r="AZ53">
        <v>-196.05785686325601</v>
      </c>
      <c r="BA53">
        <v>-196.08872988489901</v>
      </c>
      <c r="BB53" t="s">
        <v>370</v>
      </c>
      <c r="BC53">
        <v>-412.62128328297098</v>
      </c>
      <c r="BD53">
        <v>-413.93691668000002</v>
      </c>
      <c r="BE53">
        <v>-413.95144853833199</v>
      </c>
      <c r="BF53">
        <v>-414.01316529102002</v>
      </c>
      <c r="BI53" t="s">
        <v>204</v>
      </c>
      <c r="BJ53">
        <v>-607.88865745195096</v>
      </c>
      <c r="BK53">
        <v>-610.29585550000002</v>
      </c>
      <c r="BL53">
        <v>-610.34687708780802</v>
      </c>
      <c r="BM53">
        <v>-610.46395335797195</v>
      </c>
      <c r="BN53" t="s">
        <v>204</v>
      </c>
      <c r="BO53">
        <v>-412.651517052646</v>
      </c>
      <c r="BP53">
        <v>-414.16201018999999</v>
      </c>
      <c r="BQ53">
        <v>-414.16745935045202</v>
      </c>
      <c r="BR53">
        <v>-414.24401077936</v>
      </c>
      <c r="BS53" t="s">
        <v>204</v>
      </c>
      <c r="BT53">
        <v>-195.24199442456199</v>
      </c>
      <c r="BU53">
        <v>-196.12629569000001</v>
      </c>
      <c r="BV53">
        <v>-196.17488302115501</v>
      </c>
      <c r="BW53">
        <v>-196.213596569651</v>
      </c>
      <c r="BX53" t="s">
        <v>369</v>
      </c>
      <c r="BY53">
        <v>-195.24208416085401</v>
      </c>
      <c r="BZ53">
        <v>-196.12677582000001</v>
      </c>
      <c r="CA53">
        <v>-196.17527943190001</v>
      </c>
      <c r="CB53">
        <v>-196.21403259913799</v>
      </c>
      <c r="CC53" t="s">
        <v>370</v>
      </c>
      <c r="CD53">
        <v>-412.65166061468898</v>
      </c>
      <c r="CE53">
        <v>-414.16285119000003</v>
      </c>
      <c r="CF53">
        <v>-414.16817445521099</v>
      </c>
      <c r="CG53">
        <v>-414.24481477204699</v>
      </c>
    </row>
    <row r="54" spans="1:119" x14ac:dyDescent="0.2">
      <c r="A54" t="s">
        <v>205</v>
      </c>
      <c r="B54" s="1"/>
      <c r="C54" s="1">
        <f t="shared" si="21"/>
        <v>-1.7585968577744462</v>
      </c>
      <c r="D54" s="1">
        <f t="shared" si="21"/>
        <v>3.8933450422008167</v>
      </c>
      <c r="E54" s="1">
        <f t="shared" si="21"/>
        <v>2.6834984348888384</v>
      </c>
      <c r="F54" s="1">
        <f t="shared" si="21"/>
        <v>3.4263809718976668</v>
      </c>
      <c r="G54" s="1"/>
      <c r="H54" s="1">
        <f t="shared" si="5"/>
        <v>-2.1023126104763321</v>
      </c>
      <c r="I54" s="1">
        <f t="shared" si="6"/>
        <v>2.4787064507197063</v>
      </c>
      <c r="J54" s="1">
        <f t="shared" si="7"/>
        <v>1.3451826497653023</v>
      </c>
      <c r="K54" s="1">
        <f t="shared" si="8"/>
        <v>1.9681494165328419</v>
      </c>
      <c r="L54" s="1"/>
      <c r="M54" s="1">
        <f t="shared" si="25"/>
        <v>-1.9821432209986038</v>
      </c>
      <c r="N54" s="1">
        <f t="shared" si="25"/>
        <v>4.0685080439438437</v>
      </c>
      <c r="O54" s="1">
        <f t="shared" si="25"/>
        <v>2.6692913512883201</v>
      </c>
      <c r="P54" s="1">
        <f t="shared" si="25"/>
        <v>3.5640788095728237</v>
      </c>
      <c r="Q54" s="1"/>
      <c r="R54" s="1">
        <f t="shared" si="24"/>
        <v>-2.1028057438319716</v>
      </c>
      <c r="S54" s="1">
        <f t="shared" si="24"/>
        <v>3.3845289641299083</v>
      </c>
      <c r="T54" s="1">
        <f t="shared" si="24"/>
        <v>2.0981549577744065</v>
      </c>
      <c r="U54" s="1">
        <f t="shared" si="24"/>
        <v>2.9274308033943792</v>
      </c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t="s">
        <v>205</v>
      </c>
      <c r="AI54">
        <v>-609.02202480357903</v>
      </c>
      <c r="AJ54">
        <v>-611.14373276000003</v>
      </c>
      <c r="AK54">
        <v>-611.22272961983697</v>
      </c>
      <c r="AL54">
        <v>-611.31568271689605</v>
      </c>
      <c r="AM54" t="s">
        <v>205</v>
      </c>
      <c r="AN54">
        <v>-412.62082867063799</v>
      </c>
      <c r="AO54">
        <v>-413.93505899000002</v>
      </c>
      <c r="AP54">
        <v>-413.94967180324602</v>
      </c>
      <c r="AQ54">
        <v>-414.011227554588</v>
      </c>
      <c r="AR54" t="s">
        <v>205</v>
      </c>
      <c r="AS54">
        <v>-196.40399863530601</v>
      </c>
      <c r="AT54">
        <v>-197.20246933000001</v>
      </c>
      <c r="AU54">
        <v>-197.26878138980399</v>
      </c>
      <c r="AV54">
        <v>-197.29899487689099</v>
      </c>
      <c r="AW54" t="s">
        <v>371</v>
      </c>
      <c r="AX54">
        <v>-196.404191445105</v>
      </c>
      <c r="AY54">
        <v>-197.20329441999999</v>
      </c>
      <c r="AZ54">
        <v>-197.26954914787399</v>
      </c>
      <c r="BA54">
        <v>-197.299840408102</v>
      </c>
      <c r="BB54" t="s">
        <v>372</v>
      </c>
      <c r="BC54">
        <v>-412.62118360673401</v>
      </c>
      <c r="BD54">
        <v>-413.93648826999998</v>
      </c>
      <c r="BE54">
        <v>-413.95103678704697</v>
      </c>
      <c r="BF54">
        <v>-414.01270586318401</v>
      </c>
      <c r="BI54" t="s">
        <v>205</v>
      </c>
      <c r="BJ54">
        <v>-609.065213026126</v>
      </c>
      <c r="BK54">
        <v>-611.50229708999996</v>
      </c>
      <c r="BL54">
        <v>-611.56243624374599</v>
      </c>
      <c r="BM54">
        <v>-611.67877269090104</v>
      </c>
      <c r="BN54" t="s">
        <v>205</v>
      </c>
      <c r="BO54">
        <v>-412.65147880033902</v>
      </c>
      <c r="BP54">
        <v>-414.16195826000001</v>
      </c>
      <c r="BQ54">
        <v>-414.16740351915598</v>
      </c>
      <c r="BR54">
        <v>-414.24394410394001</v>
      </c>
      <c r="BS54" t="s">
        <v>205</v>
      </c>
      <c r="BT54">
        <v>-196.41689297194301</v>
      </c>
      <c r="BU54">
        <v>-197.33385525</v>
      </c>
      <c r="BV54">
        <v>-197.39077893823099</v>
      </c>
      <c r="BW54">
        <v>-197.42914886608099</v>
      </c>
      <c r="BX54" t="s">
        <v>371</v>
      </c>
      <c r="BY54">
        <v>-196.41695279040599</v>
      </c>
      <c r="BZ54">
        <v>-197.33423959999999</v>
      </c>
      <c r="CA54">
        <v>-197.39108725327901</v>
      </c>
      <c r="CB54">
        <v>-197.42949252851801</v>
      </c>
      <c r="CC54" t="s">
        <v>372</v>
      </c>
      <c r="CD54">
        <v>-412.65161126983799</v>
      </c>
      <c r="CE54">
        <v>-414.16266389999998</v>
      </c>
      <c r="CF54">
        <v>-414.16800536784802</v>
      </c>
      <c r="CG54">
        <v>-414.244615004639</v>
      </c>
    </row>
    <row r="55" spans="1:119" x14ac:dyDescent="0.2">
      <c r="A55" t="s">
        <v>188</v>
      </c>
      <c r="B55" s="1"/>
      <c r="C55" s="1">
        <f t="shared" si="21"/>
        <v>-1.5348655694705842</v>
      </c>
      <c r="D55" s="1">
        <f t="shared" si="21"/>
        <v>1.899785011268925</v>
      </c>
      <c r="E55" s="1">
        <f t="shared" si="21"/>
        <v>1.2457760555347945</v>
      </c>
      <c r="F55" s="1">
        <f t="shared" si="21"/>
        <v>1.6577696084032063</v>
      </c>
      <c r="G55" s="1"/>
      <c r="H55" s="1">
        <f t="shared" si="5"/>
        <v>-1.8189507271647907</v>
      </c>
      <c r="I55" s="1">
        <f t="shared" si="6"/>
        <v>1.1353278379799843</v>
      </c>
      <c r="J55" s="1">
        <f t="shared" si="7"/>
        <v>0.51760854917964871</v>
      </c>
      <c r="K55" s="1">
        <f t="shared" si="8"/>
        <v>0.87648214024678461</v>
      </c>
      <c r="L55" s="1"/>
      <c r="M55" s="1">
        <f t="shared" si="25"/>
        <v>-1.7498233055274865</v>
      </c>
      <c r="N55" s="1">
        <f t="shared" si="25"/>
        <v>2.0900396165451576</v>
      </c>
      <c r="O55" s="1">
        <f t="shared" si="25"/>
        <v>1.3209045036458955</v>
      </c>
      <c r="P55" s="1">
        <f t="shared" si="25"/>
        <v>1.845961534754945</v>
      </c>
      <c r="Q55" s="1"/>
      <c r="R55" s="1">
        <f t="shared" si="24"/>
        <v>-1.8271431109570253</v>
      </c>
      <c r="S55" s="1">
        <f t="shared" si="24"/>
        <v>1.7360050317187226</v>
      </c>
      <c r="T55" s="1">
        <f t="shared" si="24"/>
        <v>1.037330947552711</v>
      </c>
      <c r="U55" s="1">
        <f t="shared" si="24"/>
        <v>1.5335294228999394</v>
      </c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t="s">
        <v>188</v>
      </c>
      <c r="AI55">
        <v>-274.46432001158399</v>
      </c>
      <c r="AJ55">
        <v>-275.56005952999999</v>
      </c>
      <c r="AK55">
        <v>-275.65471809989901</v>
      </c>
      <c r="AL55">
        <v>-275.697482225795</v>
      </c>
      <c r="AM55" t="s">
        <v>188</v>
      </c>
      <c r="AN55">
        <v>-78.063559515283998</v>
      </c>
      <c r="AO55">
        <v>-78.362440039999996</v>
      </c>
      <c r="AP55">
        <v>-78.389473297609996</v>
      </c>
      <c r="AQ55">
        <v>-78.402141542246994</v>
      </c>
      <c r="AR55" t="s">
        <v>188</v>
      </c>
      <c r="AS55">
        <v>-196.40320646017699</v>
      </c>
      <c r="AT55">
        <v>-197.19459198999999</v>
      </c>
      <c r="AU55">
        <v>-197.26325953185801</v>
      </c>
      <c r="AV55">
        <v>-197.292698859626</v>
      </c>
      <c r="AW55" t="s">
        <v>373</v>
      </c>
      <c r="AX55">
        <v>-196.403484614033</v>
      </c>
      <c r="AY55">
        <v>-197.19522165999999</v>
      </c>
      <c r="AZ55">
        <v>-197.263865966145</v>
      </c>
      <c r="BA55">
        <v>-197.293342569706</v>
      </c>
      <c r="BB55" t="s">
        <v>374</v>
      </c>
      <c r="BC55">
        <v>-78.063734079924998</v>
      </c>
      <c r="BD55">
        <v>-78.363028610000001</v>
      </c>
      <c r="BE55">
        <v>-78.390027272059996</v>
      </c>
      <c r="BF55">
        <v>-78.402742892947998</v>
      </c>
      <c r="BI55" t="s">
        <v>188</v>
      </c>
      <c r="BJ55">
        <v>-274.48330757219497</v>
      </c>
      <c r="BK55">
        <v>-275.74154450999998</v>
      </c>
      <c r="BL55">
        <v>-275.82352504216999</v>
      </c>
      <c r="BM55">
        <v>-275.877462697228</v>
      </c>
      <c r="BN55" t="s">
        <v>188</v>
      </c>
      <c r="BO55">
        <v>-78.069459684685995</v>
      </c>
      <c r="BP55">
        <v>-78.411930620000007</v>
      </c>
      <c r="BQ55">
        <v>-78.435590545403002</v>
      </c>
      <c r="BR55">
        <v>-78.451244096221998</v>
      </c>
      <c r="BS55" t="s">
        <v>188</v>
      </c>
      <c r="BT55">
        <v>-196.416636408329</v>
      </c>
      <c r="BU55">
        <v>-197.32628320000001</v>
      </c>
      <c r="BV55">
        <v>-197.38582950153801</v>
      </c>
      <c r="BW55">
        <v>-197.42327687417199</v>
      </c>
      <c r="BX55" t="s">
        <v>373</v>
      </c>
      <c r="BY55">
        <v>-196.41670251606101</v>
      </c>
      <c r="BZ55">
        <v>-197.32657781</v>
      </c>
      <c r="CA55">
        <v>-197.38607658294899</v>
      </c>
      <c r="CB55">
        <v>-197.42354665613999</v>
      </c>
      <c r="CC55" t="s">
        <v>374</v>
      </c>
      <c r="CD55">
        <v>-78.069516793901997</v>
      </c>
      <c r="CE55">
        <v>-78.412200200000001</v>
      </c>
      <c r="CF55">
        <v>-78.435795367200001</v>
      </c>
      <c r="CG55">
        <v>-78.451472206496007</v>
      </c>
    </row>
    <row r="56" spans="1:119" x14ac:dyDescent="0.2">
      <c r="A56" t="s">
        <v>189</v>
      </c>
      <c r="B56" s="1"/>
      <c r="C56" s="1">
        <f t="shared" si="21"/>
        <v>-1.2651438438220881</v>
      </c>
      <c r="D56" s="1">
        <f t="shared" si="21"/>
        <v>1.7891425362414604</v>
      </c>
      <c r="E56" s="1">
        <f t="shared" si="21"/>
        <v>1.0371414465745934</v>
      </c>
      <c r="F56" s="1">
        <f t="shared" si="21"/>
        <v>1.3818498741360357</v>
      </c>
      <c r="G56" s="1"/>
      <c r="H56" s="1">
        <f t="shared" si="5"/>
        <v>-1.4561896808783044</v>
      </c>
      <c r="I56" s="1">
        <f t="shared" si="6"/>
        <v>1.147852927619726</v>
      </c>
      <c r="J56" s="1">
        <f t="shared" si="7"/>
        <v>0.43496233582456778</v>
      </c>
      <c r="K56" s="1">
        <f t="shared" si="8"/>
        <v>0.72689363883735036</v>
      </c>
      <c r="L56" s="1"/>
      <c r="M56" s="1">
        <f t="shared" si="25"/>
        <v>-1.4287874265718443</v>
      </c>
      <c r="N56" s="1">
        <f t="shared" si="25"/>
        <v>1.9963085225463668</v>
      </c>
      <c r="O56" s="1">
        <f t="shared" si="25"/>
        <v>1.1038088985761452</v>
      </c>
      <c r="P56" s="1">
        <f t="shared" si="25"/>
        <v>1.5436986981777669</v>
      </c>
      <c r="Q56" s="1"/>
      <c r="R56" s="1">
        <f t="shared" si="24"/>
        <v>-1.4768032769397401</v>
      </c>
      <c r="S56" s="1">
        <f t="shared" si="24"/>
        <v>1.6839656689073865</v>
      </c>
      <c r="T56" s="1">
        <f t="shared" si="24"/>
        <v>0.85965400711097484</v>
      </c>
      <c r="U56" s="1">
        <f t="shared" si="24"/>
        <v>1.2728712072573256</v>
      </c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t="s">
        <v>189</v>
      </c>
      <c r="AI56">
        <v>-273.24975048580899</v>
      </c>
      <c r="AJ56">
        <v>-274.32637269000003</v>
      </c>
      <c r="AK56">
        <v>-274.407680433113</v>
      </c>
      <c r="AL56">
        <v>-274.45221126229899</v>
      </c>
      <c r="AM56" t="s">
        <v>189</v>
      </c>
      <c r="AN56">
        <v>-76.848643591647004</v>
      </c>
      <c r="AO56">
        <v>-77.128980189999993</v>
      </c>
      <c r="AP56">
        <v>-77.142833716189003</v>
      </c>
      <c r="AQ56">
        <v>-77.157375931477006</v>
      </c>
      <c r="AR56" t="s">
        <v>189</v>
      </c>
      <c r="AS56">
        <v>-196.40312302912699</v>
      </c>
      <c r="AT56">
        <v>-197.19454132000001</v>
      </c>
      <c r="AU56">
        <v>-197.263193926892</v>
      </c>
      <c r="AV56">
        <v>-197.29263321296699</v>
      </c>
      <c r="AW56" t="s">
        <v>375</v>
      </c>
      <c r="AX56">
        <v>-196.40338316448</v>
      </c>
      <c r="AY56">
        <v>-197.19509037</v>
      </c>
      <c r="AZ56">
        <v>-197.26372636983999</v>
      </c>
      <c r="BA56">
        <v>-197.29319546976399</v>
      </c>
      <c r="BB56" t="s">
        <v>376</v>
      </c>
      <c r="BC56">
        <v>-76.848687907202006</v>
      </c>
      <c r="BD56">
        <v>-77.129453100000006</v>
      </c>
      <c r="BE56">
        <v>-77.143260906698004</v>
      </c>
      <c r="BF56">
        <v>-77.157857413835004</v>
      </c>
      <c r="BI56" t="s">
        <v>189</v>
      </c>
      <c r="BJ56">
        <v>-273.26780414044202</v>
      </c>
      <c r="BK56">
        <v>-274.50081410000001</v>
      </c>
      <c r="BL56">
        <v>-274.56986091039897</v>
      </c>
      <c r="BM56">
        <v>-274.625368711953</v>
      </c>
      <c r="BN56" t="s">
        <v>189</v>
      </c>
      <c r="BO56">
        <v>-76.853525566184004</v>
      </c>
      <c r="BP56">
        <v>-77.171387569999993</v>
      </c>
      <c r="BQ56">
        <v>-77.182325950865007</v>
      </c>
      <c r="BR56">
        <v>-77.199684864858995</v>
      </c>
      <c r="BS56" t="s">
        <v>189</v>
      </c>
      <c r="BT56">
        <v>-196.416555491861</v>
      </c>
      <c r="BU56">
        <v>-197.32624521</v>
      </c>
      <c r="BV56">
        <v>-197.38577592815901</v>
      </c>
      <c r="BW56">
        <v>-197.42322380673099</v>
      </c>
      <c r="BX56" t="s">
        <v>375</v>
      </c>
      <c r="BY56">
        <v>-196.416617744376</v>
      </c>
      <c r="BZ56">
        <v>-197.32649053</v>
      </c>
      <c r="CA56">
        <v>-197.38598453846001</v>
      </c>
      <c r="CB56">
        <v>-197.42345045908399</v>
      </c>
      <c r="CC56" t="s">
        <v>376</v>
      </c>
      <c r="CD56">
        <v>-76.853539831793995</v>
      </c>
      <c r="CE56">
        <v>-77.171639999999996</v>
      </c>
      <c r="CF56">
        <v>-77.182506426133997</v>
      </c>
      <c r="CG56">
        <v>-77.199889803567004</v>
      </c>
    </row>
    <row r="57" spans="1:119" x14ac:dyDescent="0.2">
      <c r="A57" t="s">
        <v>194</v>
      </c>
      <c r="B57" s="1"/>
      <c r="C57" s="1">
        <f t="shared" si="21"/>
        <v>-2.2400364007025724</v>
      </c>
      <c r="D57" s="1">
        <f t="shared" si="21"/>
        <v>4.30957836860581</v>
      </c>
      <c r="E57" s="1">
        <f t="shared" si="21"/>
        <v>3.0536108083116202</v>
      </c>
      <c r="F57" s="1">
        <f t="shared" si="21"/>
        <v>3.8776863514313682</v>
      </c>
      <c r="G57" s="1"/>
      <c r="H57" s="1">
        <f t="shared" si="5"/>
        <v>-2.8008269220047675</v>
      </c>
      <c r="I57" s="1">
        <f t="shared" si="6"/>
        <v>2.5794531008579935</v>
      </c>
      <c r="J57" s="1">
        <f t="shared" si="7"/>
        <v>1.4147793280816605</v>
      </c>
      <c r="K57" s="1">
        <f t="shared" si="8"/>
        <v>2.1138440325663908</v>
      </c>
      <c r="L57" s="1"/>
      <c r="M57" s="1">
        <f t="shared" si="25"/>
        <v>-2.6596309309667032</v>
      </c>
      <c r="N57" s="1">
        <f t="shared" si="25"/>
        <v>4.4836871545156294</v>
      </c>
      <c r="O57" s="1">
        <f t="shared" si="25"/>
        <v>3.0301905837366832</v>
      </c>
      <c r="P57" s="1">
        <f t="shared" si="25"/>
        <v>4.0492345333961088</v>
      </c>
      <c r="Q57" s="1"/>
      <c r="R57" s="1">
        <f t="shared" si="24"/>
        <v>-2.8287627676928602</v>
      </c>
      <c r="S57" s="1">
        <f t="shared" si="24"/>
        <v>3.6963384346631325</v>
      </c>
      <c r="T57" s="1">
        <f t="shared" si="24"/>
        <v>2.3756019786883158</v>
      </c>
      <c r="U57" s="1">
        <f t="shared" si="24"/>
        <v>3.3264461790220241</v>
      </c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t="s">
        <v>194</v>
      </c>
      <c r="AI57">
        <v>-443.50036971880502</v>
      </c>
      <c r="AJ57">
        <v>-445.14649064999998</v>
      </c>
      <c r="AK57">
        <v>-445.24911252486601</v>
      </c>
      <c r="AL57">
        <v>-445.31394402286799</v>
      </c>
      <c r="AM57" t="s">
        <v>194</v>
      </c>
      <c r="AN57">
        <v>-247.10080891221301</v>
      </c>
      <c r="AO57">
        <v>-247.94505717999999</v>
      </c>
      <c r="AP57">
        <v>-247.98101310866701</v>
      </c>
      <c r="AQ57">
        <v>-248.015083445252</v>
      </c>
      <c r="AR57" t="s">
        <v>194</v>
      </c>
      <c r="AS57">
        <v>-196.40313053167301</v>
      </c>
      <c r="AT57">
        <v>-197.19456572000001</v>
      </c>
      <c r="AU57">
        <v>-197.26323317782601</v>
      </c>
      <c r="AV57">
        <v>-197.29268109132701</v>
      </c>
      <c r="AW57" t="s">
        <v>377</v>
      </c>
      <c r="AX57">
        <v>-196.40352651734699</v>
      </c>
      <c r="AY57">
        <v>-197.19565696000001</v>
      </c>
      <c r="AZ57">
        <v>-197.264276068268</v>
      </c>
      <c r="BA57">
        <v>-197.29379822492001</v>
      </c>
      <c r="BB57" t="s">
        <v>378</v>
      </c>
      <c r="BC57">
        <v>-247.101306603083</v>
      </c>
      <c r="BD57">
        <v>-247.94672306999999</v>
      </c>
      <c r="BE57">
        <v>-247.98258186231999</v>
      </c>
      <c r="BF57">
        <v>-248.01677717319799</v>
      </c>
      <c r="BI57" t="s">
        <v>194</v>
      </c>
      <c r="BJ57">
        <v>-443.53107727781497</v>
      </c>
      <c r="BK57">
        <v>-445.42533931000003</v>
      </c>
      <c r="BL57">
        <v>-445.51145900345301</v>
      </c>
      <c r="BM57">
        <v>-445.593878119961</v>
      </c>
      <c r="BN57" t="s">
        <v>194</v>
      </c>
      <c r="BO57">
        <v>-247.11876239849801</v>
      </c>
      <c r="BP57">
        <v>-248.09194865000001</v>
      </c>
      <c r="BQ57">
        <v>-248.120841249672</v>
      </c>
      <c r="BR57">
        <v>-248.16417957406199</v>
      </c>
      <c r="BS57" t="s">
        <v>194</v>
      </c>
      <c r="BT57">
        <v>-196.41655327081699</v>
      </c>
      <c r="BU57">
        <v>-197.32624544999999</v>
      </c>
      <c r="BV57">
        <v>-197.38578883791001</v>
      </c>
      <c r="BW57">
        <v>-197.423245680192</v>
      </c>
      <c r="BX57" t="s">
        <v>377</v>
      </c>
      <c r="BY57">
        <v>-196.416651772536</v>
      </c>
      <c r="BZ57">
        <v>-197.32673484</v>
      </c>
      <c r="CA57">
        <v>-197.386192487427</v>
      </c>
      <c r="CB57">
        <v>-197.42368798404399</v>
      </c>
      <c r="CC57" t="s">
        <v>378</v>
      </c>
      <c r="CD57">
        <v>-247.11893342550599</v>
      </c>
      <c r="CE57">
        <v>-248.09271398000001</v>
      </c>
      <c r="CF57">
        <v>-248.12148075345399</v>
      </c>
      <c r="CG57">
        <v>-248.164889106723</v>
      </c>
    </row>
    <row r="58" spans="1:119" x14ac:dyDescent="0.2">
      <c r="A58" t="s">
        <v>166</v>
      </c>
      <c r="B58" s="1"/>
      <c r="C58" s="1">
        <f t="shared" si="21"/>
        <v>-1.0617506667291348</v>
      </c>
      <c r="D58" s="1">
        <f t="shared" si="21"/>
        <v>3.6294584721750289</v>
      </c>
      <c r="E58" s="1">
        <f t="shared" si="21"/>
        <v>2.1569488122058433</v>
      </c>
      <c r="F58" s="1">
        <f t="shared" si="21"/>
        <v>2.7139153012715531</v>
      </c>
      <c r="G58" s="1"/>
      <c r="H58" s="1">
        <f t="shared" si="5"/>
        <v>-1.3379645109322611</v>
      </c>
      <c r="I58" s="1">
        <f t="shared" si="6"/>
        <v>2.6362740861428522</v>
      </c>
      <c r="J58" s="1">
        <f t="shared" si="7"/>
        <v>1.222947428689102</v>
      </c>
      <c r="K58" s="1">
        <f t="shared" si="8"/>
        <v>1.7017491808605516</v>
      </c>
      <c r="L58" s="1"/>
      <c r="M58" s="1">
        <f t="shared" si="25"/>
        <v>-1.3022069143134425</v>
      </c>
      <c r="N58" s="1">
        <f t="shared" si="25"/>
        <v>3.7477628382116785</v>
      </c>
      <c r="O58" s="1">
        <f t="shared" si="25"/>
        <v>2.0894776786347977</v>
      </c>
      <c r="P58" s="1">
        <f t="shared" si="25"/>
        <v>2.7634762249533118</v>
      </c>
      <c r="Q58" s="1"/>
      <c r="R58" s="1">
        <f t="shared" si="24"/>
        <v>-1.427922052111084</v>
      </c>
      <c r="S58" s="1">
        <f t="shared" si="24"/>
        <v>3.2668583826559825</v>
      </c>
      <c r="T58" s="1">
        <f t="shared" si="24"/>
        <v>1.7026014146793993</v>
      </c>
      <c r="U58" s="1">
        <f t="shared" si="24"/>
        <v>2.3357468253582181</v>
      </c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t="s">
        <v>166</v>
      </c>
      <c r="AI58">
        <v>-461.55250554324903</v>
      </c>
      <c r="AJ58">
        <v>-463.26334386000002</v>
      </c>
      <c r="AK58">
        <v>-463.32194946862398</v>
      </c>
      <c r="AL58">
        <v>-463.41255583253502</v>
      </c>
      <c r="AM58" t="s">
        <v>166</v>
      </c>
      <c r="AN58">
        <v>-230.77710068798001</v>
      </c>
      <c r="AO58">
        <v>-231.62878298999999</v>
      </c>
      <c r="AP58">
        <v>-231.659258855335</v>
      </c>
      <c r="AQ58">
        <v>-231.704119600317</v>
      </c>
      <c r="AR58" t="s">
        <v>166</v>
      </c>
      <c r="AS58">
        <v>-230.777096862588</v>
      </c>
      <c r="AT58">
        <v>-231.62877696000001</v>
      </c>
      <c r="AU58">
        <v>-231.65925329670301</v>
      </c>
      <c r="AV58">
        <v>-231.70411133307101</v>
      </c>
      <c r="AW58" t="s">
        <v>379</v>
      </c>
      <c r="AX58">
        <v>-230.77728688238599</v>
      </c>
      <c r="AY58">
        <v>-231.62944504000001</v>
      </c>
      <c r="AZ58">
        <v>-231.659878235241</v>
      </c>
      <c r="BA58">
        <v>-231.704788029735</v>
      </c>
      <c r="BB58" t="s">
        <v>380</v>
      </c>
      <c r="BC58">
        <v>-230.77735084294301</v>
      </c>
      <c r="BD58">
        <v>-231.62969765</v>
      </c>
      <c r="BE58">
        <v>-231.660122342683</v>
      </c>
      <c r="BF58">
        <v>-231.70505589297099</v>
      </c>
      <c r="BI58" t="s">
        <v>166</v>
      </c>
      <c r="BJ58">
        <v>-461.58678062518601</v>
      </c>
      <c r="BK58">
        <v>-463.53525760000002</v>
      </c>
      <c r="BL58">
        <v>-463.57556690438599</v>
      </c>
      <c r="BM58">
        <v>-463.68447287319799</v>
      </c>
      <c r="BN58" t="s">
        <v>166</v>
      </c>
      <c r="BO58">
        <v>-230.79443012393099</v>
      </c>
      <c r="BP58">
        <v>-231.76464501999999</v>
      </c>
      <c r="BQ58">
        <v>-231.786120710516</v>
      </c>
      <c r="BR58">
        <v>-231.84003801294801</v>
      </c>
      <c r="BS58" t="s">
        <v>166</v>
      </c>
      <c r="BT58">
        <v>-230.79442569998</v>
      </c>
      <c r="BU58">
        <v>-231.76464014000001</v>
      </c>
      <c r="BV58">
        <v>-231.786116399375</v>
      </c>
      <c r="BW58">
        <v>-231.840030980747</v>
      </c>
      <c r="BX58" t="s">
        <v>379</v>
      </c>
      <c r="BY58">
        <v>-230.794522791692</v>
      </c>
      <c r="BZ58">
        <v>-231.76501519000001</v>
      </c>
      <c r="CA58">
        <v>-231.78641064100501</v>
      </c>
      <c r="CB58">
        <v>-231.84035573280201</v>
      </c>
      <c r="CC58" t="s">
        <v>380</v>
      </c>
      <c r="CD58">
        <v>-230.794533372035</v>
      </c>
      <c r="CE58">
        <v>-231.76503633999999</v>
      </c>
      <c r="CF58">
        <v>-231.786442995431</v>
      </c>
      <c r="CG58">
        <v>-231.84039489105101</v>
      </c>
    </row>
    <row r="59" spans="1:119" x14ac:dyDescent="0.2">
      <c r="A59" t="s">
        <v>195</v>
      </c>
      <c r="B59" s="1"/>
      <c r="C59" s="1">
        <f t="shared" si="21"/>
        <v>-0.47999539944776148</v>
      </c>
      <c r="D59" s="1">
        <f t="shared" si="21"/>
        <v>4.1872579417935682</v>
      </c>
      <c r="E59" s="1">
        <f t="shared" si="21"/>
        <v>2.6974854371622041</v>
      </c>
      <c r="F59" s="1">
        <f t="shared" si="21"/>
        <v>3.2625612095148382</v>
      </c>
      <c r="G59" s="1"/>
      <c r="H59" s="1">
        <f t="shared" si="5"/>
        <v>-0.77470945675867442</v>
      </c>
      <c r="I59" s="1">
        <f t="shared" si="6"/>
        <v>3.1210691005459217</v>
      </c>
      <c r="J59" s="1">
        <f t="shared" si="7"/>
        <v>1.6985398857711034</v>
      </c>
      <c r="K59" s="1">
        <f t="shared" si="8"/>
        <v>2.1786367704309209</v>
      </c>
      <c r="L59" s="1"/>
      <c r="M59" s="1">
        <f t="shared" si="25"/>
        <v>-0.75657166422204636</v>
      </c>
      <c r="N59" s="1">
        <f t="shared" si="25"/>
        <v>4.3262450209493633</v>
      </c>
      <c r="O59" s="1">
        <f t="shared" si="25"/>
        <v>2.6716288887732502</v>
      </c>
      <c r="P59" s="1">
        <f t="shared" si="25"/>
        <v>3.3546948676682717</v>
      </c>
      <c r="Q59" s="1"/>
      <c r="R59" s="1">
        <f t="shared" si="24"/>
        <v>-0.87849135658360411</v>
      </c>
      <c r="S59" s="1">
        <f t="shared" si="24"/>
        <v>3.8147557523923759</v>
      </c>
      <c r="T59" s="1">
        <f t="shared" si="24"/>
        <v>2.2575203333645852</v>
      </c>
      <c r="U59" s="1">
        <f t="shared" si="24"/>
        <v>2.896102331940869</v>
      </c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t="s">
        <v>195</v>
      </c>
      <c r="AI59">
        <v>-493.54900601498599</v>
      </c>
      <c r="AJ59">
        <v>-495.31984769000002</v>
      </c>
      <c r="AK59">
        <v>-495.36522314698499</v>
      </c>
      <c r="AL59">
        <v>-495.45961326108397</v>
      </c>
      <c r="AM59" t="s">
        <v>195</v>
      </c>
      <c r="AN59">
        <v>-246.77489447545099</v>
      </c>
      <c r="AO59">
        <v>-247.65658979</v>
      </c>
      <c r="AP59">
        <v>-247.680460347539</v>
      </c>
      <c r="AQ59">
        <v>-247.72720335352199</v>
      </c>
      <c r="AR59" t="s">
        <v>195</v>
      </c>
      <c r="AS59">
        <v>-246.774876460862</v>
      </c>
      <c r="AT59">
        <v>-247.65658508000001</v>
      </c>
      <c r="AU59">
        <v>-247.68046408295299</v>
      </c>
      <c r="AV59">
        <v>-247.72721068554301</v>
      </c>
      <c r="AW59" t="s">
        <v>381</v>
      </c>
      <c r="AX59">
        <v>-246.77506625373101</v>
      </c>
      <c r="AY59">
        <v>-247.65727484000001</v>
      </c>
      <c r="AZ59">
        <v>-247.68111815947699</v>
      </c>
      <c r="BA59">
        <v>-247.72791580218399</v>
      </c>
      <c r="BB59" t="s">
        <v>382</v>
      </c>
      <c r="BC59">
        <v>-246.77517433930799</v>
      </c>
      <c r="BD59">
        <v>-247.65759911000001</v>
      </c>
      <c r="BE59">
        <v>-247.68139819201599</v>
      </c>
      <c r="BF59">
        <v>-247.72822558035401</v>
      </c>
      <c r="BI59" t="s">
        <v>195</v>
      </c>
      <c r="BJ59">
        <v>-493.58459522090402</v>
      </c>
      <c r="BK59">
        <v>-495.60352252000001</v>
      </c>
      <c r="BL59">
        <v>-495.63058608724202</v>
      </c>
      <c r="BM59">
        <v>-495.74414433635201</v>
      </c>
      <c r="BN59" t="s">
        <v>195</v>
      </c>
      <c r="BO59">
        <v>-246.79291293858401</v>
      </c>
      <c r="BP59">
        <v>-247.79832178000001</v>
      </c>
      <c r="BQ59">
        <v>-247.81316800550599</v>
      </c>
      <c r="BR59">
        <v>-247.86940159512901</v>
      </c>
      <c r="BS59" t="s">
        <v>195</v>
      </c>
      <c r="BT59">
        <v>-246.79288795596199</v>
      </c>
      <c r="BU59">
        <v>-247.79830643</v>
      </c>
      <c r="BV59">
        <v>-247.81316057027399</v>
      </c>
      <c r="BW59">
        <v>-247.86939669488001</v>
      </c>
      <c r="BX59" t="s">
        <v>381</v>
      </c>
      <c r="BY59">
        <v>-246.792969865846</v>
      </c>
      <c r="BZ59">
        <v>-247.79867049000001</v>
      </c>
      <c r="CA59">
        <v>-247.813448509257</v>
      </c>
      <c r="CB59">
        <v>-247.869713633304</v>
      </c>
      <c r="CC59" t="s">
        <v>382</v>
      </c>
      <c r="CD59">
        <v>-246.79302532008899</v>
      </c>
      <c r="CE59">
        <v>-247.79877282999999</v>
      </c>
      <c r="CF59">
        <v>-247.813539990485</v>
      </c>
      <c r="CG59">
        <v>-247.869815470399</v>
      </c>
    </row>
    <row r="60" spans="1:119" x14ac:dyDescent="0.2">
      <c r="A60" t="s">
        <v>206</v>
      </c>
      <c r="B60" s="1"/>
      <c r="C60" s="1">
        <f t="shared" ref="C60:F77" si="26">627.5095*(AN60+AS60-AI60)</f>
        <v>-0.52493108052627035</v>
      </c>
      <c r="D60" s="1">
        <f t="shared" si="26"/>
        <v>4.0544330059293365</v>
      </c>
      <c r="E60" s="1">
        <f t="shared" si="26"/>
        <v>2.6107272255768597</v>
      </c>
      <c r="F60" s="1">
        <f t="shared" si="26"/>
        <v>3.1559927727537209</v>
      </c>
      <c r="G60" s="1"/>
      <c r="H60" s="1">
        <f t="shared" si="5"/>
        <v>-0.80546688384129517</v>
      </c>
      <c r="I60" s="1">
        <f t="shared" si="6"/>
        <v>3.0348367450638993</v>
      </c>
      <c r="J60" s="1">
        <f t="shared" si="7"/>
        <v>1.6459077931428756</v>
      </c>
      <c r="K60" s="1">
        <f t="shared" si="8"/>
        <v>2.112558989704846</v>
      </c>
      <c r="L60" s="1"/>
      <c r="M60" s="1">
        <f t="shared" si="25"/>
        <v>-0.79714121454564135</v>
      </c>
      <c r="N60" s="1">
        <f t="shared" si="25"/>
        <v>4.1639020382240126</v>
      </c>
      <c r="O60" s="1">
        <f t="shared" si="25"/>
        <v>2.5454001118807779</v>
      </c>
      <c r="P60" s="1">
        <f t="shared" si="25"/>
        <v>3.2066116825293287</v>
      </c>
      <c r="Q60" s="1"/>
      <c r="R60" s="1">
        <f t="shared" si="24"/>
        <v>-0.9173776415325936</v>
      </c>
      <c r="S60" s="1">
        <f t="shared" si="24"/>
        <v>3.6798412099119742</v>
      </c>
      <c r="T60" s="1">
        <f t="shared" si="24"/>
        <v>2.1535677753396665</v>
      </c>
      <c r="U60" s="1">
        <f t="shared" si="24"/>
        <v>2.7742401784387161</v>
      </c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t="s">
        <v>206</v>
      </c>
      <c r="AI60">
        <v>-477.55113464700798</v>
      </c>
      <c r="AJ60">
        <v>-479.29182808000002</v>
      </c>
      <c r="AK60">
        <v>-479.34387154056799</v>
      </c>
      <c r="AL60">
        <v>-479.43634376354697</v>
      </c>
      <c r="AM60" t="s">
        <v>206</v>
      </c>
      <c r="AN60">
        <v>-230.777082076737</v>
      </c>
      <c r="AO60">
        <v>-231.62878835000001</v>
      </c>
      <c r="AP60">
        <v>-231.65926382126</v>
      </c>
      <c r="AQ60">
        <v>-231.70413284148401</v>
      </c>
      <c r="AR60" t="s">
        <v>206</v>
      </c>
      <c r="AS60">
        <v>-246.77488910116099</v>
      </c>
      <c r="AT60">
        <v>-247.65657858</v>
      </c>
      <c r="AU60">
        <v>-247.68044726081999</v>
      </c>
      <c r="AV60">
        <v>-247.727181527651</v>
      </c>
      <c r="AW60" t="s">
        <v>383</v>
      </c>
      <c r="AX60">
        <v>-246.775077874104</v>
      </c>
      <c r="AY60">
        <v>-247.65724491</v>
      </c>
      <c r="AZ60">
        <v>-247.68108127159601</v>
      </c>
      <c r="BA60">
        <v>-247.727863796365</v>
      </c>
      <c r="BB60" t="s">
        <v>384</v>
      </c>
      <c r="BC60">
        <v>-230.77734036603499</v>
      </c>
      <c r="BD60">
        <v>-231.62974685</v>
      </c>
      <c r="BE60">
        <v>-231.66016734805501</v>
      </c>
      <c r="BF60">
        <v>-231.705113390278</v>
      </c>
      <c r="BI60" t="s">
        <v>206</v>
      </c>
      <c r="BJ60">
        <v>-477.58604482671302</v>
      </c>
      <c r="BK60">
        <v>-479.56959361000003</v>
      </c>
      <c r="BL60">
        <v>-479.60333376669797</v>
      </c>
      <c r="BM60">
        <v>-479.71453731608199</v>
      </c>
      <c r="BN60" t="s">
        <v>206</v>
      </c>
      <c r="BO60">
        <v>-230.79440898444599</v>
      </c>
      <c r="BP60">
        <v>-231.76464206</v>
      </c>
      <c r="BQ60">
        <v>-231.786115621985</v>
      </c>
      <c r="BR60">
        <v>-231.84004144116599</v>
      </c>
      <c r="BS60" t="s">
        <v>206</v>
      </c>
      <c r="BT60">
        <v>-246.79290616759999</v>
      </c>
      <c r="BU60">
        <v>-247.79831594999999</v>
      </c>
      <c r="BV60">
        <v>-247.81316179160299</v>
      </c>
      <c r="BW60">
        <v>-247.86938581414</v>
      </c>
      <c r="BX60" t="s">
        <v>383</v>
      </c>
      <c r="BY60">
        <v>-246.792992263569</v>
      </c>
      <c r="BZ60">
        <v>-247.79868053000001</v>
      </c>
      <c r="CA60">
        <v>-247.81345143572099</v>
      </c>
      <c r="CB60">
        <v>-247.869703884524</v>
      </c>
      <c r="CC60" t="s">
        <v>384</v>
      </c>
      <c r="CD60">
        <v>-230.794514497412</v>
      </c>
      <c r="CE60">
        <v>-231.76504887999999</v>
      </c>
      <c r="CF60">
        <v>-231.78645040241599</v>
      </c>
      <c r="CG60">
        <v>-231.840412398604</v>
      </c>
    </row>
    <row r="61" spans="1:119" x14ac:dyDescent="0.2">
      <c r="A61" t="s">
        <v>175</v>
      </c>
      <c r="B61" s="1"/>
      <c r="C61" s="1">
        <f t="shared" si="26"/>
        <v>0.62288904715635784</v>
      </c>
      <c r="D61" s="1">
        <f t="shared" si="26"/>
        <v>3.4040319593449486</v>
      </c>
      <c r="E61" s="1">
        <f t="shared" si="26"/>
        <v>2.4420025113675754</v>
      </c>
      <c r="F61" s="1">
        <f t="shared" si="26"/>
        <v>2.7591926449966468</v>
      </c>
      <c r="G61" s="1"/>
      <c r="H61" s="1">
        <f t="shared" si="5"/>
        <v>0.40242028927741641</v>
      </c>
      <c r="I61" s="1">
        <f t="shared" si="6"/>
        <v>2.6508825072631157</v>
      </c>
      <c r="J61" s="1">
        <f t="shared" si="7"/>
        <v>1.7200266494280023</v>
      </c>
      <c r="K61" s="1">
        <f t="shared" si="8"/>
        <v>1.9833847146548875</v>
      </c>
      <c r="L61" s="1"/>
      <c r="M61" s="1">
        <f t="shared" si="25"/>
        <v>0.37962436823625811</v>
      </c>
      <c r="N61" s="1">
        <f t="shared" si="25"/>
        <v>3.469462374915254</v>
      </c>
      <c r="O61" s="1">
        <f t="shared" si="25"/>
        <v>2.4047922924177354</v>
      </c>
      <c r="P61" s="1">
        <f t="shared" si="25"/>
        <v>2.8016439663675969</v>
      </c>
      <c r="Q61" s="1"/>
      <c r="R61" s="1">
        <f t="shared" si="24"/>
        <v>0.2832051929714568</v>
      </c>
      <c r="S61" s="1">
        <f t="shared" si="24"/>
        <v>3.1232716588546849</v>
      </c>
      <c r="T61" s="1">
        <f t="shared" si="24"/>
        <v>2.118288531123826</v>
      </c>
      <c r="U61" s="1">
        <f t="shared" si="24"/>
        <v>2.4892003899225528</v>
      </c>
      <c r="V61" s="1"/>
      <c r="W61" s="1">
        <f t="shared" ref="W61:Z61" si="27">627.5095*(CO61+CT61-CJ61)</f>
        <v>0.28546652574098902</v>
      </c>
      <c r="X61" s="1">
        <f t="shared" si="27"/>
        <v>3.4804939919373523</v>
      </c>
      <c r="Y61" s="1">
        <f t="shared" si="27"/>
        <v>2.3931682198080559</v>
      </c>
      <c r="Z61" s="1">
        <f t="shared" si="27"/>
        <v>2.8197890699617787</v>
      </c>
      <c r="AA61" s="1"/>
      <c r="AB61" s="1">
        <f t="shared" ref="AB61:AE62" si="28">627.5095*(CY61+DD61-CJ61)</f>
        <v>0.24090402516706777</v>
      </c>
      <c r="AC61" s="1">
        <f t="shared" si="28"/>
        <v>3.2950586595918305</v>
      </c>
      <c r="AD61" s="1">
        <f t="shared" si="28"/>
        <v>2.2607335477787083</v>
      </c>
      <c r="AE61" s="1">
        <f t="shared" si="28"/>
        <v>2.6740176674386329</v>
      </c>
      <c r="AF61" s="1"/>
      <c r="AG61" s="1"/>
      <c r="AH61" t="s">
        <v>175</v>
      </c>
      <c r="AI61">
        <v>-307.626633412454</v>
      </c>
      <c r="AJ61">
        <v>-308.76319441999999</v>
      </c>
      <c r="AK61">
        <v>-308.80597982984199</v>
      </c>
      <c r="AL61">
        <v>-308.86591172871903</v>
      </c>
      <c r="AM61" t="s">
        <v>175</v>
      </c>
      <c r="AN61">
        <v>-230.77708548151</v>
      </c>
      <c r="AO61">
        <v>-231.62878223000001</v>
      </c>
      <c r="AP61">
        <v>-231.65925718984599</v>
      </c>
      <c r="AQ61">
        <v>-231.704125070977</v>
      </c>
      <c r="AR61" t="s">
        <v>175</v>
      </c>
      <c r="AS61">
        <v>-76.848555294104003</v>
      </c>
      <c r="AT61">
        <v>-77.128987519999995</v>
      </c>
      <c r="AU61">
        <v>-77.142831061443999</v>
      </c>
      <c r="AV61">
        <v>-77.157389604558006</v>
      </c>
      <c r="AW61" t="s">
        <v>238</v>
      </c>
      <c r="AX61">
        <v>-76.848682339777</v>
      </c>
      <c r="AY61">
        <v>-77.129354849999999</v>
      </c>
      <c r="AZ61">
        <v>-77.143190669065007</v>
      </c>
      <c r="BA61">
        <v>-77.157766042196997</v>
      </c>
      <c r="BB61" t="s">
        <v>258</v>
      </c>
      <c r="BC61">
        <v>-230.77730977515199</v>
      </c>
      <c r="BD61">
        <v>-231.62961512000001</v>
      </c>
      <c r="BE61">
        <v>-231.660048123949</v>
      </c>
      <c r="BF61">
        <v>-231.70498496191999</v>
      </c>
      <c r="BI61" t="s">
        <v>175</v>
      </c>
      <c r="BJ61">
        <v>-307.64845071449298</v>
      </c>
      <c r="BK61">
        <v>-308.94154774999998</v>
      </c>
      <c r="BL61">
        <v>-308.97224858506701</v>
      </c>
      <c r="BM61">
        <v>-309.04418179728202</v>
      </c>
      <c r="BN61" t="s">
        <v>175</v>
      </c>
      <c r="BO61">
        <v>-230.794414534997</v>
      </c>
      <c r="BP61">
        <v>-231.7646393</v>
      </c>
      <c r="BQ61">
        <v>-231.786113179658</v>
      </c>
      <c r="BR61">
        <v>-231.84003774795801</v>
      </c>
      <c r="BS61" t="s">
        <v>175</v>
      </c>
      <c r="BT61">
        <v>-76.853431209581998</v>
      </c>
      <c r="BU61">
        <v>-77.171379509999994</v>
      </c>
      <c r="BV61">
        <v>-77.182303125112995</v>
      </c>
      <c r="BW61">
        <v>-77.199679345655994</v>
      </c>
      <c r="BX61" t="s">
        <v>238</v>
      </c>
      <c r="BY61">
        <v>-76.853493819777995</v>
      </c>
      <c r="BZ61">
        <v>-77.171593229999999</v>
      </c>
      <c r="CA61">
        <v>-77.182474559195001</v>
      </c>
      <c r="CB61">
        <v>-77.199861375777004</v>
      </c>
      <c r="CC61" t="s">
        <v>258</v>
      </c>
      <c r="CD61">
        <v>-230.79450557853099</v>
      </c>
      <c r="CE61">
        <v>-231.76497727</v>
      </c>
      <c r="CF61">
        <v>-231.78639831836301</v>
      </c>
      <c r="CG61">
        <v>-231.84035362834899</v>
      </c>
      <c r="CI61" t="s">
        <v>175</v>
      </c>
      <c r="CJ61">
        <v>-307.65148160067901</v>
      </c>
      <c r="CK61">
        <v>-309.00400268999999</v>
      </c>
      <c r="CL61">
        <v>-309.02104480629299</v>
      </c>
      <c r="CM61">
        <v>-309.096518149183</v>
      </c>
      <c r="CN61" t="s">
        <v>175</v>
      </c>
      <c r="CO61">
        <v>-230.796828099805</v>
      </c>
      <c r="CP61">
        <v>-231.81187652</v>
      </c>
      <c r="CQ61">
        <v>-231.823351558148</v>
      </c>
      <c r="CR61">
        <v>-231.879979595408</v>
      </c>
      <c r="CS61" t="s">
        <v>175</v>
      </c>
      <c r="CT61">
        <v>-76.854198581027006</v>
      </c>
      <c r="CU61">
        <v>-77.186579649999999</v>
      </c>
      <c r="CV61">
        <v>-77.193879491987005</v>
      </c>
      <c r="CW61">
        <v>-77.212044934044997</v>
      </c>
      <c r="CX61" t="s">
        <v>238</v>
      </c>
      <c r="CY61">
        <v>-76.854226434511006</v>
      </c>
      <c r="CZ61">
        <v>-77.186683099999996</v>
      </c>
      <c r="DA61">
        <v>-77.193954173077003</v>
      </c>
      <c r="DB61">
        <v>-77.212123871656004</v>
      </c>
      <c r="DC61" t="s">
        <v>258</v>
      </c>
      <c r="DD61">
        <v>-230.79687126118301</v>
      </c>
      <c r="DE61">
        <v>-231.81206857999999</v>
      </c>
      <c r="DF61">
        <v>-231.82348792513301</v>
      </c>
      <c r="DG61">
        <v>-231.88013295930401</v>
      </c>
      <c r="DL61" s="1"/>
      <c r="DM61" s="1"/>
      <c r="DN61" s="1"/>
      <c r="DO61" s="1"/>
    </row>
    <row r="62" spans="1:119" x14ac:dyDescent="0.2">
      <c r="A62" t="s">
        <v>167</v>
      </c>
      <c r="B62" s="1"/>
      <c r="C62" s="1">
        <f t="shared" si="26"/>
        <v>0.5802037569623768</v>
      </c>
      <c r="D62" s="1">
        <f t="shared" si="26"/>
        <v>1.4450539769791817</v>
      </c>
      <c r="E62" s="1">
        <f t="shared" si="26"/>
        <v>1.157148939296863</v>
      </c>
      <c r="F62" s="1">
        <f t="shared" si="26"/>
        <v>1.2874446315919168</v>
      </c>
      <c r="G62" s="1"/>
      <c r="H62" s="1">
        <f t="shared" si="5"/>
        <v>0.51923239504108698</v>
      </c>
      <c r="I62" s="1">
        <f t="shared" si="6"/>
        <v>1.185497222496029</v>
      </c>
      <c r="J62" s="1">
        <f t="shared" si="7"/>
        <v>0.91248719833782344</v>
      </c>
      <c r="K62" s="1">
        <f t="shared" si="8"/>
        <v>1.0168728684024311</v>
      </c>
      <c r="L62" s="1"/>
      <c r="M62" s="1">
        <f t="shared" si="25"/>
        <v>0.52529491617131818</v>
      </c>
      <c r="N62" s="1">
        <f t="shared" si="25"/>
        <v>1.5801818726983188</v>
      </c>
      <c r="O62" s="1">
        <f t="shared" si="25"/>
        <v>1.2553452773467424</v>
      </c>
      <c r="P62" s="1">
        <f t="shared" si="25"/>
        <v>1.4180771540623758</v>
      </c>
      <c r="Q62" s="1"/>
      <c r="R62" s="1">
        <f t="shared" si="24"/>
        <v>0.49508293792738478</v>
      </c>
      <c r="S62" s="1">
        <f t="shared" si="24"/>
        <v>1.4345808434270817</v>
      </c>
      <c r="T62" s="1">
        <f t="shared" si="24"/>
        <v>1.1432610722387546</v>
      </c>
      <c r="U62" s="1">
        <f t="shared" si="24"/>
        <v>1.2949135558931351</v>
      </c>
      <c r="V62" s="1"/>
      <c r="W62" s="1">
        <f t="shared" si="10"/>
        <v>0.52137515926826672</v>
      </c>
      <c r="X62" s="1">
        <f t="shared" si="10"/>
        <v>1.6347061731747454</v>
      </c>
      <c r="Y62" s="1">
        <f t="shared" si="10"/>
        <v>1.3035892029082106</v>
      </c>
      <c r="Z62" s="1">
        <f t="shared" si="10"/>
        <v>1.4808123736534509</v>
      </c>
      <c r="AA62" s="1"/>
      <c r="AB62" s="1">
        <f t="shared" si="28"/>
        <v>0.50790057875129735</v>
      </c>
      <c r="AC62" s="1">
        <f t="shared" si="28"/>
        <v>1.5546359609664515</v>
      </c>
      <c r="AD62" s="1">
        <f t="shared" si="28"/>
        <v>1.2516253150441341</v>
      </c>
      <c r="AE62" s="1">
        <f t="shared" si="28"/>
        <v>1.4235129362863992</v>
      </c>
      <c r="AF62" s="1"/>
      <c r="AG62" s="1"/>
      <c r="AH62" t="s">
        <v>167</v>
      </c>
      <c r="AI62">
        <v>-153.69820597755</v>
      </c>
      <c r="AJ62">
        <v>-154.26026245</v>
      </c>
      <c r="AK62">
        <v>-154.287518819067</v>
      </c>
      <c r="AL62">
        <v>-154.316811654959</v>
      </c>
      <c r="AM62" t="s">
        <v>167</v>
      </c>
      <c r="AN62">
        <v>-76.848663054273999</v>
      </c>
      <c r="AO62">
        <v>-77.128977649999996</v>
      </c>
      <c r="AP62">
        <v>-77.142837203048003</v>
      </c>
      <c r="AQ62">
        <v>-77.157375620299007</v>
      </c>
      <c r="AR62" t="s">
        <v>167</v>
      </c>
      <c r="AS62">
        <v>-76.848618309773002</v>
      </c>
      <c r="AT62">
        <v>-77.128981960000004</v>
      </c>
      <c r="AU62">
        <v>-77.142837581882006</v>
      </c>
      <c r="AV62">
        <v>-77.157384361129004</v>
      </c>
      <c r="AW62" t="s">
        <v>239</v>
      </c>
      <c r="AX62">
        <v>-76.848703095185002</v>
      </c>
      <c r="AY62">
        <v>-77.129127139999994</v>
      </c>
      <c r="AZ62">
        <v>-77.142987326294005</v>
      </c>
      <c r="BA62">
        <v>-77.157536809907</v>
      </c>
      <c r="BB62" t="s">
        <v>259</v>
      </c>
      <c r="BC62">
        <v>-76.848675432907996</v>
      </c>
      <c r="BD62">
        <v>-77.129246100000003</v>
      </c>
      <c r="BE62">
        <v>-77.143077351922003</v>
      </c>
      <c r="BF62">
        <v>-77.157654355054007</v>
      </c>
      <c r="BI62" t="s">
        <v>167</v>
      </c>
      <c r="BJ62">
        <v>-153.70788222855501</v>
      </c>
      <c r="BK62">
        <v>-154.34528989</v>
      </c>
      <c r="BL62">
        <v>-154.36665529933401</v>
      </c>
      <c r="BM62">
        <v>-154.401633436515</v>
      </c>
      <c r="BN62" t="s">
        <v>167</v>
      </c>
      <c r="BO62">
        <v>-76.853546488643005</v>
      </c>
      <c r="BP62">
        <v>-77.171387800000005</v>
      </c>
      <c r="BQ62">
        <v>-77.182332633596999</v>
      </c>
      <c r="BR62">
        <v>-77.199687592789999</v>
      </c>
      <c r="BS62" t="s">
        <v>167</v>
      </c>
      <c r="BT62">
        <v>-76.853498629212993</v>
      </c>
      <c r="BU62">
        <v>-77.171383910000003</v>
      </c>
      <c r="BV62">
        <v>-77.182322145781001</v>
      </c>
      <c r="BW62">
        <v>-77.199685994027007</v>
      </c>
      <c r="BX62" t="s">
        <v>239</v>
      </c>
      <c r="BY62">
        <v>-76.853542744292994</v>
      </c>
      <c r="BZ62">
        <v>-77.171482179999998</v>
      </c>
      <c r="CA62">
        <v>-77.182406460690004</v>
      </c>
      <c r="CB62">
        <v>-77.199773434920999</v>
      </c>
      <c r="CC62" t="s">
        <v>259</v>
      </c>
      <c r="CD62">
        <v>-76.853550519413005</v>
      </c>
      <c r="CE62">
        <v>-77.171521560000002</v>
      </c>
      <c r="CF62">
        <v>-77.182426936230996</v>
      </c>
      <c r="CG62">
        <v>-77.199796425575002</v>
      </c>
      <c r="CI62" t="s">
        <v>167</v>
      </c>
      <c r="CJ62">
        <v>-153.70941308115701</v>
      </c>
      <c r="CK62">
        <v>-154.37578556</v>
      </c>
      <c r="CL62">
        <v>-154.389895720841</v>
      </c>
      <c r="CM62">
        <v>-154.426475024204</v>
      </c>
      <c r="CN62" t="s">
        <v>167</v>
      </c>
      <c r="CO62">
        <v>-76.854315213587995</v>
      </c>
      <c r="CP62">
        <v>-77.18659323</v>
      </c>
      <c r="CQ62">
        <v>-77.193915661746004</v>
      </c>
      <c r="CR62">
        <v>-77.212059598516007</v>
      </c>
      <c r="CS62" t="s">
        <v>167</v>
      </c>
      <c r="CT62">
        <v>-76.854267003399997</v>
      </c>
      <c r="CU62">
        <v>-77.186587259999996</v>
      </c>
      <c r="CV62">
        <v>-77.193902657552997</v>
      </c>
      <c r="CW62">
        <v>-77.212055601057997</v>
      </c>
      <c r="CX62" t="s">
        <v>239</v>
      </c>
      <c r="CY62">
        <v>-76.854286955053993</v>
      </c>
      <c r="CZ62">
        <v>-77.186636269999994</v>
      </c>
      <c r="DA62">
        <v>-77.193941468920997</v>
      </c>
      <c r="DB62">
        <v>-77.212095472298003</v>
      </c>
      <c r="DC62" t="s">
        <v>259</v>
      </c>
      <c r="DD62">
        <v>-76.854316735043994</v>
      </c>
      <c r="DE62">
        <v>-77.186671820000001</v>
      </c>
      <c r="DF62">
        <v>-77.193959660101001</v>
      </c>
      <c r="DG62">
        <v>-77.212111039738005</v>
      </c>
      <c r="DL62" s="1"/>
      <c r="DM62" s="1"/>
      <c r="DN62" s="1"/>
      <c r="DO62" s="1"/>
    </row>
    <row r="63" spans="1:119" x14ac:dyDescent="0.2">
      <c r="A63" t="s">
        <v>176</v>
      </c>
      <c r="B63" s="1"/>
      <c r="C63" s="1">
        <f t="shared" si="26"/>
        <v>1.203598593720602</v>
      </c>
      <c r="D63" s="1">
        <f t="shared" si="26"/>
        <v>5.2787981668342798</v>
      </c>
      <c r="E63" s="1">
        <f t="shared" si="26"/>
        <v>4.1133613845331585</v>
      </c>
      <c r="F63" s="1">
        <f t="shared" si="26"/>
        <v>4.6646402046912199</v>
      </c>
      <c r="G63" s="1"/>
      <c r="H63" s="1">
        <f t="shared" si="5"/>
        <v>0.88112762377673925</v>
      </c>
      <c r="I63" s="1">
        <f t="shared" si="6"/>
        <v>3.9221540033351463</v>
      </c>
      <c r="J63" s="1">
        <f t="shared" si="7"/>
        <v>2.8293439500588016</v>
      </c>
      <c r="K63" s="1">
        <f t="shared" si="8"/>
        <v>3.2596467335123478</v>
      </c>
      <c r="L63" s="1"/>
      <c r="M63" s="1">
        <f t="shared" si="25"/>
        <v>0.86773283988688266</v>
      </c>
      <c r="N63" s="1">
        <f t="shared" si="25"/>
        <v>5.3171327222087781</v>
      </c>
      <c r="O63" s="1">
        <f t="shared" si="25"/>
        <v>4.0079724478764378</v>
      </c>
      <c r="P63" s="1">
        <f t="shared" si="25"/>
        <v>4.6653451124517211</v>
      </c>
      <c r="Q63" s="1"/>
      <c r="R63" s="1">
        <f t="shared" si="24"/>
        <v>0.75293539288454048</v>
      </c>
      <c r="S63" s="1">
        <f t="shared" si="24"/>
        <v>4.6879854224491595</v>
      </c>
      <c r="T63" s="1">
        <f t="shared" si="24"/>
        <v>3.4856995691784247</v>
      </c>
      <c r="U63" s="1">
        <f t="shared" si="24"/>
        <v>4.0818391557687237</v>
      </c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t="s">
        <v>176</v>
      </c>
      <c r="AI63">
        <v>-458.68554036125801</v>
      </c>
      <c r="AJ63">
        <v>-460.25618111</v>
      </c>
      <c r="AK63">
        <v>-460.30260391136301</v>
      </c>
      <c r="AL63">
        <v>-460.37604726610402</v>
      </c>
      <c r="AM63" t="s">
        <v>176</v>
      </c>
      <c r="AN63">
        <v>-230.777014839228</v>
      </c>
      <c r="AO63">
        <v>-231.6287658</v>
      </c>
      <c r="AP63">
        <v>-231.65923871313001</v>
      </c>
      <c r="AQ63">
        <v>-231.704126956972</v>
      </c>
      <c r="AR63" t="s">
        <v>176</v>
      </c>
      <c r="AS63">
        <v>-227.90660746565999</v>
      </c>
      <c r="AT63">
        <v>-228.61900301</v>
      </c>
      <c r="AU63">
        <v>-228.63681013988801</v>
      </c>
      <c r="AV63">
        <v>-228.664486732103</v>
      </c>
      <c r="AW63" t="s">
        <v>385</v>
      </c>
      <c r="AX63">
        <v>-227.90684821661901</v>
      </c>
      <c r="AY63">
        <v>-228.62006701000001</v>
      </c>
      <c r="AZ63">
        <v>-228.63783029260699</v>
      </c>
      <c r="BA63">
        <v>-228.66560558159799</v>
      </c>
      <c r="BB63" t="s">
        <v>386</v>
      </c>
      <c r="BC63">
        <v>-230.77728797844901</v>
      </c>
      <c r="BD63">
        <v>-231.62986375</v>
      </c>
      <c r="BE63">
        <v>-231.66026477235599</v>
      </c>
      <c r="BF63">
        <v>-231.70524710699999</v>
      </c>
      <c r="BI63" t="s">
        <v>176</v>
      </c>
      <c r="BJ63">
        <v>-458.71689722886998</v>
      </c>
      <c r="BK63">
        <v>-460.51756605000003</v>
      </c>
      <c r="BL63">
        <v>-460.55048829335499</v>
      </c>
      <c r="BM63">
        <v>-460.641069083388</v>
      </c>
      <c r="BN63" t="s">
        <v>176</v>
      </c>
      <c r="BO63">
        <v>-230.79433973150401</v>
      </c>
      <c r="BP63">
        <v>-231.76460560000001</v>
      </c>
      <c r="BQ63">
        <v>-231.78607376097801</v>
      </c>
      <c r="BR63">
        <v>-231.840019177578</v>
      </c>
      <c r="BS63" t="s">
        <v>176</v>
      </c>
      <c r="BT63">
        <v>-227.921174677122</v>
      </c>
      <c r="BU63">
        <v>-228.74448706000001</v>
      </c>
      <c r="BV63">
        <v>-228.75802742198599</v>
      </c>
      <c r="BW63">
        <v>-228.79361520543901</v>
      </c>
      <c r="BX63" t="s">
        <v>385</v>
      </c>
      <c r="BY63">
        <v>-227.92124312796599</v>
      </c>
      <c r="BZ63">
        <v>-228.74501652000001</v>
      </c>
      <c r="CA63">
        <v>-228.75847451991299</v>
      </c>
      <c r="CB63">
        <v>-228.79411658144801</v>
      </c>
      <c r="CC63" t="s">
        <v>386</v>
      </c>
      <c r="CD63">
        <v>-230.794454222029</v>
      </c>
      <c r="CE63">
        <v>-231.76507874999999</v>
      </c>
      <c r="CF63">
        <v>-231.78645895782699</v>
      </c>
      <c r="CG63">
        <v>-231.84044767746201</v>
      </c>
    </row>
    <row r="64" spans="1:119" x14ac:dyDescent="0.2">
      <c r="A64" t="s">
        <v>177</v>
      </c>
      <c r="B64" s="1"/>
      <c r="C64" s="1">
        <f t="shared" si="26"/>
        <v>1.2910413108409735</v>
      </c>
      <c r="D64" s="1">
        <f t="shared" si="26"/>
        <v>4.605411447293676</v>
      </c>
      <c r="E64" s="1">
        <f t="shared" si="26"/>
        <v>3.6949362107068762</v>
      </c>
      <c r="F64" s="1">
        <f t="shared" si="26"/>
        <v>4.1581352597606562</v>
      </c>
      <c r="G64" s="1"/>
      <c r="H64" s="1">
        <f t="shared" si="5"/>
        <v>1.0090884637012945</v>
      </c>
      <c r="I64" s="1">
        <f t="shared" si="6"/>
        <v>3.4568557090471388</v>
      </c>
      <c r="J64" s="1">
        <f t="shared" si="7"/>
        <v>2.6225442014557934</v>
      </c>
      <c r="K64" s="1">
        <f t="shared" si="8"/>
        <v>2.9761815702635008</v>
      </c>
      <c r="L64" s="1"/>
      <c r="M64" s="1">
        <f t="shared" si="25"/>
        <v>0.97933295651587582</v>
      </c>
      <c r="N64" s="1">
        <f t="shared" si="25"/>
        <v>4.6809510409027206</v>
      </c>
      <c r="O64" s="1">
        <f t="shared" si="25"/>
        <v>3.6710821668852511</v>
      </c>
      <c r="P64" s="1">
        <f t="shared" si="25"/>
        <v>4.2350620854935244</v>
      </c>
      <c r="Q64" s="1"/>
      <c r="R64" s="1">
        <f t="shared" si="24"/>
        <v>0.86545716665086803</v>
      </c>
      <c r="S64" s="1">
        <f t="shared" si="24"/>
        <v>4.132470087332087</v>
      </c>
      <c r="T64" s="1">
        <f t="shared" si="24"/>
        <v>3.2223006555910856</v>
      </c>
      <c r="U64" s="1">
        <f t="shared" si="24"/>
        <v>3.7256358222395671</v>
      </c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t="s">
        <v>177</v>
      </c>
      <c r="AI64">
        <v>-438.84056141893598</v>
      </c>
      <c r="AJ64">
        <v>-440.38801672</v>
      </c>
      <c r="AK64">
        <v>-440.44101218191099</v>
      </c>
      <c r="AL64">
        <v>-440.51412448601599</v>
      </c>
      <c r="AM64" t="s">
        <v>177</v>
      </c>
      <c r="AN64">
        <v>-230.77698651064</v>
      </c>
      <c r="AO64">
        <v>-231.628748</v>
      </c>
      <c r="AP64">
        <v>-231.65922144503</v>
      </c>
      <c r="AQ64">
        <v>-231.70410817618901</v>
      </c>
      <c r="AR64" t="s">
        <v>177</v>
      </c>
      <c r="AS64">
        <v>-208.06151750309201</v>
      </c>
      <c r="AT64">
        <v>-208.75192953000001</v>
      </c>
      <c r="AU64">
        <v>-208.775902481467</v>
      </c>
      <c r="AV64">
        <v>-208.80338989977301</v>
      </c>
      <c r="AW64" t="s">
        <v>387</v>
      </c>
      <c r="AX64">
        <v>-208.061794268066</v>
      </c>
      <c r="AY64">
        <v>-208.75302334</v>
      </c>
      <c r="AZ64">
        <v>-208.77692981081199</v>
      </c>
      <c r="BA64">
        <v>-208.804532777524</v>
      </c>
      <c r="BB64" t="s">
        <v>388</v>
      </c>
      <c r="BC64">
        <v>-230.77715906610999</v>
      </c>
      <c r="BD64">
        <v>-231.62948453000001</v>
      </c>
      <c r="BE64">
        <v>-231.659903081062</v>
      </c>
      <c r="BF64">
        <v>-231.704848861459</v>
      </c>
      <c r="BI64" t="s">
        <v>177</v>
      </c>
      <c r="BJ64">
        <v>-438.87244530412897</v>
      </c>
      <c r="BK64">
        <v>-440.64494674999997</v>
      </c>
      <c r="BL64">
        <v>-440.68370654253602</v>
      </c>
      <c r="BM64">
        <v>-440.773747209161</v>
      </c>
      <c r="BN64" t="s">
        <v>177</v>
      </c>
      <c r="BO64">
        <v>-230.79430834931401</v>
      </c>
      <c r="BP64">
        <v>-231.76458565999999</v>
      </c>
      <c r="BQ64">
        <v>-231.786053520824</v>
      </c>
      <c r="BR64">
        <v>-231.83999761862299</v>
      </c>
      <c r="BS64" t="s">
        <v>177</v>
      </c>
      <c r="BT64">
        <v>-208.07657628847201</v>
      </c>
      <c r="BU64">
        <v>-208.87290152</v>
      </c>
      <c r="BV64">
        <v>-208.89180278013501</v>
      </c>
      <c r="BW64">
        <v>-208.927000589789</v>
      </c>
      <c r="BX64" t="s">
        <v>387</v>
      </c>
      <c r="BY64">
        <v>-208.07668409810401</v>
      </c>
      <c r="BZ64">
        <v>-208.87341069999999</v>
      </c>
      <c r="CA64">
        <v>-208.89223112145001</v>
      </c>
      <c r="CB64">
        <v>-208.927493110895</v>
      </c>
      <c r="CC64" t="s">
        <v>388</v>
      </c>
      <c r="CD64">
        <v>-230.79438201229701</v>
      </c>
      <c r="CE64">
        <v>-231.76495054</v>
      </c>
      <c r="CF64">
        <v>-231.78634035834099</v>
      </c>
      <c r="CG64">
        <v>-231.84031691990899</v>
      </c>
    </row>
    <row r="65" spans="1:119" x14ac:dyDescent="0.2">
      <c r="A65" t="s">
        <v>178</v>
      </c>
      <c r="B65" s="1"/>
      <c r="C65" s="1">
        <f t="shared" si="26"/>
        <v>1.1940327196606881</v>
      </c>
      <c r="D65" s="1">
        <f t="shared" si="26"/>
        <v>3.5107399498608638</v>
      </c>
      <c r="E65" s="1">
        <f t="shared" si="26"/>
        <v>2.8319174487026233</v>
      </c>
      <c r="F65" s="1">
        <f t="shared" si="26"/>
        <v>3.1316936490195322</v>
      </c>
      <c r="G65" s="1"/>
      <c r="H65" s="1">
        <f t="shared" si="5"/>
        <v>0.96788408525973546</v>
      </c>
      <c r="I65" s="1">
        <f t="shared" si="6"/>
        <v>2.7116442521595014</v>
      </c>
      <c r="J65" s="1">
        <f t="shared" si="7"/>
        <v>2.079803315778824</v>
      </c>
      <c r="K65" s="1">
        <f t="shared" si="8"/>
        <v>2.307487059923838</v>
      </c>
      <c r="L65" s="1"/>
      <c r="M65" s="1">
        <f t="shared" si="25"/>
        <v>0.95739989182698126</v>
      </c>
      <c r="N65" s="1">
        <f t="shared" si="25"/>
        <v>3.6725118989162606</v>
      </c>
      <c r="O65" s="1">
        <f t="shared" si="25"/>
        <v>2.9028674773411178</v>
      </c>
      <c r="P65" s="1">
        <f t="shared" si="25"/>
        <v>3.2877353463635139</v>
      </c>
      <c r="Q65" s="1"/>
      <c r="R65" s="1">
        <f t="shared" si="24"/>
        <v>0.83840537957812877</v>
      </c>
      <c r="S65" s="1">
        <f t="shared" si="24"/>
        <v>3.2103448770916936</v>
      </c>
      <c r="T65" s="1">
        <f t="shared" si="24"/>
        <v>2.5173668641722973</v>
      </c>
      <c r="U65" s="1">
        <f t="shared" si="24"/>
        <v>2.8618729022990914</v>
      </c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t="s">
        <v>178</v>
      </c>
      <c r="AI65">
        <v>-306.84060632982101</v>
      </c>
      <c r="AJ65">
        <v>-307.9283681</v>
      </c>
      <c r="AK65">
        <v>-307.96371070921703</v>
      </c>
      <c r="AL65">
        <v>-308.01497716323303</v>
      </c>
      <c r="AM65" t="s">
        <v>178</v>
      </c>
      <c r="AN65">
        <v>-230.777069287415</v>
      </c>
      <c r="AO65">
        <v>-231.62878821999999</v>
      </c>
      <c r="AP65">
        <v>-231.659262821868</v>
      </c>
      <c r="AQ65">
        <v>-231.704138418756</v>
      </c>
      <c r="AR65" t="s">
        <v>178</v>
      </c>
      <c r="AS65">
        <v>-76.061634230226005</v>
      </c>
      <c r="AT65">
        <v>-76.293985160000005</v>
      </c>
      <c r="AU65">
        <v>-76.299934939818002</v>
      </c>
      <c r="AV65">
        <v>-76.305848073182005</v>
      </c>
      <c r="AW65" t="s">
        <v>389</v>
      </c>
      <c r="AX65">
        <v>-76.061804094468002</v>
      </c>
      <c r="AY65">
        <v>-76.29458176</v>
      </c>
      <c r="AZ65">
        <v>-76.300488556451995</v>
      </c>
      <c r="BA65">
        <v>-76.306460396966997</v>
      </c>
      <c r="BB65" t="s">
        <v>390</v>
      </c>
      <c r="BC65">
        <v>-230.77725981394701</v>
      </c>
      <c r="BD65">
        <v>-231.62946506</v>
      </c>
      <c r="BE65">
        <v>-231.65990777534799</v>
      </c>
      <c r="BF65">
        <v>-231.70483955172199</v>
      </c>
      <c r="BI65" t="s">
        <v>178</v>
      </c>
      <c r="BJ65">
        <v>-306.86183455971099</v>
      </c>
      <c r="BK65">
        <v>-308.10728963999998</v>
      </c>
      <c r="BL65">
        <v>-308.13257165951501</v>
      </c>
      <c r="BM65">
        <v>-308.19571980721997</v>
      </c>
      <c r="BN65" t="s">
        <v>178</v>
      </c>
      <c r="BO65">
        <v>-230.79439600650801</v>
      </c>
      <c r="BP65">
        <v>-231.76463754</v>
      </c>
      <c r="BQ65">
        <v>-231.78610941099501</v>
      </c>
      <c r="BR65">
        <v>-231.84004192592599</v>
      </c>
      <c r="BS65" t="s">
        <v>178</v>
      </c>
      <c r="BT65">
        <v>-76.065912839421998</v>
      </c>
      <c r="BU65">
        <v>-76.336799580000005</v>
      </c>
      <c r="BV65">
        <v>-76.341836234926006</v>
      </c>
      <c r="BW65">
        <v>-76.350438541735997</v>
      </c>
      <c r="BX65" t="s">
        <v>389</v>
      </c>
      <c r="BY65">
        <v>-76.066023166701996</v>
      </c>
      <c r="BZ65">
        <v>-76.337234269999996</v>
      </c>
      <c r="CA65">
        <v>-76.342197616484</v>
      </c>
      <c r="CB65">
        <v>-76.350836885923997</v>
      </c>
      <c r="CC65" t="s">
        <v>390</v>
      </c>
      <c r="CD65">
        <v>-230.79447530904599</v>
      </c>
      <c r="CE65">
        <v>-231.76493936</v>
      </c>
      <c r="CF65">
        <v>-231.786362363743</v>
      </c>
      <c r="CG65">
        <v>-231.84032223671301</v>
      </c>
    </row>
    <row r="66" spans="1:119" x14ac:dyDescent="0.2">
      <c r="A66" t="s">
        <v>179</v>
      </c>
      <c r="B66" s="1"/>
      <c r="C66" s="1">
        <f t="shared" si="26"/>
        <v>0.35913191097489755</v>
      </c>
      <c r="D66" s="1">
        <f t="shared" si="26"/>
        <v>4.669793922023743</v>
      </c>
      <c r="E66" s="1">
        <f t="shared" si="26"/>
        <v>3.4853606964441011</v>
      </c>
      <c r="F66" s="1">
        <f t="shared" si="26"/>
        <v>4.015370892230953</v>
      </c>
      <c r="G66" s="1"/>
      <c r="H66" s="1">
        <f t="shared" si="5"/>
        <v>4.907724752764784E-2</v>
      </c>
      <c r="I66" s="1">
        <f t="shared" si="6"/>
        <v>3.5201463172371215</v>
      </c>
      <c r="J66" s="1">
        <f t="shared" si="7"/>
        <v>2.3919283922161059</v>
      </c>
      <c r="K66" s="1">
        <f t="shared" si="8"/>
        <v>2.8299717450581796</v>
      </c>
      <c r="L66" s="1"/>
      <c r="M66" s="1">
        <f t="shared" si="25"/>
        <v>5.0089640644544603E-2</v>
      </c>
      <c r="N66" s="1">
        <f t="shared" si="25"/>
        <v>4.8121695524923851</v>
      </c>
      <c r="O66" s="1">
        <f t="shared" si="25"/>
        <v>3.4493637602026719</v>
      </c>
      <c r="P66" s="1">
        <f t="shared" si="25"/>
        <v>4.1064990034050606</v>
      </c>
      <c r="Q66" s="1"/>
      <c r="R66" s="1">
        <f t="shared" si="24"/>
        <v>-7.5204772106261031E-2</v>
      </c>
      <c r="S66" s="1">
        <f t="shared" si="24"/>
        <v>4.248672296588281</v>
      </c>
      <c r="T66" s="1">
        <f t="shared" si="24"/>
        <v>2.9813033881069879</v>
      </c>
      <c r="U66" s="1">
        <f t="shared" si="24"/>
        <v>3.5911042763746623</v>
      </c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t="s">
        <v>179</v>
      </c>
      <c r="AI66">
        <v>-345.87010385350698</v>
      </c>
      <c r="AJ66">
        <v>-347.10733446</v>
      </c>
      <c r="AK66">
        <v>-347.156440534441</v>
      </c>
      <c r="AL66">
        <v>-347.21385368473801</v>
      </c>
      <c r="AM66" t="s">
        <v>179</v>
      </c>
      <c r="AN66">
        <v>-230.77705443973699</v>
      </c>
      <c r="AO66">
        <v>-231.62878839999999</v>
      </c>
      <c r="AP66">
        <v>-231.65926259859</v>
      </c>
      <c r="AQ66">
        <v>-231.70414368537701</v>
      </c>
      <c r="AR66" t="s">
        <v>179</v>
      </c>
      <c r="AS66">
        <v>-115.092477100664</v>
      </c>
      <c r="AT66">
        <v>-115.47110427</v>
      </c>
      <c r="AU66">
        <v>-115.491623660264</v>
      </c>
      <c r="AV66">
        <v>-115.503311098799</v>
      </c>
      <c r="AW66" t="s">
        <v>391</v>
      </c>
      <c r="AX66">
        <v>-115.092703355182</v>
      </c>
      <c r="AY66">
        <v>-115.47189736</v>
      </c>
      <c r="AZ66">
        <v>-115.492389780699</v>
      </c>
      <c r="BA66">
        <v>-115.504137288622</v>
      </c>
      <c r="BB66" t="s">
        <v>392</v>
      </c>
      <c r="BC66">
        <v>-230.77732228875601</v>
      </c>
      <c r="BD66">
        <v>-231.62982739</v>
      </c>
      <c r="BE66">
        <v>-231.66023897337499</v>
      </c>
      <c r="BF66">
        <v>-231.70520654926099</v>
      </c>
      <c r="BI66" t="s">
        <v>179</v>
      </c>
      <c r="BJ66">
        <v>-345.89457498381603</v>
      </c>
      <c r="BK66">
        <v>-347.31239950000003</v>
      </c>
      <c r="BL66">
        <v>-347.34938575235998</v>
      </c>
      <c r="BM66">
        <v>-347.42020211941099</v>
      </c>
      <c r="BN66" t="s">
        <v>179</v>
      </c>
      <c r="BO66">
        <v>-230.794379798785</v>
      </c>
      <c r="BP66">
        <v>-231.76463265999999</v>
      </c>
      <c r="BQ66">
        <v>-231.78610307310899</v>
      </c>
      <c r="BR66">
        <v>-231.84004121948601</v>
      </c>
      <c r="BS66" t="s">
        <v>179</v>
      </c>
      <c r="BT66">
        <v>-115.100115362111</v>
      </c>
      <c r="BU66">
        <v>-115.54009816</v>
      </c>
      <c r="BV66">
        <v>-115.557785768431</v>
      </c>
      <c r="BW66">
        <v>-115.57361677748</v>
      </c>
      <c r="BX66" t="s">
        <v>391</v>
      </c>
      <c r="BY66">
        <v>-115.10020856849</v>
      </c>
      <c r="BZ66">
        <v>-115.54055375</v>
      </c>
      <c r="CA66">
        <v>-115.55816963035601</v>
      </c>
      <c r="CB66">
        <v>-115.57403602974399</v>
      </c>
      <c r="CC66" t="s">
        <v>392</v>
      </c>
      <c r="CD66">
        <v>-230.794486261754</v>
      </c>
      <c r="CE66">
        <v>-231.76507505999999</v>
      </c>
      <c r="CF66">
        <v>-231.786465112835</v>
      </c>
      <c r="CG66">
        <v>-231.840443300966</v>
      </c>
    </row>
    <row r="67" spans="1:119" x14ac:dyDescent="0.2">
      <c r="A67" t="s">
        <v>180</v>
      </c>
      <c r="B67" s="1"/>
      <c r="C67" s="1">
        <f t="shared" si="26"/>
        <v>-0.65866536677416587</v>
      </c>
      <c r="D67" s="1">
        <f t="shared" si="26"/>
        <v>3.7064601628661573</v>
      </c>
      <c r="E67" s="1">
        <f t="shared" si="26"/>
        <v>2.5112128860512977</v>
      </c>
      <c r="F67" s="1">
        <f t="shared" si="26"/>
        <v>3.0244542658788927</v>
      </c>
      <c r="G67" s="1"/>
      <c r="H67" s="1">
        <f t="shared" si="5"/>
        <v>-0.99777159094704826</v>
      </c>
      <c r="I67" s="1">
        <f t="shared" si="6"/>
        <v>2.6065552361894491</v>
      </c>
      <c r="J67" s="1">
        <f t="shared" si="7"/>
        <v>1.4764692410996492</v>
      </c>
      <c r="K67" s="1">
        <f t="shared" si="8"/>
        <v>1.9024372378730903</v>
      </c>
      <c r="L67" s="1"/>
      <c r="M67" s="1">
        <f t="shared" si="25"/>
        <v>-0.90928504121829545</v>
      </c>
      <c r="N67" s="1">
        <f t="shared" si="25"/>
        <v>3.8590830234660425</v>
      </c>
      <c r="O67" s="1">
        <f t="shared" si="25"/>
        <v>2.4868465151765564</v>
      </c>
      <c r="P67" s="1">
        <f t="shared" si="25"/>
        <v>3.1229169716713385</v>
      </c>
      <c r="Q67" s="1"/>
      <c r="R67" s="1">
        <f t="shared" si="24"/>
        <v>-1.069699456955828</v>
      </c>
      <c r="S67" s="1">
        <f t="shared" si="24"/>
        <v>3.3022875690235667</v>
      </c>
      <c r="T67" s="1">
        <f t="shared" si="24"/>
        <v>2.0260979020096399</v>
      </c>
      <c r="U67" s="1">
        <f t="shared" si="24"/>
        <v>2.6148302146537681</v>
      </c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t="s">
        <v>180</v>
      </c>
      <c r="AI67">
        <v>-326.02992173366198</v>
      </c>
      <c r="AJ67">
        <v>-327.24660728999999</v>
      </c>
      <c r="AK67">
        <v>-327.30212201834701</v>
      </c>
      <c r="AL67">
        <v>-327.35964536195701</v>
      </c>
      <c r="AM67" t="s">
        <v>180</v>
      </c>
      <c r="AN67">
        <v>-230.77709257280699</v>
      </c>
      <c r="AO67">
        <v>-231.62878391999999</v>
      </c>
      <c r="AP67">
        <v>-231.65925931755899</v>
      </c>
      <c r="AQ67">
        <v>-231.70412435697801</v>
      </c>
      <c r="AR67" t="s">
        <v>180</v>
      </c>
      <c r="AS67">
        <v>-95.253878810887002</v>
      </c>
      <c r="AT67">
        <v>-95.611916750000006</v>
      </c>
      <c r="AU67">
        <v>-95.638860828488006</v>
      </c>
      <c r="AV67">
        <v>-95.650701230511999</v>
      </c>
      <c r="AW67" t="s">
        <v>393</v>
      </c>
      <c r="AX67">
        <v>-95.254164248904004</v>
      </c>
      <c r="AY67">
        <v>-95.612709219999999</v>
      </c>
      <c r="AZ67">
        <v>-95.639605332459993</v>
      </c>
      <c r="BA67">
        <v>-95.651506965991999</v>
      </c>
      <c r="BB67" t="s">
        <v>394</v>
      </c>
      <c r="BC67">
        <v>-230.77734753493399</v>
      </c>
      <c r="BD67">
        <v>-231.62974426</v>
      </c>
      <c r="BE67">
        <v>-231.660163782479</v>
      </c>
      <c r="BF67">
        <v>-231.70510666937301</v>
      </c>
      <c r="BI67" t="s">
        <v>180</v>
      </c>
      <c r="BJ67">
        <v>-326.05403181751802</v>
      </c>
      <c r="BK67">
        <v>-327.44579643999998</v>
      </c>
      <c r="BL67">
        <v>-327.48843394311598</v>
      </c>
      <c r="BM67">
        <v>-327.55899632468601</v>
      </c>
      <c r="BN67" t="s">
        <v>180</v>
      </c>
      <c r="BO67">
        <v>-230.79442164256301</v>
      </c>
      <c r="BP67">
        <v>-231.76464279000001</v>
      </c>
      <c r="BQ67">
        <v>-231.78611739629099</v>
      </c>
      <c r="BR67">
        <v>-231.84003907929201</v>
      </c>
      <c r="BS67" t="s">
        <v>180</v>
      </c>
      <c r="BT67">
        <v>-95.261059212844003</v>
      </c>
      <c r="BU67">
        <v>-95.675003810000007</v>
      </c>
      <c r="BV67">
        <v>-95.698353504807002</v>
      </c>
      <c r="BW67">
        <v>-95.713980560623995</v>
      </c>
      <c r="BX67" t="s">
        <v>393</v>
      </c>
      <c r="BY67">
        <v>-95.261211606317005</v>
      </c>
      <c r="BZ67">
        <v>-95.675481500000004</v>
      </c>
      <c r="CA67">
        <v>-95.698750976042007</v>
      </c>
      <c r="CB67">
        <v>-95.714417167129994</v>
      </c>
      <c r="CC67" t="s">
        <v>394</v>
      </c>
      <c r="CD67">
        <v>-230.79452488572301</v>
      </c>
      <c r="CE67">
        <v>-231.76505241000001</v>
      </c>
      <c r="CF67">
        <v>-231.786454174678</v>
      </c>
      <c r="CG67">
        <v>-231.84041216053899</v>
      </c>
    </row>
    <row r="68" spans="1:119" x14ac:dyDescent="0.2">
      <c r="A68" t="s">
        <v>202</v>
      </c>
      <c r="B68" s="1"/>
      <c r="C68" s="1">
        <f t="shared" si="26"/>
        <v>0.17726391050903306</v>
      </c>
      <c r="D68" s="1">
        <f t="shared" si="26"/>
        <v>6.2560438115496257</v>
      </c>
      <c r="E68" s="1">
        <f t="shared" si="26"/>
        <v>4.4880793099459328</v>
      </c>
      <c r="F68" s="1">
        <f t="shared" si="26"/>
        <v>5.2321617166467789</v>
      </c>
      <c r="G68" s="1"/>
      <c r="H68" s="1">
        <f t="shared" si="5"/>
        <v>-0.29761510274747505</v>
      </c>
      <c r="I68" s="1">
        <f t="shared" si="6"/>
        <v>4.7041312418512424</v>
      </c>
      <c r="J68" s="1">
        <f t="shared" si="7"/>
        <v>3.0308167453452501</v>
      </c>
      <c r="K68" s="1">
        <f t="shared" si="8"/>
        <v>3.6529222571555393</v>
      </c>
      <c r="L68" s="1"/>
      <c r="M68" s="1">
        <f t="shared" ref="M68:P77" si="29">627.5095*(BO68+BT68-BJ68)</f>
        <v>-0.25295336030563792</v>
      </c>
      <c r="N68" s="1">
        <f t="shared" si="29"/>
        <v>6.2862960446087852</v>
      </c>
      <c r="O68" s="1">
        <f t="shared" si="29"/>
        <v>4.3162504110865507</v>
      </c>
      <c r="P68" s="1">
        <f t="shared" si="29"/>
        <v>5.2097906760397699</v>
      </c>
      <c r="Q68" s="1"/>
      <c r="R68" s="1">
        <f t="shared" si="24"/>
        <v>-0.46097929883589445</v>
      </c>
      <c r="S68" s="1">
        <f t="shared" si="24"/>
        <v>5.5560506892547954</v>
      </c>
      <c r="T68" s="1">
        <f t="shared" si="24"/>
        <v>3.7137165579006814</v>
      </c>
      <c r="U68" s="1">
        <f t="shared" si="24"/>
        <v>4.5471309214159188</v>
      </c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t="s">
        <v>202</v>
      </c>
      <c r="AI68">
        <v>-477.87804901077197</v>
      </c>
      <c r="AJ68">
        <v>-479.58386245999998</v>
      </c>
      <c r="AK68">
        <v>-479.64745371055398</v>
      </c>
      <c r="AL68">
        <v>-479.72760796048499</v>
      </c>
      <c r="AM68" t="s">
        <v>202</v>
      </c>
      <c r="AN68">
        <v>-230.77703297150401</v>
      </c>
      <c r="AO68">
        <v>-231.62879846000001</v>
      </c>
      <c r="AP68">
        <v>-231.65927253771699</v>
      </c>
      <c r="AQ68">
        <v>-231.70416319024099</v>
      </c>
      <c r="AR68" t="s">
        <v>202</v>
      </c>
      <c r="AS68">
        <v>-247.10073355125701</v>
      </c>
      <c r="AT68">
        <v>-247.94509436000001</v>
      </c>
      <c r="AU68">
        <v>-247.98102896349201</v>
      </c>
      <c r="AV68">
        <v>-248.01510679015499</v>
      </c>
      <c r="AW68" t="s">
        <v>395</v>
      </c>
      <c r="AX68">
        <v>-247.101155637484</v>
      </c>
      <c r="AY68">
        <v>-247.94621185</v>
      </c>
      <c r="AZ68">
        <v>-247.98208811587401</v>
      </c>
      <c r="BA68">
        <v>-248.01624871808301</v>
      </c>
      <c r="BB68" t="s">
        <v>396</v>
      </c>
      <c r="BC68">
        <v>-230.777367653124</v>
      </c>
      <c r="BD68">
        <v>-231.6301541</v>
      </c>
      <c r="BE68">
        <v>-231.660535680957</v>
      </c>
      <c r="BF68">
        <v>-231.705537940482</v>
      </c>
      <c r="BI68" t="s">
        <v>202</v>
      </c>
      <c r="BJ68">
        <v>-477.91263806555401</v>
      </c>
      <c r="BK68">
        <v>-479.86661169000001</v>
      </c>
      <c r="BL68">
        <v>-479.91380796920402</v>
      </c>
      <c r="BM68">
        <v>-480.01252348792298</v>
      </c>
      <c r="BN68" t="s">
        <v>202</v>
      </c>
      <c r="BO68">
        <v>-230.79435428315199</v>
      </c>
      <c r="BP68">
        <v>-231.76463167</v>
      </c>
      <c r="BQ68">
        <v>-231.786099625937</v>
      </c>
      <c r="BR68">
        <v>-231.84004766434799</v>
      </c>
      <c r="BS68" t="s">
        <v>202</v>
      </c>
      <c r="BT68">
        <v>-247.11868688922399</v>
      </c>
      <c r="BU68">
        <v>-248.09196216999999</v>
      </c>
      <c r="BV68">
        <v>-248.120829960691</v>
      </c>
      <c r="BW68">
        <v>-248.164173494007</v>
      </c>
      <c r="BX68" t="s">
        <v>395</v>
      </c>
      <c r="BY68">
        <v>-247.11888434280999</v>
      </c>
      <c r="BZ68">
        <v>-248.09255524</v>
      </c>
      <c r="CA68">
        <v>-248.121330919489</v>
      </c>
      <c r="CB68">
        <v>-248.16471933040501</v>
      </c>
      <c r="CC68" t="s">
        <v>396</v>
      </c>
      <c r="CD68">
        <v>-230.794488339987</v>
      </c>
      <c r="CE68">
        <v>-231.76520231999999</v>
      </c>
      <c r="CF68">
        <v>-231.786558865914</v>
      </c>
      <c r="CG68">
        <v>-231.840557843444</v>
      </c>
    </row>
    <row r="69" spans="1:119" x14ac:dyDescent="0.2">
      <c r="A69" t="s">
        <v>207</v>
      </c>
      <c r="B69" s="1"/>
      <c r="C69" s="1">
        <f t="shared" si="26"/>
        <v>1.4552082597646854</v>
      </c>
      <c r="D69" s="1">
        <f t="shared" si="26"/>
        <v>4.1370069810134797</v>
      </c>
      <c r="E69" s="1">
        <f t="shared" si="26"/>
        <v>3.4174249918840145</v>
      </c>
      <c r="F69" s="1">
        <f t="shared" si="26"/>
        <v>3.8198029920626766</v>
      </c>
      <c r="G69" s="1"/>
      <c r="H69" s="1">
        <f t="shared" si="5"/>
        <v>1.2004694542033163</v>
      </c>
      <c r="I69" s="1">
        <f t="shared" si="6"/>
        <v>3.264894277932362</v>
      </c>
      <c r="J69" s="1">
        <f t="shared" si="7"/>
        <v>2.6075431338303239</v>
      </c>
      <c r="K69" s="1">
        <f t="shared" si="8"/>
        <v>2.9351461506776872</v>
      </c>
      <c r="L69" s="1"/>
      <c r="M69" s="1">
        <f t="shared" si="29"/>
        <v>1.2223536384451619</v>
      </c>
      <c r="N69" s="1">
        <f t="shared" si="29"/>
        <v>4.2900502729908583</v>
      </c>
      <c r="O69" s="1">
        <f t="shared" si="29"/>
        <v>3.5446157163988326</v>
      </c>
      <c r="P69" s="1">
        <f t="shared" si="29"/>
        <v>4.0307880513624719</v>
      </c>
      <c r="Q69" s="1"/>
      <c r="R69" s="1">
        <f t="shared" si="24"/>
        <v>1.1135985701484583</v>
      </c>
      <c r="S69" s="1">
        <f t="shared" si="24"/>
        <v>3.834760755248952</v>
      </c>
      <c r="T69" s="1">
        <f t="shared" si="24"/>
        <v>3.177197681756835</v>
      </c>
      <c r="U69" s="1">
        <f t="shared" si="24"/>
        <v>3.6198958071830236</v>
      </c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t="s">
        <v>207</v>
      </c>
      <c r="AI69">
        <v>-493.55188702236399</v>
      </c>
      <c r="AJ69">
        <v>-495.31974054</v>
      </c>
      <c r="AK69">
        <v>-495.366285246026</v>
      </c>
      <c r="AL69">
        <v>-495.46044064349502</v>
      </c>
      <c r="AM69" t="s">
        <v>207</v>
      </c>
      <c r="AN69">
        <v>-246.77478400828599</v>
      </c>
      <c r="AO69">
        <v>-247.65657390000001</v>
      </c>
      <c r="AP69">
        <v>-247.680419618825</v>
      </c>
      <c r="AQ69">
        <v>-247.727176693546</v>
      </c>
      <c r="AR69" t="s">
        <v>207</v>
      </c>
      <c r="AS69">
        <v>-246.77478399219899</v>
      </c>
      <c r="AT69">
        <v>-247.65657390000001</v>
      </c>
      <c r="AU69">
        <v>-247.680419614046</v>
      </c>
      <c r="AV69">
        <v>-247.727176706661</v>
      </c>
      <c r="AW69" t="s">
        <v>397</v>
      </c>
      <c r="AX69">
        <v>-246.774986987868</v>
      </c>
      <c r="AY69">
        <v>-247.65726888</v>
      </c>
      <c r="AZ69">
        <v>-247.681065001739</v>
      </c>
      <c r="BA69">
        <v>-247.72788168443299</v>
      </c>
      <c r="BB69" t="s">
        <v>398</v>
      </c>
      <c r="BC69">
        <v>-246.77498696472699</v>
      </c>
      <c r="BD69">
        <v>-247.65726871999999</v>
      </c>
      <c r="BE69">
        <v>-247.681064859972</v>
      </c>
      <c r="BF69">
        <v>-247.72788150612999</v>
      </c>
      <c r="BI69" t="s">
        <v>207</v>
      </c>
      <c r="BJ69">
        <v>-493.58754634933501</v>
      </c>
      <c r="BK69">
        <v>-495.60343130000001</v>
      </c>
      <c r="BL69">
        <v>-495.63187696521402</v>
      </c>
      <c r="BM69">
        <v>-495.74515272127798</v>
      </c>
      <c r="BN69" t="s">
        <v>207</v>
      </c>
      <c r="BO69">
        <v>-246.79279920981699</v>
      </c>
      <c r="BP69">
        <v>-247.79829734</v>
      </c>
      <c r="BQ69">
        <v>-247.81311413524799</v>
      </c>
      <c r="BR69">
        <v>-247.869364621415</v>
      </c>
      <c r="BS69" t="s">
        <v>207</v>
      </c>
      <c r="BT69">
        <v>-246.79279919508301</v>
      </c>
      <c r="BU69">
        <v>-247.79829733</v>
      </c>
      <c r="BV69">
        <v>-247.813114125498</v>
      </c>
      <c r="BW69">
        <v>-247.869364630495</v>
      </c>
      <c r="BX69" t="s">
        <v>397</v>
      </c>
      <c r="BY69">
        <v>-246.792885857226</v>
      </c>
      <c r="BZ69">
        <v>-247.79866014999999</v>
      </c>
      <c r="CA69">
        <v>-247.81340691615199</v>
      </c>
      <c r="CB69">
        <v>-247.86969206731499</v>
      </c>
      <c r="CC69" t="s">
        <v>398</v>
      </c>
      <c r="CD69">
        <v>-246.7928858599</v>
      </c>
      <c r="CE69">
        <v>-247.79866007000001</v>
      </c>
      <c r="CF69">
        <v>-247.81340686247799</v>
      </c>
      <c r="CG69">
        <v>-247.86969198303899</v>
      </c>
    </row>
    <row r="70" spans="1:119" x14ac:dyDescent="0.2">
      <c r="A70" t="s">
        <v>168</v>
      </c>
      <c r="B70" s="1"/>
      <c r="C70" s="1">
        <f t="shared" si="26"/>
        <v>2.4291107026978525</v>
      </c>
      <c r="D70" s="1">
        <f t="shared" si="26"/>
        <v>2.9607215979905765</v>
      </c>
      <c r="E70" s="1">
        <f t="shared" si="26"/>
        <v>2.7656402473559698</v>
      </c>
      <c r="F70" s="1">
        <f t="shared" si="26"/>
        <v>2.8542771571258365</v>
      </c>
      <c r="G70" s="1"/>
      <c r="H70" s="1">
        <f t="shared" si="5"/>
        <v>2.3411880342763749</v>
      </c>
      <c r="I70" s="1">
        <f t="shared" si="6"/>
        <v>2.5826533993498515</v>
      </c>
      <c r="J70" s="1">
        <f t="shared" si="7"/>
        <v>2.392550308727849</v>
      </c>
      <c r="K70" s="1">
        <f t="shared" si="8"/>
        <v>2.4591034140628421</v>
      </c>
      <c r="L70" s="1"/>
      <c r="M70" s="1">
        <f t="shared" si="29"/>
        <v>2.3095190253796587</v>
      </c>
      <c r="N70" s="1">
        <f t="shared" si="29"/>
        <v>2.9564545334120504</v>
      </c>
      <c r="O70" s="1">
        <f t="shared" si="29"/>
        <v>2.7938141174146782</v>
      </c>
      <c r="P70" s="1">
        <f t="shared" si="29"/>
        <v>2.9213041582808263</v>
      </c>
      <c r="Q70" s="1"/>
      <c r="R70" s="1">
        <f t="shared" si="24"/>
        <v>2.2502696154260873</v>
      </c>
      <c r="S70" s="1">
        <f t="shared" si="24"/>
        <v>2.718138975500207</v>
      </c>
      <c r="T70" s="1">
        <f t="shared" si="24"/>
        <v>2.5944392005497865</v>
      </c>
      <c r="U70" s="1">
        <f t="shared" si="24"/>
        <v>2.7027156786330533</v>
      </c>
      <c r="V70" s="1"/>
      <c r="W70" s="1">
        <f t="shared" si="10"/>
        <v>2.2454494570642947</v>
      </c>
      <c r="X70" s="1">
        <f t="shared" si="10"/>
        <v>2.9217595331354977</v>
      </c>
      <c r="Y70" s="1">
        <f t="shared" si="10"/>
        <v>2.7833395387190598</v>
      </c>
      <c r="Z70" s="1">
        <f t="shared" si="10"/>
        <v>2.9226901077726737</v>
      </c>
      <c r="AA70" s="1"/>
      <c r="AB70" s="1">
        <f t="shared" ref="AB70:AE71" si="30">627.5095*(CY70+DD70-CJ70)</f>
        <v>2.2166295684555539</v>
      </c>
      <c r="AC70" s="1">
        <f t="shared" si="30"/>
        <v>2.785382893501672</v>
      </c>
      <c r="AD70" s="1">
        <f t="shared" si="30"/>
        <v>2.6818849172137473</v>
      </c>
      <c r="AE70" s="1">
        <f t="shared" si="30"/>
        <v>2.8101234055931648</v>
      </c>
      <c r="AF70" s="1"/>
      <c r="AG70" s="1"/>
      <c r="AH70" t="s">
        <v>168</v>
      </c>
      <c r="AI70">
        <v>-152.91421430912601</v>
      </c>
      <c r="AJ70">
        <v>-153.42769124</v>
      </c>
      <c r="AK70">
        <v>-153.44719340773901</v>
      </c>
      <c r="AL70">
        <v>-153.467790930349</v>
      </c>
      <c r="AM70" t="s">
        <v>168</v>
      </c>
      <c r="AN70">
        <v>-76.848503149967996</v>
      </c>
      <c r="AO70">
        <v>-77.128982440000001</v>
      </c>
      <c r="AP70">
        <v>-77.142827337068994</v>
      </c>
      <c r="AQ70">
        <v>-77.157393844216998</v>
      </c>
      <c r="AR70" t="s">
        <v>168</v>
      </c>
      <c r="AS70">
        <v>-76.061840125009994</v>
      </c>
      <c r="AT70">
        <v>-76.293990590000007</v>
      </c>
      <c r="AU70">
        <v>-76.299958742577999</v>
      </c>
      <c r="AV70">
        <v>-76.305848506139</v>
      </c>
      <c r="AW70" t="s">
        <v>240</v>
      </c>
      <c r="AX70">
        <v>-76.061917964759999</v>
      </c>
      <c r="AY70">
        <v>-76.294471430000002</v>
      </c>
      <c r="AZ70">
        <v>-76.300428125633005</v>
      </c>
      <c r="BA70">
        <v>-76.306350882288001</v>
      </c>
      <c r="BB70" t="s">
        <v>260</v>
      </c>
      <c r="BC70">
        <v>-76.848565423902997</v>
      </c>
      <c r="BD70">
        <v>-77.129104089999998</v>
      </c>
      <c r="BE70">
        <v>-77.142952510651995</v>
      </c>
      <c r="BF70">
        <v>-77.157521217487002</v>
      </c>
      <c r="BI70" t="s">
        <v>168</v>
      </c>
      <c r="BJ70">
        <v>-152.92319996114099</v>
      </c>
      <c r="BK70">
        <v>-153.51291986000001</v>
      </c>
      <c r="BL70">
        <v>-153.52864283793099</v>
      </c>
      <c r="BM70">
        <v>-153.55481151454899</v>
      </c>
      <c r="BN70" t="s">
        <v>168</v>
      </c>
      <c r="BO70">
        <v>-76.853376234913995</v>
      </c>
      <c r="BP70">
        <v>-77.171365620000003</v>
      </c>
      <c r="BQ70">
        <v>-77.182287134359001</v>
      </c>
      <c r="BR70">
        <v>-77.199671915918998</v>
      </c>
      <c r="BS70" t="s">
        <v>168</v>
      </c>
      <c r="BT70">
        <v>-76.066143273540007</v>
      </c>
      <c r="BU70">
        <v>-76.336842829999995</v>
      </c>
      <c r="BV70">
        <v>-76.341903477561999</v>
      </c>
      <c r="BW70">
        <v>-76.350484204316004</v>
      </c>
      <c r="BX70" t="s">
        <v>240</v>
      </c>
      <c r="BY70">
        <v>-76.066188381638995</v>
      </c>
      <c r="BZ70">
        <v>-76.337116429999995</v>
      </c>
      <c r="CA70">
        <v>-76.342129852325002</v>
      </c>
      <c r="CB70">
        <v>-76.350738341886995</v>
      </c>
      <c r="CC70" t="s">
        <v>260</v>
      </c>
      <c r="CD70">
        <v>-76.853425546756</v>
      </c>
      <c r="CE70">
        <v>-77.171471800000006</v>
      </c>
      <c r="CF70">
        <v>-77.182378483736997</v>
      </c>
      <c r="CG70">
        <v>-77.199766121248999</v>
      </c>
      <c r="CI70" t="s">
        <v>168</v>
      </c>
      <c r="CJ70">
        <v>-152.92459943416901</v>
      </c>
      <c r="CK70">
        <v>-153.54427154000001</v>
      </c>
      <c r="CL70">
        <v>-153.55387107432401</v>
      </c>
      <c r="CM70">
        <v>-153.58164187217099</v>
      </c>
      <c r="CN70" t="s">
        <v>168</v>
      </c>
      <c r="CO70">
        <v>-76.854143681135994</v>
      </c>
      <c r="CP70">
        <v>-77.186564070000003</v>
      </c>
      <c r="CQ70">
        <v>-77.193861615331997</v>
      </c>
      <c r="CR70">
        <v>-77.212035763084998</v>
      </c>
      <c r="CS70" t="s">
        <v>168</v>
      </c>
      <c r="CT70">
        <v>-76.066877401697994</v>
      </c>
      <c r="CU70">
        <v>-76.353051350000001</v>
      </c>
      <c r="CV70">
        <v>-76.355573925285</v>
      </c>
      <c r="CW70">
        <v>-76.364948506120996</v>
      </c>
      <c r="CX70" t="s">
        <v>240</v>
      </c>
      <c r="CY70">
        <v>-76.066904695226995</v>
      </c>
      <c r="CZ70">
        <v>-76.353218290000001</v>
      </c>
      <c r="DA70">
        <v>-76.355696509826004</v>
      </c>
      <c r="DB70">
        <v>-76.365087767103006</v>
      </c>
      <c r="DC70" t="s">
        <v>260</v>
      </c>
      <c r="DD70">
        <v>-76.854162315021</v>
      </c>
      <c r="DE70">
        <v>-77.186614460000001</v>
      </c>
      <c r="DF70">
        <v>-77.193900709014997</v>
      </c>
      <c r="DG70">
        <v>-77.212075888553997</v>
      </c>
      <c r="DL70" s="1"/>
      <c r="DM70" s="1"/>
      <c r="DN70" s="1"/>
      <c r="DO70" s="1"/>
    </row>
    <row r="71" spans="1:119" x14ac:dyDescent="0.2">
      <c r="A71" t="s">
        <v>181</v>
      </c>
      <c r="B71" s="1"/>
      <c r="C71" s="1">
        <f t="shared" si="26"/>
        <v>2.6914425520526231</v>
      </c>
      <c r="D71" s="1">
        <f t="shared" si="26"/>
        <v>4.4870192299286753</v>
      </c>
      <c r="E71" s="1">
        <f t="shared" si="26"/>
        <v>3.9322887743378625</v>
      </c>
      <c r="F71" s="1">
        <f t="shared" si="26"/>
        <v>4.2700409741723444</v>
      </c>
      <c r="G71" s="1"/>
      <c r="H71" s="1">
        <f t="shared" si="5"/>
        <v>2.5447408253120289</v>
      </c>
      <c r="I71" s="1">
        <f t="shared" si="6"/>
        <v>3.6186402083381615</v>
      </c>
      <c r="J71" s="1">
        <f t="shared" si="7"/>
        <v>3.128793098643921</v>
      </c>
      <c r="K71" s="1">
        <f t="shared" si="8"/>
        <v>3.368875830606008</v>
      </c>
      <c r="L71" s="1"/>
      <c r="M71" s="1">
        <f t="shared" si="29"/>
        <v>2.6087931929791721</v>
      </c>
      <c r="N71" s="1">
        <f t="shared" si="29"/>
        <v>4.8352179764127108</v>
      </c>
      <c r="O71" s="1">
        <f t="shared" si="29"/>
        <v>4.2183338444144782</v>
      </c>
      <c r="P71" s="1">
        <f t="shared" si="29"/>
        <v>4.6317092352790947</v>
      </c>
      <c r="Q71" s="1"/>
      <c r="R71" s="1">
        <f t="shared" si="24"/>
        <v>2.561371238972828</v>
      </c>
      <c r="S71" s="1">
        <f t="shared" si="24"/>
        <v>4.4100489147017665</v>
      </c>
      <c r="T71" s="1">
        <f t="shared" si="24"/>
        <v>3.8844617491126612</v>
      </c>
      <c r="U71" s="1">
        <f t="shared" si="24"/>
        <v>4.2549745131293966</v>
      </c>
      <c r="V71" s="1"/>
      <c r="W71" s="1">
        <f t="shared" si="10"/>
        <v>2.6251841790913399</v>
      </c>
      <c r="X71" s="1">
        <f t="shared" si="10"/>
        <v>5.0010875625434128</v>
      </c>
      <c r="Y71" s="1">
        <f t="shared" si="10"/>
        <v>4.3912767377079645</v>
      </c>
      <c r="Z71" s="1">
        <f t="shared" si="10"/>
        <v>4.8412305125988242</v>
      </c>
      <c r="AA71" s="1"/>
      <c r="AB71" s="1">
        <f t="shared" si="30"/>
        <v>2.59645133924078</v>
      </c>
      <c r="AC71" s="1">
        <f t="shared" si="30"/>
        <v>4.7615860116631552</v>
      </c>
      <c r="AD71" s="1">
        <f t="shared" si="30"/>
        <v>4.2273209118231643</v>
      </c>
      <c r="AE71" s="1">
        <f t="shared" si="30"/>
        <v>4.6549222624890163</v>
      </c>
      <c r="AF71" s="1"/>
      <c r="AG71" s="1"/>
      <c r="AH71" t="s">
        <v>181</v>
      </c>
      <c r="AI71">
        <v>-304.759262264759</v>
      </c>
      <c r="AJ71">
        <v>-305.75506994</v>
      </c>
      <c r="AK71">
        <v>-305.78581261208802</v>
      </c>
      <c r="AL71">
        <v>-305.82860463688797</v>
      </c>
      <c r="AM71" t="s">
        <v>181</v>
      </c>
      <c r="AN71">
        <v>-76.848401879636995</v>
      </c>
      <c r="AO71">
        <v>-77.128945970000004</v>
      </c>
      <c r="AP71">
        <v>-77.142773886411007</v>
      </c>
      <c r="AQ71">
        <v>-77.157351461204996</v>
      </c>
      <c r="AR71" t="s">
        <v>181</v>
      </c>
      <c r="AS71">
        <v>-227.906571298579</v>
      </c>
      <c r="AT71">
        <v>-228.61897345</v>
      </c>
      <c r="AU71">
        <v>-228.63677222489201</v>
      </c>
      <c r="AV71">
        <v>-228.66444843252901</v>
      </c>
      <c r="AW71" t="s">
        <v>241</v>
      </c>
      <c r="AX71">
        <v>-227.90675805531799</v>
      </c>
      <c r="AY71">
        <v>-228.61975602000001</v>
      </c>
      <c r="AZ71">
        <v>-228.637515911175</v>
      </c>
      <c r="BA71">
        <v>-228.66526877855301</v>
      </c>
      <c r="BB71" t="s">
        <v>261</v>
      </c>
      <c r="BC71">
        <v>-76.848448906971001</v>
      </c>
      <c r="BD71">
        <v>-77.129547250000002</v>
      </c>
      <c r="BE71">
        <v>-77.143310651939004</v>
      </c>
      <c r="BF71">
        <v>-77.157967213190005</v>
      </c>
      <c r="BI71" t="s">
        <v>181</v>
      </c>
      <c r="BJ71">
        <v>-304.77856706795001</v>
      </c>
      <c r="BK71">
        <v>-305.92348715000003</v>
      </c>
      <c r="BL71">
        <v>-305.94694016122003</v>
      </c>
      <c r="BM71">
        <v>-306.00058457150197</v>
      </c>
      <c r="BN71" t="s">
        <v>181</v>
      </c>
      <c r="BO71">
        <v>-76.853272027683005</v>
      </c>
      <c r="BP71">
        <v>-77.171323770000001</v>
      </c>
      <c r="BQ71">
        <v>-77.182227774902003</v>
      </c>
      <c r="BR71">
        <v>-77.199623597067003</v>
      </c>
      <c r="BS71" t="s">
        <v>181</v>
      </c>
      <c r="BT71">
        <v>-227.921137663856</v>
      </c>
      <c r="BU71">
        <v>-228.74445797000001</v>
      </c>
      <c r="BV71">
        <v>-228.757990043717</v>
      </c>
      <c r="BW71">
        <v>-228.793579876244</v>
      </c>
      <c r="BX71" t="s">
        <v>241</v>
      </c>
      <c r="BY71">
        <v>-227.92119201198</v>
      </c>
      <c r="BZ71">
        <v>-228.74482341999999</v>
      </c>
      <c r="CA71">
        <v>-228.75830075233901</v>
      </c>
      <c r="CB71">
        <v>-228.79392958436301</v>
      </c>
      <c r="CC71" t="s">
        <v>261</v>
      </c>
      <c r="CD71">
        <v>-76.853293251249994</v>
      </c>
      <c r="CE71">
        <v>-77.171635870000003</v>
      </c>
      <c r="CF71">
        <v>-77.182449125309006</v>
      </c>
      <c r="CG71">
        <v>-77.199874253917997</v>
      </c>
      <c r="CI71" t="s">
        <v>181</v>
      </c>
      <c r="CJ71">
        <v>-304.78123808907498</v>
      </c>
      <c r="CK71">
        <v>-305.98529593000001</v>
      </c>
      <c r="CL71">
        <v>-305.99751164335203</v>
      </c>
      <c r="CM71">
        <v>-306.05442485163297</v>
      </c>
      <c r="CN71" t="s">
        <v>181</v>
      </c>
      <c r="CO71">
        <v>-76.854038776894996</v>
      </c>
      <c r="CP71">
        <v>-77.186518930000005</v>
      </c>
      <c r="CQ71">
        <v>-77.193797736868007</v>
      </c>
      <c r="CR71">
        <v>-77.211982943804998</v>
      </c>
      <c r="CS71" t="s">
        <v>181</v>
      </c>
      <c r="CT71">
        <v>-227.92301581507101</v>
      </c>
      <c r="CU71">
        <v>-228.79080726000001</v>
      </c>
      <c r="CV71">
        <v>-228.79671596185099</v>
      </c>
      <c r="CW71">
        <v>-228.834726916242</v>
      </c>
      <c r="CX71" t="s">
        <v>241</v>
      </c>
      <c r="CY71">
        <v>-227.92305271341701</v>
      </c>
      <c r="CZ71">
        <v>-228.79101334999999</v>
      </c>
      <c r="DA71">
        <v>-228.796876406173</v>
      </c>
      <c r="DB71">
        <v>-228.83490906526001</v>
      </c>
      <c r="DC71" t="s">
        <v>261</v>
      </c>
      <c r="DD71">
        <v>-76.854047667242</v>
      </c>
      <c r="DE71">
        <v>-77.186694509999995</v>
      </c>
      <c r="DF71">
        <v>-77.193898572774998</v>
      </c>
      <c r="DG71">
        <v>-77.21209769587</v>
      </c>
      <c r="DL71" s="1"/>
      <c r="DM71" s="1"/>
      <c r="DN71" s="1"/>
      <c r="DO71" s="1"/>
    </row>
    <row r="72" spans="1:119" x14ac:dyDescent="0.2">
      <c r="A72" t="s">
        <v>182</v>
      </c>
      <c r="B72" s="1"/>
      <c r="C72" s="1">
        <f t="shared" si="26"/>
        <v>-1.7111336393909413</v>
      </c>
      <c r="D72" s="1">
        <f t="shared" si="26"/>
        <v>2.943509012394816</v>
      </c>
      <c r="E72" s="1">
        <f t="shared" si="26"/>
        <v>2.1045571109595169</v>
      </c>
      <c r="F72" s="1">
        <f t="shared" si="26"/>
        <v>2.6961484516025385</v>
      </c>
      <c r="G72" s="1"/>
      <c r="H72" s="1">
        <f t="shared" si="5"/>
        <v>-2.0935194981318603</v>
      </c>
      <c r="I72" s="1">
        <f t="shared" si="6"/>
        <v>1.6335829311347714</v>
      </c>
      <c r="J72" s="1">
        <f t="shared" si="7"/>
        <v>0.85187581351822117</v>
      </c>
      <c r="K72" s="1">
        <f t="shared" si="8"/>
        <v>1.3510935163265703</v>
      </c>
      <c r="L72" s="1"/>
      <c r="M72" s="1">
        <f t="shared" si="29"/>
        <v>-2.0219636811820769</v>
      </c>
      <c r="N72" s="1">
        <f t="shared" si="29"/>
        <v>3.0074961561116313</v>
      </c>
      <c r="O72" s="1">
        <f t="shared" si="29"/>
        <v>2.0238950933346538</v>
      </c>
      <c r="P72" s="1">
        <f t="shared" si="29"/>
        <v>2.7502759383084068</v>
      </c>
      <c r="Q72" s="1"/>
      <c r="R72" s="1">
        <f t="shared" si="24"/>
        <v>-2.1163658696256697</v>
      </c>
      <c r="S72" s="1">
        <f t="shared" si="24"/>
        <v>2.4287566944888703</v>
      </c>
      <c r="T72" s="1">
        <f t="shared" si="24"/>
        <v>1.5397149817291038</v>
      </c>
      <c r="U72" s="1">
        <f t="shared" si="24"/>
        <v>2.213851619055859</v>
      </c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t="s">
        <v>182</v>
      </c>
      <c r="AI72">
        <v>-424.30713922459898</v>
      </c>
      <c r="AJ72">
        <v>-425.81830373999998</v>
      </c>
      <c r="AK72">
        <v>-425.90345173505301</v>
      </c>
      <c r="AL72">
        <v>-425.961515485512</v>
      </c>
      <c r="AM72" t="s">
        <v>182</v>
      </c>
      <c r="AN72">
        <v>-196.40316819841399</v>
      </c>
      <c r="AO72">
        <v>-197.19455615000001</v>
      </c>
      <c r="AP72">
        <v>-197.263233515509</v>
      </c>
      <c r="AQ72">
        <v>-197.29267696886299</v>
      </c>
      <c r="AR72" t="s">
        <v>182</v>
      </c>
      <c r="AS72">
        <v>-227.90669789110001</v>
      </c>
      <c r="AT72">
        <v>-228.61905680999999</v>
      </c>
      <c r="AU72">
        <v>-228.63686439444501</v>
      </c>
      <c r="AV72">
        <v>-228.664541930778</v>
      </c>
      <c r="AW72" t="s">
        <v>399</v>
      </c>
      <c r="AX72">
        <v>-227.906991629267</v>
      </c>
      <c r="AY72">
        <v>-228.62032463</v>
      </c>
      <c r="AZ72">
        <v>-228.638077483801</v>
      </c>
      <c r="BA72">
        <v>-228.66584833600899</v>
      </c>
      <c r="BB72" t="s">
        <v>400</v>
      </c>
      <c r="BC72">
        <v>-196.40348383087601</v>
      </c>
      <c r="BD72">
        <v>-197.19537582999999</v>
      </c>
      <c r="BE72">
        <v>-197.26401670078701</v>
      </c>
      <c r="BF72">
        <v>-197.29351404502199</v>
      </c>
      <c r="BI72" t="s">
        <v>182</v>
      </c>
      <c r="BJ72">
        <v>-424.33464542832701</v>
      </c>
      <c r="BK72">
        <v>-426.07559383</v>
      </c>
      <c r="BL72">
        <v>-426.14712677558703</v>
      </c>
      <c r="BM72">
        <v>-426.22132180237003</v>
      </c>
      <c r="BN72" t="s">
        <v>182</v>
      </c>
      <c r="BO72">
        <v>-196.41659494620501</v>
      </c>
      <c r="BP72">
        <v>-197.32623688999999</v>
      </c>
      <c r="BQ72">
        <v>-197.38579205289199</v>
      </c>
      <c r="BR72">
        <v>-197.423243445818</v>
      </c>
      <c r="BS72" t="s">
        <v>182</v>
      </c>
      <c r="BT72">
        <v>-227.921272686218</v>
      </c>
      <c r="BU72">
        <v>-228.74456419000001</v>
      </c>
      <c r="BV72">
        <v>-228.75810944069801</v>
      </c>
      <c r="BW72">
        <v>-228.79369551304401</v>
      </c>
      <c r="BX72" t="s">
        <v>399</v>
      </c>
      <c r="BY72">
        <v>-227.92134186488801</v>
      </c>
      <c r="BZ72">
        <v>-228.74510846999999</v>
      </c>
      <c r="CA72">
        <v>-228.75856726670699</v>
      </c>
      <c r="CB72">
        <v>-228.79420698989901</v>
      </c>
      <c r="CC72" t="s">
        <v>400</v>
      </c>
      <c r="CD72">
        <v>-196.41667620699201</v>
      </c>
      <c r="CE72">
        <v>-197.32661489</v>
      </c>
      <c r="CF72">
        <v>-197.38610581697299</v>
      </c>
      <c r="CG72">
        <v>-197.42358681549399</v>
      </c>
    </row>
    <row r="73" spans="1:119" x14ac:dyDescent="0.2">
      <c r="A73" t="s">
        <v>183</v>
      </c>
      <c r="B73" s="1"/>
      <c r="C73" s="1">
        <f t="shared" si="26"/>
        <v>-1.6978329247864179</v>
      </c>
      <c r="D73" s="1">
        <f t="shared" si="26"/>
        <v>3.5020238428757922</v>
      </c>
      <c r="E73" s="1">
        <f t="shared" si="26"/>
        <v>2.527444400043831</v>
      </c>
      <c r="F73" s="1">
        <f t="shared" si="26"/>
        <v>3.221545654325475</v>
      </c>
      <c r="G73" s="1"/>
      <c r="H73" s="1">
        <f t="shared" si="5"/>
        <v>-2.1642964615019111</v>
      </c>
      <c r="I73" s="1">
        <f t="shared" si="6"/>
        <v>1.9983040027342072</v>
      </c>
      <c r="J73" s="1">
        <f t="shared" si="7"/>
        <v>1.1131349950241543</v>
      </c>
      <c r="K73" s="1">
        <f t="shared" si="8"/>
        <v>1.684725585398078</v>
      </c>
      <c r="L73" s="1"/>
      <c r="M73" s="1">
        <f t="shared" si="29"/>
        <v>-2.0331461476882482</v>
      </c>
      <c r="N73" s="1">
        <f t="shared" si="29"/>
        <v>3.6562719530501786</v>
      </c>
      <c r="O73" s="1">
        <f t="shared" si="29"/>
        <v>2.5239496722644295</v>
      </c>
      <c r="P73" s="1">
        <f t="shared" si="29"/>
        <v>3.3743059822117347</v>
      </c>
      <c r="Q73" s="1"/>
      <c r="R73" s="1">
        <f t="shared" si="24"/>
        <v>-2.1861626399928111</v>
      </c>
      <c r="S73" s="1">
        <f t="shared" si="24"/>
        <v>2.9468348127435529</v>
      </c>
      <c r="T73" s="1">
        <f t="shared" si="24"/>
        <v>1.9344099726735056</v>
      </c>
      <c r="U73" s="1">
        <f t="shared" si="24"/>
        <v>2.714690133725044</v>
      </c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t="s">
        <v>183</v>
      </c>
      <c r="AI73">
        <v>-404.46214299717502</v>
      </c>
      <c r="AJ73">
        <v>-405.95211995</v>
      </c>
      <c r="AK73">
        <v>-406.043259408685</v>
      </c>
      <c r="AL73">
        <v>-406.10128129178997</v>
      </c>
      <c r="AM73" t="s">
        <v>183</v>
      </c>
      <c r="AN73">
        <v>-196.403137445742</v>
      </c>
      <c r="AO73">
        <v>-197.19456213999999</v>
      </c>
      <c r="AP73">
        <v>-197.26323462065201</v>
      </c>
      <c r="AQ73">
        <v>-197.29268282015201</v>
      </c>
      <c r="AR73" t="s">
        <v>183</v>
      </c>
      <c r="AS73">
        <v>-208.061711220311</v>
      </c>
      <c r="AT73">
        <v>-208.75197697999999</v>
      </c>
      <c r="AU73">
        <v>-208.77599704917</v>
      </c>
      <c r="AV73">
        <v>-208.803464612064</v>
      </c>
      <c r="AW73" t="s">
        <v>401</v>
      </c>
      <c r="AX73">
        <v>-208.06211891177301</v>
      </c>
      <c r="AY73">
        <v>-208.75350839000001</v>
      </c>
      <c r="AZ73">
        <v>-208.77742502931599</v>
      </c>
      <c r="BA73">
        <v>-208.805030719911</v>
      </c>
      <c r="BB73" t="s">
        <v>402</v>
      </c>
      <c r="BC73">
        <v>-196.40347311121201</v>
      </c>
      <c r="BD73">
        <v>-197.19542705999999</v>
      </c>
      <c r="BE73">
        <v>-197.264060485914</v>
      </c>
      <c r="BF73">
        <v>-197.29356579087499</v>
      </c>
      <c r="BI73" t="s">
        <v>183</v>
      </c>
      <c r="BJ73">
        <v>-404.49006386141002</v>
      </c>
      <c r="BK73">
        <v>-406.20499683999998</v>
      </c>
      <c r="BL73">
        <v>-406.28169370369801</v>
      </c>
      <c r="BM73">
        <v>-406.35567693829103</v>
      </c>
      <c r="BN73" t="s">
        <v>183</v>
      </c>
      <c r="BO73">
        <v>-196.416559519804</v>
      </c>
      <c r="BP73">
        <v>-197.32623838000001</v>
      </c>
      <c r="BQ73">
        <v>-197.385787074836</v>
      </c>
      <c r="BR73">
        <v>-197.423244126871</v>
      </c>
      <c r="BS73" t="s">
        <v>183</v>
      </c>
      <c r="BT73">
        <v>-208.07674436609599</v>
      </c>
      <c r="BU73">
        <v>-208.87293181999999</v>
      </c>
      <c r="BV73">
        <v>-208.891884459202</v>
      </c>
      <c r="BW73">
        <v>-208.927055512778</v>
      </c>
      <c r="BX73" t="s">
        <v>401</v>
      </c>
      <c r="BY73">
        <v>-208.076903179016</v>
      </c>
      <c r="BZ73">
        <v>-208.87366567000001</v>
      </c>
      <c r="CA73">
        <v>-208.89249496949199</v>
      </c>
      <c r="CB73">
        <v>-208.927746208983</v>
      </c>
      <c r="CC73" t="s">
        <v>402</v>
      </c>
      <c r="CD73">
        <v>-196.416644554176</v>
      </c>
      <c r="CE73">
        <v>-197.32663509</v>
      </c>
      <c r="CF73">
        <v>-197.38611605582</v>
      </c>
      <c r="CG73">
        <v>-197.42360459538699</v>
      </c>
    </row>
    <row r="74" spans="1:119" x14ac:dyDescent="0.2">
      <c r="A74" t="s">
        <v>184</v>
      </c>
      <c r="B74" s="1"/>
      <c r="C74" s="1">
        <f t="shared" si="26"/>
        <v>-0.77535369627816275</v>
      </c>
      <c r="D74" s="1">
        <f t="shared" si="26"/>
        <v>4.461015236272952</v>
      </c>
      <c r="E74" s="1">
        <f t="shared" si="26"/>
        <v>3.0344348873360043</v>
      </c>
      <c r="F74" s="1">
        <f t="shared" si="26"/>
        <v>3.6475167522657239</v>
      </c>
      <c r="G74" s="1"/>
      <c r="H74" s="1">
        <f t="shared" si="5"/>
        <v>-1.1348880667659038</v>
      </c>
      <c r="I74" s="1">
        <f t="shared" si="6"/>
        <v>3.0564293469307788</v>
      </c>
      <c r="J74" s="1">
        <f t="shared" si="7"/>
        <v>1.7006369792255289</v>
      </c>
      <c r="K74" s="1">
        <f t="shared" si="8"/>
        <v>2.2117090417740242</v>
      </c>
      <c r="L74" s="1"/>
      <c r="M74" s="1">
        <f t="shared" si="29"/>
        <v>-1.1063668306402827</v>
      </c>
      <c r="N74" s="1">
        <f t="shared" si="29"/>
        <v>4.5102810071055712</v>
      </c>
      <c r="O74" s="1">
        <f t="shared" si="29"/>
        <v>2.8563024502986192</v>
      </c>
      <c r="P74" s="1">
        <f t="shared" si="29"/>
        <v>3.604015081630628</v>
      </c>
      <c r="Q74" s="1"/>
      <c r="R74" s="1">
        <f t="shared" si="24"/>
        <v>-1.2291802245512951</v>
      </c>
      <c r="S74" s="1">
        <f t="shared" si="24"/>
        <v>3.9042135066948283</v>
      </c>
      <c r="T74" s="1">
        <f t="shared" si="24"/>
        <v>2.3550724769994198</v>
      </c>
      <c r="U74" s="1">
        <f t="shared" si="24"/>
        <v>3.0503916237385145</v>
      </c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t="s">
        <v>184</v>
      </c>
      <c r="AI74">
        <v>-458.68238534204801</v>
      </c>
      <c r="AJ74">
        <v>-460.25491478999999</v>
      </c>
      <c r="AK74">
        <v>-460.30089533150903</v>
      </c>
      <c r="AL74">
        <v>-460.37443743825997</v>
      </c>
      <c r="AM74" t="s">
        <v>184</v>
      </c>
      <c r="AN74">
        <v>-230.77708586428301</v>
      </c>
      <c r="AO74">
        <v>-231.62877667000001</v>
      </c>
      <c r="AP74">
        <v>-231.659252026301</v>
      </c>
      <c r="AQ74">
        <v>-231.70411639293101</v>
      </c>
      <c r="AR74" t="s">
        <v>184</v>
      </c>
      <c r="AS74">
        <v>-227.906535082479</v>
      </c>
      <c r="AT74">
        <v>-228.61902903999999</v>
      </c>
      <c r="AU74">
        <v>-228.63680762560901</v>
      </c>
      <c r="AV74">
        <v>-228.66450835762899</v>
      </c>
      <c r="AW74" t="s">
        <v>403</v>
      </c>
      <c r="AX74">
        <v>-227.90681834406001</v>
      </c>
      <c r="AY74">
        <v>-228.62013168999999</v>
      </c>
      <c r="AZ74">
        <v>-228.63786924222401</v>
      </c>
      <c r="BA74">
        <v>-228.665641298265</v>
      </c>
      <c r="BB74" t="s">
        <v>404</v>
      </c>
      <c r="BC74">
        <v>-230.777375557168</v>
      </c>
      <c r="BD74">
        <v>-231.62991237</v>
      </c>
      <c r="BE74">
        <v>-231.660315951862</v>
      </c>
      <c r="BF74">
        <v>-231.70527155743201</v>
      </c>
      <c r="BI74" t="s">
        <v>184</v>
      </c>
      <c r="BJ74">
        <v>-458.71375032236602</v>
      </c>
      <c r="BK74">
        <v>-460.51635467</v>
      </c>
      <c r="BL74">
        <v>-460.548706824965</v>
      </c>
      <c r="BM74">
        <v>-460.63943063889099</v>
      </c>
      <c r="BN74" t="s">
        <v>184</v>
      </c>
      <c r="BO74">
        <v>-230.79441494776501</v>
      </c>
      <c r="BP74">
        <v>-231.76463616999999</v>
      </c>
      <c r="BQ74">
        <v>-231.78611081270699</v>
      </c>
      <c r="BR74">
        <v>-231.840031805542</v>
      </c>
      <c r="BS74" t="s">
        <v>184</v>
      </c>
      <c r="BT74">
        <v>-227.92109848230001</v>
      </c>
      <c r="BU74">
        <v>-228.74453091000001</v>
      </c>
      <c r="BV74">
        <v>-228.75804420475501</v>
      </c>
      <c r="BW74">
        <v>-228.79365546997099</v>
      </c>
      <c r="BX74" t="s">
        <v>403</v>
      </c>
      <c r="BY74">
        <v>-227.92116916055099</v>
      </c>
      <c r="BZ74">
        <v>-228.74499788</v>
      </c>
      <c r="CA74">
        <v>-228.75844018192799</v>
      </c>
      <c r="CB74">
        <v>-228.79409114033399</v>
      </c>
      <c r="CC74" t="s">
        <v>404</v>
      </c>
      <c r="CD74">
        <v>-230.79453998510701</v>
      </c>
      <c r="CE74">
        <v>-231.76513503000001</v>
      </c>
      <c r="CF74">
        <v>-231.786513596307</v>
      </c>
      <c r="CG74">
        <v>-231.84047839028099</v>
      </c>
    </row>
    <row r="75" spans="1:119" x14ac:dyDescent="0.2">
      <c r="A75" t="s">
        <v>185</v>
      </c>
      <c r="B75" s="1"/>
      <c r="C75" s="1">
        <f t="shared" si="26"/>
        <v>-0.25649806987238094</v>
      </c>
      <c r="D75" s="1">
        <f t="shared" si="26"/>
        <v>2.9554567932646258</v>
      </c>
      <c r="E75" s="1">
        <f t="shared" si="26"/>
        <v>2.2759380283119768</v>
      </c>
      <c r="F75" s="1">
        <f t="shared" si="26"/>
        <v>2.7015561866743427</v>
      </c>
      <c r="G75" s="1"/>
      <c r="H75" s="1">
        <f t="shared" si="5"/>
        <v>-0.53980785674902632</v>
      </c>
      <c r="I75" s="1">
        <f t="shared" si="6"/>
        <v>1.9564491190900051</v>
      </c>
      <c r="J75" s="1">
        <f t="shared" si="7"/>
        <v>1.3371266106956274</v>
      </c>
      <c r="K75" s="1">
        <f t="shared" si="8"/>
        <v>1.6843640696623645</v>
      </c>
      <c r="L75" s="1"/>
      <c r="M75" s="1">
        <f t="shared" si="29"/>
        <v>-0.47277934016320605</v>
      </c>
      <c r="N75" s="1">
        <f t="shared" si="29"/>
        <v>3.0740435386219334</v>
      </c>
      <c r="O75" s="1">
        <f t="shared" si="29"/>
        <v>2.2788409311812714</v>
      </c>
      <c r="P75" s="1">
        <f t="shared" si="29"/>
        <v>2.8049781483668252</v>
      </c>
      <c r="Q75" s="1"/>
      <c r="R75" s="1">
        <f t="shared" si="24"/>
        <v>-0.56853212044175538</v>
      </c>
      <c r="S75" s="1">
        <f t="shared" si="24"/>
        <v>2.6362678110428743</v>
      </c>
      <c r="T75" s="1">
        <f t="shared" si="24"/>
        <v>1.9239130307524588</v>
      </c>
      <c r="U75" s="1">
        <f t="shared" si="24"/>
        <v>2.4095947299231582</v>
      </c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t="s">
        <v>185</v>
      </c>
      <c r="AI75">
        <v>-325.16394136015498</v>
      </c>
      <c r="AJ75">
        <v>-326.31220015999997</v>
      </c>
      <c r="AK75">
        <v>-326.37410881355299</v>
      </c>
      <c r="AL75">
        <v>-326.42151522869602</v>
      </c>
      <c r="AM75" t="s">
        <v>185</v>
      </c>
      <c r="AN75">
        <v>-247.10086931310599</v>
      </c>
      <c r="AO75">
        <v>-247.94506508000001</v>
      </c>
      <c r="AP75">
        <v>-247.98103619353401</v>
      </c>
      <c r="AQ75">
        <v>-248.01508336016801</v>
      </c>
      <c r="AR75" t="s">
        <v>185</v>
      </c>
      <c r="AS75">
        <v>-78.063480802724996</v>
      </c>
      <c r="AT75">
        <v>-78.362425259999995</v>
      </c>
      <c r="AU75">
        <v>-78.389445682054998</v>
      </c>
      <c r="AV75">
        <v>-78.402126664882999</v>
      </c>
      <c r="AW75" t="s">
        <v>405</v>
      </c>
      <c r="AX75">
        <v>-78.063657658552003</v>
      </c>
      <c r="AY75">
        <v>-78.363040799999993</v>
      </c>
      <c r="AZ75">
        <v>-78.390023785154995</v>
      </c>
      <c r="BA75">
        <v>-78.402755255604006</v>
      </c>
      <c r="BB75" t="s">
        <v>406</v>
      </c>
      <c r="BC75">
        <v>-247.101143940144</v>
      </c>
      <c r="BD75">
        <v>-247.94604156</v>
      </c>
      <c r="BE75">
        <v>-247.98195418159699</v>
      </c>
      <c r="BF75">
        <v>-248.01607576820001</v>
      </c>
      <c r="BI75" t="s">
        <v>185</v>
      </c>
      <c r="BJ75">
        <v>-325.18745385123498</v>
      </c>
      <c r="BK75">
        <v>-326.50876404000002</v>
      </c>
      <c r="BL75">
        <v>-326.56004557848598</v>
      </c>
      <c r="BM75">
        <v>-326.61986575041999</v>
      </c>
      <c r="BN75" t="s">
        <v>185</v>
      </c>
      <c r="BO75">
        <v>-247.11883479048601</v>
      </c>
      <c r="BP75">
        <v>-248.09196044000001</v>
      </c>
      <c r="BQ75">
        <v>-248.12086449334601</v>
      </c>
      <c r="BR75">
        <v>-248.16417964550899</v>
      </c>
      <c r="BS75" t="s">
        <v>185</v>
      </c>
      <c r="BT75">
        <v>-78.069372482554002</v>
      </c>
      <c r="BU75">
        <v>-78.411904800000002</v>
      </c>
      <c r="BV75">
        <v>-78.435549521105997</v>
      </c>
      <c r="BW75">
        <v>-78.451216087885996</v>
      </c>
      <c r="BX75" t="s">
        <v>405</v>
      </c>
      <c r="BY75">
        <v>-78.069436170423003</v>
      </c>
      <c r="BZ75">
        <v>-78.412171509999993</v>
      </c>
      <c r="CA75">
        <v>-78.435754107950999</v>
      </c>
      <c r="CB75">
        <v>-78.451443716602</v>
      </c>
      <c r="CC75" t="s">
        <v>406</v>
      </c>
      <c r="CD75">
        <v>-247.11892369437899</v>
      </c>
      <c r="CE75">
        <v>-248.09239137</v>
      </c>
      <c r="CF75">
        <v>-248.12122552009001</v>
      </c>
      <c r="CG75">
        <v>-248.164582100351</v>
      </c>
    </row>
    <row r="76" spans="1:119" x14ac:dyDescent="0.2">
      <c r="A76" t="s">
        <v>186</v>
      </c>
      <c r="B76" s="1"/>
      <c r="C76" s="1">
        <f t="shared" si="26"/>
        <v>2.7780703452005548</v>
      </c>
      <c r="D76" s="1">
        <f t="shared" si="26"/>
        <v>4.2126846267506988</v>
      </c>
      <c r="E76" s="1">
        <f t="shared" si="26"/>
        <v>3.6850491032635491</v>
      </c>
      <c r="F76" s="1">
        <f t="shared" si="26"/>
        <v>3.9317639360718655</v>
      </c>
      <c r="G76" s="1"/>
      <c r="H76" s="1">
        <f t="shared" si="5"/>
        <v>2.5797271549934302</v>
      </c>
      <c r="I76" s="1">
        <f t="shared" si="6"/>
        <v>3.5670903029684058</v>
      </c>
      <c r="J76" s="1">
        <f t="shared" si="7"/>
        <v>3.0907613781418841</v>
      </c>
      <c r="K76" s="1">
        <f t="shared" si="8"/>
        <v>3.2830291738327313</v>
      </c>
      <c r="L76" s="1"/>
      <c r="M76" s="1">
        <f t="shared" si="29"/>
        <v>2.6087178039960954</v>
      </c>
      <c r="N76" s="1">
        <f t="shared" si="29"/>
        <v>4.2525942308998745</v>
      </c>
      <c r="O76" s="1">
        <f t="shared" si="29"/>
        <v>3.7493099979939655</v>
      </c>
      <c r="P76" s="1">
        <f t="shared" si="29"/>
        <v>4.0429103897105252</v>
      </c>
      <c r="Q76" s="1"/>
      <c r="R76" s="1">
        <f t="shared" si="24"/>
        <v>2.5134928633819613</v>
      </c>
      <c r="S76" s="1">
        <f t="shared" si="24"/>
        <v>3.9006367025609925</v>
      </c>
      <c r="T76" s="1">
        <f t="shared" si="24"/>
        <v>3.4660085293826026</v>
      </c>
      <c r="U76" s="1">
        <f t="shared" si="24"/>
        <v>3.72873440766078</v>
      </c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t="s">
        <v>186</v>
      </c>
      <c r="AI76">
        <v>-323.627714949547</v>
      </c>
      <c r="AJ76">
        <v>-324.79222367</v>
      </c>
      <c r="AK76">
        <v>-324.82908584783002</v>
      </c>
      <c r="AL76">
        <v>-324.89077983504899</v>
      </c>
      <c r="AM76" t="s">
        <v>186</v>
      </c>
      <c r="AN76">
        <v>-246.77498350391099</v>
      </c>
      <c r="AO76">
        <v>-247.65655294999999</v>
      </c>
      <c r="AP76">
        <v>-247.680424001701</v>
      </c>
      <c r="AQ76">
        <v>-247.727128714515</v>
      </c>
      <c r="AR76" t="s">
        <v>186</v>
      </c>
      <c r="AS76">
        <v>-76.848304308923005</v>
      </c>
      <c r="AT76">
        <v>-77.128957380000003</v>
      </c>
      <c r="AU76">
        <v>-77.142789346822994</v>
      </c>
      <c r="AV76">
        <v>-77.157385456132005</v>
      </c>
      <c r="AW76" t="s">
        <v>407</v>
      </c>
      <c r="AX76">
        <v>-76.848389136543005</v>
      </c>
      <c r="AY76">
        <v>-77.129137119999996</v>
      </c>
      <c r="AZ76">
        <v>-77.142972662565001</v>
      </c>
      <c r="BA76">
        <v>-77.157572879295003</v>
      </c>
      <c r="BB76" t="s">
        <v>408</v>
      </c>
      <c r="BC76">
        <v>-246.775214756271</v>
      </c>
      <c r="BD76">
        <v>-247.65740202999999</v>
      </c>
      <c r="BE76">
        <v>-247.68118774369299</v>
      </c>
      <c r="BF76">
        <v>-247.727975115959</v>
      </c>
      <c r="BI76" t="s">
        <v>186</v>
      </c>
      <c r="BJ76">
        <v>-323.650341494575</v>
      </c>
      <c r="BK76">
        <v>-324.97641549999997</v>
      </c>
      <c r="BL76">
        <v>-325.00136589072901</v>
      </c>
      <c r="BM76">
        <v>-325.075445446559</v>
      </c>
      <c r="BN76" t="s">
        <v>186</v>
      </c>
      <c r="BO76">
        <v>-246.79301743488</v>
      </c>
      <c r="BP76">
        <v>-247.79832644999999</v>
      </c>
      <c r="BQ76">
        <v>-247.813179852432</v>
      </c>
      <c r="BR76">
        <v>-247.869375270874</v>
      </c>
      <c r="BS76" t="s">
        <v>186</v>
      </c>
      <c r="BT76">
        <v>-76.853166803424003</v>
      </c>
      <c r="BU76">
        <v>-77.171312110000002</v>
      </c>
      <c r="BV76">
        <v>-77.182211132741003</v>
      </c>
      <c r="BW76">
        <v>-77.199627388142005</v>
      </c>
      <c r="BX76" t="s">
        <v>407</v>
      </c>
      <c r="BY76">
        <v>-76.853221484852</v>
      </c>
      <c r="BZ76">
        <v>-77.171449260000003</v>
      </c>
      <c r="CA76">
        <v>-77.182327251952998</v>
      </c>
      <c r="CB76">
        <v>-77.199747670055004</v>
      </c>
      <c r="CC76" t="s">
        <v>408</v>
      </c>
      <c r="CD76">
        <v>-246.79311450404799</v>
      </c>
      <c r="CE76">
        <v>-247.79875018000001</v>
      </c>
      <c r="CF76">
        <v>-247.813515202829</v>
      </c>
      <c r="CG76">
        <v>-247.86975566023699</v>
      </c>
    </row>
    <row r="77" spans="1:119" x14ac:dyDescent="0.2">
      <c r="A77" t="s">
        <v>187</v>
      </c>
      <c r="B77" s="1"/>
      <c r="C77" s="1">
        <f t="shared" si="26"/>
        <v>-0.12452019841902506</v>
      </c>
      <c r="D77" s="1">
        <f t="shared" si="26"/>
        <v>4.2573382027735294</v>
      </c>
      <c r="E77" s="1">
        <f t="shared" si="26"/>
        <v>3.0656146370794768</v>
      </c>
      <c r="F77" s="1">
        <f t="shared" si="26"/>
        <v>3.6042498216344181</v>
      </c>
      <c r="G77" s="1"/>
      <c r="H77" s="1">
        <f t="shared" ref="H77" si="31">627.5095*(AX77+BC77-AI77)</f>
        <v>-0.46878773527017381</v>
      </c>
      <c r="I77" s="1">
        <f t="shared" ref="I77:J77" si="32">627.5095*(AY77+BD77-AJ77)</f>
        <v>3.1222676436786214</v>
      </c>
      <c r="J77" s="1">
        <f t="shared" si="32"/>
        <v>2.0059107287438724</v>
      </c>
      <c r="K77" s="1">
        <f t="shared" ref="K77" si="33">627.5095*(BA77+BF77-AL77)</f>
        <v>2.4528019636730458</v>
      </c>
      <c r="L77" s="1"/>
      <c r="M77" s="1">
        <f t="shared" si="29"/>
        <v>-0.37671069733649309</v>
      </c>
      <c r="N77" s="1">
        <f t="shared" si="29"/>
        <v>4.4514457164042778</v>
      </c>
      <c r="O77" s="1">
        <f t="shared" si="29"/>
        <v>3.1012060905083962</v>
      </c>
      <c r="P77" s="1">
        <f t="shared" si="29"/>
        <v>3.7601448625132639</v>
      </c>
      <c r="Q77" s="1"/>
      <c r="R77" s="1">
        <f t="shared" si="24"/>
        <v>-0.51258100015827412</v>
      </c>
      <c r="S77" s="1">
        <f t="shared" si="24"/>
        <v>3.8991118545147989</v>
      </c>
      <c r="T77" s="1">
        <f t="shared" si="24"/>
        <v>2.6491841126560645</v>
      </c>
      <c r="U77" s="1">
        <f t="shared" si="24"/>
        <v>3.259169385106818</v>
      </c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t="s">
        <v>187</v>
      </c>
      <c r="AI77">
        <v>-342.02857589290102</v>
      </c>
      <c r="AJ77">
        <v>-343.27524906000002</v>
      </c>
      <c r="AK77">
        <v>-343.32416317281297</v>
      </c>
      <c r="AL77">
        <v>-343.38358807159699</v>
      </c>
      <c r="AM77" t="s">
        <v>187</v>
      </c>
      <c r="AN77">
        <v>-95.253856316397005</v>
      </c>
      <c r="AO77">
        <v>-95.611904980000006</v>
      </c>
      <c r="AP77">
        <v>-95.638851649802007</v>
      </c>
      <c r="AQ77">
        <v>-95.650694086781002</v>
      </c>
      <c r="AR77" t="s">
        <v>187</v>
      </c>
      <c r="AS77">
        <v>-246.77491801206301</v>
      </c>
      <c r="AT77">
        <v>-247.65655957999999</v>
      </c>
      <c r="AU77">
        <v>-247.68042615531999</v>
      </c>
      <c r="AV77">
        <v>-247.72715024735601</v>
      </c>
      <c r="AW77" t="s">
        <v>409</v>
      </c>
      <c r="AX77">
        <v>-246.775179225713</v>
      </c>
      <c r="AY77">
        <v>-247.65758425000001</v>
      </c>
      <c r="AZ77">
        <v>-247.681372645594</v>
      </c>
      <c r="BA77">
        <v>-247.72818765252299</v>
      </c>
      <c r="BB77" t="s">
        <v>410</v>
      </c>
      <c r="BC77">
        <v>-95.254143727965996</v>
      </c>
      <c r="BD77">
        <v>-95.612689160000002</v>
      </c>
      <c r="BE77">
        <v>-95.639593905129999</v>
      </c>
      <c r="BF77">
        <v>-95.651491630500004</v>
      </c>
      <c r="BI77" t="s">
        <v>187</v>
      </c>
      <c r="BJ77">
        <v>-342.05338825656798</v>
      </c>
      <c r="BK77">
        <v>-343.48040049000002</v>
      </c>
      <c r="BL77">
        <v>-343.51644591597602</v>
      </c>
      <c r="BM77">
        <v>-343.58934154757299</v>
      </c>
      <c r="BN77" t="s">
        <v>187</v>
      </c>
      <c r="BO77">
        <v>-95.261044431494994</v>
      </c>
      <c r="BP77">
        <v>-95.674992439999997</v>
      </c>
      <c r="BQ77">
        <v>-95.698343640258003</v>
      </c>
      <c r="BR77">
        <v>-95.713974368947007</v>
      </c>
      <c r="BS77" t="s">
        <v>187</v>
      </c>
      <c r="BT77">
        <v>-246.79294415175701</v>
      </c>
      <c r="BU77">
        <v>-247.79831422000001</v>
      </c>
      <c r="BV77">
        <v>-247.81316018943801</v>
      </c>
      <c r="BW77">
        <v>-247.869375006615</v>
      </c>
      <c r="BX77" t="s">
        <v>409</v>
      </c>
      <c r="BY77">
        <v>-246.793046683396</v>
      </c>
      <c r="BZ77">
        <v>-247.79879969999999</v>
      </c>
      <c r="CA77">
        <v>-247.813553866901</v>
      </c>
      <c r="CB77">
        <v>-247.86981608062001</v>
      </c>
      <c r="CC77" t="s">
        <v>410</v>
      </c>
      <c r="CD77">
        <v>-95.261158422956996</v>
      </c>
      <c r="CE77">
        <v>-95.67538716</v>
      </c>
      <c r="CF77">
        <v>-95.698670305638998</v>
      </c>
      <c r="CG77">
        <v>-95.714331650150001</v>
      </c>
    </row>
  </sheetData>
  <conditionalFormatting sqref="B6:B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horizontalDpi="4294967292" verticalDpi="429496729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76"/>
  <sheetViews>
    <sheetView workbookViewId="0">
      <selection activeCell="C9" sqref="C9"/>
    </sheetView>
  </sheetViews>
  <sheetFormatPr baseColWidth="10" defaultRowHeight="16" x14ac:dyDescent="0.2"/>
  <sheetData>
    <row r="1" spans="1:31" ht="21" thickBot="1" x14ac:dyDescent="0.3">
      <c r="A1" s="12" t="s">
        <v>516</v>
      </c>
    </row>
    <row r="2" spans="1:31" ht="17" thickTop="1" x14ac:dyDescent="0.2"/>
    <row r="8" spans="1:31" ht="18" thickBot="1" x14ac:dyDescent="0.25">
      <c r="C8" s="18" t="s">
        <v>418</v>
      </c>
    </row>
    <row r="9" spans="1:31" ht="17" thickTop="1" x14ac:dyDescent="0.2">
      <c r="C9" s="2" t="s">
        <v>0</v>
      </c>
      <c r="D9" s="2"/>
      <c r="E9" s="2"/>
      <c r="F9" s="2"/>
      <c r="G9" s="2" t="s">
        <v>412</v>
      </c>
      <c r="H9" s="2"/>
      <c r="I9" s="2"/>
      <c r="M9" t="s">
        <v>269</v>
      </c>
      <c r="Q9" t="s">
        <v>270</v>
      </c>
      <c r="U9" t="s">
        <v>271</v>
      </c>
      <c r="Y9" t="s">
        <v>276</v>
      </c>
      <c r="AC9" t="s">
        <v>277</v>
      </c>
    </row>
    <row r="10" spans="1:31" x14ac:dyDescent="0.2">
      <c r="C10" s="2" t="s">
        <v>262</v>
      </c>
      <c r="D10" s="2" t="s">
        <v>138</v>
      </c>
      <c r="E10" s="2" t="s">
        <v>274</v>
      </c>
      <c r="F10" s="2"/>
      <c r="G10" s="2" t="s">
        <v>262</v>
      </c>
      <c r="H10" s="2" t="s">
        <v>138</v>
      </c>
      <c r="I10" s="2" t="s">
        <v>274</v>
      </c>
      <c r="M10" t="s">
        <v>0</v>
      </c>
      <c r="N10" t="s">
        <v>1</v>
      </c>
      <c r="O10" t="s">
        <v>318</v>
      </c>
      <c r="Q10" t="s">
        <v>0</v>
      </c>
      <c r="R10" t="s">
        <v>1</v>
      </c>
      <c r="S10" t="s">
        <v>318</v>
      </c>
      <c r="U10" t="s">
        <v>0</v>
      </c>
      <c r="V10" t="s">
        <v>1</v>
      </c>
      <c r="W10" t="s">
        <v>318</v>
      </c>
      <c r="Y10" t="s">
        <v>0</v>
      </c>
      <c r="Z10" t="s">
        <v>1</v>
      </c>
      <c r="AA10" t="s">
        <v>318</v>
      </c>
      <c r="AC10" t="s">
        <v>0</v>
      </c>
      <c r="AD10" t="s">
        <v>1</v>
      </c>
      <c r="AE10" t="s">
        <v>318</v>
      </c>
    </row>
    <row r="11" spans="1:31" x14ac:dyDescent="0.2">
      <c r="A11" t="s">
        <v>140</v>
      </c>
      <c r="C11" s="1">
        <f>627.5095*(Y11+AC11-M11)</f>
        <v>3.6758146596690997</v>
      </c>
      <c r="D11" s="1">
        <f>627.5095*(Q11+U11-M11)</f>
        <v>3.6684944651571256</v>
      </c>
      <c r="E11" s="1">
        <f>(C11+D11)/2</f>
        <v>3.6721545624131124</v>
      </c>
      <c r="G11" s="1">
        <f>627.5095*(Z11+AD11-N11)</f>
        <v>4.9855409770047165</v>
      </c>
      <c r="H11" s="1">
        <f>627.5095*(R11+V11-N11)</f>
        <v>4.9574058192570369</v>
      </c>
      <c r="I11" s="1">
        <f>(G11+H11)/2</f>
        <v>4.9714733981308772</v>
      </c>
      <c r="L11" t="s">
        <v>140</v>
      </c>
      <c r="M11">
        <v>-152.139882981672</v>
      </c>
      <c r="N11">
        <v>-152.742867669513</v>
      </c>
      <c r="O11">
        <v>-152.74415030800299</v>
      </c>
      <c r="P11" t="s">
        <v>222</v>
      </c>
      <c r="Q11">
        <v>-76.067116674626007</v>
      </c>
      <c r="R11">
        <v>-76.367515369434997</v>
      </c>
      <c r="S11">
        <v>-76.368506402684005</v>
      </c>
      <c r="T11" t="s">
        <v>242</v>
      </c>
      <c r="U11">
        <v>-76.066920189233997</v>
      </c>
      <c r="V11">
        <v>-76.367452171363993</v>
      </c>
      <c r="W11">
        <v>-76.368442135742995</v>
      </c>
      <c r="X11" t="s">
        <v>140</v>
      </c>
      <c r="Y11">
        <v>-76.066916275935995</v>
      </c>
      <c r="Z11">
        <v>-76.367441286016003</v>
      </c>
      <c r="AA11">
        <v>-76.368431434856006</v>
      </c>
      <c r="AB11" t="s">
        <v>140</v>
      </c>
      <c r="AC11">
        <v>-76.067108922451993</v>
      </c>
      <c r="AD11">
        <v>-76.367481418557006</v>
      </c>
      <c r="AE11">
        <v>-76.368473198809994</v>
      </c>
    </row>
    <row r="12" spans="1:31" x14ac:dyDescent="0.2">
      <c r="A12" t="s">
        <v>141</v>
      </c>
      <c r="C12" s="1">
        <f t="shared" ref="C12:C75" si="0">627.5095*(Y12+AC12-M12)</f>
        <v>3.7245614851696196</v>
      </c>
      <c r="D12" s="1">
        <f t="shared" ref="D12:D75" si="1">627.5095*(Q12+U12-M12)</f>
        <v>3.7172322796137918</v>
      </c>
      <c r="E12" s="1">
        <f t="shared" ref="E12:E75" si="2">(C12+D12)/2</f>
        <v>3.7208968823917057</v>
      </c>
      <c r="G12" s="1">
        <f t="shared" ref="G12:G75" si="3">627.5095*(Z12+AD12-N12)</f>
        <v>5.7232012600955633</v>
      </c>
      <c r="H12" s="1">
        <f t="shared" ref="H12:H75" si="4">627.5095*(R12+V12-N12)</f>
        <v>5.6957214945786427</v>
      </c>
      <c r="I12" s="1">
        <f t="shared" ref="I12:I75" si="5">(G12+H12)/2</f>
        <v>5.709461377337103</v>
      </c>
      <c r="L12" t="s">
        <v>141</v>
      </c>
      <c r="M12">
        <v>-191.17423147686</v>
      </c>
      <c r="N12">
        <v>-191.962900627083</v>
      </c>
      <c r="O12">
        <v>-191.96940607608499</v>
      </c>
      <c r="P12" t="s">
        <v>223</v>
      </c>
      <c r="Q12">
        <v>-115.101445366745</v>
      </c>
      <c r="R12">
        <v>-115.58637832784601</v>
      </c>
      <c r="S12">
        <v>-115.592833011059</v>
      </c>
      <c r="T12" t="s">
        <v>243</v>
      </c>
      <c r="U12">
        <v>-76.066862323655002</v>
      </c>
      <c r="V12">
        <v>-76.367445589650004</v>
      </c>
      <c r="W12">
        <v>-76.368435474820004</v>
      </c>
      <c r="X12" t="s">
        <v>141</v>
      </c>
      <c r="Y12">
        <v>-76.066855478937995</v>
      </c>
      <c r="Z12">
        <v>-76.367425898036004</v>
      </c>
      <c r="AA12">
        <v>-76.368416363085004</v>
      </c>
      <c r="AB12" t="s">
        <v>141</v>
      </c>
      <c r="AC12">
        <v>-115.10144053163</v>
      </c>
      <c r="AD12">
        <v>-115.586354227668</v>
      </c>
      <c r="AE12">
        <v>-115.592809576688</v>
      </c>
    </row>
    <row r="13" spans="1:31" x14ac:dyDescent="0.2">
      <c r="A13" t="s">
        <v>142</v>
      </c>
      <c r="C13" s="1">
        <f t="shared" si="0"/>
        <v>4.6218176787969458</v>
      </c>
      <c r="D13" s="1">
        <f t="shared" si="1"/>
        <v>4.6151782837828055</v>
      </c>
      <c r="E13" s="1">
        <f t="shared" si="2"/>
        <v>4.6184979812898757</v>
      </c>
      <c r="G13" s="1">
        <f t="shared" si="3"/>
        <v>7.1114121471882372</v>
      </c>
      <c r="H13" s="1">
        <f t="shared" si="4"/>
        <v>7.0878919095289552</v>
      </c>
      <c r="I13" s="1">
        <f t="shared" si="5"/>
        <v>7.0996520283585962</v>
      </c>
      <c r="L13" t="s">
        <v>142</v>
      </c>
      <c r="M13">
        <v>-171.33685122871501</v>
      </c>
      <c r="N13">
        <v>-172.093684238674</v>
      </c>
      <c r="O13">
        <v>-172.10312088322701</v>
      </c>
      <c r="P13" t="s">
        <v>224</v>
      </c>
      <c r="Q13">
        <v>-95.262924947198997</v>
      </c>
      <c r="R13">
        <v>-95.715045467495997</v>
      </c>
      <c r="S13">
        <v>-95.724581081395002</v>
      </c>
      <c r="T13" t="s">
        <v>244</v>
      </c>
      <c r="U13">
        <v>-76.066571527072</v>
      </c>
      <c r="V13">
        <v>-76.367343496908006</v>
      </c>
      <c r="W13">
        <v>-76.368333658824</v>
      </c>
      <c r="X13" t="s">
        <v>142</v>
      </c>
      <c r="Y13">
        <v>-76.066565163077001</v>
      </c>
      <c r="Z13">
        <v>-76.367326273139</v>
      </c>
      <c r="AA13">
        <v>-76.368316733941995</v>
      </c>
      <c r="AB13" t="s">
        <v>142</v>
      </c>
      <c r="AC13">
        <v>-95.262920730645007</v>
      </c>
      <c r="AD13">
        <v>-95.715025209382006</v>
      </c>
      <c r="AE13">
        <v>-95.724561246172996</v>
      </c>
    </row>
    <row r="14" spans="1:31" x14ac:dyDescent="0.2">
      <c r="A14" t="s">
        <v>143</v>
      </c>
      <c r="C14" s="1">
        <f t="shared" si="0"/>
        <v>5.7984390253978191</v>
      </c>
      <c r="D14" s="1">
        <f t="shared" si="1"/>
        <v>5.7914433938653715</v>
      </c>
      <c r="E14" s="1">
        <f t="shared" si="2"/>
        <v>5.7949412096315953</v>
      </c>
      <c r="G14" s="1">
        <f t="shared" si="3"/>
        <v>8.1170421939706952</v>
      </c>
      <c r="H14" s="1">
        <f t="shared" si="4"/>
        <v>8.0795083639608904</v>
      </c>
      <c r="I14" s="1">
        <f t="shared" si="5"/>
        <v>8.0982752789657937</v>
      </c>
      <c r="L14" t="s">
        <v>143</v>
      </c>
      <c r="M14">
        <v>-323.19740390106102</v>
      </c>
      <c r="N14">
        <v>-324.57049813062503</v>
      </c>
      <c r="O14">
        <v>-324.57422310221</v>
      </c>
      <c r="P14" t="s">
        <v>225</v>
      </c>
      <c r="Q14">
        <v>-247.121516988455</v>
      </c>
      <c r="R14">
        <v>-248.190236840192</v>
      </c>
      <c r="S14">
        <v>-248.194241696332</v>
      </c>
      <c r="T14" t="s">
        <v>245</v>
      </c>
      <c r="U14">
        <v>-76.066657660469005</v>
      </c>
      <c r="V14">
        <v>-76.367385774821003</v>
      </c>
      <c r="W14">
        <v>-76.368375549231004</v>
      </c>
      <c r="X14" t="s">
        <v>143</v>
      </c>
      <c r="Y14">
        <v>-76.066649822819002</v>
      </c>
      <c r="Z14">
        <v>-76.367358431767997</v>
      </c>
      <c r="AA14">
        <v>-76.368349052899006</v>
      </c>
      <c r="AB14" t="s">
        <v>143</v>
      </c>
      <c r="AC14">
        <v>-247.121513677857</v>
      </c>
      <c r="AD14">
        <v>-248.19020436928199</v>
      </c>
      <c r="AE14">
        <v>-248.19421092207099</v>
      </c>
    </row>
    <row r="15" spans="1:31" x14ac:dyDescent="0.2">
      <c r="A15" t="s">
        <v>144</v>
      </c>
      <c r="C15" s="1">
        <f t="shared" si="0"/>
        <v>3.5424767360403173</v>
      </c>
      <c r="D15" s="1">
        <f t="shared" si="1"/>
        <v>3.5358715032637171</v>
      </c>
      <c r="E15" s="1">
        <f t="shared" si="2"/>
        <v>3.5391741196520172</v>
      </c>
      <c r="G15" s="1">
        <f t="shared" si="3"/>
        <v>5.8679039222985967</v>
      </c>
      <c r="H15" s="1">
        <f t="shared" si="4"/>
        <v>5.841794739194949</v>
      </c>
      <c r="I15" s="1">
        <f t="shared" si="5"/>
        <v>5.8548493307467728</v>
      </c>
      <c r="L15" t="s">
        <v>144</v>
      </c>
      <c r="M15">
        <v>-230.20835208816001</v>
      </c>
      <c r="N15">
        <v>-231.18192485588099</v>
      </c>
      <c r="O15">
        <v>-231.19370557369101</v>
      </c>
      <c r="P15" t="s">
        <v>226</v>
      </c>
      <c r="Q15">
        <v>-115.101473998998</v>
      </c>
      <c r="R15">
        <v>-115.586385853511</v>
      </c>
      <c r="S15">
        <v>-115.592840081061</v>
      </c>
      <c r="T15" t="s">
        <v>246</v>
      </c>
      <c r="U15">
        <v>-115.101243319484</v>
      </c>
      <c r="V15">
        <v>-115.58622951026</v>
      </c>
      <c r="W15">
        <v>-115.592637167531</v>
      </c>
      <c r="X15" t="s">
        <v>144</v>
      </c>
      <c r="Y15">
        <v>-115.101238267165</v>
      </c>
      <c r="Z15">
        <v>-115.586214697386</v>
      </c>
      <c r="AA15">
        <v>-115.592622904831</v>
      </c>
      <c r="AB15" t="s">
        <v>144</v>
      </c>
      <c r="AC15">
        <v>-115.101468525209</v>
      </c>
      <c r="AD15">
        <v>-115.58635905875499</v>
      </c>
      <c r="AE15">
        <v>-115.59281413419799</v>
      </c>
    </row>
    <row r="16" spans="1:31" x14ac:dyDescent="0.2">
      <c r="A16" t="s">
        <v>145</v>
      </c>
      <c r="C16" s="1">
        <f t="shared" si="0"/>
        <v>4.2599569580282273</v>
      </c>
      <c r="D16" s="1">
        <f t="shared" si="1"/>
        <v>4.2540426389527664</v>
      </c>
      <c r="E16" s="1">
        <f t="shared" si="2"/>
        <v>4.2569997984904973</v>
      </c>
      <c r="G16" s="1">
        <f t="shared" si="3"/>
        <v>7.7555949260178201</v>
      </c>
      <c r="H16" s="1">
        <f t="shared" si="4"/>
        <v>7.732313432509752</v>
      </c>
      <c r="I16" s="1">
        <f t="shared" si="5"/>
        <v>7.7439541792637865</v>
      </c>
      <c r="L16" t="s">
        <v>145</v>
      </c>
      <c r="M16">
        <v>-210.370452178449</v>
      </c>
      <c r="N16">
        <v>-211.31335685683001</v>
      </c>
      <c r="O16">
        <v>-211.32779373342299</v>
      </c>
      <c r="P16" t="s">
        <v>227</v>
      </c>
      <c r="Q16">
        <v>-95.262921759091995</v>
      </c>
      <c r="R16">
        <v>-95.715046987519003</v>
      </c>
      <c r="S16">
        <v>-95.724586127066004</v>
      </c>
      <c r="T16" t="s">
        <v>247</v>
      </c>
      <c r="U16">
        <v>-115.10075117117201</v>
      </c>
      <c r="V16">
        <v>-115.585987644018</v>
      </c>
      <c r="W16">
        <v>-115.592378398073</v>
      </c>
      <c r="X16" t="s">
        <v>145</v>
      </c>
      <c r="Y16">
        <v>-115.100746801721</v>
      </c>
      <c r="Z16">
        <v>-115.58597370819599</v>
      </c>
      <c r="AA16">
        <v>-115.592364865077</v>
      </c>
      <c r="AB16" t="s">
        <v>145</v>
      </c>
      <c r="AC16">
        <v>-95.262916703475994</v>
      </c>
      <c r="AD16">
        <v>-95.715023821920994</v>
      </c>
      <c r="AE16">
        <v>-95.724563509362</v>
      </c>
    </row>
    <row r="17" spans="1:31" x14ac:dyDescent="0.2">
      <c r="A17" t="s">
        <v>146</v>
      </c>
      <c r="C17" s="1">
        <f t="shared" si="0"/>
        <v>5.2401059869052817</v>
      </c>
      <c r="D17" s="1">
        <f t="shared" si="1"/>
        <v>5.2324642552816725</v>
      </c>
      <c r="E17" s="1">
        <f t="shared" si="2"/>
        <v>5.2362851210934771</v>
      </c>
      <c r="G17" s="1">
        <f t="shared" si="3"/>
        <v>8.2306310796244251</v>
      </c>
      <c r="H17" s="1">
        <f t="shared" si="4"/>
        <v>8.191174168925146</v>
      </c>
      <c r="I17" s="1">
        <f t="shared" si="5"/>
        <v>8.2109026242747856</v>
      </c>
      <c r="L17" t="s">
        <v>146</v>
      </c>
      <c r="M17">
        <v>-362.23114847073998</v>
      </c>
      <c r="N17">
        <v>-363.78943604029803</v>
      </c>
      <c r="O17">
        <v>-363.798396376857</v>
      </c>
      <c r="P17" t="s">
        <v>228</v>
      </c>
      <c r="Q17">
        <v>-247.121878009597</v>
      </c>
      <c r="R17">
        <v>-248.19028106889601</v>
      </c>
      <c r="S17">
        <v>-248.19439084812601</v>
      </c>
      <c r="T17" t="s">
        <v>248</v>
      </c>
      <c r="U17">
        <v>-115.100931998928</v>
      </c>
      <c r="V17">
        <v>-115.58610150501001</v>
      </c>
      <c r="W17">
        <v>-115.59250042003001</v>
      </c>
      <c r="X17" t="s">
        <v>146</v>
      </c>
      <c r="Y17">
        <v>-115.10092492072501</v>
      </c>
      <c r="Z17">
        <v>-115.586077429309</v>
      </c>
      <c r="AA17">
        <v>-115.592477348485</v>
      </c>
      <c r="AB17" t="s">
        <v>146</v>
      </c>
      <c r="AC17">
        <v>-247.121872909926</v>
      </c>
      <c r="AD17">
        <v>-248.19024226600999</v>
      </c>
      <c r="AE17">
        <v>-248.194354053295</v>
      </c>
    </row>
    <row r="18" spans="1:31" x14ac:dyDescent="0.2">
      <c r="A18" t="s">
        <v>147</v>
      </c>
      <c r="C18" s="1">
        <f t="shared" si="0"/>
        <v>3.5042938610240375</v>
      </c>
      <c r="D18" s="1">
        <f t="shared" si="1"/>
        <v>3.4972735733945246</v>
      </c>
      <c r="E18" s="1">
        <f t="shared" si="2"/>
        <v>3.5007837172092811</v>
      </c>
      <c r="G18" s="1">
        <f t="shared" si="3"/>
        <v>5.0621291929609189</v>
      </c>
      <c r="H18" s="1">
        <f t="shared" si="4"/>
        <v>5.0334851613877118</v>
      </c>
      <c r="I18" s="1">
        <f t="shared" si="5"/>
        <v>5.0478071771743149</v>
      </c>
      <c r="L18" t="s">
        <v>147</v>
      </c>
      <c r="M18">
        <v>-191.17402744578601</v>
      </c>
      <c r="N18">
        <v>-191.961793798625</v>
      </c>
      <c r="O18">
        <v>-191.968387628237</v>
      </c>
      <c r="P18" t="s">
        <v>229</v>
      </c>
      <c r="Q18">
        <v>-76.067126405200995</v>
      </c>
      <c r="R18">
        <v>-76.367520687498001</v>
      </c>
      <c r="S18">
        <v>-76.368511949931005</v>
      </c>
      <c r="T18" t="s">
        <v>249</v>
      </c>
      <c r="U18">
        <v>-115.10132778062101</v>
      </c>
      <c r="V18">
        <v>-115.586251742269</v>
      </c>
      <c r="W18">
        <v>-115.592661406389</v>
      </c>
      <c r="X18" t="s">
        <v>147</v>
      </c>
      <c r="Y18">
        <v>-115.101325391909</v>
      </c>
      <c r="Z18">
        <v>-115.586243821069</v>
      </c>
      <c r="AA18">
        <v>-115.592653689708</v>
      </c>
      <c r="AB18" t="s">
        <v>147</v>
      </c>
      <c r="AC18">
        <v>-76.067117606373003</v>
      </c>
      <c r="AD18">
        <v>-76.367482961530001</v>
      </c>
      <c r="AE18">
        <v>-76.368475171390998</v>
      </c>
    </row>
    <row r="19" spans="1:31" x14ac:dyDescent="0.2">
      <c r="A19" t="s">
        <v>148</v>
      </c>
      <c r="C19" s="1">
        <f t="shared" si="0"/>
        <v>0.91415961720843075</v>
      </c>
      <c r="D19" s="1">
        <f t="shared" si="1"/>
        <v>0.90941923350116294</v>
      </c>
      <c r="E19" s="1">
        <f t="shared" si="2"/>
        <v>0.9117894253547969</v>
      </c>
      <c r="G19" s="1">
        <f t="shared" si="3"/>
        <v>3.0756214871718108</v>
      </c>
      <c r="H19" s="1">
        <f t="shared" si="4"/>
        <v>3.0554861116778262</v>
      </c>
      <c r="I19" s="1">
        <f t="shared" si="5"/>
        <v>3.0655537994248183</v>
      </c>
      <c r="L19" t="s">
        <v>148</v>
      </c>
      <c r="M19">
        <v>-210.36580231719401</v>
      </c>
      <c r="N19">
        <v>-211.30624237897601</v>
      </c>
      <c r="O19">
        <v>-211.32132531531801</v>
      </c>
      <c r="P19" t="s">
        <v>230</v>
      </c>
      <c r="Q19">
        <v>-115.101514066466</v>
      </c>
      <c r="R19">
        <v>-115.58638565700301</v>
      </c>
      <c r="S19">
        <v>-115.592824535478</v>
      </c>
      <c r="T19" t="s">
        <v>250</v>
      </c>
      <c r="U19">
        <v>-95.262838998990006</v>
      </c>
      <c r="V19">
        <v>-95.714987495114002</v>
      </c>
      <c r="W19">
        <v>-95.724503689000997</v>
      </c>
      <c r="X19" t="s">
        <v>148</v>
      </c>
      <c r="Y19">
        <v>-95.262836888699994</v>
      </c>
      <c r="Z19">
        <v>-95.714978974277003</v>
      </c>
      <c r="AA19">
        <v>-95.724495559155002</v>
      </c>
      <c r="AB19" t="s">
        <v>148</v>
      </c>
      <c r="AC19">
        <v>-115.101508622474</v>
      </c>
      <c r="AD19">
        <v>-115.586362090078</v>
      </c>
      <c r="AE19">
        <v>-115.592801821207</v>
      </c>
    </row>
    <row r="20" spans="1:31" x14ac:dyDescent="0.2">
      <c r="A20" t="s">
        <v>149</v>
      </c>
      <c r="C20" s="1">
        <f t="shared" si="0"/>
        <v>0.91797404100349711</v>
      </c>
      <c r="D20" s="1">
        <f t="shared" si="1"/>
        <v>0.91361129939540309</v>
      </c>
      <c r="E20" s="1">
        <f t="shared" si="2"/>
        <v>0.9157926701994501</v>
      </c>
      <c r="G20" s="1">
        <f t="shared" si="3"/>
        <v>4.3066771330492921</v>
      </c>
      <c r="H20" s="1">
        <f t="shared" si="4"/>
        <v>4.287410558901521</v>
      </c>
      <c r="I20" s="1">
        <f t="shared" si="5"/>
        <v>4.2970438459754066</v>
      </c>
      <c r="L20" t="s">
        <v>149</v>
      </c>
      <c r="M20">
        <v>-190.52710255752299</v>
      </c>
      <c r="N20">
        <v>-191.43682649001201</v>
      </c>
      <c r="O20">
        <v>-191.45459108257899</v>
      </c>
      <c r="P20" t="s">
        <v>231</v>
      </c>
      <c r="Q20">
        <v>-95.262867955344007</v>
      </c>
      <c r="R20">
        <v>-95.715017621754001</v>
      </c>
      <c r="S20">
        <v>-95.724554897776997</v>
      </c>
      <c r="T20" t="s">
        <v>251</v>
      </c>
      <c r="U20">
        <v>-95.262778669959005</v>
      </c>
      <c r="V20">
        <v>-95.714976444909993</v>
      </c>
      <c r="W20">
        <v>-95.724495633990003</v>
      </c>
      <c r="X20" t="s">
        <v>149</v>
      </c>
      <c r="Y20">
        <v>-95.262775565731005</v>
      </c>
      <c r="Z20">
        <v>-95.714963211731998</v>
      </c>
      <c r="AA20">
        <v>-95.724482946229998</v>
      </c>
      <c r="AB20" t="s">
        <v>149</v>
      </c>
      <c r="AC20">
        <v>-95.262864107100995</v>
      </c>
      <c r="AD20">
        <v>-95.715000151693005</v>
      </c>
      <c r="AE20">
        <v>-95.724537926297003</v>
      </c>
    </row>
    <row r="21" spans="1:31" x14ac:dyDescent="0.2">
      <c r="A21" t="s">
        <v>150</v>
      </c>
      <c r="C21" s="1">
        <f t="shared" si="0"/>
        <v>1.4923937680783579</v>
      </c>
      <c r="D21" s="1">
        <f t="shared" si="1"/>
        <v>1.4861557080335734</v>
      </c>
      <c r="E21" s="1">
        <f t="shared" si="2"/>
        <v>1.4892747380559657</v>
      </c>
      <c r="G21" s="1">
        <f t="shared" si="3"/>
        <v>5.5645758645109895</v>
      </c>
      <c r="H21" s="1">
        <f t="shared" si="4"/>
        <v>5.5305122756150018</v>
      </c>
      <c r="I21" s="1">
        <f t="shared" si="5"/>
        <v>5.5475440700629957</v>
      </c>
      <c r="L21" t="s">
        <v>150</v>
      </c>
      <c r="M21">
        <v>-342.38720905623802</v>
      </c>
      <c r="N21">
        <v>-343.91419052599201</v>
      </c>
      <c r="O21">
        <v>-343.92613890548</v>
      </c>
      <c r="P21" t="s">
        <v>319</v>
      </c>
      <c r="Q21">
        <v>-247.12207857705201</v>
      </c>
      <c r="R21">
        <v>-248.19042035376501</v>
      </c>
      <c r="S21">
        <v>-248.194541713197</v>
      </c>
      <c r="T21" t="s">
        <v>320</v>
      </c>
      <c r="U21">
        <v>-95.262762139410995</v>
      </c>
      <c r="V21">
        <v>-95.714956740277998</v>
      </c>
      <c r="W21">
        <v>-95.724480081088004</v>
      </c>
      <c r="X21" t="s">
        <v>150</v>
      </c>
      <c r="Y21">
        <v>-95.262758131932998</v>
      </c>
      <c r="Z21">
        <v>-95.714939205126001</v>
      </c>
      <c r="AA21">
        <v>-95.724463199881995</v>
      </c>
      <c r="AB21" t="s">
        <v>150</v>
      </c>
      <c r="AC21">
        <v>-247.12207264354899</v>
      </c>
      <c r="AD21">
        <v>-248.190383605135</v>
      </c>
      <c r="AE21">
        <v>-248.194506935531</v>
      </c>
    </row>
    <row r="22" spans="1:31" x14ac:dyDescent="0.2">
      <c r="A22" t="s">
        <v>151</v>
      </c>
      <c r="C22" s="1">
        <f t="shared" si="0"/>
        <v>4.5333091028687313</v>
      </c>
      <c r="D22" s="1">
        <f t="shared" si="1"/>
        <v>4.526458678912574</v>
      </c>
      <c r="E22" s="1">
        <f t="shared" si="2"/>
        <v>4.5298838908906527</v>
      </c>
      <c r="G22" s="1">
        <f t="shared" si="3"/>
        <v>7.5485289458773197</v>
      </c>
      <c r="H22" s="1">
        <f t="shared" si="4"/>
        <v>7.5230812726223064</v>
      </c>
      <c r="I22" s="1">
        <f t="shared" si="5"/>
        <v>7.5358051092498126</v>
      </c>
      <c r="L22" t="s">
        <v>151</v>
      </c>
      <c r="M22">
        <v>-171.33666890140699</v>
      </c>
      <c r="N22">
        <v>-172.09435824748201</v>
      </c>
      <c r="O22">
        <v>-172.10360881429199</v>
      </c>
      <c r="P22" t="s">
        <v>232</v>
      </c>
      <c r="Q22">
        <v>-76.066548269863006</v>
      </c>
      <c r="R22">
        <v>-76.367337941773997</v>
      </c>
      <c r="S22">
        <v>-76.368328160749996</v>
      </c>
      <c r="T22" t="s">
        <v>252</v>
      </c>
      <c r="U22">
        <v>-95.262907260784004</v>
      </c>
      <c r="V22">
        <v>-95.715031513072006</v>
      </c>
      <c r="W22">
        <v>-95.724574074486</v>
      </c>
      <c r="X22" t="s">
        <v>151</v>
      </c>
      <c r="Y22">
        <v>-95.262903443574999</v>
      </c>
      <c r="Z22">
        <v>-95.715013053636</v>
      </c>
      <c r="AA22">
        <v>-95.724555897607999</v>
      </c>
      <c r="AB22" t="s">
        <v>151</v>
      </c>
      <c r="AC22">
        <v>-76.066541170226998</v>
      </c>
      <c r="AD22">
        <v>-76.367315847762995</v>
      </c>
      <c r="AE22">
        <v>-76.368306627603999</v>
      </c>
    </row>
    <row r="23" spans="1:31" x14ac:dyDescent="0.2">
      <c r="A23" t="s">
        <v>152</v>
      </c>
      <c r="C23" s="1">
        <f t="shared" si="0"/>
        <v>3.1523187843278677</v>
      </c>
      <c r="D23" s="1">
        <f t="shared" si="1"/>
        <v>3.1460593739190448</v>
      </c>
      <c r="E23" s="1">
        <f t="shared" si="2"/>
        <v>3.149189079123456</v>
      </c>
      <c r="G23" s="1">
        <f t="shared" si="3"/>
        <v>6.351287205392163</v>
      </c>
      <c r="H23" s="1">
        <f t="shared" si="4"/>
        <v>6.3258084760423534</v>
      </c>
      <c r="I23" s="1">
        <f t="shared" si="5"/>
        <v>6.3385478407172577</v>
      </c>
      <c r="L23" t="s">
        <v>152</v>
      </c>
      <c r="M23">
        <v>-362.22858210491398</v>
      </c>
      <c r="N23">
        <v>-363.78685310821601</v>
      </c>
      <c r="O23">
        <v>-363.79608170144797</v>
      </c>
      <c r="P23" t="s">
        <v>321</v>
      </c>
      <c r="Q23">
        <v>-115.101524882635</v>
      </c>
      <c r="R23">
        <v>-115.586395586387</v>
      </c>
      <c r="S23">
        <v>-115.59284964732601</v>
      </c>
      <c r="T23" t="s">
        <v>322</v>
      </c>
      <c r="U23">
        <v>-247.122043657745</v>
      </c>
      <c r="V23">
        <v>-248.19037670476399</v>
      </c>
      <c r="W23">
        <v>-248.19451404122199</v>
      </c>
      <c r="X23" t="s">
        <v>152</v>
      </c>
      <c r="Y23">
        <v>-247.12203996633099</v>
      </c>
      <c r="Z23">
        <v>-248.19036390973801</v>
      </c>
      <c r="AA23">
        <v>-248.19450162183901</v>
      </c>
      <c r="AB23" t="s">
        <v>152</v>
      </c>
      <c r="AC23">
        <v>-115.101518599044</v>
      </c>
      <c r="AD23">
        <v>-115.58636777847499</v>
      </c>
      <c r="AE23">
        <v>-115.592822729795</v>
      </c>
    </row>
    <row r="24" spans="1:31" x14ac:dyDescent="0.2">
      <c r="A24" t="s">
        <v>153</v>
      </c>
      <c r="C24" s="1">
        <f t="shared" si="0"/>
        <v>3.4722428086441592</v>
      </c>
      <c r="D24" s="1">
        <f t="shared" si="1"/>
        <v>3.466427460346245</v>
      </c>
      <c r="E24" s="1">
        <f t="shared" si="2"/>
        <v>3.4693351344952021</v>
      </c>
      <c r="G24" s="1">
        <f t="shared" si="3"/>
        <v>7.7093362453241312</v>
      </c>
      <c r="H24" s="1">
        <f t="shared" si="4"/>
        <v>7.6852311367934147</v>
      </c>
      <c r="I24" s="1">
        <f t="shared" si="5"/>
        <v>7.6972836910587734</v>
      </c>
      <c r="L24" t="s">
        <v>153</v>
      </c>
      <c r="M24">
        <v>-342.39000022886199</v>
      </c>
      <c r="N24">
        <v>-343.917438954771</v>
      </c>
      <c r="O24">
        <v>-343.92942406652202</v>
      </c>
      <c r="P24" t="s">
        <v>323</v>
      </c>
      <c r="Q24">
        <v>-95.262851259493004</v>
      </c>
      <c r="R24">
        <v>-95.715019071721002</v>
      </c>
      <c r="S24">
        <v>-95.724562850897001</v>
      </c>
      <c r="T24" t="s">
        <v>324</v>
      </c>
      <c r="U24">
        <v>-247.121624865813</v>
      </c>
      <c r="V24">
        <v>-248.19017268816799</v>
      </c>
      <c r="W24">
        <v>-248.19429764669201</v>
      </c>
      <c r="X24" t="s">
        <v>153</v>
      </c>
      <c r="Y24">
        <v>-247.12162095955</v>
      </c>
      <c r="Z24">
        <v>-248.19015878482099</v>
      </c>
      <c r="AA24">
        <v>-248.19428409198801</v>
      </c>
      <c r="AB24" t="s">
        <v>153</v>
      </c>
      <c r="AC24">
        <v>-95.262845898408997</v>
      </c>
      <c r="AD24">
        <v>-95.714994561134006</v>
      </c>
      <c r="AE24">
        <v>-95.724539011351993</v>
      </c>
    </row>
    <row r="25" spans="1:31" x14ac:dyDescent="0.2">
      <c r="A25" t="s">
        <v>154</v>
      </c>
      <c r="C25" s="1">
        <f t="shared" si="0"/>
        <v>4.6219913395189511</v>
      </c>
      <c r="D25" s="1">
        <f t="shared" si="1"/>
        <v>4.6140969186058767</v>
      </c>
      <c r="E25" s="1">
        <f t="shared" si="2"/>
        <v>4.6180441290624135</v>
      </c>
      <c r="G25" s="1">
        <f t="shared" si="3"/>
        <v>8.7215449153303286</v>
      </c>
      <c r="H25" s="1">
        <f t="shared" si="4"/>
        <v>8.6806296957515094</v>
      </c>
      <c r="I25" s="1">
        <f t="shared" si="5"/>
        <v>8.7010873055409199</v>
      </c>
      <c r="L25" t="s">
        <v>154</v>
      </c>
      <c r="M25">
        <v>-494.25007825071498</v>
      </c>
      <c r="N25">
        <v>-496.39410692548603</v>
      </c>
      <c r="O25">
        <v>-496.40031595022901</v>
      </c>
      <c r="P25" t="s">
        <v>325</v>
      </c>
      <c r="Q25">
        <v>-247.12154408633501</v>
      </c>
      <c r="R25">
        <v>-248.190211138027</v>
      </c>
      <c r="S25">
        <v>-248.19424046386999</v>
      </c>
      <c r="T25" t="s">
        <v>326</v>
      </c>
      <c r="U25">
        <v>-247.12118113320099</v>
      </c>
      <c r="V25">
        <v>-248.19006232406801</v>
      </c>
      <c r="W25">
        <v>-248.19407535414999</v>
      </c>
      <c r="X25" t="s">
        <v>154</v>
      </c>
      <c r="Y25">
        <v>-247.12117557444401</v>
      </c>
      <c r="Z25">
        <v>-248.190043940512</v>
      </c>
      <c r="AA25">
        <v>-248.194057510253</v>
      </c>
      <c r="AB25" t="s">
        <v>154</v>
      </c>
      <c r="AC25">
        <v>-247.12153706453199</v>
      </c>
      <c r="AD25">
        <v>-248.19016431903299</v>
      </c>
      <c r="AE25">
        <v>-248.194196182832</v>
      </c>
    </row>
    <row r="26" spans="1:31" x14ac:dyDescent="0.2">
      <c r="A26" t="s">
        <v>155</v>
      </c>
      <c r="C26" s="1">
        <f t="shared" si="0"/>
        <v>3.4249295844189445</v>
      </c>
      <c r="D26" s="1">
        <f t="shared" si="1"/>
        <v>3.4179227418372924</v>
      </c>
      <c r="E26" s="1">
        <f t="shared" si="2"/>
        <v>3.4214261631281184</v>
      </c>
      <c r="G26" s="1">
        <f t="shared" si="3"/>
        <v>5.1755442459642769</v>
      </c>
      <c r="H26" s="1">
        <f t="shared" si="4"/>
        <v>5.1485009415588614</v>
      </c>
      <c r="I26" s="1">
        <f t="shared" si="5"/>
        <v>5.1620225937615691</v>
      </c>
      <c r="L26" t="s">
        <v>155</v>
      </c>
      <c r="M26">
        <v>-323.19412181016298</v>
      </c>
      <c r="N26">
        <v>-324.56594088667902</v>
      </c>
      <c r="O26">
        <v>-324.57010644718798</v>
      </c>
      <c r="P26" t="s">
        <v>327</v>
      </c>
      <c r="Q26">
        <v>-76.067144999289994</v>
      </c>
      <c r="R26">
        <v>-76.367522070754006</v>
      </c>
      <c r="S26">
        <v>-76.368513601933003</v>
      </c>
      <c r="T26" t="s">
        <v>328</v>
      </c>
      <c r="U26">
        <v>-247.121530004503</v>
      </c>
      <c r="V26">
        <v>-248.190214157762</v>
      </c>
      <c r="W26">
        <v>-248.194231040186</v>
      </c>
      <c r="X26" t="s">
        <v>155</v>
      </c>
      <c r="Y26">
        <v>-247.12152832593901</v>
      </c>
      <c r="Z26">
        <v>-248.190208809881</v>
      </c>
      <c r="AA26">
        <v>-248.194225656307</v>
      </c>
      <c r="AB26" t="s">
        <v>155</v>
      </c>
      <c r="AC26">
        <v>-76.067135511740005</v>
      </c>
      <c r="AD26">
        <v>-76.367484322387995</v>
      </c>
      <c r="AE26">
        <v>-76.368476845138005</v>
      </c>
    </row>
    <row r="27" spans="1:31" x14ac:dyDescent="0.2">
      <c r="A27" t="s">
        <v>170</v>
      </c>
      <c r="C27" s="1">
        <f t="shared" si="0"/>
        <v>12.874747522465928</v>
      </c>
      <c r="D27" s="1">
        <f t="shared" si="1"/>
        <v>12.862527172714872</v>
      </c>
      <c r="E27" s="1">
        <f t="shared" si="2"/>
        <v>12.868637347590401</v>
      </c>
      <c r="G27" s="1">
        <f t="shared" si="3"/>
        <v>17.265444079950569</v>
      </c>
      <c r="H27" s="1">
        <f t="shared" si="4"/>
        <v>17.188076030886659</v>
      </c>
      <c r="I27" s="1">
        <f t="shared" si="5"/>
        <v>17.226760055418616</v>
      </c>
      <c r="L27" t="s">
        <v>170</v>
      </c>
      <c r="M27">
        <v>-825.32842845368396</v>
      </c>
      <c r="N27">
        <v>-828.66549972788403</v>
      </c>
      <c r="O27">
        <v>-828.62118869524295</v>
      </c>
      <c r="P27" t="s">
        <v>329</v>
      </c>
      <c r="Q27">
        <v>-412.65409531574699</v>
      </c>
      <c r="R27">
        <v>-414.31911627594201</v>
      </c>
      <c r="S27">
        <v>-414.29845430004002</v>
      </c>
      <c r="T27" t="s">
        <v>330</v>
      </c>
      <c r="U27">
        <v>-412.65383539699002</v>
      </c>
      <c r="V27">
        <v>-414.31899251040102</v>
      </c>
      <c r="W27">
        <v>-414.29831417408701</v>
      </c>
      <c r="X27" t="s">
        <v>170</v>
      </c>
      <c r="Y27">
        <v>-412.65382599225399</v>
      </c>
      <c r="Z27">
        <v>-414.31892863092997</v>
      </c>
      <c r="AA27">
        <v>-414.29825347031499</v>
      </c>
      <c r="AB27" t="s">
        <v>170</v>
      </c>
      <c r="AC27">
        <v>-412.65408524611701</v>
      </c>
      <c r="AD27">
        <v>-414.31905686158399</v>
      </c>
      <c r="AE27">
        <v>-414.29839747701902</v>
      </c>
    </row>
    <row r="28" spans="1:31" x14ac:dyDescent="0.2">
      <c r="A28" t="s">
        <v>156</v>
      </c>
      <c r="C28" s="1">
        <f t="shared" si="0"/>
        <v>4.4478394173886455</v>
      </c>
      <c r="D28" s="1">
        <f t="shared" si="1"/>
        <v>4.4404179460118316</v>
      </c>
      <c r="E28" s="1">
        <f t="shared" si="2"/>
        <v>4.4441286817002386</v>
      </c>
      <c r="G28" s="1">
        <f t="shared" si="3"/>
        <v>7.0959926737832095</v>
      </c>
      <c r="H28" s="1">
        <f t="shared" si="4"/>
        <v>7.0701098390096515</v>
      </c>
      <c r="I28" s="1">
        <f t="shared" si="5"/>
        <v>7.0830512563964305</v>
      </c>
      <c r="L28" t="s">
        <v>156</v>
      </c>
      <c r="M28">
        <v>-322.86973886388199</v>
      </c>
      <c r="N28">
        <v>-324.27115426435802</v>
      </c>
      <c r="O28">
        <v>-324.26302418793898</v>
      </c>
      <c r="P28" t="s">
        <v>331</v>
      </c>
      <c r="Q28">
        <v>-246.79607304724701</v>
      </c>
      <c r="R28">
        <v>-247.892524332016</v>
      </c>
      <c r="S28">
        <v>-247.884482078085</v>
      </c>
      <c r="T28" t="s">
        <v>332</v>
      </c>
      <c r="U28">
        <v>-76.066589560504994</v>
      </c>
      <c r="V28">
        <v>-76.367362995603997</v>
      </c>
      <c r="W28">
        <v>-76.368351372272997</v>
      </c>
      <c r="X28" t="s">
        <v>156</v>
      </c>
      <c r="Y28">
        <v>-76.066580858774003</v>
      </c>
      <c r="Z28">
        <v>-76.367339006899002</v>
      </c>
      <c r="AA28">
        <v>-76.368328176044002</v>
      </c>
      <c r="AB28" t="s">
        <v>156</v>
      </c>
      <c r="AC28">
        <v>-246.796069922111</v>
      </c>
      <c r="AD28">
        <v>-247.8925070738</v>
      </c>
      <c r="AE28">
        <v>-247.88446409266501</v>
      </c>
    </row>
    <row r="29" spans="1:31" x14ac:dyDescent="0.2">
      <c r="A29" t="s">
        <v>157</v>
      </c>
      <c r="C29" s="1">
        <f t="shared" si="0"/>
        <v>4.2571464176807075</v>
      </c>
      <c r="D29" s="1">
        <f t="shared" si="1"/>
        <v>4.2505958171218774</v>
      </c>
      <c r="E29" s="1">
        <f t="shared" si="2"/>
        <v>4.2538711174012924</v>
      </c>
      <c r="G29" s="1">
        <f t="shared" si="3"/>
        <v>7.7043173678772625</v>
      </c>
      <c r="H29" s="1">
        <f t="shared" si="4"/>
        <v>7.6797343437557597</v>
      </c>
      <c r="I29" s="1">
        <f t="shared" si="5"/>
        <v>7.6920258558165111</v>
      </c>
      <c r="L29" t="s">
        <v>157</v>
      </c>
      <c r="M29">
        <v>-361.90361777998902</v>
      </c>
      <c r="N29">
        <v>-363.49077760284501</v>
      </c>
      <c r="O29">
        <v>-363.48772072531699</v>
      </c>
      <c r="P29" t="s">
        <v>233</v>
      </c>
      <c r="Q29">
        <v>-246.796070575252</v>
      </c>
      <c r="R29">
        <v>-247.89252413187299</v>
      </c>
      <c r="S29">
        <v>-247.88448095833101</v>
      </c>
      <c r="T29" t="s">
        <v>253</v>
      </c>
      <c r="U29">
        <v>-115.100773449412</v>
      </c>
      <c r="V29">
        <v>-115.586015035787</v>
      </c>
      <c r="W29">
        <v>-115.592407657999</v>
      </c>
      <c r="X29" t="s">
        <v>157</v>
      </c>
      <c r="Y29">
        <v>-115.100767224105</v>
      </c>
      <c r="Z29">
        <v>-115.585997257043</v>
      </c>
      <c r="AA29">
        <v>-115.59239059678499</v>
      </c>
      <c r="AB29" t="s">
        <v>157</v>
      </c>
      <c r="AC29">
        <v>-246.796066361513</v>
      </c>
      <c r="AD29">
        <v>-247.89250273507599</v>
      </c>
      <c r="AE29">
        <v>-247.884458938839</v>
      </c>
    </row>
    <row r="30" spans="1:31" x14ac:dyDescent="0.2">
      <c r="A30" t="s">
        <v>158</v>
      </c>
      <c r="C30" s="1">
        <f t="shared" si="0"/>
        <v>15.625399641999614</v>
      </c>
      <c r="D30" s="1">
        <f t="shared" si="1"/>
        <v>15.613805254391686</v>
      </c>
      <c r="E30" s="1">
        <f t="shared" si="2"/>
        <v>15.61960244819565</v>
      </c>
      <c r="G30" s="1">
        <f t="shared" si="3"/>
        <v>19.111445686142375</v>
      </c>
      <c r="H30" s="1">
        <f t="shared" si="4"/>
        <v>19.038709560275812</v>
      </c>
      <c r="I30" s="1">
        <f t="shared" si="5"/>
        <v>19.075077623209094</v>
      </c>
      <c r="L30" t="s">
        <v>158</v>
      </c>
      <c r="M30">
        <v>-455.86653305269198</v>
      </c>
      <c r="N30">
        <v>-457.692062095501</v>
      </c>
      <c r="O30">
        <v>-457.68462224222299</v>
      </c>
      <c r="P30" t="s">
        <v>234</v>
      </c>
      <c r="Q30">
        <v>-227.920820874745</v>
      </c>
      <c r="R30">
        <v>-228.83086112467399</v>
      </c>
      <c r="S30">
        <v>-228.82846491763601</v>
      </c>
      <c r="T30" t="s">
        <v>254</v>
      </c>
      <c r="U30">
        <v>-227.92082999647499</v>
      </c>
      <c r="V30">
        <v>-228.83086085715499</v>
      </c>
      <c r="W30">
        <v>-228.82846488517501</v>
      </c>
      <c r="X30" t="s">
        <v>158</v>
      </c>
      <c r="Y30">
        <v>-227.92082075815</v>
      </c>
      <c r="Z30">
        <v>-228.83080290055599</v>
      </c>
      <c r="AA30">
        <v>-228.82840918582801</v>
      </c>
      <c r="AB30" t="s">
        <v>158</v>
      </c>
      <c r="AC30">
        <v>-227.920811636238</v>
      </c>
      <c r="AD30">
        <v>-228.83080316888299</v>
      </c>
      <c r="AE30">
        <v>-228.82840921914999</v>
      </c>
    </row>
    <row r="31" spans="1:31" x14ac:dyDescent="0.2">
      <c r="A31" t="s">
        <v>159</v>
      </c>
      <c r="C31" s="1">
        <f t="shared" si="0"/>
        <v>12.329745118215513</v>
      </c>
      <c r="D31" s="1">
        <f t="shared" si="1"/>
        <v>12.320957056641307</v>
      </c>
      <c r="E31" s="1">
        <f t="shared" si="2"/>
        <v>12.325351087428409</v>
      </c>
      <c r="G31" s="1">
        <f t="shared" si="3"/>
        <v>16.214788562411609</v>
      </c>
      <c r="H31" s="1">
        <f t="shared" si="4"/>
        <v>16.144537680970291</v>
      </c>
      <c r="I31" s="1">
        <f t="shared" si="5"/>
        <v>16.17966312169095</v>
      </c>
      <c r="L31" t="s">
        <v>159</v>
      </c>
      <c r="M31">
        <v>-416.17479012897701</v>
      </c>
      <c r="N31">
        <v>-417.93469257654903</v>
      </c>
      <c r="O31">
        <v>-417.93382728188197</v>
      </c>
      <c r="P31" t="s">
        <v>235</v>
      </c>
      <c r="Q31">
        <v>-208.07758077922301</v>
      </c>
      <c r="R31">
        <v>-208.954483677838</v>
      </c>
      <c r="S31">
        <v>-208.95516123268399</v>
      </c>
      <c r="T31" t="s">
        <v>255</v>
      </c>
      <c r="U31">
        <v>-208.07757465568699</v>
      </c>
      <c r="V31">
        <v>-208.95448094131601</v>
      </c>
      <c r="W31">
        <v>-208.955158104144</v>
      </c>
      <c r="X31" t="s">
        <v>159</v>
      </c>
      <c r="Y31">
        <v>-208.077567654728</v>
      </c>
      <c r="Z31">
        <v>-208.95442496640001</v>
      </c>
      <c r="AA31">
        <v>-208.95510505128999</v>
      </c>
      <c r="AB31" t="s">
        <v>159</v>
      </c>
      <c r="AC31">
        <v>-208.07757377551499</v>
      </c>
      <c r="AD31">
        <v>-208.95442770085299</v>
      </c>
      <c r="AE31">
        <v>-208.95510817729399</v>
      </c>
    </row>
    <row r="32" spans="1:31" x14ac:dyDescent="0.2">
      <c r="A32" t="s">
        <v>160</v>
      </c>
      <c r="C32" s="1">
        <f t="shared" si="0"/>
        <v>15.73927908773226</v>
      </c>
      <c r="D32" s="1">
        <f t="shared" si="1"/>
        <v>15.727262668635941</v>
      </c>
      <c r="E32" s="1">
        <f t="shared" si="2"/>
        <v>15.733270878184101</v>
      </c>
      <c r="G32" s="1">
        <f t="shared" si="3"/>
        <v>19.507867933365596</v>
      </c>
      <c r="H32" s="1">
        <f t="shared" si="4"/>
        <v>19.434165985674291</v>
      </c>
      <c r="I32" s="1">
        <f t="shared" si="5"/>
        <v>19.471016959519943</v>
      </c>
      <c r="L32" t="s">
        <v>160</v>
      </c>
      <c r="M32">
        <v>-640.59970478546495</v>
      </c>
      <c r="N32">
        <v>-643.18059454624301</v>
      </c>
      <c r="O32">
        <v>-643.15475757724096</v>
      </c>
      <c r="P32" t="s">
        <v>333</v>
      </c>
      <c r="Q32">
        <v>-412.65379605122899</v>
      </c>
      <c r="R32">
        <v>-414.318866788832</v>
      </c>
      <c r="S32">
        <v>-414.29819346557798</v>
      </c>
      <c r="T32" t="s">
        <v>334</v>
      </c>
      <c r="U32">
        <v>-227.920845746873</v>
      </c>
      <c r="V32">
        <v>-228.830757443837</v>
      </c>
      <c r="W32">
        <v>-228.828382209815</v>
      </c>
      <c r="X32" t="s">
        <v>160</v>
      </c>
      <c r="Y32">
        <v>-227.92083606331599</v>
      </c>
      <c r="Z32">
        <v>-228.830697457138</v>
      </c>
      <c r="AA32">
        <v>-228.828324727786</v>
      </c>
      <c r="AB32" t="s">
        <v>160</v>
      </c>
      <c r="AC32">
        <v>-412.65378658540402</v>
      </c>
      <c r="AD32">
        <v>-414.318809324006</v>
      </c>
      <c r="AE32">
        <v>-414.29813835657802</v>
      </c>
    </row>
    <row r="33" spans="1:31" x14ac:dyDescent="0.2">
      <c r="A33" t="s">
        <v>161</v>
      </c>
      <c r="C33" s="1">
        <f t="shared" si="0"/>
        <v>15.335097634121377</v>
      </c>
      <c r="D33" s="1">
        <f t="shared" si="1"/>
        <v>15.324356625582096</v>
      </c>
      <c r="E33" s="1">
        <f t="shared" si="2"/>
        <v>15.329727129851737</v>
      </c>
      <c r="G33" s="1">
        <f t="shared" si="3"/>
        <v>19.202477272630134</v>
      </c>
      <c r="H33" s="1">
        <f t="shared" si="4"/>
        <v>19.129226105061441</v>
      </c>
      <c r="I33" s="1">
        <f t="shared" si="5"/>
        <v>19.165851688845787</v>
      </c>
      <c r="L33" t="s">
        <v>161</v>
      </c>
      <c r="M33">
        <v>-620.75529529246899</v>
      </c>
      <c r="N33">
        <v>-623.30363512571603</v>
      </c>
      <c r="O33">
        <v>-623.28092280513397</v>
      </c>
      <c r="P33" t="s">
        <v>335</v>
      </c>
      <c r="Q33">
        <v>-412.653420575452</v>
      </c>
      <c r="R33">
        <v>-414.318721236633</v>
      </c>
      <c r="S33">
        <v>-414.29804067069301</v>
      </c>
      <c r="T33" t="s">
        <v>336</v>
      </c>
      <c r="U33">
        <v>-208.07745380127699</v>
      </c>
      <c r="V33">
        <v>-208.95442952812101</v>
      </c>
      <c r="W33">
        <v>-208.95508225044301</v>
      </c>
      <c r="X33" t="s">
        <v>161</v>
      </c>
      <c r="Y33">
        <v>-208.077445774213</v>
      </c>
      <c r="Z33">
        <v>-208.954367226389</v>
      </c>
      <c r="AA33">
        <v>-208.955023057505</v>
      </c>
      <c r="AB33" t="s">
        <v>161</v>
      </c>
      <c r="AC33">
        <v>-412.65341148562999</v>
      </c>
      <c r="AD33">
        <v>-414.31866680520397</v>
      </c>
      <c r="AE33">
        <v>-414.297988669407</v>
      </c>
    </row>
    <row r="34" spans="1:31" x14ac:dyDescent="0.2">
      <c r="A34" t="s">
        <v>162</v>
      </c>
      <c r="C34" s="1">
        <f t="shared" si="0"/>
        <v>-3.951808465723349</v>
      </c>
      <c r="D34" s="1">
        <f t="shared" si="1"/>
        <v>-3.9602498571838241</v>
      </c>
      <c r="E34" s="1">
        <f t="shared" si="2"/>
        <v>-3.9560291614535865</v>
      </c>
      <c r="G34" s="1">
        <f t="shared" si="3"/>
        <v>4.7404629242965379</v>
      </c>
      <c r="H34" s="1">
        <f t="shared" si="4"/>
        <v>4.6952658353056105</v>
      </c>
      <c r="I34" s="1">
        <f t="shared" si="5"/>
        <v>4.7178643798010746</v>
      </c>
      <c r="L34" t="s">
        <v>162</v>
      </c>
      <c r="M34">
        <v>-461.58858678079002</v>
      </c>
      <c r="N34">
        <v>-463.71441392554499</v>
      </c>
      <c r="O34">
        <v>-463.70337623608498</v>
      </c>
      <c r="P34" t="s">
        <v>337</v>
      </c>
      <c r="Q34">
        <v>-230.79744883311099</v>
      </c>
      <c r="R34">
        <v>-231.85346567027401</v>
      </c>
      <c r="S34">
        <v>-231.849370803216</v>
      </c>
      <c r="T34" t="s">
        <v>338</v>
      </c>
      <c r="U34">
        <v>-230.797449007284</v>
      </c>
      <c r="V34">
        <v>-231.85346587319501</v>
      </c>
      <c r="W34">
        <v>-231.84937096941701</v>
      </c>
      <c r="X34" t="s">
        <v>162</v>
      </c>
      <c r="Y34">
        <v>-230.79744228062299</v>
      </c>
      <c r="Z34">
        <v>-231.85342985954</v>
      </c>
      <c r="AA34">
        <v>-231.84933629151001</v>
      </c>
      <c r="AB34" t="s">
        <v>162</v>
      </c>
      <c r="AC34">
        <v>-230.79744210755899</v>
      </c>
      <c r="AD34">
        <v>-231.85342965778599</v>
      </c>
      <c r="AE34">
        <v>-231.84933612697299</v>
      </c>
    </row>
    <row r="35" spans="1:31" x14ac:dyDescent="0.2">
      <c r="A35" t="s">
        <v>163</v>
      </c>
      <c r="C35" s="1">
        <f t="shared" si="0"/>
        <v>-3.3216551477508713</v>
      </c>
      <c r="D35" s="1">
        <f t="shared" si="1"/>
        <v>-3.3316455577104782</v>
      </c>
      <c r="E35" s="1">
        <f t="shared" si="2"/>
        <v>-3.3266503527306748</v>
      </c>
      <c r="G35" s="1">
        <f t="shared" si="3"/>
        <v>6.0441165994321846</v>
      </c>
      <c r="H35" s="1">
        <f t="shared" si="4"/>
        <v>6.002057679193987</v>
      </c>
      <c r="I35" s="1">
        <f t="shared" si="5"/>
        <v>6.0230871393130858</v>
      </c>
      <c r="L35" t="s">
        <v>163</v>
      </c>
      <c r="M35">
        <v>-493.58661433838</v>
      </c>
      <c r="N35">
        <v>-495.79460342449102</v>
      </c>
      <c r="O35">
        <v>-495.77544777781401</v>
      </c>
      <c r="P35" t="s">
        <v>339</v>
      </c>
      <c r="Q35">
        <v>-246.795963263121</v>
      </c>
      <c r="R35">
        <v>-247.89251972311499</v>
      </c>
      <c r="S35">
        <v>-247.88449046490101</v>
      </c>
      <c r="T35" t="s">
        <v>340</v>
      </c>
      <c r="U35">
        <v>-246.79596039019</v>
      </c>
      <c r="V35">
        <v>-247.89251881402501</v>
      </c>
      <c r="W35">
        <v>-247.88448972152699</v>
      </c>
      <c r="X35" t="s">
        <v>163</v>
      </c>
      <c r="Y35">
        <v>-246.79595243425601</v>
      </c>
      <c r="Z35">
        <v>-247.89248531324901</v>
      </c>
      <c r="AA35">
        <v>-247.88445677240799</v>
      </c>
      <c r="AB35" t="s">
        <v>163</v>
      </c>
      <c r="AC35">
        <v>-246.795955298324</v>
      </c>
      <c r="AD35">
        <v>-247.892486198738</v>
      </c>
      <c r="AE35">
        <v>-247.884457484927</v>
      </c>
    </row>
    <row r="36" spans="1:31" x14ac:dyDescent="0.2">
      <c r="A36" t="s">
        <v>164</v>
      </c>
      <c r="C36" s="1">
        <f t="shared" si="0"/>
        <v>-0.34833840428759766</v>
      </c>
      <c r="D36" s="1">
        <f t="shared" si="1"/>
        <v>-0.37671307683220384</v>
      </c>
      <c r="E36" s="1">
        <f t="shared" si="2"/>
        <v>-0.36252574055990072</v>
      </c>
      <c r="G36" s="1">
        <f t="shared" si="3"/>
        <v>11.264003408820503</v>
      </c>
      <c r="H36" s="1">
        <f t="shared" si="4"/>
        <v>11.152933121623562</v>
      </c>
      <c r="I36" s="1">
        <f t="shared" si="5"/>
        <v>11.208468265222033</v>
      </c>
      <c r="L36" t="s">
        <v>164</v>
      </c>
      <c r="M36">
        <v>-825.30942117118605</v>
      </c>
      <c r="N36">
        <v>-828.65670111915699</v>
      </c>
      <c r="O36">
        <v>-828.61098058874404</v>
      </c>
      <c r="P36" t="s">
        <v>341</v>
      </c>
      <c r="Q36">
        <v>-412.65501075090202</v>
      </c>
      <c r="R36">
        <v>-414.31946389598301</v>
      </c>
      <c r="S36">
        <v>-414.29888657413198</v>
      </c>
      <c r="T36" t="s">
        <v>342</v>
      </c>
      <c r="U36">
        <v>-412.65501075076003</v>
      </c>
      <c r="V36">
        <v>-414.31946389365203</v>
      </c>
      <c r="W36">
        <v>-414.29888657152202</v>
      </c>
      <c r="X36" t="s">
        <v>164</v>
      </c>
      <c r="Y36">
        <v>-412.65498814187498</v>
      </c>
      <c r="Z36">
        <v>-414.31937539363798</v>
      </c>
      <c r="AA36">
        <v>-414.298802322342</v>
      </c>
      <c r="AB36" t="s">
        <v>164</v>
      </c>
      <c r="AC36">
        <v>-412.65498814186998</v>
      </c>
      <c r="AD36">
        <v>-414.31937539423501</v>
      </c>
      <c r="AE36">
        <v>-414.298802322992</v>
      </c>
    </row>
    <row r="37" spans="1:31" x14ac:dyDescent="0.2">
      <c r="A37" t="s">
        <v>191</v>
      </c>
      <c r="C37" s="1">
        <f t="shared" si="0"/>
        <v>-3.6089870665789241</v>
      </c>
      <c r="D37" s="1">
        <f t="shared" si="1"/>
        <v>-3.6182174106627785</v>
      </c>
      <c r="E37" s="1">
        <f t="shared" si="2"/>
        <v>-3.6136022386208513</v>
      </c>
      <c r="G37" s="1">
        <f t="shared" si="3"/>
        <v>5.471186006369801</v>
      </c>
      <c r="H37" s="1">
        <f t="shared" si="4"/>
        <v>5.4271535348717199</v>
      </c>
      <c r="I37" s="1">
        <f t="shared" si="5"/>
        <v>5.4491697706207605</v>
      </c>
      <c r="L37" t="s">
        <v>191</v>
      </c>
      <c r="M37">
        <v>-477.58766029955899</v>
      </c>
      <c r="N37">
        <v>-479.754638081054</v>
      </c>
      <c r="O37">
        <v>-479.73951810784502</v>
      </c>
      <c r="P37" t="s">
        <v>343</v>
      </c>
      <c r="Q37">
        <v>-246.79601044090299</v>
      </c>
      <c r="R37">
        <v>-247.89253251628301</v>
      </c>
      <c r="S37">
        <v>-247.88450014480401</v>
      </c>
      <c r="T37" t="s">
        <v>344</v>
      </c>
      <c r="U37">
        <v>-230.797415854885</v>
      </c>
      <c r="V37">
        <v>-231.853456845453</v>
      </c>
      <c r="W37">
        <v>-231.84936525867499</v>
      </c>
      <c r="X37" t="s">
        <v>191</v>
      </c>
      <c r="Y37">
        <v>-230.79740909148001</v>
      </c>
      <c r="Z37">
        <v>-231.85342016217501</v>
      </c>
      <c r="AA37">
        <v>-231.84932990103499</v>
      </c>
      <c r="AB37" t="s">
        <v>191</v>
      </c>
      <c r="AC37">
        <v>-246.79600249481899</v>
      </c>
      <c r="AD37">
        <v>-247.89249902935401</v>
      </c>
      <c r="AE37">
        <v>-247.884467241392</v>
      </c>
    </row>
    <row r="38" spans="1:31" x14ac:dyDescent="0.2">
      <c r="A38" t="s">
        <v>199</v>
      </c>
      <c r="C38" s="1">
        <f t="shared" si="0"/>
        <v>-3.4229907614760942</v>
      </c>
      <c r="D38" s="1">
        <f t="shared" si="1"/>
        <v>-3.4419570974582734</v>
      </c>
      <c r="E38" s="1">
        <f t="shared" si="2"/>
        <v>-3.432473929467184</v>
      </c>
      <c r="G38" s="1">
        <f t="shared" si="3"/>
        <v>7.6157955426926396</v>
      </c>
      <c r="H38" s="1">
        <f t="shared" si="4"/>
        <v>7.5339447452903725</v>
      </c>
      <c r="I38" s="1">
        <f t="shared" si="5"/>
        <v>7.5748701439915056</v>
      </c>
      <c r="L38" t="s">
        <v>199</v>
      </c>
      <c r="M38">
        <v>-643.44770024852096</v>
      </c>
      <c r="N38">
        <v>-646.18535505219495</v>
      </c>
      <c r="O38">
        <v>-646.156857056597</v>
      </c>
      <c r="P38" t="s">
        <v>345</v>
      </c>
      <c r="Q38">
        <v>-412.65581838379501</v>
      </c>
      <c r="R38">
        <v>-414.31991046787198</v>
      </c>
      <c r="S38">
        <v>-414.29933312359202</v>
      </c>
      <c r="T38" t="s">
        <v>346</v>
      </c>
      <c r="U38">
        <v>-230.79736697227801</v>
      </c>
      <c r="V38">
        <v>-231.85343847964199</v>
      </c>
      <c r="W38">
        <v>-231.84935048333901</v>
      </c>
      <c r="X38" t="s">
        <v>199</v>
      </c>
      <c r="Y38">
        <v>-230.79735927074901</v>
      </c>
      <c r="Z38">
        <v>-231.85339517165201</v>
      </c>
      <c r="AA38">
        <v>-231.84930860189601</v>
      </c>
      <c r="AB38" t="s">
        <v>199</v>
      </c>
      <c r="AC38">
        <v>-412.65579586054503</v>
      </c>
      <c r="AD38">
        <v>-414.319823338319</v>
      </c>
      <c r="AE38">
        <v>-414.29925057767298</v>
      </c>
    </row>
    <row r="39" spans="1:31" x14ac:dyDescent="0.2">
      <c r="A39" t="s">
        <v>196</v>
      </c>
      <c r="C39" s="1">
        <f t="shared" si="0"/>
        <v>-2.0511381822459636</v>
      </c>
      <c r="D39" s="1">
        <f t="shared" si="1"/>
        <v>-2.0706729157582799</v>
      </c>
      <c r="E39" s="1">
        <f t="shared" si="2"/>
        <v>-2.060905549002122</v>
      </c>
      <c r="G39" s="1">
        <f t="shared" si="3"/>
        <v>8.7082244705190881</v>
      </c>
      <c r="H39" s="1">
        <f t="shared" si="4"/>
        <v>8.6298973109362187</v>
      </c>
      <c r="I39" s="1">
        <f t="shared" si="5"/>
        <v>8.6690608907276534</v>
      </c>
      <c r="L39" t="s">
        <v>196</v>
      </c>
      <c r="M39">
        <v>-659.44819566082901</v>
      </c>
      <c r="N39">
        <v>-662.22611890488895</v>
      </c>
      <c r="O39">
        <v>-662.19366078237101</v>
      </c>
      <c r="P39" t="s">
        <v>347</v>
      </c>
      <c r="Q39">
        <v>-412.65565883052301</v>
      </c>
      <c r="R39">
        <v>-414.31986753259099</v>
      </c>
      <c r="S39">
        <v>-414.299263577982</v>
      </c>
      <c r="T39" t="s">
        <v>348</v>
      </c>
      <c r="U39">
        <v>-246.79583665750499</v>
      </c>
      <c r="V39">
        <v>-247.892498756105</v>
      </c>
      <c r="W39">
        <v>-247.884473323892</v>
      </c>
      <c r="X39" t="s">
        <v>196</v>
      </c>
      <c r="Y39">
        <v>-246.79582743242199</v>
      </c>
      <c r="Z39">
        <v>-247.89245760511301</v>
      </c>
      <c r="AA39">
        <v>-247.88443259225801</v>
      </c>
      <c r="AB39" t="s">
        <v>196</v>
      </c>
      <c r="AC39">
        <v>-412.65563692502798</v>
      </c>
      <c r="AD39">
        <v>-414.31978386131402</v>
      </c>
      <c r="AE39">
        <v>-414.299184259345</v>
      </c>
    </row>
    <row r="40" spans="1:31" x14ac:dyDescent="0.2">
      <c r="A40" t="s">
        <v>171</v>
      </c>
      <c r="C40" s="1">
        <f t="shared" si="0"/>
        <v>-2.8553844359381135</v>
      </c>
      <c r="D40" s="1">
        <f t="shared" si="1"/>
        <v>-2.8642121535745284</v>
      </c>
      <c r="E40" s="1">
        <f t="shared" si="2"/>
        <v>-2.8597982947563212</v>
      </c>
      <c r="G40" s="1">
        <f t="shared" si="3"/>
        <v>2.3430845003835485</v>
      </c>
      <c r="H40" s="1">
        <f t="shared" si="4"/>
        <v>2.3156790219565306</v>
      </c>
      <c r="I40" s="1">
        <f t="shared" si="5"/>
        <v>2.3293817611700396</v>
      </c>
      <c r="L40" t="s">
        <v>171</v>
      </c>
      <c r="M40">
        <v>-308.86352889580797</v>
      </c>
      <c r="N40">
        <v>-310.300102696632</v>
      </c>
      <c r="O40">
        <v>-310.30442325217899</v>
      </c>
      <c r="P40" t="s">
        <v>236</v>
      </c>
      <c r="Q40">
        <v>-78.070605287353999</v>
      </c>
      <c r="R40">
        <v>-78.442945193056005</v>
      </c>
      <c r="S40">
        <v>-78.453016669248001</v>
      </c>
      <c r="T40" t="s">
        <v>256</v>
      </c>
      <c r="U40">
        <v>-230.79748802087099</v>
      </c>
      <c r="V40">
        <v>-231.85346723430999</v>
      </c>
      <c r="W40">
        <v>-231.84936950337399</v>
      </c>
      <c r="X40" t="s">
        <v>171</v>
      </c>
      <c r="Y40">
        <v>-230.79748242895701</v>
      </c>
      <c r="Z40">
        <v>-231.85344365291999</v>
      </c>
      <c r="AA40">
        <v>-231.849346597113</v>
      </c>
      <c r="AB40" t="s">
        <v>171</v>
      </c>
      <c r="AC40">
        <v>-78.070596811404997</v>
      </c>
      <c r="AD40">
        <v>-78.442925101038</v>
      </c>
      <c r="AE40">
        <v>-78.452996455207995</v>
      </c>
    </row>
    <row r="41" spans="1:31" x14ac:dyDescent="0.2">
      <c r="A41" t="s">
        <v>172</v>
      </c>
      <c r="C41" s="1">
        <f t="shared" si="0"/>
        <v>-1.3817395429242227</v>
      </c>
      <c r="D41" s="1">
        <f t="shared" si="1"/>
        <v>-1.3966431300914468</v>
      </c>
      <c r="E41" s="1">
        <f t="shared" si="2"/>
        <v>-1.3891913365078348</v>
      </c>
      <c r="G41" s="1">
        <f t="shared" si="3"/>
        <v>4.0491678874697881</v>
      </c>
      <c r="H41" s="1">
        <f t="shared" si="4"/>
        <v>4.0080012606092597</v>
      </c>
      <c r="I41" s="1">
        <f t="shared" si="5"/>
        <v>4.0285845740395239</v>
      </c>
      <c r="L41" t="s">
        <v>172</v>
      </c>
      <c r="M41">
        <v>-490.72414546749599</v>
      </c>
      <c r="N41">
        <v>-492.76920253358702</v>
      </c>
      <c r="O41">
        <v>-492.75674600681202</v>
      </c>
      <c r="P41" t="s">
        <v>349</v>
      </c>
      <c r="Q41">
        <v>-78.070532231916005</v>
      </c>
      <c r="R41">
        <v>-78.442927019449002</v>
      </c>
      <c r="S41">
        <v>-78.453005980745999</v>
      </c>
      <c r="T41" t="s">
        <v>350</v>
      </c>
      <c r="U41">
        <v>-412.65583892798799</v>
      </c>
      <c r="V41">
        <v>-414.31988835783102</v>
      </c>
      <c r="W41">
        <v>-414.29931530343299</v>
      </c>
      <c r="X41" t="s">
        <v>172</v>
      </c>
      <c r="Y41">
        <v>-412.65582360412202</v>
      </c>
      <c r="Z41">
        <v>-414.31984507375199</v>
      </c>
      <c r="AA41">
        <v>-414.29927339960602</v>
      </c>
      <c r="AB41" t="s">
        <v>172</v>
      </c>
      <c r="AC41">
        <v>-78.070523805405003</v>
      </c>
      <c r="AD41">
        <v>-78.442904700335006</v>
      </c>
      <c r="AE41">
        <v>-78.452983449517006</v>
      </c>
    </row>
    <row r="42" spans="1:31" x14ac:dyDescent="0.2">
      <c r="A42" t="s">
        <v>173</v>
      </c>
      <c r="C42" s="1">
        <f t="shared" si="0"/>
        <v>-0.36736939885400638</v>
      </c>
      <c r="D42" s="1">
        <f t="shared" si="1"/>
        <v>-0.37642430070626054</v>
      </c>
      <c r="E42" s="1">
        <f t="shared" si="2"/>
        <v>-0.37189684978013349</v>
      </c>
      <c r="G42" s="1">
        <f t="shared" si="3"/>
        <v>4.4626176620715912</v>
      </c>
      <c r="H42" s="1">
        <f t="shared" si="4"/>
        <v>4.408971925743792</v>
      </c>
      <c r="I42" s="1">
        <f t="shared" si="5"/>
        <v>4.4357947939076912</v>
      </c>
      <c r="L42" t="s">
        <v>173</v>
      </c>
      <c r="M42">
        <v>-489.50950510636801</v>
      </c>
      <c r="N42">
        <v>-491.52709820893898</v>
      </c>
      <c r="O42">
        <v>-491.50861912084798</v>
      </c>
      <c r="P42" t="s">
        <v>351</v>
      </c>
      <c r="Q42">
        <v>-76.854355558676005</v>
      </c>
      <c r="R42">
        <v>-77.200298614660994</v>
      </c>
      <c r="S42">
        <v>-77.204209610922007</v>
      </c>
      <c r="T42" t="s">
        <v>352</v>
      </c>
      <c r="U42">
        <v>-412.65574941797399</v>
      </c>
      <c r="V42">
        <v>-414.31977345056902</v>
      </c>
      <c r="W42">
        <v>-414.29920480853798</v>
      </c>
      <c r="X42" t="s">
        <v>173</v>
      </c>
      <c r="Y42">
        <v>-412.65573734877597</v>
      </c>
      <c r="Z42">
        <v>-414.31973676979601</v>
      </c>
      <c r="AA42">
        <v>-414.299169418867</v>
      </c>
      <c r="AB42" t="s">
        <v>173</v>
      </c>
      <c r="AC42">
        <v>-76.854353197969999</v>
      </c>
      <c r="AD42">
        <v>-77.200249805515</v>
      </c>
      <c r="AE42">
        <v>-77.204161754002001</v>
      </c>
    </row>
    <row r="43" spans="1:31" x14ac:dyDescent="0.2">
      <c r="A43" t="s">
        <v>174</v>
      </c>
      <c r="C43" s="1">
        <f t="shared" si="0"/>
        <v>-2.620074511090138</v>
      </c>
      <c r="D43" s="1">
        <f t="shared" si="1"/>
        <v>-2.6290225888552143</v>
      </c>
      <c r="E43" s="1">
        <f t="shared" si="2"/>
        <v>-2.6245485499726762</v>
      </c>
      <c r="G43" s="1">
        <f t="shared" si="3"/>
        <v>2.8479530096949257</v>
      </c>
      <c r="H43" s="1">
        <f t="shared" si="4"/>
        <v>2.8204746817951984</v>
      </c>
      <c r="I43" s="1">
        <f t="shared" si="5"/>
        <v>2.8342138457450621</v>
      </c>
      <c r="L43" t="s">
        <v>174</v>
      </c>
      <c r="M43">
        <v>-324.862462872045</v>
      </c>
      <c r="N43">
        <v>-326.33997331834098</v>
      </c>
      <c r="O43">
        <v>-326.34024464445002</v>
      </c>
      <c r="P43" t="s">
        <v>237</v>
      </c>
      <c r="Q43">
        <v>-78.070577447320005</v>
      </c>
      <c r="R43">
        <v>-78.442945733971996</v>
      </c>
      <c r="S43">
        <v>-78.453016704448999</v>
      </c>
      <c r="T43" t="s">
        <v>257</v>
      </c>
      <c r="U43">
        <v>-246.79607503872899</v>
      </c>
      <c r="V43">
        <v>-247.89253287204701</v>
      </c>
      <c r="W43">
        <v>-247.884498384555</v>
      </c>
      <c r="X43" t="s">
        <v>174</v>
      </c>
      <c r="Y43">
        <v>-246.79606912436799</v>
      </c>
      <c r="Z43">
        <v>-247.892509909795</v>
      </c>
      <c r="AA43">
        <v>-247.88447573231099</v>
      </c>
      <c r="AB43" t="s">
        <v>174</v>
      </c>
      <c r="AC43">
        <v>-78.070569102012001</v>
      </c>
      <c r="AD43">
        <v>-78.442924906722993</v>
      </c>
      <c r="AE43">
        <v>-78.452995768134002</v>
      </c>
    </row>
    <row r="44" spans="1:31" x14ac:dyDescent="0.2">
      <c r="A44" t="s">
        <v>165</v>
      </c>
      <c r="C44" s="1">
        <f t="shared" si="0"/>
        <v>-3.3588026515490661</v>
      </c>
      <c r="D44" s="1">
        <f t="shared" si="1"/>
        <v>-3.3624248321442565</v>
      </c>
      <c r="E44" s="1">
        <f t="shared" si="2"/>
        <v>-3.3606137418466613</v>
      </c>
      <c r="G44" s="1">
        <f t="shared" si="3"/>
        <v>3.9753603612445407</v>
      </c>
      <c r="H44" s="1">
        <f t="shared" si="4"/>
        <v>3.9590884199376997</v>
      </c>
      <c r="I44" s="1">
        <f t="shared" si="5"/>
        <v>3.9672243905911202</v>
      </c>
      <c r="L44" t="s">
        <v>165</v>
      </c>
      <c r="M44">
        <v>-392.83293677267301</v>
      </c>
      <c r="N44">
        <v>-394.82165776357698</v>
      </c>
      <c r="O44">
        <v>-394.86543443647997</v>
      </c>
      <c r="P44" t="s">
        <v>353</v>
      </c>
      <c r="Q44">
        <v>-196.419148086771</v>
      </c>
      <c r="R44">
        <v>-197.40767428312299</v>
      </c>
      <c r="S44">
        <v>-197.430847685266</v>
      </c>
      <c r="T44" t="s">
        <v>354</v>
      </c>
      <c r="U44">
        <v>-196.41914705072699</v>
      </c>
      <c r="V44">
        <v>-197.40767427171701</v>
      </c>
      <c r="W44">
        <v>-197.43084744939199</v>
      </c>
      <c r="X44" t="s">
        <v>165</v>
      </c>
      <c r="Y44">
        <v>-196.419144164307</v>
      </c>
      <c r="Z44">
        <v>-197.40766130561801</v>
      </c>
      <c r="AA44">
        <v>-197.430834580907</v>
      </c>
      <c r="AB44" t="s">
        <v>165</v>
      </c>
      <c r="AC44">
        <v>-196.419145200879</v>
      </c>
      <c r="AD44">
        <v>-197.40766131823401</v>
      </c>
      <c r="AE44">
        <v>-197.43083481801301</v>
      </c>
    </row>
    <row r="45" spans="1:31" x14ac:dyDescent="0.2">
      <c r="A45" t="s">
        <v>200</v>
      </c>
      <c r="C45" s="1">
        <f t="shared" si="0"/>
        <v>-2.3108030428418842</v>
      </c>
      <c r="D45" s="1">
        <f t="shared" si="1"/>
        <v>-2.3132495260884944</v>
      </c>
      <c r="E45" s="1">
        <f t="shared" si="2"/>
        <v>-2.3120262844651895</v>
      </c>
      <c r="G45" s="1">
        <f t="shared" si="3"/>
        <v>2.6835359555793477</v>
      </c>
      <c r="H45" s="1">
        <f t="shared" si="4"/>
        <v>2.671716922659563</v>
      </c>
      <c r="I45" s="1">
        <f t="shared" si="5"/>
        <v>2.6776264391194555</v>
      </c>
      <c r="L45" t="s">
        <v>200</v>
      </c>
      <c r="M45">
        <v>-392.83477510406601</v>
      </c>
      <c r="N45">
        <v>-394.82724964335398</v>
      </c>
      <c r="O45">
        <v>-394.87004505917201</v>
      </c>
      <c r="P45" t="s">
        <v>355</v>
      </c>
      <c r="Q45">
        <v>-196.41931485078501</v>
      </c>
      <c r="R45">
        <v>-197.41532179079701</v>
      </c>
      <c r="S45">
        <v>-197.436696602007</v>
      </c>
      <c r="T45" t="s">
        <v>356</v>
      </c>
      <c r="U45">
        <v>-196.41914665089899</v>
      </c>
      <c r="V45">
        <v>-197.40767020080401</v>
      </c>
      <c r="W45">
        <v>-197.43084453286599</v>
      </c>
      <c r="X45" t="s">
        <v>200</v>
      </c>
      <c r="Y45">
        <v>-196.41914429016799</v>
      </c>
      <c r="Z45">
        <v>-197.407659602265</v>
      </c>
      <c r="AA45">
        <v>-197.43083410161901</v>
      </c>
      <c r="AB45" t="s">
        <v>200</v>
      </c>
      <c r="AC45">
        <v>-196.41931331279699</v>
      </c>
      <c r="AD45">
        <v>-197.415313554509</v>
      </c>
      <c r="AE45">
        <v>-197.43668838312499</v>
      </c>
    </row>
    <row r="46" spans="1:31" x14ac:dyDescent="0.2">
      <c r="A46" t="s">
        <v>197</v>
      </c>
      <c r="C46" s="1">
        <f t="shared" si="0"/>
        <v>-1.6728988379954675</v>
      </c>
      <c r="D46" s="1">
        <f t="shared" si="1"/>
        <v>-1.6743829958410352</v>
      </c>
      <c r="E46" s="1">
        <f t="shared" si="2"/>
        <v>-1.6736409169182513</v>
      </c>
      <c r="G46" s="1">
        <f t="shared" si="3"/>
        <v>1.7440487798364415</v>
      </c>
      <c r="H46" s="1">
        <f t="shared" si="4"/>
        <v>1.7347101702850534</v>
      </c>
      <c r="I46" s="1">
        <f t="shared" si="5"/>
        <v>1.7393794750607474</v>
      </c>
      <c r="L46" t="s">
        <v>197</v>
      </c>
      <c r="M46">
        <v>-392.83598449092398</v>
      </c>
      <c r="N46">
        <v>-394.83340030970197</v>
      </c>
      <c r="O46">
        <v>-394.87497893206898</v>
      </c>
      <c r="P46" t="s">
        <v>357</v>
      </c>
      <c r="Q46">
        <v>-196.41932638569199</v>
      </c>
      <c r="R46">
        <v>-197.41531789823</v>
      </c>
      <c r="S46">
        <v>-197.43669650506899</v>
      </c>
      <c r="T46" t="s">
        <v>358</v>
      </c>
      <c r="U46">
        <v>-196.419326404271</v>
      </c>
      <c r="V46">
        <v>-197.41531797496501</v>
      </c>
      <c r="W46">
        <v>-197.43669658467499</v>
      </c>
      <c r="X46" t="s">
        <v>197</v>
      </c>
      <c r="Y46">
        <v>-196.41932522171101</v>
      </c>
      <c r="Z46">
        <v>-197.415310516745</v>
      </c>
      <c r="AA46">
        <v>-197.436689220641</v>
      </c>
      <c r="AB46" t="s">
        <v>197</v>
      </c>
      <c r="AC46">
        <v>-196.41932520309601</v>
      </c>
      <c r="AD46">
        <v>-197.41531047442899</v>
      </c>
      <c r="AE46">
        <v>-197.436689172869</v>
      </c>
    </row>
    <row r="47" spans="1:31" x14ac:dyDescent="0.2">
      <c r="A47" t="s">
        <v>203</v>
      </c>
      <c r="C47" s="1">
        <f t="shared" si="0"/>
        <v>-2.3041728019252719</v>
      </c>
      <c r="D47" s="1">
        <f t="shared" si="1"/>
        <v>-2.3064323626198679</v>
      </c>
      <c r="E47" s="1">
        <f t="shared" si="2"/>
        <v>-2.3053025822725699</v>
      </c>
      <c r="G47" s="1">
        <f t="shared" si="3"/>
        <v>2.4921555926158594</v>
      </c>
      <c r="H47" s="1">
        <f t="shared" si="4"/>
        <v>2.4811372768923872</v>
      </c>
      <c r="I47" s="1">
        <f t="shared" si="5"/>
        <v>2.4866464347541233</v>
      </c>
      <c r="L47" t="s">
        <v>203</v>
      </c>
      <c r="M47">
        <v>-391.660122215228</v>
      </c>
      <c r="N47">
        <v>-393.62555581458003</v>
      </c>
      <c r="O47">
        <v>-393.660806158551</v>
      </c>
      <c r="P47" t="s">
        <v>359</v>
      </c>
      <c r="Q47">
        <v>-196.41931977708501</v>
      </c>
      <c r="R47">
        <v>-197.415310996779</v>
      </c>
      <c r="S47">
        <v>-197.436692247938</v>
      </c>
      <c r="T47" t="s">
        <v>360</v>
      </c>
      <c r="U47">
        <v>-195.24447797191999</v>
      </c>
      <c r="V47">
        <v>-196.20629087403299</v>
      </c>
      <c r="W47">
        <v>-196.22184210856199</v>
      </c>
      <c r="X47" t="s">
        <v>203</v>
      </c>
      <c r="Y47">
        <v>-195.24447582333599</v>
      </c>
      <c r="Z47">
        <v>-196.20628132763099</v>
      </c>
      <c r="AA47">
        <v>-196.22183255417801</v>
      </c>
      <c r="AB47" t="s">
        <v>203</v>
      </c>
      <c r="AC47">
        <v>-196.41931832482999</v>
      </c>
      <c r="AD47">
        <v>-197.415302984378</v>
      </c>
      <c r="AE47">
        <v>-197.436684270196</v>
      </c>
    </row>
    <row r="48" spans="1:31" x14ac:dyDescent="0.2">
      <c r="A48" t="s">
        <v>201</v>
      </c>
      <c r="C48" s="1">
        <f t="shared" si="0"/>
        <v>-2.5788036718484442</v>
      </c>
      <c r="D48" s="1">
        <f t="shared" si="1"/>
        <v>-2.5815169401206051</v>
      </c>
      <c r="E48" s="1">
        <f t="shared" si="2"/>
        <v>-2.5801603059845246</v>
      </c>
      <c r="G48" s="1">
        <f t="shared" si="3"/>
        <v>3.1423769938194903</v>
      </c>
      <c r="H48" s="1">
        <f t="shared" si="4"/>
        <v>3.1298358330866209</v>
      </c>
      <c r="I48" s="1">
        <f t="shared" si="5"/>
        <v>3.1361064134530556</v>
      </c>
      <c r="L48" t="s">
        <v>201</v>
      </c>
      <c r="M48">
        <v>-390.48468031816401</v>
      </c>
      <c r="N48">
        <v>-392.417623198098</v>
      </c>
      <c r="O48">
        <v>-392.44664922438898</v>
      </c>
      <c r="P48" t="s">
        <v>361</v>
      </c>
      <c r="Q48">
        <v>-195.24439978127401</v>
      </c>
      <c r="R48">
        <v>-196.206317508213</v>
      </c>
      <c r="S48">
        <v>-196.221842362259</v>
      </c>
      <c r="T48" t="s">
        <v>362</v>
      </c>
      <c r="U48">
        <v>-195.244394445827</v>
      </c>
      <c r="V48">
        <v>-196.20631797920799</v>
      </c>
      <c r="W48">
        <v>-196.22184131857199</v>
      </c>
      <c r="X48" t="s">
        <v>201</v>
      </c>
      <c r="Y48">
        <v>-195.24439228390099</v>
      </c>
      <c r="Z48">
        <v>-196.206307987147</v>
      </c>
      <c r="AA48">
        <v>-196.22183129387599</v>
      </c>
      <c r="AB48" t="s">
        <v>201</v>
      </c>
      <c r="AC48">
        <v>-195.24439761933201</v>
      </c>
      <c r="AD48">
        <v>-196.206307514663</v>
      </c>
      <c r="AE48">
        <v>-196.221832336012</v>
      </c>
    </row>
    <row r="49" spans="1:31" x14ac:dyDescent="0.2">
      <c r="A49" t="s">
        <v>192</v>
      </c>
      <c r="C49" s="1">
        <f t="shared" si="0"/>
        <v>-2.8569455621891833</v>
      </c>
      <c r="D49" s="1">
        <f t="shared" si="1"/>
        <v>-2.8629542882001662</v>
      </c>
      <c r="E49" s="1">
        <f t="shared" si="2"/>
        <v>-2.8599499251946749</v>
      </c>
      <c r="G49" s="1">
        <f t="shared" si="3"/>
        <v>4.6065561972154612</v>
      </c>
      <c r="H49" s="1">
        <f t="shared" si="4"/>
        <v>4.5745003525642511</v>
      </c>
      <c r="I49" s="1">
        <f t="shared" si="5"/>
        <v>4.5905282748898557</v>
      </c>
      <c r="L49" t="s">
        <v>192</v>
      </c>
      <c r="M49">
        <v>-426.03721064627001</v>
      </c>
      <c r="N49">
        <v>-428.06706843489502</v>
      </c>
      <c r="O49">
        <v>-428.07592320799199</v>
      </c>
      <c r="P49" t="s">
        <v>363</v>
      </c>
      <c r="Q49">
        <v>-195.24435079381601</v>
      </c>
      <c r="R49">
        <v>-196.20630874669999</v>
      </c>
      <c r="S49">
        <v>-196.221828915457</v>
      </c>
      <c r="T49" t="s">
        <v>364</v>
      </c>
      <c r="U49">
        <v>-230.797422260335</v>
      </c>
      <c r="V49">
        <v>-231.85346975815801</v>
      </c>
      <c r="W49">
        <v>-231.84937896887899</v>
      </c>
      <c r="X49" t="s">
        <v>192</v>
      </c>
      <c r="Y49">
        <v>-230.797414733491</v>
      </c>
      <c r="Z49">
        <v>-231.85342772379499</v>
      </c>
      <c r="AA49">
        <v>-231.84933833971701</v>
      </c>
      <c r="AB49" t="s">
        <v>192</v>
      </c>
      <c r="AC49">
        <v>-195.244348745146</v>
      </c>
      <c r="AD49">
        <v>-196.206299696825</v>
      </c>
      <c r="AE49">
        <v>-196.22181987278199</v>
      </c>
    </row>
    <row r="50" spans="1:31" x14ac:dyDescent="0.2">
      <c r="A50" t="s">
        <v>193</v>
      </c>
      <c r="C50" s="1">
        <f t="shared" si="0"/>
        <v>-2.1256204707330308</v>
      </c>
      <c r="D50" s="1">
        <f t="shared" si="1"/>
        <v>-2.1310046164483705</v>
      </c>
      <c r="E50" s="1">
        <f t="shared" si="2"/>
        <v>-2.1283125435907007</v>
      </c>
      <c r="G50" s="1">
        <f t="shared" si="3"/>
        <v>3.625763170945421</v>
      </c>
      <c r="H50" s="1">
        <f t="shared" si="4"/>
        <v>3.5967414106846363</v>
      </c>
      <c r="I50" s="1">
        <f t="shared" si="5"/>
        <v>3.6112522908150284</v>
      </c>
      <c r="L50" t="s">
        <v>193</v>
      </c>
      <c r="M50">
        <v>-427.21329898246</v>
      </c>
      <c r="N50">
        <v>-429.27451027507499</v>
      </c>
      <c r="O50">
        <v>-429.28980742668398</v>
      </c>
      <c r="P50" t="s">
        <v>365</v>
      </c>
      <c r="Q50">
        <v>-196.41926161355099</v>
      </c>
      <c r="R50">
        <v>-197.415309044091</v>
      </c>
      <c r="S50">
        <v>-197.43668186812999</v>
      </c>
      <c r="T50" t="s">
        <v>366</v>
      </c>
      <c r="U50">
        <v>-230.79743334078901</v>
      </c>
      <c r="V50">
        <v>-231.85346945893801</v>
      </c>
      <c r="W50">
        <v>-231.849377776566</v>
      </c>
      <c r="X50" t="s">
        <v>193</v>
      </c>
      <c r="Y50">
        <v>-230.79742615393999</v>
      </c>
      <c r="Z50">
        <v>-231.85343006714601</v>
      </c>
      <c r="AA50">
        <v>-231.849339780214</v>
      </c>
      <c r="AB50" t="s">
        <v>193</v>
      </c>
      <c r="AC50">
        <v>-196.41926022021801</v>
      </c>
      <c r="AD50">
        <v>-197.41530218676601</v>
      </c>
      <c r="AE50">
        <v>-197.436675076928</v>
      </c>
    </row>
    <row r="51" spans="1:31" x14ac:dyDescent="0.2">
      <c r="A51" t="s">
        <v>198</v>
      </c>
      <c r="C51" s="1">
        <f t="shared" si="0"/>
        <v>-3.4275669993230933</v>
      </c>
      <c r="D51" s="1">
        <f t="shared" si="1"/>
        <v>-3.4447813746324987</v>
      </c>
      <c r="E51" s="1">
        <f t="shared" si="2"/>
        <v>-3.4361741869777962</v>
      </c>
      <c r="G51" s="1">
        <f t="shared" si="3"/>
        <v>5.5021854507701491</v>
      </c>
      <c r="H51" s="1">
        <f t="shared" si="4"/>
        <v>5.4342842980686674</v>
      </c>
      <c r="I51" s="1">
        <f t="shared" si="5"/>
        <v>5.4682348744194087</v>
      </c>
      <c r="L51" t="s">
        <v>198</v>
      </c>
      <c r="M51">
        <v>-609.069410149531</v>
      </c>
      <c r="N51">
        <v>-611.73624078546902</v>
      </c>
      <c r="O51">
        <v>-611.73568020615198</v>
      </c>
      <c r="P51" t="s">
        <v>367</v>
      </c>
      <c r="Q51">
        <v>-196.419061461696</v>
      </c>
      <c r="R51">
        <v>-197.40761377717899</v>
      </c>
      <c r="S51">
        <v>-197.43079210565901</v>
      </c>
      <c r="T51" t="s">
        <v>368</v>
      </c>
      <c r="U51">
        <v>-412.655838296159</v>
      </c>
      <c r="V51">
        <v>-414.31996692537803</v>
      </c>
      <c r="W51">
        <v>-414.29940721508001</v>
      </c>
      <c r="X51" t="s">
        <v>198</v>
      </c>
      <c r="Y51">
        <v>-412.65581355984199</v>
      </c>
      <c r="Z51">
        <v>-414.31987287881498</v>
      </c>
      <c r="AA51">
        <v>-414.29931777989299</v>
      </c>
      <c r="AB51" t="s">
        <v>198</v>
      </c>
      <c r="AC51">
        <v>-196.419058765161</v>
      </c>
      <c r="AD51">
        <v>-197.40759961637201</v>
      </c>
      <c r="AE51">
        <v>-197.430778150387</v>
      </c>
    </row>
    <row r="52" spans="1:31" x14ac:dyDescent="0.2">
      <c r="A52" t="s">
        <v>204</v>
      </c>
      <c r="C52" s="1">
        <f t="shared" si="0"/>
        <v>-3.1503730951653566</v>
      </c>
      <c r="D52" s="1">
        <f t="shared" si="1"/>
        <v>-3.1660977226744533</v>
      </c>
      <c r="E52" s="1">
        <f t="shared" si="2"/>
        <v>-3.158235408919905</v>
      </c>
      <c r="G52" s="1">
        <f t="shared" si="3"/>
        <v>4.7546435458387588</v>
      </c>
      <c r="H52" s="1">
        <f t="shared" si="4"/>
        <v>4.6924924490702153</v>
      </c>
      <c r="I52" s="1">
        <f t="shared" si="5"/>
        <v>4.7235679974544871</v>
      </c>
      <c r="L52" t="s">
        <v>204</v>
      </c>
      <c r="M52">
        <v>-607.89518604603097</v>
      </c>
      <c r="N52">
        <v>-610.53372836888695</v>
      </c>
      <c r="O52">
        <v>-610.52592487648701</v>
      </c>
      <c r="P52" t="s">
        <v>369</v>
      </c>
      <c r="Q52">
        <v>-195.24438161190699</v>
      </c>
      <c r="R52">
        <v>-196.206284419783</v>
      </c>
      <c r="S52">
        <v>-196.22181906257899</v>
      </c>
      <c r="T52" t="s">
        <v>370</v>
      </c>
      <c r="U52">
        <v>-412.655849931798</v>
      </c>
      <c r="V52">
        <v>-414.31996598670003</v>
      </c>
      <c r="W52">
        <v>-414.29941191217898</v>
      </c>
      <c r="X52" t="s">
        <v>204</v>
      </c>
      <c r="Y52">
        <v>-412.65582716051603</v>
      </c>
      <c r="Z52">
        <v>-414.31987736863903</v>
      </c>
      <c r="AA52">
        <v>-414.29932794363702</v>
      </c>
      <c r="AB52" t="s">
        <v>204</v>
      </c>
      <c r="AC52">
        <v>-195.244379324401</v>
      </c>
      <c r="AD52">
        <v>-196.20627399377099</v>
      </c>
      <c r="AE52">
        <v>-196.22180862487301</v>
      </c>
    </row>
    <row r="53" spans="1:31" x14ac:dyDescent="0.2">
      <c r="A53" t="s">
        <v>205</v>
      </c>
      <c r="C53" s="1">
        <f t="shared" si="0"/>
        <v>-2.0516069513547213</v>
      </c>
      <c r="D53" s="1">
        <f t="shared" si="1"/>
        <v>-2.0655444651182076</v>
      </c>
      <c r="E53" s="1">
        <f t="shared" si="2"/>
        <v>-2.0585757082364644</v>
      </c>
      <c r="G53" s="1">
        <f t="shared" si="3"/>
        <v>4.0980298414472225</v>
      </c>
      <c r="H53" s="1">
        <f t="shared" si="4"/>
        <v>4.044689515885433</v>
      </c>
      <c r="I53" s="1">
        <f t="shared" si="5"/>
        <v>4.0713596786663278</v>
      </c>
      <c r="L53" t="s">
        <v>205</v>
      </c>
      <c r="M53">
        <v>-609.07175143035897</v>
      </c>
      <c r="N53">
        <v>-611.74164143827295</v>
      </c>
      <c r="O53">
        <v>-611.74024377195803</v>
      </c>
      <c r="P53" t="s">
        <v>371</v>
      </c>
      <c r="Q53">
        <v>-196.41923231158501</v>
      </c>
      <c r="R53">
        <v>-197.41529201785301</v>
      </c>
      <c r="S53">
        <v>-197.436667599598</v>
      </c>
      <c r="T53" t="s">
        <v>372</v>
      </c>
      <c r="U53">
        <v>-412.65581077326698</v>
      </c>
      <c r="V53">
        <v>-414.31990379765898</v>
      </c>
      <c r="W53">
        <v>-414.29933998950298</v>
      </c>
      <c r="X53" t="s">
        <v>205</v>
      </c>
      <c r="Y53">
        <v>-412.655790262371</v>
      </c>
      <c r="Z53">
        <v>-414.31982891963202</v>
      </c>
      <c r="AA53">
        <v>-414.29926886370703</v>
      </c>
      <c r="AB53" t="s">
        <v>205</v>
      </c>
      <c r="AC53">
        <v>-196.41923061163999</v>
      </c>
      <c r="AD53">
        <v>-197.41528189266401</v>
      </c>
      <c r="AE53">
        <v>-197.436657569906</v>
      </c>
    </row>
    <row r="54" spans="1:31" x14ac:dyDescent="0.2">
      <c r="A54" t="s">
        <v>188</v>
      </c>
      <c r="C54" s="1">
        <f t="shared" si="0"/>
        <v>-1.8107462362270041</v>
      </c>
      <c r="D54" s="1">
        <f t="shared" si="1"/>
        <v>-1.8153943660269942</v>
      </c>
      <c r="E54" s="1">
        <f t="shared" si="2"/>
        <v>-1.8130703011269991</v>
      </c>
      <c r="G54" s="1">
        <f t="shared" si="3"/>
        <v>2.1603554972884953</v>
      </c>
      <c r="H54" s="1">
        <f t="shared" si="4"/>
        <v>2.1439851668712966</v>
      </c>
      <c r="I54" s="1">
        <f t="shared" si="5"/>
        <v>2.1521703320798959</v>
      </c>
      <c r="L54" t="s">
        <v>188</v>
      </c>
      <c r="M54">
        <v>-274.48683649357201</v>
      </c>
      <c r="N54">
        <v>-275.85402858984997</v>
      </c>
      <c r="O54">
        <v>-275.885892034172</v>
      </c>
      <c r="P54" t="s">
        <v>373</v>
      </c>
      <c r="Q54">
        <v>-196.419135164793</v>
      </c>
      <c r="R54">
        <v>-197.407665642061</v>
      </c>
      <c r="S54">
        <v>-197.43083571613499</v>
      </c>
      <c r="T54" t="s">
        <v>374</v>
      </c>
      <c r="U54">
        <v>-78.070594343731003</v>
      </c>
      <c r="V54">
        <v>-78.442946290085999</v>
      </c>
      <c r="W54">
        <v>-78.453018527509997</v>
      </c>
      <c r="X54" t="s">
        <v>188</v>
      </c>
      <c r="Y54">
        <v>-78.070588614260004</v>
      </c>
      <c r="Z54">
        <v>-78.442927162201997</v>
      </c>
      <c r="AA54">
        <v>-78.452999532361005</v>
      </c>
      <c r="AB54" t="s">
        <v>188</v>
      </c>
      <c r="AC54">
        <v>-196.41913348699799</v>
      </c>
      <c r="AD54">
        <v>-197.407658682164</v>
      </c>
      <c r="AE54">
        <v>-197.430828894651</v>
      </c>
    </row>
    <row r="55" spans="1:31" x14ac:dyDescent="0.2">
      <c r="A55" t="s">
        <v>189</v>
      </c>
      <c r="C55" s="1">
        <f t="shared" si="0"/>
        <v>-1.4613501395505699</v>
      </c>
      <c r="D55" s="1">
        <f t="shared" si="1"/>
        <v>-1.4634655531137597</v>
      </c>
      <c r="E55" s="1">
        <f t="shared" si="2"/>
        <v>-1.4624078463321648</v>
      </c>
      <c r="G55" s="1">
        <f t="shared" si="3"/>
        <v>2.1303301742515348</v>
      </c>
      <c r="H55" s="1">
        <f t="shared" si="4"/>
        <v>2.0995095261840429</v>
      </c>
      <c r="I55" s="1">
        <f t="shared" si="5"/>
        <v>2.1149198502177891</v>
      </c>
      <c r="L55" t="s">
        <v>189</v>
      </c>
      <c r="M55">
        <v>-273.271222125424</v>
      </c>
      <c r="N55">
        <v>-274.611309105749</v>
      </c>
      <c r="O55">
        <v>-274.63717329453698</v>
      </c>
      <c r="P55" t="s">
        <v>375</v>
      </c>
      <c r="Q55">
        <v>-196.419054548709</v>
      </c>
      <c r="R55">
        <v>-197.40763114957701</v>
      </c>
      <c r="S55">
        <v>-197.43078825472799</v>
      </c>
      <c r="T55" t="s">
        <v>376</v>
      </c>
      <c r="U55">
        <v>-76.854499757428002</v>
      </c>
      <c r="V55">
        <v>-77.200332174910997</v>
      </c>
      <c r="W55">
        <v>-77.204246908193994</v>
      </c>
      <c r="X55" t="s">
        <v>189</v>
      </c>
      <c r="Y55">
        <v>-76.854497732157995</v>
      </c>
      <c r="Z55">
        <v>-77.200287643080003</v>
      </c>
      <c r="AA55">
        <v>-77.204203432574005</v>
      </c>
      <c r="AB55" t="s">
        <v>189</v>
      </c>
      <c r="AC55">
        <v>-196.41905320285301</v>
      </c>
      <c r="AD55">
        <v>-197.40762656558101</v>
      </c>
      <c r="AE55">
        <v>-197.430783799034</v>
      </c>
    </row>
    <row r="56" spans="1:31" x14ac:dyDescent="0.2">
      <c r="A56" t="s">
        <v>194</v>
      </c>
      <c r="C56" s="1">
        <f t="shared" si="0"/>
        <v>-2.7883252887088612</v>
      </c>
      <c r="D56" s="1">
        <f t="shared" si="1"/>
        <v>-2.7957181519190724</v>
      </c>
      <c r="E56" s="1">
        <f t="shared" si="2"/>
        <v>-2.7920217203139668</v>
      </c>
      <c r="G56" s="1">
        <f t="shared" si="3"/>
        <v>4.5431020939604432</v>
      </c>
      <c r="H56" s="1">
        <f t="shared" si="4"/>
        <v>4.5058919207749382</v>
      </c>
      <c r="I56" s="1">
        <f t="shared" si="5"/>
        <v>4.5244970073676907</v>
      </c>
      <c r="L56" t="s">
        <v>194</v>
      </c>
      <c r="M56">
        <v>-443.53643224879698</v>
      </c>
      <c r="N56">
        <v>-445.60509591542501</v>
      </c>
      <c r="O56">
        <v>-445.62970194213</v>
      </c>
      <c r="P56" t="s">
        <v>377</v>
      </c>
      <c r="Q56">
        <v>-196.419051691628</v>
      </c>
      <c r="R56">
        <v>-197.407631470594</v>
      </c>
      <c r="S56">
        <v>-197.43079947298401</v>
      </c>
      <c r="T56" t="s">
        <v>378</v>
      </c>
      <c r="U56">
        <v>-247.121835817451</v>
      </c>
      <c r="V56">
        <v>-248.19028384928501</v>
      </c>
      <c r="W56">
        <v>-248.19434591262399</v>
      </c>
      <c r="X56" t="s">
        <v>194</v>
      </c>
      <c r="Y56">
        <v>-247.12182667966499</v>
      </c>
      <c r="Z56">
        <v>-248.19023603162699</v>
      </c>
      <c r="AA56">
        <v>-248.19430051186501</v>
      </c>
      <c r="AB56" t="s">
        <v>194</v>
      </c>
      <c r="AC56">
        <v>-196.419049048137</v>
      </c>
      <c r="AD56">
        <v>-197.40761999006901</v>
      </c>
      <c r="AE56">
        <v>-197.43078810708499</v>
      </c>
    </row>
    <row r="57" spans="1:31" x14ac:dyDescent="0.2">
      <c r="A57" t="s">
        <v>166</v>
      </c>
      <c r="C57" s="1">
        <f t="shared" si="0"/>
        <v>-1.441594222158036</v>
      </c>
      <c r="D57" s="1">
        <f t="shared" si="1"/>
        <v>-1.447578473417142</v>
      </c>
      <c r="E57" s="1">
        <f t="shared" si="2"/>
        <v>-1.4445863477875891</v>
      </c>
      <c r="G57" s="1">
        <f t="shared" si="3"/>
        <v>3.773091379359566</v>
      </c>
      <c r="H57" s="1">
        <f t="shared" si="4"/>
        <v>3.7405716050263855</v>
      </c>
      <c r="I57" s="1">
        <f t="shared" si="5"/>
        <v>3.7568314921929757</v>
      </c>
      <c r="L57" t="s">
        <v>166</v>
      </c>
      <c r="M57">
        <v>-461.59251565642001</v>
      </c>
      <c r="N57">
        <v>-463.71285642629698</v>
      </c>
      <c r="O57">
        <v>-463.70282755575602</v>
      </c>
      <c r="P57" t="s">
        <v>379</v>
      </c>
      <c r="Q57">
        <v>-230.79740712512799</v>
      </c>
      <c r="R57">
        <v>-231.85343801759899</v>
      </c>
      <c r="S57">
        <v>-231.84934758227701</v>
      </c>
      <c r="T57" t="s">
        <v>380</v>
      </c>
      <c r="U57">
        <v>-230.797415394333</v>
      </c>
      <c r="V57">
        <v>-231.85345742865701</v>
      </c>
      <c r="W57">
        <v>-231.84936803596599</v>
      </c>
      <c r="X57" t="s">
        <v>166</v>
      </c>
      <c r="Y57">
        <v>-230.79740884700101</v>
      </c>
      <c r="Z57">
        <v>-231.85342376622501</v>
      </c>
      <c r="AA57">
        <v>-231.84933540037599</v>
      </c>
      <c r="AB57" t="s">
        <v>166</v>
      </c>
      <c r="AC57">
        <v>-230.79740413594899</v>
      </c>
      <c r="AD57">
        <v>-231.85341985647401</v>
      </c>
      <c r="AE57">
        <v>-231.849330402829</v>
      </c>
    </row>
    <row r="58" spans="1:31" x14ac:dyDescent="0.2">
      <c r="A58" t="s">
        <v>195</v>
      </c>
      <c r="C58" s="1">
        <f t="shared" si="0"/>
        <v>-0.86016344006038736</v>
      </c>
      <c r="D58" s="1">
        <f t="shared" si="1"/>
        <v>-0.86639856394679093</v>
      </c>
      <c r="E58" s="1">
        <f t="shared" si="2"/>
        <v>-0.86328100200358915</v>
      </c>
      <c r="G58" s="1">
        <f t="shared" si="3"/>
        <v>4.4167104350238668</v>
      </c>
      <c r="H58" s="1">
        <f t="shared" si="4"/>
        <v>4.3879144162787824</v>
      </c>
      <c r="I58" s="1">
        <f t="shared" si="5"/>
        <v>4.4023124256513242</v>
      </c>
      <c r="L58" t="s">
        <v>195</v>
      </c>
      <c r="M58">
        <v>-493.59048428553501</v>
      </c>
      <c r="N58">
        <v>-495.79200767000901</v>
      </c>
      <c r="O58">
        <v>-495.77403848239197</v>
      </c>
      <c r="P58" t="s">
        <v>381</v>
      </c>
      <c r="Q58">
        <v>-246.79591622567301</v>
      </c>
      <c r="R58">
        <v>-247.89248841562201</v>
      </c>
      <c r="S58">
        <v>-247.88446233226199</v>
      </c>
      <c r="T58" t="s">
        <v>382</v>
      </c>
      <c r="U58">
        <v>-246.79594875380201</v>
      </c>
      <c r="V58">
        <v>-247.892526667954</v>
      </c>
      <c r="W58">
        <v>-247.88449841384599</v>
      </c>
      <c r="X58" t="s">
        <v>195</v>
      </c>
      <c r="Y58">
        <v>-246.795941264308</v>
      </c>
      <c r="Z58">
        <v>-247.892494697095</v>
      </c>
      <c r="AA58">
        <v>-247.88446647266599</v>
      </c>
      <c r="AB58" t="s">
        <v>195</v>
      </c>
      <c r="AC58">
        <v>-246.79591377886501</v>
      </c>
      <c r="AD58">
        <v>-247.89247449710601</v>
      </c>
      <c r="AE58">
        <v>-247.884448983916</v>
      </c>
    </row>
    <row r="59" spans="1:31" x14ac:dyDescent="0.2">
      <c r="A59" t="s">
        <v>206</v>
      </c>
      <c r="C59" s="1">
        <f t="shared" si="0"/>
        <v>-0.9374771385729862</v>
      </c>
      <c r="D59" s="1">
        <f t="shared" si="1"/>
        <v>-0.94310709858336339</v>
      </c>
      <c r="E59" s="1">
        <f t="shared" si="2"/>
        <v>-0.94029211857817474</v>
      </c>
      <c r="G59" s="1">
        <f t="shared" si="3"/>
        <v>4.2033929247505322</v>
      </c>
      <c r="H59" s="1">
        <f t="shared" si="4"/>
        <v>4.1725231132319145</v>
      </c>
      <c r="I59" s="1">
        <f t="shared" si="5"/>
        <v>4.1879580189912229</v>
      </c>
      <c r="L59" t="s">
        <v>206</v>
      </c>
      <c r="M59">
        <v>-477.59182704376798</v>
      </c>
      <c r="N59">
        <v>-479.752605573903</v>
      </c>
      <c r="O59">
        <v>-479.73862549955902</v>
      </c>
      <c r="P59" t="s">
        <v>383</v>
      </c>
      <c r="Q59">
        <v>-246.79593607546701</v>
      </c>
      <c r="R59">
        <v>-247.892503425397</v>
      </c>
      <c r="S59">
        <v>-247.88447072257901</v>
      </c>
      <c r="T59" t="s">
        <v>384</v>
      </c>
      <c r="U59">
        <v>-230.797393905067</v>
      </c>
      <c r="V59">
        <v>-231.853452809949</v>
      </c>
      <c r="W59">
        <v>-231.84936558100699</v>
      </c>
      <c r="X59" t="s">
        <v>206</v>
      </c>
      <c r="Y59">
        <v>-230.797387415862</v>
      </c>
      <c r="Z59">
        <v>-231.85341821175601</v>
      </c>
      <c r="AA59">
        <v>-231.84933203520399</v>
      </c>
      <c r="AB59" t="s">
        <v>206</v>
      </c>
      <c r="AC59">
        <v>-246.79593359276001</v>
      </c>
      <c r="AD59">
        <v>-247.89248882941601</v>
      </c>
      <c r="AE59">
        <v>-247.88445673029099</v>
      </c>
    </row>
    <row r="60" spans="1:31" x14ac:dyDescent="0.2">
      <c r="A60" t="s">
        <v>175</v>
      </c>
      <c r="C60" s="1">
        <f t="shared" si="0"/>
        <v>0.22912733160476484</v>
      </c>
      <c r="D60" s="1">
        <f t="shared" si="1"/>
        <v>0.22409789886202605</v>
      </c>
      <c r="E60" s="1">
        <f t="shared" si="2"/>
        <v>0.22661261523339543</v>
      </c>
      <c r="G60" s="1">
        <f t="shared" si="3"/>
        <v>3.4830448262135825</v>
      </c>
      <c r="H60" s="1">
        <f t="shared" si="4"/>
        <v>3.4571229019923546</v>
      </c>
      <c r="I60" s="1">
        <f t="shared" si="5"/>
        <v>3.4700838641029685</v>
      </c>
      <c r="L60" t="s">
        <v>175</v>
      </c>
      <c r="M60">
        <v>-307.65216077199</v>
      </c>
      <c r="N60">
        <v>-309.0592388046</v>
      </c>
      <c r="O60">
        <v>-309.05777945469799</v>
      </c>
      <c r="P60" t="s">
        <v>238</v>
      </c>
      <c r="Q60">
        <v>-76.854404375407</v>
      </c>
      <c r="R60">
        <v>-77.200288535674005</v>
      </c>
      <c r="S60">
        <v>-77.204201860959003</v>
      </c>
      <c r="T60" t="s">
        <v>258</v>
      </c>
      <c r="U60">
        <v>-230.79739927386399</v>
      </c>
      <c r="V60">
        <v>-231.85344099312701</v>
      </c>
      <c r="W60">
        <v>-231.849354578874</v>
      </c>
      <c r="X60" t="s">
        <v>175</v>
      </c>
      <c r="Y60">
        <v>-230.79739347493901</v>
      </c>
      <c r="Z60">
        <v>-231.85341570761099</v>
      </c>
      <c r="AA60">
        <v>-231.84932950589101</v>
      </c>
      <c r="AB60" t="s">
        <v>175</v>
      </c>
      <c r="AC60">
        <v>-76.854402159420999</v>
      </c>
      <c r="AD60">
        <v>-77.200272511975996</v>
      </c>
      <c r="AE60">
        <v>-77.204186110918002</v>
      </c>
    </row>
    <row r="61" spans="1:31" x14ac:dyDescent="0.2">
      <c r="A61" t="s">
        <v>167</v>
      </c>
      <c r="C61" s="1">
        <f t="shared" si="0"/>
        <v>0.51848536005131751</v>
      </c>
      <c r="D61" s="1">
        <f t="shared" si="1"/>
        <v>0.51721204914268748</v>
      </c>
      <c r="E61" s="1">
        <f t="shared" si="2"/>
        <v>0.5178487045970025</v>
      </c>
      <c r="G61" s="1">
        <f t="shared" si="3"/>
        <v>1.679724647820062</v>
      </c>
      <c r="H61" s="1">
        <f t="shared" si="4"/>
        <v>1.6566205236394176</v>
      </c>
      <c r="I61" s="1">
        <f t="shared" si="5"/>
        <v>1.6681725857297398</v>
      </c>
      <c r="L61" t="s">
        <v>167</v>
      </c>
      <c r="M61">
        <v>-153.70981609705001</v>
      </c>
      <c r="N61">
        <v>-154.40324848337099</v>
      </c>
      <c r="O61">
        <v>-154.410577770168</v>
      </c>
      <c r="P61" t="s">
        <v>239</v>
      </c>
      <c r="Q61">
        <v>-76.854471329858001</v>
      </c>
      <c r="R61">
        <v>-77.200285715619003</v>
      </c>
      <c r="S61">
        <v>-77.204202077646002</v>
      </c>
      <c r="T61" t="s">
        <v>259</v>
      </c>
      <c r="U61">
        <v>-76.854520537360997</v>
      </c>
      <c r="V61">
        <v>-77.200322775013007</v>
      </c>
      <c r="W61">
        <v>-77.204239195810004</v>
      </c>
      <c r="X61" t="s">
        <v>167</v>
      </c>
      <c r="Y61">
        <v>-76.854519133967997</v>
      </c>
      <c r="Z61">
        <v>-77.200289595065001</v>
      </c>
      <c r="AA61">
        <v>-77.204206823250999</v>
      </c>
      <c r="AB61" t="s">
        <v>167</v>
      </c>
      <c r="AC61">
        <v>-76.854470704101004</v>
      </c>
      <c r="AD61">
        <v>-77.200282076803006</v>
      </c>
      <c r="AE61">
        <v>-77.204198494081993</v>
      </c>
    </row>
    <row r="62" spans="1:31" x14ac:dyDescent="0.2">
      <c r="A62" t="s">
        <v>176</v>
      </c>
      <c r="C62" s="1">
        <f t="shared" si="0"/>
        <v>0.69159350043835599</v>
      </c>
      <c r="D62" s="1">
        <f t="shared" si="1"/>
        <v>0.68168481295324257</v>
      </c>
      <c r="E62" s="1">
        <f t="shared" si="2"/>
        <v>0.68663915669579922</v>
      </c>
      <c r="G62" s="1">
        <f t="shared" si="3"/>
        <v>5.2933298417004639</v>
      </c>
      <c r="H62" s="1">
        <f t="shared" si="4"/>
        <v>5.2482499890924155</v>
      </c>
      <c r="I62" s="1">
        <f t="shared" si="5"/>
        <v>5.2707899153964402</v>
      </c>
      <c r="L62" t="s">
        <v>176</v>
      </c>
      <c r="M62">
        <v>-458.72184218188403</v>
      </c>
      <c r="N62">
        <v>-460.694481216263</v>
      </c>
      <c r="O62">
        <v>-460.68638139115001</v>
      </c>
      <c r="P62" t="s">
        <v>385</v>
      </c>
      <c r="Q62">
        <v>-227.92343118437699</v>
      </c>
      <c r="R62">
        <v>-228.83271095889299</v>
      </c>
      <c r="S62">
        <v>-228.830430613716</v>
      </c>
      <c r="T62" t="s">
        <v>386</v>
      </c>
      <c r="U62">
        <v>-230.797324663654</v>
      </c>
      <c r="V62">
        <v>-231.85340663898799</v>
      </c>
      <c r="W62">
        <v>-231.84932514136</v>
      </c>
      <c r="X62" t="s">
        <v>176</v>
      </c>
      <c r="Y62">
        <v>-230.79731849132801</v>
      </c>
      <c r="Z62">
        <v>-231.85337575604001</v>
      </c>
      <c r="AA62">
        <v>-231.84929476840199</v>
      </c>
      <c r="AB62" t="s">
        <v>176</v>
      </c>
      <c r="AC62">
        <v>-227.92342156620501</v>
      </c>
      <c r="AD62">
        <v>-228.83267000252599</v>
      </c>
      <c r="AE62">
        <v>-228.83039178890601</v>
      </c>
    </row>
    <row r="63" spans="1:31" x14ac:dyDescent="0.2">
      <c r="A63" t="s">
        <v>177</v>
      </c>
      <c r="C63" s="1">
        <f t="shared" si="0"/>
        <v>0.87374288368241515</v>
      </c>
      <c r="D63" s="1">
        <f t="shared" si="1"/>
        <v>0.86661274923677434</v>
      </c>
      <c r="E63" s="1">
        <f t="shared" si="2"/>
        <v>0.8701778164595948</v>
      </c>
      <c r="G63" s="1">
        <f t="shared" si="3"/>
        <v>4.770443973389539</v>
      </c>
      <c r="H63" s="1">
        <f t="shared" si="4"/>
        <v>4.7237100502701166</v>
      </c>
      <c r="I63" s="1">
        <f t="shared" si="5"/>
        <v>4.7470770118298278</v>
      </c>
      <c r="L63" t="s">
        <v>177</v>
      </c>
      <c r="M63">
        <v>-438.87788886978899</v>
      </c>
      <c r="N63">
        <v>-440.81621921834</v>
      </c>
      <c r="O63">
        <v>-440.81137253671398</v>
      </c>
      <c r="P63" t="s">
        <v>387</v>
      </c>
      <c r="Q63">
        <v>-208.07921738541901</v>
      </c>
      <c r="R63">
        <v>-208.955308261022</v>
      </c>
      <c r="S63">
        <v>-208.956074550935</v>
      </c>
      <c r="T63" t="s">
        <v>388</v>
      </c>
      <c r="U63">
        <v>-230.797290449104</v>
      </c>
      <c r="V63">
        <v>-231.85338324650201</v>
      </c>
      <c r="W63">
        <v>-231.84929963491101</v>
      </c>
      <c r="X63" t="s">
        <v>177</v>
      </c>
      <c r="Y63">
        <v>-230.797286157852</v>
      </c>
      <c r="Z63">
        <v>-231.853356626654</v>
      </c>
      <c r="AA63">
        <v>-231.84927402146499</v>
      </c>
      <c r="AB63" t="s">
        <v>177</v>
      </c>
      <c r="AC63">
        <v>-208.07921031407901</v>
      </c>
      <c r="AD63">
        <v>-208.95526040562601</v>
      </c>
      <c r="AE63">
        <v>-208.95602995492001</v>
      </c>
    </row>
    <row r="64" spans="1:31" x14ac:dyDescent="0.2">
      <c r="A64" t="s">
        <v>178</v>
      </c>
      <c r="C64" s="1">
        <f t="shared" si="0"/>
        <v>0.77181353617852211</v>
      </c>
      <c r="D64" s="1">
        <f t="shared" si="1"/>
        <v>0.76206814985749083</v>
      </c>
      <c r="E64" s="1">
        <f t="shared" si="2"/>
        <v>0.76694084301800647</v>
      </c>
      <c r="G64" s="1">
        <f t="shared" si="3"/>
        <v>3.5974889614951713</v>
      </c>
      <c r="H64" s="1">
        <f t="shared" si="4"/>
        <v>3.5650281303765148</v>
      </c>
      <c r="I64" s="1">
        <f t="shared" si="5"/>
        <v>3.5812585459358433</v>
      </c>
      <c r="L64" t="s">
        <v>178</v>
      </c>
      <c r="M64">
        <v>-306.865511945089</v>
      </c>
      <c r="N64">
        <v>-308.22656803041599</v>
      </c>
      <c r="O64">
        <v>-308.22238799562302</v>
      </c>
      <c r="P64" t="s">
        <v>389</v>
      </c>
      <c r="Q64">
        <v>-76.066918047212994</v>
      </c>
      <c r="R64">
        <v>-76.367451929588995</v>
      </c>
      <c r="S64">
        <v>-76.368436947993004</v>
      </c>
      <c r="T64" t="s">
        <v>390</v>
      </c>
      <c r="U64">
        <v>-230.79737946502701</v>
      </c>
      <c r="V64">
        <v>-231.85343486710801</v>
      </c>
      <c r="W64">
        <v>-231.84935053357501</v>
      </c>
      <c r="X64" t="s">
        <v>178</v>
      </c>
      <c r="Y64">
        <v>-230.79737467377501</v>
      </c>
      <c r="Z64">
        <v>-231.85341145958</v>
      </c>
      <c r="AA64">
        <v>-231.84932732680599</v>
      </c>
      <c r="AB64" t="s">
        <v>178</v>
      </c>
      <c r="AC64">
        <v>-76.066907308203994</v>
      </c>
      <c r="AD64">
        <v>-76.367423607492</v>
      </c>
      <c r="AE64">
        <v>-76.368409656973</v>
      </c>
    </row>
    <row r="65" spans="1:31" x14ac:dyDescent="0.2">
      <c r="A65" t="s">
        <v>179</v>
      </c>
      <c r="C65" s="1">
        <f t="shared" si="0"/>
        <v>-0.13085204035768216</v>
      </c>
      <c r="D65" s="1">
        <f t="shared" si="1"/>
        <v>-0.13967362974662575</v>
      </c>
      <c r="E65" s="1">
        <f t="shared" si="2"/>
        <v>-0.13526283505215397</v>
      </c>
      <c r="G65" s="1">
        <f t="shared" si="3"/>
        <v>4.7932377244949755</v>
      </c>
      <c r="H65" s="1">
        <f t="shared" si="4"/>
        <v>4.7594710272788232</v>
      </c>
      <c r="I65" s="1">
        <f t="shared" si="5"/>
        <v>4.7763543758868998</v>
      </c>
      <c r="L65" t="s">
        <v>179</v>
      </c>
      <c r="M65">
        <v>-345.89859538267802</v>
      </c>
      <c r="N65">
        <v>-347.44734413053499</v>
      </c>
      <c r="O65">
        <v>-347.44789847439398</v>
      </c>
      <c r="P65" t="s">
        <v>391</v>
      </c>
      <c r="Q65">
        <v>-115.101453409231</v>
      </c>
      <c r="R65">
        <v>-115.586322352409</v>
      </c>
      <c r="S65">
        <v>-115.592741827361</v>
      </c>
      <c r="T65" t="s">
        <v>392</v>
      </c>
      <c r="U65">
        <v>-230.79736455753499</v>
      </c>
      <c r="V65">
        <v>-231.85343707856799</v>
      </c>
      <c r="W65">
        <v>-231.84935372055801</v>
      </c>
      <c r="X65" t="s">
        <v>179</v>
      </c>
      <c r="Y65">
        <v>-230.79735836034101</v>
      </c>
      <c r="Z65">
        <v>-231.85340488771999</v>
      </c>
      <c r="AA65">
        <v>-231.849322216003</v>
      </c>
      <c r="AB65" t="s">
        <v>179</v>
      </c>
      <c r="AC65">
        <v>-115.101445548328</v>
      </c>
      <c r="AD65">
        <v>-115.586300732602</v>
      </c>
      <c r="AE65">
        <v>-115.592721115007</v>
      </c>
    </row>
    <row r="66" spans="1:31" x14ac:dyDescent="0.2">
      <c r="A66" t="s">
        <v>180</v>
      </c>
      <c r="C66" s="1">
        <f t="shared" si="0"/>
        <v>-1.0823789910946291</v>
      </c>
      <c r="D66" s="1">
        <f t="shared" si="1"/>
        <v>-1.0893543603341707</v>
      </c>
      <c r="E66" s="1">
        <f t="shared" si="2"/>
        <v>-1.0858666757143998</v>
      </c>
      <c r="G66" s="1">
        <f t="shared" si="3"/>
        <v>3.8672084607783455</v>
      </c>
      <c r="H66" s="1">
        <f t="shared" si="4"/>
        <v>3.8362947355092603</v>
      </c>
      <c r="I66" s="1">
        <f t="shared" si="5"/>
        <v>3.8517515981438031</v>
      </c>
      <c r="L66" t="s">
        <v>180</v>
      </c>
      <c r="M66">
        <v>-326.058474929684</v>
      </c>
      <c r="N66">
        <v>-327.57454986014801</v>
      </c>
      <c r="O66">
        <v>-327.57823864805999</v>
      </c>
      <c r="P66" t="s">
        <v>393</v>
      </c>
      <c r="Q66">
        <v>-95.262804217989995</v>
      </c>
      <c r="R66">
        <v>-95.714984999337005</v>
      </c>
      <c r="S66">
        <v>-95.724505968615006</v>
      </c>
      <c r="T66" t="s">
        <v>394</v>
      </c>
      <c r="U66">
        <v>-230.79740670829699</v>
      </c>
      <c r="V66">
        <v>-231.85345133625799</v>
      </c>
      <c r="W66">
        <v>-231.84936355071</v>
      </c>
      <c r="X66" t="s">
        <v>180</v>
      </c>
      <c r="Y66">
        <v>-230.79740045813099</v>
      </c>
      <c r="Z66">
        <v>-231.853420133615</v>
      </c>
      <c r="AA66">
        <v>-231.84933308861</v>
      </c>
      <c r="AB66" t="s">
        <v>180</v>
      </c>
      <c r="AC66">
        <v>-95.262799352198002</v>
      </c>
      <c r="AD66">
        <v>-95.714966937824997</v>
      </c>
      <c r="AE66">
        <v>-95.724488894168005</v>
      </c>
    </row>
    <row r="67" spans="1:31" x14ac:dyDescent="0.2">
      <c r="A67" t="s">
        <v>202</v>
      </c>
      <c r="C67" s="1">
        <f t="shared" si="0"/>
        <v>-0.51008882734093297</v>
      </c>
      <c r="D67" s="1">
        <f t="shared" si="1"/>
        <v>-0.51797489859931423</v>
      </c>
      <c r="E67" s="1">
        <f t="shared" si="2"/>
        <v>-0.5140318629701236</v>
      </c>
      <c r="G67" s="1">
        <f t="shared" si="3"/>
        <v>6.2363424022261755</v>
      </c>
      <c r="H67" s="1">
        <f t="shared" si="4"/>
        <v>6.1986433439207955</v>
      </c>
      <c r="I67" s="1">
        <f t="shared" si="5"/>
        <v>6.2174928730734855</v>
      </c>
      <c r="L67" t="s">
        <v>202</v>
      </c>
      <c r="M67">
        <v>-477.91826472942699</v>
      </c>
      <c r="N67">
        <v>-480.05357601403</v>
      </c>
      <c r="O67">
        <v>-480.05113820866399</v>
      </c>
      <c r="P67" t="s">
        <v>395</v>
      </c>
      <c r="Q67">
        <v>-247.12175067221199</v>
      </c>
      <c r="R67">
        <v>-248.19025496582901</v>
      </c>
      <c r="S67">
        <v>-248.194310588565</v>
      </c>
      <c r="T67" t="s">
        <v>396</v>
      </c>
      <c r="U67">
        <v>-230.79733950272399</v>
      </c>
      <c r="V67">
        <v>-231.85344288166499</v>
      </c>
      <c r="W67">
        <v>-231.84936128694201</v>
      </c>
      <c r="X67" t="s">
        <v>202</v>
      </c>
      <c r="Y67">
        <v>-230.79733221332401</v>
      </c>
      <c r="Z67">
        <v>-231.85340095827499</v>
      </c>
      <c r="AA67">
        <v>-231.84932066098699</v>
      </c>
      <c r="AB67" t="s">
        <v>202</v>
      </c>
      <c r="AC67">
        <v>-247.12174539435799</v>
      </c>
      <c r="AD67">
        <v>-248.19023681194801</v>
      </c>
      <c r="AE67">
        <v>-248.19429290673199</v>
      </c>
    </row>
    <row r="68" spans="1:31" x14ac:dyDescent="0.2">
      <c r="A68" t="s">
        <v>207</v>
      </c>
      <c r="C68" s="1">
        <f t="shared" si="0"/>
        <v>1.1693336514545511</v>
      </c>
      <c r="D68" s="1">
        <f t="shared" si="1"/>
        <v>1.1658726403614004</v>
      </c>
      <c r="E68" s="1">
        <f t="shared" si="2"/>
        <v>1.1676031459079756</v>
      </c>
      <c r="G68" s="1">
        <f t="shared" si="3"/>
        <v>4.3853563876208668</v>
      </c>
      <c r="H68" s="1">
        <f t="shared" si="4"/>
        <v>4.3664384658816422</v>
      </c>
      <c r="I68" s="1">
        <f t="shared" si="5"/>
        <v>4.3758974267512549</v>
      </c>
      <c r="L68" t="s">
        <v>207</v>
      </c>
      <c r="M68">
        <v>-493.593519892355</v>
      </c>
      <c r="N68">
        <v>-495.791931978094</v>
      </c>
      <c r="O68">
        <v>-495.77461790230302</v>
      </c>
      <c r="P68" t="s">
        <v>397</v>
      </c>
      <c r="Q68">
        <v>-246.795830970553</v>
      </c>
      <c r="R68">
        <v>-247.89248679934701</v>
      </c>
      <c r="S68">
        <v>-247.88445318842901</v>
      </c>
      <c r="T68" t="s">
        <v>398</v>
      </c>
      <c r="U68">
        <v>-246.79583098556299</v>
      </c>
      <c r="V68">
        <v>-247.892486816418</v>
      </c>
      <c r="W68">
        <v>-247.88445319561799</v>
      </c>
      <c r="X68" t="s">
        <v>207</v>
      </c>
      <c r="Y68">
        <v>-246.79582822756299</v>
      </c>
      <c r="Z68">
        <v>-247.892471739207</v>
      </c>
      <c r="AA68">
        <v>-247.88443799763201</v>
      </c>
      <c r="AB68" t="s">
        <v>207</v>
      </c>
      <c r="AC68">
        <v>-246.79582821308099</v>
      </c>
      <c r="AD68">
        <v>-247.89247172893201</v>
      </c>
      <c r="AE68">
        <v>-247.88443799651</v>
      </c>
    </row>
    <row r="69" spans="1:31" x14ac:dyDescent="0.2">
      <c r="A69" t="s">
        <v>168</v>
      </c>
      <c r="C69" s="1">
        <f t="shared" si="0"/>
        <v>2.2139405139037809</v>
      </c>
      <c r="D69" s="1">
        <f t="shared" si="1"/>
        <v>2.2088795224076301</v>
      </c>
      <c r="E69" s="1">
        <f t="shared" si="2"/>
        <v>2.2114100181557053</v>
      </c>
      <c r="G69" s="1">
        <f t="shared" si="3"/>
        <v>2.8904017827807409</v>
      </c>
      <c r="H69" s="1">
        <f t="shared" si="4"/>
        <v>2.8710148102662982</v>
      </c>
      <c r="I69" s="1">
        <f t="shared" si="5"/>
        <v>2.8807082965235198</v>
      </c>
      <c r="L69" t="s">
        <v>168</v>
      </c>
      <c r="M69">
        <v>-152.92501528754099</v>
      </c>
      <c r="N69">
        <v>-153.57234362223201</v>
      </c>
      <c r="O69">
        <v>-153.57674802842701</v>
      </c>
      <c r="P69" t="s">
        <v>240</v>
      </c>
      <c r="Q69">
        <v>-76.067147607769996</v>
      </c>
      <c r="R69">
        <v>-76.367510755401</v>
      </c>
      <c r="S69">
        <v>-76.368501615968995</v>
      </c>
      <c r="T69" t="s">
        <v>260</v>
      </c>
      <c r="U69">
        <v>-76.854347606334002</v>
      </c>
      <c r="V69">
        <v>-77.200257613690994</v>
      </c>
      <c r="W69">
        <v>-77.204171737205996</v>
      </c>
      <c r="X69" t="s">
        <v>168</v>
      </c>
      <c r="Y69">
        <v>-76.854346907608999</v>
      </c>
      <c r="Z69">
        <v>-77.200255349448</v>
      </c>
      <c r="AA69">
        <v>-77.204169432802004</v>
      </c>
      <c r="AB69" t="s">
        <v>168</v>
      </c>
      <c r="AC69">
        <v>-76.067140241291995</v>
      </c>
      <c r="AD69">
        <v>-76.367482124538</v>
      </c>
      <c r="AE69">
        <v>-76.368473880810001</v>
      </c>
    </row>
    <row r="70" spans="1:31" x14ac:dyDescent="0.2">
      <c r="A70" t="s">
        <v>181</v>
      </c>
      <c r="C70" s="1">
        <f t="shared" si="0"/>
        <v>2.6169849799802281</v>
      </c>
      <c r="D70" s="1">
        <f t="shared" si="1"/>
        <v>2.6123777681681135</v>
      </c>
      <c r="E70" s="1">
        <f t="shared" si="2"/>
        <v>2.6146813740741708</v>
      </c>
      <c r="G70" s="1">
        <f t="shared" si="3"/>
        <v>5.0750746041330492</v>
      </c>
      <c r="H70" s="1">
        <f t="shared" si="4"/>
        <v>5.0310045843360447</v>
      </c>
      <c r="I70" s="1">
        <f t="shared" si="5"/>
        <v>5.053039594234547</v>
      </c>
      <c r="L70" t="s">
        <v>181</v>
      </c>
      <c r="M70">
        <v>-304.78179574059197</v>
      </c>
      <c r="N70">
        <v>-306.04093828952699</v>
      </c>
      <c r="O70">
        <v>-306.04136835128702</v>
      </c>
      <c r="P70" t="s">
        <v>241</v>
      </c>
      <c r="Q70">
        <v>-227.92338903720801</v>
      </c>
      <c r="R70">
        <v>-228.83267388806499</v>
      </c>
      <c r="S70">
        <v>-228.83039071329901</v>
      </c>
      <c r="T70" t="s">
        <v>261</v>
      </c>
      <c r="U70">
        <v>-76.854243614588995</v>
      </c>
      <c r="V70">
        <v>-77.200246985654999</v>
      </c>
      <c r="W70">
        <v>-77.204157223777003</v>
      </c>
      <c r="X70" t="s">
        <v>181</v>
      </c>
      <c r="Y70">
        <v>-76.854242049717996</v>
      </c>
      <c r="Z70">
        <v>-77.200207970850002</v>
      </c>
      <c r="AA70">
        <v>-77.204118668084007</v>
      </c>
      <c r="AB70" t="s">
        <v>181</v>
      </c>
      <c r="AC70">
        <v>-227.92338326001999</v>
      </c>
      <c r="AD70">
        <v>-228.83264267282601</v>
      </c>
      <c r="AE70">
        <v>-228.830361203347</v>
      </c>
    </row>
    <row r="71" spans="1:31" x14ac:dyDescent="0.2">
      <c r="A71" t="s">
        <v>182</v>
      </c>
      <c r="C71" s="1">
        <f t="shared" si="0"/>
        <v>-2.0792244181696433</v>
      </c>
      <c r="D71" s="1">
        <f t="shared" si="1"/>
        <v>-2.0864824980308088</v>
      </c>
      <c r="E71" s="1">
        <f t="shared" si="2"/>
        <v>-2.0828534581002263</v>
      </c>
      <c r="G71" s="1">
        <f t="shared" si="3"/>
        <v>3.0623495426390459</v>
      </c>
      <c r="H71" s="1">
        <f t="shared" si="4"/>
        <v>3.0240593685388917</v>
      </c>
      <c r="I71" s="1">
        <f t="shared" si="5"/>
        <v>3.0432044555889686</v>
      </c>
      <c r="L71" t="s">
        <v>182</v>
      </c>
      <c r="M71">
        <v>-424.33930301270999</v>
      </c>
      <c r="N71">
        <v>-426.24524175316498</v>
      </c>
      <c r="O71">
        <v>-426.264300665706</v>
      </c>
      <c r="P71" t="s">
        <v>399</v>
      </c>
      <c r="Q71">
        <v>-227.923534492252</v>
      </c>
      <c r="R71">
        <v>-228.83280520924799</v>
      </c>
      <c r="S71">
        <v>-228.83052429628501</v>
      </c>
      <c r="T71" t="s">
        <v>400</v>
      </c>
      <c r="U71">
        <v>-196.419093541829</v>
      </c>
      <c r="V71">
        <v>-197.40761739875899</v>
      </c>
      <c r="W71">
        <v>-197.43079667227599</v>
      </c>
      <c r="X71" t="s">
        <v>182</v>
      </c>
      <c r="Y71">
        <v>-196.41909154378399</v>
      </c>
      <c r="Z71">
        <v>-197.40760905285899</v>
      </c>
      <c r="AA71">
        <v>-197.43078846253999</v>
      </c>
      <c r="AB71" t="s">
        <v>182</v>
      </c>
      <c r="AC71">
        <v>-227.92352492381099</v>
      </c>
      <c r="AD71">
        <v>-228.83275253587399</v>
      </c>
      <c r="AE71">
        <v>-228.830474544021</v>
      </c>
    </row>
    <row r="72" spans="1:31" x14ac:dyDescent="0.2">
      <c r="A72" t="s">
        <v>183</v>
      </c>
      <c r="C72" s="1">
        <f t="shared" si="0"/>
        <v>-2.1475594013894654</v>
      </c>
      <c r="D72" s="1">
        <f t="shared" si="1"/>
        <v>-2.1548366089590045</v>
      </c>
      <c r="E72" s="1">
        <f t="shared" si="2"/>
        <v>-2.1511980051742352</v>
      </c>
      <c r="G72" s="1">
        <f t="shared" si="3"/>
        <v>3.6952197301765528</v>
      </c>
      <c r="H72" s="1">
        <f t="shared" si="4"/>
        <v>3.6523495047726482</v>
      </c>
      <c r="I72" s="1">
        <f t="shared" si="5"/>
        <v>3.6737846174746007</v>
      </c>
      <c r="L72" t="s">
        <v>183</v>
      </c>
      <c r="M72">
        <v>-404.49501248143702</v>
      </c>
      <c r="N72">
        <v>-406.36877871047102</v>
      </c>
      <c r="O72">
        <v>-406.39062372514098</v>
      </c>
      <c r="P72" t="s">
        <v>401</v>
      </c>
      <c r="Q72">
        <v>-208.079389313072</v>
      </c>
      <c r="R72">
        <v>-208.95533857925801</v>
      </c>
      <c r="S72">
        <v>-208.956126548848</v>
      </c>
      <c r="T72" t="s">
        <v>402</v>
      </c>
      <c r="U72">
        <v>-196.419057118941</v>
      </c>
      <c r="V72">
        <v>-197.40761974203201</v>
      </c>
      <c r="W72">
        <v>-197.430792172509</v>
      </c>
      <c r="X72" t="s">
        <v>183</v>
      </c>
      <c r="Y72">
        <v>-196.41905497846</v>
      </c>
      <c r="Z72">
        <v>-197.40761074166701</v>
      </c>
      <c r="AA72">
        <v>-197.43078331648701</v>
      </c>
      <c r="AB72" t="s">
        <v>183</v>
      </c>
      <c r="AC72">
        <v>-208.07937985658501</v>
      </c>
      <c r="AD72">
        <v>-208.955279261573</v>
      </c>
      <c r="AE72">
        <v>-208.95607060846001</v>
      </c>
    </row>
    <row r="73" spans="1:31" x14ac:dyDescent="0.2">
      <c r="A73" t="s">
        <v>184</v>
      </c>
      <c r="C73" s="1">
        <f t="shared" si="0"/>
        <v>-1.2524129957008023</v>
      </c>
      <c r="D73" s="1">
        <f t="shared" si="1"/>
        <v>-1.2606192329956099</v>
      </c>
      <c r="E73" s="1">
        <f t="shared" si="2"/>
        <v>-1.256516114348206</v>
      </c>
      <c r="G73" s="1">
        <f t="shared" si="3"/>
        <v>4.5965464078614744</v>
      </c>
      <c r="H73" s="1">
        <f t="shared" si="4"/>
        <v>4.5515234006922034</v>
      </c>
      <c r="I73" s="1">
        <f t="shared" si="5"/>
        <v>4.5740349042768393</v>
      </c>
      <c r="L73" t="s">
        <v>184</v>
      </c>
      <c r="M73">
        <v>-458.71874668221301</v>
      </c>
      <c r="N73">
        <v>-460.69345431914502</v>
      </c>
      <c r="O73">
        <v>-460.68494991743103</v>
      </c>
      <c r="P73" t="s">
        <v>403</v>
      </c>
      <c r="Q73">
        <v>-227.92335544198301</v>
      </c>
      <c r="R73">
        <v>-228.83275263246301</v>
      </c>
      <c r="S73">
        <v>-228.83046098967699</v>
      </c>
      <c r="T73" t="s">
        <v>404</v>
      </c>
      <c r="U73">
        <v>-230.79740016476899</v>
      </c>
      <c r="V73">
        <v>-231.85344837274701</v>
      </c>
      <c r="W73">
        <v>-231.84935982407899</v>
      </c>
      <c r="X73" t="s">
        <v>184</v>
      </c>
      <c r="Y73">
        <v>-230.79739373176201</v>
      </c>
      <c r="Z73">
        <v>-231.85341370083501</v>
      </c>
      <c r="AA73">
        <v>-231.849326260103</v>
      </c>
      <c r="AB73" t="s">
        <v>184</v>
      </c>
      <c r="AC73">
        <v>-227.923348797519</v>
      </c>
      <c r="AD73">
        <v>-228.832715555649</v>
      </c>
      <c r="AE73">
        <v>-228.830426060977</v>
      </c>
    </row>
    <row r="74" spans="1:31" x14ac:dyDescent="0.2">
      <c r="A74" t="s">
        <v>185</v>
      </c>
      <c r="C74" s="1">
        <f t="shared" si="0"/>
        <v>-0.54307082519891103</v>
      </c>
      <c r="D74" s="1">
        <f t="shared" si="1"/>
        <v>-0.54999890971492071</v>
      </c>
      <c r="E74" s="1">
        <f t="shared" si="2"/>
        <v>-0.54653486745691593</v>
      </c>
      <c r="G74" s="1">
        <f t="shared" si="3"/>
        <v>3.1957050848589237</v>
      </c>
      <c r="H74" s="1">
        <f t="shared" si="4"/>
        <v>3.1643371343366793</v>
      </c>
      <c r="I74" s="1">
        <f t="shared" si="5"/>
        <v>3.1800211095978015</v>
      </c>
      <c r="L74" t="s">
        <v>185</v>
      </c>
      <c r="M74">
        <v>-325.19154479557801</v>
      </c>
      <c r="N74">
        <v>-326.63824384038401</v>
      </c>
      <c r="O74">
        <v>-326.65095109355502</v>
      </c>
      <c r="P74" t="s">
        <v>405</v>
      </c>
      <c r="Q74">
        <v>-78.070507333736003</v>
      </c>
      <c r="R74">
        <v>-78.442922185382002</v>
      </c>
      <c r="S74">
        <v>-78.452989500216006</v>
      </c>
      <c r="T74" t="s">
        <v>406</v>
      </c>
      <c r="U74">
        <v>-247.121913940859</v>
      </c>
      <c r="V74">
        <v>-248.190278963004</v>
      </c>
      <c r="W74">
        <v>-248.19435592650601</v>
      </c>
      <c r="X74" t="s">
        <v>185</v>
      </c>
      <c r="Y74">
        <v>-247.12190819530599</v>
      </c>
      <c r="Z74">
        <v>-248.19024773479001</v>
      </c>
      <c r="AA74">
        <v>-248.19432652772599</v>
      </c>
      <c r="AB74" t="s">
        <v>185</v>
      </c>
      <c r="AC74">
        <v>-78.070502038683998</v>
      </c>
      <c r="AD74">
        <v>-78.442903425587005</v>
      </c>
      <c r="AE74">
        <v>-78.452970954774997</v>
      </c>
    </row>
    <row r="75" spans="1:31" x14ac:dyDescent="0.2">
      <c r="A75" t="s">
        <v>186</v>
      </c>
      <c r="C75" s="1">
        <f t="shared" si="0"/>
        <v>2.532980320838504</v>
      </c>
      <c r="D75" s="1">
        <f t="shared" si="1"/>
        <v>2.5300413186483066</v>
      </c>
      <c r="E75" s="1">
        <f t="shared" si="2"/>
        <v>2.5315108197434055</v>
      </c>
      <c r="G75" s="1">
        <f t="shared" si="3"/>
        <v>4.2179385378706993</v>
      </c>
      <c r="H75" s="1">
        <f t="shared" si="4"/>
        <v>4.2043305996903353</v>
      </c>
      <c r="I75" s="1">
        <f t="shared" si="5"/>
        <v>4.2111345687805173</v>
      </c>
      <c r="L75" t="s">
        <v>186</v>
      </c>
      <c r="M75">
        <v>-323.65422126227099</v>
      </c>
      <c r="N75">
        <v>-325.09942710870502</v>
      </c>
      <c r="O75">
        <v>-325.09446479555601</v>
      </c>
      <c r="P75" t="s">
        <v>407</v>
      </c>
      <c r="Q75">
        <v>-76.854137028748994</v>
      </c>
      <c r="R75">
        <v>-77.200196629812993</v>
      </c>
      <c r="S75">
        <v>-77.204107968144996</v>
      </c>
      <c r="T75" t="s">
        <v>408</v>
      </c>
      <c r="U75">
        <v>-246.79605235620599</v>
      </c>
      <c r="V75">
        <v>-247.89253045188099</v>
      </c>
      <c r="W75">
        <v>-247.88449374163699</v>
      </c>
      <c r="X75" t="s">
        <v>186</v>
      </c>
      <c r="Y75">
        <v>-246.796049162342</v>
      </c>
      <c r="Z75">
        <v>-247.892516024141</v>
      </c>
      <c r="AA75">
        <v>-247.88447871030499</v>
      </c>
      <c r="AB75" t="s">
        <v>186</v>
      </c>
      <c r="AC75">
        <v>-76.854135539015004</v>
      </c>
      <c r="AD75">
        <v>-77.200189371923997</v>
      </c>
      <c r="AE75">
        <v>-77.204100744914996</v>
      </c>
    </row>
    <row r="76" spans="1:31" x14ac:dyDescent="0.2">
      <c r="A76" t="s">
        <v>187</v>
      </c>
      <c r="C76" s="1">
        <f t="shared" ref="C76" si="6">627.5095*(Y76+AC76-M76)</f>
        <v>-0.45944540707232367</v>
      </c>
      <c r="D76" s="1">
        <f t="shared" ref="D76" si="7">627.5095*(Q76+U76-M76)</f>
        <v>-0.46607546789218979</v>
      </c>
      <c r="E76" s="1">
        <f t="shared" ref="E76" si="8">(C76+D76)/2</f>
        <v>-0.4627604374822567</v>
      </c>
      <c r="G76" s="1">
        <f t="shared" ref="G76" si="9">627.5095*(Z76+AD76-N76)</f>
        <v>4.5760805777025082</v>
      </c>
      <c r="H76" s="1">
        <f t="shared" ref="H76" si="10">627.5095*(R76+V76-N76)</f>
        <v>4.5476320203696732</v>
      </c>
      <c r="I76" s="1">
        <f t="shared" ref="I76" si="11">(G76+H76)/2</f>
        <v>4.5618562990360907</v>
      </c>
      <c r="L76" t="s">
        <v>187</v>
      </c>
      <c r="M76">
        <v>-342.05802953846501</v>
      </c>
      <c r="N76">
        <v>-343.61475070151897</v>
      </c>
      <c r="O76">
        <v>-343.61445080329099</v>
      </c>
      <c r="P76" t="s">
        <v>409</v>
      </c>
      <c r="Q76">
        <v>-246.79598109825599</v>
      </c>
      <c r="R76">
        <v>-247.892525975545</v>
      </c>
      <c r="S76">
        <v>-247.88449197958099</v>
      </c>
      <c r="T76" t="s">
        <v>410</v>
      </c>
      <c r="U76">
        <v>-95.262791178713996</v>
      </c>
      <c r="V76">
        <v>-95.714977613347997</v>
      </c>
      <c r="W76">
        <v>-95.724500199272995</v>
      </c>
      <c r="X76" t="s">
        <v>187</v>
      </c>
      <c r="Y76">
        <v>-95.262787494433994</v>
      </c>
      <c r="Z76">
        <v>-95.714962945360995</v>
      </c>
      <c r="AA76">
        <v>-95.724486248478001</v>
      </c>
      <c r="AB76" t="s">
        <v>187</v>
      </c>
      <c r="AC76">
        <v>-246.79597421686199</v>
      </c>
      <c r="AD76">
        <v>-247.892495307872</v>
      </c>
      <c r="AE76">
        <v>-247.884461407755</v>
      </c>
    </row>
  </sheetData>
  <pageMargins left="0.7" right="0.7" top="0.75" bottom="0.75" header="0.3" footer="0.3"/>
  <pageSetup paperSize="9" orientation="portrait" horizontalDpi="4294967292" verticalDpi="429496729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76"/>
  <sheetViews>
    <sheetView workbookViewId="0">
      <selection activeCell="C8" sqref="C8"/>
    </sheetView>
  </sheetViews>
  <sheetFormatPr baseColWidth="10" defaultRowHeight="16" x14ac:dyDescent="0.2"/>
  <sheetData>
    <row r="1" spans="1:30" ht="21" thickBot="1" x14ac:dyDescent="0.3">
      <c r="A1" s="12" t="s">
        <v>516</v>
      </c>
    </row>
    <row r="2" spans="1:30" ht="17" thickTop="1" x14ac:dyDescent="0.2"/>
    <row r="6" spans="1:30" ht="18" thickBot="1" x14ac:dyDescent="0.25">
      <c r="C6" s="18" t="s">
        <v>419</v>
      </c>
    </row>
    <row r="7" spans="1:30" ht="19" thickTop="1" thickBot="1" x14ac:dyDescent="0.25">
      <c r="C7" s="18" t="s">
        <v>536</v>
      </c>
    </row>
    <row r="8" spans="1:30" ht="17" thickTop="1" x14ac:dyDescent="0.2"/>
    <row r="9" spans="1:30" x14ac:dyDescent="0.2">
      <c r="C9" s="2" t="s">
        <v>0</v>
      </c>
      <c r="D9" s="2"/>
      <c r="E9" s="2"/>
      <c r="F9" s="2"/>
      <c r="G9" s="2" t="s">
        <v>412</v>
      </c>
      <c r="H9" s="2"/>
      <c r="I9" s="2"/>
      <c r="M9" t="s">
        <v>269</v>
      </c>
      <c r="Q9" t="s">
        <v>270</v>
      </c>
      <c r="U9" t="s">
        <v>271</v>
      </c>
      <c r="Y9" t="s">
        <v>276</v>
      </c>
      <c r="AC9" t="s">
        <v>277</v>
      </c>
    </row>
    <row r="10" spans="1:30" x14ac:dyDescent="0.2">
      <c r="C10" s="2" t="s">
        <v>262</v>
      </c>
      <c r="D10" s="2" t="s">
        <v>138</v>
      </c>
      <c r="E10" s="2" t="s">
        <v>274</v>
      </c>
      <c r="F10" s="2"/>
      <c r="G10" s="2" t="s">
        <v>262</v>
      </c>
      <c r="H10" s="2" t="s">
        <v>138</v>
      </c>
      <c r="I10" s="2" t="s">
        <v>274</v>
      </c>
      <c r="M10" t="s">
        <v>0</v>
      </c>
      <c r="N10" t="s">
        <v>1</v>
      </c>
      <c r="Q10" t="s">
        <v>0</v>
      </c>
      <c r="R10" t="s">
        <v>1</v>
      </c>
      <c r="U10" t="s">
        <v>0</v>
      </c>
      <c r="V10" t="s">
        <v>1</v>
      </c>
      <c r="Y10" t="s">
        <v>0</v>
      </c>
      <c r="Z10" t="s">
        <v>1</v>
      </c>
      <c r="AC10" t="s">
        <v>0</v>
      </c>
      <c r="AD10" t="s">
        <v>1</v>
      </c>
    </row>
    <row r="11" spans="1:30" x14ac:dyDescent="0.2">
      <c r="A11" t="s">
        <v>140</v>
      </c>
      <c r="C11" s="1">
        <f>627.5095*(Y11+AC11-M11)</f>
        <v>3.6691605263276914</v>
      </c>
      <c r="D11" s="1">
        <f>627.5095*(Q11+U11-M11)</f>
        <v>3.6683061307415028</v>
      </c>
      <c r="E11" s="1">
        <f>(C11+D11)/2</f>
        <v>3.6687333285345973</v>
      </c>
      <c r="G11" s="1">
        <f>627.5095*(Z11+AD11-N11)</f>
        <v>4.973246665311688</v>
      </c>
      <c r="H11" s="1">
        <f>627.5095*(R11+V11-N11)</f>
        <v>4.9629948970206641</v>
      </c>
      <c r="I11" s="1">
        <f>(G11+H11)/2</f>
        <v>4.9681207811661761</v>
      </c>
      <c r="L11" t="s">
        <v>140</v>
      </c>
      <c r="M11">
        <v>-152.14012165853501</v>
      </c>
      <c r="N11">
        <v>-152.743604536319</v>
      </c>
      <c r="P11" t="s">
        <v>222</v>
      </c>
      <c r="Q11">
        <v>-76.067234477526</v>
      </c>
      <c r="R11">
        <v>-76.367871902757003</v>
      </c>
      <c r="T11" t="s">
        <v>242</v>
      </c>
      <c r="U11">
        <v>-76.067041363326993</v>
      </c>
      <c r="V11">
        <v>-76.367823598086005</v>
      </c>
      <c r="X11" t="s">
        <v>140</v>
      </c>
      <c r="Y11">
        <v>-76.067040887388998</v>
      </c>
      <c r="Z11">
        <v>-76.367819431325003</v>
      </c>
      <c r="AB11" t="s">
        <v>140</v>
      </c>
      <c r="AC11">
        <v>-76.067233591898002</v>
      </c>
      <c r="AD11">
        <v>-76.367859732286007</v>
      </c>
    </row>
    <row r="12" spans="1:30" x14ac:dyDescent="0.2">
      <c r="A12" t="s">
        <v>141</v>
      </c>
      <c r="C12" s="1">
        <f t="shared" ref="C12:C75" si="0">627.5095*(Y12+AC12-M12)</f>
        <v>3.7179714086274922</v>
      </c>
      <c r="D12" s="1">
        <f t="shared" ref="D12:D75" si="1">627.5095*(Q12+U12-M12)</f>
        <v>3.7171417764330834</v>
      </c>
      <c r="E12" s="1">
        <f t="shared" ref="E12:E75" si="2">(C12+D12)/2</f>
        <v>3.717556592530288</v>
      </c>
      <c r="G12" s="1">
        <f t="shared" ref="G12:G75" si="3">627.5095*(Z12+AD12-N12)</f>
        <v>5.7124745505566397</v>
      </c>
      <c r="H12" s="1">
        <f t="shared" ref="H12:H75" si="4">627.5095*(R12+V12-N12)</f>
        <v>5.702700199050124</v>
      </c>
      <c r="I12" s="1">
        <f t="shared" ref="I12:I75" si="5">(G12+H12)/2</f>
        <v>5.7075873748033814</v>
      </c>
      <c r="L12" t="s">
        <v>141</v>
      </c>
      <c r="M12">
        <v>-191.17451421152199</v>
      </c>
      <c r="N12">
        <v>-191.963764527341</v>
      </c>
      <c r="P12" t="s">
        <v>223</v>
      </c>
      <c r="Q12">
        <v>-115.10160964262499</v>
      </c>
      <c r="R12">
        <v>-115.586864583094</v>
      </c>
      <c r="T12" t="s">
        <v>243</v>
      </c>
      <c r="U12">
        <v>-76.066980926663007</v>
      </c>
      <c r="V12">
        <v>-76.367812113387004</v>
      </c>
      <c r="X12" t="s">
        <v>141</v>
      </c>
      <c r="Y12">
        <v>-76.066980083025996</v>
      </c>
      <c r="Z12">
        <v>-76.367804041523002</v>
      </c>
      <c r="AB12" t="s">
        <v>141</v>
      </c>
      <c r="AC12">
        <v>-115.101609164159</v>
      </c>
      <c r="AD12">
        <v>-115.586857078538</v>
      </c>
    </row>
    <row r="13" spans="1:30" x14ac:dyDescent="0.2">
      <c r="A13" t="s">
        <v>142</v>
      </c>
      <c r="C13" s="1">
        <f t="shared" si="0"/>
        <v>4.6161221057502226</v>
      </c>
      <c r="D13" s="1">
        <f t="shared" si="1"/>
        <v>4.6152416157898832</v>
      </c>
      <c r="E13" s="1">
        <f t="shared" si="2"/>
        <v>4.6156818607700529</v>
      </c>
      <c r="G13" s="1">
        <f t="shared" si="3"/>
        <v>7.1035031799761832</v>
      </c>
      <c r="H13" s="1">
        <f t="shared" si="4"/>
        <v>7.0947642467183645</v>
      </c>
      <c r="I13" s="1">
        <f t="shared" si="5"/>
        <v>7.0991337133472738</v>
      </c>
      <c r="L13" t="s">
        <v>142</v>
      </c>
      <c r="M13">
        <v>-171.337099820931</v>
      </c>
      <c r="N13">
        <v>-172.09442525652599</v>
      </c>
      <c r="P13" t="s">
        <v>224</v>
      </c>
      <c r="Q13">
        <v>-95.263054349387005</v>
      </c>
      <c r="R13">
        <v>-95.715406463833006</v>
      </c>
      <c r="T13" t="s">
        <v>244</v>
      </c>
      <c r="U13">
        <v>-76.066690616174</v>
      </c>
      <c r="V13">
        <v>-76.367712566657005</v>
      </c>
      <c r="X13" t="s">
        <v>142</v>
      </c>
      <c r="Y13">
        <v>-76.066689719980999</v>
      </c>
      <c r="Z13">
        <v>-76.367704326180004</v>
      </c>
      <c r="AB13" t="s">
        <v>411</v>
      </c>
      <c r="AC13">
        <v>-95.263053842429997</v>
      </c>
      <c r="AD13">
        <v>-95.715400777933993</v>
      </c>
    </row>
    <row r="14" spans="1:30" x14ac:dyDescent="0.2">
      <c r="A14" t="s">
        <v>143</v>
      </c>
      <c r="C14" s="1">
        <f t="shared" si="0"/>
        <v>5.7906469148816146</v>
      </c>
      <c r="D14" s="1">
        <f t="shared" si="1"/>
        <v>5.7898373228286886</v>
      </c>
      <c r="E14" s="1">
        <f t="shared" si="2"/>
        <v>5.7902421188551516</v>
      </c>
      <c r="G14" s="1">
        <f t="shared" si="3"/>
        <v>8.0985338790775536</v>
      </c>
      <c r="H14" s="1">
        <f t="shared" si="4"/>
        <v>8.0871530285325992</v>
      </c>
      <c r="I14" s="1">
        <f t="shared" si="5"/>
        <v>8.0928434538050773</v>
      </c>
      <c r="L14" t="s">
        <v>143</v>
      </c>
      <c r="M14">
        <v>-323.19784061197203</v>
      </c>
      <c r="N14">
        <v>-324.57183237838001</v>
      </c>
      <c r="P14" t="s">
        <v>225</v>
      </c>
      <c r="Q14">
        <v>-247.12183853604401</v>
      </c>
      <c r="R14">
        <v>-248.191197667702</v>
      </c>
      <c r="T14" t="s">
        <v>245</v>
      </c>
      <c r="U14">
        <v>-76.066775383228006</v>
      </c>
      <c r="V14">
        <v>-76.367747012517995</v>
      </c>
      <c r="X14" t="s">
        <v>143</v>
      </c>
      <c r="Y14">
        <v>-76.066774394744996</v>
      </c>
      <c r="Z14">
        <v>-76.367736520231006</v>
      </c>
      <c r="AB14" t="s">
        <v>143</v>
      </c>
      <c r="AC14">
        <v>-247.12183823436001</v>
      </c>
      <c r="AD14">
        <v>-248.19119002344999</v>
      </c>
    </row>
    <row r="15" spans="1:30" x14ac:dyDescent="0.2">
      <c r="A15" t="s">
        <v>144</v>
      </c>
      <c r="C15" s="1">
        <f t="shared" si="0"/>
        <v>3.5367742773339002</v>
      </c>
      <c r="D15" s="1">
        <f t="shared" si="1"/>
        <v>3.5361040250170608</v>
      </c>
      <c r="E15" s="1">
        <f t="shared" si="2"/>
        <v>3.5364391511754807</v>
      </c>
      <c r="G15" s="1">
        <f t="shared" si="3"/>
        <v>5.8571248232618203</v>
      </c>
      <c r="H15" s="1">
        <f t="shared" si="4"/>
        <v>5.8486344703838835</v>
      </c>
      <c r="I15" s="1">
        <f t="shared" si="5"/>
        <v>5.8528796468228519</v>
      </c>
      <c r="L15" t="s">
        <v>144</v>
      </c>
      <c r="M15">
        <v>-230.208680125141</v>
      </c>
      <c r="N15">
        <v>-231.18291308911199</v>
      </c>
      <c r="P15" t="s">
        <v>226</v>
      </c>
      <c r="Q15">
        <v>-115.101637713372</v>
      </c>
      <c r="R15">
        <v>-115.586870393608</v>
      </c>
      <c r="T15" t="s">
        <v>246</v>
      </c>
      <c r="U15">
        <v>-115.10140727154401</v>
      </c>
      <c r="V15">
        <v>-115.586722303589</v>
      </c>
      <c r="X15" t="s">
        <v>144</v>
      </c>
      <c r="Y15">
        <v>-115.101406759017</v>
      </c>
      <c r="Z15">
        <v>-115.586717245553</v>
      </c>
      <c r="AB15" t="s">
        <v>144</v>
      </c>
      <c r="AC15">
        <v>-115.101637157784</v>
      </c>
      <c r="AD15">
        <v>-115.586861921406</v>
      </c>
    </row>
    <row r="16" spans="1:30" x14ac:dyDescent="0.2">
      <c r="A16" t="s">
        <v>145</v>
      </c>
      <c r="C16" s="1">
        <f t="shared" si="0"/>
        <v>4.2548009546905003</v>
      </c>
      <c r="D16" s="1">
        <f t="shared" si="1"/>
        <v>4.2541021186765313</v>
      </c>
      <c r="E16" s="1">
        <f t="shared" si="2"/>
        <v>4.2544515366835158</v>
      </c>
      <c r="G16" s="1">
        <f t="shared" si="3"/>
        <v>7.7461028169848305</v>
      </c>
      <c r="H16" s="1">
        <f t="shared" si="4"/>
        <v>7.7387107092606735</v>
      </c>
      <c r="I16" s="1">
        <f t="shared" si="5"/>
        <v>7.7424067631227516</v>
      </c>
      <c r="L16" t="s">
        <v>145</v>
      </c>
      <c r="M16">
        <v>-210.370745450816</v>
      </c>
      <c r="N16">
        <v>-211.31421947764201</v>
      </c>
      <c r="P16" t="s">
        <v>227</v>
      </c>
      <c r="Q16">
        <v>-95.263050417144001</v>
      </c>
      <c r="R16">
        <v>-95.715406013411993</v>
      </c>
      <c r="T16" t="s">
        <v>247</v>
      </c>
      <c r="U16">
        <v>-115.10091569070001</v>
      </c>
      <c r="V16">
        <v>-115.58648104422799</v>
      </c>
      <c r="X16" t="s">
        <v>145</v>
      </c>
      <c r="Y16">
        <v>-115.100915179651</v>
      </c>
      <c r="Z16">
        <v>-115.586475896672</v>
      </c>
      <c r="AB16" t="s">
        <v>145</v>
      </c>
      <c r="AC16">
        <v>-95.263049814526994</v>
      </c>
      <c r="AD16">
        <v>-95.715399380894993</v>
      </c>
    </row>
    <row r="17" spans="1:30" x14ac:dyDescent="0.2">
      <c r="A17" t="s">
        <v>146</v>
      </c>
      <c r="C17" s="1">
        <f t="shared" si="0"/>
        <v>5.2333078501995374</v>
      </c>
      <c r="D17" s="1">
        <f t="shared" si="1"/>
        <v>5.2325758854800579</v>
      </c>
      <c r="E17" s="1">
        <f t="shared" si="2"/>
        <v>5.2329418678397976</v>
      </c>
      <c r="G17" s="1">
        <f t="shared" si="3"/>
        <v>8.2093838325836117</v>
      </c>
      <c r="H17" s="1">
        <f t="shared" si="4"/>
        <v>8.1989971441142444</v>
      </c>
      <c r="I17" s="1">
        <f t="shared" si="5"/>
        <v>8.2041904883489281</v>
      </c>
      <c r="L17" t="s">
        <v>146</v>
      </c>
      <c r="M17">
        <v>-362.23163040411799</v>
      </c>
      <c r="N17">
        <v>-363.79088656942201</v>
      </c>
      <c r="P17" t="s">
        <v>228</v>
      </c>
      <c r="Q17">
        <v>-247.122197694649</v>
      </c>
      <c r="R17">
        <v>-248.191233107442</v>
      </c>
      <c r="T17" t="s">
        <v>248</v>
      </c>
      <c r="U17">
        <v>-115.10109406936</v>
      </c>
      <c r="V17">
        <v>-115.586587528884</v>
      </c>
      <c r="X17" t="s">
        <v>146</v>
      </c>
      <c r="Y17">
        <v>-115.101093353379</v>
      </c>
      <c r="Z17">
        <v>-115.586579826381</v>
      </c>
      <c r="AB17" t="s">
        <v>146</v>
      </c>
      <c r="AC17">
        <v>-247.12219724417</v>
      </c>
      <c r="AD17">
        <v>-248.19122425770399</v>
      </c>
    </row>
    <row r="18" spans="1:30" x14ac:dyDescent="0.2">
      <c r="A18" t="s">
        <v>147</v>
      </c>
      <c r="C18" s="1">
        <f t="shared" si="0"/>
        <v>3.4984089652411141</v>
      </c>
      <c r="D18" s="1">
        <f t="shared" si="1"/>
        <v>3.4975707744384086</v>
      </c>
      <c r="E18" s="1">
        <f t="shared" si="2"/>
        <v>3.4979898698397616</v>
      </c>
      <c r="G18" s="1">
        <f t="shared" si="3"/>
        <v>5.0497789745686879</v>
      </c>
      <c r="H18" s="1">
        <f t="shared" si="4"/>
        <v>5.0396002590503146</v>
      </c>
      <c r="I18" s="1">
        <f t="shared" si="5"/>
        <v>5.0446896168095012</v>
      </c>
      <c r="L18" t="s">
        <v>147</v>
      </c>
      <c r="M18">
        <v>-191.17431126350601</v>
      </c>
      <c r="N18">
        <v>-191.96265508441101</v>
      </c>
      <c r="P18" t="s">
        <v>229</v>
      </c>
      <c r="Q18">
        <v>-76.067243326403997</v>
      </c>
      <c r="R18">
        <v>-76.367875027319002</v>
      </c>
      <c r="T18" t="s">
        <v>249</v>
      </c>
      <c r="U18">
        <v>-115.101494203518</v>
      </c>
      <c r="V18">
        <v>-115.586748943206</v>
      </c>
      <c r="X18" t="s">
        <v>147</v>
      </c>
      <c r="Y18">
        <v>-115.101493910983</v>
      </c>
      <c r="Z18">
        <v>-115.586746443575</v>
      </c>
      <c r="AB18" t="s">
        <v>147</v>
      </c>
      <c r="AC18">
        <v>-76.067242283197004</v>
      </c>
      <c r="AD18">
        <v>-76.367861306134998</v>
      </c>
    </row>
    <row r="19" spans="1:30" x14ac:dyDescent="0.2">
      <c r="A19" t="s">
        <v>148</v>
      </c>
      <c r="C19" s="1">
        <f t="shared" si="0"/>
        <v>0.90998430013324016</v>
      </c>
      <c r="D19" s="1">
        <f t="shared" si="1"/>
        <v>0.90949023115913075</v>
      </c>
      <c r="E19" s="1">
        <f t="shared" si="2"/>
        <v>0.90973726564618551</v>
      </c>
      <c r="G19" s="1">
        <f t="shared" si="3"/>
        <v>3.0669148562219144</v>
      </c>
      <c r="H19" s="1">
        <f t="shared" si="4"/>
        <v>3.0605775744091384</v>
      </c>
      <c r="I19" s="1">
        <f t="shared" si="5"/>
        <v>3.0637462153155264</v>
      </c>
      <c r="L19" t="s">
        <v>148</v>
      </c>
      <c r="M19">
        <v>-210.36609729121699</v>
      </c>
      <c r="N19">
        <v>-211.30710676870399</v>
      </c>
      <c r="P19" t="s">
        <v>230</v>
      </c>
      <c r="Q19">
        <v>-115.101677769196</v>
      </c>
      <c r="R19">
        <v>-115.586872403779</v>
      </c>
      <c r="T19" t="s">
        <v>250</v>
      </c>
      <c r="U19">
        <v>-95.262970157140998</v>
      </c>
      <c r="V19">
        <v>-95.715357024303998</v>
      </c>
      <c r="X19" t="s">
        <v>148</v>
      </c>
      <c r="Y19">
        <v>-95.262969910907998</v>
      </c>
      <c r="Z19">
        <v>-95.715354433982</v>
      </c>
      <c r="AB19" t="s">
        <v>148</v>
      </c>
      <c r="AC19">
        <v>-115.10167722808001</v>
      </c>
      <c r="AD19">
        <v>-115.58686489500001</v>
      </c>
    </row>
    <row r="20" spans="1:30" x14ac:dyDescent="0.2">
      <c r="A20" t="s">
        <v>149</v>
      </c>
      <c r="C20" s="1">
        <f t="shared" si="0"/>
        <v>0.91396370246404446</v>
      </c>
      <c r="D20" s="1">
        <f t="shared" si="1"/>
        <v>0.91340391943675692</v>
      </c>
      <c r="E20" s="1">
        <f t="shared" si="2"/>
        <v>0.91368381095040063</v>
      </c>
      <c r="G20" s="1">
        <f t="shared" si="3"/>
        <v>4.2979753766074174</v>
      </c>
      <c r="H20" s="1">
        <f t="shared" si="4"/>
        <v>4.2919655813232795</v>
      </c>
      <c r="I20" s="1">
        <f t="shared" si="5"/>
        <v>4.2949704789653484</v>
      </c>
      <c r="L20" t="s">
        <v>149</v>
      </c>
      <c r="M20">
        <v>-190.52736223088999</v>
      </c>
      <c r="N20">
        <v>-191.43756353090799</v>
      </c>
      <c r="P20" t="s">
        <v>231</v>
      </c>
      <c r="Q20">
        <v>-95.262997706169998</v>
      </c>
      <c r="R20">
        <v>-95.715381069442003</v>
      </c>
      <c r="T20" t="s">
        <v>251</v>
      </c>
      <c r="U20">
        <v>-95.262908922980998</v>
      </c>
      <c r="V20">
        <v>-95.715342779227996</v>
      </c>
      <c r="X20" t="s">
        <v>149</v>
      </c>
      <c r="Y20">
        <v>-95.262908547020999</v>
      </c>
      <c r="Z20">
        <v>-95.715338604173994</v>
      </c>
      <c r="AB20" t="s">
        <v>149</v>
      </c>
      <c r="AC20">
        <v>-95.262997190058996</v>
      </c>
      <c r="AD20">
        <v>-95.715375667277996</v>
      </c>
    </row>
    <row r="21" spans="1:30" x14ac:dyDescent="0.2">
      <c r="A21" t="s">
        <v>150</v>
      </c>
      <c r="C21" s="1">
        <f t="shared" si="0"/>
        <v>1.4867076070395453</v>
      </c>
      <c r="D21" s="1">
        <f t="shared" si="1"/>
        <v>1.4860170202698237</v>
      </c>
      <c r="E21" s="1">
        <f t="shared" si="2"/>
        <v>1.4863623136546846</v>
      </c>
      <c r="G21" s="1">
        <f t="shared" si="3"/>
        <v>5.5458373082160461</v>
      </c>
      <c r="H21" s="1">
        <f t="shared" si="4"/>
        <v>5.5368834749170848</v>
      </c>
      <c r="I21" s="1">
        <f t="shared" si="5"/>
        <v>5.541360391566565</v>
      </c>
      <c r="L21" t="s">
        <v>150</v>
      </c>
      <c r="M21">
        <v>-342.38765743748598</v>
      </c>
      <c r="N21">
        <v>-343.91551897363797</v>
      </c>
      <c r="P21" t="s">
        <v>319</v>
      </c>
      <c r="Q21">
        <v>-247.12239769436999</v>
      </c>
      <c r="R21">
        <v>-248.191375409833</v>
      </c>
      <c r="T21" t="s">
        <v>320</v>
      </c>
      <c r="U21">
        <v>-95.262891624353998</v>
      </c>
      <c r="V21">
        <v>-95.715319978704002</v>
      </c>
      <c r="X21" t="s">
        <v>150</v>
      </c>
      <c r="Y21">
        <v>-95.262891132972001</v>
      </c>
      <c r="Z21">
        <v>-95.715314655830994</v>
      </c>
      <c r="AB21" t="s">
        <v>150</v>
      </c>
      <c r="AC21">
        <v>-247.122397085232</v>
      </c>
      <c r="AD21">
        <v>-248.19136646386499</v>
      </c>
    </row>
    <row r="22" spans="1:30" x14ac:dyDescent="0.2">
      <c r="A22" t="s">
        <v>151</v>
      </c>
      <c r="C22" s="1">
        <f t="shared" si="0"/>
        <v>4.5269434243576745</v>
      </c>
      <c r="D22" s="1">
        <f t="shared" si="1"/>
        <v>4.5260049437444296</v>
      </c>
      <c r="E22" s="1">
        <f t="shared" si="2"/>
        <v>4.5264741840510521</v>
      </c>
      <c r="G22" s="1">
        <f t="shared" si="3"/>
        <v>7.5402659723111132</v>
      </c>
      <c r="H22" s="1">
        <f t="shared" si="4"/>
        <v>7.5304215800599614</v>
      </c>
      <c r="I22" s="1">
        <f t="shared" si="5"/>
        <v>7.5353437761855373</v>
      </c>
      <c r="L22" t="s">
        <v>151</v>
      </c>
      <c r="M22">
        <v>-171.336916438099</v>
      </c>
      <c r="N22">
        <v>-172.09509874394899</v>
      </c>
      <c r="P22" t="s">
        <v>232</v>
      </c>
      <c r="Q22">
        <v>-76.066666706730004</v>
      </c>
      <c r="R22">
        <v>-76.367704040814004</v>
      </c>
      <c r="T22" t="s">
        <v>252</v>
      </c>
      <c r="U22">
        <v>-95.263037083681994</v>
      </c>
      <c r="V22">
        <v>-95.715394212974999</v>
      </c>
      <c r="X22" t="s">
        <v>151</v>
      </c>
      <c r="Y22">
        <v>-95.263036566994003</v>
      </c>
      <c r="Z22">
        <v>-95.715388651376998</v>
      </c>
      <c r="AB22" t="s">
        <v>151</v>
      </c>
      <c r="AC22">
        <v>-76.066665727854001</v>
      </c>
      <c r="AD22">
        <v>-76.367693914374996</v>
      </c>
    </row>
    <row r="23" spans="1:30" x14ac:dyDescent="0.2">
      <c r="A23" t="s">
        <v>152</v>
      </c>
      <c r="C23" s="1">
        <f t="shared" si="0"/>
        <v>3.1468699631208197</v>
      </c>
      <c r="D23" s="1">
        <f t="shared" si="1"/>
        <v>3.146207902940902</v>
      </c>
      <c r="E23" s="1">
        <f t="shared" si="2"/>
        <v>3.1465389330308611</v>
      </c>
      <c r="G23" s="1">
        <f t="shared" si="3"/>
        <v>6.3409777576314408</v>
      </c>
      <c r="H23" s="1">
        <f t="shared" si="4"/>
        <v>6.3327544564820393</v>
      </c>
      <c r="I23" s="1">
        <f t="shared" si="5"/>
        <v>6.33686610705674</v>
      </c>
      <c r="L23" t="s">
        <v>152</v>
      </c>
      <c r="M23">
        <v>-362.22906643219102</v>
      </c>
      <c r="N23">
        <v>-363.78832477498997</v>
      </c>
      <c r="P23" t="s">
        <v>321</v>
      </c>
      <c r="Q23">
        <v>-115.101687865317</v>
      </c>
      <c r="R23">
        <v>-115.586880094264</v>
      </c>
      <c r="T23" t="s">
        <v>322</v>
      </c>
      <c r="U23">
        <v>-247.12236476564399</v>
      </c>
      <c r="V23">
        <v>-248.19135279453701</v>
      </c>
      <c r="X23" t="s">
        <v>152</v>
      </c>
      <c r="Y23">
        <v>-247.12236435258001</v>
      </c>
      <c r="Z23">
        <v>-248.19134914399601</v>
      </c>
      <c r="AB23" t="s">
        <v>152</v>
      </c>
      <c r="AC23">
        <v>-115.10168722332099</v>
      </c>
      <c r="AD23">
        <v>-115.586870640141</v>
      </c>
    </row>
    <row r="24" spans="1:30" x14ac:dyDescent="0.2">
      <c r="A24" t="s">
        <v>153</v>
      </c>
      <c r="C24" s="1">
        <f t="shared" si="0"/>
        <v>3.4670643172545903</v>
      </c>
      <c r="D24" s="1">
        <f t="shared" si="1"/>
        <v>3.4663546918796184</v>
      </c>
      <c r="E24" s="1">
        <f t="shared" si="2"/>
        <v>3.4667095045671044</v>
      </c>
      <c r="G24" s="1">
        <f t="shared" si="3"/>
        <v>7.6986105548888091</v>
      </c>
      <c r="H24" s="1">
        <f t="shared" si="4"/>
        <v>7.6914031941094478</v>
      </c>
      <c r="I24" s="1">
        <f t="shared" si="5"/>
        <v>7.6950068744991285</v>
      </c>
      <c r="L24" t="s">
        <v>153</v>
      </c>
      <c r="M24">
        <v>-342.390449203738</v>
      </c>
      <c r="N24">
        <v>-343.918782032671</v>
      </c>
      <c r="P24" t="s">
        <v>323</v>
      </c>
      <c r="Q24">
        <v>-95.262979643262995</v>
      </c>
      <c r="R24">
        <v>-95.715377292442</v>
      </c>
      <c r="T24" t="s">
        <v>324</v>
      </c>
      <c r="U24">
        <v>-247.12194557288299</v>
      </c>
      <c r="V24">
        <v>-248.19114770954801</v>
      </c>
      <c r="X24" t="s">
        <v>153</v>
      </c>
      <c r="Y24">
        <v>-247.12194510781299</v>
      </c>
      <c r="Z24">
        <v>-248.191143493966</v>
      </c>
      <c r="AB24" t="s">
        <v>153</v>
      </c>
      <c r="AC24">
        <v>-95.262978977472997</v>
      </c>
      <c r="AD24">
        <v>-95.715370022363999</v>
      </c>
    </row>
    <row r="25" spans="1:30" x14ac:dyDescent="0.2">
      <c r="A25" t="s">
        <v>154</v>
      </c>
      <c r="C25" s="1">
        <f t="shared" si="0"/>
        <v>4.6150192647051149</v>
      </c>
      <c r="D25" s="1">
        <f t="shared" si="1"/>
        <v>4.6142587915874227</v>
      </c>
      <c r="E25" s="1">
        <f t="shared" si="2"/>
        <v>4.6146390281462688</v>
      </c>
      <c r="G25" s="1">
        <f t="shared" si="3"/>
        <v>8.6989468593325761</v>
      </c>
      <c r="H25" s="1">
        <f t="shared" si="4"/>
        <v>8.6888582579445615</v>
      </c>
      <c r="I25" s="1">
        <f t="shared" si="5"/>
        <v>8.6939025586385696</v>
      </c>
      <c r="L25" t="s">
        <v>154</v>
      </c>
      <c r="M25">
        <v>-494.25071566405097</v>
      </c>
      <c r="N25">
        <v>-496.39603993630402</v>
      </c>
      <c r="P25" t="s">
        <v>325</v>
      </c>
      <c r="Q25">
        <v>-247.12186206725099</v>
      </c>
      <c r="R25">
        <v>-248.191159290093</v>
      </c>
      <c r="T25" t="s">
        <v>326</v>
      </c>
      <c r="U25">
        <v>-247.12150030766</v>
      </c>
      <c r="V25">
        <v>-248.191034069772</v>
      </c>
      <c r="X25" t="s">
        <v>154</v>
      </c>
      <c r="Y25">
        <v>-247.12149971196499</v>
      </c>
      <c r="Z25">
        <v>-248.191028594892</v>
      </c>
      <c r="AB25" t="s">
        <v>154</v>
      </c>
      <c r="AC25">
        <v>-247.121861451055</v>
      </c>
      <c r="AD25">
        <v>-248.19114868776401</v>
      </c>
    </row>
    <row r="26" spans="1:30" x14ac:dyDescent="0.2">
      <c r="A26" t="s">
        <v>155</v>
      </c>
      <c r="C26" s="1">
        <f t="shared" si="0"/>
        <v>3.4188317464380567</v>
      </c>
      <c r="D26" s="1">
        <f t="shared" si="1"/>
        <v>3.4179503478612761</v>
      </c>
      <c r="E26" s="1">
        <f t="shared" si="2"/>
        <v>3.4183910471496661</v>
      </c>
      <c r="G26" s="1">
        <f t="shared" si="3"/>
        <v>5.1665842072284294</v>
      </c>
      <c r="H26" s="1">
        <f t="shared" si="4"/>
        <v>5.1559077291831787</v>
      </c>
      <c r="I26" s="1">
        <f t="shared" si="5"/>
        <v>5.1612459682058045</v>
      </c>
      <c r="L26" t="s">
        <v>155</v>
      </c>
      <c r="M26">
        <v>-323.19456108318798</v>
      </c>
      <c r="N26">
        <v>-324.56728993202199</v>
      </c>
      <c r="P26" t="s">
        <v>327</v>
      </c>
      <c r="Q26">
        <v>-76.067261364250996</v>
      </c>
      <c r="R26">
        <v>-76.367877883489996</v>
      </c>
      <c r="T26" t="s">
        <v>328</v>
      </c>
      <c r="U26">
        <v>-247.121852868574</v>
      </c>
      <c r="V26">
        <v>-248.19119558690201</v>
      </c>
      <c r="X26" t="s">
        <v>155</v>
      </c>
      <c r="Y26">
        <v>-247.12185263147001</v>
      </c>
      <c r="Z26">
        <v>-248.191193761525</v>
      </c>
      <c r="AB26" t="s">
        <v>155</v>
      </c>
      <c r="AC26">
        <v>-76.067260196757005</v>
      </c>
      <c r="AD26">
        <v>-76.367862694817006</v>
      </c>
    </row>
    <row r="27" spans="1:30" x14ac:dyDescent="0.2">
      <c r="A27" t="s">
        <v>170</v>
      </c>
      <c r="C27" s="1">
        <f t="shared" si="0"/>
        <v>12.863517486305978</v>
      </c>
      <c r="D27" s="1">
        <f t="shared" si="1"/>
        <v>12.86235204997754</v>
      </c>
      <c r="E27" s="1">
        <f t="shared" si="2"/>
        <v>12.862934768141759</v>
      </c>
      <c r="G27" s="1">
        <f t="shared" si="3"/>
        <v>17.250289229750248</v>
      </c>
      <c r="H27" s="1">
        <f t="shared" si="4"/>
        <v>17.203970395922916</v>
      </c>
      <c r="I27" s="1">
        <f t="shared" si="5"/>
        <v>17.22712981283658</v>
      </c>
      <c r="L27" t="s">
        <v>170</v>
      </c>
      <c r="M27">
        <v>-825.32946353268403</v>
      </c>
      <c r="N27">
        <v>-828.66881864286097</v>
      </c>
      <c r="P27" t="s">
        <v>329</v>
      </c>
      <c r="Q27">
        <v>-412.65461247653298</v>
      </c>
      <c r="R27">
        <v>-414.32076230527503</v>
      </c>
      <c r="T27" t="s">
        <v>330</v>
      </c>
      <c r="U27">
        <v>-412.65435359428</v>
      </c>
      <c r="V27">
        <v>-414.32064006676302</v>
      </c>
      <c r="X27" t="s">
        <v>170</v>
      </c>
      <c r="Y27">
        <v>-412.65435271333502</v>
      </c>
      <c r="Z27">
        <v>-414.32060039963699</v>
      </c>
      <c r="AB27" t="s">
        <v>170</v>
      </c>
      <c r="AC27">
        <v>-412.65461150023702</v>
      </c>
      <c r="AD27">
        <v>-414.32072815864399</v>
      </c>
    </row>
    <row r="28" spans="1:30" x14ac:dyDescent="0.2">
      <c r="A28" t="s">
        <v>156</v>
      </c>
      <c r="C28" s="1">
        <f t="shared" si="0"/>
        <v>4.4419162529554832</v>
      </c>
      <c r="D28" s="1">
        <f t="shared" si="1"/>
        <v>4.4410403764538415</v>
      </c>
      <c r="E28" s="1">
        <f t="shared" si="2"/>
        <v>4.4414783147046624</v>
      </c>
      <c r="G28" s="1">
        <f t="shared" si="3"/>
        <v>7.0881555275234396</v>
      </c>
      <c r="H28" s="1">
        <f t="shared" si="4"/>
        <v>7.0787603567857937</v>
      </c>
      <c r="I28" s="1">
        <f t="shared" si="5"/>
        <v>7.0834579421546167</v>
      </c>
      <c r="L28" t="s">
        <v>156</v>
      </c>
      <c r="M28">
        <v>-322.87013938348201</v>
      </c>
      <c r="N28">
        <v>-324.27238562917</v>
      </c>
      <c r="P28" t="s">
        <v>331</v>
      </c>
      <c r="Q28">
        <v>-246.79635558760799</v>
      </c>
      <c r="R28">
        <v>-247.893377328513</v>
      </c>
      <c r="T28" t="s">
        <v>332</v>
      </c>
      <c r="U28">
        <v>-76.066706547837995</v>
      </c>
      <c r="V28">
        <v>-76.367727578442</v>
      </c>
      <c r="X28" t="s">
        <v>156</v>
      </c>
      <c r="Y28">
        <v>-76.066705400776996</v>
      </c>
      <c r="Z28">
        <v>-76.367716986201998</v>
      </c>
      <c r="AB28" t="s">
        <v>156</v>
      </c>
      <c r="AC28">
        <v>-246.796355338871</v>
      </c>
      <c r="AD28">
        <v>-247.89337294859601</v>
      </c>
    </row>
    <row r="29" spans="1:30" x14ac:dyDescent="0.2">
      <c r="A29" t="s">
        <v>157</v>
      </c>
      <c r="C29" s="1">
        <f t="shared" si="0"/>
        <v>4.2515100576547633</v>
      </c>
      <c r="D29" s="1">
        <f t="shared" si="1"/>
        <v>4.2508879503810082</v>
      </c>
      <c r="E29" s="1">
        <f t="shared" si="2"/>
        <v>4.2511990040178862</v>
      </c>
      <c r="G29" s="1">
        <f t="shared" si="3"/>
        <v>7.6942117861019526</v>
      </c>
      <c r="H29" s="1">
        <f t="shared" si="4"/>
        <v>7.6870967075160097</v>
      </c>
      <c r="I29" s="1">
        <f t="shared" si="5"/>
        <v>7.6906542468089807</v>
      </c>
      <c r="L29" t="s">
        <v>157</v>
      </c>
      <c r="M29">
        <v>-361.90406261323</v>
      </c>
      <c r="N29">
        <v>-363.49212967746001</v>
      </c>
      <c r="P29" t="s">
        <v>233</v>
      </c>
      <c r="Q29">
        <v>-246.796352165847</v>
      </c>
      <c r="R29">
        <v>-247.89337413913799</v>
      </c>
      <c r="T29" t="s">
        <v>253</v>
      </c>
      <c r="U29">
        <v>-115.10093622651399</v>
      </c>
      <c r="V29">
        <v>-115.586505370464</v>
      </c>
      <c r="X29" t="s">
        <v>157</v>
      </c>
      <c r="Y29">
        <v>-115.100935622728</v>
      </c>
      <c r="Z29">
        <v>-115.58649954852601</v>
      </c>
      <c r="AB29" t="s">
        <v>157</v>
      </c>
      <c r="AC29">
        <v>-246.79635177824201</v>
      </c>
      <c r="AD29">
        <v>-247.893368622477</v>
      </c>
    </row>
    <row r="30" spans="1:30" x14ac:dyDescent="0.2">
      <c r="A30" t="s">
        <v>158</v>
      </c>
      <c r="C30" s="1">
        <f t="shared" si="0"/>
        <v>15.615583297560571</v>
      </c>
      <c r="D30" s="1">
        <f t="shared" si="1"/>
        <v>15.614640435021206</v>
      </c>
      <c r="E30" s="1">
        <f t="shared" si="2"/>
        <v>15.615111866290889</v>
      </c>
      <c r="G30" s="1">
        <f t="shared" si="3"/>
        <v>19.068247917084669</v>
      </c>
      <c r="H30" s="1">
        <f t="shared" si="4"/>
        <v>19.050160321602537</v>
      </c>
      <c r="I30" s="1">
        <f t="shared" si="5"/>
        <v>19.059204119343605</v>
      </c>
      <c r="L30" t="s">
        <v>158</v>
      </c>
      <c r="M30">
        <v>-455.86714157593798</v>
      </c>
      <c r="N30">
        <v>-457.693965975884</v>
      </c>
      <c r="P30" t="s">
        <v>234</v>
      </c>
      <c r="Q30">
        <v>-227.92112447038201</v>
      </c>
      <c r="R30">
        <v>-228.831803939671</v>
      </c>
      <c r="T30" t="s">
        <v>254</v>
      </c>
      <c r="U30">
        <v>-227.92113359313899</v>
      </c>
      <c r="V30">
        <v>-228.83180367459201</v>
      </c>
      <c r="X30" t="s">
        <v>158</v>
      </c>
      <c r="Y30">
        <v>-227.921132841836</v>
      </c>
      <c r="Z30">
        <v>-228.831789260557</v>
      </c>
      <c r="AB30" t="s">
        <v>158</v>
      </c>
      <c r="AC30">
        <v>-227.921123719138</v>
      </c>
      <c r="AD30">
        <v>-228.83178952928901</v>
      </c>
    </row>
    <row r="31" spans="1:30" x14ac:dyDescent="0.2">
      <c r="A31" t="s">
        <v>159</v>
      </c>
      <c r="C31" s="1">
        <f t="shared" si="0"/>
        <v>12.322174957837856</v>
      </c>
      <c r="D31" s="1">
        <f t="shared" si="1"/>
        <v>12.321282601681364</v>
      </c>
      <c r="E31" s="1">
        <f t="shared" si="2"/>
        <v>12.32172877975961</v>
      </c>
      <c r="G31" s="1">
        <f t="shared" si="3"/>
        <v>16.172291818743631</v>
      </c>
      <c r="H31" s="1">
        <f t="shared" si="4"/>
        <v>16.155869580085323</v>
      </c>
      <c r="I31" s="1">
        <f t="shared" si="5"/>
        <v>16.164080699414477</v>
      </c>
      <c r="L31" t="s">
        <v>159</v>
      </c>
      <c r="M31">
        <v>-416.17533250750199</v>
      </c>
      <c r="N31">
        <v>-417.93635922617</v>
      </c>
      <c r="P31" t="s">
        <v>235</v>
      </c>
      <c r="Q31">
        <v>-208.07785170819199</v>
      </c>
      <c r="R31">
        <v>-208.95530795490001</v>
      </c>
      <c r="T31" t="s">
        <v>255</v>
      </c>
      <c r="U31">
        <v>-208.077845586454</v>
      </c>
      <c r="V31">
        <v>-208.955305255345</v>
      </c>
      <c r="X31" t="s">
        <v>159</v>
      </c>
      <c r="Y31">
        <v>-208.077844875643</v>
      </c>
      <c r="Z31">
        <v>-208.95529215992099</v>
      </c>
      <c r="AB31" t="s">
        <v>159</v>
      </c>
      <c r="AC31">
        <v>-208.077850996943</v>
      </c>
      <c r="AD31">
        <v>-208.95529487982199</v>
      </c>
    </row>
    <row r="32" spans="1:30" x14ac:dyDescent="0.2">
      <c r="A32" t="s">
        <v>160</v>
      </c>
      <c r="C32" s="1">
        <f t="shared" si="0"/>
        <v>15.72787268759779</v>
      </c>
      <c r="D32" s="1">
        <f t="shared" si="1"/>
        <v>15.726802396712108</v>
      </c>
      <c r="E32" s="1">
        <f t="shared" si="2"/>
        <v>15.727337542154949</v>
      </c>
      <c r="G32" s="1">
        <f t="shared" si="3"/>
        <v>19.4637946417932</v>
      </c>
      <c r="H32" s="1">
        <f t="shared" si="4"/>
        <v>19.444791222503419</v>
      </c>
      <c r="I32" s="1">
        <f t="shared" si="5"/>
        <v>19.454292932148309</v>
      </c>
      <c r="L32" t="s">
        <v>160</v>
      </c>
      <c r="M32">
        <v>-640.60052491844999</v>
      </c>
      <c r="N32">
        <v>-643.18318242001203</v>
      </c>
      <c r="P32" t="s">
        <v>333</v>
      </c>
      <c r="Q32">
        <v>-412.65431380654098</v>
      </c>
      <c r="R32">
        <v>-414.32049618815103</v>
      </c>
      <c r="T32" t="s">
        <v>334</v>
      </c>
      <c r="U32">
        <v>-227.92114885803599</v>
      </c>
      <c r="V32">
        <v>-228.831698985895</v>
      </c>
      <c r="X32" t="s">
        <v>160</v>
      </c>
      <c r="Y32">
        <v>-227.92114806144599</v>
      </c>
      <c r="Z32">
        <v>-228.83168370107401</v>
      </c>
      <c r="AB32" t="s">
        <v>160</v>
      </c>
      <c r="AC32">
        <v>-412.65431289751399</v>
      </c>
      <c r="AD32">
        <v>-414.32048118909699</v>
      </c>
    </row>
    <row r="33" spans="1:30" x14ac:dyDescent="0.2">
      <c r="A33" t="s">
        <v>161</v>
      </c>
      <c r="C33" s="1">
        <f t="shared" si="0"/>
        <v>15.324179695528079</v>
      </c>
      <c r="D33" s="1">
        <f t="shared" si="1"/>
        <v>15.323103941458074</v>
      </c>
      <c r="E33" s="1">
        <f t="shared" si="2"/>
        <v>15.323641818493076</v>
      </c>
      <c r="G33" s="1">
        <f t="shared" si="3"/>
        <v>19.158425904278531</v>
      </c>
      <c r="H33" s="1">
        <f t="shared" si="4"/>
        <v>19.140096855667668</v>
      </c>
      <c r="I33" s="1">
        <f t="shared" si="5"/>
        <v>19.149261379973098</v>
      </c>
      <c r="L33" t="s">
        <v>161</v>
      </c>
      <c r="M33">
        <v>-620.756081412801</v>
      </c>
      <c r="N33">
        <v>-623.30610381474105</v>
      </c>
      <c r="P33" t="s">
        <v>335</v>
      </c>
      <c r="Q33">
        <v>-412.65393855112302</v>
      </c>
      <c r="R33">
        <v>-414.320351796534</v>
      </c>
      <c r="T33" t="s">
        <v>336</v>
      </c>
      <c r="U33">
        <v>-208.07772394221701</v>
      </c>
      <c r="V33">
        <v>-208.95525033360201</v>
      </c>
      <c r="X33" t="s">
        <v>161</v>
      </c>
      <c r="Y33">
        <v>-208.077723128267</v>
      </c>
      <c r="Z33">
        <v>-208.95523492345799</v>
      </c>
      <c r="AB33" t="s">
        <v>161</v>
      </c>
      <c r="AC33">
        <v>-412.65393765074998</v>
      </c>
      <c r="AD33">
        <v>-414.32033799748098</v>
      </c>
    </row>
    <row r="34" spans="1:30" x14ac:dyDescent="0.2">
      <c r="A34" t="s">
        <v>162</v>
      </c>
      <c r="C34" s="1">
        <f t="shared" si="0"/>
        <v>-3.9587114109950505</v>
      </c>
      <c r="D34" s="1">
        <f t="shared" si="1"/>
        <v>-3.9601321502451365</v>
      </c>
      <c r="E34" s="1">
        <f t="shared" si="2"/>
        <v>-3.9594217806200938</v>
      </c>
      <c r="G34" s="1">
        <f t="shared" si="3"/>
        <v>4.7155869743332737</v>
      </c>
      <c r="H34" s="1">
        <f t="shared" si="4"/>
        <v>4.705201850198014</v>
      </c>
      <c r="I34" s="1">
        <f t="shared" si="5"/>
        <v>4.7103944122656438</v>
      </c>
      <c r="L34" t="s">
        <v>162</v>
      </c>
      <c r="M34">
        <v>-461.58911083661599</v>
      </c>
      <c r="N34">
        <v>-463.71597820898398</v>
      </c>
      <c r="P34" t="s">
        <v>337</v>
      </c>
      <c r="Q34">
        <v>-230.79771076768699</v>
      </c>
      <c r="R34">
        <v>-231.85423989559101</v>
      </c>
      <c r="T34" t="s">
        <v>338</v>
      </c>
      <c r="U34">
        <v>-230.79771094095599</v>
      </c>
      <c r="V34">
        <v>-231.85424009727001</v>
      </c>
      <c r="X34" t="s">
        <v>162</v>
      </c>
      <c r="Y34">
        <v>-230.79770980868801</v>
      </c>
      <c r="Z34">
        <v>-231.85423182260499</v>
      </c>
      <c r="AB34" t="s">
        <v>162</v>
      </c>
      <c r="AC34">
        <v>-230.79770963586299</v>
      </c>
      <c r="AD34">
        <v>-231.85423162050799</v>
      </c>
    </row>
    <row r="35" spans="1:30" x14ac:dyDescent="0.2">
      <c r="A35" t="s">
        <v>163</v>
      </c>
      <c r="C35" s="1">
        <f t="shared" si="0"/>
        <v>-3.3299604016589002</v>
      </c>
      <c r="D35" s="1">
        <f t="shared" si="1"/>
        <v>-3.3312132099137752</v>
      </c>
      <c r="E35" s="1">
        <f t="shared" si="2"/>
        <v>-3.3305868057863375</v>
      </c>
      <c r="G35" s="1">
        <f t="shared" si="3"/>
        <v>6.0240029815441778</v>
      </c>
      <c r="H35" s="1">
        <f t="shared" si="4"/>
        <v>6.0133049366906315</v>
      </c>
      <c r="I35" s="1">
        <f t="shared" si="5"/>
        <v>6.0186539591174046</v>
      </c>
      <c r="L35" t="s">
        <v>163</v>
      </c>
      <c r="M35">
        <v>-493.58717177959898</v>
      </c>
      <c r="N35">
        <v>-495.79630237630897</v>
      </c>
      <c r="P35" t="s">
        <v>339</v>
      </c>
      <c r="Q35">
        <v>-246.796241635153</v>
      </c>
      <c r="R35">
        <v>-247.89336023025999</v>
      </c>
      <c r="T35" t="s">
        <v>340</v>
      </c>
      <c r="U35">
        <v>-246.79623877038699</v>
      </c>
      <c r="V35">
        <v>-247.89335933505299</v>
      </c>
      <c r="X35" t="s">
        <v>163</v>
      </c>
      <c r="Y35">
        <v>-246.79623777251399</v>
      </c>
      <c r="Z35">
        <v>-247.89335081244201</v>
      </c>
      <c r="AB35" t="s">
        <v>163</v>
      </c>
      <c r="AC35">
        <v>-246.79624063654899</v>
      </c>
      <c r="AD35">
        <v>-247.89335170445199</v>
      </c>
    </row>
    <row r="36" spans="1:30" x14ac:dyDescent="0.2">
      <c r="A36" t="s">
        <v>164</v>
      </c>
      <c r="C36" s="1">
        <f t="shared" si="0"/>
        <v>-0.37407596002045146</v>
      </c>
      <c r="D36" s="1">
        <f t="shared" si="1"/>
        <v>-0.37651915825818016</v>
      </c>
      <c r="E36" s="1">
        <f t="shared" si="2"/>
        <v>-0.37529755913931584</v>
      </c>
      <c r="G36" s="1">
        <f t="shared" si="3"/>
        <v>11.199615159187859</v>
      </c>
      <c r="H36" s="1">
        <f t="shared" si="4"/>
        <v>11.174390315741803</v>
      </c>
      <c r="I36" s="1">
        <f t="shared" si="5"/>
        <v>11.18700273746483</v>
      </c>
      <c r="L36" t="s">
        <v>164</v>
      </c>
      <c r="M36">
        <v>-825.31042931007096</v>
      </c>
      <c r="N36">
        <v>-828.65993186163996</v>
      </c>
      <c r="P36" t="s">
        <v>341</v>
      </c>
      <c r="Q36">
        <v>-412.65551466564199</v>
      </c>
      <c r="R36">
        <v>-414.32106216923802</v>
      </c>
      <c r="T36" t="s">
        <v>342</v>
      </c>
      <c r="U36">
        <v>-412.65551466587601</v>
      </c>
      <c r="V36">
        <v>-414.321062168666</v>
      </c>
      <c r="X36" t="s">
        <v>164</v>
      </c>
      <c r="Y36">
        <v>-412.65551271906401</v>
      </c>
      <c r="Z36">
        <v>-414.32104206916898</v>
      </c>
      <c r="AB36" t="s">
        <v>164</v>
      </c>
      <c r="AC36">
        <v>-412.65551271896999</v>
      </c>
      <c r="AD36">
        <v>-414.32104207038998</v>
      </c>
    </row>
    <row r="37" spans="1:30" x14ac:dyDescent="0.2">
      <c r="A37" t="s">
        <v>191</v>
      </c>
      <c r="C37" s="1">
        <f t="shared" si="0"/>
        <v>-3.616652682441114</v>
      </c>
      <c r="D37" s="1">
        <f t="shared" si="1"/>
        <v>-3.6179948179687189</v>
      </c>
      <c r="E37" s="1">
        <f t="shared" si="2"/>
        <v>-3.6173237502049167</v>
      </c>
      <c r="G37" s="1">
        <f t="shared" si="3"/>
        <v>5.4483273256254359</v>
      </c>
      <c r="H37" s="1">
        <f t="shared" si="4"/>
        <v>5.4376888037987738</v>
      </c>
      <c r="I37" s="1">
        <f t="shared" si="5"/>
        <v>5.4430080647121049</v>
      </c>
      <c r="L37" t="s">
        <v>191</v>
      </c>
      <c r="M37">
        <v>-477.58820095828702</v>
      </c>
      <c r="N37">
        <v>-479.756269131387</v>
      </c>
      <c r="P37" t="s">
        <v>343</v>
      </c>
      <c r="Q37">
        <v>-246.796288855054</v>
      </c>
      <c r="R37">
        <v>-247.89337312161101</v>
      </c>
      <c r="T37" t="s">
        <v>344</v>
      </c>
      <c r="U37">
        <v>-230.797677744738</v>
      </c>
      <c r="V37">
        <v>-231.85423050143899</v>
      </c>
      <c r="X37" t="s">
        <v>191</v>
      </c>
      <c r="Y37">
        <v>-230.797676596012</v>
      </c>
      <c r="Z37">
        <v>-231.85422202507601</v>
      </c>
      <c r="AB37" t="s">
        <v>191</v>
      </c>
      <c r="AC37">
        <v>-246.79628786495101</v>
      </c>
      <c r="AD37">
        <v>-247.89336464441101</v>
      </c>
    </row>
    <row r="38" spans="1:30" x14ac:dyDescent="0.2">
      <c r="A38" t="s">
        <v>199</v>
      </c>
      <c r="C38" s="1">
        <f t="shared" si="0"/>
        <v>-3.4395686613298389</v>
      </c>
      <c r="D38" s="1">
        <f t="shared" si="1"/>
        <v>-3.4416451046894521</v>
      </c>
      <c r="E38" s="1">
        <f t="shared" si="2"/>
        <v>-3.4406068830096457</v>
      </c>
      <c r="G38" s="1">
        <f t="shared" si="3"/>
        <v>7.5690765122793167</v>
      </c>
      <c r="H38" s="1">
        <f t="shared" si="4"/>
        <v>7.5507285668862689</v>
      </c>
      <c r="I38" s="1">
        <f t="shared" si="5"/>
        <v>7.5599025395827928</v>
      </c>
      <c r="L38" t="s">
        <v>199</v>
      </c>
      <c r="M38">
        <v>-643.44846759569702</v>
      </c>
      <c r="N38">
        <v>-646.18775196034301</v>
      </c>
      <c r="P38" t="s">
        <v>345</v>
      </c>
      <c r="Q38">
        <v>-412.65632411981102</v>
      </c>
      <c r="R38">
        <v>-414.32151200881799</v>
      </c>
      <c r="T38" t="s">
        <v>346</v>
      </c>
      <c r="U38">
        <v>-230.79762808624599</v>
      </c>
      <c r="V38">
        <v>-231.85420710012301</v>
      </c>
      <c r="X38" t="s">
        <v>199</v>
      </c>
      <c r="Y38">
        <v>-230.79762675693101</v>
      </c>
      <c r="Z38">
        <v>-231.85419694470099</v>
      </c>
      <c r="AB38" t="s">
        <v>199</v>
      </c>
      <c r="AC38">
        <v>-412.65632214010299</v>
      </c>
      <c r="AD38">
        <v>-414.32149292492898</v>
      </c>
    </row>
    <row r="39" spans="1:30" x14ac:dyDescent="0.2">
      <c r="A39" t="s">
        <v>196</v>
      </c>
      <c r="C39" s="1">
        <f t="shared" si="0"/>
        <v>-2.0684271300927288</v>
      </c>
      <c r="D39" s="1">
        <f t="shared" si="1"/>
        <v>-2.0703537781887746</v>
      </c>
      <c r="E39" s="1">
        <f t="shared" si="2"/>
        <v>-2.069390454140752</v>
      </c>
      <c r="G39" s="1">
        <f t="shared" si="3"/>
        <v>8.6654044302203008</v>
      </c>
      <c r="H39" s="1">
        <f t="shared" si="4"/>
        <v>8.6473175099672055</v>
      </c>
      <c r="I39" s="1">
        <f t="shared" si="5"/>
        <v>8.656360970093754</v>
      </c>
      <c r="L39" t="s">
        <v>196</v>
      </c>
      <c r="M39">
        <v>-659.44897944659101</v>
      </c>
      <c r="N39">
        <v>-662.22858535494299</v>
      </c>
      <c r="P39" t="s">
        <v>347</v>
      </c>
      <c r="Q39">
        <v>-412.65616482845701</v>
      </c>
      <c r="R39">
        <v>-414.32147163512798</v>
      </c>
      <c r="T39" t="s">
        <v>348</v>
      </c>
      <c r="U39">
        <v>-246.79611393675501</v>
      </c>
      <c r="V39">
        <v>-247.89333334276901</v>
      </c>
      <c r="X39" t="s">
        <v>196</v>
      </c>
      <c r="Y39">
        <v>-246.79611276530301</v>
      </c>
      <c r="Z39">
        <v>-247.89332293419901</v>
      </c>
      <c r="AB39" t="s">
        <v>196</v>
      </c>
      <c r="AC39">
        <v>-412.65616292959999</v>
      </c>
      <c r="AD39">
        <v>-414.321453220357</v>
      </c>
    </row>
    <row r="40" spans="1:30" x14ac:dyDescent="0.2">
      <c r="A40" t="s">
        <v>171</v>
      </c>
      <c r="C40" s="1">
        <f t="shared" si="0"/>
        <v>-2.8630320466557442</v>
      </c>
      <c r="D40" s="1">
        <f t="shared" si="1"/>
        <v>-2.8641424253507166</v>
      </c>
      <c r="E40" s="1">
        <f t="shared" si="2"/>
        <v>-2.8635872360032302</v>
      </c>
      <c r="G40" s="1">
        <f t="shared" si="3"/>
        <v>2.3317858423338507</v>
      </c>
      <c r="H40" s="1">
        <f t="shared" si="4"/>
        <v>2.3253547490747848</v>
      </c>
      <c r="I40" s="1">
        <f t="shared" si="5"/>
        <v>2.3285702957043179</v>
      </c>
      <c r="L40" t="s">
        <v>171</v>
      </c>
      <c r="M40">
        <v>-308.86389360662702</v>
      </c>
      <c r="N40">
        <v>-310.301174408105</v>
      </c>
      <c r="P40" t="s">
        <v>236</v>
      </c>
      <c r="Q40">
        <v>-78.070707077183997</v>
      </c>
      <c r="R40">
        <v>-78.443217778464003</v>
      </c>
      <c r="T40" t="s">
        <v>256</v>
      </c>
      <c r="U40">
        <v>-230.79775083074099</v>
      </c>
      <c r="V40">
        <v>-231.85425094112301</v>
      </c>
      <c r="X40" t="s">
        <v>171</v>
      </c>
      <c r="Y40">
        <v>-230.79774998382899</v>
      </c>
      <c r="Z40">
        <v>-231.85424570228699</v>
      </c>
      <c r="AB40" t="s">
        <v>171</v>
      </c>
      <c r="AC40">
        <v>-78.070706154595001</v>
      </c>
      <c r="AD40">
        <v>-78.443212768701002</v>
      </c>
    </row>
    <row r="41" spans="1:30" x14ac:dyDescent="0.2">
      <c r="A41" t="s">
        <v>172</v>
      </c>
      <c r="C41" s="1">
        <f t="shared" si="0"/>
        <v>-1.394546344752627</v>
      </c>
      <c r="D41" s="1">
        <f t="shared" si="1"/>
        <v>-1.3960655546541998</v>
      </c>
      <c r="E41" s="1">
        <f t="shared" si="2"/>
        <v>-1.3953059497034133</v>
      </c>
      <c r="G41" s="1">
        <f t="shared" si="3"/>
        <v>4.0300598215548771</v>
      </c>
      <c r="H41" s="1">
        <f t="shared" si="4"/>
        <v>4.019485556064275</v>
      </c>
      <c r="I41" s="1">
        <f t="shared" si="5"/>
        <v>4.0247726888095761</v>
      </c>
      <c r="L41" t="s">
        <v>172</v>
      </c>
      <c r="M41">
        <v>-490.72476046798698</v>
      </c>
      <c r="N41">
        <v>-492.77112913168497</v>
      </c>
      <c r="P41" t="s">
        <v>349</v>
      </c>
      <c r="Q41">
        <v>-78.070634015189995</v>
      </c>
      <c r="R41">
        <v>-78.443198062115997</v>
      </c>
      <c r="T41" t="s">
        <v>350</v>
      </c>
      <c r="U41">
        <v>-412.65635122478</v>
      </c>
      <c r="V41">
        <v>-414.32152561187303</v>
      </c>
      <c r="X41" t="s">
        <v>172</v>
      </c>
      <c r="Y41">
        <v>-412.65634976841</v>
      </c>
      <c r="Z41">
        <v>-414.32151459345101</v>
      </c>
      <c r="AB41" t="s">
        <v>172</v>
      </c>
      <c r="AC41">
        <v>-78.070633050544998</v>
      </c>
      <c r="AD41">
        <v>-78.443192229374006</v>
      </c>
    </row>
    <row r="42" spans="1:30" x14ac:dyDescent="0.2">
      <c r="A42" t="s">
        <v>173</v>
      </c>
      <c r="C42" s="1">
        <f t="shared" si="0"/>
        <v>-0.37502214391620975</v>
      </c>
      <c r="D42" s="1">
        <f t="shared" si="1"/>
        <v>-0.37596095715020289</v>
      </c>
      <c r="E42" s="1">
        <f t="shared" si="2"/>
        <v>-0.37549155053320632</v>
      </c>
      <c r="G42" s="1">
        <f t="shared" si="3"/>
        <v>4.4357704105061355</v>
      </c>
      <c r="H42" s="1">
        <f t="shared" si="4"/>
        <v>4.4212627315962987</v>
      </c>
      <c r="I42" s="1">
        <f t="shared" si="5"/>
        <v>4.4285165710512171</v>
      </c>
      <c r="L42" t="s">
        <v>173</v>
      </c>
      <c r="M42">
        <v>-489.510110909437</v>
      </c>
      <c r="N42">
        <v>-491.52901731311999</v>
      </c>
      <c r="P42" t="s">
        <v>351</v>
      </c>
      <c r="Q42">
        <v>-76.854446050343</v>
      </c>
      <c r="R42">
        <v>-77.200557395703996</v>
      </c>
      <c r="T42" t="s">
        <v>352</v>
      </c>
      <c r="U42">
        <v>-412.65626399099102</v>
      </c>
      <c r="V42">
        <v>-414.32141418706198</v>
      </c>
      <c r="X42" t="s">
        <v>173</v>
      </c>
      <c r="Y42">
        <v>-412.65626285256099</v>
      </c>
      <c r="Z42">
        <v>-414.32140519748998</v>
      </c>
      <c r="AB42" t="s">
        <v>173</v>
      </c>
      <c r="AC42">
        <v>-76.854445692678993</v>
      </c>
      <c r="AD42">
        <v>-77.200543265818993</v>
      </c>
    </row>
    <row r="43" spans="1:30" x14ac:dyDescent="0.2">
      <c r="A43" t="s">
        <v>174</v>
      </c>
      <c r="C43" s="1">
        <f t="shared" si="0"/>
        <v>-2.6278859300535191</v>
      </c>
      <c r="D43" s="1">
        <f t="shared" si="1"/>
        <v>-2.6289171873504156</v>
      </c>
      <c r="E43" s="1">
        <f t="shared" si="2"/>
        <v>-2.6284015587019676</v>
      </c>
      <c r="G43" s="1">
        <f t="shared" si="3"/>
        <v>2.8368119268100074</v>
      </c>
      <c r="H43" s="1">
        <f t="shared" si="4"/>
        <v>2.8299535366315136</v>
      </c>
      <c r="I43" s="1">
        <f t="shared" si="5"/>
        <v>2.8333827317207607</v>
      </c>
      <c r="L43" t="s">
        <v>174</v>
      </c>
      <c r="M43">
        <v>-324.86284517678598</v>
      </c>
      <c r="N43">
        <v>-326.34110891249401</v>
      </c>
      <c r="P43" t="s">
        <v>237</v>
      </c>
      <c r="Q43">
        <v>-78.070679391018999</v>
      </c>
      <c r="R43">
        <v>-78.443217741129999</v>
      </c>
      <c r="T43" t="s">
        <v>257</v>
      </c>
      <c r="U43">
        <v>-246.79635523180301</v>
      </c>
      <c r="V43">
        <v>-247.893381353526</v>
      </c>
      <c r="X43" t="s">
        <v>174</v>
      </c>
      <c r="Y43">
        <v>-246.79635451050399</v>
      </c>
      <c r="Z43">
        <v>-247.89337563148499</v>
      </c>
      <c r="AB43" t="s">
        <v>174</v>
      </c>
      <c r="AC43">
        <v>-78.070678468905001</v>
      </c>
      <c r="AD43">
        <v>-78.443212533630998</v>
      </c>
    </row>
    <row r="44" spans="1:30" x14ac:dyDescent="0.2">
      <c r="A44" t="s">
        <v>165</v>
      </c>
      <c r="C44" s="1">
        <f t="shared" si="0"/>
        <v>-3.3617190615673178</v>
      </c>
      <c r="D44" s="1">
        <f t="shared" si="1"/>
        <v>-3.3622842681497978</v>
      </c>
      <c r="E44" s="1">
        <f t="shared" si="2"/>
        <v>-3.3620016648585578</v>
      </c>
      <c r="G44" s="1">
        <f t="shared" si="3"/>
        <v>3.9706845143805256</v>
      </c>
      <c r="H44" s="1">
        <f t="shared" si="4"/>
        <v>3.9637046728632974</v>
      </c>
      <c r="I44" s="1">
        <f t="shared" si="5"/>
        <v>3.9671945936219117</v>
      </c>
      <c r="L44" t="s">
        <v>165</v>
      </c>
      <c r="M44">
        <v>-392.83344752122298</v>
      </c>
      <c r="N44">
        <v>-394.82302947117898</v>
      </c>
      <c r="P44" t="s">
        <v>353</v>
      </c>
      <c r="Q44">
        <v>-196.41940334919499</v>
      </c>
      <c r="R44">
        <v>-197.40835645949599</v>
      </c>
      <c r="T44" t="s">
        <v>354</v>
      </c>
      <c r="U44">
        <v>-196.41940231285</v>
      </c>
      <c r="V44">
        <v>-197.40835644647899</v>
      </c>
      <c r="X44" t="s">
        <v>165</v>
      </c>
      <c r="Y44">
        <v>-196.41940186245401</v>
      </c>
      <c r="Z44">
        <v>-197.408350885815</v>
      </c>
      <c r="AB44" t="s">
        <v>165</v>
      </c>
      <c r="AC44">
        <v>-196.419402898877</v>
      </c>
      <c r="AD44">
        <v>-197.408350897075</v>
      </c>
    </row>
    <row r="45" spans="1:30" x14ac:dyDescent="0.2">
      <c r="A45" t="s">
        <v>200</v>
      </c>
      <c r="C45" s="1">
        <f t="shared" si="0"/>
        <v>-2.3127313092760908</v>
      </c>
      <c r="D45" s="1">
        <f t="shared" si="1"/>
        <v>-2.3131585892880406</v>
      </c>
      <c r="E45" s="1">
        <f t="shared" si="2"/>
        <v>-2.3129449492820657</v>
      </c>
      <c r="G45" s="1">
        <f t="shared" si="3"/>
        <v>2.6800786411600712</v>
      </c>
      <c r="H45" s="1">
        <f t="shared" si="4"/>
        <v>2.6750437477655633</v>
      </c>
      <c r="I45" s="1">
        <f t="shared" si="5"/>
        <v>2.6775611944628173</v>
      </c>
      <c r="L45" t="s">
        <v>200</v>
      </c>
      <c r="M45">
        <v>-392.835285895916</v>
      </c>
      <c r="N45">
        <v>-394.82862122155501</v>
      </c>
      <c r="P45" t="s">
        <v>355</v>
      </c>
      <c r="Q45">
        <v>-196.41956979238699</v>
      </c>
      <c r="R45">
        <v>-197.41600469391301</v>
      </c>
      <c r="T45" t="s">
        <v>356</v>
      </c>
      <c r="U45">
        <v>-196.41940235622999</v>
      </c>
      <c r="V45">
        <v>-197.40835357425601</v>
      </c>
      <c r="X45" t="s">
        <v>200</v>
      </c>
      <c r="Y45">
        <v>-196.419401984719</v>
      </c>
      <c r="Z45">
        <v>-197.40834917019899</v>
      </c>
      <c r="AB45" t="s">
        <v>200</v>
      </c>
      <c r="AC45">
        <v>-196.419569482984</v>
      </c>
      <c r="AD45">
        <v>-197.41600107435701</v>
      </c>
    </row>
    <row r="46" spans="1:30" x14ac:dyDescent="0.2">
      <c r="A46" t="s">
        <v>197</v>
      </c>
      <c r="C46" s="1">
        <f t="shared" si="0"/>
        <v>-1.6740352827784504</v>
      </c>
      <c r="D46" s="1">
        <f t="shared" si="1"/>
        <v>-1.6743803144719309</v>
      </c>
      <c r="E46" s="1">
        <f t="shared" si="2"/>
        <v>-1.6742077986251906</v>
      </c>
      <c r="G46" s="1">
        <f t="shared" si="3"/>
        <v>1.7456066154784737</v>
      </c>
      <c r="H46" s="1">
        <f t="shared" si="4"/>
        <v>1.7395720197416489</v>
      </c>
      <c r="I46" s="1">
        <f t="shared" si="5"/>
        <v>1.7425893176100613</v>
      </c>
      <c r="L46" t="s">
        <v>197</v>
      </c>
      <c r="M46">
        <v>-392.836495012684</v>
      </c>
      <c r="N46">
        <v>-394.83477779039498</v>
      </c>
      <c r="P46" t="s">
        <v>357</v>
      </c>
      <c r="Q46">
        <v>-196.41958164455301</v>
      </c>
      <c r="R46">
        <v>-197.416002949953</v>
      </c>
      <c r="T46" t="s">
        <v>358</v>
      </c>
      <c r="U46">
        <v>-196.419581662897</v>
      </c>
      <c r="V46">
        <v>-197.416002656085</v>
      </c>
      <c r="X46" t="s">
        <v>197</v>
      </c>
      <c r="Y46">
        <v>-196.41958138803801</v>
      </c>
      <c r="Z46">
        <v>-197.415998014726</v>
      </c>
      <c r="AB46" t="s">
        <v>197</v>
      </c>
      <c r="AC46">
        <v>-196.41958136956899</v>
      </c>
      <c r="AD46">
        <v>-197.41599797457201</v>
      </c>
    </row>
    <row r="47" spans="1:30" x14ac:dyDescent="0.2">
      <c r="A47" t="s">
        <v>203</v>
      </c>
      <c r="C47" s="1">
        <f t="shared" si="0"/>
        <v>-2.3060308776768994</v>
      </c>
      <c r="D47" s="1">
        <f t="shared" si="1"/>
        <v>-2.3064076814469434</v>
      </c>
      <c r="E47" s="1">
        <f t="shared" si="2"/>
        <v>-2.3062192795619216</v>
      </c>
      <c r="G47" s="1">
        <f t="shared" si="3"/>
        <v>2.4889440121632638</v>
      </c>
      <c r="H47" s="1">
        <f t="shared" si="4"/>
        <v>2.4841841103774911</v>
      </c>
      <c r="I47" s="1">
        <f t="shared" si="5"/>
        <v>2.4865640612703777</v>
      </c>
      <c r="L47" t="s">
        <v>203</v>
      </c>
      <c r="M47">
        <v>-391.66062043593797</v>
      </c>
      <c r="N47">
        <v>-393.62691200453702</v>
      </c>
      <c r="P47" t="s">
        <v>359</v>
      </c>
      <c r="Q47">
        <v>-196.419574800768</v>
      </c>
      <c r="R47">
        <v>-197.41599401523399</v>
      </c>
      <c r="T47" t="s">
        <v>360</v>
      </c>
      <c r="U47">
        <v>-195.24472112961499</v>
      </c>
      <c r="V47">
        <v>-196.206959190097</v>
      </c>
      <c r="X47" t="s">
        <v>203</v>
      </c>
      <c r="Y47">
        <v>-195.24472084422999</v>
      </c>
      <c r="Z47">
        <v>-196.20695516040399</v>
      </c>
      <c r="AB47" t="s">
        <v>203</v>
      </c>
      <c r="AC47">
        <v>-196.419574485678</v>
      </c>
      <c r="AD47">
        <v>-197.41599045954101</v>
      </c>
    </row>
    <row r="48" spans="1:30" x14ac:dyDescent="0.2">
      <c r="A48" t="s">
        <v>201</v>
      </c>
      <c r="C48" s="1">
        <f t="shared" si="0"/>
        <v>-2.5810078498151507</v>
      </c>
      <c r="D48" s="1">
        <f t="shared" si="1"/>
        <v>-2.5814174020151222</v>
      </c>
      <c r="E48" s="1">
        <f t="shared" si="2"/>
        <v>-2.5812126259151364</v>
      </c>
      <c r="G48" s="1">
        <f t="shared" si="3"/>
        <v>3.1385825750668386</v>
      </c>
      <c r="H48" s="1">
        <f t="shared" si="4"/>
        <v>3.1331155403323456</v>
      </c>
      <c r="I48" s="1">
        <f t="shared" si="5"/>
        <v>3.1358490576995921</v>
      </c>
      <c r="L48" t="s">
        <v>201</v>
      </c>
      <c r="M48">
        <v>-390.48516683748699</v>
      </c>
      <c r="N48">
        <v>-392.41896485399201</v>
      </c>
      <c r="P48" t="s">
        <v>361</v>
      </c>
      <c r="Q48">
        <v>-195.244642961849</v>
      </c>
      <c r="R48">
        <v>-196.20698571979901</v>
      </c>
      <c r="T48" t="s">
        <v>362</v>
      </c>
      <c r="U48">
        <v>-195.24463762595099</v>
      </c>
      <c r="V48">
        <v>-196.20698619697001</v>
      </c>
      <c r="X48" t="s">
        <v>201</v>
      </c>
      <c r="Y48">
        <v>-195.24463730013201</v>
      </c>
      <c r="Z48">
        <v>-196.20698183898099</v>
      </c>
      <c r="AB48" t="s">
        <v>201</v>
      </c>
      <c r="AC48">
        <v>-195.24464263500499</v>
      </c>
      <c r="AD48">
        <v>-196.206981365514</v>
      </c>
    </row>
    <row r="49" spans="1:30" x14ac:dyDescent="0.2">
      <c r="A49" t="s">
        <v>192</v>
      </c>
      <c r="C49" s="1">
        <f t="shared" si="0"/>
        <v>-2.8618252618407904</v>
      </c>
      <c r="D49" s="1">
        <f t="shared" si="1"/>
        <v>-2.8628372652296128</v>
      </c>
      <c r="E49" s="1">
        <f t="shared" si="2"/>
        <v>-2.8623312635352018</v>
      </c>
      <c r="G49" s="1">
        <f t="shared" si="3"/>
        <v>4.5887903195124267</v>
      </c>
      <c r="H49" s="1">
        <f t="shared" si="4"/>
        <v>4.5799066568852957</v>
      </c>
      <c r="I49" s="1">
        <f t="shared" si="5"/>
        <v>4.5843484881988612</v>
      </c>
      <c r="L49" t="s">
        <v>192</v>
      </c>
      <c r="M49">
        <v>-426.037715322895</v>
      </c>
      <c r="N49">
        <v>-428.06851540861197</v>
      </c>
      <c r="P49" t="s">
        <v>363</v>
      </c>
      <c r="Q49">
        <v>-195.24459398526199</v>
      </c>
      <c r="R49">
        <v>-196.20697695617801</v>
      </c>
      <c r="T49" t="s">
        <v>364</v>
      </c>
      <c r="U49">
        <v>-230.79768355902601</v>
      </c>
      <c r="V49">
        <v>-231.85423990690299</v>
      </c>
      <c r="X49" t="s">
        <v>192</v>
      </c>
      <c r="Y49">
        <v>-230.79768223806801</v>
      </c>
      <c r="Z49">
        <v>-231.854229525759</v>
      </c>
      <c r="AB49" t="s">
        <v>192</v>
      </c>
      <c r="AC49">
        <v>-195.24459369349</v>
      </c>
      <c r="AD49">
        <v>-196.206973180305</v>
      </c>
    </row>
    <row r="50" spans="1:30" x14ac:dyDescent="0.2">
      <c r="A50" t="s">
        <v>193</v>
      </c>
      <c r="C50" s="1">
        <f t="shared" si="0"/>
        <v>-2.1299864458963409</v>
      </c>
      <c r="D50" s="1">
        <f t="shared" si="1"/>
        <v>-2.1309202490592933</v>
      </c>
      <c r="E50" s="1">
        <f t="shared" si="2"/>
        <v>-2.1304533474778173</v>
      </c>
      <c r="G50" s="1">
        <f t="shared" si="3"/>
        <v>3.6089701332400752</v>
      </c>
      <c r="H50" s="1">
        <f t="shared" si="4"/>
        <v>3.601403845174314</v>
      </c>
      <c r="I50" s="1">
        <f t="shared" si="5"/>
        <v>3.6051869892071946</v>
      </c>
      <c r="L50" t="s">
        <v>193</v>
      </c>
      <c r="M50">
        <v>-427.21381568237399</v>
      </c>
      <c r="N50">
        <v>-429.27597278682902</v>
      </c>
      <c r="P50" t="s">
        <v>365</v>
      </c>
      <c r="Q50">
        <v>-196.41951659026299</v>
      </c>
      <c r="R50">
        <v>-197.41599243075501</v>
      </c>
      <c r="T50" t="s">
        <v>366</v>
      </c>
      <c r="U50">
        <v>-230.79769492954301</v>
      </c>
      <c r="V50">
        <v>-231.854241153966</v>
      </c>
      <c r="X50" t="s">
        <v>193</v>
      </c>
      <c r="Y50">
        <v>-230.79769366897301</v>
      </c>
      <c r="Z50">
        <v>-231.85423188754601</v>
      </c>
      <c r="AB50" t="s">
        <v>193</v>
      </c>
      <c r="AC50">
        <v>-196.41951636272299</v>
      </c>
      <c r="AD50">
        <v>-197.41598963952799</v>
      </c>
    </row>
    <row r="51" spans="1:30" x14ac:dyDescent="0.2">
      <c r="A51" t="s">
        <v>198</v>
      </c>
      <c r="C51" s="1">
        <f t="shared" si="0"/>
        <v>-3.4428510712395295</v>
      </c>
      <c r="D51" s="1">
        <f t="shared" si="1"/>
        <v>-3.4445270442832188</v>
      </c>
      <c r="E51" s="1">
        <f t="shared" si="2"/>
        <v>-3.4436890577613744</v>
      </c>
      <c r="G51" s="1">
        <f t="shared" si="3"/>
        <v>5.4620767527534637</v>
      </c>
      <c r="H51" s="1">
        <f t="shared" si="4"/>
        <v>5.4457229359130794</v>
      </c>
      <c r="I51" s="1">
        <f t="shared" si="5"/>
        <v>5.4538998443332716</v>
      </c>
      <c r="L51" t="s">
        <v>198</v>
      </c>
      <c r="M51">
        <v>-609.07016976046805</v>
      </c>
      <c r="N51">
        <v>-611.73853582717197</v>
      </c>
      <c r="P51" t="s">
        <v>367</v>
      </c>
      <c r="Q51">
        <v>-196.419316803377</v>
      </c>
      <c r="R51">
        <v>-197.408293675484</v>
      </c>
      <c r="T51" t="s">
        <v>368</v>
      </c>
      <c r="U51">
        <v>-412.65634216011398</v>
      </c>
      <c r="V51">
        <v>-414.32156384014701</v>
      </c>
      <c r="X51" t="s">
        <v>198</v>
      </c>
      <c r="Y51">
        <v>-412.65633989704099</v>
      </c>
      <c r="Z51">
        <v>-414.32154244709102</v>
      </c>
      <c r="AB51" t="s">
        <v>198</v>
      </c>
      <c r="AC51">
        <v>-196.41931639561699</v>
      </c>
      <c r="AD51">
        <v>-197.40828900707501</v>
      </c>
    </row>
    <row r="52" spans="1:30" x14ac:dyDescent="0.2">
      <c r="A52" t="s">
        <v>204</v>
      </c>
      <c r="C52" s="1">
        <f t="shared" si="0"/>
        <v>-3.1643740896610906</v>
      </c>
      <c r="D52" s="1">
        <f t="shared" si="1"/>
        <v>-3.1658924944956079</v>
      </c>
      <c r="E52" s="1">
        <f t="shared" si="2"/>
        <v>-3.165133292078349</v>
      </c>
      <c r="G52" s="1">
        <f t="shared" si="3"/>
        <v>4.7168663400631221</v>
      </c>
      <c r="H52" s="1">
        <f t="shared" si="4"/>
        <v>4.7018567803178364</v>
      </c>
      <c r="I52" s="1">
        <f t="shared" si="5"/>
        <v>4.7093615601904792</v>
      </c>
      <c r="L52" t="s">
        <v>204</v>
      </c>
      <c r="M52">
        <v>-607.89593508708595</v>
      </c>
      <c r="N52">
        <v>-610.53601132808399</v>
      </c>
      <c r="P52" t="s">
        <v>369</v>
      </c>
      <c r="Q52">
        <v>-195.244624631562</v>
      </c>
      <c r="R52">
        <v>-196.206951650994</v>
      </c>
      <c r="T52" t="s">
        <v>370</v>
      </c>
      <c r="U52">
        <v>-412.65635562614602</v>
      </c>
      <c r="V52">
        <v>-414.32156679167502</v>
      </c>
      <c r="X52" t="s">
        <v>204</v>
      </c>
      <c r="Y52">
        <v>-412.65635352271102</v>
      </c>
      <c r="Z52">
        <v>-414.32154691781199</v>
      </c>
      <c r="AB52" t="s">
        <v>204</v>
      </c>
      <c r="AC52">
        <v>-195.24462431526501</v>
      </c>
      <c r="AD52">
        <v>-196.20694760560201</v>
      </c>
    </row>
    <row r="53" spans="1:30" x14ac:dyDescent="0.2">
      <c r="A53" t="s">
        <v>205</v>
      </c>
      <c r="C53" s="1">
        <f t="shared" si="0"/>
        <v>-2.0640835526296946</v>
      </c>
      <c r="D53" s="1">
        <f t="shared" si="1"/>
        <v>-2.0654391821084359</v>
      </c>
      <c r="E53" s="1">
        <f t="shared" si="2"/>
        <v>-2.0647613673690652</v>
      </c>
      <c r="G53" s="1">
        <f t="shared" si="3"/>
        <v>4.0671891721789031</v>
      </c>
      <c r="H53" s="1">
        <f t="shared" si="4"/>
        <v>4.0544180555451943</v>
      </c>
      <c r="I53" s="1">
        <f t="shared" si="5"/>
        <v>4.0608036138620491</v>
      </c>
      <c r="L53" t="s">
        <v>205</v>
      </c>
      <c r="M53">
        <v>-609.07251372346605</v>
      </c>
      <c r="N53">
        <v>-611.743948819195</v>
      </c>
      <c r="P53" t="s">
        <v>371</v>
      </c>
      <c r="Q53">
        <v>-196.419487003981</v>
      </c>
      <c r="R53">
        <v>-197.41597245670599</v>
      </c>
      <c r="T53" t="s">
        <v>372</v>
      </c>
      <c r="U53">
        <v>-412.65631820619899</v>
      </c>
      <c r="V53">
        <v>-414.32151523631399</v>
      </c>
      <c r="X53" t="s">
        <v>205</v>
      </c>
      <c r="Y53">
        <v>-412.65631631543499</v>
      </c>
      <c r="Z53">
        <v>-414.3214980546</v>
      </c>
      <c r="AB53" t="s">
        <v>205</v>
      </c>
      <c r="AC53">
        <v>-196.419486734412</v>
      </c>
      <c r="AD53">
        <v>-197.41596928635099</v>
      </c>
    </row>
    <row r="54" spans="1:30" x14ac:dyDescent="0.2">
      <c r="A54" t="s">
        <v>188</v>
      </c>
      <c r="C54" s="1">
        <f t="shared" si="0"/>
        <v>-1.8146148862641798</v>
      </c>
      <c r="D54" s="1">
        <f t="shared" si="1"/>
        <v>-1.8152460459944091</v>
      </c>
      <c r="E54" s="1">
        <f t="shared" si="2"/>
        <v>-1.8149304661292944</v>
      </c>
      <c r="G54" s="1">
        <f t="shared" si="3"/>
        <v>2.1534629693419345</v>
      </c>
      <c r="H54" s="1">
        <f t="shared" si="4"/>
        <v>2.1480675303228649</v>
      </c>
      <c r="I54" s="1">
        <f t="shared" si="5"/>
        <v>2.1507652498323999</v>
      </c>
      <c r="L54" t="s">
        <v>188</v>
      </c>
      <c r="M54">
        <v>-274.48719736044899</v>
      </c>
      <c r="N54">
        <v>-275.85499484111301</v>
      </c>
      <c r="P54" t="s">
        <v>373</v>
      </c>
      <c r="Q54">
        <v>-196.41939141298701</v>
      </c>
      <c r="R54">
        <v>-197.408351148691</v>
      </c>
      <c r="T54" t="s">
        <v>374</v>
      </c>
      <c r="U54">
        <v>-78.070698726051006</v>
      </c>
      <c r="V54">
        <v>-78.443220529059005</v>
      </c>
      <c r="X54" t="s">
        <v>188</v>
      </c>
      <c r="Y54">
        <v>-78.070697945434006</v>
      </c>
      <c r="Z54">
        <v>-78.443214803383</v>
      </c>
      <c r="AB54" t="s">
        <v>188</v>
      </c>
      <c r="AC54">
        <v>-196.419391187787</v>
      </c>
      <c r="AD54">
        <v>-197.40834827618801</v>
      </c>
    </row>
    <row r="55" spans="1:30" x14ac:dyDescent="0.2">
      <c r="A55" t="s">
        <v>189</v>
      </c>
      <c r="C55" s="1">
        <f t="shared" si="0"/>
        <v>-1.4629238197825931</v>
      </c>
      <c r="D55" s="1">
        <f t="shared" si="1"/>
        <v>-1.4632402326442051</v>
      </c>
      <c r="E55" s="1">
        <f t="shared" si="2"/>
        <v>-1.463082026213399</v>
      </c>
      <c r="G55" s="1">
        <f t="shared" si="3"/>
        <v>2.1145596255677908</v>
      </c>
      <c r="H55" s="1">
        <f t="shared" si="4"/>
        <v>2.1048676359166709</v>
      </c>
      <c r="I55" s="1">
        <f t="shared" si="5"/>
        <v>2.1097136307422311</v>
      </c>
      <c r="L55" t="s">
        <v>189</v>
      </c>
      <c r="M55">
        <v>-273.27156990543699</v>
      </c>
      <c r="N55">
        <v>-274.61226717746399</v>
      </c>
      <c r="P55" t="s">
        <v>375</v>
      </c>
      <c r="Q55">
        <v>-196.419311090729</v>
      </c>
      <c r="R55">
        <v>-197.40831820086299</v>
      </c>
      <c r="T55" t="s">
        <v>376</v>
      </c>
      <c r="U55">
        <v>-76.854590636349997</v>
      </c>
      <c r="V55">
        <v>-77.200594656649002</v>
      </c>
      <c r="X55" t="s">
        <v>189</v>
      </c>
      <c r="Y55">
        <v>-76.854590294765003</v>
      </c>
      <c r="Z55">
        <v>-77.200581138870007</v>
      </c>
      <c r="AB55" t="s">
        <v>189</v>
      </c>
      <c r="AC55">
        <v>-196.419310928078</v>
      </c>
      <c r="AD55">
        <v>-197.40831627347399</v>
      </c>
    </row>
    <row r="56" spans="1:30" x14ac:dyDescent="0.2">
      <c r="A56" t="s">
        <v>194</v>
      </c>
      <c r="C56" s="1">
        <f t="shared" si="0"/>
        <v>-2.7946847937788282</v>
      </c>
      <c r="D56" s="1">
        <f t="shared" si="1"/>
        <v>-2.7955202975766031</v>
      </c>
      <c r="E56" s="1">
        <f t="shared" si="2"/>
        <v>-2.7951025456777154</v>
      </c>
      <c r="G56" s="1">
        <f t="shared" si="3"/>
        <v>4.5240024448307619</v>
      </c>
      <c r="H56" s="1">
        <f t="shared" si="4"/>
        <v>4.5132682196145595</v>
      </c>
      <c r="I56" s="1">
        <f t="shared" si="5"/>
        <v>4.5186353322226607</v>
      </c>
      <c r="L56" t="s">
        <v>194</v>
      </c>
      <c r="M56">
        <v>-443.53700404262997</v>
      </c>
      <c r="N56">
        <v>-445.60673854758397</v>
      </c>
      <c r="P56" t="s">
        <v>377</v>
      </c>
      <c r="Q56">
        <v>-196.41930709430201</v>
      </c>
      <c r="R56">
        <v>-197.40831416330701</v>
      </c>
      <c r="T56" t="s">
        <v>378</v>
      </c>
      <c r="U56">
        <v>-247.122151893309</v>
      </c>
      <c r="V56">
        <v>-248.19123203385101</v>
      </c>
      <c r="X56" t="s">
        <v>194</v>
      </c>
      <c r="Y56">
        <v>-247.12215094305</v>
      </c>
      <c r="Z56">
        <v>-248.19121959258101</v>
      </c>
      <c r="AB56" t="s">
        <v>194</v>
      </c>
      <c r="AC56">
        <v>-196.41930671310101</v>
      </c>
      <c r="AD56">
        <v>-197.40830949850101</v>
      </c>
    </row>
    <row r="57" spans="1:30" x14ac:dyDescent="0.2">
      <c r="A57" t="s">
        <v>166</v>
      </c>
      <c r="C57" s="1">
        <f t="shared" si="0"/>
        <v>-1.4464992267401042</v>
      </c>
      <c r="D57" s="1">
        <f t="shared" si="1"/>
        <v>-1.4474947341729849</v>
      </c>
      <c r="E57" s="1">
        <f t="shared" si="2"/>
        <v>-1.4469969804565446</v>
      </c>
      <c r="G57" s="1">
        <f t="shared" si="3"/>
        <v>3.7551268246974732</v>
      </c>
      <c r="H57" s="1">
        <f t="shared" si="4"/>
        <v>3.747237103207278</v>
      </c>
      <c r="I57" s="1">
        <f t="shared" si="5"/>
        <v>3.7511819639523756</v>
      </c>
      <c r="L57" t="s">
        <v>166</v>
      </c>
      <c r="M57">
        <v>-461.593042848876</v>
      </c>
      <c r="N57">
        <v>-463.71443135140402</v>
      </c>
      <c r="P57" t="s">
        <v>379</v>
      </c>
      <c r="Q57">
        <v>-230.797672126382</v>
      </c>
      <c r="R57">
        <v>-231.85422635664699</v>
      </c>
      <c r="T57" t="s">
        <v>380</v>
      </c>
      <c r="U57">
        <v>-230.79767745208801</v>
      </c>
      <c r="V57">
        <v>-231.854233392569</v>
      </c>
      <c r="X57" t="s">
        <v>166</v>
      </c>
      <c r="Y57">
        <v>-230.797676352905</v>
      </c>
      <c r="Z57">
        <v>-231.85422553208599</v>
      </c>
      <c r="AB57" t="s">
        <v>166</v>
      </c>
      <c r="AC57">
        <v>-230.797671639123</v>
      </c>
      <c r="AD57">
        <v>-231.85422164405901</v>
      </c>
    </row>
    <row r="58" spans="1:30" x14ac:dyDescent="0.2">
      <c r="A58" t="s">
        <v>195</v>
      </c>
      <c r="C58" s="1">
        <f t="shared" si="0"/>
        <v>-0.86579132861932007</v>
      </c>
      <c r="D58" s="1">
        <f t="shared" si="1"/>
        <v>-0.86659479556371533</v>
      </c>
      <c r="E58" s="1">
        <f t="shared" si="2"/>
        <v>-0.8661930620915177</v>
      </c>
      <c r="G58" s="1">
        <f t="shared" si="3"/>
        <v>4.4019682169311318</v>
      </c>
      <c r="H58" s="1">
        <f t="shared" si="4"/>
        <v>4.3942342476656666</v>
      </c>
      <c r="I58" s="1">
        <f t="shared" si="5"/>
        <v>4.3981012322983997</v>
      </c>
      <c r="L58" t="s">
        <v>195</v>
      </c>
      <c r="M58">
        <v>-493.59104593056702</v>
      </c>
      <c r="N58">
        <v>-495.79371502569597</v>
      </c>
      <c r="P58" t="s">
        <v>381</v>
      </c>
      <c r="Q58">
        <v>-246.79619943546501</v>
      </c>
      <c r="R58">
        <v>-247.89334407003</v>
      </c>
      <c r="T58" t="s">
        <v>382</v>
      </c>
      <c r="U58">
        <v>-246.79622750175699</v>
      </c>
      <c r="V58">
        <v>-247.89336829794101</v>
      </c>
      <c r="X58" t="s">
        <v>195</v>
      </c>
      <c r="Y58">
        <v>-246.79622659054201</v>
      </c>
      <c r="Z58">
        <v>-247.89336015524799</v>
      </c>
      <c r="AB58" t="s">
        <v>195</v>
      </c>
      <c r="AC58">
        <v>-246.796199066274</v>
      </c>
      <c r="AD58">
        <v>-247.89333988785901</v>
      </c>
    </row>
    <row r="59" spans="1:30" x14ac:dyDescent="0.2">
      <c r="A59" t="s">
        <v>206</v>
      </c>
      <c r="C59" s="1">
        <f t="shared" si="0"/>
        <v>-0.94212270624796446</v>
      </c>
      <c r="D59" s="1">
        <f t="shared" si="1"/>
        <v>-0.94307730254156896</v>
      </c>
      <c r="E59" s="1">
        <f t="shared" si="2"/>
        <v>-0.94260000439476666</v>
      </c>
      <c r="G59" s="1">
        <f t="shared" si="3"/>
        <v>4.1865753074241407</v>
      </c>
      <c r="H59" s="1">
        <f t="shared" si="4"/>
        <v>4.1788633775916271</v>
      </c>
      <c r="I59" s="1">
        <f t="shared" si="5"/>
        <v>4.1827193425078839</v>
      </c>
      <c r="L59" t="s">
        <v>206</v>
      </c>
      <c r="M59">
        <v>-477.59237244431898</v>
      </c>
      <c r="N59">
        <v>-479.75424601612798</v>
      </c>
      <c r="P59" t="s">
        <v>383</v>
      </c>
      <c r="Q59">
        <v>-246.79621931470999</v>
      </c>
      <c r="R59">
        <v>-247.893358682967</v>
      </c>
      <c r="T59" t="s">
        <v>384</v>
      </c>
      <c r="U59">
        <v>-230.79765601889201</v>
      </c>
      <c r="V59">
        <v>-231.85422789075</v>
      </c>
      <c r="X59" t="s">
        <v>206</v>
      </c>
      <c r="Y59">
        <v>-230.79765490577401</v>
      </c>
      <c r="Z59">
        <v>-231.85421993903901</v>
      </c>
      <c r="AB59" t="s">
        <v>206</v>
      </c>
      <c r="AC59">
        <v>-246.796218906582</v>
      </c>
      <c r="AD59">
        <v>-247.893354344936</v>
      </c>
    </row>
    <row r="60" spans="1:30" x14ac:dyDescent="0.2">
      <c r="A60" t="s">
        <v>175</v>
      </c>
      <c r="C60" s="1">
        <f t="shared" si="0"/>
        <v>0.22483355019649967</v>
      </c>
      <c r="D60" s="1">
        <f t="shared" si="1"/>
        <v>0.22397122097232375</v>
      </c>
      <c r="E60" s="1">
        <f t="shared" si="2"/>
        <v>0.22440238558441172</v>
      </c>
      <c r="G60" s="1">
        <f t="shared" si="3"/>
        <v>3.4743584945818298</v>
      </c>
      <c r="H60" s="1">
        <f t="shared" si="4"/>
        <v>3.466905241105243</v>
      </c>
      <c r="I60" s="1">
        <f t="shared" si="5"/>
        <v>3.4706318678435366</v>
      </c>
      <c r="L60" t="s">
        <v>175</v>
      </c>
      <c r="M60">
        <v>-307.65251392907197</v>
      </c>
      <c r="N60">
        <v>-309.060320192738</v>
      </c>
      <c r="P60" t="s">
        <v>238</v>
      </c>
      <c r="Q60">
        <v>-76.854495091456997</v>
      </c>
      <c r="R60">
        <v>-77.200572191294995</v>
      </c>
      <c r="T60" t="s">
        <v>258</v>
      </c>
      <c r="U60">
        <v>-230.79766191677001</v>
      </c>
      <c r="V60">
        <v>-231.85422313649499</v>
      </c>
      <c r="X60" t="s">
        <v>175</v>
      </c>
      <c r="Y60">
        <v>-230.79766097816699</v>
      </c>
      <c r="Z60">
        <v>-231.854217495527</v>
      </c>
      <c r="AB60" t="s">
        <v>175</v>
      </c>
      <c r="AC60">
        <v>-76.854494655850999</v>
      </c>
      <c r="AD60">
        <v>-77.200565954748001</v>
      </c>
    </row>
    <row r="61" spans="1:30" x14ac:dyDescent="0.2">
      <c r="A61" t="s">
        <v>167</v>
      </c>
      <c r="C61" s="1">
        <f t="shared" si="0"/>
        <v>0.51779015605973633</v>
      </c>
      <c r="D61" s="1">
        <f t="shared" si="1"/>
        <v>0.51751918177841072</v>
      </c>
      <c r="E61" s="1">
        <f t="shared" si="2"/>
        <v>0.51765466891907352</v>
      </c>
      <c r="G61" s="1">
        <f t="shared" si="3"/>
        <v>1.6703655275178779</v>
      </c>
      <c r="H61" s="1">
        <f t="shared" si="4"/>
        <v>1.6635427811214583</v>
      </c>
      <c r="I61" s="1">
        <f t="shared" si="5"/>
        <v>1.6669541543196682</v>
      </c>
      <c r="L61" t="s">
        <v>167</v>
      </c>
      <c r="M61">
        <v>-153.71000009092799</v>
      </c>
      <c r="N61">
        <v>-154.40382053288701</v>
      </c>
      <c r="P61" t="s">
        <v>239</v>
      </c>
      <c r="Q61">
        <v>-76.854563471367996</v>
      </c>
      <c r="R61">
        <v>-77.200577456382007</v>
      </c>
      <c r="T61" t="s">
        <v>259</v>
      </c>
      <c r="U61">
        <v>-76.854611900281995</v>
      </c>
      <c r="V61">
        <v>-77.200592052447007</v>
      </c>
      <c r="X61" t="s">
        <v>167</v>
      </c>
      <c r="Y61">
        <v>-76.854611703402</v>
      </c>
      <c r="Z61">
        <v>-77.200583089435</v>
      </c>
      <c r="AB61" t="s">
        <v>167</v>
      </c>
      <c r="AC61">
        <v>-76.854563236423004</v>
      </c>
      <c r="AD61">
        <v>-77.200575546655998</v>
      </c>
    </row>
    <row r="62" spans="1:30" x14ac:dyDescent="0.2">
      <c r="A62" t="s">
        <v>176</v>
      </c>
      <c r="C62" s="1">
        <f t="shared" si="0"/>
        <v>0.68287133044584991</v>
      </c>
      <c r="D62" s="1">
        <f t="shared" si="1"/>
        <v>0.6817812906268127</v>
      </c>
      <c r="E62" s="1">
        <f t="shared" si="2"/>
        <v>0.6823263105363313</v>
      </c>
      <c r="G62" s="1">
        <f t="shared" si="3"/>
        <v>5.2718767539949214</v>
      </c>
      <c r="H62" s="1">
        <f t="shared" si="4"/>
        <v>5.2608981201229135</v>
      </c>
      <c r="I62" s="1">
        <f t="shared" si="5"/>
        <v>5.266387437058917</v>
      </c>
      <c r="L62" t="s">
        <v>176</v>
      </c>
      <c r="M62">
        <v>-458.72240775162697</v>
      </c>
      <c r="N62">
        <v>-460.69623262053398</v>
      </c>
      <c r="P62" t="s">
        <v>385</v>
      </c>
      <c r="Q62">
        <v>-227.923734266325</v>
      </c>
      <c r="R62">
        <v>-228.833664174066</v>
      </c>
      <c r="T62" t="s">
        <v>386</v>
      </c>
      <c r="U62">
        <v>-230.79758699770201</v>
      </c>
      <c r="V62">
        <v>-231.85418467200699</v>
      </c>
      <c r="X62" t="s">
        <v>176</v>
      </c>
      <c r="Y62">
        <v>-230.79758596628801</v>
      </c>
      <c r="Z62">
        <v>-231.85417741463999</v>
      </c>
      <c r="AB62" t="s">
        <v>176</v>
      </c>
      <c r="AC62">
        <v>-227.92373356064999</v>
      </c>
      <c r="AD62">
        <v>-228.83365393586701</v>
      </c>
    </row>
    <row r="63" spans="1:30" x14ac:dyDescent="0.2">
      <c r="A63" t="s">
        <v>177</v>
      </c>
      <c r="C63" s="1">
        <f t="shared" si="0"/>
        <v>0.8678313846601835</v>
      </c>
      <c r="D63" s="1">
        <f t="shared" si="1"/>
        <v>0.86692069894243551</v>
      </c>
      <c r="E63" s="1">
        <f t="shared" si="2"/>
        <v>0.86737604180130945</v>
      </c>
      <c r="G63" s="1">
        <f t="shared" si="3"/>
        <v>4.7441645074747223</v>
      </c>
      <c r="H63" s="1">
        <f t="shared" si="4"/>
        <v>4.7332156658635114</v>
      </c>
      <c r="I63" s="1">
        <f t="shared" si="5"/>
        <v>4.7386900866691164</v>
      </c>
      <c r="L63" t="s">
        <v>177</v>
      </c>
      <c r="M63">
        <v>-438.87842414119302</v>
      </c>
      <c r="N63">
        <v>-440.817844523247</v>
      </c>
      <c r="P63" t="s">
        <v>387</v>
      </c>
      <c r="Q63">
        <v>-208.07948822836499</v>
      </c>
      <c r="R63">
        <v>-208.956136391375</v>
      </c>
      <c r="T63" t="s">
        <v>388</v>
      </c>
      <c r="U63">
        <v>-230.797554386813</v>
      </c>
      <c r="V63">
        <v>-231.85416527289399</v>
      </c>
      <c r="X63" t="s">
        <v>177</v>
      </c>
      <c r="Y63">
        <v>-230.79755361484399</v>
      </c>
      <c r="Z63">
        <v>-231.85415828147899</v>
      </c>
      <c r="AB63" t="s">
        <v>177</v>
      </c>
      <c r="AC63">
        <v>-208.079487549064</v>
      </c>
      <c r="AD63">
        <v>-208.95612593470099</v>
      </c>
    </row>
    <row r="64" spans="1:30" x14ac:dyDescent="0.2">
      <c r="A64" t="s">
        <v>178</v>
      </c>
      <c r="C64" s="1">
        <f t="shared" si="0"/>
        <v>0.7633159211463072</v>
      </c>
      <c r="D64" s="1">
        <f t="shared" si="1"/>
        <v>0.76205684278522412</v>
      </c>
      <c r="E64" s="1">
        <f t="shared" si="2"/>
        <v>0.76268638196576566</v>
      </c>
      <c r="G64" s="1">
        <f t="shared" si="3"/>
        <v>3.5819272473482506</v>
      </c>
      <c r="H64" s="1">
        <f t="shared" si="4"/>
        <v>3.5710930875212319</v>
      </c>
      <c r="I64" s="1">
        <f t="shared" si="5"/>
        <v>3.5765101674347415</v>
      </c>
      <c r="L64" t="s">
        <v>178</v>
      </c>
      <c r="M64">
        <v>-306.86589046060902</v>
      </c>
      <c r="N64">
        <v>-308.22772292275198</v>
      </c>
      <c r="P64" t="s">
        <v>389</v>
      </c>
      <c r="Q64">
        <v>-76.067033110344994</v>
      </c>
      <c r="R64">
        <v>-76.367813811283</v>
      </c>
      <c r="T64" t="s">
        <v>390</v>
      </c>
      <c r="U64">
        <v>-230.797642935434</v>
      </c>
      <c r="V64">
        <v>-231.85421821262599</v>
      </c>
      <c r="X64" t="s">
        <v>178</v>
      </c>
      <c r="Y64">
        <v>-230.797642162036</v>
      </c>
      <c r="Z64">
        <v>-231.854213213501</v>
      </c>
      <c r="AB64" t="s">
        <v>178</v>
      </c>
      <c r="AC64">
        <v>-76.067031877274005</v>
      </c>
      <c r="AD64">
        <v>-76.367801545076006</v>
      </c>
    </row>
    <row r="65" spans="1:30" x14ac:dyDescent="0.2">
      <c r="A65" t="s">
        <v>179</v>
      </c>
      <c r="C65" s="1">
        <f t="shared" si="0"/>
        <v>-0.13847276547398399</v>
      </c>
      <c r="D65" s="1">
        <f t="shared" si="1"/>
        <v>-0.13953311283628342</v>
      </c>
      <c r="E65" s="1">
        <f t="shared" si="2"/>
        <v>-0.1390029391551337</v>
      </c>
      <c r="G65" s="1">
        <f t="shared" si="3"/>
        <v>4.7758566475851811</v>
      </c>
      <c r="H65" s="1">
        <f t="shared" si="4"/>
        <v>4.7666961792197009</v>
      </c>
      <c r="I65" s="1">
        <f t="shared" si="5"/>
        <v>4.7712764134024415</v>
      </c>
      <c r="L65" t="s">
        <v>179</v>
      </c>
      <c r="M65">
        <v>-345.89901928170298</v>
      </c>
      <c r="N65">
        <v>-347.44862091251599</v>
      </c>
      <c r="P65" t="s">
        <v>391</v>
      </c>
      <c r="Q65">
        <v>-115.10161475869199</v>
      </c>
      <c r="R65">
        <v>-115.58681060798099</v>
      </c>
      <c r="T65" t="s">
        <v>392</v>
      </c>
      <c r="U65">
        <v>-230.79762688317101</v>
      </c>
      <c r="V65">
        <v>-231.854214090965</v>
      </c>
      <c r="X65" t="s">
        <v>179</v>
      </c>
      <c r="Y65">
        <v>-230.797625839934</v>
      </c>
      <c r="Z65">
        <v>-231.85420659967201</v>
      </c>
      <c r="AB65" t="s">
        <v>179</v>
      </c>
      <c r="AC65">
        <v>-115.101614112158</v>
      </c>
      <c r="AD65">
        <v>-115.586803501139</v>
      </c>
    </row>
    <row r="66" spans="1:30" x14ac:dyDescent="0.2">
      <c r="A66" t="s">
        <v>180</v>
      </c>
      <c r="C66" s="1">
        <f t="shared" si="0"/>
        <v>-1.0882102090940631</v>
      </c>
      <c r="D66" s="1">
        <f t="shared" si="1"/>
        <v>-1.08918171493477</v>
      </c>
      <c r="E66" s="1">
        <f t="shared" si="2"/>
        <v>-1.0886959620144165</v>
      </c>
      <c r="G66" s="1">
        <f t="shared" si="3"/>
        <v>3.8506335107801792</v>
      </c>
      <c r="H66" s="1">
        <f t="shared" si="4"/>
        <v>3.8428601596818144</v>
      </c>
      <c r="I66" s="1">
        <f t="shared" si="5"/>
        <v>3.8467468352309968</v>
      </c>
      <c r="L66" t="s">
        <v>180</v>
      </c>
      <c r="M66">
        <v>-326.05886616784699</v>
      </c>
      <c r="N66">
        <v>-327.57570065144398</v>
      </c>
      <c r="P66" t="s">
        <v>393</v>
      </c>
      <c r="Q66">
        <v>-95.262932868470003</v>
      </c>
      <c r="R66">
        <v>-95.715347367356998</v>
      </c>
      <c r="T66" t="s">
        <v>394</v>
      </c>
      <c r="U66">
        <v>-230.797669020852</v>
      </c>
      <c r="V66">
        <v>-231.85422929686499</v>
      </c>
      <c r="X66" t="s">
        <v>180</v>
      </c>
      <c r="Y66">
        <v>-230.79766796157401</v>
      </c>
      <c r="Z66">
        <v>-231.85422187224501</v>
      </c>
      <c r="AB66" t="s">
        <v>180</v>
      </c>
      <c r="AC66">
        <v>-95.262932379554996</v>
      </c>
      <c r="AD66">
        <v>-95.715342404354004</v>
      </c>
    </row>
    <row r="67" spans="1:30" x14ac:dyDescent="0.2">
      <c r="A67" t="s">
        <v>202</v>
      </c>
      <c r="C67" s="1">
        <f t="shared" si="0"/>
        <v>-0.51674702445181153</v>
      </c>
      <c r="D67" s="1">
        <f t="shared" si="1"/>
        <v>-0.51792728132637378</v>
      </c>
      <c r="E67" s="1">
        <f t="shared" si="2"/>
        <v>-0.51733715288909266</v>
      </c>
      <c r="G67" s="1">
        <f t="shared" si="3"/>
        <v>6.2156848609891915</v>
      </c>
      <c r="H67" s="1">
        <f t="shared" si="4"/>
        <v>6.2059688571901326</v>
      </c>
      <c r="I67" s="1">
        <f t="shared" si="5"/>
        <v>6.2108268590896625</v>
      </c>
      <c r="L67" t="s">
        <v>202</v>
      </c>
      <c r="M67">
        <v>-477.91884579989198</v>
      </c>
      <c r="N67">
        <v>-480.05532885396298</v>
      </c>
      <c r="P67" t="s">
        <v>395</v>
      </c>
      <c r="Q67">
        <v>-247.12207019081799</v>
      </c>
      <c r="R67">
        <v>-248.19122634337799</v>
      </c>
      <c r="T67" t="s">
        <v>396</v>
      </c>
      <c r="U67">
        <v>-230.79760097869999</v>
      </c>
      <c r="V67">
        <v>-231.85421267010099</v>
      </c>
      <c r="X67" t="s">
        <v>202</v>
      </c>
      <c r="Y67">
        <v>-230.797599667605</v>
      </c>
      <c r="Z67">
        <v>-231.854202596948</v>
      </c>
      <c r="AB67" t="s">
        <v>202</v>
      </c>
      <c r="AC67">
        <v>-247.12206962105401</v>
      </c>
      <c r="AD67">
        <v>-248.191220933094</v>
      </c>
    </row>
    <row r="68" spans="1:30" x14ac:dyDescent="0.2">
      <c r="A68" t="s">
        <v>207</v>
      </c>
      <c r="C68" s="1">
        <f t="shared" si="0"/>
        <v>1.1654406597137981</v>
      </c>
      <c r="D68" s="1">
        <f t="shared" si="1"/>
        <v>1.1650713427463406</v>
      </c>
      <c r="E68" s="1">
        <f t="shared" si="2"/>
        <v>1.1652560012300692</v>
      </c>
      <c r="G68" s="1">
        <f t="shared" si="3"/>
        <v>4.3845286228823994</v>
      </c>
      <c r="H68" s="1">
        <f t="shared" si="4"/>
        <v>4.3643175421213511</v>
      </c>
      <c r="I68" s="1">
        <f t="shared" si="5"/>
        <v>4.3744230825018757</v>
      </c>
      <c r="L68" t="s">
        <v>207</v>
      </c>
      <c r="M68">
        <v>-493.59408430293001</v>
      </c>
      <c r="N68">
        <v>-495.79366143679198</v>
      </c>
      <c r="P68" t="s">
        <v>397</v>
      </c>
      <c r="Q68">
        <v>-246.79611381451701</v>
      </c>
      <c r="R68">
        <v>-247.89335320503801</v>
      </c>
      <c r="T68" t="s">
        <v>398</v>
      </c>
      <c r="U68">
        <v>-246.79611382912299</v>
      </c>
      <c r="V68">
        <v>-247.89335324933199</v>
      </c>
      <c r="X68" t="s">
        <v>207</v>
      </c>
      <c r="Y68">
        <v>-246.79611353478899</v>
      </c>
      <c r="Z68">
        <v>-247.89333712836799</v>
      </c>
      <c r="AB68" t="s">
        <v>207</v>
      </c>
      <c r="AC68">
        <v>-246.79611352030699</v>
      </c>
      <c r="AD68">
        <v>-247.89333711759599</v>
      </c>
    </row>
    <row r="69" spans="1:30" x14ac:dyDescent="0.2">
      <c r="A69" t="s">
        <v>168</v>
      </c>
      <c r="C69" s="1">
        <f t="shared" si="0"/>
        <v>2.2095734374715179</v>
      </c>
      <c r="D69" s="1">
        <f t="shared" si="1"/>
        <v>2.2088788152006309</v>
      </c>
      <c r="E69" s="1">
        <f t="shared" si="2"/>
        <v>2.2092261263360742</v>
      </c>
      <c r="G69" s="1">
        <f t="shared" si="3"/>
        <v>2.8873002398884502</v>
      </c>
      <c r="H69" s="1">
        <f t="shared" si="4"/>
        <v>2.8792679563786048</v>
      </c>
      <c r="I69" s="1">
        <f t="shared" si="5"/>
        <v>2.8832840981335277</v>
      </c>
      <c r="L69" t="s">
        <v>168</v>
      </c>
      <c r="M69">
        <v>-152.92522545456899</v>
      </c>
      <c r="N69">
        <v>-153.57301037698301</v>
      </c>
      <c r="P69" t="s">
        <v>240</v>
      </c>
      <c r="Q69">
        <v>-76.067265784567994</v>
      </c>
      <c r="R69">
        <v>-76.367871879028002</v>
      </c>
      <c r="T69" t="s">
        <v>260</v>
      </c>
      <c r="U69">
        <v>-76.854439597690998</v>
      </c>
      <c r="V69">
        <v>-77.200550092590007</v>
      </c>
      <c r="X69" t="s">
        <v>168</v>
      </c>
      <c r="Y69">
        <v>-76.854439357434998</v>
      </c>
      <c r="Z69">
        <v>-77.200548722597006</v>
      </c>
      <c r="AB69" t="s">
        <v>168</v>
      </c>
      <c r="AC69">
        <v>-76.067264917873004</v>
      </c>
      <c r="AD69">
        <v>-76.367860448762997</v>
      </c>
    </row>
    <row r="70" spans="1:30" x14ac:dyDescent="0.2">
      <c r="A70" t="s">
        <v>181</v>
      </c>
      <c r="C70" s="1">
        <f t="shared" si="0"/>
        <v>2.6134313315652768</v>
      </c>
      <c r="D70" s="1">
        <f t="shared" si="1"/>
        <v>2.6130100091208761</v>
      </c>
      <c r="E70" s="1">
        <f t="shared" si="2"/>
        <v>2.6132206703430763</v>
      </c>
      <c r="G70" s="1">
        <f t="shared" si="3"/>
        <v>5.0521597732253625</v>
      </c>
      <c r="H70" s="1">
        <f t="shared" si="4"/>
        <v>5.0394804254255199</v>
      </c>
      <c r="I70" s="1">
        <f t="shared" si="5"/>
        <v>5.0458200993254412</v>
      </c>
      <c r="L70" t="s">
        <v>181</v>
      </c>
      <c r="M70">
        <v>-304.78219451170202</v>
      </c>
      <c r="N70">
        <v>-306.042179289035</v>
      </c>
      <c r="P70" t="s">
        <v>241</v>
      </c>
      <c r="Q70">
        <v>-227.92369565907401</v>
      </c>
      <c r="R70">
        <v>-228.83363413827601</v>
      </c>
      <c r="T70" t="s">
        <v>261</v>
      </c>
      <c r="U70">
        <v>-76.854334756292999</v>
      </c>
      <c r="V70">
        <v>-77.200514227840003</v>
      </c>
      <c r="X70" t="s">
        <v>181</v>
      </c>
      <c r="Y70">
        <v>-76.854334498769006</v>
      </c>
      <c r="Z70">
        <v>-77.200501388807993</v>
      </c>
      <c r="AB70" t="s">
        <v>181</v>
      </c>
      <c r="AC70">
        <v>-227.92369524517801</v>
      </c>
      <c r="AD70">
        <v>-228.83362677148199</v>
      </c>
    </row>
    <row r="71" spans="1:30" x14ac:dyDescent="0.2">
      <c r="A71" t="s">
        <v>182</v>
      </c>
      <c r="C71" s="1">
        <f t="shared" si="0"/>
        <v>-2.0855285015959848</v>
      </c>
      <c r="D71" s="1">
        <f t="shared" si="1"/>
        <v>-2.0862631445456263</v>
      </c>
      <c r="E71" s="1">
        <f t="shared" si="2"/>
        <v>-2.0858958230708056</v>
      </c>
      <c r="G71" s="1">
        <f t="shared" si="3"/>
        <v>3.0421526121888545</v>
      </c>
      <c r="H71" s="1">
        <f t="shared" si="4"/>
        <v>3.0316286146286124</v>
      </c>
      <c r="I71" s="1">
        <f t="shared" si="5"/>
        <v>3.0368906134087332</v>
      </c>
      <c r="L71" t="s">
        <v>182</v>
      </c>
      <c r="M71">
        <v>-424.33986269582999</v>
      </c>
      <c r="N71">
        <v>-426.24688283190898</v>
      </c>
      <c r="P71" t="s">
        <v>399</v>
      </c>
      <c r="Q71">
        <v>-227.92383786583201</v>
      </c>
      <c r="R71">
        <v>-228.833749744833</v>
      </c>
      <c r="T71" t="s">
        <v>400</v>
      </c>
      <c r="U71">
        <v>-196.41934950180701</v>
      </c>
      <c r="V71">
        <v>-197.408301879557</v>
      </c>
      <c r="X71" t="s">
        <v>182</v>
      </c>
      <c r="Y71">
        <v>-196.41934922688901</v>
      </c>
      <c r="Z71">
        <v>-197.40829858081301</v>
      </c>
      <c r="AB71" t="s">
        <v>182</v>
      </c>
      <c r="AC71">
        <v>-227.92383697002199</v>
      </c>
      <c r="AD71">
        <v>-228.83373627252001</v>
      </c>
    </row>
    <row r="72" spans="1:30" x14ac:dyDescent="0.2">
      <c r="A72" t="s">
        <v>183</v>
      </c>
      <c r="C72" s="1">
        <f t="shared" si="0"/>
        <v>-2.153790785976601</v>
      </c>
      <c r="D72" s="1">
        <f t="shared" si="1"/>
        <v>-2.1546632174190341</v>
      </c>
      <c r="E72" s="1">
        <f t="shared" si="2"/>
        <v>-2.1542270016978176</v>
      </c>
      <c r="G72" s="1">
        <f t="shared" si="3"/>
        <v>3.6710627843519306</v>
      </c>
      <c r="H72" s="1">
        <f t="shared" si="4"/>
        <v>3.6597124113556911</v>
      </c>
      <c r="I72" s="1">
        <f t="shared" si="5"/>
        <v>3.6653875978538109</v>
      </c>
      <c r="L72" t="s">
        <v>183</v>
      </c>
      <c r="M72">
        <v>-404.49553728463297</v>
      </c>
      <c r="N72">
        <v>-406.37029398022099</v>
      </c>
      <c r="P72" t="s">
        <v>401</v>
      </c>
      <c r="Q72">
        <v>-208.079658020274</v>
      </c>
      <c r="R72">
        <v>-208.956157994759</v>
      </c>
      <c r="T72" t="s">
        <v>402</v>
      </c>
      <c r="U72">
        <v>-196.41931293861799</v>
      </c>
      <c r="V72">
        <v>-197.408303862743</v>
      </c>
      <c r="X72" t="s">
        <v>183</v>
      </c>
      <c r="Y72">
        <v>-196.41931263623999</v>
      </c>
      <c r="Z72">
        <v>-197.408300216426</v>
      </c>
      <c r="AB72" t="s">
        <v>183</v>
      </c>
      <c r="AC72">
        <v>-208.07965693234399</v>
      </c>
      <c r="AD72">
        <v>-208.95614355310599</v>
      </c>
    </row>
    <row r="73" spans="1:30" x14ac:dyDescent="0.2">
      <c r="A73" t="s">
        <v>184</v>
      </c>
      <c r="C73" s="1">
        <f t="shared" si="0"/>
        <v>-1.2593701973199123</v>
      </c>
      <c r="D73" s="1">
        <f t="shared" si="1"/>
        <v>-1.2605013490634476</v>
      </c>
      <c r="E73" s="1">
        <f t="shared" si="2"/>
        <v>-1.25993577319168</v>
      </c>
      <c r="G73" s="1">
        <f t="shared" si="3"/>
        <v>4.57368408944106</v>
      </c>
      <c r="H73" s="1">
        <f t="shared" si="4"/>
        <v>4.5625665099127541</v>
      </c>
      <c r="I73" s="1">
        <f t="shared" si="5"/>
        <v>4.5681252996769075</v>
      </c>
      <c r="L73" t="s">
        <v>184</v>
      </c>
      <c r="M73">
        <v>-458.71931510904602</v>
      </c>
      <c r="N73">
        <v>-460.69520312018898</v>
      </c>
      <c r="P73" t="s">
        <v>403</v>
      </c>
      <c r="Q73">
        <v>-227.92366151254001</v>
      </c>
      <c r="R73">
        <v>-228.83370887158901</v>
      </c>
      <c r="T73" t="s">
        <v>404</v>
      </c>
      <c r="U73">
        <v>-230.797662333185</v>
      </c>
      <c r="V73">
        <v>-231.854223336351</v>
      </c>
      <c r="X73" t="s">
        <v>184</v>
      </c>
      <c r="Y73">
        <v>-230.79766123431801</v>
      </c>
      <c r="Z73">
        <v>-231.85421552509001</v>
      </c>
      <c r="AB73" t="s">
        <v>184</v>
      </c>
      <c r="AC73">
        <v>-227.923660808802</v>
      </c>
      <c r="AD73">
        <v>-228.83369896586001</v>
      </c>
    </row>
    <row r="74" spans="1:30" x14ac:dyDescent="0.2">
      <c r="A74" t="s">
        <v>185</v>
      </c>
      <c r="C74" s="1">
        <f t="shared" si="0"/>
        <v>-0.54888049261980132</v>
      </c>
      <c r="D74" s="1">
        <f t="shared" si="1"/>
        <v>-0.54964303715326801</v>
      </c>
      <c r="E74" s="1">
        <f t="shared" si="2"/>
        <v>-0.54926176488653466</v>
      </c>
      <c r="G74" s="1">
        <f t="shared" si="3"/>
        <v>3.179441803141541</v>
      </c>
      <c r="H74" s="1">
        <f t="shared" si="4"/>
        <v>3.1713665929890333</v>
      </c>
      <c r="I74" s="1">
        <f t="shared" si="5"/>
        <v>3.1754041980652872</v>
      </c>
      <c r="L74" t="s">
        <v>185</v>
      </c>
      <c r="M74">
        <v>-325.19196920355603</v>
      </c>
      <c r="N74">
        <v>-326.63948814658698</v>
      </c>
      <c r="P74" t="s">
        <v>405</v>
      </c>
      <c r="Q74">
        <v>-78.070612116223998</v>
      </c>
      <c r="R74">
        <v>-78.443196162695003</v>
      </c>
      <c r="T74" t="s">
        <v>406</v>
      </c>
      <c r="U74">
        <v>-247.12223299922999</v>
      </c>
      <c r="V74">
        <v>-248.19123808973899</v>
      </c>
      <c r="X74" t="s">
        <v>185</v>
      </c>
      <c r="Y74">
        <v>-247.12223242819201</v>
      </c>
      <c r="Z74">
        <v>-248.19123039976401</v>
      </c>
      <c r="AB74" t="s">
        <v>185</v>
      </c>
      <c r="AC74">
        <v>-78.070611472069999</v>
      </c>
      <c r="AD74">
        <v>-78.443190984004005</v>
      </c>
    </row>
    <row r="75" spans="1:30" x14ac:dyDescent="0.2">
      <c r="A75" t="s">
        <v>186</v>
      </c>
      <c r="C75" s="1">
        <f t="shared" si="0"/>
        <v>2.5301796543512749</v>
      </c>
      <c r="D75" s="1">
        <f t="shared" si="1"/>
        <v>2.5297739594105515</v>
      </c>
      <c r="E75" s="1">
        <f t="shared" si="2"/>
        <v>2.5299768068809132</v>
      </c>
      <c r="G75" s="1">
        <f t="shared" si="3"/>
        <v>4.2196562491289784</v>
      </c>
      <c r="H75" s="1">
        <f t="shared" si="4"/>
        <v>4.2150028633147771</v>
      </c>
      <c r="I75" s="1">
        <f t="shared" si="5"/>
        <v>4.2173295562218778</v>
      </c>
      <c r="L75" t="s">
        <v>186</v>
      </c>
      <c r="M75">
        <v>-323.65459451299398</v>
      </c>
      <c r="N75">
        <v>-325.10058880655902</v>
      </c>
      <c r="P75" t="s">
        <v>407</v>
      </c>
      <c r="Q75">
        <v>-76.854228287213999</v>
      </c>
      <c r="R75">
        <v>-77.200486226465998</v>
      </c>
      <c r="T75" t="s">
        <v>408</v>
      </c>
      <c r="U75">
        <v>-246.79633477452799</v>
      </c>
      <c r="V75">
        <v>-247.893385545748</v>
      </c>
      <c r="X75" t="s">
        <v>186</v>
      </c>
      <c r="Y75">
        <v>-246.79633455605901</v>
      </c>
      <c r="Z75">
        <v>-247.89338176579</v>
      </c>
      <c r="AB75" t="s">
        <v>186</v>
      </c>
      <c r="AC75">
        <v>-76.854227859166997</v>
      </c>
      <c r="AD75">
        <v>-77.200482590782002</v>
      </c>
    </row>
    <row r="76" spans="1:30" x14ac:dyDescent="0.2">
      <c r="A76" t="s">
        <v>187</v>
      </c>
      <c r="C76" s="1">
        <f t="shared" ref="C76" si="6">627.5095*(Y76+AC76-M76)</f>
        <v>-0.46520286198883654</v>
      </c>
      <c r="D76" s="1">
        <f t="shared" ref="D76" si="7">627.5095*(Q76+U76-M76)</f>
        <v>-0.46598536505131749</v>
      </c>
      <c r="E76" s="1">
        <f t="shared" ref="E76" si="8">(C76+D76)/2</f>
        <v>-0.46559411352007701</v>
      </c>
      <c r="G76" s="1">
        <f t="shared" ref="G76" si="9">627.5095*(Z76+AD76-N76)</f>
        <v>4.5617686039949037</v>
      </c>
      <c r="H76" s="1">
        <f t="shared" ref="H76" si="10">627.5095*(R76+V76-N76)</f>
        <v>4.5542186939251037</v>
      </c>
      <c r="I76" s="1">
        <f t="shared" ref="I76" si="11">(G76+H76)/2</f>
        <v>4.5579936489600037</v>
      </c>
      <c r="L76" t="s">
        <v>187</v>
      </c>
      <c r="M76">
        <v>-342.05843872629799</v>
      </c>
      <c r="N76">
        <v>-343.61596892058202</v>
      </c>
      <c r="P76" t="s">
        <v>409</v>
      </c>
      <c r="Q76">
        <v>-246.796260401762</v>
      </c>
      <c r="R76">
        <v>-247.89336838241701</v>
      </c>
      <c r="T76" t="s">
        <v>410</v>
      </c>
      <c r="U76">
        <v>-95.262920919452995</v>
      </c>
      <c r="V76">
        <v>-95.715342929006994</v>
      </c>
      <c r="X76" t="s">
        <v>187</v>
      </c>
      <c r="Y76">
        <v>-95.262920493248998</v>
      </c>
      <c r="Z76">
        <v>-95.715338365467005</v>
      </c>
      <c r="AB76" t="s">
        <v>187</v>
      </c>
      <c r="AC76">
        <v>-246.79625958096801</v>
      </c>
      <c r="AD76">
        <v>-247.89336091441001</v>
      </c>
    </row>
  </sheetData>
  <pageMargins left="0.7" right="0.7" top="0.75" bottom="0.75" header="0.3" footer="0.3"/>
  <pageSetup paperSize="9" orientation="portrait" horizontalDpi="4294967292" verticalDpi="429496729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76"/>
  <sheetViews>
    <sheetView workbookViewId="0">
      <selection activeCell="C7" sqref="C7"/>
    </sheetView>
  </sheetViews>
  <sheetFormatPr baseColWidth="10" defaultRowHeight="16" x14ac:dyDescent="0.2"/>
  <sheetData>
    <row r="1" spans="1:31" ht="21" thickBot="1" x14ac:dyDescent="0.3">
      <c r="A1" s="12" t="s">
        <v>516</v>
      </c>
    </row>
    <row r="2" spans="1:31" ht="17" thickTop="1" x14ac:dyDescent="0.2"/>
    <row r="5" spans="1:31" ht="18" thickBot="1" x14ac:dyDescent="0.25">
      <c r="C5" s="18" t="s">
        <v>419</v>
      </c>
    </row>
    <row r="6" spans="1:31" ht="19" thickTop="1" thickBot="1" x14ac:dyDescent="0.25">
      <c r="C6" s="18" t="s">
        <v>535</v>
      </c>
    </row>
    <row r="7" spans="1:31" ht="17" thickTop="1" x14ac:dyDescent="0.2"/>
    <row r="9" spans="1:31" x14ac:dyDescent="0.2">
      <c r="C9" s="2" t="s">
        <v>0</v>
      </c>
      <c r="D9" s="2"/>
      <c r="E9" s="2"/>
      <c r="F9" s="2"/>
      <c r="G9" s="2" t="s">
        <v>412</v>
      </c>
      <c r="H9" s="2"/>
      <c r="I9" s="2"/>
      <c r="M9" t="s">
        <v>269</v>
      </c>
      <c r="Q9" t="s">
        <v>270</v>
      </c>
      <c r="U9" t="s">
        <v>271</v>
      </c>
      <c r="Y9" t="s">
        <v>276</v>
      </c>
      <c r="AC9" t="s">
        <v>277</v>
      </c>
    </row>
    <row r="10" spans="1:31" x14ac:dyDescent="0.2">
      <c r="C10" s="2" t="s">
        <v>262</v>
      </c>
      <c r="D10" s="2" t="s">
        <v>138</v>
      </c>
      <c r="E10" s="2" t="s">
        <v>274</v>
      </c>
      <c r="F10" s="2"/>
      <c r="G10" s="2" t="s">
        <v>262</v>
      </c>
      <c r="H10" s="2" t="s">
        <v>138</v>
      </c>
      <c r="I10" s="2" t="s">
        <v>274</v>
      </c>
      <c r="M10" t="s">
        <v>0</v>
      </c>
      <c r="N10" t="s">
        <v>1</v>
      </c>
      <c r="O10" t="s">
        <v>318</v>
      </c>
      <c r="Q10" t="s">
        <v>0</v>
      </c>
      <c r="R10" t="s">
        <v>1</v>
      </c>
      <c r="S10" t="s">
        <v>318</v>
      </c>
      <c r="U10" t="s">
        <v>0</v>
      </c>
      <c r="V10" t="s">
        <v>1</v>
      </c>
      <c r="W10" t="s">
        <v>318</v>
      </c>
      <c r="Y10" t="s">
        <v>0</v>
      </c>
      <c r="Z10" t="s">
        <v>1</v>
      </c>
      <c r="AA10" t="s">
        <v>318</v>
      </c>
      <c r="AC10" t="s">
        <v>0</v>
      </c>
      <c r="AD10" t="s">
        <v>1</v>
      </c>
      <c r="AE10" t="s">
        <v>318</v>
      </c>
    </row>
    <row r="11" spans="1:31" x14ac:dyDescent="0.2">
      <c r="A11" t="s">
        <v>140</v>
      </c>
      <c r="C11" s="1">
        <f>627.5095*(Y11+AC11-M11)</f>
        <v>3.6694659872810895</v>
      </c>
      <c r="D11" s="1">
        <f>627.5095*(Q11+U11-M11)</f>
        <v>3.6684352307523094</v>
      </c>
      <c r="E11" s="1">
        <f>(C11+D11)/2</f>
        <v>3.6689506090166994</v>
      </c>
      <c r="G11" s="1">
        <f>627.5095*(Z11+AD11-N11)</f>
        <v>4.9734538771229655</v>
      </c>
      <c r="H11" s="1">
        <f>627.5095*(R11+V11-N11)</f>
        <v>4.9631287341394783</v>
      </c>
      <c r="I11" s="1">
        <f>(G11+H11)/2</f>
        <v>4.9682913056312223</v>
      </c>
      <c r="L11" t="s">
        <v>140</v>
      </c>
      <c r="M11">
        <v>-152.14013212135399</v>
      </c>
      <c r="N11">
        <v>-152.74362122512301</v>
      </c>
      <c r="O11">
        <v>-152.744948852226</v>
      </c>
      <c r="P11" t="s">
        <v>222</v>
      </c>
      <c r="Q11">
        <v>-76.067239465886999</v>
      </c>
      <c r="R11">
        <v>-76.367879953854001</v>
      </c>
      <c r="S11">
        <v>-76.368894381470994</v>
      </c>
      <c r="T11" t="s">
        <v>242</v>
      </c>
      <c r="U11">
        <v>-76.067046632051003</v>
      </c>
      <c r="V11">
        <v>-76.367832022510001</v>
      </c>
      <c r="W11">
        <v>-76.368844635963001</v>
      </c>
      <c r="X11" t="s">
        <v>140</v>
      </c>
      <c r="Y11">
        <v>-76.067045852750994</v>
      </c>
      <c r="Z11">
        <v>-76.367827588512995</v>
      </c>
      <c r="AA11">
        <v>-76.368840279104006</v>
      </c>
      <c r="AB11" t="s">
        <v>140</v>
      </c>
      <c r="AC11">
        <v>-76.067238602572004</v>
      </c>
      <c r="AD11">
        <v>-76.367867933688999</v>
      </c>
      <c r="AE11">
        <v>-76.368882297059002</v>
      </c>
    </row>
    <row r="12" spans="1:31" x14ac:dyDescent="0.2">
      <c r="A12" t="s">
        <v>141</v>
      </c>
      <c r="C12" s="1">
        <f t="shared" ref="C12:C75" si="0">627.5095*(Y12+AC12-M12)</f>
        <v>3.7181692768098382</v>
      </c>
      <c r="D12" s="1">
        <f t="shared" ref="D12:D75" si="1">627.5095*(Q12+U12-M12)</f>
        <v>3.7172254046371984</v>
      </c>
      <c r="E12" s="1">
        <f t="shared" ref="E12:E75" si="2">(C12+D12)/2</f>
        <v>3.7176973407235181</v>
      </c>
      <c r="G12" s="1">
        <f t="shared" ref="G12:G75" si="3">627.5095*(Z12+AD12-N12)</f>
        <v>5.7125989951254112</v>
      </c>
      <c r="H12" s="1">
        <f t="shared" ref="H12:H75" si="4">627.5095*(R12+V12-N12)</f>
        <v>5.7027784444696108</v>
      </c>
      <c r="I12" s="1">
        <f t="shared" ref="I12:I75" si="5">(G12+H12)/2</f>
        <v>5.7076887197975115</v>
      </c>
      <c r="L12" t="s">
        <v>141</v>
      </c>
      <c r="M12">
        <v>-191.174525372316</v>
      </c>
      <c r="N12">
        <v>-191.96378350929001</v>
      </c>
      <c r="O12">
        <v>-191.97034282228901</v>
      </c>
      <c r="P12" t="s">
        <v>223</v>
      </c>
      <c r="Q12">
        <v>-115.101615450453</v>
      </c>
      <c r="R12">
        <v>-115.586875120866</v>
      </c>
      <c r="S12">
        <v>-115.593362110291</v>
      </c>
      <c r="T12" t="s">
        <v>243</v>
      </c>
      <c r="U12">
        <v>-76.066986146359</v>
      </c>
      <c r="V12">
        <v>-76.367820432871994</v>
      </c>
      <c r="W12">
        <v>-76.368833156544994</v>
      </c>
      <c r="X12" t="s">
        <v>141</v>
      </c>
      <c r="Y12">
        <v>-76.066985029465997</v>
      </c>
      <c r="Z12">
        <v>-76.367812181481</v>
      </c>
      <c r="AA12">
        <v>-76.368825167807998</v>
      </c>
      <c r="AB12" t="s">
        <v>141</v>
      </c>
      <c r="AC12">
        <v>-115.10161506319</v>
      </c>
      <c r="AD12">
        <v>-115.586867722214</v>
      </c>
      <c r="AE12">
        <v>-115.593354495851</v>
      </c>
    </row>
    <row r="13" spans="1:31" x14ac:dyDescent="0.2">
      <c r="A13" t="s">
        <v>142</v>
      </c>
      <c r="C13" s="1">
        <f t="shared" si="0"/>
        <v>4.6166056921948231</v>
      </c>
      <c r="D13" s="1">
        <f t="shared" si="1"/>
        <v>4.6153217393484134</v>
      </c>
      <c r="E13" s="1">
        <f t="shared" si="2"/>
        <v>4.6159637157716187</v>
      </c>
      <c r="G13" s="1">
        <f t="shared" si="3"/>
        <v>7.1039795236887038</v>
      </c>
      <c r="H13" s="1">
        <f t="shared" si="4"/>
        <v>7.0948976157247516</v>
      </c>
      <c r="I13" s="1">
        <f t="shared" si="5"/>
        <v>7.0994385697067273</v>
      </c>
      <c r="L13" t="s">
        <v>142</v>
      </c>
      <c r="M13">
        <v>-171.33711066052001</v>
      </c>
      <c r="N13">
        <v>-172.09444314450801</v>
      </c>
      <c r="O13">
        <v>-172.10392418390299</v>
      </c>
      <c r="P13" t="s">
        <v>224</v>
      </c>
      <c r="Q13">
        <v>-95.263059842757002</v>
      </c>
      <c r="R13">
        <v>-95.715415833902</v>
      </c>
      <c r="S13">
        <v>-95.724974538568006</v>
      </c>
      <c r="T13" t="s">
        <v>244</v>
      </c>
      <c r="U13">
        <v>-76.066695834708</v>
      </c>
      <c r="V13">
        <v>-76.367720872033004</v>
      </c>
      <c r="W13">
        <v>-76.368733518210007</v>
      </c>
      <c r="X13" t="s">
        <v>142</v>
      </c>
      <c r="Y13">
        <v>-76.066694599032999</v>
      </c>
      <c r="Z13">
        <v>-76.367712402204006</v>
      </c>
      <c r="AA13">
        <v>-76.368725313043996</v>
      </c>
      <c r="AB13" t="s">
        <v>411</v>
      </c>
      <c r="AC13">
        <v>-95.263059032323</v>
      </c>
      <c r="AD13">
        <v>-95.715409830789994</v>
      </c>
      <c r="AE13">
        <v>-95.724968476146003</v>
      </c>
    </row>
    <row r="14" spans="1:31" x14ac:dyDescent="0.2">
      <c r="A14" t="s">
        <v>143</v>
      </c>
      <c r="C14" s="1">
        <f t="shared" si="0"/>
        <v>5.7907707055875512</v>
      </c>
      <c r="D14" s="1">
        <f t="shared" si="1"/>
        <v>5.7899465025841605</v>
      </c>
      <c r="E14" s="1">
        <f t="shared" si="2"/>
        <v>5.7903586040858563</v>
      </c>
      <c r="G14" s="1">
        <f t="shared" si="3"/>
        <v>8.0985939273063572</v>
      </c>
      <c r="H14" s="1">
        <f t="shared" si="4"/>
        <v>8.0873849158809765</v>
      </c>
      <c r="I14" s="1">
        <f t="shared" si="5"/>
        <v>8.0929894215936677</v>
      </c>
      <c r="L14" t="s">
        <v>143</v>
      </c>
      <c r="M14">
        <v>-323.19785505239702</v>
      </c>
      <c r="N14">
        <v>-324.571859471815</v>
      </c>
      <c r="O14">
        <v>-324.57566822673601</v>
      </c>
      <c r="P14" t="s">
        <v>225</v>
      </c>
      <c r="Q14">
        <v>-247.121847820227</v>
      </c>
      <c r="R14">
        <v>-248.191216342389</v>
      </c>
      <c r="S14">
        <v>-248.19528332163199</v>
      </c>
      <c r="T14" t="s">
        <v>245</v>
      </c>
      <c r="U14">
        <v>-76.066780365480994</v>
      </c>
      <c r="V14">
        <v>-76.367755061729994</v>
      </c>
      <c r="W14">
        <v>-76.368768011455003</v>
      </c>
      <c r="X14" t="s">
        <v>143</v>
      </c>
      <c r="Y14">
        <v>-76.0667792908</v>
      </c>
      <c r="Z14">
        <v>-76.367744613303003</v>
      </c>
      <c r="AA14">
        <v>-76.368757702246995</v>
      </c>
      <c r="AB14" t="s">
        <v>143</v>
      </c>
      <c r="AC14">
        <v>-247.12184758145699</v>
      </c>
      <c r="AD14">
        <v>-248.19120892812001</v>
      </c>
      <c r="AE14">
        <v>-248.195275440567</v>
      </c>
    </row>
    <row r="15" spans="1:31" x14ac:dyDescent="0.2">
      <c r="A15" t="s">
        <v>144</v>
      </c>
      <c r="C15" s="1">
        <f t="shared" si="0"/>
        <v>3.5368143400316625</v>
      </c>
      <c r="D15" s="1">
        <f t="shared" si="1"/>
        <v>3.5361959407391037</v>
      </c>
      <c r="E15" s="1">
        <f t="shared" si="2"/>
        <v>3.5365051403853833</v>
      </c>
      <c r="G15" s="1">
        <f t="shared" si="3"/>
        <v>5.8571380329782725</v>
      </c>
      <c r="H15" s="1">
        <f t="shared" si="4"/>
        <v>5.8487070631946523</v>
      </c>
      <c r="I15" s="1">
        <f t="shared" si="5"/>
        <v>5.8529225480864628</v>
      </c>
      <c r="L15" t="s">
        <v>144</v>
      </c>
      <c r="M15">
        <v>-230.20869190335</v>
      </c>
      <c r="N15">
        <v>-231.18293430549301</v>
      </c>
      <c r="O15">
        <v>-231.19477811991101</v>
      </c>
      <c r="P15" t="s">
        <v>226</v>
      </c>
      <c r="Q15">
        <v>-115.101643541008</v>
      </c>
      <c r="R15">
        <v>-115.58688093251099</v>
      </c>
      <c r="S15">
        <v>-115.59336762262799</v>
      </c>
      <c r="T15" t="s">
        <v>246</v>
      </c>
      <c r="U15">
        <v>-115.10141307564</v>
      </c>
      <c r="V15">
        <v>-115.586732865383</v>
      </c>
      <c r="W15">
        <v>-115.59317238606</v>
      </c>
      <c r="X15" t="s">
        <v>144</v>
      </c>
      <c r="Y15">
        <v>-115.10141257454001</v>
      </c>
      <c r="Z15">
        <v>-115.586727796071</v>
      </c>
      <c r="AA15">
        <v>-115.593167460963</v>
      </c>
      <c r="AB15" t="s">
        <v>144</v>
      </c>
      <c r="AC15">
        <v>-115.101643056626</v>
      </c>
      <c r="AD15">
        <v>-115.58687256621801</v>
      </c>
      <c r="AE15">
        <v>-115.59335906843801</v>
      </c>
    </row>
    <row r="16" spans="1:31" x14ac:dyDescent="0.2">
      <c r="A16" t="s">
        <v>145</v>
      </c>
      <c r="C16" s="1">
        <f t="shared" si="0"/>
        <v>4.2549289854459866</v>
      </c>
      <c r="D16" s="1">
        <f t="shared" si="1"/>
        <v>4.2542172158532088</v>
      </c>
      <c r="E16" s="1">
        <f t="shared" si="2"/>
        <v>4.2545731006495977</v>
      </c>
      <c r="G16" s="1">
        <f t="shared" si="3"/>
        <v>7.7461742413426053</v>
      </c>
      <c r="H16" s="1">
        <f t="shared" si="4"/>
        <v>7.738850207120918</v>
      </c>
      <c r="I16" s="1">
        <f t="shared" si="5"/>
        <v>7.7425122242317617</v>
      </c>
      <c r="L16" t="s">
        <v>145</v>
      </c>
      <c r="M16">
        <v>-210.37075682649399</v>
      </c>
      <c r="N16">
        <v>-211.314239492361</v>
      </c>
      <c r="O16">
        <v>-211.32873015775701</v>
      </c>
      <c r="P16" t="s">
        <v>227</v>
      </c>
      <c r="Q16">
        <v>-95.263055910473994</v>
      </c>
      <c r="R16">
        <v>-95.715415360812003</v>
      </c>
      <c r="S16">
        <v>-95.724977738915996</v>
      </c>
      <c r="T16" t="s">
        <v>247</v>
      </c>
      <c r="U16">
        <v>-115.10092138962899</v>
      </c>
      <c r="V16">
        <v>-115.586491489243</v>
      </c>
      <c r="W16">
        <v>-115.592913999758</v>
      </c>
      <c r="X16" t="s">
        <v>145</v>
      </c>
      <c r="Y16">
        <v>-115.100920911003</v>
      </c>
      <c r="Z16">
        <v>-115.58648644285699</v>
      </c>
      <c r="AA16">
        <v>-115.592909004817</v>
      </c>
      <c r="AB16" t="s">
        <v>145</v>
      </c>
      <c r="AC16">
        <v>-95.263055254823001</v>
      </c>
      <c r="AD16">
        <v>-95.715408735606999</v>
      </c>
      <c r="AE16">
        <v>-95.724971032637001</v>
      </c>
    </row>
    <row r="17" spans="1:31" x14ac:dyDescent="0.2">
      <c r="A17" t="s">
        <v>146</v>
      </c>
      <c r="C17" s="1">
        <f t="shared" si="0"/>
        <v>5.2333931099039646</v>
      </c>
      <c r="D17" s="1">
        <f t="shared" si="1"/>
        <v>5.2326871805608102</v>
      </c>
      <c r="E17" s="1">
        <f t="shared" si="2"/>
        <v>5.2330401452323869</v>
      </c>
      <c r="G17" s="1">
        <f t="shared" si="3"/>
        <v>8.2094624463649719</v>
      </c>
      <c r="H17" s="1">
        <f t="shared" si="4"/>
        <v>8.1991913488669557</v>
      </c>
      <c r="I17" s="1">
        <f t="shared" si="5"/>
        <v>8.2043268976159638</v>
      </c>
      <c r="L17" t="s">
        <v>146</v>
      </c>
      <c r="M17">
        <v>-362.23164563159298</v>
      </c>
      <c r="N17">
        <v>-363.79091599175899</v>
      </c>
      <c r="O17">
        <v>-363.79997038673599</v>
      </c>
      <c r="P17" t="s">
        <v>228</v>
      </c>
      <c r="Q17">
        <v>-247.12220695598199</v>
      </c>
      <c r="R17">
        <v>-248.191251678019</v>
      </c>
      <c r="S17">
        <v>-248.19542431772399</v>
      </c>
      <c r="T17" t="s">
        <v>248</v>
      </c>
      <c r="U17">
        <v>-115.10109985814201</v>
      </c>
      <c r="V17">
        <v>-115.586598071159</v>
      </c>
      <c r="W17">
        <v>-115.59302926466999</v>
      </c>
      <c r="X17" t="s">
        <v>146</v>
      </c>
      <c r="Y17">
        <v>-115.10109911560799</v>
      </c>
      <c r="Z17">
        <v>-115.58659031915499</v>
      </c>
      <c r="AA17">
        <v>-115.593021659049</v>
      </c>
      <c r="AB17" t="s">
        <v>146</v>
      </c>
      <c r="AC17">
        <v>-247.12220657354601</v>
      </c>
      <c r="AD17">
        <v>-248.19124306198799</v>
      </c>
      <c r="AE17">
        <v>-248.19541519985299</v>
      </c>
    </row>
    <row r="18" spans="1:31" x14ac:dyDescent="0.2">
      <c r="A18" t="s">
        <v>147</v>
      </c>
      <c r="C18" s="1">
        <f t="shared" si="0"/>
        <v>3.4985331380596261</v>
      </c>
      <c r="D18" s="1">
        <f t="shared" si="1"/>
        <v>3.4976814225584292</v>
      </c>
      <c r="E18" s="1">
        <f t="shared" si="2"/>
        <v>3.4981072803090276</v>
      </c>
      <c r="G18" s="1">
        <f t="shared" si="3"/>
        <v>5.0498181995437061</v>
      </c>
      <c r="H18" s="1">
        <f t="shared" si="4"/>
        <v>5.0397182866782071</v>
      </c>
      <c r="I18" s="1">
        <f t="shared" si="5"/>
        <v>5.0447682431109566</v>
      </c>
      <c r="L18" t="s">
        <v>147</v>
      </c>
      <c r="M18">
        <v>-191.174322306562</v>
      </c>
      <c r="N18">
        <v>-191.96267391872499</v>
      </c>
      <c r="O18">
        <v>-191.96932174905501</v>
      </c>
      <c r="P18" t="s">
        <v>229</v>
      </c>
      <c r="Q18">
        <v>-76.067248374231994</v>
      </c>
      <c r="R18">
        <v>-76.367883094795005</v>
      </c>
      <c r="S18">
        <v>-76.368897892795999</v>
      </c>
      <c r="T18" t="s">
        <v>249</v>
      </c>
      <c r="U18">
        <v>-115.101500022417</v>
      </c>
      <c r="V18">
        <v>-115.586759521955</v>
      </c>
      <c r="W18">
        <v>-115.593200890174</v>
      </c>
      <c r="X18" t="s">
        <v>147</v>
      </c>
      <c r="Y18">
        <v>-115.101499745989</v>
      </c>
      <c r="Z18">
        <v>-115.586757013987</v>
      </c>
      <c r="AA18">
        <v>-115.593198357305</v>
      </c>
      <c r="AB18" t="s">
        <v>147</v>
      </c>
      <c r="AC18">
        <v>-76.067247293365</v>
      </c>
      <c r="AD18">
        <v>-76.367869507527999</v>
      </c>
      <c r="AE18">
        <v>-76.368884298517997</v>
      </c>
    </row>
    <row r="19" spans="1:31" x14ac:dyDescent="0.2">
      <c r="A19" t="s">
        <v>148</v>
      </c>
      <c r="C19" s="1">
        <f t="shared" si="0"/>
        <v>0.91002729897154822</v>
      </c>
      <c r="D19" s="1">
        <f t="shared" si="1"/>
        <v>0.90953185325073382</v>
      </c>
      <c r="E19" s="1">
        <f t="shared" si="2"/>
        <v>0.90977957611114102</v>
      </c>
      <c r="G19" s="1">
        <f t="shared" si="3"/>
        <v>3.0669329460643788</v>
      </c>
      <c r="H19" s="1">
        <f t="shared" si="4"/>
        <v>3.0606211744081735</v>
      </c>
      <c r="I19" s="1">
        <f t="shared" si="5"/>
        <v>3.0637770602362764</v>
      </c>
      <c r="L19" t="s">
        <v>148</v>
      </c>
      <c r="M19">
        <v>-210.36610868401701</v>
      </c>
      <c r="N19">
        <v>-211.307126776942</v>
      </c>
      <c r="O19">
        <v>-211.32226383558401</v>
      </c>
      <c r="P19" t="s">
        <v>230</v>
      </c>
      <c r="Q19">
        <v>-115.10168362829199</v>
      </c>
      <c r="R19">
        <v>-115.586883005544</v>
      </c>
      <c r="S19">
        <v>-115.59335427263601</v>
      </c>
      <c r="T19" t="s">
        <v>250</v>
      </c>
      <c r="U19">
        <v>-95.262975624516002</v>
      </c>
      <c r="V19">
        <v>-95.715366361296006</v>
      </c>
      <c r="W19">
        <v>-95.724905537881</v>
      </c>
      <c r="X19" t="s">
        <v>148</v>
      </c>
      <c r="Y19">
        <v>-95.262975338315002</v>
      </c>
      <c r="Z19">
        <v>-95.715363774886001</v>
      </c>
      <c r="AA19">
        <v>-95.724902988845997</v>
      </c>
      <c r="AB19" t="s">
        <v>148</v>
      </c>
      <c r="AC19">
        <v>-115.10168312495</v>
      </c>
      <c r="AD19">
        <v>-115.586875533506</v>
      </c>
      <c r="AE19">
        <v>-115.593346726208</v>
      </c>
    </row>
    <row r="20" spans="1:31" x14ac:dyDescent="0.2">
      <c r="A20" t="s">
        <v>149</v>
      </c>
      <c r="C20" s="1">
        <f t="shared" si="0"/>
        <v>0.91407467626704031</v>
      </c>
      <c r="D20" s="1">
        <f t="shared" si="1"/>
        <v>0.91345582074009202</v>
      </c>
      <c r="E20" s="1">
        <f t="shared" si="2"/>
        <v>0.91376524850356611</v>
      </c>
      <c r="G20" s="1">
        <f t="shared" si="3"/>
        <v>4.2980351023278569</v>
      </c>
      <c r="H20" s="1">
        <f t="shared" si="4"/>
        <v>4.2920330662029516</v>
      </c>
      <c r="I20" s="1">
        <f t="shared" si="5"/>
        <v>4.2950340842654047</v>
      </c>
      <c r="L20" t="s">
        <v>149</v>
      </c>
      <c r="M20">
        <v>-190.52737325784599</v>
      </c>
      <c r="N20">
        <v>-191.43758230186199</v>
      </c>
      <c r="O20">
        <v>-191.45539222969799</v>
      </c>
      <c r="P20" t="s">
        <v>231</v>
      </c>
      <c r="Q20">
        <v>-95.263003182521999</v>
      </c>
      <c r="R20">
        <v>-95.715390405435002</v>
      </c>
      <c r="S20">
        <v>-95.724950828535</v>
      </c>
      <c r="T20" t="s">
        <v>251</v>
      </c>
      <c r="U20">
        <v>-95.262914390874997</v>
      </c>
      <c r="V20">
        <v>-95.715352106645</v>
      </c>
      <c r="W20">
        <v>-95.724894409561003</v>
      </c>
      <c r="X20" t="s">
        <v>149</v>
      </c>
      <c r="Y20">
        <v>-95.262913959516993</v>
      </c>
      <c r="Z20">
        <v>-95.715347930481997</v>
      </c>
      <c r="AA20">
        <v>-95.724890278361002</v>
      </c>
      <c r="AB20" t="s">
        <v>149</v>
      </c>
      <c r="AC20">
        <v>-95.263002627671</v>
      </c>
      <c r="AD20">
        <v>-95.715385016745003</v>
      </c>
      <c r="AE20">
        <v>-95.724945404482</v>
      </c>
    </row>
    <row r="21" spans="1:31" x14ac:dyDescent="0.2">
      <c r="A21" t="s">
        <v>150</v>
      </c>
      <c r="C21" s="1">
        <f t="shared" si="0"/>
        <v>1.4867433098551142</v>
      </c>
      <c r="D21" s="1">
        <f t="shared" si="1"/>
        <v>1.4860661919606701</v>
      </c>
      <c r="E21" s="1">
        <f t="shared" si="2"/>
        <v>1.4864047509078921</v>
      </c>
      <c r="G21" s="1">
        <f t="shared" si="3"/>
        <v>5.5456832778431941</v>
      </c>
      <c r="H21" s="1">
        <f t="shared" si="4"/>
        <v>5.5368520316802732</v>
      </c>
      <c r="I21" s="1">
        <f t="shared" si="5"/>
        <v>5.5412676547617341</v>
      </c>
      <c r="L21" t="s">
        <v>150</v>
      </c>
      <c r="M21">
        <v>-342.38767224033103</v>
      </c>
      <c r="N21">
        <v>-343.91554690569097</v>
      </c>
      <c r="O21">
        <v>-343.92758000093102</v>
      </c>
      <c r="P21" t="s">
        <v>319</v>
      </c>
      <c r="Q21">
        <v>-247.12240694831999</v>
      </c>
      <c r="R21">
        <v>-248.19139408728299</v>
      </c>
      <c r="S21">
        <v>-248.19557800354099</v>
      </c>
      <c r="T21" t="s">
        <v>320</v>
      </c>
      <c r="U21">
        <v>-95.262897094888999</v>
      </c>
      <c r="V21">
        <v>-95.715329283415002</v>
      </c>
      <c r="W21">
        <v>-95.724875871774998</v>
      </c>
      <c r="X21" t="s">
        <v>150</v>
      </c>
      <c r="Y21">
        <v>-95.262896552035997</v>
      </c>
      <c r="Z21">
        <v>-95.715323987572006</v>
      </c>
      <c r="AA21">
        <v>-95.724870598313004</v>
      </c>
      <c r="AB21" t="s">
        <v>150</v>
      </c>
      <c r="AC21">
        <v>-247.12240641211699</v>
      </c>
      <c r="AD21">
        <v>-248.19138530964</v>
      </c>
      <c r="AE21">
        <v>-248.195568841642</v>
      </c>
    </row>
    <row r="22" spans="1:31" x14ac:dyDescent="0.2">
      <c r="A22" t="s">
        <v>151</v>
      </c>
      <c r="C22" s="1">
        <f t="shared" si="0"/>
        <v>4.5272834974872849</v>
      </c>
      <c r="D22" s="1">
        <f t="shared" si="1"/>
        <v>4.5261006540004036</v>
      </c>
      <c r="E22" s="1">
        <f t="shared" si="2"/>
        <v>4.5266920757438438</v>
      </c>
      <c r="G22" s="1">
        <f t="shared" si="3"/>
        <v>7.5405492771735263</v>
      </c>
      <c r="H22" s="1">
        <f t="shared" si="4"/>
        <v>7.530577308457274</v>
      </c>
      <c r="I22" s="1">
        <f t="shared" si="5"/>
        <v>7.5355632928154002</v>
      </c>
      <c r="L22" t="s">
        <v>151</v>
      </c>
      <c r="M22">
        <v>-171.33692729740699</v>
      </c>
      <c r="N22">
        <v>-172.09511662485301</v>
      </c>
      <c r="O22">
        <v>-172.10441146665201</v>
      </c>
      <c r="P22" t="s">
        <v>232</v>
      </c>
      <c r="Q22">
        <v>-76.066671921099996</v>
      </c>
      <c r="R22">
        <v>-76.367712308904999</v>
      </c>
      <c r="S22">
        <v>-76.368725273734995</v>
      </c>
      <c r="T22" t="s">
        <v>252</v>
      </c>
      <c r="U22">
        <v>-95.263042576095998</v>
      </c>
      <c r="V22">
        <v>-95.715403577619</v>
      </c>
      <c r="W22">
        <v>-95.724969128431994</v>
      </c>
      <c r="X22" t="s">
        <v>151</v>
      </c>
      <c r="Y22">
        <v>-95.263042012203996</v>
      </c>
      <c r="Z22">
        <v>-95.715398010434996</v>
      </c>
      <c r="AA22">
        <v>-95.724963463999998</v>
      </c>
      <c r="AB22" t="s">
        <v>151</v>
      </c>
      <c r="AC22">
        <v>-76.066670600010994</v>
      </c>
      <c r="AD22">
        <v>-76.367701984746006</v>
      </c>
      <c r="AE22">
        <v>-76.368715206274004</v>
      </c>
    </row>
    <row r="23" spans="1:31" x14ac:dyDescent="0.2">
      <c r="A23" t="s">
        <v>152</v>
      </c>
      <c r="C23" s="1">
        <f t="shared" si="0"/>
        <v>3.146920829661517</v>
      </c>
      <c r="D23" s="1">
        <f t="shared" si="1"/>
        <v>3.1462787820146687</v>
      </c>
      <c r="E23" s="1">
        <f t="shared" si="2"/>
        <v>3.1465998058380928</v>
      </c>
      <c r="G23" s="1">
        <f t="shared" si="3"/>
        <v>6.3409934253349656</v>
      </c>
      <c r="H23" s="1">
        <f t="shared" si="4"/>
        <v>6.3328770292074852</v>
      </c>
      <c r="I23" s="1">
        <f t="shared" si="5"/>
        <v>6.3369352272712254</v>
      </c>
      <c r="L23" t="s">
        <v>152</v>
      </c>
      <c r="M23">
        <v>-362.22908171039302</v>
      </c>
      <c r="N23">
        <v>-363.78835428911299</v>
      </c>
      <c r="O23">
        <v>-363.79767435296799</v>
      </c>
      <c r="P23" t="s">
        <v>321</v>
      </c>
      <c r="Q23">
        <v>-115.101693726043</v>
      </c>
      <c r="R23">
        <v>-115.586890636443</v>
      </c>
      <c r="S23">
        <v>-115.59337718707199</v>
      </c>
      <c r="T23" t="s">
        <v>322</v>
      </c>
      <c r="U23">
        <v>-247.12237407016701</v>
      </c>
      <c r="V23">
        <v>-248.19137157114901</v>
      </c>
      <c r="W23">
        <v>-248.19556912570999</v>
      </c>
      <c r="X23" t="s">
        <v>152</v>
      </c>
      <c r="Y23">
        <v>-247.12237365020999</v>
      </c>
      <c r="Z23">
        <v>-248.19136798841899</v>
      </c>
      <c r="AA23">
        <v>-248.195565463539</v>
      </c>
      <c r="AB23" t="s">
        <v>152</v>
      </c>
      <c r="AC23">
        <v>-115.101693122832</v>
      </c>
      <c r="AD23">
        <v>-115.586881284873</v>
      </c>
      <c r="AE23">
        <v>-115.593367666495</v>
      </c>
    </row>
    <row r="24" spans="1:31" x14ac:dyDescent="0.2">
      <c r="A24" t="s">
        <v>153</v>
      </c>
      <c r="C24" s="1">
        <f t="shared" si="0"/>
        <v>3.4671760628804011</v>
      </c>
      <c r="D24" s="1">
        <f t="shared" si="1"/>
        <v>3.4664399553293732</v>
      </c>
      <c r="E24" s="1">
        <f t="shared" si="2"/>
        <v>3.466808009104887</v>
      </c>
      <c r="G24" s="1">
        <f t="shared" si="3"/>
        <v>7.6987169202625472</v>
      </c>
      <c r="H24" s="1">
        <f t="shared" si="4"/>
        <v>7.691587974334154</v>
      </c>
      <c r="I24" s="1">
        <f t="shared" si="5"/>
        <v>7.6951524472983506</v>
      </c>
      <c r="L24" t="s">
        <v>153</v>
      </c>
      <c r="M24">
        <v>-342.39046406568099</v>
      </c>
      <c r="N24">
        <v>-343.918810335594</v>
      </c>
      <c r="O24">
        <v>-343.93087775128703</v>
      </c>
      <c r="P24" t="s">
        <v>323</v>
      </c>
      <c r="Q24">
        <v>-95.262985123465</v>
      </c>
      <c r="R24">
        <v>-95.715386595179993</v>
      </c>
      <c r="S24">
        <v>-95.724953725836997</v>
      </c>
      <c r="T24" t="s">
        <v>324</v>
      </c>
      <c r="U24">
        <v>-247.12195481874801</v>
      </c>
      <c r="V24">
        <v>-248.19116641526699</v>
      </c>
      <c r="W24">
        <v>-248.19535157872301</v>
      </c>
      <c r="X24" t="s">
        <v>153</v>
      </c>
      <c r="Y24">
        <v>-247.121954356739</v>
      </c>
      <c r="Z24">
        <v>-248.19116228088899</v>
      </c>
      <c r="AA24">
        <v>-248.19534732262201</v>
      </c>
      <c r="AB24" t="s">
        <v>153</v>
      </c>
      <c r="AC24">
        <v>-95.262984412411996</v>
      </c>
      <c r="AD24">
        <v>-95.715379368859999</v>
      </c>
      <c r="AE24">
        <v>-95.724946415782</v>
      </c>
    </row>
    <row r="25" spans="1:31" x14ac:dyDescent="0.2">
      <c r="A25" t="s">
        <v>154</v>
      </c>
      <c r="C25" s="1">
        <f t="shared" si="0"/>
        <v>4.6150320263912281</v>
      </c>
      <c r="D25" s="1">
        <f t="shared" si="1"/>
        <v>4.6143432179743247</v>
      </c>
      <c r="E25" s="1">
        <f t="shared" si="2"/>
        <v>4.6146876221827764</v>
      </c>
      <c r="G25" s="1">
        <f t="shared" si="3"/>
        <v>8.6993082075273076</v>
      </c>
      <c r="H25" s="1">
        <f t="shared" si="4"/>
        <v>8.6893639791317803</v>
      </c>
      <c r="I25" s="1">
        <f t="shared" si="5"/>
        <v>8.694336093329543</v>
      </c>
      <c r="L25" t="s">
        <v>154</v>
      </c>
      <c r="M25">
        <v>-494.25073429732402</v>
      </c>
      <c r="N25">
        <v>-496.39607821770699</v>
      </c>
      <c r="O25">
        <v>-496.40240971547598</v>
      </c>
      <c r="P25" t="s">
        <v>325</v>
      </c>
      <c r="Q25">
        <v>-247.12187130182201</v>
      </c>
      <c r="R25">
        <v>-248.191178063009</v>
      </c>
      <c r="S25">
        <v>-248.195270558901</v>
      </c>
      <c r="T25" t="s">
        <v>326</v>
      </c>
      <c r="U25">
        <v>-247.12150957182001</v>
      </c>
      <c r="V25">
        <v>-248.19105277234101</v>
      </c>
      <c r="W25">
        <v>-248.195126428008</v>
      </c>
      <c r="X25" t="s">
        <v>154</v>
      </c>
      <c r="Y25">
        <v>-247.121508986001</v>
      </c>
      <c r="Z25">
        <v>-248.191047434957</v>
      </c>
      <c r="AA25">
        <v>-248.19512095476199</v>
      </c>
      <c r="AB25" t="s">
        <v>154</v>
      </c>
      <c r="AC25">
        <v>-247.12187078995501</v>
      </c>
      <c r="AD25">
        <v>-248.191167553257</v>
      </c>
      <c r="AE25">
        <v>-248.195259515526</v>
      </c>
    </row>
    <row r="26" spans="1:31" x14ac:dyDescent="0.2">
      <c r="A26" t="s">
        <v>155</v>
      </c>
      <c r="C26" s="1">
        <f t="shared" si="0"/>
        <v>3.4190076731010115</v>
      </c>
      <c r="D26" s="1">
        <f t="shared" si="1"/>
        <v>3.418031098904835</v>
      </c>
      <c r="E26" s="1">
        <f t="shared" si="2"/>
        <v>3.4185193860029233</v>
      </c>
      <c r="G26" s="1">
        <f t="shared" si="3"/>
        <v>5.1666817335223492</v>
      </c>
      <c r="H26" s="1">
        <f t="shared" si="4"/>
        <v>5.1560818185668298</v>
      </c>
      <c r="I26" s="1">
        <f t="shared" si="5"/>
        <v>5.161381776044589</v>
      </c>
      <c r="L26" t="s">
        <v>155</v>
      </c>
      <c r="M26">
        <v>-323.19457569256798</v>
      </c>
      <c r="N26">
        <v>-324.56731718270203</v>
      </c>
      <c r="O26">
        <v>-324.57156426457499</v>
      </c>
      <c r="P26" t="s">
        <v>327</v>
      </c>
      <c r="Q26">
        <v>-76.067266549569993</v>
      </c>
      <c r="R26">
        <v>-76.367886039309994</v>
      </c>
      <c r="S26">
        <v>-76.368901083150007</v>
      </c>
      <c r="T26" t="s">
        <v>328</v>
      </c>
      <c r="U26">
        <v>-247.12186216395</v>
      </c>
      <c r="V26">
        <v>-248.19121440433301</v>
      </c>
      <c r="W26">
        <v>-248.19529129204301</v>
      </c>
      <c r="X26" t="s">
        <v>155</v>
      </c>
      <c r="Y26">
        <v>-247.12186194628501</v>
      </c>
      <c r="Z26">
        <v>-248.19121265140899</v>
      </c>
      <c r="AA26">
        <v>-248.19528949392901</v>
      </c>
      <c r="AB26" t="s">
        <v>155</v>
      </c>
      <c r="AC26">
        <v>-76.067265210965004</v>
      </c>
      <c r="AD26">
        <v>-76.367870900195001</v>
      </c>
      <c r="AE26">
        <v>-76.368886007070998</v>
      </c>
    </row>
    <row r="27" spans="1:31" x14ac:dyDescent="0.2">
      <c r="A27" t="s">
        <v>170</v>
      </c>
      <c r="C27" s="1">
        <f t="shared" si="0"/>
        <v>12.863477022002103</v>
      </c>
      <c r="D27" s="1">
        <f t="shared" si="1"/>
        <v>12.862566805056675</v>
      </c>
      <c r="E27" s="1">
        <f t="shared" si="2"/>
        <v>12.863021913529389</v>
      </c>
      <c r="G27" s="1">
        <f t="shared" si="3"/>
        <v>17.254128847435734</v>
      </c>
      <c r="H27" s="1">
        <f t="shared" si="4"/>
        <v>17.216379344313527</v>
      </c>
      <c r="I27" s="1">
        <f t="shared" si="5"/>
        <v>17.23525409587463</v>
      </c>
      <c r="L27" t="s">
        <v>170</v>
      </c>
      <c r="M27">
        <v>-825.32948747180706</v>
      </c>
      <c r="N27">
        <v>-828.66887889146005</v>
      </c>
      <c r="O27">
        <v>-828.62476655927003</v>
      </c>
      <c r="P27" t="s">
        <v>329</v>
      </c>
      <c r="Q27">
        <v>-412.654624270059</v>
      </c>
      <c r="R27">
        <v>-414.32078152276603</v>
      </c>
      <c r="S27">
        <v>-414.30022037731101</v>
      </c>
      <c r="T27" t="s">
        <v>330</v>
      </c>
      <c r="U27">
        <v>-412.65436539764301</v>
      </c>
      <c r="V27">
        <v>-414.32066132295398</v>
      </c>
      <c r="W27">
        <v>-414.30008414294099</v>
      </c>
      <c r="X27" t="s">
        <v>170</v>
      </c>
      <c r="Y27">
        <v>-412.65436472356703</v>
      </c>
      <c r="Z27">
        <v>-414.32062745824902</v>
      </c>
      <c r="AA27">
        <v>-414.30005024315801</v>
      </c>
      <c r="AB27" t="s">
        <v>170</v>
      </c>
      <c r="AC27">
        <v>-412.65462349361201</v>
      </c>
      <c r="AD27">
        <v>-414.32075522981103</v>
      </c>
      <c r="AE27">
        <v>-414.30019385085501</v>
      </c>
    </row>
    <row r="28" spans="1:31" x14ac:dyDescent="0.2">
      <c r="A28" t="s">
        <v>156</v>
      </c>
      <c r="C28" s="1">
        <f t="shared" si="0"/>
        <v>4.4421421739258742</v>
      </c>
      <c r="D28" s="1">
        <f t="shared" si="1"/>
        <v>4.4411208852995587</v>
      </c>
      <c r="E28" s="1">
        <f t="shared" si="2"/>
        <v>4.4416315296127165</v>
      </c>
      <c r="G28" s="1">
        <f t="shared" si="3"/>
        <v>7.088455653382713</v>
      </c>
      <c r="H28" s="1">
        <f t="shared" si="4"/>
        <v>7.0789316097794535</v>
      </c>
      <c r="I28" s="1">
        <f t="shared" si="5"/>
        <v>7.0836936315810828</v>
      </c>
      <c r="L28" t="s">
        <v>156</v>
      </c>
      <c r="M28">
        <v>-322.87015113533101</v>
      </c>
      <c r="N28">
        <v>-324.27241002394999</v>
      </c>
      <c r="O28">
        <v>-324.26435438338001</v>
      </c>
      <c r="P28" t="s">
        <v>331</v>
      </c>
      <c r="Q28">
        <v>-246.79636208569499</v>
      </c>
      <c r="R28">
        <v>-247.89339311803599</v>
      </c>
      <c r="S28">
        <v>-247.885404175936</v>
      </c>
      <c r="T28" t="s">
        <v>332</v>
      </c>
      <c r="U28">
        <v>-76.066711673301</v>
      </c>
      <c r="V28">
        <v>-76.367735910790003</v>
      </c>
      <c r="W28">
        <v>-76.368747067631006</v>
      </c>
      <c r="X28" t="s">
        <v>156</v>
      </c>
      <c r="Y28">
        <v>-76.066710289089002</v>
      </c>
      <c r="Z28">
        <v>-76.367725069320002</v>
      </c>
      <c r="AA28">
        <v>-76.368736702443002</v>
      </c>
      <c r="AB28" t="s">
        <v>156</v>
      </c>
      <c r="AC28">
        <v>-246.79636184238001</v>
      </c>
      <c r="AD28">
        <v>-247.893388781977</v>
      </c>
      <c r="AE28">
        <v>-247.885399152888</v>
      </c>
    </row>
    <row r="29" spans="1:31" x14ac:dyDescent="0.2">
      <c r="A29" t="s">
        <v>157</v>
      </c>
      <c r="C29" s="1">
        <f t="shared" si="0"/>
        <v>4.2515904372331779</v>
      </c>
      <c r="D29" s="1">
        <f t="shared" si="1"/>
        <v>4.2509965289579181</v>
      </c>
      <c r="E29" s="1">
        <f t="shared" si="2"/>
        <v>4.251293483095548</v>
      </c>
      <c r="G29" s="1">
        <f t="shared" si="3"/>
        <v>7.6944667827271536</v>
      </c>
      <c r="H29" s="1">
        <f t="shared" si="4"/>
        <v>7.6873192091807772</v>
      </c>
      <c r="I29" s="1">
        <f t="shared" si="5"/>
        <v>7.6908929959539654</v>
      </c>
      <c r="L29" t="s">
        <v>157</v>
      </c>
      <c r="M29">
        <v>-361.90407498964998</v>
      </c>
      <c r="N29">
        <v>-363.49215638950801</v>
      </c>
      <c r="O29">
        <v>-363.48918333829403</v>
      </c>
      <c r="P29" t="s">
        <v>233</v>
      </c>
      <c r="Q29">
        <v>-246.79635865623601</v>
      </c>
      <c r="R29">
        <v>-247.893389897498</v>
      </c>
      <c r="S29">
        <v>-247.88540017401601</v>
      </c>
      <c r="T29" t="s">
        <v>253</v>
      </c>
      <c r="U29">
        <v>-115.100941939514</v>
      </c>
      <c r="V29">
        <v>-115.586515969573</v>
      </c>
      <c r="W29">
        <v>-115.59294056524099</v>
      </c>
      <c r="X29" t="s">
        <v>157</v>
      </c>
      <c r="Y29">
        <v>-115.10094136734099</v>
      </c>
      <c r="Z29">
        <v>-115.586510020787</v>
      </c>
      <c r="AA29">
        <v>-115.592934772033</v>
      </c>
      <c r="AB29" t="s">
        <v>157</v>
      </c>
      <c r="AC29">
        <v>-246.796358281956</v>
      </c>
      <c r="AD29">
        <v>-247.89338445590101</v>
      </c>
      <c r="AE29">
        <v>-247.885394011763</v>
      </c>
    </row>
    <row r="30" spans="1:31" x14ac:dyDescent="0.2">
      <c r="A30" t="s">
        <v>158</v>
      </c>
      <c r="C30" s="1">
        <f t="shared" si="0"/>
        <v>15.615834312652991</v>
      </c>
      <c r="D30" s="1">
        <f t="shared" si="1"/>
        <v>15.614982494244463</v>
      </c>
      <c r="E30" s="1">
        <f t="shared" si="2"/>
        <v>15.615408403448727</v>
      </c>
      <c r="G30" s="1">
        <f t="shared" si="3"/>
        <v>19.06825664262756</v>
      </c>
      <c r="H30" s="1">
        <f t="shared" si="4"/>
        <v>19.050619339804754</v>
      </c>
      <c r="I30" s="1">
        <f t="shared" si="5"/>
        <v>19.059437991216157</v>
      </c>
      <c r="L30" t="s">
        <v>158</v>
      </c>
      <c r="M30">
        <v>-455.86715847587101</v>
      </c>
      <c r="N30">
        <v>-457.69400022398702</v>
      </c>
      <c r="O30">
        <v>-457.68668320546902</v>
      </c>
      <c r="P30" t="s">
        <v>234</v>
      </c>
      <c r="Q30">
        <v>-227.92113264770001</v>
      </c>
      <c r="R30">
        <v>-228.83182069807299</v>
      </c>
      <c r="S30">
        <v>-228.82948600095099</v>
      </c>
      <c r="T30" t="s">
        <v>254</v>
      </c>
      <c r="U30">
        <v>-227.92114177064801</v>
      </c>
      <c r="V30">
        <v>-228.83182043280101</v>
      </c>
      <c r="W30">
        <v>-228.82948597464099</v>
      </c>
      <c r="X30" t="s">
        <v>158</v>
      </c>
      <c r="Y30">
        <v>-227.92114109190001</v>
      </c>
      <c r="Z30">
        <v>-228.831806376722</v>
      </c>
      <c r="AA30">
        <v>-228.82947119280001</v>
      </c>
      <c r="AB30" t="s">
        <v>158</v>
      </c>
      <c r="AC30">
        <v>-227.92113196898899</v>
      </c>
      <c r="AD30">
        <v>-228.831806647322</v>
      </c>
      <c r="AE30">
        <v>-228.82947122509401</v>
      </c>
    </row>
    <row r="31" spans="1:31" x14ac:dyDescent="0.2">
      <c r="A31" t="s">
        <v>159</v>
      </c>
      <c r="C31" s="1">
        <f t="shared" si="0"/>
        <v>12.322205193153057</v>
      </c>
      <c r="D31" s="1">
        <f t="shared" si="1"/>
        <v>12.321459733162659</v>
      </c>
      <c r="E31" s="1">
        <f t="shared" si="2"/>
        <v>12.321832463157858</v>
      </c>
      <c r="G31" s="1">
        <f t="shared" si="3"/>
        <v>16.172310529793243</v>
      </c>
      <c r="H31" s="1">
        <f t="shared" si="4"/>
        <v>16.156274785565252</v>
      </c>
      <c r="I31" s="1">
        <f t="shared" si="5"/>
        <v>16.164292657679248</v>
      </c>
      <c r="L31" t="s">
        <v>159</v>
      </c>
      <c r="M31">
        <v>-416.17534897510302</v>
      </c>
      <c r="N31">
        <v>-417.93639156214402</v>
      </c>
      <c r="O31">
        <v>-417.93563076331299</v>
      </c>
      <c r="P31" t="s">
        <v>235</v>
      </c>
      <c r="Q31">
        <v>-208.077859801035</v>
      </c>
      <c r="R31">
        <v>-208.95532381378601</v>
      </c>
      <c r="S31">
        <v>-208.95605418829999</v>
      </c>
      <c r="T31" t="s">
        <v>255</v>
      </c>
      <c r="U31">
        <v>-208.07785367893501</v>
      </c>
      <c r="V31">
        <v>-208.95532108669701</v>
      </c>
      <c r="W31">
        <v>-208.956051066295</v>
      </c>
      <c r="X31" t="s">
        <v>159</v>
      </c>
      <c r="Y31">
        <v>-208.07785308503799</v>
      </c>
      <c r="Z31">
        <v>-208.955308313518</v>
      </c>
      <c r="AA31">
        <v>-208.95603776294999</v>
      </c>
      <c r="AB31" t="s">
        <v>159</v>
      </c>
      <c r="AC31">
        <v>-208.077859206966</v>
      </c>
      <c r="AD31">
        <v>-208.95531103238099</v>
      </c>
      <c r="AE31">
        <v>-208.95604087697899</v>
      </c>
    </row>
    <row r="32" spans="1:31" x14ac:dyDescent="0.2">
      <c r="A32" t="s">
        <v>160</v>
      </c>
      <c r="C32" s="1">
        <f t="shared" si="0"/>
        <v>15.727978279864601</v>
      </c>
      <c r="D32" s="1">
        <f t="shared" si="1"/>
        <v>15.727073514689163</v>
      </c>
      <c r="E32" s="1">
        <f t="shared" si="2"/>
        <v>15.727525897276882</v>
      </c>
      <c r="G32" s="1">
        <f t="shared" si="3"/>
        <v>19.462907917467778</v>
      </c>
      <c r="H32" s="1">
        <f t="shared" si="4"/>
        <v>19.445002452837045</v>
      </c>
      <c r="I32" s="1">
        <f t="shared" si="5"/>
        <v>19.45395518515241</v>
      </c>
      <c r="L32" t="s">
        <v>160</v>
      </c>
      <c r="M32">
        <v>-640.60054531997696</v>
      </c>
      <c r="N32">
        <v>-643.18322520014397</v>
      </c>
      <c r="O32">
        <v>-643.15755034435699</v>
      </c>
      <c r="P32" t="s">
        <v>333</v>
      </c>
      <c r="Q32">
        <v>-412.65432559137503</v>
      </c>
      <c r="R32">
        <v>-414.32052155713899</v>
      </c>
      <c r="S32">
        <v>-414.29994927810299</v>
      </c>
      <c r="T32" t="s">
        <v>334</v>
      </c>
      <c r="U32">
        <v>-227.92115704267499</v>
      </c>
      <c r="V32">
        <v>-228.831716060422</v>
      </c>
      <c r="W32">
        <v>-228.82940250179999</v>
      </c>
      <c r="X32" t="s">
        <v>160</v>
      </c>
      <c r="Y32">
        <v>-227.921156306667</v>
      </c>
      <c r="Z32">
        <v>-228.83170082101299</v>
      </c>
      <c r="AA32">
        <v>-228.82938659653601</v>
      </c>
      <c r="AB32" t="s">
        <v>160</v>
      </c>
      <c r="AC32">
        <v>-412.65432488554802</v>
      </c>
      <c r="AD32">
        <v>-414.32050826237497</v>
      </c>
      <c r="AE32">
        <v>-414.299935257843</v>
      </c>
    </row>
    <row r="33" spans="1:31" x14ac:dyDescent="0.2">
      <c r="A33" t="s">
        <v>161</v>
      </c>
      <c r="C33" s="1">
        <f t="shared" si="0"/>
        <v>15.324182034253225</v>
      </c>
      <c r="D33" s="1">
        <f t="shared" si="1"/>
        <v>15.323321064796936</v>
      </c>
      <c r="E33" s="1">
        <f t="shared" si="2"/>
        <v>15.323751549525081</v>
      </c>
      <c r="G33" s="1">
        <f t="shared" si="3"/>
        <v>19.158847208460003</v>
      </c>
      <c r="H33" s="1">
        <f t="shared" si="4"/>
        <v>19.140848306398514</v>
      </c>
      <c r="I33" s="1">
        <f t="shared" si="5"/>
        <v>19.149847757429256</v>
      </c>
      <c r="L33" t="s">
        <v>161</v>
      </c>
      <c r="M33">
        <v>-620.75610159402402</v>
      </c>
      <c r="N33">
        <v>-623.30614768253702</v>
      </c>
      <c r="O33">
        <v>-623.28358815687795</v>
      </c>
      <c r="P33" t="s">
        <v>335</v>
      </c>
      <c r="Q33">
        <v>-412.65395030112899</v>
      </c>
      <c r="R33">
        <v>-414.320377861</v>
      </c>
      <c r="S33">
        <v>-414.29979826046201</v>
      </c>
      <c r="T33" t="s">
        <v>336</v>
      </c>
      <c r="U33">
        <v>-208.07773202742601</v>
      </c>
      <c r="V33">
        <v>-208.955266939419</v>
      </c>
      <c r="W33">
        <v>-208.95597271032099</v>
      </c>
      <c r="X33" t="s">
        <v>161</v>
      </c>
      <c r="Y33">
        <v>-208.077731350416</v>
      </c>
      <c r="Z33">
        <v>-208.95525107882901</v>
      </c>
      <c r="AA33">
        <v>-208.95595625948499</v>
      </c>
      <c r="AB33" t="s">
        <v>161</v>
      </c>
      <c r="AC33">
        <v>-412.653949606097</v>
      </c>
      <c r="AD33">
        <v>-414.32036503851498</v>
      </c>
      <c r="AE33">
        <v>-414.29978483386998</v>
      </c>
    </row>
    <row r="34" spans="1:31" x14ac:dyDescent="0.2">
      <c r="A34" t="s">
        <v>162</v>
      </c>
      <c r="C34" s="1">
        <f t="shared" si="0"/>
        <v>-3.9586873855397902</v>
      </c>
      <c r="D34" s="1">
        <f t="shared" si="1"/>
        <v>-3.9601363633461633</v>
      </c>
      <c r="E34" s="1">
        <f t="shared" si="2"/>
        <v>-3.9594118744429769</v>
      </c>
      <c r="G34" s="1">
        <f t="shared" si="3"/>
        <v>4.7156324003399606</v>
      </c>
      <c r="H34" s="1">
        <f t="shared" si="4"/>
        <v>4.7050929698190505</v>
      </c>
      <c r="I34" s="1">
        <f t="shared" si="5"/>
        <v>4.710362685079506</v>
      </c>
      <c r="L34" t="s">
        <v>162</v>
      </c>
      <c r="M34">
        <v>-461.58912404517997</v>
      </c>
      <c r="N34">
        <v>-463.71601020888897</v>
      </c>
      <c r="O34">
        <v>-463.70506695473301</v>
      </c>
      <c r="P34" t="s">
        <v>337</v>
      </c>
      <c r="Q34">
        <v>-230.79771737534</v>
      </c>
      <c r="R34">
        <v>-231.85425598501999</v>
      </c>
      <c r="S34">
        <v>-231.85020989806699</v>
      </c>
      <c r="T34" t="s">
        <v>338</v>
      </c>
      <c r="U34">
        <v>-230.79771754858101</v>
      </c>
      <c r="V34">
        <v>-231.85425618125799</v>
      </c>
      <c r="W34">
        <v>-231.850210057651</v>
      </c>
      <c r="X34" t="s">
        <v>162</v>
      </c>
      <c r="Y34">
        <v>-230.79771639370799</v>
      </c>
      <c r="Z34">
        <v>-231.85424778642201</v>
      </c>
      <c r="AA34">
        <v>-231.85020166846499</v>
      </c>
      <c r="AB34" t="s">
        <v>162</v>
      </c>
      <c r="AC34">
        <v>-230.79771622112</v>
      </c>
      <c r="AD34">
        <v>-231.85424758420501</v>
      </c>
      <c r="AE34">
        <v>-231.85020150348899</v>
      </c>
    </row>
    <row r="35" spans="1:31" x14ac:dyDescent="0.2">
      <c r="A35" t="s">
        <v>163</v>
      </c>
      <c r="C35" s="1">
        <f t="shared" si="0"/>
        <v>-3.3299985868775104</v>
      </c>
      <c r="D35" s="1">
        <f t="shared" si="1"/>
        <v>-3.3312086404002534</v>
      </c>
      <c r="E35" s="1">
        <f t="shared" si="2"/>
        <v>-3.3306036136388819</v>
      </c>
      <c r="G35" s="1">
        <f t="shared" si="3"/>
        <v>6.0239573766891876</v>
      </c>
      <c r="H35" s="1">
        <f t="shared" si="4"/>
        <v>6.0133483785298392</v>
      </c>
      <c r="I35" s="1">
        <f t="shared" si="5"/>
        <v>6.0186528776095134</v>
      </c>
      <c r="L35" t="s">
        <v>163</v>
      </c>
      <c r="M35">
        <v>-493.58718470682697</v>
      </c>
      <c r="N35">
        <v>-495.796333933163</v>
      </c>
      <c r="O35">
        <v>-495.77728318580898</v>
      </c>
      <c r="P35" t="s">
        <v>339</v>
      </c>
      <c r="Q35">
        <v>-246.79624809477801</v>
      </c>
      <c r="R35">
        <v>-247.89337596767001</v>
      </c>
      <c r="S35">
        <v>-247.885400801565</v>
      </c>
      <c r="T35" t="s">
        <v>340</v>
      </c>
      <c r="U35">
        <v>-246.796245230708</v>
      </c>
      <c r="V35">
        <v>-247.89337508526799</v>
      </c>
      <c r="W35">
        <v>-247.88540008977901</v>
      </c>
      <c r="X35" t="s">
        <v>163</v>
      </c>
      <c r="Y35">
        <v>-246.79624426674701</v>
      </c>
      <c r="Z35">
        <v>-247.89336662750901</v>
      </c>
      <c r="AA35">
        <v>-247.88539140360299</v>
      </c>
      <c r="AB35" t="s">
        <v>163</v>
      </c>
      <c r="AC35">
        <v>-246.79624713039601</v>
      </c>
      <c r="AD35">
        <v>-247.893367518915</v>
      </c>
      <c r="AE35">
        <v>-247.88539212273699</v>
      </c>
    </row>
    <row r="36" spans="1:31" x14ac:dyDescent="0.2">
      <c r="A36" t="s">
        <v>164</v>
      </c>
      <c r="C36" s="1">
        <f t="shared" si="0"/>
        <v>-0.37441073065812064</v>
      </c>
      <c r="D36" s="1">
        <f t="shared" si="1"/>
        <v>-0.37649562968302958</v>
      </c>
      <c r="E36" s="1">
        <f t="shared" si="2"/>
        <v>-0.37545318017057511</v>
      </c>
      <c r="G36" s="1">
        <f t="shared" si="3"/>
        <v>11.199001741038144</v>
      </c>
      <c r="H36" s="1">
        <f t="shared" si="4"/>
        <v>11.173591653695842</v>
      </c>
      <c r="I36" s="1">
        <f t="shared" si="5"/>
        <v>11.186296697366993</v>
      </c>
      <c r="L36" t="s">
        <v>164</v>
      </c>
      <c r="M36">
        <v>-825.310452824756</v>
      </c>
      <c r="N36">
        <v>-828.659984775059</v>
      </c>
      <c r="O36">
        <v>-828.61446478234404</v>
      </c>
      <c r="P36" t="s">
        <v>341</v>
      </c>
      <c r="Q36">
        <v>-412.65552640015699</v>
      </c>
      <c r="R36">
        <v>-414.32108925625198</v>
      </c>
      <c r="S36">
        <v>-414.30061518904103</v>
      </c>
      <c r="T36" t="s">
        <v>342</v>
      </c>
      <c r="U36">
        <v>-412.655526408551</v>
      </c>
      <c r="V36">
        <v>-414.32108926782001</v>
      </c>
      <c r="W36">
        <v>-414.30061520022298</v>
      </c>
      <c r="X36" t="s">
        <v>164</v>
      </c>
      <c r="Y36">
        <v>-412.655524742853</v>
      </c>
      <c r="Z36">
        <v>-414.32106901556801</v>
      </c>
      <c r="AA36">
        <v>-414.30059441000998</v>
      </c>
      <c r="AB36" t="s">
        <v>164</v>
      </c>
      <c r="AC36">
        <v>-412.65552474335698</v>
      </c>
      <c r="AD36">
        <v>-414.32106901495399</v>
      </c>
      <c r="AE36">
        <v>-414.30059440936498</v>
      </c>
    </row>
    <row r="37" spans="1:31" x14ac:dyDescent="0.2">
      <c r="A37" t="s">
        <v>191</v>
      </c>
      <c r="C37" s="1">
        <f t="shared" si="0"/>
        <v>-3.6166620768994906</v>
      </c>
      <c r="D37" s="1">
        <f t="shared" si="1"/>
        <v>-3.617994614044556</v>
      </c>
      <c r="E37" s="1">
        <f t="shared" si="2"/>
        <v>-3.6173283454720231</v>
      </c>
      <c r="G37" s="1">
        <f t="shared" si="3"/>
        <v>5.4487275016299614</v>
      </c>
      <c r="H37" s="1">
        <f t="shared" si="4"/>
        <v>5.437990893814777</v>
      </c>
      <c r="I37" s="1">
        <f t="shared" si="5"/>
        <v>5.4433591977223692</v>
      </c>
      <c r="L37" t="s">
        <v>191</v>
      </c>
      <c r="M37">
        <v>-477.58821402272702</v>
      </c>
      <c r="N37">
        <v>-479.75630155945402</v>
      </c>
      <c r="O37">
        <v>-479.74128134260701</v>
      </c>
      <c r="P37" t="s">
        <v>343</v>
      </c>
      <c r="Q37">
        <v>-246.796295313831</v>
      </c>
      <c r="R37">
        <v>-247.89338908246799</v>
      </c>
      <c r="S37">
        <v>-247.88541085436401</v>
      </c>
      <c r="T37" t="s">
        <v>344</v>
      </c>
      <c r="U37">
        <v>-230.797684350076</v>
      </c>
      <c r="V37">
        <v>-231.85424648723799</v>
      </c>
      <c r="W37">
        <v>-231.85020367797799</v>
      </c>
      <c r="X37" t="s">
        <v>191</v>
      </c>
      <c r="Y37">
        <v>-230.79768318032399</v>
      </c>
      <c r="Z37">
        <v>-231.85423799751399</v>
      </c>
      <c r="AA37">
        <v>-231.85019517305099</v>
      </c>
      <c r="AB37" t="s">
        <v>191</v>
      </c>
      <c r="AC37">
        <v>-246.79629436005001</v>
      </c>
      <c r="AD37">
        <v>-247.89338046231899</v>
      </c>
      <c r="AE37">
        <v>-247.88540200722301</v>
      </c>
    </row>
    <row r="38" spans="1:31" x14ac:dyDescent="0.2">
      <c r="A38" t="s">
        <v>199</v>
      </c>
      <c r="C38" s="1">
        <f t="shared" si="0"/>
        <v>-3.4397780800664064</v>
      </c>
      <c r="D38" s="1">
        <f t="shared" si="1"/>
        <v>-3.441642206804751</v>
      </c>
      <c r="E38" s="1">
        <f t="shared" si="2"/>
        <v>-3.4407101434355787</v>
      </c>
      <c r="G38" s="1">
        <f t="shared" si="3"/>
        <v>7.5692570492620277</v>
      </c>
      <c r="H38" s="1">
        <f t="shared" si="4"/>
        <v>7.5509249120044499</v>
      </c>
      <c r="I38" s="1">
        <f t="shared" si="5"/>
        <v>7.5600909806332393</v>
      </c>
      <c r="L38" t="s">
        <v>199</v>
      </c>
      <c r="M38">
        <v>-643.44848599106103</v>
      </c>
      <c r="N38">
        <v>-646.18779538638501</v>
      </c>
      <c r="O38">
        <v>-646.15944500315095</v>
      </c>
      <c r="P38" t="s">
        <v>345</v>
      </c>
      <c r="Q38">
        <v>-412.65633591352702</v>
      </c>
      <c r="R38">
        <v>-414.32153902403002</v>
      </c>
      <c r="S38">
        <v>-414.30106507031797</v>
      </c>
      <c r="T38" t="s">
        <v>346</v>
      </c>
      <c r="U38">
        <v>-230.79763468327599</v>
      </c>
      <c r="V38">
        <v>-231.85422319805701</v>
      </c>
      <c r="W38">
        <v>-231.850184171276</v>
      </c>
      <c r="X38" t="s">
        <v>199</v>
      </c>
      <c r="Y38">
        <v>-230.797633343337</v>
      </c>
      <c r="Z38">
        <v>-231.85421290911</v>
      </c>
      <c r="AA38">
        <v>-231.85017376209601</v>
      </c>
      <c r="AB38" t="s">
        <v>199</v>
      </c>
      <c r="AC38">
        <v>-412.65633428279102</v>
      </c>
      <c r="AD38">
        <v>-414.321520098858</v>
      </c>
      <c r="AE38">
        <v>-414.30104573975098</v>
      </c>
    </row>
    <row r="39" spans="1:31" x14ac:dyDescent="0.2">
      <c r="A39" t="s">
        <v>196</v>
      </c>
      <c r="C39" s="1">
        <f t="shared" si="0"/>
        <v>-2.0686457952223938</v>
      </c>
      <c r="D39" s="1">
        <f t="shared" si="1"/>
        <v>-2.070346696095573</v>
      </c>
      <c r="E39" s="1">
        <f t="shared" si="2"/>
        <v>-2.0694962456589834</v>
      </c>
      <c r="G39" s="1">
        <f t="shared" si="3"/>
        <v>8.6591292674635518</v>
      </c>
      <c r="H39" s="1">
        <f t="shared" si="4"/>
        <v>8.6409909271460297</v>
      </c>
      <c r="I39" s="1">
        <f t="shared" si="5"/>
        <v>8.6500600973047916</v>
      </c>
      <c r="L39" t="s">
        <v>196</v>
      </c>
      <c r="M39">
        <v>-659.44899769933704</v>
      </c>
      <c r="N39">
        <v>-662.22861828222597</v>
      </c>
      <c r="O39">
        <v>-662.19633118347394</v>
      </c>
      <c r="P39" t="s">
        <v>347</v>
      </c>
      <c r="Q39">
        <v>-412.65617662448301</v>
      </c>
      <c r="R39">
        <v>-414.32149885468402</v>
      </c>
      <c r="S39">
        <v>-414.30099804325101</v>
      </c>
      <c r="T39" t="s">
        <v>348</v>
      </c>
      <c r="U39">
        <v>-246.796120382189</v>
      </c>
      <c r="V39">
        <v>-247.893349132547</v>
      </c>
      <c r="W39">
        <v>-247.885377817597</v>
      </c>
      <c r="X39" t="s">
        <v>196</v>
      </c>
      <c r="Y39">
        <v>-246.79611926286699</v>
      </c>
      <c r="Z39">
        <v>-247.89333875280201</v>
      </c>
      <c r="AA39">
        <v>-247.885367032011</v>
      </c>
      <c r="AB39" t="s">
        <v>196</v>
      </c>
      <c r="AC39">
        <v>-412.656175033247</v>
      </c>
      <c r="AD39">
        <v>-414.321480329145</v>
      </c>
      <c r="AE39">
        <v>-414.30097914816201</v>
      </c>
    </row>
    <row r="40" spans="1:31" x14ac:dyDescent="0.2">
      <c r="A40" t="s">
        <v>171</v>
      </c>
      <c r="C40" s="1">
        <f t="shared" si="0"/>
        <v>-2.8630723327890415</v>
      </c>
      <c r="D40" s="1">
        <f t="shared" si="1"/>
        <v>-2.8641468059927249</v>
      </c>
      <c r="E40" s="1">
        <f t="shared" si="2"/>
        <v>-2.8636095693908832</v>
      </c>
      <c r="G40" s="1">
        <f t="shared" si="3"/>
        <v>2.3316364015566102</v>
      </c>
      <c r="H40" s="1">
        <f t="shared" si="4"/>
        <v>2.3253168111191265</v>
      </c>
      <c r="I40" s="1">
        <f t="shared" si="5"/>
        <v>2.3284766063378681</v>
      </c>
      <c r="L40" t="s">
        <v>171</v>
      </c>
      <c r="M40">
        <v>-308.86390376249602</v>
      </c>
      <c r="N40">
        <v>-310.30119714654597</v>
      </c>
      <c r="O40">
        <v>-310.30557991622402</v>
      </c>
      <c r="P40" t="s">
        <v>236</v>
      </c>
      <c r="Q40">
        <v>-78.070710599517994</v>
      </c>
      <c r="R40">
        <v>-78.443224586385995</v>
      </c>
      <c r="S40">
        <v>-78.453313674021004</v>
      </c>
      <c r="T40" t="s">
        <v>256</v>
      </c>
      <c r="U40">
        <v>-230.797757471257</v>
      </c>
      <c r="V40">
        <v>-231.85426693209999</v>
      </c>
      <c r="W40">
        <v>-231.85021724947899</v>
      </c>
      <c r="X40" t="s">
        <v>171</v>
      </c>
      <c r="Y40">
        <v>-230.79775656933401</v>
      </c>
      <c r="Z40">
        <v>-231.85426168645699</v>
      </c>
      <c r="AA40">
        <v>-231.850212095877</v>
      </c>
      <c r="AB40" t="s">
        <v>171</v>
      </c>
      <c r="AC40">
        <v>-78.070709789158997</v>
      </c>
      <c r="AD40">
        <v>-78.443219761121</v>
      </c>
      <c r="AE40">
        <v>-78.453308632160002</v>
      </c>
    </row>
    <row r="41" spans="1:31" x14ac:dyDescent="0.2">
      <c r="A41" t="s">
        <v>172</v>
      </c>
      <c r="C41" s="1">
        <f t="shared" si="0"/>
        <v>-1.3959835705418309</v>
      </c>
      <c r="D41" s="1">
        <f t="shared" si="1"/>
        <v>-1.397273125809571</v>
      </c>
      <c r="E41" s="1">
        <f t="shared" si="2"/>
        <v>-1.3966283481757009</v>
      </c>
      <c r="G41" s="1">
        <f t="shared" si="3"/>
        <v>4.0283631356732226</v>
      </c>
      <c r="H41" s="1">
        <f t="shared" si="4"/>
        <v>4.018092297993924</v>
      </c>
      <c r="I41" s="1">
        <f t="shared" si="5"/>
        <v>4.0232277168335733</v>
      </c>
      <c r="L41" t="s">
        <v>172</v>
      </c>
      <c r="M41">
        <v>-490.724773937066</v>
      </c>
      <c r="N41">
        <v>-492.771160556881</v>
      </c>
      <c r="O41">
        <v>-492.75881817096302</v>
      </c>
      <c r="P41" t="s">
        <v>349</v>
      </c>
      <c r="Q41">
        <v>-78.070637531233999</v>
      </c>
      <c r="R41">
        <v>-78.443204838095994</v>
      </c>
      <c r="S41">
        <v>-78.453301362169</v>
      </c>
      <c r="T41" t="s">
        <v>350</v>
      </c>
      <c r="U41">
        <v>-412.65636310220202</v>
      </c>
      <c r="V41">
        <v>-414.32155248138702</v>
      </c>
      <c r="W41">
        <v>-414.30107942535301</v>
      </c>
      <c r="X41" t="s">
        <v>172</v>
      </c>
      <c r="Y41">
        <v>-412.65636189910498</v>
      </c>
      <c r="Z41">
        <v>-414.32154174258801</v>
      </c>
      <c r="AA41">
        <v>-414.30106848370798</v>
      </c>
      <c r="AB41" t="s">
        <v>172</v>
      </c>
      <c r="AC41">
        <v>-78.070636679293997</v>
      </c>
      <c r="AD41">
        <v>-78.443199209273999</v>
      </c>
      <c r="AE41">
        <v>-78.453295452635004</v>
      </c>
    </row>
    <row r="42" spans="1:31" x14ac:dyDescent="0.2">
      <c r="A42" t="s">
        <v>173</v>
      </c>
      <c r="C42" s="1">
        <f t="shared" si="0"/>
        <v>-0.37511538744601214</v>
      </c>
      <c r="D42" s="1">
        <f t="shared" si="1"/>
        <v>-0.37595100667121251</v>
      </c>
      <c r="E42" s="1">
        <f t="shared" si="2"/>
        <v>-0.37553319705861232</v>
      </c>
      <c r="G42" s="1">
        <f t="shared" si="3"/>
        <v>4.4354780563083542</v>
      </c>
      <c r="H42" s="1">
        <f t="shared" si="4"/>
        <v>4.4212394679049742</v>
      </c>
      <c r="I42" s="1">
        <f t="shared" si="5"/>
        <v>4.4283587621066642</v>
      </c>
      <c r="L42" t="s">
        <v>173</v>
      </c>
      <c r="M42">
        <v>-489.510125207827</v>
      </c>
      <c r="N42">
        <v>-491.52905053801101</v>
      </c>
      <c r="O42">
        <v>-491.51068440426099</v>
      </c>
      <c r="P42" t="s">
        <v>351</v>
      </c>
      <c r="Q42">
        <v>-76.854448391906004</v>
      </c>
      <c r="R42">
        <v>-77.200563708127007</v>
      </c>
      <c r="S42">
        <v>-77.204491234185994</v>
      </c>
      <c r="T42" t="s">
        <v>352</v>
      </c>
      <c r="U42">
        <v>-412.65627593196098</v>
      </c>
      <c r="V42">
        <v>-414.32144113660303</v>
      </c>
      <c r="W42">
        <v>-414.30097243046998</v>
      </c>
      <c r="X42" t="s">
        <v>173</v>
      </c>
      <c r="Y42">
        <v>-412.65627495013598</v>
      </c>
      <c r="Z42">
        <v>-414.32143225971299</v>
      </c>
      <c r="AA42">
        <v>-414.30096339801599</v>
      </c>
      <c r="AB42" t="s">
        <v>173</v>
      </c>
      <c r="AC42">
        <v>-76.854448042087</v>
      </c>
      <c r="AD42">
        <v>-77.200549894383002</v>
      </c>
      <c r="AE42">
        <v>-77.204476911854997</v>
      </c>
    </row>
    <row r="43" spans="1:31" x14ac:dyDescent="0.2">
      <c r="A43" t="s">
        <v>174</v>
      </c>
      <c r="C43" s="1">
        <f t="shared" si="0"/>
        <v>-2.6279442326030282</v>
      </c>
      <c r="D43" s="1">
        <f t="shared" si="1"/>
        <v>-2.6289199288944478</v>
      </c>
      <c r="E43" s="1">
        <f t="shared" si="2"/>
        <v>-2.628432080748738</v>
      </c>
      <c r="G43" s="1">
        <f t="shared" si="3"/>
        <v>2.8367266451329924</v>
      </c>
      <c r="H43" s="1">
        <f t="shared" si="4"/>
        <v>2.8300130295530992</v>
      </c>
      <c r="I43" s="1">
        <f t="shared" si="5"/>
        <v>2.8333698373430458</v>
      </c>
      <c r="L43" t="s">
        <v>174</v>
      </c>
      <c r="M43">
        <v>-324.86285520941101</v>
      </c>
      <c r="N43">
        <v>-326.34113158386401</v>
      </c>
      <c r="O43">
        <v>-326.341471195395</v>
      </c>
      <c r="P43" t="s">
        <v>237</v>
      </c>
      <c r="Q43">
        <v>-78.070682919630997</v>
      </c>
      <c r="R43">
        <v>-78.443224550474994</v>
      </c>
      <c r="S43">
        <v>-78.453313155174001</v>
      </c>
      <c r="T43" t="s">
        <v>257</v>
      </c>
      <c r="U43">
        <v>-246.79636174018501</v>
      </c>
      <c r="V43">
        <v>-247.893397120743</v>
      </c>
      <c r="W43">
        <v>-247.885416398887</v>
      </c>
      <c r="X43" t="s">
        <v>174</v>
      </c>
      <c r="Y43">
        <v>-246.79636100161801</v>
      </c>
      <c r="Z43">
        <v>-247.89339144657299</v>
      </c>
      <c r="AA43">
        <v>-247.88541061573599</v>
      </c>
      <c r="AB43" t="s">
        <v>174</v>
      </c>
      <c r="AC43">
        <v>-78.070682103327002</v>
      </c>
      <c r="AD43">
        <v>-78.443219525817995</v>
      </c>
      <c r="AE43">
        <v>-78.453307901558006</v>
      </c>
    </row>
    <row r="44" spans="1:31" x14ac:dyDescent="0.2">
      <c r="A44" t="s">
        <v>165</v>
      </c>
      <c r="C44" s="1">
        <f t="shared" si="0"/>
        <v>-3.3617725655319433</v>
      </c>
      <c r="D44" s="1">
        <f t="shared" si="1"/>
        <v>-3.3622720568128024</v>
      </c>
      <c r="E44" s="1">
        <f t="shared" si="2"/>
        <v>-3.3620223111723728</v>
      </c>
      <c r="G44" s="1">
        <f t="shared" si="3"/>
        <v>3.9704429219612818</v>
      </c>
      <c r="H44" s="1">
        <f t="shared" si="4"/>
        <v>3.9633408823940326</v>
      </c>
      <c r="I44" s="1">
        <f t="shared" si="5"/>
        <v>3.9668919021776574</v>
      </c>
      <c r="L44" t="s">
        <v>165</v>
      </c>
      <c r="M44">
        <v>-392.83346580792801</v>
      </c>
      <c r="N44">
        <v>-394.82306492270999</v>
      </c>
      <c r="O44">
        <v>-394.866933482798</v>
      </c>
      <c r="P44" t="s">
        <v>353</v>
      </c>
      <c r="Q44">
        <v>-196.41941248290101</v>
      </c>
      <c r="R44">
        <v>-197.408374473034</v>
      </c>
      <c r="S44">
        <v>-197.431594272854</v>
      </c>
      <c r="T44" t="s">
        <v>354</v>
      </c>
      <c r="U44">
        <v>-196.41941144638901</v>
      </c>
      <c r="V44">
        <v>-197.408374464209</v>
      </c>
      <c r="W44">
        <v>-197.43159403972399</v>
      </c>
      <c r="X44" t="s">
        <v>165</v>
      </c>
      <c r="Y44">
        <v>-196.41941104836999</v>
      </c>
      <c r="Z44">
        <v>-197.40836880299</v>
      </c>
      <c r="AA44">
        <v>-197.43158801371499</v>
      </c>
      <c r="AB44" t="s">
        <v>165</v>
      </c>
      <c r="AC44">
        <v>-196.41941208493</v>
      </c>
      <c r="AD44">
        <v>-197.40836881643301</v>
      </c>
      <c r="AE44">
        <v>-197.43158825166401</v>
      </c>
    </row>
    <row r="45" spans="1:31" x14ac:dyDescent="0.2">
      <c r="A45" t="s">
        <v>200</v>
      </c>
      <c r="C45" s="1">
        <f t="shared" si="0"/>
        <v>-2.3127849588091109</v>
      </c>
      <c r="D45" s="1">
        <f t="shared" si="1"/>
        <v>-2.3131474133379046</v>
      </c>
      <c r="E45" s="1">
        <f t="shared" si="2"/>
        <v>-2.312966186073508</v>
      </c>
      <c r="G45" s="1">
        <f t="shared" si="3"/>
        <v>2.6810215670133055</v>
      </c>
      <c r="H45" s="1">
        <f t="shared" si="4"/>
        <v>2.674599330454932</v>
      </c>
      <c r="I45" s="1">
        <f t="shared" si="5"/>
        <v>2.6778104487341188</v>
      </c>
      <c r="L45" t="s">
        <v>200</v>
      </c>
      <c r="M45">
        <v>-392.83530415469602</v>
      </c>
      <c r="N45">
        <v>-394.82865820640598</v>
      </c>
      <c r="O45">
        <v>-394.871545994781</v>
      </c>
      <c r="P45" t="s">
        <v>355</v>
      </c>
      <c r="Q45">
        <v>-196.419578891149</v>
      </c>
      <c r="R45">
        <v>-197.41602261920701</v>
      </c>
      <c r="S45">
        <v>-197.43744420431199</v>
      </c>
      <c r="T45" t="s">
        <v>356</v>
      </c>
      <c r="U45">
        <v>-196.419411498438</v>
      </c>
      <c r="V45">
        <v>-197.40837334203701</v>
      </c>
      <c r="W45">
        <v>-197.43159399122001</v>
      </c>
      <c r="X45" t="s">
        <v>200</v>
      </c>
      <c r="Y45">
        <v>-196.419411171939</v>
      </c>
      <c r="Z45">
        <v>-197.408367086167</v>
      </c>
      <c r="AA45">
        <v>-197.43158751908999</v>
      </c>
      <c r="AB45" t="s">
        <v>200</v>
      </c>
      <c r="AC45">
        <v>-196.41957864003999</v>
      </c>
      <c r="AD45">
        <v>-197.416018640592</v>
      </c>
      <c r="AE45">
        <v>-197.43743997882601</v>
      </c>
    </row>
    <row r="46" spans="1:31" x14ac:dyDescent="0.2">
      <c r="A46" t="s">
        <v>197</v>
      </c>
      <c r="C46" s="1">
        <f t="shared" si="0"/>
        <v>-1.6740803097115788</v>
      </c>
      <c r="D46" s="1">
        <f t="shared" si="1"/>
        <v>-1.6743737300079047</v>
      </c>
      <c r="E46" s="1">
        <f t="shared" si="2"/>
        <v>-1.6742270198597418</v>
      </c>
      <c r="G46" s="1">
        <f t="shared" si="3"/>
        <v>1.7444300125810528</v>
      </c>
      <c r="H46" s="1">
        <f t="shared" si="4"/>
        <v>1.734439762636103</v>
      </c>
      <c r="I46" s="1">
        <f t="shared" si="5"/>
        <v>1.7394348876085779</v>
      </c>
      <c r="L46" t="s">
        <v>197</v>
      </c>
      <c r="M46">
        <v>-392.83651325619599</v>
      </c>
      <c r="N46">
        <v>-394.83481104726599</v>
      </c>
      <c r="O46">
        <v>-394.876482419745</v>
      </c>
      <c r="P46" t="s">
        <v>357</v>
      </c>
      <c r="Q46">
        <v>-196.41959076100301</v>
      </c>
      <c r="R46">
        <v>-197.41602351245601</v>
      </c>
      <c r="S46">
        <v>-197.437448768178</v>
      </c>
      <c r="T46" t="s">
        <v>358</v>
      </c>
      <c r="U46">
        <v>-196.41959077946601</v>
      </c>
      <c r="V46">
        <v>-197.41602352922499</v>
      </c>
      <c r="W46">
        <v>-197.43744878814601</v>
      </c>
      <c r="X46" t="s">
        <v>197</v>
      </c>
      <c r="Y46">
        <v>-196.41959054559999</v>
      </c>
      <c r="Z46">
        <v>-197.41601558023501</v>
      </c>
      <c r="AA46">
        <v>-197.43744078954199</v>
      </c>
      <c r="AB46" t="s">
        <v>197</v>
      </c>
      <c r="AC46">
        <v>-196.41959052727401</v>
      </c>
      <c r="AD46">
        <v>-197.41601554096999</v>
      </c>
      <c r="AE46">
        <v>-197.43744074537901</v>
      </c>
    </row>
    <row r="47" spans="1:31" x14ac:dyDescent="0.2">
      <c r="A47" t="s">
        <v>203</v>
      </c>
      <c r="C47" s="1">
        <f t="shared" si="0"/>
        <v>-2.3060557803948609</v>
      </c>
      <c r="D47" s="1">
        <f t="shared" si="1"/>
        <v>-2.3063968336945027</v>
      </c>
      <c r="E47" s="1">
        <f t="shared" si="2"/>
        <v>-2.3062263070446818</v>
      </c>
      <c r="G47" s="1">
        <f t="shared" si="3"/>
        <v>2.4908445256853113</v>
      </c>
      <c r="H47" s="1">
        <f t="shared" si="4"/>
        <v>2.4845087059592017</v>
      </c>
      <c r="I47" s="1">
        <f t="shared" si="5"/>
        <v>2.4876766158222567</v>
      </c>
      <c r="L47" t="s">
        <v>203</v>
      </c>
      <c r="M47">
        <v>-391.66063749000102</v>
      </c>
      <c r="N47">
        <v>-393.62694878842899</v>
      </c>
      <c r="O47">
        <v>-393.662290953916</v>
      </c>
      <c r="P47" t="s">
        <v>359</v>
      </c>
      <c r="Q47">
        <v>-196.41958390749801</v>
      </c>
      <c r="R47">
        <v>-197.416012351555</v>
      </c>
      <c r="S47">
        <v>-197.43744036099699</v>
      </c>
      <c r="T47" t="s">
        <v>360</v>
      </c>
      <c r="U47">
        <v>-195.24472905966101</v>
      </c>
      <c r="V47">
        <v>-196.206977120392</v>
      </c>
      <c r="W47">
        <v>-196.22257412908999</v>
      </c>
      <c r="X47" t="s">
        <v>203</v>
      </c>
      <c r="Y47">
        <v>-195.244728781828</v>
      </c>
      <c r="Z47">
        <v>-196.206971357356</v>
      </c>
      <c r="AA47">
        <v>-196.22256815310101</v>
      </c>
      <c r="AB47" t="s">
        <v>203</v>
      </c>
      <c r="AC47">
        <v>-196.41958364182801</v>
      </c>
      <c r="AD47">
        <v>-197.41600801781999</v>
      </c>
      <c r="AE47">
        <v>-197.43743580672199</v>
      </c>
    </row>
    <row r="48" spans="1:31" x14ac:dyDescent="0.2">
      <c r="A48" t="s">
        <v>201</v>
      </c>
      <c r="C48" s="1">
        <f t="shared" si="0"/>
        <v>-2.5810112226787134</v>
      </c>
      <c r="D48" s="1">
        <f t="shared" si="1"/>
        <v>-2.5814058194651031</v>
      </c>
      <c r="E48" s="1">
        <f t="shared" si="2"/>
        <v>-2.5812085210719085</v>
      </c>
      <c r="G48" s="1">
        <f t="shared" si="3"/>
        <v>3.1381768788420028</v>
      </c>
      <c r="H48" s="1">
        <f t="shared" si="4"/>
        <v>3.1327524357217134</v>
      </c>
      <c r="I48" s="1">
        <f t="shared" si="5"/>
        <v>3.1354646572818581</v>
      </c>
      <c r="L48" t="s">
        <v>201</v>
      </c>
      <c r="M48">
        <v>-390.48518270928002</v>
      </c>
      <c r="N48">
        <v>-392.41899658564898</v>
      </c>
      <c r="O48">
        <v>-392.448113691397</v>
      </c>
      <c r="P48" t="s">
        <v>361</v>
      </c>
      <c r="Q48">
        <v>-195.24465088791101</v>
      </c>
      <c r="R48">
        <v>-196.20700189311401</v>
      </c>
      <c r="S48">
        <v>-196.22257257623599</v>
      </c>
      <c r="T48" t="s">
        <v>362</v>
      </c>
      <c r="U48">
        <v>-195.24464555322399</v>
      </c>
      <c r="V48">
        <v>-196.20700233395601</v>
      </c>
      <c r="W48">
        <v>-196.22257150320399</v>
      </c>
      <c r="X48" t="s">
        <v>201</v>
      </c>
      <c r="Y48">
        <v>-195.24464523871501</v>
      </c>
      <c r="Z48">
        <v>-196.20699802844601</v>
      </c>
      <c r="AA48">
        <v>-196.22256690816701</v>
      </c>
      <c r="AB48" t="s">
        <v>201</v>
      </c>
      <c r="AC48">
        <v>-195.24465057359001</v>
      </c>
      <c r="AD48">
        <v>-196.20699755422399</v>
      </c>
      <c r="AE48">
        <v>-196.222567948576</v>
      </c>
    </row>
    <row r="49" spans="1:31" x14ac:dyDescent="0.2">
      <c r="A49" t="s">
        <v>192</v>
      </c>
      <c r="C49" s="1">
        <f t="shared" si="0"/>
        <v>-2.8618065268924231</v>
      </c>
      <c r="D49" s="1">
        <f t="shared" si="1"/>
        <v>-2.8628263534499072</v>
      </c>
      <c r="E49" s="1">
        <f t="shared" si="2"/>
        <v>-2.8623164401711652</v>
      </c>
      <c r="G49" s="1">
        <f t="shared" si="3"/>
        <v>4.5888773701611063</v>
      </c>
      <c r="H49" s="1">
        <f t="shared" si="4"/>
        <v>4.5799637376733164</v>
      </c>
      <c r="I49" s="1">
        <f t="shared" si="5"/>
        <v>4.5844205539172114</v>
      </c>
      <c r="L49" t="s">
        <v>192</v>
      </c>
      <c r="M49">
        <v>-426.03772987207901</v>
      </c>
      <c r="N49">
        <v>-428.06854774897198</v>
      </c>
      <c r="O49">
        <v>-428.07749607761599</v>
      </c>
      <c r="P49" t="s">
        <v>363</v>
      </c>
      <c r="Q49">
        <v>-195.244601909148</v>
      </c>
      <c r="R49">
        <v>-196.20699301677999</v>
      </c>
      <c r="S49">
        <v>-196.22255904359</v>
      </c>
      <c r="T49" t="s">
        <v>364</v>
      </c>
      <c r="U49">
        <v>-230.79769016693501</v>
      </c>
      <c r="V49">
        <v>-231.854256095697</v>
      </c>
      <c r="W49">
        <v>-231.85021430951099</v>
      </c>
      <c r="X49" t="s">
        <v>192</v>
      </c>
      <c r="Y49">
        <v>-230.79768882301701</v>
      </c>
      <c r="Z49">
        <v>-231.85424555255</v>
      </c>
      <c r="AA49">
        <v>-231.85020360232201</v>
      </c>
      <c r="AB49" t="s">
        <v>192</v>
      </c>
      <c r="AC49">
        <v>-195.244601627869</v>
      </c>
      <c r="AD49">
        <v>-196.20698935515</v>
      </c>
      <c r="AE49">
        <v>-196.22255514947301</v>
      </c>
    </row>
    <row r="50" spans="1:31" x14ac:dyDescent="0.2">
      <c r="A50" t="s">
        <v>193</v>
      </c>
      <c r="C50" s="1">
        <f t="shared" si="0"/>
        <v>-2.129988131365038</v>
      </c>
      <c r="D50" s="1">
        <f t="shared" si="1"/>
        <v>-2.1309084242757623</v>
      </c>
      <c r="E50" s="1">
        <f t="shared" si="2"/>
        <v>-2.1304482778203999</v>
      </c>
      <c r="G50" s="1">
        <f t="shared" si="3"/>
        <v>3.6184631465199577</v>
      </c>
      <c r="H50" s="1">
        <f t="shared" si="4"/>
        <v>3.6073843150794751</v>
      </c>
      <c r="I50" s="1">
        <f t="shared" si="5"/>
        <v>3.6129237307997162</v>
      </c>
      <c r="L50" t="s">
        <v>193</v>
      </c>
      <c r="M50">
        <v>-427.21383141662</v>
      </c>
      <c r="N50">
        <v>-429.27602151518897</v>
      </c>
      <c r="O50">
        <v>-429.29141265153999</v>
      </c>
      <c r="P50" t="s">
        <v>365</v>
      </c>
      <c r="Q50">
        <v>-196.41952569107701</v>
      </c>
      <c r="R50">
        <v>-197.41601012051399</v>
      </c>
      <c r="S50">
        <v>-197.437429689683</v>
      </c>
      <c r="T50" t="s">
        <v>366</v>
      </c>
      <c r="U50">
        <v>-230.797701544131</v>
      </c>
      <c r="V50">
        <v>-231.85426266208199</v>
      </c>
      <c r="W50">
        <v>-231.85021977798999</v>
      </c>
      <c r="X50" t="s">
        <v>193</v>
      </c>
      <c r="Y50">
        <v>-230.79770025503601</v>
      </c>
      <c r="Z50">
        <v>-231.85424792971</v>
      </c>
      <c r="AA50">
        <v>-231.85020508210701</v>
      </c>
      <c r="AB50" t="s">
        <v>193</v>
      </c>
      <c r="AC50">
        <v>-196.41952551359199</v>
      </c>
      <c r="AD50">
        <v>-197.416007197645</v>
      </c>
      <c r="AE50">
        <v>-197.43742659584899</v>
      </c>
    </row>
    <row r="51" spans="1:31" x14ac:dyDescent="0.2">
      <c r="A51" t="s">
        <v>198</v>
      </c>
      <c r="C51" s="1">
        <f t="shared" si="0"/>
        <v>-3.4430844175534663</v>
      </c>
      <c r="D51" s="1">
        <f t="shared" si="1"/>
        <v>-3.4445108282280832</v>
      </c>
      <c r="E51" s="1">
        <f t="shared" si="2"/>
        <v>-3.4437976228907745</v>
      </c>
      <c r="G51" s="1">
        <f t="shared" si="3"/>
        <v>5.4622494497313738</v>
      </c>
      <c r="H51" s="1">
        <f t="shared" si="4"/>
        <v>5.445827450809694</v>
      </c>
      <c r="I51" s="1">
        <f t="shared" si="5"/>
        <v>5.4540384502705344</v>
      </c>
      <c r="L51" t="s">
        <v>198</v>
      </c>
      <c r="M51">
        <v>-609.07019070961906</v>
      </c>
      <c r="N51">
        <v>-611.738581193492</v>
      </c>
      <c r="O51">
        <v>-611.738167898489</v>
      </c>
      <c r="P51" t="s">
        <v>367</v>
      </c>
      <c r="Q51">
        <v>-196.41932593829199</v>
      </c>
      <c r="R51">
        <v>-197.408311502619</v>
      </c>
      <c r="S51">
        <v>-197.431536243718</v>
      </c>
      <c r="T51" t="s">
        <v>368</v>
      </c>
      <c r="U51">
        <v>-412.65635394850801</v>
      </c>
      <c r="V51">
        <v>-414.32159121277698</v>
      </c>
      <c r="W51">
        <v>-414.30113508008799</v>
      </c>
      <c r="X51" t="s">
        <v>198</v>
      </c>
      <c r="Y51">
        <v>-412.65635203634503</v>
      </c>
      <c r="Z51">
        <v>-414.32156962992798</v>
      </c>
      <c r="AA51">
        <v>-414.30111289786998</v>
      </c>
      <c r="AB51" t="s">
        <v>198</v>
      </c>
      <c r="AC51">
        <v>-196.419325577325</v>
      </c>
      <c r="AD51">
        <v>-197.40830691534799</v>
      </c>
      <c r="AE51">
        <v>-197.43153136637099</v>
      </c>
    </row>
    <row r="52" spans="1:31" x14ac:dyDescent="0.2">
      <c r="A52" t="s">
        <v>204</v>
      </c>
      <c r="C52" s="1">
        <f t="shared" si="0"/>
        <v>-3.1645947256890752</v>
      </c>
      <c r="D52" s="1">
        <f t="shared" si="1"/>
        <v>-3.1658810529839205</v>
      </c>
      <c r="E52" s="1">
        <f t="shared" si="2"/>
        <v>-3.1652378893364981</v>
      </c>
      <c r="G52" s="1">
        <f t="shared" si="3"/>
        <v>4.7171259821428171</v>
      </c>
      <c r="H52" s="1">
        <f t="shared" si="4"/>
        <v>4.7017878910473758</v>
      </c>
      <c r="I52" s="1">
        <f t="shared" si="5"/>
        <v>4.709456936595096</v>
      </c>
      <c r="L52" t="s">
        <v>204</v>
      </c>
      <c r="M52">
        <v>-607.89595481680306</v>
      </c>
      <c r="N52">
        <v>-610.53605511672799</v>
      </c>
      <c r="O52">
        <v>-610.52839845476899</v>
      </c>
      <c r="P52" t="s">
        <v>369</v>
      </c>
      <c r="Q52">
        <v>-195.244632558299</v>
      </c>
      <c r="R52">
        <v>-196.20696774270601</v>
      </c>
      <c r="S52">
        <v>-196.222548210762</v>
      </c>
      <c r="T52" t="s">
        <v>370</v>
      </c>
      <c r="U52">
        <v>-412.65636741089298</v>
      </c>
      <c r="V52">
        <v>-414.32159459838903</v>
      </c>
      <c r="W52">
        <v>-414.30114403377598</v>
      </c>
      <c r="X52" t="s">
        <v>204</v>
      </c>
      <c r="Y52">
        <v>-412.65636566843801</v>
      </c>
      <c r="Z52">
        <v>-414.32157410973002</v>
      </c>
      <c r="AA52">
        <v>-414.30112305013398</v>
      </c>
      <c r="AB52" t="s">
        <v>204</v>
      </c>
      <c r="AC52">
        <v>-195.244632250861</v>
      </c>
      <c r="AD52">
        <v>-196.20696378856201</v>
      </c>
      <c r="AE52">
        <v>-196.22254400050701</v>
      </c>
    </row>
    <row r="53" spans="1:31" x14ac:dyDescent="0.2">
      <c r="A53" t="s">
        <v>205</v>
      </c>
      <c r="C53" s="1">
        <f t="shared" si="0"/>
        <v>-2.0642905850576225</v>
      </c>
      <c r="D53" s="1">
        <f t="shared" si="1"/>
        <v>-2.0654268698259481</v>
      </c>
      <c r="E53" s="1">
        <f t="shared" si="2"/>
        <v>-2.0648587274417851</v>
      </c>
      <c r="G53" s="1">
        <f t="shared" si="3"/>
        <v>4.0710673433378632</v>
      </c>
      <c r="H53" s="1">
        <f t="shared" si="4"/>
        <v>4.0552763002579191</v>
      </c>
      <c r="I53" s="1">
        <f t="shared" si="5"/>
        <v>4.0631718217978907</v>
      </c>
      <c r="L53" t="s">
        <v>205</v>
      </c>
      <c r="M53">
        <v>-609.07253466777399</v>
      </c>
      <c r="N53">
        <v>-611.74399969317801</v>
      </c>
      <c r="O53">
        <v>-611.74274852766303</v>
      </c>
      <c r="P53" t="s">
        <v>371</v>
      </c>
      <c r="Q53">
        <v>-196.41949610591601</v>
      </c>
      <c r="R53">
        <v>-197.415990107704</v>
      </c>
      <c r="S53">
        <v>-197.43741248856301</v>
      </c>
      <c r="T53" t="s">
        <v>372</v>
      </c>
      <c r="U53">
        <v>-412.656330028951</v>
      </c>
      <c r="V53">
        <v>-414.32154709159897</v>
      </c>
      <c r="W53">
        <v>-414.30108564999301</v>
      </c>
      <c r="X53" t="s">
        <v>205</v>
      </c>
      <c r="Y53">
        <v>-412.65632844195801</v>
      </c>
      <c r="Z53">
        <v>-414.32152519448903</v>
      </c>
      <c r="AA53">
        <v>-414.30106355342502</v>
      </c>
      <c r="AB53" t="s">
        <v>205</v>
      </c>
      <c r="AC53">
        <v>-196.41949588212401</v>
      </c>
      <c r="AD53">
        <v>-197.41598684018601</v>
      </c>
      <c r="AE53">
        <v>-197.437409020155</v>
      </c>
    </row>
    <row r="54" spans="1:31" x14ac:dyDescent="0.2">
      <c r="A54" t="s">
        <v>188</v>
      </c>
      <c r="C54" s="1">
        <f t="shared" si="0"/>
        <v>-1.8146630526377958</v>
      </c>
      <c r="D54" s="1">
        <f t="shared" si="1"/>
        <v>-1.8152379297984604</v>
      </c>
      <c r="E54" s="1">
        <f t="shared" si="2"/>
        <v>-1.814950491218128</v>
      </c>
      <c r="G54" s="1">
        <f t="shared" si="3"/>
        <v>2.1532606740755194</v>
      </c>
      <c r="H54" s="1">
        <f t="shared" si="4"/>
        <v>2.1480443657935435</v>
      </c>
      <c r="I54" s="1">
        <f t="shared" si="5"/>
        <v>2.1506525199345314</v>
      </c>
      <c r="L54" t="s">
        <v>188</v>
      </c>
      <c r="M54">
        <v>-274.48721010404302</v>
      </c>
      <c r="N54">
        <v>-275.855019424479</v>
      </c>
      <c r="O54">
        <v>-275.88694593899299</v>
      </c>
      <c r="P54" t="s">
        <v>373</v>
      </c>
      <c r="Q54">
        <v>-196.41940058359401</v>
      </c>
      <c r="R54">
        <v>-197.40836893902201</v>
      </c>
      <c r="S54">
        <v>-197.43158526202501</v>
      </c>
      <c r="T54" t="s">
        <v>374</v>
      </c>
      <c r="U54">
        <v>-78.070702286103995</v>
      </c>
      <c r="V54">
        <v>-78.443227359009001</v>
      </c>
      <c r="W54">
        <v>-78.453317478678997</v>
      </c>
      <c r="X54" t="s">
        <v>188</v>
      </c>
      <c r="Y54">
        <v>-78.070701578457999</v>
      </c>
      <c r="Z54">
        <v>-78.443221793754006</v>
      </c>
      <c r="AA54">
        <v>-78.453311676585002</v>
      </c>
      <c r="AB54" t="s">
        <v>188</v>
      </c>
      <c r="AC54">
        <v>-196.419400375115</v>
      </c>
      <c r="AD54">
        <v>-197.40836619156099</v>
      </c>
      <c r="AE54">
        <v>-197.43158234317801</v>
      </c>
    </row>
    <row r="55" spans="1:31" x14ac:dyDescent="0.2">
      <c r="A55" t="s">
        <v>189</v>
      </c>
      <c r="C55" s="1">
        <f t="shared" si="0"/>
        <v>-1.4629276212186271</v>
      </c>
      <c r="D55" s="1">
        <f t="shared" si="1"/>
        <v>-1.4632329554372776</v>
      </c>
      <c r="E55" s="1">
        <f t="shared" si="2"/>
        <v>-1.4630802883279523</v>
      </c>
      <c r="G55" s="1">
        <f t="shared" si="3"/>
        <v>2.11434271624764</v>
      </c>
      <c r="H55" s="1">
        <f t="shared" si="4"/>
        <v>2.1048503499463238</v>
      </c>
      <c r="I55" s="1">
        <f t="shared" si="5"/>
        <v>2.1095965330969819</v>
      </c>
      <c r="L55" t="s">
        <v>189</v>
      </c>
      <c r="M55">
        <v>-273.27158144248801</v>
      </c>
      <c r="N55">
        <v>-274.61229137509503</v>
      </c>
      <c r="O55">
        <v>-274.63821684745</v>
      </c>
      <c r="P55" t="s">
        <v>375</v>
      </c>
      <c r="Q55">
        <v>-196.41932026308501</v>
      </c>
      <c r="R55">
        <v>-197.408336031267</v>
      </c>
      <c r="S55">
        <v>-197.431539316466</v>
      </c>
      <c r="T55" t="s">
        <v>376</v>
      </c>
      <c r="U55">
        <v>-76.854592989447994</v>
      </c>
      <c r="V55">
        <v>-77.200601051423007</v>
      </c>
      <c r="W55">
        <v>-77.204532544803001</v>
      </c>
      <c r="X55" t="s">
        <v>189</v>
      </c>
      <c r="Y55">
        <v>-76.854592648595002</v>
      </c>
      <c r="Z55">
        <v>-77.200587775445001</v>
      </c>
      <c r="AA55">
        <v>-77.204518676305</v>
      </c>
      <c r="AB55" t="s">
        <v>189</v>
      </c>
      <c r="AC55">
        <v>-196.41932011735699</v>
      </c>
      <c r="AD55">
        <v>-197.40833418019699</v>
      </c>
      <c r="AE55">
        <v>-197.43153737008501</v>
      </c>
    </row>
    <row r="56" spans="1:31" x14ac:dyDescent="0.2">
      <c r="A56" t="s">
        <v>194</v>
      </c>
      <c r="C56" s="1">
        <f t="shared" si="0"/>
        <v>-2.794770742480829</v>
      </c>
      <c r="D56" s="1">
        <f t="shared" si="1"/>
        <v>-2.795501961701794</v>
      </c>
      <c r="E56" s="1">
        <f t="shared" si="2"/>
        <v>-2.7951363520913115</v>
      </c>
      <c r="G56" s="1">
        <f t="shared" si="3"/>
        <v>4.5239427021850087</v>
      </c>
      <c r="H56" s="1">
        <f t="shared" si="4"/>
        <v>4.5132775770476989</v>
      </c>
      <c r="I56" s="1">
        <f t="shared" si="5"/>
        <v>4.5186101396163538</v>
      </c>
      <c r="L56" t="s">
        <v>194</v>
      </c>
      <c r="M56">
        <v>-443.53702243015499</v>
      </c>
      <c r="N56">
        <v>-445.60677523226099</v>
      </c>
      <c r="O56">
        <v>-445.63148894428201</v>
      </c>
      <c r="P56" t="s">
        <v>377</v>
      </c>
      <c r="Q56">
        <v>-196.41931623752299</v>
      </c>
      <c r="R56">
        <v>-197.408331998856</v>
      </c>
      <c r="S56">
        <v>-197.431546343186</v>
      </c>
      <c r="T56" t="s">
        <v>378</v>
      </c>
      <c r="U56">
        <v>-247.12216110839299</v>
      </c>
      <c r="V56">
        <v>-248.19125086806699</v>
      </c>
      <c r="W56">
        <v>-248.19537600907199</v>
      </c>
      <c r="X56" t="s">
        <v>194</v>
      </c>
      <c r="Y56">
        <v>-247.122160286298</v>
      </c>
      <c r="Z56">
        <v>-248.19123846877</v>
      </c>
      <c r="AA56">
        <v>-248.19536314959399</v>
      </c>
      <c r="AB56" t="s">
        <v>194</v>
      </c>
      <c r="AC56">
        <v>-196.419315894346</v>
      </c>
      <c r="AD56">
        <v>-197.408327402195</v>
      </c>
      <c r="AE56">
        <v>-197.431541455076</v>
      </c>
    </row>
    <row r="57" spans="1:31" x14ac:dyDescent="0.2">
      <c r="A57" t="s">
        <v>166</v>
      </c>
      <c r="C57" s="1">
        <f t="shared" si="0"/>
        <v>-1.4464146421933741</v>
      </c>
      <c r="D57" s="1">
        <f t="shared" si="1"/>
        <v>-1.4474732080639141</v>
      </c>
      <c r="E57" s="1">
        <f t="shared" si="2"/>
        <v>-1.446943925128644</v>
      </c>
      <c r="G57" s="1">
        <f t="shared" si="3"/>
        <v>4.1289274956588491</v>
      </c>
      <c r="H57" s="1">
        <f t="shared" si="4"/>
        <v>4.0307624960657868</v>
      </c>
      <c r="I57" s="1">
        <f t="shared" si="5"/>
        <v>4.0798449958623184</v>
      </c>
      <c r="L57" t="s">
        <v>166</v>
      </c>
      <c r="M57">
        <v>-461.59305615525301</v>
      </c>
      <c r="N57">
        <v>-463.71505913024799</v>
      </c>
      <c r="O57">
        <v>-463.705126684839</v>
      </c>
      <c r="P57" t="s">
        <v>379</v>
      </c>
      <c r="Q57">
        <v>-230.797678760792</v>
      </c>
      <c r="R57">
        <v>-231.854242478473</v>
      </c>
      <c r="S57">
        <v>-231.85020047944599</v>
      </c>
      <c r="T57" t="s">
        <v>380</v>
      </c>
      <c r="U57">
        <v>-230.79768408975099</v>
      </c>
      <c r="V57">
        <v>-231.85439322313201</v>
      </c>
      <c r="W57">
        <v>-231.85035265673201</v>
      </c>
      <c r="X57" t="s">
        <v>166</v>
      </c>
      <c r="Y57">
        <v>-230.797682939933</v>
      </c>
      <c r="Z57">
        <v>-231.85424158267699</v>
      </c>
      <c r="AA57">
        <v>-231.85020064945601</v>
      </c>
      <c r="AB57" t="s">
        <v>166</v>
      </c>
      <c r="AC57">
        <v>-230.79767822367799</v>
      </c>
      <c r="AD57">
        <v>-231.85423768305</v>
      </c>
      <c r="AE57">
        <v>-231.85019566368899</v>
      </c>
    </row>
    <row r="58" spans="1:31" x14ac:dyDescent="0.2">
      <c r="A58" t="s">
        <v>195</v>
      </c>
      <c r="C58" s="1">
        <f t="shared" si="0"/>
        <v>-0.86577289868328711</v>
      </c>
      <c r="D58" s="1">
        <f t="shared" si="1"/>
        <v>-0.86657447306021129</v>
      </c>
      <c r="E58" s="1">
        <f t="shared" si="2"/>
        <v>-0.86617368587174925</v>
      </c>
      <c r="G58" s="1">
        <f t="shared" si="3"/>
        <v>4.4037470620281312</v>
      </c>
      <c r="H58" s="1">
        <f t="shared" si="4"/>
        <v>4.3941758823730055</v>
      </c>
      <c r="I58" s="1">
        <f t="shared" si="5"/>
        <v>4.3989614722005683</v>
      </c>
      <c r="L58" t="s">
        <v>195</v>
      </c>
      <c r="M58">
        <v>-493.591058948343</v>
      </c>
      <c r="N58">
        <v>-495.79374949194897</v>
      </c>
      <c r="O58">
        <v>-495.77588641409397</v>
      </c>
      <c r="P58" t="s">
        <v>381</v>
      </c>
      <c r="Q58">
        <v>-246.79620594245301</v>
      </c>
      <c r="R58">
        <v>-247.893360000157</v>
      </c>
      <c r="S58">
        <v>-247.885387888704</v>
      </c>
      <c r="T58" t="s">
        <v>382</v>
      </c>
      <c r="U58">
        <v>-246.796233980159</v>
      </c>
      <c r="V58">
        <v>-247.89338692707801</v>
      </c>
      <c r="W58">
        <v>-247.88541230704399</v>
      </c>
      <c r="X58" t="s">
        <v>195</v>
      </c>
      <c r="Y58">
        <v>-246.79623308772599</v>
      </c>
      <c r="Z58">
        <v>-247.893375975602</v>
      </c>
      <c r="AA58">
        <v>-247.885401057123</v>
      </c>
      <c r="AB58" t="s">
        <v>195</v>
      </c>
      <c r="AC58">
        <v>-246.79620555749599</v>
      </c>
      <c r="AD58">
        <v>-247.89335569898799</v>
      </c>
      <c r="AE58">
        <v>-247.88538348764101</v>
      </c>
    </row>
    <row r="59" spans="1:31" x14ac:dyDescent="0.2">
      <c r="A59" t="s">
        <v>206</v>
      </c>
      <c r="C59" s="1">
        <f t="shared" si="0"/>
        <v>-0.94206661440474204</v>
      </c>
      <c r="D59" s="1">
        <f t="shared" si="1"/>
        <v>-0.94305895603716383</v>
      </c>
      <c r="E59" s="1">
        <f t="shared" si="2"/>
        <v>-0.94256278522095294</v>
      </c>
      <c r="G59" s="1">
        <f t="shared" si="3"/>
        <v>4.2169110180182416</v>
      </c>
      <c r="H59" s="1">
        <f t="shared" si="4"/>
        <v>4.1873052873697532</v>
      </c>
      <c r="I59" s="1">
        <f t="shared" si="5"/>
        <v>4.202108152693997</v>
      </c>
      <c r="L59" t="s">
        <v>206</v>
      </c>
      <c r="M59">
        <v>-477.59238561407199</v>
      </c>
      <c r="N59">
        <v>-479.75432620152998</v>
      </c>
      <c r="O59">
        <v>-479.74044556753199</v>
      </c>
      <c r="P59" t="s">
        <v>383</v>
      </c>
      <c r="Q59">
        <v>-246.79622581842301</v>
      </c>
      <c r="R59">
        <v>-247.89337469625701</v>
      </c>
      <c r="S59">
        <v>-247.88539601006599</v>
      </c>
      <c r="T59" t="s">
        <v>384</v>
      </c>
      <c r="U59">
        <v>-230.79766265569501</v>
      </c>
      <c r="V59">
        <v>-231.85427860982301</v>
      </c>
      <c r="W59">
        <v>-231.85023925169901</v>
      </c>
      <c r="X59" t="s">
        <v>206</v>
      </c>
      <c r="Y59">
        <v>-230.797661492104</v>
      </c>
      <c r="Z59">
        <v>-231.854235963017</v>
      </c>
      <c r="AA59">
        <v>-231.850197208423</v>
      </c>
      <c r="AB59" t="s">
        <v>206</v>
      </c>
      <c r="AC59">
        <v>-246.796225400617</v>
      </c>
      <c r="AD59">
        <v>-247.89337016332999</v>
      </c>
      <c r="AE59">
        <v>-247.88539137939</v>
      </c>
    </row>
    <row r="60" spans="1:31" x14ac:dyDescent="0.2">
      <c r="A60" t="s">
        <v>175</v>
      </c>
      <c r="C60" s="1">
        <f t="shared" si="0"/>
        <v>0.22492772306688952</v>
      </c>
      <c r="D60" s="1">
        <f t="shared" si="1"/>
        <v>0.22399374230407568</v>
      </c>
      <c r="E60" s="1">
        <f t="shared" si="2"/>
        <v>0.22446073268548261</v>
      </c>
      <c r="G60" s="1">
        <f t="shared" si="3"/>
        <v>3.4744837906597175</v>
      </c>
      <c r="H60" s="1">
        <f t="shared" si="4"/>
        <v>3.4669101538691089</v>
      </c>
      <c r="I60" s="1">
        <f t="shared" si="5"/>
        <v>3.4706969722644132</v>
      </c>
      <c r="L60" t="s">
        <v>175</v>
      </c>
      <c r="M60">
        <v>-307.65252301585502</v>
      </c>
      <c r="N60">
        <v>-309.06034301143899</v>
      </c>
      <c r="O60">
        <v>-309.05894400234303</v>
      </c>
      <c r="P60" t="s">
        <v>238</v>
      </c>
      <c r="Q60">
        <v>-76.854497497969007</v>
      </c>
      <c r="R60">
        <v>-77.200578926294</v>
      </c>
      <c r="S60">
        <v>-77.204507620271997</v>
      </c>
      <c r="T60" t="s">
        <v>258</v>
      </c>
      <c r="U60">
        <v>-230.797668561151</v>
      </c>
      <c r="V60">
        <v>-231.85423921236799</v>
      </c>
      <c r="W60">
        <v>-231.85020048095299</v>
      </c>
      <c r="X60" t="s">
        <v>175</v>
      </c>
      <c r="Y60">
        <v>-230.79766756813601</v>
      </c>
      <c r="Z60">
        <v>-231.85423348559499</v>
      </c>
      <c r="AA60">
        <v>-231.85019470923001</v>
      </c>
      <c r="AB60" t="s">
        <v>175</v>
      </c>
      <c r="AC60">
        <v>-76.854497002591003</v>
      </c>
      <c r="AD60">
        <v>-77.200572583709004</v>
      </c>
      <c r="AE60">
        <v>-77.204501255636004</v>
      </c>
    </row>
    <row r="61" spans="1:31" x14ac:dyDescent="0.2">
      <c r="A61" t="s">
        <v>167</v>
      </c>
      <c r="C61" s="1">
        <f t="shared" si="0"/>
        <v>0.51784140226962871</v>
      </c>
      <c r="D61" s="1">
        <f t="shared" si="1"/>
        <v>0.5175401224036249</v>
      </c>
      <c r="E61" s="1">
        <f t="shared" si="2"/>
        <v>0.51769076233662681</v>
      </c>
      <c r="G61" s="1">
        <f t="shared" si="3"/>
        <v>1.6703423228422132</v>
      </c>
      <c r="H61" s="1">
        <f t="shared" si="4"/>
        <v>1.663580308714071</v>
      </c>
      <c r="I61" s="1">
        <f t="shared" si="5"/>
        <v>1.666961315778142</v>
      </c>
      <c r="L61" t="s">
        <v>167</v>
      </c>
      <c r="M61">
        <v>-153.71000487446801</v>
      </c>
      <c r="N61">
        <v>-154.40383376347501</v>
      </c>
      <c r="O61">
        <v>-154.41119230475499</v>
      </c>
      <c r="P61" t="s">
        <v>239</v>
      </c>
      <c r="Q61">
        <v>-76.854565860939005</v>
      </c>
      <c r="R61">
        <v>-77.200584159132006</v>
      </c>
      <c r="S61">
        <v>-77.204515628893006</v>
      </c>
      <c r="T61" t="s">
        <v>259</v>
      </c>
      <c r="U61">
        <v>-76.854614260879998</v>
      </c>
      <c r="V61">
        <v>-77.200598520480995</v>
      </c>
      <c r="W61">
        <v>-77.204531257940005</v>
      </c>
      <c r="X61" t="s">
        <v>167</v>
      </c>
      <c r="Y61">
        <v>-76.854614056551995</v>
      </c>
      <c r="Z61">
        <v>-77.200589725705001</v>
      </c>
      <c r="AA61">
        <v>-77.204522067248007</v>
      </c>
      <c r="AB61" t="s">
        <v>167</v>
      </c>
      <c r="AC61">
        <v>-76.854565585147</v>
      </c>
      <c r="AD61">
        <v>-77.200582177952995</v>
      </c>
      <c r="AE61">
        <v>-77.204513678737001</v>
      </c>
    </row>
    <row r="62" spans="1:31" x14ac:dyDescent="0.2">
      <c r="A62" t="s">
        <v>176</v>
      </c>
      <c r="C62" s="1">
        <f t="shared" si="0"/>
        <v>0.68290281202768111</v>
      </c>
      <c r="D62" s="1">
        <f t="shared" si="1"/>
        <v>0.68182574024446541</v>
      </c>
      <c r="E62" s="1">
        <f t="shared" si="2"/>
        <v>0.68236427613607331</v>
      </c>
      <c r="G62" s="1">
        <f t="shared" si="3"/>
        <v>5.2721068905988933</v>
      </c>
      <c r="H62" s="1">
        <f t="shared" si="4"/>
        <v>5.2610755496966037</v>
      </c>
      <c r="I62" s="1">
        <f t="shared" si="5"/>
        <v>5.2665912201477489</v>
      </c>
      <c r="L62" t="s">
        <v>176</v>
      </c>
      <c r="M62">
        <v>-458.72242288212499</v>
      </c>
      <c r="N62">
        <v>-460.69626629687099</v>
      </c>
      <c r="O62">
        <v>-460.688271932308</v>
      </c>
      <c r="P62" t="s">
        <v>385</v>
      </c>
      <c r="Q62">
        <v>-227.92374268297999</v>
      </c>
      <c r="R62">
        <v>-228.833681403057</v>
      </c>
      <c r="S62">
        <v>-228.83146233461699</v>
      </c>
      <c r="T62" t="s">
        <v>386</v>
      </c>
      <c r="U62">
        <v>-230.79759364071001</v>
      </c>
      <c r="V62">
        <v>-231.854200836601</v>
      </c>
      <c r="W62">
        <v>-231.85016733178</v>
      </c>
      <c r="X62" t="s">
        <v>176</v>
      </c>
      <c r="Y62">
        <v>-230.79759255908999</v>
      </c>
      <c r="Z62">
        <v>-231.85419338363499</v>
      </c>
      <c r="AA62">
        <v>-231.85015980160699</v>
      </c>
      <c r="AB62" t="s">
        <v>176</v>
      </c>
      <c r="AC62">
        <v>-227.92374204817699</v>
      </c>
      <c r="AD62">
        <v>-228.83367127646301</v>
      </c>
      <c r="AE62">
        <v>-228.83145208054199</v>
      </c>
    </row>
    <row r="63" spans="1:31" x14ac:dyDescent="0.2">
      <c r="A63" t="s">
        <v>177</v>
      </c>
      <c r="C63" s="1">
        <f t="shared" si="0"/>
        <v>0.86786333176838326</v>
      </c>
      <c r="D63" s="1">
        <f t="shared" si="1"/>
        <v>0.86696094676638358</v>
      </c>
      <c r="E63" s="1">
        <f t="shared" si="2"/>
        <v>0.86741213926738348</v>
      </c>
      <c r="G63" s="1">
        <f t="shared" si="3"/>
        <v>4.7444898925001224</v>
      </c>
      <c r="H63" s="1">
        <f t="shared" si="4"/>
        <v>4.7336481190644299</v>
      </c>
      <c r="I63" s="1">
        <f t="shared" si="5"/>
        <v>4.7390690057822766</v>
      </c>
      <c r="L63" t="s">
        <v>177</v>
      </c>
      <c r="M63">
        <v>-438.87843910255702</v>
      </c>
      <c r="N63">
        <v>-440.81787725287501</v>
      </c>
      <c r="O63">
        <v>-440.81312979385302</v>
      </c>
      <c r="P63" t="s">
        <v>387</v>
      </c>
      <c r="Q63">
        <v>-208.07949649593999</v>
      </c>
      <c r="R63">
        <v>-208.95615292389999</v>
      </c>
      <c r="S63">
        <v>-208.95697238028001</v>
      </c>
      <c r="T63" t="s">
        <v>388</v>
      </c>
      <c r="U63">
        <v>-230.79756101646299</v>
      </c>
      <c r="V63">
        <v>-231.85418078083899</v>
      </c>
      <c r="W63">
        <v>-231.85014560715999</v>
      </c>
      <c r="X63" t="s">
        <v>177</v>
      </c>
      <c r="Y63">
        <v>-230.79756020132999</v>
      </c>
      <c r="Z63">
        <v>-231.85417424506699</v>
      </c>
      <c r="AA63">
        <v>-231.85013904432199</v>
      </c>
      <c r="AB63" t="s">
        <v>177</v>
      </c>
      <c r="AC63">
        <v>-208.07949587303099</v>
      </c>
      <c r="AD63">
        <v>-208.956142182207</v>
      </c>
      <c r="AE63">
        <v>-208.95696155136901</v>
      </c>
    </row>
    <row r="64" spans="1:31" x14ac:dyDescent="0.2">
      <c r="A64" t="s">
        <v>178</v>
      </c>
      <c r="C64" s="1">
        <f t="shared" si="0"/>
        <v>0.76351039385044628</v>
      </c>
      <c r="D64" s="1">
        <f t="shared" si="1"/>
        <v>0.76208100128878398</v>
      </c>
      <c r="E64" s="1">
        <f t="shared" si="2"/>
        <v>0.76279569756961507</v>
      </c>
      <c r="G64" s="1">
        <f t="shared" si="3"/>
        <v>3.582050568675482</v>
      </c>
      <c r="H64" s="1">
        <f t="shared" si="4"/>
        <v>3.5711360718954417</v>
      </c>
      <c r="I64" s="1">
        <f t="shared" si="5"/>
        <v>3.5765933202854621</v>
      </c>
      <c r="L64" t="s">
        <v>178</v>
      </c>
      <c r="M64">
        <v>-306.86590235572402</v>
      </c>
      <c r="N64">
        <v>-308.22774726876798</v>
      </c>
      <c r="O64">
        <v>-308.223636379585</v>
      </c>
      <c r="P64" t="s">
        <v>389</v>
      </c>
      <c r="Q64">
        <v>-76.067038333656996</v>
      </c>
      <c r="R64">
        <v>-76.367822108262999</v>
      </c>
      <c r="S64">
        <v>-76.368830121724997</v>
      </c>
      <c r="T64" t="s">
        <v>390</v>
      </c>
      <c r="U64">
        <v>-230.797649568738</v>
      </c>
      <c r="V64">
        <v>-231.854234193162</v>
      </c>
      <c r="W64">
        <v>-231.850197533673</v>
      </c>
      <c r="X64" t="s">
        <v>178</v>
      </c>
      <c r="Y64">
        <v>-230.797648751607</v>
      </c>
      <c r="Z64">
        <v>-231.85422918221801</v>
      </c>
      <c r="AA64">
        <v>-231.85019246610599</v>
      </c>
      <c r="AB64" t="s">
        <v>178</v>
      </c>
      <c r="AC64">
        <v>-76.067036872906002</v>
      </c>
      <c r="AD64">
        <v>-76.367809725849995</v>
      </c>
      <c r="AE64">
        <v>-76.368818359163001</v>
      </c>
    </row>
    <row r="65" spans="1:31" x14ac:dyDescent="0.2">
      <c r="A65" t="s">
        <v>179</v>
      </c>
      <c r="C65" s="1">
        <f t="shared" si="0"/>
        <v>-0.13842624943432658</v>
      </c>
      <c r="D65" s="1">
        <f t="shared" si="1"/>
        <v>-0.139501743614276</v>
      </c>
      <c r="E65" s="1">
        <f t="shared" si="2"/>
        <v>-0.1389639965243013</v>
      </c>
      <c r="G65" s="1">
        <f t="shared" si="3"/>
        <v>4.7758586807272758</v>
      </c>
      <c r="H65" s="1">
        <f t="shared" si="4"/>
        <v>4.7667251883146911</v>
      </c>
      <c r="I65" s="1">
        <f t="shared" si="5"/>
        <v>4.771291934520983</v>
      </c>
      <c r="L65" t="s">
        <v>179</v>
      </c>
      <c r="M65">
        <v>-345.899031809257</v>
      </c>
      <c r="N65">
        <v>-347.44864748258198</v>
      </c>
      <c r="O65">
        <v>-347.44928044523999</v>
      </c>
      <c r="P65" t="s">
        <v>391</v>
      </c>
      <c r="Q65">
        <v>-115.101620602643</v>
      </c>
      <c r="R65">
        <v>-115.58682117990899</v>
      </c>
      <c r="S65">
        <v>-115.593272872817</v>
      </c>
      <c r="T65" t="s">
        <v>392</v>
      </c>
      <c r="U65">
        <v>-230.797633516784</v>
      </c>
      <c r="V65">
        <v>-231.85423004287401</v>
      </c>
      <c r="W65">
        <v>-231.85019487576901</v>
      </c>
      <c r="X65" t="s">
        <v>179</v>
      </c>
      <c r="Y65">
        <v>-230.797632429575</v>
      </c>
      <c r="Z65">
        <v>-231.85422256676199</v>
      </c>
      <c r="AA65">
        <v>-231.85018730583201</v>
      </c>
      <c r="AB65" t="s">
        <v>179</v>
      </c>
      <c r="AC65">
        <v>-115.101619975943</v>
      </c>
      <c r="AD65">
        <v>-115.586814100875</v>
      </c>
      <c r="AE65">
        <v>-115.593265968799</v>
      </c>
    </row>
    <row r="66" spans="1:31" x14ac:dyDescent="0.2">
      <c r="A66" t="s">
        <v>180</v>
      </c>
      <c r="C66" s="1">
        <f t="shared" si="0"/>
        <v>-1.0881359376810311</v>
      </c>
      <c r="D66" s="1">
        <f t="shared" si="1"/>
        <v>-1.089165171252656</v>
      </c>
      <c r="E66" s="1">
        <f t="shared" si="2"/>
        <v>-1.0886505544668434</v>
      </c>
      <c r="G66" s="1">
        <f t="shared" si="3"/>
        <v>3.8505665210327975</v>
      </c>
      <c r="H66" s="1">
        <f t="shared" si="4"/>
        <v>3.8428363388284428</v>
      </c>
      <c r="I66" s="1">
        <f t="shared" si="5"/>
        <v>3.8467014299306204</v>
      </c>
      <c r="L66" t="s">
        <v>180</v>
      </c>
      <c r="M66">
        <v>-326.05887829812002</v>
      </c>
      <c r="N66">
        <v>-327.57572593167203</v>
      </c>
      <c r="O66">
        <v>-327.57948476711903</v>
      </c>
      <c r="P66" t="s">
        <v>393</v>
      </c>
      <c r="Q66">
        <v>-95.262938338084993</v>
      </c>
      <c r="R66">
        <v>-95.715356660135996</v>
      </c>
      <c r="S66">
        <v>-95.724901132127997</v>
      </c>
      <c r="T66" t="s">
        <v>394</v>
      </c>
      <c r="U66">
        <v>-230.79767565514601</v>
      </c>
      <c r="V66">
        <v>-231.85424532227501</v>
      </c>
      <c r="W66">
        <v>-231.85020577427801</v>
      </c>
      <c r="X66" t="s">
        <v>180</v>
      </c>
      <c r="Y66">
        <v>-230.79767455001101</v>
      </c>
      <c r="Z66">
        <v>-231.85423792548201</v>
      </c>
      <c r="AA66">
        <v>-231.850198309414</v>
      </c>
      <c r="AB66" t="s">
        <v>180</v>
      </c>
      <c r="AC66">
        <v>-95.262937803032003</v>
      </c>
      <c r="AD66">
        <v>-95.715351738099997</v>
      </c>
      <c r="AE66">
        <v>-95.724896317852995</v>
      </c>
    </row>
    <row r="67" spans="1:31" x14ac:dyDescent="0.2">
      <c r="A67" t="s">
        <v>202</v>
      </c>
      <c r="C67" s="1">
        <f t="shared" si="0"/>
        <v>-0.51671927282376429</v>
      </c>
      <c r="D67" s="1">
        <f t="shared" si="1"/>
        <v>-0.51789771931404094</v>
      </c>
      <c r="E67" s="1">
        <f t="shared" si="2"/>
        <v>-0.51730849606890261</v>
      </c>
      <c r="G67" s="1">
        <f t="shared" si="3"/>
        <v>6.2159715883140034</v>
      </c>
      <c r="H67" s="1">
        <f t="shared" si="4"/>
        <v>6.2063113368174809</v>
      </c>
      <c r="I67" s="1">
        <f t="shared" si="5"/>
        <v>6.2111414625657417</v>
      </c>
      <c r="L67" t="s">
        <v>202</v>
      </c>
      <c r="M67">
        <v>-477.91886174736902</v>
      </c>
      <c r="N67">
        <v>-480.05536414047702</v>
      </c>
      <c r="O67">
        <v>-480.05303434266602</v>
      </c>
      <c r="P67" t="s">
        <v>395</v>
      </c>
      <c r="Q67">
        <v>-247.12207947730499</v>
      </c>
      <c r="R67">
        <v>-248.19124516361299</v>
      </c>
      <c r="S67">
        <v>-248.195361535416</v>
      </c>
      <c r="T67" t="s">
        <v>396</v>
      </c>
      <c r="U67">
        <v>-230.79760759257999</v>
      </c>
      <c r="V67">
        <v>-231.85422859060401</v>
      </c>
      <c r="W67">
        <v>-231.85019584384</v>
      </c>
      <c r="X67" t="s">
        <v>202</v>
      </c>
      <c r="Y67">
        <v>-230.797606255158</v>
      </c>
      <c r="Z67">
        <v>-231.854218564299</v>
      </c>
      <c r="AA67">
        <v>-231.85018566629299</v>
      </c>
      <c r="AB67" t="s">
        <v>202</v>
      </c>
      <c r="AC67">
        <v>-247.12207893675301</v>
      </c>
      <c r="AD67">
        <v>-248.19123979532799</v>
      </c>
      <c r="AE67">
        <v>-248.19535598429701</v>
      </c>
    </row>
    <row r="68" spans="1:31" x14ac:dyDescent="0.2">
      <c r="A68" t="s">
        <v>207</v>
      </c>
      <c r="C68" s="1">
        <f t="shared" si="0"/>
        <v>1.1654771412364511</v>
      </c>
      <c r="D68" s="1">
        <f t="shared" si="1"/>
        <v>1.1651021572318463</v>
      </c>
      <c r="E68" s="1">
        <f t="shared" si="2"/>
        <v>1.1652896492341487</v>
      </c>
      <c r="G68" s="1">
        <f t="shared" si="3"/>
        <v>4.3824535512400518</v>
      </c>
      <c r="H68" s="1">
        <f t="shared" si="4"/>
        <v>4.3697455256461852</v>
      </c>
      <c r="I68" s="1">
        <f t="shared" si="5"/>
        <v>4.3760995384431185</v>
      </c>
      <c r="L68" t="s">
        <v>207</v>
      </c>
      <c r="M68">
        <v>-493.59409734452402</v>
      </c>
      <c r="N68">
        <v>-495.79368980830799</v>
      </c>
      <c r="O68">
        <v>-495.77648080662902</v>
      </c>
      <c r="P68" t="s">
        <v>397</v>
      </c>
      <c r="Q68">
        <v>-246.79612031074299</v>
      </c>
      <c r="R68">
        <v>-247.893363051791</v>
      </c>
      <c r="S68">
        <v>-247.885382835267</v>
      </c>
      <c r="T68" t="s">
        <v>398</v>
      </c>
      <c r="U68">
        <v>-246.796120325385</v>
      </c>
      <c r="V68">
        <v>-247.893363124053</v>
      </c>
      <c r="W68">
        <v>-247.88538289397999</v>
      </c>
      <c r="X68" t="s">
        <v>207</v>
      </c>
      <c r="Y68">
        <v>-246.79612002651299</v>
      </c>
      <c r="Z68">
        <v>-247.893352967797</v>
      </c>
      <c r="AA68">
        <v>-247.88537251829101</v>
      </c>
      <c r="AB68" t="s">
        <v>207</v>
      </c>
      <c r="AC68">
        <v>-246.79612001204001</v>
      </c>
      <c r="AD68">
        <v>-247.89335295652</v>
      </c>
      <c r="AE68">
        <v>-247.88537251604501</v>
      </c>
    </row>
    <row r="69" spans="1:31" x14ac:dyDescent="0.2">
      <c r="A69" t="s">
        <v>168</v>
      </c>
      <c r="C69" s="1">
        <f t="shared" si="0"/>
        <v>2.2097982646992804</v>
      </c>
      <c r="D69" s="1">
        <f t="shared" si="1"/>
        <v>2.2089415787205047</v>
      </c>
      <c r="E69" s="1">
        <f t="shared" si="2"/>
        <v>2.2093699217098925</v>
      </c>
      <c r="G69" s="1">
        <f t="shared" si="3"/>
        <v>2.887477222056023</v>
      </c>
      <c r="H69" s="1">
        <f t="shared" si="4"/>
        <v>2.8793769309436366</v>
      </c>
      <c r="I69" s="1">
        <f t="shared" si="5"/>
        <v>2.8834270764998298</v>
      </c>
      <c r="L69" t="s">
        <v>168</v>
      </c>
      <c r="M69">
        <v>-152.92523317537899</v>
      </c>
      <c r="N69">
        <v>-153.57302549464501</v>
      </c>
      <c r="O69">
        <v>-153.57746621989301</v>
      </c>
      <c r="P69" t="s">
        <v>240</v>
      </c>
      <c r="Q69">
        <v>-76.067271043489995</v>
      </c>
      <c r="R69">
        <v>-76.367880143397002</v>
      </c>
      <c r="S69">
        <v>-76.368894386457995</v>
      </c>
      <c r="T69" t="s">
        <v>260</v>
      </c>
      <c r="U69">
        <v>-76.854441959558997</v>
      </c>
      <c r="V69">
        <v>-77.200556772221006</v>
      </c>
      <c r="W69">
        <v>-77.204485909273998</v>
      </c>
      <c r="X69" t="s">
        <v>168</v>
      </c>
      <c r="Y69">
        <v>-76.854441697012007</v>
      </c>
      <c r="Z69">
        <v>-77.200555345146</v>
      </c>
      <c r="AA69">
        <v>-77.204484487987997</v>
      </c>
      <c r="AB69" t="s">
        <v>168</v>
      </c>
      <c r="AC69">
        <v>-76.067269940821006</v>
      </c>
      <c r="AD69">
        <v>-76.367868661836994</v>
      </c>
      <c r="AE69">
        <v>-76.368883013648997</v>
      </c>
    </row>
    <row r="70" spans="1:31" x14ac:dyDescent="0.2">
      <c r="A70" t="s">
        <v>181</v>
      </c>
      <c r="C70" s="1">
        <f t="shared" si="0"/>
        <v>2.613485815093548</v>
      </c>
      <c r="D70" s="1">
        <f t="shared" si="1"/>
        <v>2.6130778950002749</v>
      </c>
      <c r="E70" s="1">
        <f t="shared" si="2"/>
        <v>2.6132818550469112</v>
      </c>
      <c r="G70" s="1">
        <f t="shared" si="3"/>
        <v>5.0519808978482628</v>
      </c>
      <c r="H70" s="1">
        <f t="shared" si="4"/>
        <v>5.0395849948612357</v>
      </c>
      <c r="I70" s="1">
        <f t="shared" si="5"/>
        <v>5.0457829463547492</v>
      </c>
      <c r="L70" t="s">
        <v>181</v>
      </c>
      <c r="M70">
        <v>-304.78220542538702</v>
      </c>
      <c r="N70">
        <v>-306.04220295591898</v>
      </c>
      <c r="O70">
        <v>-306.042707698953</v>
      </c>
      <c r="P70" t="s">
        <v>241</v>
      </c>
      <c r="Q70">
        <v>-227.92370409991901</v>
      </c>
      <c r="R70">
        <v>-228.83365138652999</v>
      </c>
      <c r="S70">
        <v>-228.83142904502699</v>
      </c>
      <c r="T70" t="s">
        <v>261</v>
      </c>
      <c r="U70">
        <v>-76.854337120950007</v>
      </c>
      <c r="V70">
        <v>-77.200520479828</v>
      </c>
      <c r="W70">
        <v>-77.204446813366999</v>
      </c>
      <c r="X70" t="s">
        <v>181</v>
      </c>
      <c r="Y70">
        <v>-76.854336845923001</v>
      </c>
      <c r="Z70">
        <v>-77.200508006869995</v>
      </c>
      <c r="AA70">
        <v>-77.204433753081005</v>
      </c>
      <c r="AB70" t="s">
        <v>181</v>
      </c>
      <c r="AC70">
        <v>-227.92370372488401</v>
      </c>
      <c r="AD70">
        <v>-228.83364410536001</v>
      </c>
      <c r="AE70">
        <v>-228.831421619682</v>
      </c>
    </row>
    <row r="71" spans="1:31" x14ac:dyDescent="0.2">
      <c r="A71" t="s">
        <v>182</v>
      </c>
      <c r="C71" s="1">
        <f t="shared" si="0"/>
        <v>-2.0855736371079399</v>
      </c>
      <c r="D71" s="1">
        <f t="shared" si="1"/>
        <v>-2.0862472101747858</v>
      </c>
      <c r="E71" s="1">
        <f t="shared" si="2"/>
        <v>-2.085910423641363</v>
      </c>
      <c r="G71" s="1">
        <f t="shared" si="3"/>
        <v>3.0420420801918202</v>
      </c>
      <c r="H71" s="1">
        <f t="shared" si="4"/>
        <v>3.0316324518771105</v>
      </c>
      <c r="I71" s="1">
        <f t="shared" si="5"/>
        <v>3.0368372660344654</v>
      </c>
      <c r="L71" t="s">
        <v>182</v>
      </c>
      <c r="M71">
        <v>-424.33988035239099</v>
      </c>
      <c r="N71">
        <v>-426.24691795361002</v>
      </c>
      <c r="O71">
        <v>-426.26608347829199</v>
      </c>
      <c r="P71" t="s">
        <v>399</v>
      </c>
      <c r="Q71">
        <v>-227.92384633280901</v>
      </c>
      <c r="R71">
        <v>-228.833767091992</v>
      </c>
      <c r="S71">
        <v>-228.83154861241101</v>
      </c>
      <c r="T71" t="s">
        <v>400</v>
      </c>
      <c r="U71">
        <v>-196.419358665998</v>
      </c>
      <c r="V71">
        <v>-197.408319647984</v>
      </c>
      <c r="W71">
        <v>-197.431545186086</v>
      </c>
      <c r="X71" t="s">
        <v>182</v>
      </c>
      <c r="Y71">
        <v>-196.41935841090401</v>
      </c>
      <c r="Z71">
        <v>-197.40831648982601</v>
      </c>
      <c r="AA71">
        <v>-197.43154182988201</v>
      </c>
      <c r="AB71" t="s">
        <v>182</v>
      </c>
      <c r="AC71">
        <v>-227.92384551449601</v>
      </c>
      <c r="AD71">
        <v>-228.83375366135201</v>
      </c>
      <c r="AE71">
        <v>-228.83153479654001</v>
      </c>
    </row>
    <row r="72" spans="1:31" x14ac:dyDescent="0.2">
      <c r="A72" t="s">
        <v>183</v>
      </c>
      <c r="C72" s="1">
        <f t="shared" si="0"/>
        <v>-2.153855674167239</v>
      </c>
      <c r="D72" s="1">
        <f t="shared" si="1"/>
        <v>-2.1546441047633098</v>
      </c>
      <c r="E72" s="1">
        <f t="shared" si="2"/>
        <v>-2.1542498894652744</v>
      </c>
      <c r="G72" s="1">
        <f t="shared" si="3"/>
        <v>3.670846830732339</v>
      </c>
      <c r="H72" s="1">
        <f t="shared" si="4"/>
        <v>3.659711092929085</v>
      </c>
      <c r="I72" s="1">
        <f t="shared" si="5"/>
        <v>3.6652789618307118</v>
      </c>
      <c r="L72" t="s">
        <v>183</v>
      </c>
      <c r="M72">
        <v>-404.49555471024701</v>
      </c>
      <c r="N72">
        <v>-406.37032777440203</v>
      </c>
      <c r="O72">
        <v>-406.39227088815301</v>
      </c>
      <c r="P72" t="s">
        <v>401</v>
      </c>
      <c r="Q72">
        <v>-208.07966625277101</v>
      </c>
      <c r="R72">
        <v>-208.95617404576501</v>
      </c>
      <c r="S72">
        <v>-208.95701571405399</v>
      </c>
      <c r="T72" t="s">
        <v>402</v>
      </c>
      <c r="U72">
        <v>-196.419322101277</v>
      </c>
      <c r="V72">
        <v>-197.40832160801901</v>
      </c>
      <c r="W72">
        <v>-197.43154033604</v>
      </c>
      <c r="X72" t="s">
        <v>183</v>
      </c>
      <c r="Y72">
        <v>-196.41932181841699</v>
      </c>
      <c r="Z72">
        <v>-197.40831811860801</v>
      </c>
      <c r="AA72">
        <v>-197.431536623802</v>
      </c>
      <c r="AB72" t="s">
        <v>183</v>
      </c>
      <c r="AC72">
        <v>-208.079665279187</v>
      </c>
      <c r="AD72">
        <v>-208.956159789249</v>
      </c>
      <c r="AE72">
        <v>-208.95700110529299</v>
      </c>
    </row>
    <row r="73" spans="1:31" x14ac:dyDescent="0.2">
      <c r="A73" t="s">
        <v>184</v>
      </c>
      <c r="C73" s="1">
        <f t="shared" si="0"/>
        <v>-1.2593283856969049</v>
      </c>
      <c r="D73" s="1">
        <f t="shared" si="1"/>
        <v>-1.2604849120696615</v>
      </c>
      <c r="E73" s="1">
        <f t="shared" si="2"/>
        <v>-1.2599066488832831</v>
      </c>
      <c r="G73" s="1">
        <f t="shared" si="3"/>
        <v>4.5737636827503962</v>
      </c>
      <c r="H73" s="1">
        <f t="shared" si="4"/>
        <v>4.5626564684336754</v>
      </c>
      <c r="I73" s="1">
        <f t="shared" si="5"/>
        <v>4.5682100755920363</v>
      </c>
      <c r="L73" t="s">
        <v>184</v>
      </c>
      <c r="M73">
        <v>-458.719330307353</v>
      </c>
      <c r="N73">
        <v>-460.69523658310402</v>
      </c>
      <c r="O73">
        <v>-460.68683908431899</v>
      </c>
      <c r="P73" t="s">
        <v>403</v>
      </c>
      <c r="Q73">
        <v>-227.92367006111701</v>
      </c>
      <c r="R73">
        <v>-228.83372626155699</v>
      </c>
      <c r="S73">
        <v>-228.83149611789801</v>
      </c>
      <c r="T73" t="s">
        <v>404</v>
      </c>
      <c r="U73">
        <v>-230.797668956721</v>
      </c>
      <c r="V73">
        <v>-231.85423926594001</v>
      </c>
      <c r="W73">
        <v>-231.85019929725101</v>
      </c>
      <c r="X73" t="s">
        <v>184</v>
      </c>
      <c r="Y73">
        <v>-230.79766782268399</v>
      </c>
      <c r="Z73">
        <v>-231.854231491251</v>
      </c>
      <c r="AA73">
        <v>-231.850191478933</v>
      </c>
      <c r="AB73" t="s">
        <v>184</v>
      </c>
      <c r="AC73">
        <v>-227.923669352112</v>
      </c>
      <c r="AD73">
        <v>-228.833716335774</v>
      </c>
      <c r="AE73">
        <v>-228.83148601115499</v>
      </c>
    </row>
    <row r="74" spans="1:31" x14ac:dyDescent="0.2">
      <c r="A74" t="s">
        <v>185</v>
      </c>
      <c r="C74" s="1">
        <f t="shared" si="0"/>
        <v>-0.54888771714245588</v>
      </c>
      <c r="D74" s="1">
        <f t="shared" si="1"/>
        <v>-0.5496193787757685</v>
      </c>
      <c r="E74" s="1">
        <f t="shared" si="2"/>
        <v>-0.54925354795911219</v>
      </c>
      <c r="G74" s="1">
        <f t="shared" si="3"/>
        <v>3.179290699510247</v>
      </c>
      <c r="H74" s="1">
        <f t="shared" si="4"/>
        <v>3.1713428894535856</v>
      </c>
      <c r="I74" s="1">
        <f t="shared" si="5"/>
        <v>3.1753167944819163</v>
      </c>
      <c r="L74" t="s">
        <v>185</v>
      </c>
      <c r="M74">
        <v>-325.19198216047101</v>
      </c>
      <c r="N74">
        <v>-326.63951372655799</v>
      </c>
      <c r="O74">
        <v>-326.65229952286899</v>
      </c>
      <c r="P74" t="s">
        <v>405</v>
      </c>
      <c r="Q74">
        <v>-78.070615709766003</v>
      </c>
      <c r="R74">
        <v>-78.443203028933993</v>
      </c>
      <c r="S74">
        <v>-78.453288222620003</v>
      </c>
      <c r="T74" t="s">
        <v>406</v>
      </c>
      <c r="U74">
        <v>-247.12224232490101</v>
      </c>
      <c r="V74">
        <v>-248.19125684124501</v>
      </c>
      <c r="W74">
        <v>-248.19539619683999</v>
      </c>
      <c r="X74" t="s">
        <v>185</v>
      </c>
      <c r="Y74">
        <v>-247.122241764595</v>
      </c>
      <c r="Z74">
        <v>-248.19124923490099</v>
      </c>
      <c r="AA74">
        <v>-248.19538835620301</v>
      </c>
      <c r="AB74" t="s">
        <v>185</v>
      </c>
      <c r="AC74">
        <v>-78.070615104094998</v>
      </c>
      <c r="AD74">
        <v>-78.443197969636998</v>
      </c>
      <c r="AE74">
        <v>-78.453283012211003</v>
      </c>
    </row>
    <row r="75" spans="1:31" x14ac:dyDescent="0.2">
      <c r="A75" t="s">
        <v>186</v>
      </c>
      <c r="C75" s="1">
        <f t="shared" si="0"/>
        <v>2.5302412669855245</v>
      </c>
      <c r="D75" s="1">
        <f t="shared" si="1"/>
        <v>2.5298205601659491</v>
      </c>
      <c r="E75" s="1">
        <f t="shared" si="2"/>
        <v>2.5300309135757368</v>
      </c>
      <c r="G75" s="1">
        <f t="shared" si="3"/>
        <v>4.2203404974135132</v>
      </c>
      <c r="H75" s="1">
        <f t="shared" si="4"/>
        <v>4.2149039282783551</v>
      </c>
      <c r="I75" s="1">
        <f t="shared" si="5"/>
        <v>4.2176222128459342</v>
      </c>
      <c r="L75" t="s">
        <v>186</v>
      </c>
      <c r="M75">
        <v>-323.65460343541599</v>
      </c>
      <c r="N75">
        <v>-325.10061233055302</v>
      </c>
      <c r="O75">
        <v>-325.09571575561</v>
      </c>
      <c r="P75" t="s">
        <v>407</v>
      </c>
      <c r="Q75">
        <v>-76.854230626345</v>
      </c>
      <c r="R75">
        <v>-77.200493026445002</v>
      </c>
      <c r="S75">
        <v>-77.204419397945998</v>
      </c>
      <c r="T75" t="s">
        <v>408</v>
      </c>
      <c r="U75">
        <v>-246.79634128355599</v>
      </c>
      <c r="V75">
        <v>-247.893402427426</v>
      </c>
      <c r="W75">
        <v>-247.88541897548501</v>
      </c>
      <c r="X75" t="s">
        <v>186</v>
      </c>
      <c r="Y75">
        <v>-246.79634105609699</v>
      </c>
      <c r="Z75">
        <v>-247.89339759168999</v>
      </c>
      <c r="AA75">
        <v>-247.88541361808799</v>
      </c>
      <c r="AB75" t="s">
        <v>186</v>
      </c>
      <c r="AC75">
        <v>-76.854230183365004</v>
      </c>
      <c r="AD75">
        <v>-77.200489198457007</v>
      </c>
      <c r="AE75">
        <v>-77.204415593714003</v>
      </c>
    </row>
    <row r="76" spans="1:31" x14ac:dyDescent="0.2">
      <c r="A76" t="s">
        <v>187</v>
      </c>
      <c r="C76" s="1">
        <f t="shared" ref="C76" si="6">627.5095*(Y76+AC76-M76)</f>
        <v>-0.46514895516965504</v>
      </c>
      <c r="D76" s="1">
        <f t="shared" ref="D76" si="7">627.5095*(Q76+U76-M76)</f>
        <v>-0.46595246163617249</v>
      </c>
      <c r="E76" s="1">
        <f t="shared" ref="E76" si="8">(C76+D76)/2</f>
        <v>-0.46555070840291379</v>
      </c>
      <c r="G76" s="1">
        <f t="shared" ref="G76" si="9">627.5095*(Z76+AD76-N76)</f>
        <v>4.5618161076952477</v>
      </c>
      <c r="H76" s="1">
        <f t="shared" ref="H76" si="10">627.5095*(R76+V76-N76)</f>
        <v>4.5543208443429872</v>
      </c>
      <c r="I76" s="1">
        <f t="shared" ref="I76" si="11">(G76+H76)/2</f>
        <v>4.5580684760191179</v>
      </c>
      <c r="L76" t="s">
        <v>187</v>
      </c>
      <c r="M76">
        <v>-342.05845073170798</v>
      </c>
      <c r="N76">
        <v>-343.61599415202102</v>
      </c>
      <c r="O76">
        <v>-343.61576983029499</v>
      </c>
      <c r="P76" t="s">
        <v>409</v>
      </c>
      <c r="Q76">
        <v>-246.79626687653101</v>
      </c>
      <c r="R76">
        <v>-247.89338413743599</v>
      </c>
      <c r="S76">
        <v>-247.88540397409301</v>
      </c>
      <c r="T76" t="s">
        <v>410</v>
      </c>
      <c r="U76">
        <v>-95.262926397659001</v>
      </c>
      <c r="V76">
        <v>-95.715352242639995</v>
      </c>
      <c r="W76">
        <v>-95.724898088269995</v>
      </c>
      <c r="X76" t="s">
        <v>187</v>
      </c>
      <c r="Y76">
        <v>-95.262925913480004</v>
      </c>
      <c r="Z76">
        <v>-95.715347698434002</v>
      </c>
      <c r="AA76">
        <v>-95.724893619526995</v>
      </c>
      <c r="AB76" t="s">
        <v>187</v>
      </c>
      <c r="AC76">
        <v>-246.796266080241</v>
      </c>
      <c r="AD76">
        <v>-247.89337673718001</v>
      </c>
      <c r="AE76">
        <v>-247.885396162495</v>
      </c>
    </row>
  </sheetData>
  <pageMargins left="0.7" right="0.7" top="0.75" bottom="0.75" header="0.3" footer="0.3"/>
  <pageSetup paperSize="9" orientation="portrait" horizontalDpi="4294967292" verticalDpi="429496729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76"/>
  <sheetViews>
    <sheetView workbookViewId="0">
      <selection activeCell="C6" sqref="C6"/>
    </sheetView>
  </sheetViews>
  <sheetFormatPr baseColWidth="10" defaultRowHeight="16" x14ac:dyDescent="0.2"/>
  <sheetData>
    <row r="1" spans="1:30" ht="21" thickBot="1" x14ac:dyDescent="0.3">
      <c r="A1" s="12" t="s">
        <v>516</v>
      </c>
    </row>
    <row r="2" spans="1:30" ht="17" thickTop="1" x14ac:dyDescent="0.2"/>
    <row r="6" spans="1:30" ht="18" thickBot="1" x14ac:dyDescent="0.25">
      <c r="C6" s="18" t="s">
        <v>434</v>
      </c>
    </row>
    <row r="7" spans="1:30" ht="17" thickTop="1" x14ac:dyDescent="0.2"/>
    <row r="9" spans="1:30" x14ac:dyDescent="0.2">
      <c r="C9" s="2" t="s">
        <v>0</v>
      </c>
      <c r="D9" s="2"/>
      <c r="E9" s="2"/>
      <c r="F9" s="2"/>
      <c r="G9" s="2" t="s">
        <v>412</v>
      </c>
      <c r="H9" s="2"/>
      <c r="I9" s="2"/>
      <c r="M9" t="s">
        <v>269</v>
      </c>
      <c r="Q9" t="s">
        <v>270</v>
      </c>
      <c r="U9" t="s">
        <v>271</v>
      </c>
      <c r="Y9" t="s">
        <v>276</v>
      </c>
      <c r="AC9" t="s">
        <v>277</v>
      </c>
    </row>
    <row r="10" spans="1:30" x14ac:dyDescent="0.2">
      <c r="C10" s="2" t="s">
        <v>262</v>
      </c>
      <c r="D10" s="2" t="s">
        <v>138</v>
      </c>
      <c r="E10" s="2" t="s">
        <v>274</v>
      </c>
      <c r="F10" s="2"/>
      <c r="G10" s="2" t="s">
        <v>262</v>
      </c>
      <c r="H10" s="2" t="s">
        <v>138</v>
      </c>
      <c r="I10" s="2" t="s">
        <v>274</v>
      </c>
      <c r="M10" t="s">
        <v>0</v>
      </c>
      <c r="N10" t="s">
        <v>1</v>
      </c>
      <c r="Q10" t="s">
        <v>0</v>
      </c>
      <c r="R10" t="s">
        <v>1</v>
      </c>
      <c r="U10" t="s">
        <v>0</v>
      </c>
      <c r="V10" t="s">
        <v>1</v>
      </c>
      <c r="Y10" t="s">
        <v>0</v>
      </c>
      <c r="Z10" t="s">
        <v>1</v>
      </c>
      <c r="AC10" t="s">
        <v>0</v>
      </c>
      <c r="AD10" t="s">
        <v>1</v>
      </c>
    </row>
    <row r="11" spans="1:30" x14ac:dyDescent="0.2">
      <c r="A11" t="s">
        <v>140</v>
      </c>
      <c r="C11" s="1">
        <f>627.5095*(Y11+AC11-M11)</f>
        <v>3.6713068121257693</v>
      </c>
      <c r="D11" s="1">
        <f>627.5095*(Q11+U11-M11)</f>
        <v>3.66831021079423</v>
      </c>
      <c r="E11" s="1">
        <f>(C11+D11)/2</f>
        <v>3.6698085114599994</v>
      </c>
      <c r="G11" s="1">
        <f>627.5095*(Z11+AD11-N11)</f>
        <v>4.9710874684959405</v>
      </c>
      <c r="H11" s="1">
        <f>627.5095*(R11+V11-N11)</f>
        <v>4.9621127805537828</v>
      </c>
      <c r="I11" s="1">
        <f>(G11+H11)/2</f>
        <v>4.9666001245248612</v>
      </c>
      <c r="L11" t="s">
        <v>140</v>
      </c>
      <c r="M11">
        <v>-152.13990420936199</v>
      </c>
      <c r="N11">
        <v>-152.74295232292999</v>
      </c>
      <c r="P11" t="s">
        <v>222</v>
      </c>
      <c r="Q11">
        <v>-76.067125343141996</v>
      </c>
      <c r="R11">
        <v>-76.367543546823001</v>
      </c>
      <c r="T11" t="s">
        <v>242</v>
      </c>
      <c r="U11">
        <v>-76.066933042035998</v>
      </c>
      <c r="V11">
        <v>-76.367501146373002</v>
      </c>
      <c r="X11" t="s">
        <v>140</v>
      </c>
      <c r="Y11">
        <v>-76.066930486521997</v>
      </c>
      <c r="Z11">
        <v>-76.367495184524998</v>
      </c>
      <c r="AB11" t="s">
        <v>140</v>
      </c>
      <c r="AC11">
        <v>-76.067123123268004</v>
      </c>
      <c r="AD11">
        <v>-76.367535206596003</v>
      </c>
    </row>
    <row r="12" spans="1:30" x14ac:dyDescent="0.2">
      <c r="A12" t="s">
        <v>141</v>
      </c>
      <c r="C12" s="1">
        <f t="shared" ref="C12:C75" si="0">627.5095*(Y12+AC12-M12)</f>
        <v>3.7198444510643545</v>
      </c>
      <c r="D12" s="1">
        <f t="shared" ref="D12:D75" si="1">627.5095*(Q12+U12-M12)</f>
        <v>3.7169140406910235</v>
      </c>
      <c r="E12" s="1">
        <f t="shared" ref="E12:E75" si="2">(C12+D12)/2</f>
        <v>3.718379245877689</v>
      </c>
      <c r="G12" s="1">
        <f t="shared" ref="G12:G75" si="3">627.5095*(Z12+AD12-N12)</f>
        <v>5.7114920627024199</v>
      </c>
      <c r="H12" s="1">
        <f t="shared" ref="H12:H75" si="4">627.5095*(R12+V12-N12)</f>
        <v>5.7016081781490433</v>
      </c>
      <c r="I12" s="1">
        <f t="shared" ref="I12:I75" si="5">(G12+H12)/2</f>
        <v>5.7065501204257316</v>
      </c>
      <c r="L12" t="s">
        <v>141</v>
      </c>
      <c r="M12">
        <v>-191.17424905862799</v>
      </c>
      <c r="N12">
        <v>-191.96298095580499</v>
      </c>
      <c r="P12" t="s">
        <v>223</v>
      </c>
      <c r="Q12">
        <v>-115.10145278559099</v>
      </c>
      <c r="R12">
        <v>-115.58640636889</v>
      </c>
      <c r="T12" t="s">
        <v>243</v>
      </c>
      <c r="U12">
        <v>-76.066872993722995</v>
      </c>
      <c r="V12">
        <v>-76.367488496300993</v>
      </c>
      <c r="X12" t="s">
        <v>141</v>
      </c>
      <c r="Y12">
        <v>-76.066869707017005</v>
      </c>
      <c r="Z12">
        <v>-76.367479918493004</v>
      </c>
      <c r="AB12" t="s">
        <v>141</v>
      </c>
      <c r="AC12">
        <v>-115.10145140239101</v>
      </c>
      <c r="AD12">
        <v>-115.586399195726</v>
      </c>
    </row>
    <row r="13" spans="1:30" x14ac:dyDescent="0.2">
      <c r="A13" t="s">
        <v>142</v>
      </c>
      <c r="C13" s="1">
        <f t="shared" si="0"/>
        <v>4.6177583650179894</v>
      </c>
      <c r="D13" s="1">
        <f t="shared" si="1"/>
        <v>4.6149933799444582</v>
      </c>
      <c r="E13" s="1">
        <f t="shared" si="2"/>
        <v>4.6163758724812238</v>
      </c>
      <c r="G13" s="1">
        <f t="shared" si="3"/>
        <v>7.1042464197899662</v>
      </c>
      <c r="H13" s="1">
        <f t="shared" si="4"/>
        <v>7.0942921681847571</v>
      </c>
      <c r="I13" s="1">
        <f t="shared" si="5"/>
        <v>7.0992692939873621</v>
      </c>
      <c r="L13" t="s">
        <v>142</v>
      </c>
      <c r="M13">
        <v>-171.33686596568899</v>
      </c>
      <c r="N13">
        <v>-172.09375942753999</v>
      </c>
      <c r="P13" t="s">
        <v>224</v>
      </c>
      <c r="Q13">
        <v>-95.262928815747003</v>
      </c>
      <c r="R13">
        <v>-95.715064948163004</v>
      </c>
      <c r="T13" t="s">
        <v>244</v>
      </c>
      <c r="U13">
        <v>-76.066582690160999</v>
      </c>
      <c r="V13">
        <v>-76.367389005646004</v>
      </c>
      <c r="X13" t="s">
        <v>142</v>
      </c>
      <c r="Y13">
        <v>-76.066579437116999</v>
      </c>
      <c r="Z13">
        <v>-76.367380642320001</v>
      </c>
      <c r="AB13" t="s">
        <v>142</v>
      </c>
      <c r="AC13">
        <v>-95.262927662506996</v>
      </c>
      <c r="AD13">
        <v>-95.715057448379994</v>
      </c>
    </row>
    <row r="14" spans="1:30" x14ac:dyDescent="0.2">
      <c r="A14" t="s">
        <v>143</v>
      </c>
      <c r="C14" s="1">
        <f t="shared" si="0"/>
        <v>5.7925694477545244</v>
      </c>
      <c r="D14" s="1">
        <f t="shared" si="1"/>
        <v>5.7894303609685291</v>
      </c>
      <c r="E14" s="1">
        <f t="shared" si="2"/>
        <v>5.7909999043615272</v>
      </c>
      <c r="G14" s="1">
        <f t="shared" si="3"/>
        <v>8.0969636212544245</v>
      </c>
      <c r="H14" s="1">
        <f t="shared" si="4"/>
        <v>8.08461094487512</v>
      </c>
      <c r="I14" s="1">
        <f t="shared" si="5"/>
        <v>8.0907872830647722</v>
      </c>
      <c r="L14" t="s">
        <v>143</v>
      </c>
      <c r="M14">
        <v>-323.19742456166603</v>
      </c>
      <c r="N14">
        <v>-324.57061281080001</v>
      </c>
      <c r="P14" t="s">
        <v>225</v>
      </c>
      <c r="Q14">
        <v>-247.121530463878</v>
      </c>
      <c r="R14">
        <v>-248.19030441837299</v>
      </c>
      <c r="T14" t="s">
        <v>245</v>
      </c>
      <c r="U14">
        <v>-76.066668053623005</v>
      </c>
      <c r="V14">
        <v>-76.367424745335001</v>
      </c>
      <c r="X14" t="s">
        <v>143</v>
      </c>
      <c r="Y14">
        <v>-76.066664087687002</v>
      </c>
      <c r="Z14">
        <v>-76.367412725650993</v>
      </c>
      <c r="AB14" t="s">
        <v>143</v>
      </c>
      <c r="AC14">
        <v>-247.121529427361</v>
      </c>
      <c r="AD14">
        <v>-248.19029675281499</v>
      </c>
    </row>
    <row r="15" spans="1:30" x14ac:dyDescent="0.2">
      <c r="A15" t="s">
        <v>144</v>
      </c>
      <c r="C15" s="1">
        <f t="shared" si="0"/>
        <v>3.5382838330118851</v>
      </c>
      <c r="D15" s="1">
        <f t="shared" si="1"/>
        <v>3.536042162640809</v>
      </c>
      <c r="E15" s="1">
        <f t="shared" si="2"/>
        <v>3.5371629978263472</v>
      </c>
      <c r="G15" s="1">
        <f t="shared" si="3"/>
        <v>5.8570554050084427</v>
      </c>
      <c r="H15" s="1">
        <f t="shared" si="4"/>
        <v>5.847442853681442</v>
      </c>
      <c r="I15" s="1">
        <f t="shared" si="5"/>
        <v>5.8522491293449423</v>
      </c>
      <c r="L15" t="s">
        <v>144</v>
      </c>
      <c r="M15">
        <v>-230.20836702852301</v>
      </c>
      <c r="N15">
        <v>-231.18199691117499</v>
      </c>
      <c r="P15" t="s">
        <v>226</v>
      </c>
      <c r="Q15">
        <v>-115.101481086649</v>
      </c>
      <c r="R15">
        <v>-115.58641236959301</v>
      </c>
      <c r="T15" t="s">
        <v>246</v>
      </c>
      <c r="U15">
        <v>-115.101250900233</v>
      </c>
      <c r="V15">
        <v>-115.586266048629</v>
      </c>
      <c r="X15" t="s">
        <v>144</v>
      </c>
      <c r="Y15">
        <v>-115.101249023048</v>
      </c>
      <c r="Z15">
        <v>-115.586259079916</v>
      </c>
      <c r="AB15" t="s">
        <v>144</v>
      </c>
      <c r="AC15">
        <v>-115.10147939150499</v>
      </c>
      <c r="AD15">
        <v>-115.58640401973101</v>
      </c>
    </row>
    <row r="16" spans="1:30" x14ac:dyDescent="0.2">
      <c r="A16" t="s">
        <v>145</v>
      </c>
      <c r="C16" s="1">
        <f t="shared" si="0"/>
        <v>4.2563634928765186</v>
      </c>
      <c r="D16" s="1">
        <f t="shared" si="1"/>
        <v>4.2541352637366368</v>
      </c>
      <c r="E16" s="1">
        <f t="shared" si="2"/>
        <v>4.2552493783065781</v>
      </c>
      <c r="G16" s="1">
        <f t="shared" si="3"/>
        <v>7.7479903015470635</v>
      </c>
      <c r="H16" s="1">
        <f t="shared" si="4"/>
        <v>7.7374073883272061</v>
      </c>
      <c r="I16" s="1">
        <f t="shared" si="5"/>
        <v>7.7426988449371343</v>
      </c>
      <c r="L16" t="s">
        <v>145</v>
      </c>
      <c r="M16">
        <v>-210.37046414029399</v>
      </c>
      <c r="N16">
        <v>-211.313421388178</v>
      </c>
      <c r="P16" t="s">
        <v>227</v>
      </c>
      <c r="Q16">
        <v>-95.262925238234004</v>
      </c>
      <c r="R16">
        <v>-95.715065479922998</v>
      </c>
      <c r="T16" t="s">
        <v>247</v>
      </c>
      <c r="U16">
        <v>-115.10075950626801</v>
      </c>
      <c r="V16">
        <v>-115.586025565227</v>
      </c>
      <c r="X16" t="s">
        <v>145</v>
      </c>
      <c r="Y16">
        <v>-115.10075755435</v>
      </c>
      <c r="Z16">
        <v>-115.58601809558699</v>
      </c>
      <c r="AB16" t="s">
        <v>145</v>
      </c>
      <c r="AC16">
        <v>-95.262923639242999</v>
      </c>
      <c r="AD16">
        <v>-95.715056084617999</v>
      </c>
    </row>
    <row r="17" spans="1:30" x14ac:dyDescent="0.2">
      <c r="A17" t="s">
        <v>146</v>
      </c>
      <c r="C17" s="1">
        <f t="shared" si="0"/>
        <v>5.2348500545568948</v>
      </c>
      <c r="D17" s="1">
        <f t="shared" si="1"/>
        <v>5.2324900534539251</v>
      </c>
      <c r="E17" s="1">
        <f t="shared" si="2"/>
        <v>5.23367005400541</v>
      </c>
      <c r="G17" s="1">
        <f t="shared" si="3"/>
        <v>8.2085999395409353</v>
      </c>
      <c r="H17" s="1">
        <f t="shared" si="4"/>
        <v>8.1967694841214573</v>
      </c>
      <c r="I17" s="1">
        <f t="shared" si="5"/>
        <v>8.2026847118311963</v>
      </c>
      <c r="L17" t="s">
        <v>146</v>
      </c>
      <c r="M17">
        <v>-362.23116644439199</v>
      </c>
      <c r="N17">
        <v>-363.78953378850298</v>
      </c>
      <c r="P17" t="s">
        <v>228</v>
      </c>
      <c r="Q17">
        <v>-247.121889743906</v>
      </c>
      <c r="R17">
        <v>-248.19033969953099</v>
      </c>
      <c r="T17" t="s">
        <v>248</v>
      </c>
      <c r="U17">
        <v>-115.100938197159</v>
      </c>
      <c r="V17">
        <v>-115.586131705878</v>
      </c>
      <c r="X17" t="s">
        <v>146</v>
      </c>
      <c r="Y17">
        <v>-115.10093568619899</v>
      </c>
      <c r="Z17">
        <v>-115.58612185892299</v>
      </c>
      <c r="AB17" t="s">
        <v>146</v>
      </c>
      <c r="AC17">
        <v>-247.121888493965</v>
      </c>
      <c r="AD17">
        <v>-248.19033069345599</v>
      </c>
    </row>
    <row r="18" spans="1:30" x14ac:dyDescent="0.2">
      <c r="A18" t="s">
        <v>147</v>
      </c>
      <c r="C18" s="1">
        <f t="shared" si="0"/>
        <v>3.5003713041498457</v>
      </c>
      <c r="D18" s="1">
        <f t="shared" si="1"/>
        <v>3.4976784851872758</v>
      </c>
      <c r="E18" s="1">
        <f t="shared" si="2"/>
        <v>3.4990248946685609</v>
      </c>
      <c r="G18" s="1">
        <f t="shared" si="3"/>
        <v>5.0482396077784246</v>
      </c>
      <c r="H18" s="1">
        <f t="shared" si="4"/>
        <v>5.0387169208219458</v>
      </c>
      <c r="I18" s="1">
        <f t="shared" si="5"/>
        <v>5.0434782643001856</v>
      </c>
      <c r="L18" t="s">
        <v>147</v>
      </c>
      <c r="M18">
        <v>-191.17404615502099</v>
      </c>
      <c r="N18">
        <v>-191.96186983523299</v>
      </c>
      <c r="P18" t="s">
        <v>229</v>
      </c>
      <c r="Q18">
        <v>-76.067134746346994</v>
      </c>
      <c r="R18">
        <v>-76.367547050339994</v>
      </c>
      <c r="T18" t="s">
        <v>249</v>
      </c>
      <c r="U18">
        <v>-115.101337503442</v>
      </c>
      <c r="V18">
        <v>-115.586293078696</v>
      </c>
      <c r="X18" t="s">
        <v>147</v>
      </c>
      <c r="Y18">
        <v>-115.101336144775</v>
      </c>
      <c r="Z18">
        <v>-115.58628816644701</v>
      </c>
      <c r="AB18" t="s">
        <v>147</v>
      </c>
      <c r="AC18">
        <v>-76.067131813733994</v>
      </c>
      <c r="AD18">
        <v>-76.367536787221994</v>
      </c>
    </row>
    <row r="19" spans="1:30" x14ac:dyDescent="0.2">
      <c r="A19" t="s">
        <v>148</v>
      </c>
      <c r="C19" s="1">
        <f t="shared" si="0"/>
        <v>0.91117356931793336</v>
      </c>
      <c r="D19" s="1">
        <f t="shared" si="1"/>
        <v>0.90941786112400658</v>
      </c>
      <c r="E19" s="1">
        <f t="shared" si="2"/>
        <v>0.91029571522096997</v>
      </c>
      <c r="G19" s="1">
        <f t="shared" si="3"/>
        <v>3.0667409909158549</v>
      </c>
      <c r="H19" s="1">
        <f t="shared" si="4"/>
        <v>3.0590874972518662</v>
      </c>
      <c r="I19" s="1">
        <f t="shared" si="5"/>
        <v>3.0629142440838608</v>
      </c>
      <c r="L19" t="s">
        <v>148</v>
      </c>
      <c r="M19">
        <v>-210.36581526317499</v>
      </c>
      <c r="N19">
        <v>-211.30630499030099</v>
      </c>
      <c r="P19" t="s">
        <v>230</v>
      </c>
      <c r="Q19">
        <v>-115.10152122935099</v>
      </c>
      <c r="R19">
        <v>-115.58641363719801</v>
      </c>
      <c r="T19" t="s">
        <v>250</v>
      </c>
      <c r="U19">
        <v>-95.262844784273</v>
      </c>
      <c r="V19">
        <v>-95.715016387071003</v>
      </c>
      <c r="X19" t="s">
        <v>148</v>
      </c>
      <c r="Y19">
        <v>-95.262843777819995</v>
      </c>
      <c r="Z19">
        <v>-95.715011059757998</v>
      </c>
      <c r="AB19" t="s">
        <v>148</v>
      </c>
      <c r="AC19">
        <v>-115.101519437905</v>
      </c>
      <c r="AD19">
        <v>-115.586406767893</v>
      </c>
    </row>
    <row r="20" spans="1:30" x14ac:dyDescent="0.2">
      <c r="A20" t="s">
        <v>149</v>
      </c>
      <c r="C20" s="1">
        <f t="shared" si="0"/>
        <v>0.91491814065132537</v>
      </c>
      <c r="D20" s="1">
        <f t="shared" si="1"/>
        <v>0.91337233814004071</v>
      </c>
      <c r="E20" s="1">
        <f t="shared" si="2"/>
        <v>0.91414523939568304</v>
      </c>
      <c r="G20" s="1">
        <f t="shared" si="3"/>
        <v>4.299052822959049</v>
      </c>
      <c r="H20" s="1">
        <f t="shared" si="4"/>
        <v>4.2903178963633737</v>
      </c>
      <c r="I20" s="1">
        <f t="shared" si="5"/>
        <v>4.2946853596612113</v>
      </c>
      <c r="L20" t="s">
        <v>149</v>
      </c>
      <c r="M20">
        <v>-190.52711150947701</v>
      </c>
      <c r="N20">
        <v>-191.43687869672499</v>
      </c>
      <c r="P20" t="s">
        <v>231</v>
      </c>
      <c r="Q20">
        <v>-95.262872374823004</v>
      </c>
      <c r="R20">
        <v>-95.715039929056005</v>
      </c>
      <c r="T20" t="s">
        <v>251</v>
      </c>
      <c r="U20">
        <v>-95.262783583243007</v>
      </c>
      <c r="V20">
        <v>-95.715001711184001</v>
      </c>
      <c r="X20" t="s">
        <v>149</v>
      </c>
      <c r="Y20">
        <v>-95.262782462724999</v>
      </c>
      <c r="Z20">
        <v>-95.714995350543006</v>
      </c>
      <c r="AB20" t="s">
        <v>149</v>
      </c>
      <c r="AC20">
        <v>-95.262871031947995</v>
      </c>
      <c r="AD20">
        <v>-95.715032369705995</v>
      </c>
    </row>
    <row r="21" spans="1:30" x14ac:dyDescent="0.2">
      <c r="A21" t="s">
        <v>150</v>
      </c>
      <c r="C21" s="1">
        <f t="shared" si="0"/>
        <v>1.4878598625618931</v>
      </c>
      <c r="D21" s="1">
        <f t="shared" si="1"/>
        <v>1.4859157967313132</v>
      </c>
      <c r="E21" s="1">
        <f t="shared" si="2"/>
        <v>1.4868878296466033</v>
      </c>
      <c r="G21" s="1">
        <f t="shared" si="3"/>
        <v>5.5460027423262828</v>
      </c>
      <c r="H21" s="1">
        <f t="shared" si="4"/>
        <v>5.5347386499750666</v>
      </c>
      <c r="I21" s="1">
        <f t="shared" si="5"/>
        <v>5.5403706961506742</v>
      </c>
      <c r="L21" t="s">
        <v>150</v>
      </c>
      <c r="M21">
        <v>-342.387224382196</v>
      </c>
      <c r="N21">
        <v>-343.91428240235899</v>
      </c>
      <c r="P21" t="s">
        <v>319</v>
      </c>
      <c r="Q21">
        <v>-247.12208982177</v>
      </c>
      <c r="R21">
        <v>-248.19048194187999</v>
      </c>
      <c r="T21" t="s">
        <v>320</v>
      </c>
      <c r="U21">
        <v>-95.262766602973997</v>
      </c>
      <c r="V21">
        <v>-95.714980293373998</v>
      </c>
      <c r="X21" t="s">
        <v>150</v>
      </c>
      <c r="Y21">
        <v>-95.262765037394004</v>
      </c>
      <c r="Z21">
        <v>-95.714971369002001</v>
      </c>
      <c r="AB21" t="s">
        <v>150</v>
      </c>
      <c r="AC21">
        <v>-247.12208828928399</v>
      </c>
      <c r="AD21">
        <v>-248.190472915779</v>
      </c>
    </row>
    <row r="22" spans="1:30" x14ac:dyDescent="0.2">
      <c r="A22" t="s">
        <v>151</v>
      </c>
      <c r="C22" s="1">
        <f t="shared" si="0"/>
        <v>4.5287930117348134</v>
      </c>
      <c r="D22" s="1">
        <f t="shared" si="1"/>
        <v>4.5257835370528987</v>
      </c>
      <c r="E22" s="1">
        <f t="shared" si="2"/>
        <v>4.5272882743938556</v>
      </c>
      <c r="G22" s="1">
        <f t="shared" si="3"/>
        <v>7.5401835181779822</v>
      </c>
      <c r="H22" s="1">
        <f t="shared" si="4"/>
        <v>7.5291399126123686</v>
      </c>
      <c r="I22" s="1">
        <f t="shared" si="5"/>
        <v>7.5346617153951758</v>
      </c>
      <c r="L22" t="s">
        <v>151</v>
      </c>
      <c r="M22">
        <v>-171.336682924467</v>
      </c>
      <c r="N22">
        <v>-172.094431663108</v>
      </c>
      <c r="P22" t="s">
        <v>232</v>
      </c>
      <c r="Q22">
        <v>-76.066558930230002</v>
      </c>
      <c r="R22">
        <v>-76.367379776470997</v>
      </c>
      <c r="T22" t="s">
        <v>252</v>
      </c>
      <c r="U22">
        <v>-95.262911699384006</v>
      </c>
      <c r="V22">
        <v>-95.715053438943997</v>
      </c>
      <c r="X22" t="s">
        <v>151</v>
      </c>
      <c r="Y22">
        <v>-95.262910380304007</v>
      </c>
      <c r="Z22">
        <v>-95.715045338444</v>
      </c>
      <c r="AB22" t="s">
        <v>151</v>
      </c>
      <c r="AC22">
        <v>-76.066555453407005</v>
      </c>
      <c r="AD22">
        <v>-76.367370277866002</v>
      </c>
    </row>
    <row r="23" spans="1:30" x14ac:dyDescent="0.2">
      <c r="A23" t="s">
        <v>152</v>
      </c>
      <c r="C23" s="1">
        <f t="shared" si="0"/>
        <v>3.148430767487747</v>
      </c>
      <c r="D23" s="1">
        <f t="shared" si="1"/>
        <v>3.1461621411388556</v>
      </c>
      <c r="E23" s="1">
        <f t="shared" si="2"/>
        <v>3.1472964543133015</v>
      </c>
      <c r="G23" s="1">
        <f t="shared" si="3"/>
        <v>6.3422989563148278</v>
      </c>
      <c r="H23" s="1">
        <f t="shared" si="4"/>
        <v>6.3310838856630109</v>
      </c>
      <c r="I23" s="1">
        <f t="shared" si="5"/>
        <v>6.3366914209889194</v>
      </c>
      <c r="L23" t="s">
        <v>152</v>
      </c>
      <c r="M23">
        <v>-362.22860250362697</v>
      </c>
      <c r="N23">
        <v>-363.78697581789999</v>
      </c>
      <c r="P23" t="s">
        <v>321</v>
      </c>
      <c r="Q23">
        <v>-115.10153166692101</v>
      </c>
      <c r="R23">
        <v>-115.58642301300399</v>
      </c>
      <c r="T23" t="s">
        <v>322</v>
      </c>
      <c r="U23">
        <v>-247.122057108402</v>
      </c>
      <c r="V23">
        <v>-248.19046358093101</v>
      </c>
      <c r="X23" t="s">
        <v>152</v>
      </c>
      <c r="Y23">
        <v>-247.12205570451499</v>
      </c>
      <c r="Z23">
        <v>-248.190456004954</v>
      </c>
      <c r="AB23" t="s">
        <v>152</v>
      </c>
      <c r="AC23">
        <v>-115.101529455522</v>
      </c>
      <c r="AD23">
        <v>-115.586412716629</v>
      </c>
    </row>
    <row r="24" spans="1:30" x14ac:dyDescent="0.2">
      <c r="A24" t="s">
        <v>153</v>
      </c>
      <c r="C24" s="1">
        <f t="shared" si="0"/>
        <v>3.4685696052389416</v>
      </c>
      <c r="D24" s="1">
        <f t="shared" si="1"/>
        <v>3.4664369162993314</v>
      </c>
      <c r="E24" s="1">
        <f t="shared" si="2"/>
        <v>3.4675032607691367</v>
      </c>
      <c r="G24" s="1">
        <f t="shared" si="3"/>
        <v>7.7018716527081406</v>
      </c>
      <c r="H24" s="1">
        <f t="shared" si="4"/>
        <v>7.6901035234256296</v>
      </c>
      <c r="I24" s="1">
        <f t="shared" si="5"/>
        <v>7.6959875880668847</v>
      </c>
      <c r="L24" t="s">
        <v>153</v>
      </c>
      <c r="M24">
        <v>-342.39001698623798</v>
      </c>
      <c r="N24">
        <v>-343.917551272065</v>
      </c>
      <c r="P24" t="s">
        <v>323</v>
      </c>
      <c r="Q24">
        <v>-95.262854691410993</v>
      </c>
      <c r="R24">
        <v>-95.715037661758004</v>
      </c>
      <c r="T24" t="s">
        <v>324</v>
      </c>
      <c r="U24">
        <v>-247.121638176202</v>
      </c>
      <c r="V24">
        <v>-248.19025865078299</v>
      </c>
      <c r="X24" t="s">
        <v>153</v>
      </c>
      <c r="Y24">
        <v>-247.121636630116</v>
      </c>
      <c r="Z24">
        <v>-248.19025069858901</v>
      </c>
      <c r="AB24" t="s">
        <v>153</v>
      </c>
      <c r="AC24">
        <v>-95.262852838840999</v>
      </c>
      <c r="AD24">
        <v>-95.715026860245004</v>
      </c>
    </row>
    <row r="25" spans="1:30" x14ac:dyDescent="0.2">
      <c r="A25" t="s">
        <v>154</v>
      </c>
      <c r="C25" s="1">
        <f t="shared" si="0"/>
        <v>4.6166035523822346</v>
      </c>
      <c r="D25" s="1">
        <f t="shared" si="1"/>
        <v>4.6142421789199437</v>
      </c>
      <c r="E25" s="1">
        <f t="shared" si="2"/>
        <v>4.6154228656510892</v>
      </c>
      <c r="G25" s="1">
        <f t="shared" si="3"/>
        <v>8.7007917780698598</v>
      </c>
      <c r="H25" s="1">
        <f t="shared" si="4"/>
        <v>8.6871642672005489</v>
      </c>
      <c r="I25" s="1">
        <f t="shared" si="5"/>
        <v>8.6939780226352035</v>
      </c>
      <c r="L25" t="s">
        <v>154</v>
      </c>
      <c r="M25">
        <v>-494.250100822023</v>
      </c>
      <c r="N25">
        <v>-496.39425679369901</v>
      </c>
      <c r="P25" t="s">
        <v>325</v>
      </c>
      <c r="Q25">
        <v>-247.12155447476499</v>
      </c>
      <c r="R25">
        <v>-248.19026693654101</v>
      </c>
      <c r="T25" t="s">
        <v>326</v>
      </c>
      <c r="U25">
        <v>-247.12119308459199</v>
      </c>
      <c r="V25">
        <v>-248.19014598026499</v>
      </c>
      <c r="X25" t="s">
        <v>154</v>
      </c>
      <c r="Y25">
        <v>-247.121191104828</v>
      </c>
      <c r="Z25">
        <v>-248.19013576545899</v>
      </c>
      <c r="AB25" t="s">
        <v>154</v>
      </c>
      <c r="AC25">
        <v>-247.121552691441</v>
      </c>
      <c r="AD25">
        <v>-248.19025543452699</v>
      </c>
    </row>
    <row r="26" spans="1:30" x14ac:dyDescent="0.2">
      <c r="A26" t="s">
        <v>155</v>
      </c>
      <c r="C26" s="1">
        <f t="shared" si="0"/>
        <v>3.4210583433999009</v>
      </c>
      <c r="D26" s="1">
        <f t="shared" si="1"/>
        <v>3.4179554733597417</v>
      </c>
      <c r="E26" s="1">
        <f t="shared" si="2"/>
        <v>3.4195069083798213</v>
      </c>
      <c r="G26" s="1">
        <f t="shared" si="3"/>
        <v>5.1661486641680243</v>
      </c>
      <c r="H26" s="1">
        <f t="shared" si="4"/>
        <v>5.1550100373261767</v>
      </c>
      <c r="I26" s="1">
        <f t="shared" si="5"/>
        <v>5.1605793507471009</v>
      </c>
      <c r="L26" t="s">
        <v>155</v>
      </c>
      <c r="M26">
        <v>-323.19414537755398</v>
      </c>
      <c r="N26">
        <v>-324.56607140454997</v>
      </c>
      <c r="P26" t="s">
        <v>327</v>
      </c>
      <c r="Q26">
        <v>-76.067153782264</v>
      </c>
      <c r="R26">
        <v>-76.367551233526001</v>
      </c>
      <c r="T26" t="s">
        <v>328</v>
      </c>
      <c r="U26">
        <v>-247.12154473675901</v>
      </c>
      <c r="V26">
        <v>-248.19030513995699</v>
      </c>
      <c r="X26" t="s">
        <v>155</v>
      </c>
      <c r="Y26">
        <v>-247.121543853623</v>
      </c>
      <c r="Z26">
        <v>-248.190300470464</v>
      </c>
      <c r="AB26" t="s">
        <v>155</v>
      </c>
      <c r="AC26">
        <v>-76.067149720662002</v>
      </c>
      <c r="AD26">
        <v>-76.367538152487995</v>
      </c>
    </row>
    <row r="27" spans="1:30" x14ac:dyDescent="0.2">
      <c r="A27" t="s">
        <v>170</v>
      </c>
      <c r="C27" s="1">
        <f t="shared" si="0"/>
        <v>12.865330146609177</v>
      </c>
      <c r="D27" s="1">
        <f t="shared" si="1"/>
        <v>12.86232590916133</v>
      </c>
      <c r="E27" s="1">
        <f t="shared" si="2"/>
        <v>12.863828027885253</v>
      </c>
      <c r="G27" s="1">
        <f t="shared" si="3"/>
        <v>17.220558129009067</v>
      </c>
      <c r="H27" s="1">
        <f t="shared" si="4"/>
        <v>17.198586631160882</v>
      </c>
      <c r="I27" s="1">
        <f t="shared" si="5"/>
        <v>17.209572380084975</v>
      </c>
      <c r="L27" t="s">
        <v>170</v>
      </c>
      <c r="M27">
        <v>-825.32849774897602</v>
      </c>
      <c r="N27">
        <v>-828.66583159361801</v>
      </c>
      <c r="P27" t="s">
        <v>329</v>
      </c>
      <c r="Q27">
        <v>-412.65412959922003</v>
      </c>
      <c r="R27">
        <v>-414.31927544351203</v>
      </c>
      <c r="T27" t="s">
        <v>330</v>
      </c>
      <c r="U27">
        <v>-412.65387072954297</v>
      </c>
      <c r="V27">
        <v>-414.31914845885802</v>
      </c>
      <c r="X27" t="s">
        <v>170</v>
      </c>
      <c r="Y27">
        <v>-412.65386835859101</v>
      </c>
      <c r="Z27">
        <v>-414.31913037681397</v>
      </c>
      <c r="AB27" t="s">
        <v>170</v>
      </c>
      <c r="AC27">
        <v>-412.65412718261501</v>
      </c>
      <c r="AD27">
        <v>-414.31925851174702</v>
      </c>
    </row>
    <row r="28" spans="1:30" x14ac:dyDescent="0.2">
      <c r="A28" t="s">
        <v>156</v>
      </c>
      <c r="C28" s="1">
        <f t="shared" si="0"/>
        <v>4.4444993524787293</v>
      </c>
      <c r="D28" s="1">
        <f t="shared" si="1"/>
        <v>4.4409325502240442</v>
      </c>
      <c r="E28" s="1">
        <f t="shared" si="2"/>
        <v>4.4427159513513867</v>
      </c>
      <c r="G28" s="1">
        <f t="shared" si="3"/>
        <v>7.0906013292631309</v>
      </c>
      <c r="H28" s="1">
        <f t="shared" si="4"/>
        <v>7.0789268042746318</v>
      </c>
      <c r="I28" s="1">
        <f t="shared" si="5"/>
        <v>7.0847640667688818</v>
      </c>
      <c r="L28" t="s">
        <v>156</v>
      </c>
      <c r="M28">
        <v>-322.86975981427298</v>
      </c>
      <c r="N28">
        <v>-324.27127460594198</v>
      </c>
      <c r="P28" t="s">
        <v>331</v>
      </c>
      <c r="Q28">
        <v>-246.79608283096101</v>
      </c>
      <c r="R28">
        <v>-247.89258828988</v>
      </c>
      <c r="T28" t="s">
        <v>332</v>
      </c>
      <c r="U28">
        <v>-76.066599907107999</v>
      </c>
      <c r="V28">
        <v>-76.367405328596007</v>
      </c>
      <c r="X28" t="s">
        <v>156</v>
      </c>
      <c r="Y28">
        <v>-76.066595109497996</v>
      </c>
      <c r="Z28">
        <v>-76.367393232509997</v>
      </c>
      <c r="AB28" t="s">
        <v>156</v>
      </c>
      <c r="AC28">
        <v>-246.79608194451001</v>
      </c>
      <c r="AD28">
        <v>-247.892581781427</v>
      </c>
    </row>
    <row r="29" spans="1:30" x14ac:dyDescent="0.2">
      <c r="A29" t="s">
        <v>157</v>
      </c>
      <c r="C29" s="1">
        <f t="shared" si="0"/>
        <v>4.2532114768812637</v>
      </c>
      <c r="D29" s="1">
        <f t="shared" si="1"/>
        <v>4.2509265792604092</v>
      </c>
      <c r="E29" s="1">
        <f t="shared" si="2"/>
        <v>4.2520690280708369</v>
      </c>
      <c r="G29" s="1">
        <f t="shared" si="3"/>
        <v>7.6971747805031709</v>
      </c>
      <c r="H29" s="1">
        <f t="shared" si="4"/>
        <v>7.6863266020938124</v>
      </c>
      <c r="I29" s="1">
        <f t="shared" si="5"/>
        <v>7.6917506912984912</v>
      </c>
      <c r="L29" t="s">
        <v>157</v>
      </c>
      <c r="M29">
        <v>-361.90363428989701</v>
      </c>
      <c r="N29">
        <v>-363.490885338277</v>
      </c>
      <c r="P29" t="s">
        <v>233</v>
      </c>
      <c r="Q29">
        <v>-246.79607963084899</v>
      </c>
      <c r="R29">
        <v>-247.89258564506801</v>
      </c>
      <c r="T29" t="s">
        <v>253</v>
      </c>
      <c r="U29">
        <v>-115.10078037661999</v>
      </c>
      <c r="V29">
        <v>-115.586050752592</v>
      </c>
      <c r="X29" t="s">
        <v>157</v>
      </c>
      <c r="Y29">
        <v>-115.100777982902</v>
      </c>
      <c r="Z29">
        <v>-115.586041649799</v>
      </c>
      <c r="AB29" t="s">
        <v>157</v>
      </c>
      <c r="AC29">
        <v>-246.79607838335099</v>
      </c>
      <c r="AD29">
        <v>-247.89257746018899</v>
      </c>
    </row>
    <row r="30" spans="1:30" x14ac:dyDescent="0.2">
      <c r="A30" t="s">
        <v>158</v>
      </c>
      <c r="C30" s="1">
        <f t="shared" si="0"/>
        <v>15.61783326800534</v>
      </c>
      <c r="D30" s="1">
        <f t="shared" si="1"/>
        <v>15.614558273308976</v>
      </c>
      <c r="E30" s="1">
        <f t="shared" si="2"/>
        <v>15.616195770657157</v>
      </c>
      <c r="G30" s="1">
        <f t="shared" si="3"/>
        <v>19.065643716279496</v>
      </c>
      <c r="H30" s="1">
        <f t="shared" si="4"/>
        <v>19.045139914314245</v>
      </c>
      <c r="I30" s="1">
        <f t="shared" si="5"/>
        <v>19.055391815296872</v>
      </c>
      <c r="L30" t="s">
        <v>158</v>
      </c>
      <c r="M30">
        <v>-455.86656246981499</v>
      </c>
      <c r="N30">
        <v>-457.69221051001</v>
      </c>
      <c r="P30" t="s">
        <v>234</v>
      </c>
      <c r="Q30">
        <v>-227.92083498404901</v>
      </c>
      <c r="R30">
        <v>-228.83093021791299</v>
      </c>
      <c r="T30" t="s">
        <v>254</v>
      </c>
      <c r="U30">
        <v>-227.920844104282</v>
      </c>
      <c r="V30">
        <v>-228.83092993100399</v>
      </c>
      <c r="X30" t="s">
        <v>158</v>
      </c>
      <c r="Y30">
        <v>-227.92084149488599</v>
      </c>
      <c r="Z30">
        <v>-228.83091359433399</v>
      </c>
      <c r="AB30" t="s">
        <v>158</v>
      </c>
      <c r="AC30">
        <v>-227.920832374409</v>
      </c>
      <c r="AD30">
        <v>-228.830913879696</v>
      </c>
    </row>
    <row r="31" spans="1:30" x14ac:dyDescent="0.2">
      <c r="A31" t="s">
        <v>159</v>
      </c>
      <c r="C31" s="1">
        <f t="shared" si="0"/>
        <v>12.323710326116521</v>
      </c>
      <c r="D31" s="1">
        <f t="shared" si="1"/>
        <v>12.321253110580564</v>
      </c>
      <c r="E31" s="1">
        <f t="shared" si="2"/>
        <v>12.322481718348541</v>
      </c>
      <c r="G31" s="1">
        <f t="shared" si="3"/>
        <v>16.168578816775412</v>
      </c>
      <c r="H31" s="1">
        <f t="shared" si="4"/>
        <v>16.152484387831834</v>
      </c>
      <c r="I31" s="1">
        <f t="shared" si="5"/>
        <v>16.160531602303621</v>
      </c>
      <c r="L31" t="s">
        <v>159</v>
      </c>
      <c r="M31">
        <v>-416.17481565592698</v>
      </c>
      <c r="N31">
        <v>-417.93483377141303</v>
      </c>
      <c r="P31" t="s">
        <v>235</v>
      </c>
      <c r="Q31">
        <v>-208.07759330517001</v>
      </c>
      <c r="R31">
        <v>-208.95454792971901</v>
      </c>
      <c r="T31" t="s">
        <v>255</v>
      </c>
      <c r="U31">
        <v>-208.07758718489799</v>
      </c>
      <c r="V31">
        <v>-208.95454522041601</v>
      </c>
      <c r="X31" t="s">
        <v>159</v>
      </c>
      <c r="Y31">
        <v>-208.07758522687899</v>
      </c>
      <c r="Z31">
        <v>-208.95453239599601</v>
      </c>
      <c r="AB31" t="s">
        <v>159</v>
      </c>
      <c r="AC31">
        <v>-208.07759134736699</v>
      </c>
      <c r="AD31">
        <v>-208.954535106035</v>
      </c>
    </row>
    <row r="32" spans="1:30" x14ac:dyDescent="0.2">
      <c r="A32" t="s">
        <v>160</v>
      </c>
      <c r="C32" s="1">
        <f t="shared" si="0"/>
        <v>15.729848134528416</v>
      </c>
      <c r="D32" s="1">
        <f t="shared" si="1"/>
        <v>15.72666733285587</v>
      </c>
      <c r="E32" s="1">
        <f t="shared" si="2"/>
        <v>15.728257733692143</v>
      </c>
      <c r="G32" s="1">
        <f t="shared" si="3"/>
        <v>19.460362292870705</v>
      </c>
      <c r="H32" s="1">
        <f t="shared" si="4"/>
        <v>19.440075617882634</v>
      </c>
      <c r="I32" s="1">
        <f t="shared" si="5"/>
        <v>19.45021895537667</v>
      </c>
      <c r="L32" t="s">
        <v>160</v>
      </c>
      <c r="M32">
        <v>-640.59975248742398</v>
      </c>
      <c r="N32">
        <v>-643.18083195464703</v>
      </c>
      <c r="P32" t="s">
        <v>333</v>
      </c>
      <c r="Q32">
        <v>-412.65383087442899</v>
      </c>
      <c r="R32">
        <v>-414.31902651926998</v>
      </c>
      <c r="T32" t="s">
        <v>334</v>
      </c>
      <c r="U32">
        <v>-227.92085957436001</v>
      </c>
      <c r="V32">
        <v>-228.83082570420501</v>
      </c>
      <c r="X32" t="s">
        <v>160</v>
      </c>
      <c r="Y32">
        <v>-227.92085671663801</v>
      </c>
      <c r="Z32">
        <v>-228.830808205062</v>
      </c>
      <c r="AB32" t="s">
        <v>160</v>
      </c>
      <c r="AC32">
        <v>-412.65382866322102</v>
      </c>
      <c r="AD32">
        <v>-414.31901168953999</v>
      </c>
    </row>
    <row r="33" spans="1:30" x14ac:dyDescent="0.2">
      <c r="A33" t="s">
        <v>161</v>
      </c>
      <c r="C33" s="1">
        <f t="shared" si="0"/>
        <v>15.325741126113757</v>
      </c>
      <c r="D33" s="1">
        <f t="shared" si="1"/>
        <v>15.322973883285492</v>
      </c>
      <c r="E33" s="1">
        <f t="shared" si="2"/>
        <v>15.324357504699623</v>
      </c>
      <c r="G33" s="1">
        <f t="shared" si="3"/>
        <v>19.154730976440234</v>
      </c>
      <c r="H33" s="1">
        <f t="shared" si="4"/>
        <v>19.136258105828059</v>
      </c>
      <c r="I33" s="1">
        <f t="shared" si="5"/>
        <v>19.145494541134148</v>
      </c>
      <c r="L33" t="s">
        <v>161</v>
      </c>
      <c r="M33">
        <v>-620.75534010602405</v>
      </c>
      <c r="N33">
        <v>-623.303869048813</v>
      </c>
      <c r="P33" t="s">
        <v>335</v>
      </c>
      <c r="Q33">
        <v>-412.65345557306898</v>
      </c>
      <c r="R33">
        <v>-414.31888252114197</v>
      </c>
      <c r="T33" t="s">
        <v>336</v>
      </c>
      <c r="U33">
        <v>-208.07746582075501</v>
      </c>
      <c r="V33">
        <v>-208.95449096050299</v>
      </c>
      <c r="X33" t="s">
        <v>161</v>
      </c>
      <c r="Y33">
        <v>-208.077463492406</v>
      </c>
      <c r="Z33">
        <v>-208.95447514654899</v>
      </c>
      <c r="AB33" t="s">
        <v>161</v>
      </c>
      <c r="AC33">
        <v>-412.65345349153603</v>
      </c>
      <c r="AD33">
        <v>-414.31886889670398</v>
      </c>
    </row>
    <row r="34" spans="1:30" x14ac:dyDescent="0.2">
      <c r="A34" t="s">
        <v>162</v>
      </c>
      <c r="C34" s="1">
        <f t="shared" si="0"/>
        <v>-3.9567201576767741</v>
      </c>
      <c r="D34" s="1">
        <f t="shared" si="1"/>
        <v>-3.9602967202548229</v>
      </c>
      <c r="E34" s="1">
        <f t="shared" si="2"/>
        <v>-3.9585084389657985</v>
      </c>
      <c r="G34" s="1">
        <f t="shared" si="3"/>
        <v>4.7206793456988629</v>
      </c>
      <c r="H34" s="1">
        <f t="shared" si="4"/>
        <v>4.7034121328791008</v>
      </c>
      <c r="I34" s="1">
        <f t="shared" si="5"/>
        <v>4.7120457392889818</v>
      </c>
      <c r="L34" t="s">
        <v>162</v>
      </c>
      <c r="M34">
        <v>-461.58859900499698</v>
      </c>
      <c r="N34">
        <v>-463.71452516839901</v>
      </c>
      <c r="P34" t="s">
        <v>337</v>
      </c>
      <c r="Q34">
        <v>-230.79745498298999</v>
      </c>
      <c r="R34">
        <v>-231.853514800341</v>
      </c>
      <c r="T34" t="s">
        <v>338</v>
      </c>
      <c r="U34">
        <v>-230.79745515629301</v>
      </c>
      <c r="V34">
        <v>-231.85351500403101</v>
      </c>
      <c r="X34" t="s">
        <v>162</v>
      </c>
      <c r="Y34">
        <v>-230.797452306341</v>
      </c>
      <c r="Z34">
        <v>-231.85350124469201</v>
      </c>
      <c r="AB34" t="s">
        <v>162</v>
      </c>
      <c r="AC34">
        <v>-230.797452133327</v>
      </c>
      <c r="AD34">
        <v>-231.85350104262599</v>
      </c>
    </row>
    <row r="35" spans="1:30" x14ac:dyDescent="0.2">
      <c r="A35" t="s">
        <v>163</v>
      </c>
      <c r="C35" s="1">
        <f t="shared" si="0"/>
        <v>-3.3280542618702702</v>
      </c>
      <c r="D35" s="1">
        <f t="shared" si="1"/>
        <v>-3.3313561371385227</v>
      </c>
      <c r="E35" s="1">
        <f t="shared" si="2"/>
        <v>-3.3297051995043967</v>
      </c>
      <c r="G35" s="1">
        <f t="shared" si="3"/>
        <v>6.0284318814904623</v>
      </c>
      <c r="H35" s="1">
        <f t="shared" si="4"/>
        <v>6.0115846062356848</v>
      </c>
      <c r="I35" s="1">
        <f t="shared" si="5"/>
        <v>6.0200082438630735</v>
      </c>
      <c r="L35" t="s">
        <v>163</v>
      </c>
      <c r="M35">
        <v>-493.58662821465299</v>
      </c>
      <c r="N35">
        <v>-495.79472775550897</v>
      </c>
      <c r="P35" t="s">
        <v>339</v>
      </c>
      <c r="Q35">
        <v>-246.79596996681701</v>
      </c>
      <c r="R35">
        <v>-247.89257428935599</v>
      </c>
      <c r="T35" t="s">
        <v>340</v>
      </c>
      <c r="U35">
        <v>-246.79596710154601</v>
      </c>
      <c r="V35">
        <v>-247.89257339667799</v>
      </c>
      <c r="X35" t="s">
        <v>163</v>
      </c>
      <c r="Y35">
        <v>-246.795964471503</v>
      </c>
      <c r="Z35">
        <v>-247.89255997595001</v>
      </c>
      <c r="AB35" t="s">
        <v>163</v>
      </c>
      <c r="AC35">
        <v>-246.79596733498701</v>
      </c>
      <c r="AD35">
        <v>-247.89256086224299</v>
      </c>
    </row>
    <row r="36" spans="1:30" x14ac:dyDescent="0.2">
      <c r="A36" t="s">
        <v>164</v>
      </c>
      <c r="C36" s="1">
        <f t="shared" si="0"/>
        <v>-0.37099544302199694</v>
      </c>
      <c r="D36" s="1">
        <f t="shared" si="1"/>
        <v>-0.37677454828544316</v>
      </c>
      <c r="E36" s="1">
        <f t="shared" si="2"/>
        <v>-0.37388499565372002</v>
      </c>
      <c r="G36" s="1">
        <f t="shared" si="3"/>
        <v>11.205476310664769</v>
      </c>
      <c r="H36" s="1">
        <f t="shared" si="4"/>
        <v>11.171908206405332</v>
      </c>
      <c r="I36" s="1">
        <f t="shared" si="5"/>
        <v>11.188692258535051</v>
      </c>
      <c r="L36" t="s">
        <v>164</v>
      </c>
      <c r="M36">
        <v>-825.30946384260301</v>
      </c>
      <c r="N36">
        <v>-828.65699750061503</v>
      </c>
      <c r="P36" t="s">
        <v>341</v>
      </c>
      <c r="Q36">
        <v>-412.65503213528598</v>
      </c>
      <c r="R36">
        <v>-414.319596966304</v>
      </c>
      <c r="T36" t="s">
        <v>342</v>
      </c>
      <c r="U36">
        <v>-412.65503213575403</v>
      </c>
      <c r="V36">
        <v>-414.31959696606799</v>
      </c>
      <c r="X36" t="s">
        <v>164</v>
      </c>
      <c r="Y36">
        <v>-412.655027530719</v>
      </c>
      <c r="Z36">
        <v>-414.31957021862098</v>
      </c>
      <c r="AB36" t="s">
        <v>164</v>
      </c>
      <c r="AC36">
        <v>-412.65502753073099</v>
      </c>
      <c r="AD36">
        <v>-414.31957021957402</v>
      </c>
    </row>
    <row r="37" spans="1:30" x14ac:dyDescent="0.2">
      <c r="A37" t="s">
        <v>191</v>
      </c>
      <c r="C37" s="1">
        <f t="shared" si="0"/>
        <v>-3.614708285951624</v>
      </c>
      <c r="D37" s="1">
        <f t="shared" si="1"/>
        <v>-3.6181509410878765</v>
      </c>
      <c r="E37" s="1">
        <f t="shared" si="2"/>
        <v>-3.6164296135197502</v>
      </c>
      <c r="G37" s="1">
        <f t="shared" si="3"/>
        <v>5.4530710740992259</v>
      </c>
      <c r="H37" s="1">
        <f t="shared" si="4"/>
        <v>5.4358711271466538</v>
      </c>
      <c r="I37" s="1">
        <f t="shared" si="5"/>
        <v>5.4444711006229394</v>
      </c>
      <c r="L37" t="s">
        <v>191</v>
      </c>
      <c r="M37">
        <v>-477.58767324616599</v>
      </c>
      <c r="N37">
        <v>-479.75475525476401</v>
      </c>
      <c r="P37" t="s">
        <v>343</v>
      </c>
      <c r="Q37">
        <v>-246.79601707954899</v>
      </c>
      <c r="R37">
        <v>-247.892586477225</v>
      </c>
      <c r="T37" t="s">
        <v>344</v>
      </c>
      <c r="U37">
        <v>-230.79742205692</v>
      </c>
      <c r="V37">
        <v>-231.85350616585399</v>
      </c>
      <c r="X37" t="s">
        <v>191</v>
      </c>
      <c r="Y37">
        <v>-230.79741912091001</v>
      </c>
      <c r="Z37">
        <v>-231.85349158603299</v>
      </c>
      <c r="AB37" t="s">
        <v>191</v>
      </c>
      <c r="AC37">
        <v>-246.796014529339</v>
      </c>
      <c r="AD37">
        <v>-247.89257364718699</v>
      </c>
    </row>
    <row r="38" spans="1:30" x14ac:dyDescent="0.2">
      <c r="A38" t="s">
        <v>199</v>
      </c>
      <c r="C38" s="1">
        <f t="shared" si="0"/>
        <v>-3.4372566415099697</v>
      </c>
      <c r="D38" s="1">
        <f t="shared" si="1"/>
        <v>-3.4419033518665216</v>
      </c>
      <c r="E38" s="1">
        <f t="shared" si="2"/>
        <v>-3.4395799966882459</v>
      </c>
      <c r="G38" s="1">
        <f t="shared" si="3"/>
        <v>7.5744226924305842</v>
      </c>
      <c r="H38" s="1">
        <f t="shared" si="4"/>
        <v>7.5489708844945671</v>
      </c>
      <c r="I38" s="1">
        <f t="shared" si="5"/>
        <v>7.5616967884625756</v>
      </c>
      <c r="L38" t="s">
        <v>199</v>
      </c>
      <c r="M38">
        <v>-643.44772864640095</v>
      </c>
      <c r="N38">
        <v>-646.18555822868302</v>
      </c>
      <c r="P38" t="s">
        <v>345</v>
      </c>
      <c r="Q38">
        <v>-412.65584067009002</v>
      </c>
      <c r="R38">
        <v>-414.32004086014598</v>
      </c>
      <c r="T38" t="s">
        <v>346</v>
      </c>
      <c r="U38">
        <v>-230.797372998214</v>
      </c>
      <c r="V38">
        <v>-231.85348731817999</v>
      </c>
      <c r="X38" t="s">
        <v>199</v>
      </c>
      <c r="Y38">
        <v>-230.797369303935</v>
      </c>
      <c r="Z38">
        <v>-231.853466623717</v>
      </c>
      <c r="AB38" t="s">
        <v>199</v>
      </c>
      <c r="AC38">
        <v>-412.65583695936499</v>
      </c>
      <c r="AD38">
        <v>-414.32002099457299</v>
      </c>
    </row>
    <row r="39" spans="1:30" x14ac:dyDescent="0.2">
      <c r="A39" t="s">
        <v>196</v>
      </c>
      <c r="C39" s="1">
        <f t="shared" si="0"/>
        <v>-2.0662277677253935</v>
      </c>
      <c r="D39" s="1">
        <f t="shared" si="1"/>
        <v>-2.0706298071105378</v>
      </c>
      <c r="E39" s="1">
        <f t="shared" si="2"/>
        <v>-2.0684287874179654</v>
      </c>
      <c r="G39" s="1">
        <f t="shared" si="3"/>
        <v>8.6706535001656952</v>
      </c>
      <c r="H39" s="1">
        <f t="shared" si="4"/>
        <v>8.6459348567737262</v>
      </c>
      <c r="I39" s="1">
        <f t="shared" si="5"/>
        <v>8.6582941784697098</v>
      </c>
      <c r="L39" t="s">
        <v>196</v>
      </c>
      <c r="M39">
        <v>-659.44822447700096</v>
      </c>
      <c r="N39">
        <v>-662.22633114420103</v>
      </c>
      <c r="P39" t="s">
        <v>347</v>
      </c>
      <c r="Q39">
        <v>-412.655681490235</v>
      </c>
      <c r="R39">
        <v>-414.32000167820098</v>
      </c>
      <c r="T39" t="s">
        <v>348</v>
      </c>
      <c r="U39">
        <v>-246.79584274526701</v>
      </c>
      <c r="V39">
        <v>-247.89255129235201</v>
      </c>
      <c r="X39" t="s">
        <v>196</v>
      </c>
      <c r="Y39">
        <v>-246.79583950877799</v>
      </c>
      <c r="Z39">
        <v>-247.89253237721999</v>
      </c>
      <c r="AB39" t="s">
        <v>196</v>
      </c>
      <c r="AC39">
        <v>-412.65567771162802</v>
      </c>
      <c r="AD39">
        <v>-414.31998120166901</v>
      </c>
    </row>
    <row r="40" spans="1:30" x14ac:dyDescent="0.2">
      <c r="A40" t="s">
        <v>171</v>
      </c>
      <c r="C40" s="1">
        <f t="shared" si="0"/>
        <v>-2.8619387167983854</v>
      </c>
      <c r="D40" s="1">
        <f t="shared" si="1"/>
        <v>-2.8642908552105708</v>
      </c>
      <c r="E40" s="1">
        <f t="shared" si="2"/>
        <v>-2.8631147860044779</v>
      </c>
      <c r="G40" s="1">
        <f t="shared" si="3"/>
        <v>2.3339775384795796</v>
      </c>
      <c r="H40" s="1">
        <f t="shared" si="4"/>
        <v>2.3235075405869701</v>
      </c>
      <c r="I40" s="1">
        <f t="shared" si="5"/>
        <v>2.328742539533275</v>
      </c>
      <c r="L40" t="s">
        <v>171</v>
      </c>
      <c r="M40">
        <v>-308.86353876210097</v>
      </c>
      <c r="N40">
        <v>-310.300187520441</v>
      </c>
      <c r="P40" t="s">
        <v>236</v>
      </c>
      <c r="Q40">
        <v>-78.070609080856002</v>
      </c>
      <c r="R40">
        <v>-78.442961677792994</v>
      </c>
      <c r="T40" t="s">
        <v>256</v>
      </c>
      <c r="U40">
        <v>-230.79749421908099</v>
      </c>
      <c r="V40">
        <v>-231.853523097844</v>
      </c>
      <c r="X40" t="s">
        <v>171</v>
      </c>
      <c r="Y40">
        <v>-230.797492452439</v>
      </c>
      <c r="Z40">
        <v>-231.85351500432799</v>
      </c>
      <c r="AB40" t="s">
        <v>171</v>
      </c>
      <c r="AC40">
        <v>-78.070607099127002</v>
      </c>
      <c r="AD40">
        <v>-78.442953086306005</v>
      </c>
    </row>
    <row r="41" spans="1:30" x14ac:dyDescent="0.2">
      <c r="A41" t="s">
        <v>172</v>
      </c>
      <c r="C41" s="1">
        <f t="shared" si="0"/>
        <v>-1.3933874821872787</v>
      </c>
      <c r="D41" s="1">
        <f t="shared" si="1"/>
        <v>-1.3961818623028777</v>
      </c>
      <c r="E41" s="1">
        <f t="shared" si="2"/>
        <v>-1.3947846722450783</v>
      </c>
      <c r="G41" s="1">
        <f t="shared" si="3"/>
        <v>4.0323253229095437</v>
      </c>
      <c r="H41" s="1">
        <f t="shared" si="4"/>
        <v>4.0183795128533628</v>
      </c>
      <c r="I41" s="1">
        <f t="shared" si="5"/>
        <v>4.0253524178814537</v>
      </c>
      <c r="L41" t="s">
        <v>172</v>
      </c>
      <c r="M41">
        <v>-490.72417812227098</v>
      </c>
      <c r="N41">
        <v>-492.76940132305901</v>
      </c>
      <c r="P41" t="s">
        <v>349</v>
      </c>
      <c r="Q41">
        <v>-78.070536273478993</v>
      </c>
      <c r="R41">
        <v>-78.442944326615006</v>
      </c>
      <c r="T41" t="s">
        <v>350</v>
      </c>
      <c r="U41">
        <v>-412.65586680612302</v>
      </c>
      <c r="V41">
        <v>-414.32005330134001</v>
      </c>
      <c r="X41" t="s">
        <v>172</v>
      </c>
      <c r="Y41">
        <v>-412.65586455719301</v>
      </c>
      <c r="Z41">
        <v>-414.32004260154201</v>
      </c>
      <c r="AB41" t="s">
        <v>172</v>
      </c>
      <c r="AC41">
        <v>-78.070534069280995</v>
      </c>
      <c r="AD41">
        <v>-78.442932802350995</v>
      </c>
    </row>
    <row r="42" spans="1:30" x14ac:dyDescent="0.2">
      <c r="A42" t="s">
        <v>173</v>
      </c>
      <c r="C42" s="1">
        <f t="shared" si="0"/>
        <v>-0.37413228271852478</v>
      </c>
      <c r="D42" s="1">
        <f t="shared" si="1"/>
        <v>-0.37614754893629748</v>
      </c>
      <c r="E42" s="1">
        <f t="shared" si="2"/>
        <v>-0.37513991582741113</v>
      </c>
      <c r="G42" s="1">
        <f t="shared" si="3"/>
        <v>4.4361235709513291</v>
      </c>
      <c r="H42" s="1">
        <f t="shared" si="4"/>
        <v>4.4202320051728172</v>
      </c>
      <c r="I42" s="1">
        <f t="shared" si="5"/>
        <v>4.4281777880620732</v>
      </c>
      <c r="L42" t="s">
        <v>173</v>
      </c>
      <c r="M42">
        <v>-489.50953844333202</v>
      </c>
      <c r="N42">
        <v>-491.527311846705</v>
      </c>
      <c r="P42" t="s">
        <v>351</v>
      </c>
      <c r="Q42">
        <v>-76.854358462524999</v>
      </c>
      <c r="R42">
        <v>-77.200325687485005</v>
      </c>
      <c r="T42" t="s">
        <v>352</v>
      </c>
      <c r="U42">
        <v>-412.65577941005699</v>
      </c>
      <c r="V42">
        <v>-414.31994207143299</v>
      </c>
      <c r="X42" t="s">
        <v>173</v>
      </c>
      <c r="Y42">
        <v>-412.65577758227198</v>
      </c>
      <c r="Z42">
        <v>-414.31993289090099</v>
      </c>
      <c r="AB42" t="s">
        <v>173</v>
      </c>
      <c r="AC42">
        <v>-76.854357078779003</v>
      </c>
      <c r="AD42">
        <v>-77.200309543195999</v>
      </c>
    </row>
    <row r="43" spans="1:30" x14ac:dyDescent="0.2">
      <c r="A43" t="s">
        <v>174</v>
      </c>
      <c r="C43" s="1">
        <f t="shared" si="0"/>
        <v>-2.6267769751893684</v>
      </c>
      <c r="D43" s="1">
        <f t="shared" si="1"/>
        <v>-2.629050396912862</v>
      </c>
      <c r="E43" s="1">
        <f t="shared" si="2"/>
        <v>-2.627913686051115</v>
      </c>
      <c r="G43" s="1">
        <f t="shared" si="3"/>
        <v>2.8388538671786212</v>
      </c>
      <c r="H43" s="1">
        <f t="shared" si="4"/>
        <v>2.8284779838006329</v>
      </c>
      <c r="I43" s="1">
        <f t="shared" si="5"/>
        <v>2.833665925489627</v>
      </c>
      <c r="L43" t="s">
        <v>174</v>
      </c>
      <c r="M43">
        <v>-324.862474541903</v>
      </c>
      <c r="N43">
        <v>-326.34006138556202</v>
      </c>
      <c r="P43" t="s">
        <v>237</v>
      </c>
      <c r="Q43">
        <v>-78.070581440341996</v>
      </c>
      <c r="R43">
        <v>-78.442962206906003</v>
      </c>
      <c r="T43" t="s">
        <v>257</v>
      </c>
      <c r="U43">
        <v>-246.79608275987999</v>
      </c>
      <c r="V43">
        <v>-247.89259171226101</v>
      </c>
      <c r="X43" t="s">
        <v>174</v>
      </c>
      <c r="Y43">
        <v>-246.796081144309</v>
      </c>
      <c r="Z43">
        <v>-247.89258448150599</v>
      </c>
      <c r="AB43" t="s">
        <v>174</v>
      </c>
      <c r="AC43">
        <v>-78.070579432984999</v>
      </c>
      <c r="AD43">
        <v>-78.442952902639007</v>
      </c>
    </row>
    <row r="44" spans="1:30" x14ac:dyDescent="0.2">
      <c r="A44" t="s">
        <v>165</v>
      </c>
      <c r="C44" s="1">
        <f t="shared" si="0"/>
        <v>-3.3599507140524763</v>
      </c>
      <c r="D44" s="1">
        <f t="shared" si="1"/>
        <v>-3.3624280217721321</v>
      </c>
      <c r="E44" s="1">
        <f t="shared" si="2"/>
        <v>-3.3611893679123042</v>
      </c>
      <c r="G44" s="1">
        <f t="shared" si="3"/>
        <v>3.9742562294704156</v>
      </c>
      <c r="H44" s="1">
        <f t="shared" si="4"/>
        <v>3.9613058446282605</v>
      </c>
      <c r="I44" s="1">
        <f t="shared" si="5"/>
        <v>3.9677810370493383</v>
      </c>
      <c r="L44" t="s">
        <v>165</v>
      </c>
      <c r="M44">
        <v>-392.83294526877501</v>
      </c>
      <c r="N44">
        <v>-394.82171418582402</v>
      </c>
      <c r="P44" t="s">
        <v>353</v>
      </c>
      <c r="Q44">
        <v>-196.419152337393</v>
      </c>
      <c r="R44">
        <v>-197.407700727551</v>
      </c>
      <c r="T44" t="s">
        <v>354</v>
      </c>
      <c r="U44">
        <v>-196.41915130128999</v>
      </c>
      <c r="V44">
        <v>-197.40770071584501</v>
      </c>
      <c r="X44" t="s">
        <v>165</v>
      </c>
      <c r="Y44">
        <v>-196.41914932716301</v>
      </c>
      <c r="Z44">
        <v>-197.40769039634</v>
      </c>
      <c r="AB44" t="s">
        <v>165</v>
      </c>
      <c r="AC44">
        <v>-196.41915036367899</v>
      </c>
      <c r="AD44">
        <v>-197.40769040930499</v>
      </c>
    </row>
    <row r="45" spans="1:30" x14ac:dyDescent="0.2">
      <c r="A45" t="s">
        <v>200</v>
      </c>
      <c r="C45" s="1">
        <f t="shared" si="0"/>
        <v>-2.3115303953867778</v>
      </c>
      <c r="D45" s="1">
        <f t="shared" si="1"/>
        <v>-2.3132433858916444</v>
      </c>
      <c r="E45" s="1">
        <f t="shared" si="2"/>
        <v>-2.3123868906392113</v>
      </c>
      <c r="G45" s="1">
        <f t="shared" si="3"/>
        <v>2.6826851756609509</v>
      </c>
      <c r="H45" s="1">
        <f t="shared" si="4"/>
        <v>2.6734994418871323</v>
      </c>
      <c r="I45" s="1">
        <f t="shared" si="5"/>
        <v>2.6780923087740414</v>
      </c>
      <c r="L45" t="s">
        <v>200</v>
      </c>
      <c r="M45">
        <v>-392.83478395369502</v>
      </c>
      <c r="N45">
        <v>-394.827305641549</v>
      </c>
      <c r="P45" t="s">
        <v>355</v>
      </c>
      <c r="Q45">
        <v>-196.419319360397</v>
      </c>
      <c r="R45">
        <v>-197.41534854417699</v>
      </c>
      <c r="T45" t="s">
        <v>356</v>
      </c>
      <c r="U45">
        <v>-196.419150981131</v>
      </c>
      <c r="V45">
        <v>-197.40769660499399</v>
      </c>
      <c r="X45" t="s">
        <v>200</v>
      </c>
      <c r="Y45">
        <v>-196.419149453633</v>
      </c>
      <c r="Z45">
        <v>-197.40768869915701</v>
      </c>
      <c r="AB45" t="s">
        <v>200</v>
      </c>
      <c r="AC45">
        <v>-196.41931815807101</v>
      </c>
      <c r="AD45">
        <v>-197.415341811616</v>
      </c>
    </row>
    <row r="46" spans="1:30" x14ac:dyDescent="0.2">
      <c r="A46" t="s">
        <v>197</v>
      </c>
      <c r="C46" s="1">
        <f t="shared" si="0"/>
        <v>-1.6732995887472437</v>
      </c>
      <c r="D46" s="1">
        <f t="shared" si="1"/>
        <v>-1.6743882348764279</v>
      </c>
      <c r="E46" s="1">
        <f t="shared" si="2"/>
        <v>-1.6738439118118358</v>
      </c>
      <c r="G46" s="1">
        <f t="shared" si="3"/>
        <v>1.7436785278925704</v>
      </c>
      <c r="H46" s="1">
        <f t="shared" si="4"/>
        <v>1.7372922307117822</v>
      </c>
      <c r="I46" s="1">
        <f t="shared" si="5"/>
        <v>1.7404853793021764</v>
      </c>
      <c r="L46" t="s">
        <v>197</v>
      </c>
      <c r="M46">
        <v>-392.835993541287</v>
      </c>
      <c r="N46">
        <v>-394.83345624662599</v>
      </c>
      <c r="P46" t="s">
        <v>357</v>
      </c>
      <c r="Q46">
        <v>-196.41933091504299</v>
      </c>
      <c r="R46">
        <v>-197.415343827313</v>
      </c>
      <c r="T46" t="s">
        <v>358</v>
      </c>
      <c r="U46">
        <v>-196.41933093363201</v>
      </c>
      <c r="V46">
        <v>-197.41534386803099</v>
      </c>
      <c r="X46" t="s">
        <v>197</v>
      </c>
      <c r="Y46">
        <v>-196.41933006620701</v>
      </c>
      <c r="Z46">
        <v>-197.41533877886701</v>
      </c>
      <c r="AB46" t="s">
        <v>197</v>
      </c>
      <c r="AC46">
        <v>-196.4193300476</v>
      </c>
      <c r="AD46">
        <v>-197.415338739265</v>
      </c>
    </row>
    <row r="47" spans="1:30" x14ac:dyDescent="0.2">
      <c r="A47" t="s">
        <v>203</v>
      </c>
      <c r="C47" s="1">
        <f t="shared" si="0"/>
        <v>-2.3049018142566173</v>
      </c>
      <c r="D47" s="1">
        <f t="shared" si="1"/>
        <v>-2.3064411302174364</v>
      </c>
      <c r="E47" s="1">
        <f t="shared" si="2"/>
        <v>-2.3056714722370266</v>
      </c>
      <c r="G47" s="1">
        <f t="shared" si="3"/>
        <v>2.4918168152268718</v>
      </c>
      <c r="H47" s="1">
        <f t="shared" si="4"/>
        <v>2.482831774646729</v>
      </c>
      <c r="I47" s="1">
        <f t="shared" si="5"/>
        <v>2.4873242949368004</v>
      </c>
      <c r="L47" t="s">
        <v>203</v>
      </c>
      <c r="M47">
        <v>-391.66013074298701</v>
      </c>
      <c r="N47">
        <v>-393.62561132332797</v>
      </c>
      <c r="P47" t="s">
        <v>359</v>
      </c>
      <c r="Q47">
        <v>-196.419324318203</v>
      </c>
      <c r="R47">
        <v>-197.41533785113501</v>
      </c>
      <c r="T47" t="s">
        <v>360</v>
      </c>
      <c r="U47">
        <v>-195.24448197253301</v>
      </c>
      <c r="V47">
        <v>-196.20631682807101</v>
      </c>
      <c r="X47" t="s">
        <v>203</v>
      </c>
      <c r="Y47">
        <v>-195.24448066785101</v>
      </c>
      <c r="Z47">
        <v>-196.20630911176599</v>
      </c>
      <c r="AB47" t="s">
        <v>203</v>
      </c>
      <c r="AC47">
        <v>-196.419323169829</v>
      </c>
      <c r="AD47">
        <v>-197.41533124886701</v>
      </c>
    </row>
    <row r="48" spans="1:30" x14ac:dyDescent="0.2">
      <c r="A48" t="s">
        <v>201</v>
      </c>
      <c r="C48" s="1">
        <f t="shared" si="0"/>
        <v>-2.5796252110679347</v>
      </c>
      <c r="D48" s="1">
        <f t="shared" si="1"/>
        <v>-2.5815082767144797</v>
      </c>
      <c r="E48" s="1">
        <f t="shared" si="2"/>
        <v>-2.5805667438912074</v>
      </c>
      <c r="G48" s="1">
        <f t="shared" si="3"/>
        <v>3.1423003642412795</v>
      </c>
      <c r="H48" s="1">
        <f t="shared" si="4"/>
        <v>3.1313126635022033</v>
      </c>
      <c r="I48" s="1">
        <f t="shared" si="5"/>
        <v>3.1368065138717416</v>
      </c>
      <c r="L48" t="s">
        <v>201</v>
      </c>
      <c r="M48">
        <v>-390.484688696116</v>
      </c>
      <c r="N48">
        <v>-392.41767857047699</v>
      </c>
      <c r="P48" t="s">
        <v>361</v>
      </c>
      <c r="Q48">
        <v>-195.24440396333799</v>
      </c>
      <c r="R48">
        <v>-196.20634401789599</v>
      </c>
      <c r="T48" t="s">
        <v>362</v>
      </c>
      <c r="U48">
        <v>-195.24439862790899</v>
      </c>
      <c r="V48">
        <v>-196.206344488425</v>
      </c>
      <c r="X48" t="s">
        <v>201</v>
      </c>
      <c r="Y48">
        <v>-195.244397127512</v>
      </c>
      <c r="Z48">
        <v>-196.206335733446</v>
      </c>
      <c r="AB48" t="s">
        <v>201</v>
      </c>
      <c r="AC48">
        <v>-195.24440246287901</v>
      </c>
      <c r="AD48">
        <v>-196.20633526285999</v>
      </c>
    </row>
    <row r="49" spans="1:30" x14ac:dyDescent="0.2">
      <c r="A49" t="s">
        <v>192</v>
      </c>
      <c r="C49" s="1">
        <f t="shared" si="0"/>
        <v>-2.8600650732186312</v>
      </c>
      <c r="D49" s="1">
        <f t="shared" si="1"/>
        <v>-2.8629431241637384</v>
      </c>
      <c r="E49" s="1">
        <f t="shared" si="2"/>
        <v>-2.861504098691185</v>
      </c>
      <c r="G49" s="1">
        <f t="shared" si="3"/>
        <v>4.5928441990709246</v>
      </c>
      <c r="H49" s="1">
        <f t="shared" si="4"/>
        <v>4.5778783780087995</v>
      </c>
      <c r="I49" s="1">
        <f t="shared" si="5"/>
        <v>4.585361288539862</v>
      </c>
      <c r="L49" t="s">
        <v>192</v>
      </c>
      <c r="M49">
        <v>-426.03722050392798</v>
      </c>
      <c r="N49">
        <v>-428.06714547030498</v>
      </c>
      <c r="P49" t="s">
        <v>363</v>
      </c>
      <c r="Q49">
        <v>-195.24435498042899</v>
      </c>
      <c r="R49">
        <v>-196.20633550190701</v>
      </c>
      <c r="T49" t="s">
        <v>364</v>
      </c>
      <c r="U49">
        <v>-230.79742791358899</v>
      </c>
      <c r="V49">
        <v>-231.853514655135</v>
      </c>
      <c r="X49" t="s">
        <v>192</v>
      </c>
      <c r="Y49">
        <v>-230.79742476738301</v>
      </c>
      <c r="Z49">
        <v>-231.85349916819601</v>
      </c>
      <c r="AB49" t="s">
        <v>192</v>
      </c>
      <c r="AC49">
        <v>-195.24435354016899</v>
      </c>
      <c r="AD49">
        <v>-196.20632713929299</v>
      </c>
    </row>
    <row r="50" spans="1:30" x14ac:dyDescent="0.2">
      <c r="A50" t="s">
        <v>193</v>
      </c>
      <c r="C50" s="1">
        <f t="shared" si="0"/>
        <v>-2.1285638630177295</v>
      </c>
      <c r="D50" s="1">
        <f t="shared" si="1"/>
        <v>-2.1310042624970902</v>
      </c>
      <c r="E50" s="1">
        <f t="shared" si="2"/>
        <v>-2.1297840627574098</v>
      </c>
      <c r="G50" s="1">
        <f t="shared" si="3"/>
        <v>3.6120486559408307</v>
      </c>
      <c r="H50" s="1">
        <f t="shared" si="4"/>
        <v>3.5997962185426222</v>
      </c>
      <c r="I50" s="1">
        <f t="shared" si="5"/>
        <v>3.6059224372417265</v>
      </c>
      <c r="L50" t="s">
        <v>193</v>
      </c>
      <c r="M50">
        <v>-427.21330917333</v>
      </c>
      <c r="N50">
        <v>-429.27458811009899</v>
      </c>
      <c r="P50" t="s">
        <v>365</v>
      </c>
      <c r="Q50">
        <v>-196.41926615874701</v>
      </c>
      <c r="R50">
        <v>-197.41533652782701</v>
      </c>
      <c r="T50" t="s">
        <v>366</v>
      </c>
      <c r="U50">
        <v>-230.79743898589899</v>
      </c>
      <c r="V50">
        <v>-231.85351494208001</v>
      </c>
      <c r="X50" t="s">
        <v>193</v>
      </c>
      <c r="Y50">
        <v>-230.79743618691501</v>
      </c>
      <c r="Z50">
        <v>-231.853501499711</v>
      </c>
      <c r="AB50" t="s">
        <v>193</v>
      </c>
      <c r="AC50">
        <v>-196.41926506870701</v>
      </c>
      <c r="AD50">
        <v>-197.415330444695</v>
      </c>
    </row>
    <row r="51" spans="1:30" x14ac:dyDescent="0.2">
      <c r="A51" t="s">
        <v>198</v>
      </c>
      <c r="C51" s="1">
        <f t="shared" si="0"/>
        <v>-3.4408010591908589</v>
      </c>
      <c r="D51" s="1">
        <f t="shared" si="1"/>
        <v>-3.4446863106595313</v>
      </c>
      <c r="E51" s="1">
        <f t="shared" si="2"/>
        <v>-3.4427436849251949</v>
      </c>
      <c r="G51" s="1">
        <f t="shared" si="3"/>
        <v>5.4645785942584908</v>
      </c>
      <c r="H51" s="1">
        <f t="shared" si="4"/>
        <v>5.4436452934066226</v>
      </c>
      <c r="I51" s="1">
        <f t="shared" si="5"/>
        <v>5.4541119438325563</v>
      </c>
      <c r="L51" t="s">
        <v>198</v>
      </c>
      <c r="M51">
        <v>-609.06943541581199</v>
      </c>
      <c r="N51">
        <v>-611.73640791698404</v>
      </c>
      <c r="P51" t="s">
        <v>367</v>
      </c>
      <c r="Q51">
        <v>-196.419066039618</v>
      </c>
      <c r="R51">
        <v>-197.407640998338</v>
      </c>
      <c r="T51" t="s">
        <v>368</v>
      </c>
      <c r="U51">
        <v>-412.65585883302401</v>
      </c>
      <c r="V51">
        <v>-414.320091918039</v>
      </c>
      <c r="X51" t="s">
        <v>198</v>
      </c>
      <c r="Y51">
        <v>-412.65585475084998</v>
      </c>
      <c r="Z51">
        <v>-414.32007081546902</v>
      </c>
      <c r="AB51" t="s">
        <v>198</v>
      </c>
      <c r="AC51">
        <v>-196.41906393024999</v>
      </c>
      <c r="AD51">
        <v>-197.40762874157099</v>
      </c>
    </row>
    <row r="52" spans="1:30" x14ac:dyDescent="0.2">
      <c r="A52" t="s">
        <v>204</v>
      </c>
      <c r="C52" s="1">
        <f t="shared" si="0"/>
        <v>-3.1625924646393702</v>
      </c>
      <c r="D52" s="1">
        <f t="shared" si="1"/>
        <v>-3.166023319497234</v>
      </c>
      <c r="E52" s="1">
        <f t="shared" si="2"/>
        <v>-3.1643078920683019</v>
      </c>
      <c r="G52" s="1">
        <f t="shared" si="3"/>
        <v>4.719172994719238</v>
      </c>
      <c r="H52" s="1">
        <f t="shared" si="4"/>
        <v>4.7001318897305211</v>
      </c>
      <c r="I52" s="1">
        <f t="shared" si="5"/>
        <v>4.7096524422248791</v>
      </c>
      <c r="L52" t="s">
        <v>204</v>
      </c>
      <c r="M52">
        <v>-607.89521262428002</v>
      </c>
      <c r="N52">
        <v>-610.53389743096602</v>
      </c>
      <c r="P52" t="s">
        <v>369</v>
      </c>
      <c r="Q52">
        <v>-195.24438594383301</v>
      </c>
      <c r="R52">
        <v>-196.20631295739699</v>
      </c>
      <c r="T52" t="s">
        <v>370</v>
      </c>
      <c r="U52">
        <v>-412.655872059552</v>
      </c>
      <c r="V52">
        <v>-414.32009433694202</v>
      </c>
      <c r="X52" t="s">
        <v>204</v>
      </c>
      <c r="Y52">
        <v>-412.655868367214</v>
      </c>
      <c r="Z52">
        <v>-414.32007530713798</v>
      </c>
      <c r="AB52" t="s">
        <v>204</v>
      </c>
      <c r="AC52">
        <v>-195.244384168756</v>
      </c>
      <c r="AD52">
        <v>-196.20630164327</v>
      </c>
    </row>
    <row r="53" spans="1:30" x14ac:dyDescent="0.2">
      <c r="A53" t="s">
        <v>205</v>
      </c>
      <c r="C53" s="1">
        <f t="shared" si="0"/>
        <v>-2.0626467686821219</v>
      </c>
      <c r="D53" s="1">
        <f t="shared" si="1"/>
        <v>-2.0655368496190358</v>
      </c>
      <c r="E53" s="1">
        <f t="shared" si="2"/>
        <v>-2.0640918091505789</v>
      </c>
      <c r="G53" s="1">
        <f t="shared" si="3"/>
        <v>4.0688213821056287</v>
      </c>
      <c r="H53" s="1">
        <f t="shared" si="4"/>
        <v>4.0531355979940216</v>
      </c>
      <c r="I53" s="1">
        <f t="shared" si="5"/>
        <v>4.0609784900498251</v>
      </c>
      <c r="L53" t="s">
        <v>205</v>
      </c>
      <c r="M53">
        <v>-609.07177953860798</v>
      </c>
      <c r="N53">
        <v>-611.74182040496896</v>
      </c>
      <c r="P53" t="s">
        <v>371</v>
      </c>
      <c r="Q53">
        <v>-196.419236867667</v>
      </c>
      <c r="R53">
        <v>-197.41531901309</v>
      </c>
      <c r="T53" t="s">
        <v>372</v>
      </c>
      <c r="U53">
        <v>-412.65583431329799</v>
      </c>
      <c r="V53">
        <v>-414.32004230942999</v>
      </c>
      <c r="X53" t="s">
        <v>205</v>
      </c>
      <c r="Y53">
        <v>-412.65583111434597</v>
      </c>
      <c r="Z53">
        <v>-414.32002616671201</v>
      </c>
      <c r="AB53" t="s">
        <v>205</v>
      </c>
      <c r="AC53">
        <v>-196.41923546098201</v>
      </c>
      <c r="AD53">
        <v>-197.41531015892099</v>
      </c>
    </row>
    <row r="54" spans="1:30" x14ac:dyDescent="0.2">
      <c r="A54" t="s">
        <v>188</v>
      </c>
      <c r="C54" s="1">
        <f t="shared" si="0"/>
        <v>-1.8136419748199115</v>
      </c>
      <c r="D54" s="1">
        <f t="shared" si="1"/>
        <v>-1.8153139588401657</v>
      </c>
      <c r="E54" s="1">
        <f t="shared" si="2"/>
        <v>-1.8144779668300386</v>
      </c>
      <c r="G54" s="1">
        <f t="shared" si="3"/>
        <v>2.15474754343116</v>
      </c>
      <c r="H54" s="1">
        <f t="shared" si="4"/>
        <v>2.1462835189568352</v>
      </c>
      <c r="I54" s="1">
        <f t="shared" si="5"/>
        <v>2.1505155311939976</v>
      </c>
      <c r="L54" t="s">
        <v>188</v>
      </c>
      <c r="M54">
        <v>-274.48684733172598</v>
      </c>
      <c r="N54">
        <v>-275.85407673985401</v>
      </c>
      <c r="P54" t="s">
        <v>373</v>
      </c>
      <c r="Q54">
        <v>-196.41913971922901</v>
      </c>
      <c r="R54">
        <v>-197.40769299615201</v>
      </c>
      <c r="T54" t="s">
        <v>374</v>
      </c>
      <c r="U54">
        <v>-78.070600499311993</v>
      </c>
      <c r="V54">
        <v>-78.442963423341993</v>
      </c>
      <c r="X54" t="s">
        <v>188</v>
      </c>
      <c r="Y54">
        <v>-78.070598905460997</v>
      </c>
      <c r="Z54">
        <v>-78.442955168802996</v>
      </c>
      <c r="AB54" t="s">
        <v>188</v>
      </c>
      <c r="AC54">
        <v>-196.41913864860399</v>
      </c>
      <c r="AD54">
        <v>-197.40768776241001</v>
      </c>
    </row>
    <row r="55" spans="1:30" x14ac:dyDescent="0.2">
      <c r="A55" t="s">
        <v>189</v>
      </c>
      <c r="C55" s="1">
        <f t="shared" si="0"/>
        <v>-1.4621896926537172</v>
      </c>
      <c r="D55" s="1">
        <f t="shared" si="1"/>
        <v>-1.4633316996760179</v>
      </c>
      <c r="E55" s="1">
        <f t="shared" si="2"/>
        <v>-1.4627606961648676</v>
      </c>
      <c r="G55" s="1">
        <f t="shared" si="3"/>
        <v>2.1126479674850187</v>
      </c>
      <c r="H55" s="1">
        <f t="shared" si="4"/>
        <v>2.1030122415698171</v>
      </c>
      <c r="I55" s="1">
        <f t="shared" si="5"/>
        <v>2.1078301045274177</v>
      </c>
      <c r="L55" t="s">
        <v>189</v>
      </c>
      <c r="M55">
        <v>-273.271229829866</v>
      </c>
      <c r="N55">
        <v>-274.61136952032803</v>
      </c>
      <c r="P55" t="s">
        <v>375</v>
      </c>
      <c r="Q55">
        <v>-196.41905911851799</v>
      </c>
      <c r="R55">
        <v>-197.407659348061</v>
      </c>
      <c r="T55" t="s">
        <v>376</v>
      </c>
      <c r="U55">
        <v>-76.854502678751999</v>
      </c>
      <c r="V55">
        <v>-77.200358809074004</v>
      </c>
      <c r="X55" t="s">
        <v>189</v>
      </c>
      <c r="Y55">
        <v>-76.854501613319002</v>
      </c>
      <c r="Z55">
        <v>-77.200347176178994</v>
      </c>
      <c r="AB55" t="s">
        <v>189</v>
      </c>
      <c r="AC55">
        <v>-196.419058364047</v>
      </c>
      <c r="AD55">
        <v>-197.40765562544999</v>
      </c>
    </row>
    <row r="56" spans="1:30" x14ac:dyDescent="0.2">
      <c r="A56" t="s">
        <v>194</v>
      </c>
      <c r="C56" s="1">
        <f t="shared" si="0"/>
        <v>-2.7927386433346526</v>
      </c>
      <c r="D56" s="1">
        <f t="shared" si="1"/>
        <v>-2.7956526707182525</v>
      </c>
      <c r="E56" s="1">
        <f t="shared" si="2"/>
        <v>-2.7941956570264526</v>
      </c>
      <c r="G56" s="1">
        <f t="shared" si="3"/>
        <v>4.5266128880980592</v>
      </c>
      <c r="H56" s="1">
        <f t="shared" si="4"/>
        <v>4.5110106989819974</v>
      </c>
      <c r="I56" s="1">
        <f t="shared" si="5"/>
        <v>4.5188117935400278</v>
      </c>
      <c r="L56" t="s">
        <v>194</v>
      </c>
      <c r="M56">
        <v>-443.53644573803899</v>
      </c>
      <c r="N56">
        <v>-445.60518860821998</v>
      </c>
      <c r="P56" t="s">
        <v>377</v>
      </c>
      <c r="Q56">
        <v>-196.41905609792201</v>
      </c>
      <c r="R56">
        <v>-197.407659504393</v>
      </c>
      <c r="T56" t="s">
        <v>378</v>
      </c>
      <c r="U56">
        <v>-247.12184479604801</v>
      </c>
      <c r="V56">
        <v>-248.190340350989</v>
      </c>
      <c r="X56" t="s">
        <v>194</v>
      </c>
      <c r="Y56">
        <v>-247.12184204104</v>
      </c>
      <c r="Z56">
        <v>-248.190325917031</v>
      </c>
      <c r="AB56" t="s">
        <v>194</v>
      </c>
      <c r="AC56">
        <v>-196.41905420913201</v>
      </c>
      <c r="AD56">
        <v>-197.40764907468099</v>
      </c>
    </row>
    <row r="57" spans="1:30" x14ac:dyDescent="0.2">
      <c r="A57" t="s">
        <v>166</v>
      </c>
      <c r="C57" s="1">
        <f t="shared" si="0"/>
        <v>-1.4450978831854895</v>
      </c>
      <c r="D57" s="1">
        <f t="shared" si="1"/>
        <v>-1.4475406609477885</v>
      </c>
      <c r="E57" s="1">
        <f t="shared" si="2"/>
        <v>-1.4463192720666389</v>
      </c>
      <c r="G57" s="1">
        <f t="shared" si="3"/>
        <v>3.7578364320368842</v>
      </c>
      <c r="H57" s="1">
        <f t="shared" si="4"/>
        <v>3.7454771580314032</v>
      </c>
      <c r="I57" s="1">
        <f t="shared" si="5"/>
        <v>3.751656795034144</v>
      </c>
      <c r="L57" t="s">
        <v>166</v>
      </c>
      <c r="M57">
        <v>-461.59253014341601</v>
      </c>
      <c r="N57">
        <v>-463.71297501846698</v>
      </c>
      <c r="P57" t="s">
        <v>379</v>
      </c>
      <c r="Q57">
        <v>-230.79741560398401</v>
      </c>
      <c r="R57">
        <v>-231.85349916568299</v>
      </c>
      <c r="T57" t="s">
        <v>380</v>
      </c>
      <c r="U57">
        <v>-230.79742134221499</v>
      </c>
      <c r="V57">
        <v>-231.85350705524701</v>
      </c>
      <c r="X57" t="s">
        <v>166</v>
      </c>
      <c r="Y57">
        <v>-230.797418882454</v>
      </c>
      <c r="Z57">
        <v>-231.85349521808101</v>
      </c>
      <c r="AB57" t="s">
        <v>166</v>
      </c>
      <c r="AC57">
        <v>-230.79741417093101</v>
      </c>
      <c r="AD57">
        <v>-231.85349130709301</v>
      </c>
    </row>
    <row r="58" spans="1:30" x14ac:dyDescent="0.2">
      <c r="A58" t="s">
        <v>195</v>
      </c>
      <c r="C58" s="1">
        <f t="shared" si="0"/>
        <v>-0.86453698988096506</v>
      </c>
      <c r="D58" s="1">
        <f t="shared" si="1"/>
        <v>-0.86663292931082536</v>
      </c>
      <c r="E58" s="1">
        <f t="shared" si="2"/>
        <v>-0.86558495959589521</v>
      </c>
      <c r="G58" s="1">
        <f t="shared" si="3"/>
        <v>4.404209308738289</v>
      </c>
      <c r="H58" s="1">
        <f t="shared" si="4"/>
        <v>4.3925919022051048</v>
      </c>
      <c r="I58" s="1">
        <f t="shared" si="5"/>
        <v>4.3984006054716964</v>
      </c>
      <c r="L58" t="s">
        <v>195</v>
      </c>
      <c r="M58">
        <v>-493.59050137996502</v>
      </c>
      <c r="N58">
        <v>-495.79213719471699</v>
      </c>
      <c r="P58" t="s">
        <v>381</v>
      </c>
      <c r="Q58">
        <v>-246.795927080746</v>
      </c>
      <c r="R58">
        <v>-247.89255675604301</v>
      </c>
      <c r="T58" t="s">
        <v>382</v>
      </c>
      <c r="U58">
        <v>-246.79595536664399</v>
      </c>
      <c r="V58">
        <v>-247.89258039819299</v>
      </c>
      <c r="X58" t="s">
        <v>195</v>
      </c>
      <c r="Y58">
        <v>-246.79595330671</v>
      </c>
      <c r="Z58">
        <v>-247.89256944373</v>
      </c>
      <c r="AB58" t="s">
        <v>195</v>
      </c>
      <c r="AC58">
        <v>-246.79592580058801</v>
      </c>
      <c r="AD58">
        <v>-247.89254919699101</v>
      </c>
    </row>
    <row r="59" spans="1:30" x14ac:dyDescent="0.2">
      <c r="A59" t="s">
        <v>206</v>
      </c>
      <c r="C59" s="1">
        <f t="shared" si="0"/>
        <v>-0.94073789000303232</v>
      </c>
      <c r="D59" s="1">
        <f t="shared" si="1"/>
        <v>-0.94310827953861665</v>
      </c>
      <c r="E59" s="1">
        <f t="shared" si="2"/>
        <v>-0.94192308477082443</v>
      </c>
      <c r="G59" s="1">
        <f t="shared" si="3"/>
        <v>4.1892719761909731</v>
      </c>
      <c r="H59" s="1">
        <f t="shared" si="4"/>
        <v>4.1770547772590678</v>
      </c>
      <c r="I59" s="1">
        <f t="shared" si="5"/>
        <v>4.1831633767250205</v>
      </c>
      <c r="L59" t="s">
        <v>206</v>
      </c>
      <c r="M59">
        <v>-477.59184390263499</v>
      </c>
      <c r="N59">
        <v>-479.752729230201</v>
      </c>
      <c r="P59" t="s">
        <v>383</v>
      </c>
      <c r="Q59">
        <v>-246.79594688163701</v>
      </c>
      <c r="R59">
        <v>-247.892570642702</v>
      </c>
      <c r="T59" t="s">
        <v>384</v>
      </c>
      <c r="U59">
        <v>-230.79739995964599</v>
      </c>
      <c r="V59">
        <v>-231.85350202727599</v>
      </c>
      <c r="X59" t="s">
        <v>206</v>
      </c>
      <c r="Y59">
        <v>-230.79739745395901</v>
      </c>
      <c r="Z59">
        <v>-231.85348968896099</v>
      </c>
      <c r="AB59" t="s">
        <v>206</v>
      </c>
      <c r="AC59">
        <v>-246.795945609868</v>
      </c>
      <c r="AD59">
        <v>-247.89256351167199</v>
      </c>
    </row>
    <row r="60" spans="1:30" x14ac:dyDescent="0.2">
      <c r="A60" t="s">
        <v>175</v>
      </c>
      <c r="C60" s="1">
        <f t="shared" si="0"/>
        <v>0.22600875312618532</v>
      </c>
      <c r="D60" s="1">
        <f t="shared" si="1"/>
        <v>0.22399878875829732</v>
      </c>
      <c r="E60" s="1">
        <f t="shared" si="2"/>
        <v>0.22500377094224133</v>
      </c>
      <c r="G60" s="1">
        <f t="shared" si="3"/>
        <v>3.4763416737231649</v>
      </c>
      <c r="H60" s="1">
        <f t="shared" si="4"/>
        <v>3.4662633421657296</v>
      </c>
      <c r="I60" s="1">
        <f t="shared" si="5"/>
        <v>3.4713025079444471</v>
      </c>
      <c r="L60" t="s">
        <v>175</v>
      </c>
      <c r="M60">
        <v>-307.65216971788601</v>
      </c>
      <c r="N60">
        <v>-309.05935929639401</v>
      </c>
      <c r="P60" t="s">
        <v>238</v>
      </c>
      <c r="Q60">
        <v>-76.854407297978995</v>
      </c>
      <c r="R60">
        <v>-77.200339314190998</v>
      </c>
      <c r="T60" t="s">
        <v>258</v>
      </c>
      <c r="U60">
        <v>-230.79740545512999</v>
      </c>
      <c r="V60">
        <v>-231.853496140186</v>
      </c>
      <c r="X60" t="s">
        <v>175</v>
      </c>
      <c r="Y60">
        <v>-230.79740351272801</v>
      </c>
      <c r="Z60">
        <v>-231.85348717578901</v>
      </c>
      <c r="AB60" t="s">
        <v>175</v>
      </c>
      <c r="AC60">
        <v>-76.854406037299</v>
      </c>
      <c r="AD60">
        <v>-77.200332217745</v>
      </c>
    </row>
    <row r="61" spans="1:30" x14ac:dyDescent="0.2">
      <c r="A61" t="s">
        <v>167</v>
      </c>
      <c r="C61" s="1">
        <f t="shared" si="0"/>
        <v>0.51820883480232627</v>
      </c>
      <c r="D61" s="1">
        <f t="shared" si="1"/>
        <v>0.5174664076175931</v>
      </c>
      <c r="E61" s="1">
        <f t="shared" si="2"/>
        <v>0.51783762120995969</v>
      </c>
      <c r="G61" s="1">
        <f t="shared" si="3"/>
        <v>1.6701288861540149</v>
      </c>
      <c r="H61" s="1">
        <f t="shared" si="4"/>
        <v>1.6638527996925045</v>
      </c>
      <c r="I61" s="1">
        <f t="shared" si="5"/>
        <v>1.6669908429232598</v>
      </c>
      <c r="L61" t="s">
        <v>167</v>
      </c>
      <c r="M61">
        <v>-153.70982341736101</v>
      </c>
      <c r="N61">
        <v>-154.40335231247701</v>
      </c>
      <c r="P61" t="s">
        <v>239</v>
      </c>
      <c r="Q61">
        <v>-76.854475118910003</v>
      </c>
      <c r="R61">
        <v>-77.200344204003997</v>
      </c>
      <c r="T61" t="s">
        <v>259</v>
      </c>
      <c r="U61">
        <v>-76.854523663273994</v>
      </c>
      <c r="V61">
        <v>-77.200356590368997</v>
      </c>
      <c r="X61" t="s">
        <v>167</v>
      </c>
      <c r="Y61">
        <v>-76.854523015479003</v>
      </c>
      <c r="Z61">
        <v>-77.20034910151</v>
      </c>
      <c r="AB61" t="s">
        <v>167</v>
      </c>
      <c r="AC61">
        <v>-76.854474583571999</v>
      </c>
      <c r="AD61">
        <v>-77.200341691283001</v>
      </c>
    </row>
    <row r="62" spans="1:30" x14ac:dyDescent="0.2">
      <c r="A62" t="s">
        <v>176</v>
      </c>
      <c r="C62" s="1">
        <f t="shared" si="0"/>
        <v>0.68459426197721385</v>
      </c>
      <c r="D62" s="1">
        <f t="shared" si="1"/>
        <v>0.68177213023356775</v>
      </c>
      <c r="E62" s="1">
        <f t="shared" si="2"/>
        <v>0.6831831961053908</v>
      </c>
      <c r="G62" s="1">
        <f t="shared" si="3"/>
        <v>5.2745084033419758</v>
      </c>
      <c r="H62" s="1">
        <f t="shared" si="4"/>
        <v>5.2599282282686541</v>
      </c>
      <c r="I62" s="1">
        <f t="shared" si="5"/>
        <v>5.267218315805315</v>
      </c>
      <c r="L62" t="s">
        <v>176</v>
      </c>
      <c r="M62">
        <v>-458.72186111987799</v>
      </c>
      <c r="N62">
        <v>-460.69462928498501</v>
      </c>
      <c r="P62" t="s">
        <v>385</v>
      </c>
      <c r="Q62">
        <v>-227.923443692658</v>
      </c>
      <c r="R62">
        <v>-228.83278645065599</v>
      </c>
      <c r="T62" t="s">
        <v>386</v>
      </c>
      <c r="U62">
        <v>-230.79733095421801</v>
      </c>
      <c r="V62">
        <v>-231.853460605489</v>
      </c>
      <c r="X62" t="s">
        <v>176</v>
      </c>
      <c r="Y62">
        <v>-230.79732853073801</v>
      </c>
      <c r="Z62">
        <v>-231.85344725276701</v>
      </c>
      <c r="AB62" t="s">
        <v>176</v>
      </c>
      <c r="AC62">
        <v>-227.92344161878501</v>
      </c>
      <c r="AD62">
        <v>-228.83277656839101</v>
      </c>
    </row>
    <row r="63" spans="1:30" x14ac:dyDescent="0.2">
      <c r="A63" t="s">
        <v>177</v>
      </c>
      <c r="C63" s="1">
        <f t="shared" si="0"/>
        <v>0.86893627573702925</v>
      </c>
      <c r="D63" s="1">
        <f t="shared" si="1"/>
        <v>0.86686183912387005</v>
      </c>
      <c r="E63" s="1">
        <f t="shared" si="2"/>
        <v>0.86789905743044971</v>
      </c>
      <c r="G63" s="1">
        <f t="shared" si="3"/>
        <v>4.7444104384456276</v>
      </c>
      <c r="H63" s="1">
        <f t="shared" si="4"/>
        <v>4.7324287664286473</v>
      </c>
      <c r="I63" s="1">
        <f t="shared" si="5"/>
        <v>4.738419602437137</v>
      </c>
      <c r="L63" t="s">
        <v>177</v>
      </c>
      <c r="M63">
        <v>-438.87790822885898</v>
      </c>
      <c r="N63">
        <v>-440.81635275178201</v>
      </c>
      <c r="P63" t="s">
        <v>387</v>
      </c>
      <c r="Q63">
        <v>-208.079228821317</v>
      </c>
      <c r="R63">
        <v>-208.95537242829201</v>
      </c>
      <c r="T63" t="s">
        <v>388</v>
      </c>
      <c r="U63">
        <v>-230.79729797532599</v>
      </c>
      <c r="V63">
        <v>-231.853438718516</v>
      </c>
      <c r="X63" t="s">
        <v>177</v>
      </c>
      <c r="Y63">
        <v>-230.79729619825099</v>
      </c>
      <c r="Z63">
        <v>-231.85342814516801</v>
      </c>
      <c r="AB63" t="s">
        <v>177</v>
      </c>
      <c r="AC63">
        <v>-208.079227292567</v>
      </c>
      <c r="AD63">
        <v>-208.95536390763101</v>
      </c>
    </row>
    <row r="64" spans="1:30" x14ac:dyDescent="0.2">
      <c r="A64" t="s">
        <v>178</v>
      </c>
      <c r="C64" s="1">
        <f t="shared" si="0"/>
        <v>0.76595827574500985</v>
      </c>
      <c r="D64" s="1">
        <f t="shared" si="1"/>
        <v>0.76201625855953048</v>
      </c>
      <c r="E64" s="1">
        <f t="shared" si="2"/>
        <v>0.76398726715227017</v>
      </c>
      <c r="G64" s="1">
        <f t="shared" si="3"/>
        <v>3.5824335439961166</v>
      </c>
      <c r="H64" s="1">
        <f t="shared" si="4"/>
        <v>3.5699978983049725</v>
      </c>
      <c r="I64" s="1">
        <f t="shared" si="5"/>
        <v>3.5762157211505445</v>
      </c>
      <c r="L64" t="s">
        <v>178</v>
      </c>
      <c r="M64">
        <v>-306.86552679469997</v>
      </c>
      <c r="N64">
        <v>-308.22666900774999</v>
      </c>
      <c r="P64" t="s">
        <v>389</v>
      </c>
      <c r="Q64">
        <v>-76.066926196387996</v>
      </c>
      <c r="R64">
        <v>-76.367488748574004</v>
      </c>
      <c r="T64" t="s">
        <v>390</v>
      </c>
      <c r="U64">
        <v>-230.79738624815701</v>
      </c>
      <c r="V64">
        <v>-231.853491105628</v>
      </c>
      <c r="X64" t="s">
        <v>178</v>
      </c>
      <c r="Y64">
        <v>-230.79738471423701</v>
      </c>
      <c r="Z64">
        <v>-231.853482955841</v>
      </c>
      <c r="AB64" t="s">
        <v>178</v>
      </c>
      <c r="AC64">
        <v>-76.066921448304001</v>
      </c>
      <c r="AD64">
        <v>-76.367477080898993</v>
      </c>
    </row>
    <row r="65" spans="1:30" x14ac:dyDescent="0.2">
      <c r="A65" t="s">
        <v>179</v>
      </c>
      <c r="C65" s="1">
        <f t="shared" si="0"/>
        <v>-0.13646276343880265</v>
      </c>
      <c r="D65" s="1">
        <f t="shared" si="1"/>
        <v>-0.13952549862122396</v>
      </c>
      <c r="E65" s="1">
        <f t="shared" si="2"/>
        <v>-0.13799413103001329</v>
      </c>
      <c r="G65" s="1">
        <f t="shared" si="3"/>
        <v>4.7783576689348335</v>
      </c>
      <c r="H65" s="1">
        <f t="shared" si="4"/>
        <v>4.7650087277460962</v>
      </c>
      <c r="I65" s="1">
        <f t="shared" si="5"/>
        <v>4.7716831983404653</v>
      </c>
      <c r="L65" t="s">
        <v>179</v>
      </c>
      <c r="M65">
        <v>-345.89860725405401</v>
      </c>
      <c r="N65">
        <v>-347.44743633639803</v>
      </c>
      <c r="P65" t="s">
        <v>391</v>
      </c>
      <c r="Q65">
        <v>-115.101458952238</v>
      </c>
      <c r="R65">
        <v>-115.58635460796501</v>
      </c>
      <c r="T65" t="s">
        <v>392</v>
      </c>
      <c r="U65">
        <v>-230.79737064984201</v>
      </c>
      <c r="V65">
        <v>-231.85348820398801</v>
      </c>
      <c r="X65" t="s">
        <v>179</v>
      </c>
      <c r="Y65">
        <v>-230.79736840221301</v>
      </c>
      <c r="Z65">
        <v>-231.85347639651701</v>
      </c>
      <c r="AB65" t="s">
        <v>179</v>
      </c>
      <c r="AC65">
        <v>-115.101456319088</v>
      </c>
      <c r="AD65">
        <v>-115.586345142545</v>
      </c>
    </row>
    <row r="66" spans="1:30" x14ac:dyDescent="0.2">
      <c r="A66" t="s">
        <v>180</v>
      </c>
      <c r="C66" s="1">
        <f t="shared" si="0"/>
        <v>-1.0867861685340037</v>
      </c>
      <c r="D66" s="1">
        <f t="shared" si="1"/>
        <v>-1.0892148198128626</v>
      </c>
      <c r="E66" s="1">
        <f t="shared" si="2"/>
        <v>-1.0880004941734331</v>
      </c>
      <c r="G66" s="1">
        <f t="shared" si="3"/>
        <v>3.8532476262875481</v>
      </c>
      <c r="H66" s="1">
        <f t="shared" si="4"/>
        <v>3.8411067745361631</v>
      </c>
      <c r="I66" s="1">
        <f t="shared" si="5"/>
        <v>3.8471772004118554</v>
      </c>
      <c r="L66" t="s">
        <v>180</v>
      </c>
      <c r="M66">
        <v>-326.05848484912002</v>
      </c>
      <c r="N66">
        <v>-327.57463120597401</v>
      </c>
      <c r="P66" t="s">
        <v>393</v>
      </c>
      <c r="Q66">
        <v>-95.262807923094002</v>
      </c>
      <c r="R66">
        <v>-95.715007526652002</v>
      </c>
      <c r="T66" t="s">
        <v>394</v>
      </c>
      <c r="U66">
        <v>-230.79741270025701</v>
      </c>
      <c r="V66">
        <v>-231.853502486297</v>
      </c>
      <c r="X66" t="s">
        <v>180</v>
      </c>
      <c r="Y66">
        <v>-230.79741049511401</v>
      </c>
      <c r="Z66">
        <v>-231.85349159693499</v>
      </c>
      <c r="AB66" t="s">
        <v>180</v>
      </c>
      <c r="AC66">
        <v>-95.262806257934997</v>
      </c>
      <c r="AD66">
        <v>-95.714999068335999</v>
      </c>
    </row>
    <row r="67" spans="1:30" x14ac:dyDescent="0.2">
      <c r="A67" t="s">
        <v>202</v>
      </c>
      <c r="C67" s="1">
        <f t="shared" si="0"/>
        <v>-0.51469378193336124</v>
      </c>
      <c r="D67" s="1">
        <f t="shared" si="1"/>
        <v>-0.5179282872143206</v>
      </c>
      <c r="E67" s="1">
        <f t="shared" si="2"/>
        <v>-0.51631103457384087</v>
      </c>
      <c r="G67" s="1">
        <f t="shared" si="3"/>
        <v>6.220569236842648</v>
      </c>
      <c r="H67" s="1">
        <f t="shared" si="4"/>
        <v>6.2041925214982028</v>
      </c>
      <c r="I67" s="1">
        <f t="shared" si="5"/>
        <v>6.2123808791704249</v>
      </c>
      <c r="L67" t="s">
        <v>202</v>
      </c>
      <c r="M67">
        <v>-477.91828280662202</v>
      </c>
      <c r="N67">
        <v>-480.05371297175202</v>
      </c>
      <c r="P67" t="s">
        <v>395</v>
      </c>
      <c r="Q67">
        <v>-247.12176287756799</v>
      </c>
      <c r="R67">
        <v>-248.190337471791</v>
      </c>
      <c r="T67" t="s">
        <v>396</v>
      </c>
      <c r="U67">
        <v>-230.79734530028301</v>
      </c>
      <c r="V67">
        <v>-231.853488490248</v>
      </c>
      <c r="X67" t="s">
        <v>202</v>
      </c>
      <c r="Y67">
        <v>-230.79734225862299</v>
      </c>
      <c r="Z67">
        <v>-231.853472509699</v>
      </c>
      <c r="AB67" t="s">
        <v>202</v>
      </c>
      <c r="AC67">
        <v>-247.12176076471599</v>
      </c>
      <c r="AD67">
        <v>-248.19032735438401</v>
      </c>
    </row>
    <row r="68" spans="1:30" x14ac:dyDescent="0.2">
      <c r="A68" t="s">
        <v>207</v>
      </c>
      <c r="C68" s="1">
        <f t="shared" si="0"/>
        <v>1.1663567331742739</v>
      </c>
      <c r="D68" s="1">
        <f t="shared" si="1"/>
        <v>1.1649955383172739</v>
      </c>
      <c r="E68" s="1">
        <f t="shared" si="2"/>
        <v>1.1656761357457739</v>
      </c>
      <c r="G68" s="1">
        <f t="shared" si="3"/>
        <v>4.3830327782953695</v>
      </c>
      <c r="H68" s="1">
        <f t="shared" si="4"/>
        <v>4.3742941449847761</v>
      </c>
      <c r="I68" s="1">
        <f t="shared" si="5"/>
        <v>4.3786634616400733</v>
      </c>
      <c r="L68" t="s">
        <v>207</v>
      </c>
      <c r="M68">
        <v>-493.59353927736697</v>
      </c>
      <c r="N68">
        <v>-495.79207801138</v>
      </c>
      <c r="P68" t="s">
        <v>397</v>
      </c>
      <c r="Q68">
        <v>-246.795841362164</v>
      </c>
      <c r="R68">
        <v>-247.89255355837901</v>
      </c>
      <c r="T68" t="s">
        <v>398</v>
      </c>
      <c r="U68">
        <v>-246.795841376715</v>
      </c>
      <c r="V68">
        <v>-247.89255357185101</v>
      </c>
      <c r="X68" t="s">
        <v>207</v>
      </c>
      <c r="Y68">
        <v>-246.79584029208499</v>
      </c>
      <c r="Z68">
        <v>-247.89254660700999</v>
      </c>
      <c r="AB68" t="s">
        <v>207</v>
      </c>
      <c r="AC68">
        <v>-246.79584027759199</v>
      </c>
      <c r="AD68">
        <v>-247.892546597322</v>
      </c>
    </row>
    <row r="69" spans="1:30" x14ac:dyDescent="0.2">
      <c r="A69" t="s">
        <v>168</v>
      </c>
      <c r="C69" s="1">
        <f t="shared" si="0"/>
        <v>2.2109917030754946</v>
      </c>
      <c r="D69" s="1">
        <f t="shared" si="1"/>
        <v>2.2088582598804378</v>
      </c>
      <c r="E69" s="1">
        <f t="shared" si="2"/>
        <v>2.2099249814779665</v>
      </c>
      <c r="G69" s="1">
        <f t="shared" si="3"/>
        <v>2.8865899342728367</v>
      </c>
      <c r="H69" s="1">
        <f t="shared" si="4"/>
        <v>2.8794144133426314</v>
      </c>
      <c r="I69" s="1">
        <f t="shared" si="5"/>
        <v>2.8830021738077338</v>
      </c>
      <c r="L69" t="s">
        <v>168</v>
      </c>
      <c r="M69">
        <v>-152.92502865530699</v>
      </c>
      <c r="N69">
        <v>-153.57245106998101</v>
      </c>
      <c r="P69" t="s">
        <v>240</v>
      </c>
      <c r="Q69">
        <v>-76.067157213689995</v>
      </c>
      <c r="R69">
        <v>-76.367544300174004</v>
      </c>
      <c r="T69" t="s">
        <v>260</v>
      </c>
      <c r="U69">
        <v>-76.854351402063998</v>
      </c>
      <c r="V69">
        <v>-77.200318131047993</v>
      </c>
      <c r="X69" t="s">
        <v>168</v>
      </c>
      <c r="Y69">
        <v>-76.854350783186007</v>
      </c>
      <c r="Z69">
        <v>-77.200315132555005</v>
      </c>
      <c r="AB69" t="s">
        <v>168</v>
      </c>
      <c r="AC69">
        <v>-76.067154432709998</v>
      </c>
      <c r="AD69">
        <v>-76.367535863746994</v>
      </c>
    </row>
    <row r="70" spans="1:30" x14ac:dyDescent="0.2">
      <c r="A70" t="s">
        <v>181</v>
      </c>
      <c r="C70" s="1">
        <f t="shared" si="0"/>
        <v>2.6141775219301993</v>
      </c>
      <c r="D70" s="1">
        <f t="shared" si="1"/>
        <v>2.6129070749664698</v>
      </c>
      <c r="E70" s="1">
        <f t="shared" si="2"/>
        <v>2.6135422984483343</v>
      </c>
      <c r="G70" s="1">
        <f t="shared" si="3"/>
        <v>5.0498786550679542</v>
      </c>
      <c r="H70" s="1">
        <f t="shared" si="4"/>
        <v>5.0381529322377911</v>
      </c>
      <c r="I70" s="1">
        <f t="shared" si="5"/>
        <v>5.0440157936528731</v>
      </c>
      <c r="L70" t="s">
        <v>181</v>
      </c>
      <c r="M70">
        <v>-304.781815236341</v>
      </c>
      <c r="N70">
        <v>-306.04106483955201</v>
      </c>
      <c r="P70" t="s">
        <v>241</v>
      </c>
      <c r="Q70">
        <v>-227.92340450239899</v>
      </c>
      <c r="R70">
        <v>-228.83275497870801</v>
      </c>
      <c r="T70" t="s">
        <v>261</v>
      </c>
      <c r="U70">
        <v>-76.854246801643001</v>
      </c>
      <c r="V70">
        <v>-77.200281053419999</v>
      </c>
      <c r="X70" t="s">
        <v>181</v>
      </c>
      <c r="Y70">
        <v>-76.854245932279994</v>
      </c>
      <c r="Z70">
        <v>-77.200267796958002</v>
      </c>
      <c r="AB70" t="s">
        <v>181</v>
      </c>
      <c r="AC70">
        <v>-227.92340334717599</v>
      </c>
      <c r="AD70">
        <v>-228.83274954904201</v>
      </c>
    </row>
    <row r="71" spans="1:30" x14ac:dyDescent="0.2">
      <c r="A71" t="s">
        <v>182</v>
      </c>
      <c r="C71" s="1">
        <f t="shared" si="0"/>
        <v>-2.083818151047601</v>
      </c>
      <c r="D71" s="1">
        <f t="shared" si="1"/>
        <v>-2.0863863308983901</v>
      </c>
      <c r="E71" s="1">
        <f t="shared" si="2"/>
        <v>-2.0851022409729953</v>
      </c>
      <c r="G71" s="1">
        <f t="shared" si="3"/>
        <v>3.0426674605250787</v>
      </c>
      <c r="H71" s="1">
        <f t="shared" si="4"/>
        <v>3.0299715095102502</v>
      </c>
      <c r="I71" s="1">
        <f t="shared" si="5"/>
        <v>3.0363194850176645</v>
      </c>
      <c r="L71" t="s">
        <v>182</v>
      </c>
      <c r="M71">
        <v>-424.33932084977698</v>
      </c>
      <c r="N71">
        <v>-426.24534542172597</v>
      </c>
      <c r="P71" t="s">
        <v>399</v>
      </c>
      <c r="Q71">
        <v>-227.92354758461099</v>
      </c>
      <c r="R71">
        <v>-228.83287089799799</v>
      </c>
      <c r="T71" t="s">
        <v>400</v>
      </c>
      <c r="U71">
        <v>-196.41909813328499</v>
      </c>
      <c r="V71">
        <v>-197.40764595697399</v>
      </c>
      <c r="X71" t="s">
        <v>182</v>
      </c>
      <c r="Y71">
        <v>-196.41909670813101</v>
      </c>
      <c r="Z71">
        <v>-197.407638167122</v>
      </c>
      <c r="AB71" t="s">
        <v>182</v>
      </c>
      <c r="AC71">
        <v>-227.92354491711001</v>
      </c>
      <c r="AD71">
        <v>-228.832858455565</v>
      </c>
    </row>
    <row r="72" spans="1:30" x14ac:dyDescent="0.2">
      <c r="A72" t="s">
        <v>183</v>
      </c>
      <c r="C72" s="1">
        <f t="shared" si="0"/>
        <v>-2.1522500060564513</v>
      </c>
      <c r="D72" s="1">
        <f t="shared" si="1"/>
        <v>-2.1548042420531011</v>
      </c>
      <c r="E72" s="1">
        <f t="shared" si="2"/>
        <v>-2.1535271240547762</v>
      </c>
      <c r="G72" s="1">
        <f t="shared" si="3"/>
        <v>3.6714568101007266</v>
      </c>
      <c r="H72" s="1">
        <f t="shared" si="4"/>
        <v>3.6576506259949895</v>
      </c>
      <c r="I72" s="1">
        <f t="shared" si="5"/>
        <v>3.6645537180478582</v>
      </c>
      <c r="L72" t="s">
        <v>183</v>
      </c>
      <c r="M72">
        <v>-404.49502685875598</v>
      </c>
      <c r="N72">
        <v>-406.36887166231003</v>
      </c>
      <c r="P72" t="s">
        <v>401</v>
      </c>
      <c r="Q72">
        <v>-208.07939911976101</v>
      </c>
      <c r="R72">
        <v>-208.95539466071699</v>
      </c>
      <c r="T72" t="s">
        <v>402</v>
      </c>
      <c r="U72">
        <v>-196.41906163799101</v>
      </c>
      <c r="V72">
        <v>-197.40764816453799</v>
      </c>
      <c r="X72" t="s">
        <v>183</v>
      </c>
      <c r="Y72">
        <v>-196.41906014033901</v>
      </c>
      <c r="Z72">
        <v>-197.40763983275201</v>
      </c>
      <c r="AB72" t="s">
        <v>183</v>
      </c>
      <c r="AC72">
        <v>-208.07939654697901</v>
      </c>
      <c r="AD72">
        <v>-208.95538099094901</v>
      </c>
    </row>
    <row r="73" spans="1:30" x14ac:dyDescent="0.2">
      <c r="A73" t="s">
        <v>184</v>
      </c>
      <c r="C73" s="1">
        <f t="shared" si="0"/>
        <v>-1.2575244145177482</v>
      </c>
      <c r="D73" s="1">
        <f t="shared" si="1"/>
        <v>-1.2606206530811042</v>
      </c>
      <c r="E73" s="1">
        <f t="shared" si="2"/>
        <v>-1.2590725337994262</v>
      </c>
      <c r="G73" s="1">
        <f t="shared" si="3"/>
        <v>4.5759950306066211</v>
      </c>
      <c r="H73" s="1">
        <f t="shared" si="4"/>
        <v>4.561071684411492</v>
      </c>
      <c r="I73" s="1">
        <f t="shared" si="5"/>
        <v>4.5685333575090565</v>
      </c>
      <c r="L73" t="s">
        <v>184</v>
      </c>
      <c r="M73">
        <v>-458.71876857156798</v>
      </c>
      <c r="N73">
        <v>-460.69359865957102</v>
      </c>
      <c r="P73" t="s">
        <v>403</v>
      </c>
      <c r="Q73">
        <v>-227.92337117984599</v>
      </c>
      <c r="R73">
        <v>-228.83283189619499</v>
      </c>
      <c r="T73" t="s">
        <v>404</v>
      </c>
      <c r="U73">
        <v>-230.797406318524</v>
      </c>
      <c r="V73">
        <v>-231.85349823328301</v>
      </c>
      <c r="X73" t="s">
        <v>184</v>
      </c>
      <c r="Y73">
        <v>-230.797403766017</v>
      </c>
      <c r="Z73">
        <v>-231.85348514945801</v>
      </c>
      <c r="AB73" t="s">
        <v>184</v>
      </c>
      <c r="AC73">
        <v>-227.92336879818299</v>
      </c>
      <c r="AD73">
        <v>-228.83282119815499</v>
      </c>
    </row>
    <row r="74" spans="1:30" x14ac:dyDescent="0.2">
      <c r="A74" t="s">
        <v>185</v>
      </c>
      <c r="C74" s="1">
        <f t="shared" si="0"/>
        <v>-0.54767644874249366</v>
      </c>
      <c r="D74" s="1">
        <f t="shared" si="1"/>
        <v>-0.54970539717653011</v>
      </c>
      <c r="E74" s="1">
        <f t="shared" si="2"/>
        <v>-0.54869092295951183</v>
      </c>
      <c r="G74" s="1">
        <f t="shared" si="3"/>
        <v>3.1798094208360945</v>
      </c>
      <c r="H74" s="1">
        <f t="shared" si="4"/>
        <v>3.1696120821049565</v>
      </c>
      <c r="I74" s="1">
        <f t="shared" si="5"/>
        <v>3.1747107514705255</v>
      </c>
      <c r="L74" t="s">
        <v>185</v>
      </c>
      <c r="M74">
        <v>-325.19156317631899</v>
      </c>
      <c r="N74">
        <v>-326.63833522151702</v>
      </c>
      <c r="P74" t="s">
        <v>405</v>
      </c>
      <c r="Q74">
        <v>-78.070514177980996</v>
      </c>
      <c r="R74">
        <v>-78.442940228691995</v>
      </c>
      <c r="T74" t="s">
        <v>406</v>
      </c>
      <c r="U74">
        <v>-247.12192500961299</v>
      </c>
      <c r="V74">
        <v>-248.19034389466299</v>
      </c>
      <c r="X74" t="s">
        <v>185</v>
      </c>
      <c r="Y74">
        <v>-247.12192349001401</v>
      </c>
      <c r="Z74">
        <v>-248.19033647842801</v>
      </c>
      <c r="AB74" t="s">
        <v>185</v>
      </c>
      <c r="AC74">
        <v>-78.070512464244999</v>
      </c>
      <c r="AD74">
        <v>-78.442931394433998</v>
      </c>
    </row>
    <row r="75" spans="1:30" x14ac:dyDescent="0.2">
      <c r="A75" t="s">
        <v>186</v>
      </c>
      <c r="C75" s="1">
        <f t="shared" si="0"/>
        <v>2.5310420299818417</v>
      </c>
      <c r="D75" s="1">
        <f t="shared" si="1"/>
        <v>2.5297897393668913</v>
      </c>
      <c r="E75" s="1">
        <f t="shared" si="2"/>
        <v>2.5304158846743663</v>
      </c>
      <c r="G75" s="1">
        <f t="shared" si="3"/>
        <v>4.2220066179631122</v>
      </c>
      <c r="H75" s="1">
        <f t="shared" si="4"/>
        <v>4.2153560840062383</v>
      </c>
      <c r="I75" s="1">
        <f t="shared" si="5"/>
        <v>4.2186813509846752</v>
      </c>
      <c r="L75" t="s">
        <v>186</v>
      </c>
      <c r="M75">
        <v>-323.65423407462998</v>
      </c>
      <c r="N75">
        <v>-325.099568317864</v>
      </c>
      <c r="P75" t="s">
        <v>407</v>
      </c>
      <c r="Q75">
        <v>-76.854140575208007</v>
      </c>
      <c r="R75">
        <v>-77.200254985794004</v>
      </c>
      <c r="T75" t="s">
        <v>408</v>
      </c>
      <c r="U75">
        <v>-246.79606202302301</v>
      </c>
      <c r="V75">
        <v>-247.89259573483201</v>
      </c>
      <c r="X75" t="s">
        <v>186</v>
      </c>
      <c r="Y75">
        <v>-246.79606119420899</v>
      </c>
      <c r="Z75">
        <v>-247.89259071004199</v>
      </c>
      <c r="AB75" t="s">
        <v>186</v>
      </c>
      <c r="AC75">
        <v>-76.854139408370003</v>
      </c>
      <c r="AD75">
        <v>-77.200249412283995</v>
      </c>
    </row>
    <row r="76" spans="1:30" x14ac:dyDescent="0.2">
      <c r="A76" t="s">
        <v>187</v>
      </c>
      <c r="C76" s="1">
        <f t="shared" ref="C76" si="6">627.5095*(Y76+AC76-M76)</f>
        <v>-0.46404855887813068</v>
      </c>
      <c r="D76" s="1">
        <f t="shared" ref="D76" si="7">627.5095*(Q76+U76-M76)</f>
        <v>-0.46604514161903615</v>
      </c>
      <c r="E76" s="1">
        <f t="shared" ref="E76" si="8">(C76+D76)/2</f>
        <v>-0.46504685024858339</v>
      </c>
      <c r="G76" s="1">
        <f t="shared" ref="G76" si="9">627.5095*(Z76+AD76-N76)</f>
        <v>4.5634955477707333</v>
      </c>
      <c r="H76" s="1">
        <f t="shared" ref="H76" si="10">627.5095*(R76+V76-N76)</f>
        <v>4.5525910434886905</v>
      </c>
      <c r="I76" s="1">
        <f t="shared" ref="I76" si="11">(G76+H76)/2</f>
        <v>4.5580432956297123</v>
      </c>
      <c r="L76" t="s">
        <v>187</v>
      </c>
      <c r="M76">
        <v>-342.058041136528</v>
      </c>
      <c r="N76">
        <v>-343.61483747272501</v>
      </c>
      <c r="P76" t="s">
        <v>409</v>
      </c>
      <c r="Q76">
        <v>-246.79598796704499</v>
      </c>
      <c r="R76">
        <v>-247.89257940173201</v>
      </c>
      <c r="T76" t="s">
        <v>410</v>
      </c>
      <c r="U76">
        <v>-95.262795859660002</v>
      </c>
      <c r="V76">
        <v>-95.715003055661001</v>
      </c>
      <c r="X76" t="s">
        <v>187</v>
      </c>
      <c r="Y76">
        <v>-95.262794394305004</v>
      </c>
      <c r="Z76">
        <v>-95.714995080205</v>
      </c>
      <c r="AB76" t="s">
        <v>187</v>
      </c>
      <c r="AC76">
        <v>-246.79598625064301</v>
      </c>
      <c r="AD76">
        <v>-247.89256999975501</v>
      </c>
    </row>
  </sheetData>
  <pageMargins left="0.7" right="0.7" top="0.75" bottom="0.75" header="0.3" footer="0.3"/>
  <pageSetup paperSize="9"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Summary-New</vt:lpstr>
      <vt:lpstr>Reference</vt:lpstr>
      <vt:lpstr>Table S1</vt:lpstr>
      <vt:lpstr>MP2-F12</vt:lpstr>
      <vt:lpstr>CCSD-MP2 </vt:lpstr>
      <vt:lpstr>(T) </vt:lpstr>
      <vt:lpstr>HLC</vt:lpstr>
      <vt:lpstr>F12b_VDZ-F12</vt:lpstr>
      <vt:lpstr>F12b_VTZ-F12</vt:lpstr>
      <vt:lpstr>F12b_VQZ-F12</vt:lpstr>
      <vt:lpstr>F12c_VDZ-F12 </vt:lpstr>
      <vt:lpstr>F12c_VTZ-F12 CCSD </vt:lpstr>
      <vt:lpstr>F12c_VQZ-F12 CCSD </vt:lpstr>
      <vt:lpstr>F12c_aVDZ-F12</vt:lpstr>
      <vt:lpstr>F12c_aVTZ-F12 CCSD</vt:lpstr>
      <vt:lpstr>BEGDB</vt:lpstr>
      <vt:lpstr>CCSD(T)-haVnZ</vt:lpstr>
      <vt:lpstr>CCSD(T)-sano-VnZ</vt:lpstr>
      <vt:lpstr>MP2-F12_VQZ-F12</vt:lpstr>
      <vt:lpstr>MP2-F12_V5Z-F12_aVQZ-CABS</vt:lpstr>
      <vt:lpstr>MP2-F12_V5Z-F12-awCV5Z-CABS</vt:lpstr>
      <vt:lpstr>MP2-F12_aVQZ-F12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Gershom (Jan) Martin</dc:creator>
  <cp:lastModifiedBy>Manoj K. Kesharwani</cp:lastModifiedBy>
  <dcterms:created xsi:type="dcterms:W3CDTF">2016-01-31T08:33:04Z</dcterms:created>
  <dcterms:modified xsi:type="dcterms:W3CDTF">2017-11-13T15:13:35Z</dcterms:modified>
</cp:coreProperties>
</file>