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\PycharmProjects\Execl_tj\"/>
    </mc:Choice>
  </mc:AlternateContent>
  <xr:revisionPtr revIDLastSave="0" documentId="12_ncr:500000_{C9E5F1F6-E434-4E64-B25E-FA5A76CE7E73}" xr6:coauthVersionLast="31" xr6:coauthVersionMax="31" xr10:uidLastSave="{00000000-0000-0000-0000-000000000000}"/>
  <bookViews>
    <workbookView xWindow="0" yWindow="24" windowWidth="20487" windowHeight="7745" tabRatio="867" firstSheet="2" activeTab="8" xr2:uid="{00000000-000D-0000-FFFF-FFFF00000000}"/>
  </bookViews>
  <sheets>
    <sheet name="全省短号短（彩）信业务统计" sheetId="1" r:id="rId1"/>
    <sheet name="短号短信业务统计" sheetId="2" r:id="rId2"/>
    <sheet name="短号彩信业务统计" sheetId="3" r:id="rId3"/>
    <sheet name="短号短信性能分析" sheetId="4" r:id="rId4"/>
    <sheet name="短号彩信性能分析" sheetId="5" r:id="rId5"/>
    <sheet name="合家欢短号短信业务统计" sheetId="6" r:id="rId6"/>
    <sheet name="朋友圈短号短信业务统计" sheetId="7" r:id="rId7"/>
    <sheet name="朋友圈短号彩信业务统计" sheetId="8" r:id="rId8"/>
    <sheet name="原始数据" sheetId="9" r:id="rId9"/>
  </sheets>
  <definedNames>
    <definedName name="_xlnm._FilterDatabase" localSheetId="8" hidden="1">原始数据!$A$1:$A$220</definedName>
  </definedNames>
  <calcPr calcId="162913"/>
</workbook>
</file>

<file path=xl/calcChain.xml><?xml version="1.0" encoding="utf-8"?>
<calcChain xmlns="http://schemas.openxmlformats.org/spreadsheetml/2006/main">
  <c r="A188" i="9" l="1"/>
  <c r="A161" i="9"/>
  <c r="A134" i="9"/>
  <c r="A53" i="9"/>
  <c r="A26" i="9"/>
  <c r="A2" i="9"/>
  <c r="A1" i="1"/>
  <c r="A32" i="1"/>
  <c r="A27" i="1"/>
  <c r="C4" i="8"/>
  <c r="D4" i="8"/>
  <c r="H4" i="8"/>
  <c r="E4" i="8"/>
  <c r="F4" i="8"/>
  <c r="G4" i="8"/>
  <c r="C5" i="8"/>
  <c r="D5" i="8"/>
  <c r="H5" i="8"/>
  <c r="E5" i="8"/>
  <c r="F5" i="8"/>
  <c r="G5" i="8"/>
  <c r="C6" i="8"/>
  <c r="D6" i="8"/>
  <c r="H6" i="8"/>
  <c r="E6" i="8"/>
  <c r="F6" i="8"/>
  <c r="G6" i="8"/>
  <c r="I6" i="8"/>
  <c r="C7" i="8"/>
  <c r="D7" i="8"/>
  <c r="E7" i="8"/>
  <c r="F7" i="8"/>
  <c r="G7" i="8"/>
  <c r="C8" i="8"/>
  <c r="D8" i="8"/>
  <c r="H8" i="8"/>
  <c r="E8" i="8"/>
  <c r="F8" i="8"/>
  <c r="G8" i="8"/>
  <c r="C9" i="8"/>
  <c r="D9" i="8"/>
  <c r="E9" i="8"/>
  <c r="F9" i="8"/>
  <c r="G9" i="8"/>
  <c r="C10" i="8"/>
  <c r="D10" i="8"/>
  <c r="E10" i="8"/>
  <c r="F10" i="8"/>
  <c r="G10" i="8"/>
  <c r="C11" i="8"/>
  <c r="D11" i="8"/>
  <c r="E11" i="8"/>
  <c r="F11" i="8"/>
  <c r="G11" i="8"/>
  <c r="C12" i="8"/>
  <c r="D12" i="8"/>
  <c r="E12" i="8"/>
  <c r="F12" i="8"/>
  <c r="G12" i="8"/>
  <c r="C13" i="8"/>
  <c r="D13" i="8"/>
  <c r="E13" i="8"/>
  <c r="F13" i="8"/>
  <c r="G13" i="8"/>
  <c r="C14" i="8"/>
  <c r="D14" i="8"/>
  <c r="E14" i="8"/>
  <c r="F14" i="8"/>
  <c r="G14" i="8"/>
  <c r="C15" i="8"/>
  <c r="D15" i="8"/>
  <c r="H15" i="8"/>
  <c r="E15" i="8"/>
  <c r="F15" i="8"/>
  <c r="G15" i="8"/>
  <c r="C16" i="8"/>
  <c r="D16" i="8"/>
  <c r="E16" i="8"/>
  <c r="F16" i="8"/>
  <c r="G16" i="8"/>
  <c r="C17" i="8"/>
  <c r="D17" i="8"/>
  <c r="E17" i="8"/>
  <c r="F17" i="8"/>
  <c r="G17" i="8"/>
  <c r="C18" i="8"/>
  <c r="D18" i="8"/>
  <c r="E18" i="8"/>
  <c r="F18" i="8"/>
  <c r="G18" i="8"/>
  <c r="C19" i="8"/>
  <c r="D19" i="8"/>
  <c r="E19" i="8"/>
  <c r="F19" i="8"/>
  <c r="G19" i="8"/>
  <c r="C20" i="8"/>
  <c r="D20" i="8"/>
  <c r="E20" i="8"/>
  <c r="F20" i="8"/>
  <c r="G20" i="8"/>
  <c r="C21" i="8"/>
  <c r="D21" i="8"/>
  <c r="E21" i="8"/>
  <c r="F21" i="8"/>
  <c r="G21" i="8"/>
  <c r="C22" i="8"/>
  <c r="D22" i="8"/>
  <c r="E22" i="8"/>
  <c r="F22" i="8"/>
  <c r="G22" i="8"/>
  <c r="C23" i="8"/>
  <c r="D23" i="8"/>
  <c r="H23" i="8"/>
  <c r="E23" i="8"/>
  <c r="F23" i="8"/>
  <c r="F27" i="8"/>
  <c r="G23" i="8"/>
  <c r="I23" i="8"/>
  <c r="C24" i="8"/>
  <c r="D24" i="8"/>
  <c r="E24" i="8"/>
  <c r="F24" i="8"/>
  <c r="G24" i="8"/>
  <c r="C25" i="8"/>
  <c r="D25" i="8"/>
  <c r="E25" i="8"/>
  <c r="F25" i="8"/>
  <c r="G25" i="8"/>
  <c r="C26" i="8"/>
  <c r="C27" i="8"/>
  <c r="D26" i="8"/>
  <c r="E26" i="8"/>
  <c r="F26" i="8"/>
  <c r="G26" i="8"/>
  <c r="I26" i="8"/>
  <c r="D3" i="8"/>
  <c r="H3" i="8"/>
  <c r="E3" i="8"/>
  <c r="F3" i="8"/>
  <c r="G3" i="8"/>
  <c r="I3" i="8"/>
  <c r="C3" i="8"/>
  <c r="B3" i="7"/>
  <c r="B14" i="8"/>
  <c r="C4" i="7"/>
  <c r="C27" i="7"/>
  <c r="D4" i="7"/>
  <c r="E4" i="7"/>
  <c r="F4" i="7"/>
  <c r="G4" i="7"/>
  <c r="C5" i="7"/>
  <c r="D5" i="7"/>
  <c r="E5" i="7"/>
  <c r="F5" i="7"/>
  <c r="G5" i="7"/>
  <c r="I5" i="7"/>
  <c r="C6" i="7"/>
  <c r="D6" i="7"/>
  <c r="E6" i="7"/>
  <c r="F6" i="7"/>
  <c r="G6" i="7"/>
  <c r="C7" i="7"/>
  <c r="D7" i="7"/>
  <c r="E7" i="7"/>
  <c r="F7" i="7"/>
  <c r="G7" i="7"/>
  <c r="C8" i="7"/>
  <c r="D8" i="7"/>
  <c r="E8" i="7"/>
  <c r="F8" i="7"/>
  <c r="G8" i="7"/>
  <c r="C9" i="7"/>
  <c r="D9" i="7"/>
  <c r="H9" i="7"/>
  <c r="E9" i="7"/>
  <c r="F9" i="7"/>
  <c r="G9" i="7"/>
  <c r="C10" i="7"/>
  <c r="D10" i="7"/>
  <c r="E10" i="7"/>
  <c r="F10" i="7"/>
  <c r="G10" i="7"/>
  <c r="C11" i="7"/>
  <c r="D11" i="7"/>
  <c r="E11" i="7"/>
  <c r="F11" i="7"/>
  <c r="G11" i="7"/>
  <c r="C12" i="7"/>
  <c r="D12" i="7"/>
  <c r="E12" i="7"/>
  <c r="F12" i="7"/>
  <c r="G12" i="7"/>
  <c r="C13" i="7"/>
  <c r="D13" i="7"/>
  <c r="E13" i="7"/>
  <c r="F13" i="7"/>
  <c r="G13" i="7"/>
  <c r="C14" i="7"/>
  <c r="D14" i="7"/>
  <c r="E14" i="7"/>
  <c r="F14" i="7"/>
  <c r="G14" i="7"/>
  <c r="C15" i="7"/>
  <c r="D15" i="7"/>
  <c r="H15" i="7"/>
  <c r="E15" i="7"/>
  <c r="F15" i="7"/>
  <c r="G15" i="7"/>
  <c r="C16" i="7"/>
  <c r="D16" i="7"/>
  <c r="H16" i="7"/>
  <c r="E16" i="7"/>
  <c r="F16" i="7"/>
  <c r="G16" i="7"/>
  <c r="I16" i="7"/>
  <c r="C17" i="7"/>
  <c r="D17" i="7"/>
  <c r="H17" i="7"/>
  <c r="E17" i="7"/>
  <c r="F17" i="7"/>
  <c r="G17" i="7"/>
  <c r="C18" i="7"/>
  <c r="D18" i="7"/>
  <c r="H18" i="7"/>
  <c r="E18" i="7"/>
  <c r="F18" i="7"/>
  <c r="G18" i="7"/>
  <c r="C19" i="7"/>
  <c r="D19" i="7"/>
  <c r="E19" i="7"/>
  <c r="F19" i="7"/>
  <c r="G19" i="7"/>
  <c r="C20" i="7"/>
  <c r="D20" i="7"/>
  <c r="E20" i="7"/>
  <c r="F20" i="7"/>
  <c r="G20" i="7"/>
  <c r="C21" i="7"/>
  <c r="D21" i="7"/>
  <c r="E21" i="7"/>
  <c r="F21" i="7"/>
  <c r="G21" i="7"/>
  <c r="C22" i="7"/>
  <c r="D22" i="7"/>
  <c r="H22" i="7"/>
  <c r="E22" i="7"/>
  <c r="F22" i="7"/>
  <c r="G22" i="7"/>
  <c r="C23" i="7"/>
  <c r="D23" i="7"/>
  <c r="E23" i="7"/>
  <c r="F23" i="7"/>
  <c r="G23" i="7"/>
  <c r="C24" i="7"/>
  <c r="D24" i="7"/>
  <c r="E24" i="7"/>
  <c r="F24" i="7"/>
  <c r="G24" i="7"/>
  <c r="C25" i="7"/>
  <c r="D25" i="7"/>
  <c r="E25" i="7"/>
  <c r="F25" i="7"/>
  <c r="G25" i="7"/>
  <c r="C26" i="7"/>
  <c r="D26" i="7"/>
  <c r="H26" i="7"/>
  <c r="E26" i="7"/>
  <c r="F26" i="7"/>
  <c r="G26" i="7"/>
  <c r="D3" i="7"/>
  <c r="E3" i="7"/>
  <c r="F3" i="7"/>
  <c r="F27" i="7"/>
  <c r="G3" i="7"/>
  <c r="C3" i="7"/>
  <c r="C4" i="6"/>
  <c r="D4" i="6"/>
  <c r="E4" i="6"/>
  <c r="F4" i="6"/>
  <c r="G4" i="6"/>
  <c r="C5" i="6"/>
  <c r="D5" i="6"/>
  <c r="E5" i="6"/>
  <c r="F5" i="6"/>
  <c r="G5" i="6"/>
  <c r="C6" i="6"/>
  <c r="D6" i="6"/>
  <c r="E6" i="6"/>
  <c r="F6" i="6"/>
  <c r="G6" i="6"/>
  <c r="C7" i="6"/>
  <c r="D7" i="6"/>
  <c r="E7" i="6"/>
  <c r="F7" i="6"/>
  <c r="G7" i="6"/>
  <c r="C8" i="6"/>
  <c r="D8" i="6"/>
  <c r="E8" i="6"/>
  <c r="F8" i="6"/>
  <c r="G8" i="6"/>
  <c r="I8" i="6"/>
  <c r="C9" i="6"/>
  <c r="D9" i="6"/>
  <c r="E9" i="6"/>
  <c r="F9" i="6"/>
  <c r="G9" i="6"/>
  <c r="C10" i="6"/>
  <c r="D10" i="6"/>
  <c r="E10" i="6"/>
  <c r="F10" i="6"/>
  <c r="G10" i="6"/>
  <c r="C11" i="6"/>
  <c r="D11" i="6"/>
  <c r="E11" i="6"/>
  <c r="F11" i="6"/>
  <c r="G11" i="6"/>
  <c r="C12" i="6"/>
  <c r="D12" i="6"/>
  <c r="E12" i="6"/>
  <c r="F12" i="6"/>
  <c r="G12" i="6"/>
  <c r="I12" i="6"/>
  <c r="C13" i="6"/>
  <c r="D13" i="6"/>
  <c r="E13" i="6"/>
  <c r="F13" i="6"/>
  <c r="G13" i="6"/>
  <c r="I13" i="6"/>
  <c r="C14" i="6"/>
  <c r="D14" i="6"/>
  <c r="E14" i="6"/>
  <c r="F14" i="6"/>
  <c r="G14" i="6"/>
  <c r="C15" i="6"/>
  <c r="D15" i="6"/>
  <c r="E15" i="6"/>
  <c r="F15" i="6"/>
  <c r="G15" i="6"/>
  <c r="C16" i="6"/>
  <c r="D16" i="6"/>
  <c r="E16" i="6"/>
  <c r="F16" i="6"/>
  <c r="G16" i="6"/>
  <c r="C17" i="6"/>
  <c r="D17" i="6"/>
  <c r="E17" i="6"/>
  <c r="F17" i="6"/>
  <c r="G17" i="6"/>
  <c r="C18" i="6"/>
  <c r="D18" i="6"/>
  <c r="E18" i="6"/>
  <c r="F18" i="6"/>
  <c r="G18" i="6"/>
  <c r="C19" i="6"/>
  <c r="D19" i="6"/>
  <c r="E19" i="6"/>
  <c r="F19" i="6"/>
  <c r="G19" i="6"/>
  <c r="C20" i="6"/>
  <c r="D20" i="6"/>
  <c r="E20" i="6"/>
  <c r="F20" i="6"/>
  <c r="G20" i="6"/>
  <c r="C21" i="6"/>
  <c r="D21" i="6"/>
  <c r="E21" i="6"/>
  <c r="F21" i="6"/>
  <c r="G21" i="6"/>
  <c r="C22" i="6"/>
  <c r="D22" i="6"/>
  <c r="E22" i="6"/>
  <c r="F22" i="6"/>
  <c r="G22" i="6"/>
  <c r="C23" i="6"/>
  <c r="D23" i="6"/>
  <c r="E23" i="6"/>
  <c r="F23" i="6"/>
  <c r="G23" i="6"/>
  <c r="C24" i="6"/>
  <c r="D24" i="6"/>
  <c r="E24" i="6"/>
  <c r="F24" i="6"/>
  <c r="G24" i="6"/>
  <c r="C25" i="6"/>
  <c r="D25" i="6"/>
  <c r="E25" i="6"/>
  <c r="F25" i="6"/>
  <c r="G25" i="6"/>
  <c r="C26" i="6"/>
  <c r="D26" i="6"/>
  <c r="E26" i="6"/>
  <c r="F26" i="6"/>
  <c r="G26" i="6"/>
  <c r="D3" i="6"/>
  <c r="E3" i="6"/>
  <c r="E27" i="6"/>
  <c r="F3" i="6"/>
  <c r="G3" i="6"/>
  <c r="G27" i="6"/>
  <c r="C3" i="6"/>
  <c r="B3" i="6"/>
  <c r="O5" i="5"/>
  <c r="O6" i="5"/>
  <c r="N6" i="5"/>
  <c r="O7" i="5"/>
  <c r="O8" i="5"/>
  <c r="O9" i="5"/>
  <c r="O10" i="5"/>
  <c r="O11" i="5"/>
  <c r="O12" i="5"/>
  <c r="O13" i="5"/>
  <c r="O14" i="5"/>
  <c r="N14" i="5"/>
  <c r="O15" i="5"/>
  <c r="O16" i="5"/>
  <c r="O17" i="5"/>
  <c r="O18" i="5"/>
  <c r="N18" i="5"/>
  <c r="O19" i="5"/>
  <c r="O20" i="5"/>
  <c r="O21" i="5"/>
  <c r="O22" i="5"/>
  <c r="N22" i="5"/>
  <c r="O23" i="5"/>
  <c r="O24" i="5"/>
  <c r="O25" i="5"/>
  <c r="N25" i="5"/>
  <c r="O26" i="5"/>
  <c r="O27" i="5"/>
  <c r="O4" i="5"/>
  <c r="I5" i="5"/>
  <c r="J5" i="5"/>
  <c r="K5" i="5"/>
  <c r="L5" i="5"/>
  <c r="M5" i="5"/>
  <c r="I6" i="5"/>
  <c r="J6" i="5"/>
  <c r="K6" i="5"/>
  <c r="L6" i="5"/>
  <c r="M6" i="5"/>
  <c r="I7" i="5"/>
  <c r="J7" i="5"/>
  <c r="K7" i="5"/>
  <c r="L7" i="5"/>
  <c r="M7" i="5"/>
  <c r="I8" i="5"/>
  <c r="J8" i="5"/>
  <c r="K8" i="5"/>
  <c r="L8" i="5"/>
  <c r="N8" i="5"/>
  <c r="M8" i="5"/>
  <c r="I9" i="5"/>
  <c r="J9" i="5"/>
  <c r="K9" i="5"/>
  <c r="L9" i="5"/>
  <c r="M9" i="5"/>
  <c r="I10" i="5"/>
  <c r="J10" i="5"/>
  <c r="K10" i="5"/>
  <c r="L10" i="5"/>
  <c r="M10" i="5"/>
  <c r="I11" i="5"/>
  <c r="J11" i="5"/>
  <c r="K11" i="5"/>
  <c r="L11" i="5"/>
  <c r="M11" i="5"/>
  <c r="I12" i="5"/>
  <c r="J12" i="5"/>
  <c r="K12" i="5"/>
  <c r="L12" i="5"/>
  <c r="N12" i="5"/>
  <c r="M12" i="5"/>
  <c r="I13" i="5"/>
  <c r="J13" i="5"/>
  <c r="K13" i="5"/>
  <c r="L13" i="5"/>
  <c r="M13" i="5"/>
  <c r="N13" i="5"/>
  <c r="I14" i="5"/>
  <c r="J14" i="5"/>
  <c r="K14" i="5"/>
  <c r="L14" i="5"/>
  <c r="M14" i="5"/>
  <c r="I15" i="5"/>
  <c r="J15" i="5"/>
  <c r="K15" i="5"/>
  <c r="L15" i="5"/>
  <c r="M15" i="5"/>
  <c r="I16" i="5"/>
  <c r="J16" i="5"/>
  <c r="K16" i="5"/>
  <c r="L16" i="5"/>
  <c r="M16" i="5"/>
  <c r="I17" i="5"/>
  <c r="J17" i="5"/>
  <c r="K17" i="5"/>
  <c r="L17" i="5"/>
  <c r="M17" i="5"/>
  <c r="I18" i="5"/>
  <c r="J18" i="5"/>
  <c r="K18" i="5"/>
  <c r="L18" i="5"/>
  <c r="M18" i="5"/>
  <c r="I19" i="5"/>
  <c r="J19" i="5"/>
  <c r="K19" i="5"/>
  <c r="N19" i="5"/>
  <c r="L19" i="5"/>
  <c r="M19" i="5"/>
  <c r="I20" i="5"/>
  <c r="J20" i="5"/>
  <c r="K20" i="5"/>
  <c r="L20" i="5"/>
  <c r="M20" i="5"/>
  <c r="I21" i="5"/>
  <c r="J21" i="5"/>
  <c r="K21" i="5"/>
  <c r="N21" i="5"/>
  <c r="L21" i="5"/>
  <c r="M21" i="5"/>
  <c r="I22" i="5"/>
  <c r="J22" i="5"/>
  <c r="K22" i="5"/>
  <c r="L22" i="5"/>
  <c r="M22" i="5"/>
  <c r="I23" i="5"/>
  <c r="J23" i="5"/>
  <c r="K23" i="5"/>
  <c r="L23" i="5"/>
  <c r="M23" i="5"/>
  <c r="I24" i="5"/>
  <c r="J24" i="5"/>
  <c r="K24" i="5"/>
  <c r="L24" i="5"/>
  <c r="M24" i="5"/>
  <c r="I25" i="5"/>
  <c r="J25" i="5"/>
  <c r="K25" i="5"/>
  <c r="L25" i="5"/>
  <c r="M25" i="5"/>
  <c r="I26" i="5"/>
  <c r="J26" i="5"/>
  <c r="K26" i="5"/>
  <c r="L26" i="5"/>
  <c r="M26" i="5"/>
  <c r="N26" i="5"/>
  <c r="I27" i="5"/>
  <c r="J27" i="5"/>
  <c r="K27" i="5"/>
  <c r="L27" i="5"/>
  <c r="N27" i="5"/>
  <c r="M27" i="5"/>
  <c r="J4" i="5"/>
  <c r="K4" i="5"/>
  <c r="L4" i="5"/>
  <c r="M4" i="5"/>
  <c r="I4" i="5"/>
  <c r="B5" i="5"/>
  <c r="C5" i="5"/>
  <c r="D5" i="5"/>
  <c r="E5" i="5"/>
  <c r="F5" i="5"/>
  <c r="G5" i="5"/>
  <c r="B6" i="5"/>
  <c r="C6" i="5"/>
  <c r="D6" i="5"/>
  <c r="E6" i="5"/>
  <c r="F6" i="5"/>
  <c r="G6" i="5"/>
  <c r="B7" i="5"/>
  <c r="C7" i="5"/>
  <c r="D7" i="5"/>
  <c r="E7" i="5"/>
  <c r="F7" i="5"/>
  <c r="G7" i="5"/>
  <c r="B8" i="5"/>
  <c r="C8" i="5"/>
  <c r="D8" i="5"/>
  <c r="E8" i="5"/>
  <c r="F8" i="5"/>
  <c r="G8" i="5"/>
  <c r="B9" i="5"/>
  <c r="C9" i="5"/>
  <c r="D9" i="5"/>
  <c r="E9" i="5"/>
  <c r="F9" i="5"/>
  <c r="G9" i="5"/>
  <c r="B10" i="5"/>
  <c r="C10" i="5"/>
  <c r="D10" i="5"/>
  <c r="E10" i="5"/>
  <c r="F10" i="5"/>
  <c r="G10" i="5"/>
  <c r="B11" i="5"/>
  <c r="C11" i="5"/>
  <c r="D11" i="5"/>
  <c r="E11" i="5"/>
  <c r="F11" i="5"/>
  <c r="G11" i="5"/>
  <c r="B12" i="5"/>
  <c r="C12" i="5"/>
  <c r="D12" i="5"/>
  <c r="E12" i="5"/>
  <c r="F12" i="5"/>
  <c r="G12" i="5"/>
  <c r="H12" i="5"/>
  <c r="B13" i="5"/>
  <c r="C13" i="5"/>
  <c r="D13" i="5"/>
  <c r="E13" i="5"/>
  <c r="E28" i="5"/>
  <c r="F13" i="5"/>
  <c r="G13" i="5"/>
  <c r="B14" i="5"/>
  <c r="C14" i="5"/>
  <c r="D14" i="5"/>
  <c r="E14" i="5"/>
  <c r="F14" i="5"/>
  <c r="G14" i="5"/>
  <c r="H14" i="5"/>
  <c r="B15" i="5"/>
  <c r="C15" i="5"/>
  <c r="D15" i="5"/>
  <c r="E15" i="5"/>
  <c r="H15" i="5"/>
  <c r="F15" i="5"/>
  <c r="G15" i="5"/>
  <c r="B16" i="5"/>
  <c r="C16" i="5"/>
  <c r="D16" i="5"/>
  <c r="E16" i="5"/>
  <c r="F16" i="5"/>
  <c r="G16" i="5"/>
  <c r="B17" i="5"/>
  <c r="C17" i="5"/>
  <c r="D17" i="5"/>
  <c r="E17" i="5"/>
  <c r="F17" i="5"/>
  <c r="G17" i="5"/>
  <c r="B18" i="5"/>
  <c r="C18" i="5"/>
  <c r="D18" i="5"/>
  <c r="E18" i="5"/>
  <c r="F18" i="5"/>
  <c r="G18" i="5"/>
  <c r="H18" i="5"/>
  <c r="B19" i="5"/>
  <c r="C19" i="5"/>
  <c r="D19" i="5"/>
  <c r="E19" i="5"/>
  <c r="F19" i="5"/>
  <c r="G19" i="5"/>
  <c r="B20" i="5"/>
  <c r="C20" i="5"/>
  <c r="D20" i="5"/>
  <c r="E20" i="5"/>
  <c r="F20" i="5"/>
  <c r="G20" i="5"/>
  <c r="H20" i="5"/>
  <c r="B21" i="5"/>
  <c r="C21" i="5"/>
  <c r="D21" i="5"/>
  <c r="E21" i="5"/>
  <c r="F21" i="5"/>
  <c r="G21" i="5"/>
  <c r="B22" i="5"/>
  <c r="C22" i="5"/>
  <c r="D22" i="5"/>
  <c r="E22" i="5"/>
  <c r="F22" i="5"/>
  <c r="G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H25" i="5"/>
  <c r="B26" i="5"/>
  <c r="C26" i="5"/>
  <c r="D26" i="5"/>
  <c r="E26" i="5"/>
  <c r="F26" i="5"/>
  <c r="G26" i="5"/>
  <c r="B27" i="5"/>
  <c r="C27" i="5"/>
  <c r="D27" i="5"/>
  <c r="E27" i="5"/>
  <c r="F27" i="5"/>
  <c r="G27" i="5"/>
  <c r="C4" i="5"/>
  <c r="D4" i="5"/>
  <c r="E4" i="5"/>
  <c r="F4" i="5"/>
  <c r="H4" i="5"/>
  <c r="G4" i="5"/>
  <c r="B4" i="5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O19" i="4"/>
  <c r="P20" i="4"/>
  <c r="P21" i="4"/>
  <c r="P22" i="4"/>
  <c r="O22" i="4"/>
  <c r="P23" i="4"/>
  <c r="P24" i="4"/>
  <c r="P25" i="4"/>
  <c r="P26" i="4"/>
  <c r="O26" i="4"/>
  <c r="P27" i="4"/>
  <c r="P4" i="4"/>
  <c r="J5" i="4"/>
  <c r="I5" i="4"/>
  <c r="K5" i="4"/>
  <c r="L5" i="4"/>
  <c r="M5" i="4"/>
  <c r="N5" i="4"/>
  <c r="O5" i="4"/>
  <c r="J6" i="4"/>
  <c r="K6" i="4"/>
  <c r="L6" i="4"/>
  <c r="M6" i="4"/>
  <c r="N6" i="4"/>
  <c r="J7" i="4"/>
  <c r="K7" i="4"/>
  <c r="L7" i="4"/>
  <c r="M7" i="4"/>
  <c r="O7" i="4"/>
  <c r="N7" i="4"/>
  <c r="J8" i="4"/>
  <c r="K8" i="4"/>
  <c r="L8" i="4"/>
  <c r="L28" i="4"/>
  <c r="M8" i="4"/>
  <c r="N8" i="4"/>
  <c r="J9" i="4"/>
  <c r="K9" i="4"/>
  <c r="L9" i="4"/>
  <c r="M9" i="4"/>
  <c r="N9" i="4"/>
  <c r="J10" i="4"/>
  <c r="K10" i="4"/>
  <c r="L10" i="4"/>
  <c r="M10" i="4"/>
  <c r="N10" i="4"/>
  <c r="J11" i="4"/>
  <c r="I11" i="4"/>
  <c r="K11" i="4"/>
  <c r="L11" i="4"/>
  <c r="M11" i="4"/>
  <c r="N11" i="4"/>
  <c r="O11" i="4"/>
  <c r="J12" i="4"/>
  <c r="K12" i="4"/>
  <c r="L12" i="4"/>
  <c r="M12" i="4"/>
  <c r="N12" i="4"/>
  <c r="J13" i="4"/>
  <c r="K13" i="4"/>
  <c r="L13" i="4"/>
  <c r="M13" i="4"/>
  <c r="N13" i="4"/>
  <c r="J14" i="4"/>
  <c r="K14" i="4"/>
  <c r="L14" i="4"/>
  <c r="M14" i="4"/>
  <c r="N14" i="4"/>
  <c r="J15" i="4"/>
  <c r="K15" i="4"/>
  <c r="L15" i="4"/>
  <c r="M15" i="4"/>
  <c r="N15" i="4"/>
  <c r="O15" i="4"/>
  <c r="J16" i="4"/>
  <c r="K16" i="4"/>
  <c r="L16" i="4"/>
  <c r="M16" i="4"/>
  <c r="N16" i="4"/>
  <c r="J17" i="4"/>
  <c r="K17" i="4"/>
  <c r="L17" i="4"/>
  <c r="M17" i="4"/>
  <c r="O17" i="4"/>
  <c r="N17" i="4"/>
  <c r="J18" i="4"/>
  <c r="K18" i="4"/>
  <c r="L18" i="4"/>
  <c r="M18" i="4"/>
  <c r="N18" i="4"/>
  <c r="J19" i="4"/>
  <c r="K19" i="4"/>
  <c r="L19" i="4"/>
  <c r="M19" i="4"/>
  <c r="N19" i="4"/>
  <c r="J20" i="4"/>
  <c r="K20" i="4"/>
  <c r="L20" i="4"/>
  <c r="M20" i="4"/>
  <c r="N20" i="4"/>
  <c r="J21" i="4"/>
  <c r="K21" i="4"/>
  <c r="L21" i="4"/>
  <c r="M21" i="4"/>
  <c r="N21" i="4"/>
  <c r="J22" i="4"/>
  <c r="K22" i="4"/>
  <c r="L22" i="4"/>
  <c r="M22" i="4"/>
  <c r="N22" i="4"/>
  <c r="J23" i="4"/>
  <c r="K23" i="4"/>
  <c r="L23" i="4"/>
  <c r="M23" i="4"/>
  <c r="N23" i="4"/>
  <c r="O23" i="4"/>
  <c r="J24" i="4"/>
  <c r="K24" i="4"/>
  <c r="L24" i="4"/>
  <c r="O24" i="4"/>
  <c r="M24" i="4"/>
  <c r="N24" i="4"/>
  <c r="J25" i="4"/>
  <c r="K25" i="4"/>
  <c r="L25" i="4"/>
  <c r="M25" i="4"/>
  <c r="N25" i="4"/>
  <c r="O25" i="4"/>
  <c r="J26" i="4"/>
  <c r="K26" i="4"/>
  <c r="L26" i="4"/>
  <c r="M26" i="4"/>
  <c r="N26" i="4"/>
  <c r="J27" i="4"/>
  <c r="K27" i="4"/>
  <c r="L27" i="4"/>
  <c r="M27" i="4"/>
  <c r="N27" i="4"/>
  <c r="O27" i="4"/>
  <c r="K4" i="4"/>
  <c r="L4" i="4"/>
  <c r="M4" i="4"/>
  <c r="N4" i="4"/>
  <c r="J4" i="4"/>
  <c r="B5" i="4"/>
  <c r="C5" i="4"/>
  <c r="D5" i="4"/>
  <c r="E5" i="4"/>
  <c r="E28" i="4"/>
  <c r="F5" i="4"/>
  <c r="G5" i="4"/>
  <c r="H5" i="4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B8" i="4"/>
  <c r="C8" i="4"/>
  <c r="D8" i="4"/>
  <c r="E8" i="4"/>
  <c r="F8" i="4"/>
  <c r="G8" i="4"/>
  <c r="H8" i="4"/>
  <c r="B9" i="4"/>
  <c r="C9" i="4"/>
  <c r="D9" i="4"/>
  <c r="E9" i="4"/>
  <c r="F9" i="4"/>
  <c r="G9" i="4"/>
  <c r="H9" i="4"/>
  <c r="H28" i="4"/>
  <c r="B10" i="4"/>
  <c r="C10" i="4"/>
  <c r="D10" i="4"/>
  <c r="E10" i="4"/>
  <c r="F10" i="4"/>
  <c r="G10" i="4"/>
  <c r="H10" i="4"/>
  <c r="B11" i="4"/>
  <c r="B28" i="4"/>
  <c r="C11" i="4"/>
  <c r="D11" i="4"/>
  <c r="E11" i="4"/>
  <c r="F11" i="4"/>
  <c r="F28" i="4"/>
  <c r="G11" i="4"/>
  <c r="H11" i="4"/>
  <c r="B12" i="4"/>
  <c r="C12" i="4"/>
  <c r="D12" i="4"/>
  <c r="E12" i="4"/>
  <c r="F12" i="4"/>
  <c r="G12" i="4"/>
  <c r="G28" i="4"/>
  <c r="H12" i="4"/>
  <c r="B13" i="4"/>
  <c r="C13" i="4"/>
  <c r="D13" i="4"/>
  <c r="I13" i="4"/>
  <c r="E13" i="4"/>
  <c r="F13" i="4"/>
  <c r="G13" i="4"/>
  <c r="H13" i="4"/>
  <c r="B14" i="4"/>
  <c r="C14" i="4"/>
  <c r="D14" i="4"/>
  <c r="I14" i="4"/>
  <c r="E14" i="4"/>
  <c r="F14" i="4"/>
  <c r="G14" i="4"/>
  <c r="H14" i="4"/>
  <c r="B15" i="4"/>
  <c r="C15" i="4"/>
  <c r="D15" i="4"/>
  <c r="E15" i="4"/>
  <c r="F15" i="4"/>
  <c r="G15" i="4"/>
  <c r="H15" i="4"/>
  <c r="B16" i="4"/>
  <c r="C16" i="4"/>
  <c r="D16" i="4"/>
  <c r="E16" i="4"/>
  <c r="F16" i="4"/>
  <c r="G16" i="4"/>
  <c r="H16" i="4"/>
  <c r="B17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B19" i="4"/>
  <c r="C19" i="4"/>
  <c r="D19" i="4"/>
  <c r="E19" i="4"/>
  <c r="F19" i="4"/>
  <c r="G19" i="4"/>
  <c r="H19" i="4"/>
  <c r="B20" i="4"/>
  <c r="C20" i="4"/>
  <c r="D20" i="4"/>
  <c r="E20" i="4"/>
  <c r="F20" i="4"/>
  <c r="G20" i="4"/>
  <c r="I20" i="4"/>
  <c r="H20" i="4"/>
  <c r="B21" i="4"/>
  <c r="C21" i="4"/>
  <c r="D21" i="4"/>
  <c r="E21" i="4"/>
  <c r="F21" i="4"/>
  <c r="G21" i="4"/>
  <c r="H21" i="4"/>
  <c r="B22" i="4"/>
  <c r="C22" i="4"/>
  <c r="D22" i="4"/>
  <c r="E22" i="4"/>
  <c r="F22" i="4"/>
  <c r="G22" i="4"/>
  <c r="H22" i="4"/>
  <c r="B23" i="4"/>
  <c r="C23" i="4"/>
  <c r="I23" i="4"/>
  <c r="D23" i="4"/>
  <c r="E23" i="4"/>
  <c r="F23" i="4"/>
  <c r="G23" i="4"/>
  <c r="H23" i="4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I26" i="4"/>
  <c r="D26" i="4"/>
  <c r="E26" i="4"/>
  <c r="F26" i="4"/>
  <c r="G26" i="4"/>
  <c r="H26" i="4"/>
  <c r="B27" i="4"/>
  <c r="C27" i="4"/>
  <c r="D27" i="4"/>
  <c r="E27" i="4"/>
  <c r="I27" i="4"/>
  <c r="F27" i="4"/>
  <c r="G27" i="4"/>
  <c r="H27" i="4"/>
  <c r="C4" i="4"/>
  <c r="D4" i="4"/>
  <c r="E4" i="4"/>
  <c r="F4" i="4"/>
  <c r="G4" i="4"/>
  <c r="H4" i="4"/>
  <c r="B4" i="4"/>
  <c r="C4" i="3"/>
  <c r="D4" i="3"/>
  <c r="E4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C18" i="3"/>
  <c r="D18" i="3"/>
  <c r="E18" i="3"/>
  <c r="F18" i="3"/>
  <c r="G18" i="3"/>
  <c r="C19" i="3"/>
  <c r="D19" i="3"/>
  <c r="E19" i="3"/>
  <c r="F19" i="3"/>
  <c r="G19" i="3"/>
  <c r="C20" i="3"/>
  <c r="D20" i="3"/>
  <c r="E20" i="3"/>
  <c r="F20" i="3"/>
  <c r="G20" i="3"/>
  <c r="C21" i="3"/>
  <c r="D21" i="3"/>
  <c r="E21" i="3"/>
  <c r="F21" i="3"/>
  <c r="G21" i="3"/>
  <c r="C22" i="3"/>
  <c r="D22" i="3"/>
  <c r="E22" i="3"/>
  <c r="F22" i="3"/>
  <c r="G22" i="3"/>
  <c r="C23" i="3"/>
  <c r="D23" i="3"/>
  <c r="E23" i="3"/>
  <c r="F23" i="3"/>
  <c r="G23" i="3"/>
  <c r="C24" i="3"/>
  <c r="D24" i="3"/>
  <c r="E24" i="3"/>
  <c r="F24" i="3"/>
  <c r="G24" i="3"/>
  <c r="C25" i="3"/>
  <c r="D25" i="3"/>
  <c r="E25" i="3"/>
  <c r="F25" i="3"/>
  <c r="G25" i="3"/>
  <c r="C26" i="3"/>
  <c r="D26" i="3"/>
  <c r="E26" i="3"/>
  <c r="F26" i="3"/>
  <c r="G26" i="3"/>
  <c r="D3" i="3"/>
  <c r="E3" i="3"/>
  <c r="F3" i="3"/>
  <c r="G3" i="3"/>
  <c r="C3" i="3"/>
  <c r="D4" i="2"/>
  <c r="E4" i="2"/>
  <c r="F4" i="2"/>
  <c r="G4" i="2"/>
  <c r="D5" i="2"/>
  <c r="E5" i="2"/>
  <c r="F5" i="2"/>
  <c r="F27" i="2"/>
  <c r="G5" i="2"/>
  <c r="D6" i="2"/>
  <c r="E6" i="2"/>
  <c r="F6" i="2"/>
  <c r="G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E27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D24" i="2"/>
  <c r="E24" i="2"/>
  <c r="F24" i="2"/>
  <c r="G24" i="2"/>
  <c r="D25" i="2"/>
  <c r="E25" i="2"/>
  <c r="F25" i="2"/>
  <c r="G25" i="2"/>
  <c r="D26" i="2"/>
  <c r="E26" i="2"/>
  <c r="F26" i="2"/>
  <c r="G26" i="2"/>
  <c r="E3" i="2"/>
  <c r="F3" i="2"/>
  <c r="G3" i="2"/>
  <c r="D3" i="2"/>
  <c r="D27" i="2"/>
  <c r="C24" i="2"/>
  <c r="C25" i="2"/>
  <c r="C26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3" i="2"/>
  <c r="C27" i="2"/>
  <c r="E18" i="1"/>
  <c r="E19" i="1"/>
  <c r="E20" i="1"/>
  <c r="E21" i="1"/>
  <c r="E22" i="1"/>
  <c r="E23" i="1"/>
  <c r="E5" i="1"/>
  <c r="E24" i="1"/>
  <c r="E6" i="1"/>
  <c r="E7" i="1"/>
  <c r="E8" i="1"/>
  <c r="E9" i="1"/>
  <c r="E10" i="1"/>
  <c r="E11" i="1"/>
  <c r="E12" i="1"/>
  <c r="E13" i="1"/>
  <c r="E14" i="1"/>
  <c r="E15" i="1"/>
  <c r="E16" i="1"/>
  <c r="E17" i="1"/>
  <c r="E4" i="1"/>
  <c r="E3" i="1"/>
  <c r="D3" i="1"/>
  <c r="D2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C3" i="1"/>
  <c r="C4" i="1"/>
  <c r="C5" i="1"/>
  <c r="C2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13" i="7"/>
  <c r="I13" i="7"/>
  <c r="B27" i="8"/>
  <c r="B7" i="8"/>
  <c r="I7" i="8"/>
  <c r="B3" i="8"/>
  <c r="B15" i="8"/>
  <c r="B25" i="8"/>
  <c r="I25" i="8"/>
  <c r="B12" i="8"/>
  <c r="I12" i="8"/>
  <c r="B22" i="7"/>
  <c r="I22" i="7"/>
  <c r="B23" i="8"/>
  <c r="B26" i="7"/>
  <c r="I26" i="7"/>
  <c r="B10" i="7"/>
  <c r="B25" i="7"/>
  <c r="H25" i="7"/>
  <c r="B17" i="7"/>
  <c r="I17" i="7"/>
  <c r="B4" i="7"/>
  <c r="H4" i="7"/>
  <c r="B11" i="8"/>
  <c r="I11" i="8"/>
  <c r="B8" i="7"/>
  <c r="I8" i="7"/>
  <c r="B4" i="8"/>
  <c r="B7" i="7"/>
  <c r="I7" i="7"/>
  <c r="B9" i="8"/>
  <c r="H9" i="8"/>
  <c r="B6" i="8"/>
  <c r="B17" i="8"/>
  <c r="B11" i="7"/>
  <c r="I11" i="7"/>
  <c r="B5" i="8"/>
  <c r="I5" i="8"/>
  <c r="B14" i="7"/>
  <c r="B16" i="8"/>
  <c r="B18" i="7"/>
  <c r="B24" i="7"/>
  <c r="B6" i="7"/>
  <c r="B8" i="8"/>
  <c r="B22" i="8"/>
  <c r="I22" i="8"/>
  <c r="B9" i="7"/>
  <c r="I17" i="8"/>
  <c r="B21" i="6"/>
  <c r="B12" i="7"/>
  <c r="I12" i="7"/>
  <c r="B18" i="8"/>
  <c r="I18" i="8"/>
  <c r="B20" i="7"/>
  <c r="I20" i="7"/>
  <c r="B15" i="7"/>
  <c r="B19" i="7"/>
  <c r="B13" i="8"/>
  <c r="H13" i="8"/>
  <c r="I13" i="8"/>
  <c r="G27" i="2"/>
  <c r="B8" i="6"/>
  <c r="B19" i="6"/>
  <c r="I19" i="6"/>
  <c r="H14" i="8"/>
  <c r="B24" i="6"/>
  <c r="H24" i="6"/>
  <c r="B18" i="6"/>
  <c r="H18" i="6"/>
  <c r="H20" i="7"/>
  <c r="C28" i="5"/>
  <c r="I24" i="8"/>
  <c r="I22" i="4"/>
  <c r="H23" i="5"/>
  <c r="H8" i="5"/>
  <c r="B27" i="6"/>
  <c r="B10" i="6"/>
  <c r="I10" i="6"/>
  <c r="B7" i="6"/>
  <c r="H7" i="6"/>
  <c r="B9" i="6"/>
  <c r="H9" i="6"/>
  <c r="B11" i="6"/>
  <c r="H11" i="6"/>
  <c r="B25" i="6"/>
  <c r="B12" i="6"/>
  <c r="B17" i="6"/>
  <c r="I17" i="6"/>
  <c r="F34" i="1"/>
  <c r="G27" i="3"/>
  <c r="B19" i="8"/>
  <c r="H19" i="8"/>
  <c r="B24" i="8"/>
  <c r="H24" i="8"/>
  <c r="B27" i="7"/>
  <c r="B23" i="7"/>
  <c r="H23" i="7"/>
  <c r="B21" i="8"/>
  <c r="H21" i="8"/>
  <c r="B26" i="8"/>
  <c r="B10" i="8"/>
  <c r="I10" i="8"/>
  <c r="B21" i="7"/>
  <c r="I21" i="7"/>
  <c r="B20" i="8"/>
  <c r="I20" i="8"/>
  <c r="H20" i="8"/>
  <c r="B16" i="7"/>
  <c r="B5" i="7"/>
  <c r="H5" i="7"/>
  <c r="O18" i="4"/>
  <c r="N10" i="5"/>
  <c r="H12" i="8"/>
  <c r="O4" i="4"/>
  <c r="E27" i="7"/>
  <c r="H11" i="8"/>
  <c r="H12" i="6"/>
  <c r="I21" i="8"/>
  <c r="I18" i="7"/>
  <c r="N9" i="5"/>
  <c r="H25" i="6"/>
  <c r="H10" i="5"/>
  <c r="N16" i="5"/>
  <c r="B15" i="6"/>
  <c r="I15" i="6"/>
  <c r="B20" i="6"/>
  <c r="B26" i="6"/>
  <c r="I26" i="6"/>
  <c r="B5" i="6"/>
  <c r="I5" i="6"/>
  <c r="B23" i="6"/>
  <c r="H23" i="6"/>
  <c r="B13" i="6"/>
  <c r="I8" i="8"/>
  <c r="H7" i="8"/>
  <c r="H8" i="6"/>
  <c r="H22" i="8"/>
  <c r="F29" i="1"/>
  <c r="O20" i="4"/>
  <c r="H26" i="5"/>
  <c r="I15" i="8"/>
  <c r="H10" i="8"/>
  <c r="D28" i="4"/>
  <c r="H9" i="5"/>
  <c r="H5" i="5"/>
  <c r="H24" i="5"/>
  <c r="H17" i="8"/>
  <c r="H20" i="6"/>
  <c r="H5" i="6"/>
  <c r="H15" i="6"/>
  <c r="H13" i="6"/>
  <c r="I23" i="6"/>
  <c r="H10" i="6"/>
  <c r="I6" i="7"/>
  <c r="I4" i="4"/>
  <c r="I16" i="4"/>
  <c r="H6" i="5"/>
  <c r="N11" i="5"/>
  <c r="N7" i="5"/>
  <c r="O6" i="4"/>
  <c r="I10" i="7"/>
  <c r="H10" i="7"/>
  <c r="D27" i="3"/>
  <c r="E27" i="3"/>
  <c r="F28" i="5"/>
  <c r="K28" i="5"/>
  <c r="N17" i="5"/>
  <c r="I9" i="7"/>
  <c r="I15" i="7"/>
  <c r="F27" i="3"/>
  <c r="E34" i="1"/>
  <c r="I21" i="4"/>
  <c r="C28" i="4"/>
  <c r="D28" i="5"/>
  <c r="H16" i="5"/>
  <c r="I19" i="4"/>
  <c r="O14" i="4"/>
  <c r="B28" i="5"/>
  <c r="H21" i="6"/>
  <c r="I11" i="6"/>
  <c r="I7" i="6"/>
  <c r="H6" i="6"/>
  <c r="H24" i="7"/>
  <c r="H7" i="7"/>
  <c r="D27" i="8"/>
  <c r="I19" i="8"/>
  <c r="H18" i="8"/>
  <c r="D29" i="1"/>
  <c r="D34" i="1"/>
  <c r="C34" i="1"/>
  <c r="I8" i="4"/>
  <c r="O21" i="4"/>
  <c r="I28" i="5"/>
  <c r="H11" i="5"/>
  <c r="L28" i="5"/>
  <c r="N15" i="5"/>
  <c r="N5" i="5"/>
  <c r="I25" i="6"/>
  <c r="H17" i="6"/>
  <c r="I24" i="7"/>
  <c r="H19" i="7"/>
  <c r="H25" i="8"/>
  <c r="O8" i="4"/>
  <c r="M28" i="5"/>
  <c r="H27" i="5"/>
  <c r="H7" i="5"/>
  <c r="B16" i="6"/>
  <c r="B14" i="6"/>
  <c r="H14" i="6"/>
  <c r="B4" i="6"/>
  <c r="H4" i="6"/>
  <c r="B6" i="6"/>
  <c r="I6" i="6"/>
  <c r="B22" i="6"/>
  <c r="I24" i="6"/>
  <c r="H19" i="6"/>
  <c r="I9" i="6"/>
  <c r="I19" i="7"/>
  <c r="I14" i="6"/>
  <c r="I22" i="6"/>
  <c r="H22" i="6"/>
  <c r="I16" i="6"/>
  <c r="H16" i="6"/>
  <c r="I4" i="6"/>
  <c r="M28" i="4"/>
  <c r="I23" i="7"/>
  <c r="I4" i="7"/>
  <c r="H26" i="6"/>
  <c r="I9" i="8"/>
  <c r="H12" i="7"/>
  <c r="I18" i="4"/>
  <c r="J28" i="4"/>
  <c r="K28" i="4"/>
  <c r="I10" i="4"/>
  <c r="P28" i="4"/>
  <c r="O28" i="5"/>
  <c r="N4" i="5"/>
  <c r="I3" i="7"/>
  <c r="G27" i="7"/>
  <c r="H21" i="7"/>
  <c r="H14" i="7"/>
  <c r="H6" i="7"/>
  <c r="H16" i="8"/>
  <c r="I14" i="8"/>
  <c r="I4" i="8"/>
  <c r="G27" i="8"/>
  <c r="I24" i="4"/>
  <c r="N28" i="4"/>
  <c r="I25" i="4"/>
  <c r="I17" i="4"/>
  <c r="I9" i="4"/>
  <c r="I7" i="4"/>
  <c r="O10" i="4"/>
  <c r="G28" i="5"/>
  <c r="H17" i="5"/>
  <c r="J28" i="5"/>
  <c r="N24" i="5"/>
  <c r="N20" i="5"/>
  <c r="I21" i="6"/>
  <c r="I14" i="7"/>
  <c r="H13" i="7"/>
  <c r="H11" i="7"/>
  <c r="H8" i="7"/>
  <c r="E27" i="8"/>
  <c r="I16" i="8"/>
  <c r="B24" i="1"/>
  <c r="I15" i="4"/>
  <c r="O16" i="4"/>
  <c r="H3" i="7"/>
  <c r="D27" i="7"/>
  <c r="I25" i="7"/>
  <c r="I3" i="6"/>
  <c r="I18" i="6"/>
  <c r="E29" i="1"/>
  <c r="C29" i="1"/>
  <c r="A29" i="1"/>
  <c r="B29" i="1"/>
  <c r="B34" i="1"/>
  <c r="A34" i="1"/>
  <c r="C27" i="3"/>
  <c r="O12" i="4"/>
  <c r="I12" i="4"/>
  <c r="I6" i="4"/>
  <c r="I28" i="4"/>
  <c r="O13" i="4"/>
  <c r="O9" i="4"/>
  <c r="O28" i="4"/>
  <c r="H21" i="5"/>
  <c r="H19" i="5"/>
  <c r="H22" i="5"/>
  <c r="H13" i="5"/>
  <c r="H28" i="5"/>
  <c r="N23" i="5"/>
  <c r="C27" i="6"/>
  <c r="H3" i="6"/>
  <c r="D27" i="6"/>
  <c r="I20" i="6"/>
  <c r="F27" i="6"/>
  <c r="H26" i="8"/>
  <c r="B10" i="2"/>
  <c r="B20" i="2"/>
  <c r="B14" i="3"/>
  <c r="B27" i="2"/>
  <c r="B12" i="3"/>
  <c r="B9" i="2"/>
  <c r="B22" i="2"/>
  <c r="B4" i="2"/>
  <c r="B17" i="2"/>
  <c r="B7" i="3"/>
  <c r="B15" i="2"/>
  <c r="B15" i="3"/>
  <c r="B13" i="3"/>
  <c r="B21" i="3"/>
  <c r="B3" i="3"/>
  <c r="B10" i="3"/>
  <c r="B6" i="3"/>
  <c r="B23" i="3"/>
  <c r="B25" i="2"/>
  <c r="B16" i="3"/>
  <c r="B18" i="2"/>
  <c r="B23" i="2"/>
  <c r="B19" i="3"/>
  <c r="B24" i="2"/>
  <c r="B16" i="2"/>
  <c r="B4" i="3"/>
  <c r="B3" i="2"/>
  <c r="B27" i="3"/>
  <c r="B14" i="2"/>
  <c r="B19" i="2"/>
  <c r="B25" i="3"/>
  <c r="B11" i="3"/>
  <c r="B8" i="3"/>
  <c r="B9" i="3"/>
  <c r="B8" i="2"/>
  <c r="B17" i="3"/>
  <c r="B26" i="3"/>
  <c r="B20" i="3"/>
  <c r="B12" i="2"/>
  <c r="B24" i="3"/>
  <c r="B22" i="3"/>
  <c r="B26" i="2"/>
  <c r="B11" i="2"/>
  <c r="B21" i="2"/>
  <c r="B5" i="3"/>
  <c r="B13" i="2"/>
  <c r="B18" i="3"/>
  <c r="B5" i="2"/>
  <c r="B6" i="2"/>
  <c r="B7" i="2"/>
  <c r="N28" i="5"/>
  <c r="H21" i="2"/>
  <c r="I21" i="2"/>
  <c r="I11" i="3"/>
  <c r="H11" i="3"/>
  <c r="I10" i="3"/>
  <c r="H10" i="3"/>
  <c r="I11" i="2"/>
  <c r="H11" i="2"/>
  <c r="H3" i="2"/>
  <c r="I3" i="2"/>
  <c r="I3" i="3"/>
  <c r="H3" i="3"/>
  <c r="I22" i="2"/>
  <c r="H22" i="2"/>
  <c r="H14" i="3"/>
  <c r="I14" i="3"/>
  <c r="H5" i="2"/>
  <c r="I5" i="2"/>
  <c r="H17" i="3"/>
  <c r="I17" i="3"/>
  <c r="I24" i="2"/>
  <c r="H24" i="2"/>
  <c r="H15" i="3"/>
  <c r="I15" i="3"/>
  <c r="I12" i="2"/>
  <c r="H12" i="2"/>
  <c r="I25" i="3"/>
  <c r="H25" i="3"/>
  <c r="I25" i="2"/>
  <c r="H25" i="2"/>
  <c r="I7" i="2"/>
  <c r="H7" i="2"/>
  <c r="I13" i="2"/>
  <c r="H13" i="2"/>
  <c r="I26" i="2"/>
  <c r="H26" i="2"/>
  <c r="I20" i="3"/>
  <c r="H20" i="3"/>
  <c r="H9" i="3"/>
  <c r="I9" i="3"/>
  <c r="H19" i="2"/>
  <c r="I19" i="2"/>
  <c r="I4" i="3"/>
  <c r="H4" i="3"/>
  <c r="I23" i="2"/>
  <c r="H23" i="2"/>
  <c r="I23" i="3"/>
  <c r="H23" i="3"/>
  <c r="H21" i="3"/>
  <c r="I21" i="3"/>
  <c r="H7" i="3"/>
  <c r="I7" i="3"/>
  <c r="H9" i="2"/>
  <c r="I9" i="2"/>
  <c r="I20" i="2"/>
  <c r="H20" i="2"/>
  <c r="H24" i="3"/>
  <c r="I24" i="3"/>
  <c r="H16" i="3"/>
  <c r="I16" i="3"/>
  <c r="H4" i="2"/>
  <c r="I4" i="2"/>
  <c r="I18" i="3"/>
  <c r="H18" i="3"/>
  <c r="H8" i="2"/>
  <c r="I8" i="2"/>
  <c r="I19" i="3"/>
  <c r="H19" i="3"/>
  <c r="I15" i="2"/>
  <c r="H15" i="2"/>
  <c r="H6" i="2"/>
  <c r="I6" i="2"/>
  <c r="I5" i="3"/>
  <c r="H5" i="3"/>
  <c r="I22" i="3"/>
  <c r="H22" i="3"/>
  <c r="H26" i="3"/>
  <c r="I26" i="3"/>
  <c r="H8" i="3"/>
  <c r="I8" i="3"/>
  <c r="H14" i="2"/>
  <c r="I14" i="2"/>
  <c r="I16" i="2"/>
  <c r="H16" i="2"/>
  <c r="H18" i="2"/>
  <c r="I18" i="2"/>
  <c r="H6" i="3"/>
  <c r="I6" i="3"/>
  <c r="H13" i="3"/>
  <c r="I13" i="3"/>
  <c r="H17" i="2"/>
  <c r="I17" i="2"/>
  <c r="I12" i="3"/>
  <c r="H12" i="3"/>
  <c r="I10" i="2"/>
  <c r="H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微软用户</author>
  </authors>
  <commentList>
    <comment ref="B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vssdb2:
select count(*) from c2home_user where Usertype='1'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微软用户</author>
  </authors>
  <commentList>
    <comment ref="B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vssdb2:
select count(*) from c2home_user where Usertype='2'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微软用户</author>
  </authors>
  <commentList>
    <comment ref="B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vssdb2:
select count(*) from c2home_user where Usertype='2'</t>
        </r>
      </text>
    </comment>
  </commentList>
</comments>
</file>

<file path=xl/sharedStrings.xml><?xml version="1.0" encoding="utf-8"?>
<sst xmlns="http://schemas.openxmlformats.org/spreadsheetml/2006/main" count="446" uniqueCount="158">
  <si>
    <t>地市</t>
  </si>
  <si>
    <t>开户数</t>
  </si>
  <si>
    <t>集团数</t>
  </si>
  <si>
    <t>一周活性用户</t>
  </si>
  <si>
    <t>成都</t>
  </si>
  <si>
    <t>内江</t>
  </si>
  <si>
    <t>德阳</t>
  </si>
  <si>
    <t>遂宁</t>
  </si>
  <si>
    <t>攀枝花</t>
  </si>
  <si>
    <t>达州</t>
  </si>
  <si>
    <t>宜宾</t>
  </si>
  <si>
    <t>自贡</t>
  </si>
  <si>
    <t>绵阳</t>
  </si>
  <si>
    <t>南充</t>
  </si>
  <si>
    <t>广安</t>
  </si>
  <si>
    <t>巴中</t>
  </si>
  <si>
    <t>泸州</t>
  </si>
  <si>
    <t>乐山</t>
  </si>
  <si>
    <t>凉山</t>
  </si>
  <si>
    <t>雅安</t>
  </si>
  <si>
    <t>甘孜</t>
  </si>
  <si>
    <t>阿坝</t>
  </si>
  <si>
    <t>广元</t>
  </si>
  <si>
    <t>总数</t>
  </si>
  <si>
    <t>时间</t>
  </si>
  <si>
    <t>总话单条数</t>
  </si>
  <si>
    <t>点对点条数</t>
  </si>
  <si>
    <t>群发条数</t>
  </si>
  <si>
    <t>群发总量</t>
  </si>
  <si>
    <t>总短信下发量</t>
  </si>
  <si>
    <t>09:00:00-09:59:59</t>
  </si>
  <si>
    <t>总彩信下发量</t>
  </si>
  <si>
    <t>总用户量</t>
  </si>
  <si>
    <t>当前小时每万用户点对点短信量</t>
  </si>
  <si>
    <t>当前小时每万用户短信下发量</t>
  </si>
  <si>
    <t>00:00:00-00:59:59</t>
  </si>
  <si>
    <t>01:00:00-01:59:59</t>
  </si>
  <si>
    <t>02:00:00-02:59:59</t>
  </si>
  <si>
    <t>03:00:00-03:59:59</t>
  </si>
  <si>
    <t>04:00:00-04:59:59</t>
  </si>
  <si>
    <t>05:00:00-05:59:59</t>
  </si>
  <si>
    <t>06:00:00-06:59:59</t>
  </si>
  <si>
    <t>07:00:00-07:59:59</t>
  </si>
  <si>
    <t>08:00:00-08:59:59</t>
  </si>
  <si>
    <t>收到消息数</t>
  </si>
  <si>
    <t>VSS平台回复行业网关消息数</t>
  </si>
  <si>
    <t>正常</t>
  </si>
  <si>
    <t>上行流控</t>
  </si>
  <si>
    <t>v网用户权限问题</t>
  </si>
  <si>
    <t>非v网用户</t>
  </si>
  <si>
    <t>行业网关错误消息</t>
  </si>
  <si>
    <t>存储过程翻译错误</t>
  </si>
  <si>
    <t>其它</t>
  </si>
  <si>
    <t>下发消息数</t>
  </si>
  <si>
    <t>行业网关回复VSS平台消息数</t>
  </si>
  <si>
    <t>下行流控</t>
  </si>
  <si>
    <t>源地址错误</t>
  </si>
  <si>
    <t>10:00:00-10:59:59</t>
  </si>
  <si>
    <t>11:00:00-11:59:59</t>
  </si>
  <si>
    <t>12:00:00-12:59:59</t>
  </si>
  <si>
    <t>13:00:00-13:59:59</t>
  </si>
  <si>
    <t>14:00:00-14:59:59</t>
  </si>
  <si>
    <t>15:00:00-15:59:59</t>
  </si>
  <si>
    <t>16:00:00-16:59:59</t>
  </si>
  <si>
    <t>17:00:00-17:59:59</t>
  </si>
  <si>
    <t>18:00:00-18:59:59</t>
  </si>
  <si>
    <t>19:00:00-19:59:59</t>
  </si>
  <si>
    <t>20:00:00-20:59:59</t>
  </si>
  <si>
    <t>21:00:00-21:59:59</t>
  </si>
  <si>
    <t>22:00:00-22:59:59</t>
  </si>
  <si>
    <t>23:00:00-23:59:59</t>
  </si>
  <si>
    <t>主叫用户为非V网用户</t>
  </si>
  <si>
    <t>主叫或被叫不符合短号彩信业务规范</t>
  </si>
  <si>
    <t>上行请求消息为空</t>
  </si>
  <si>
    <t>请求消息时主叫或被叫号码为空</t>
  </si>
  <si>
    <t>地址错误</t>
  </si>
  <si>
    <t>服务被拒绝</t>
  </si>
  <si>
    <t>*</t>
  </si>
  <si>
    <t>眉山</t>
    <phoneticPr fontId="3" type="noConversion"/>
  </si>
  <si>
    <t>资阳</t>
    <phoneticPr fontId="3" type="noConversion"/>
  </si>
  <si>
    <t>总彩信下发量</t>
    <phoneticPr fontId="7" type="noConversion"/>
  </si>
  <si>
    <t>当前小时每万用户点对点彩信量</t>
    <phoneticPr fontId="7" type="noConversion"/>
  </si>
  <si>
    <t>当前小时每万用户彩信下发量</t>
    <phoneticPr fontId="7" type="noConversion"/>
  </si>
  <si>
    <t>朋友圈短号彩信业务用户使用情况统计</t>
    <phoneticPr fontId="3" type="noConversion"/>
  </si>
  <si>
    <t>朋友圈短号短信业务用户使用情况统计</t>
    <phoneticPr fontId="3" type="noConversion"/>
  </si>
  <si>
    <t>总数</t>
    <phoneticPr fontId="7" type="noConversion"/>
  </si>
  <si>
    <t>合家欢短号短信业务用户使用情况统计</t>
    <phoneticPr fontId="3" type="noConversion"/>
  </si>
  <si>
    <t>短号彩信收发性能指标</t>
    <phoneticPr fontId="3" type="noConversion"/>
  </si>
  <si>
    <t>短号短信收发性能指标</t>
    <phoneticPr fontId="3" type="noConversion"/>
  </si>
  <si>
    <t>短号彩信业务用户使用情况统计</t>
    <phoneticPr fontId="3" type="noConversion"/>
  </si>
  <si>
    <t>短号短信业务用户使用情况统计</t>
    <phoneticPr fontId="3" type="noConversion"/>
  </si>
  <si>
    <t>00:00:00-00:59:59</t>
    <phoneticPr fontId="3" type="noConversion"/>
  </si>
  <si>
    <t>销户数</t>
    <phoneticPr fontId="3" type="noConversion"/>
  </si>
  <si>
    <t>--------------------------------------</t>
  </si>
  <si>
    <t>---------------------------------------------------------------------</t>
  </si>
  <si>
    <t>sstj</t>
  </si>
  <si>
    <t>begin</t>
  </si>
  <si>
    <t>hx_user---------</t>
  </si>
  <si>
    <t>chengdu</t>
  </si>
  <si>
    <t>neijiang</t>
  </si>
  <si>
    <t>deyang</t>
  </si>
  <si>
    <t>suining</t>
  </si>
  <si>
    <t>panzhihua</t>
  </si>
  <si>
    <t>dazhou</t>
  </si>
  <si>
    <t>yibin</t>
  </si>
  <si>
    <t>zigong</t>
  </si>
  <si>
    <t>mianyang</t>
  </si>
  <si>
    <t>nanchong</t>
  </si>
  <si>
    <t>guangan</t>
  </si>
  <si>
    <t>bazhong</t>
  </si>
  <si>
    <t>luzhou</t>
  </si>
  <si>
    <t>leshan</t>
  </si>
  <si>
    <t>liangshan</t>
  </si>
  <si>
    <t>yaan</t>
  </si>
  <si>
    <t>ganzi</t>
  </si>
  <si>
    <t>aba</t>
  </si>
  <si>
    <t>guangyuan</t>
  </si>
  <si>
    <t>ziyang</t>
  </si>
  <si>
    <t>meishan</t>
  </si>
  <si>
    <t>TOTAL</t>
  </si>
  <si>
    <t>record</t>
  </si>
  <si>
    <t>tj</t>
  </si>
  <si>
    <t>in</t>
  </si>
  <si>
    <t>information</t>
  </si>
  <si>
    <t>----------------</t>
  </si>
  <si>
    <t>time</t>
  </si>
  <si>
    <t>rec_sum</t>
  </si>
  <si>
    <t>ptop</t>
  </si>
  <si>
    <t>group</t>
  </si>
  <si>
    <t>gr_sum</t>
  </si>
  <si>
    <t>total</t>
  </si>
  <si>
    <t>-------------------------</t>
  </si>
  <si>
    <t>of</t>
  </si>
  <si>
    <t>----------------------</t>
  </si>
  <si>
    <t>deli</t>
  </si>
  <si>
    <t>deli_ok</t>
  </si>
  <si>
    <t>deli_fl</t>
  </si>
  <si>
    <t>wrong1</t>
  </si>
  <si>
    <t>wrong2</t>
  </si>
  <si>
    <t>wrong3</t>
  </si>
  <si>
    <t>wrong4</t>
  </si>
  <si>
    <t>deli_rsp</t>
  </si>
  <si>
    <t>submit</t>
  </si>
  <si>
    <t>sub_ok</t>
  </si>
  <si>
    <t>sub_fl</t>
  </si>
  <si>
    <t>wrong5</t>
  </si>
  <si>
    <t>sub_rsp</t>
  </si>
  <si>
    <t>-----------------------------</t>
  </si>
  <si>
    <t>end</t>
  </si>
  <si>
    <t>----------------------------------------</t>
  </si>
  <si>
    <t>deliver</t>
  </si>
  <si>
    <t>de_r_ok</t>
  </si>
  <si>
    <t>de_r_all</t>
  </si>
  <si>
    <t>sub_r_ok</t>
  </si>
  <si>
    <t>sumflow</t>
  </si>
  <si>
    <t>sub_r_all</t>
  </si>
  <si>
    <t>ssdbtj</t>
  </si>
  <si>
    <t>20170616:information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</si>
</sst>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5" x14ac:knownFonts="1">
    <font>
      <sz val="10"/>
      <name val="Arial"/>
      <family val="2"/>
    </font>
    <font>
      <b/>
      <sz val="14"/>
      <color indexed="10"/>
      <name val="Times New Roman"/>
      <family val="1"/>
    </font>
    <font>
      <sz val="12"/>
      <name val="Times New Roman"/>
      <family val="1"/>
    </font>
    <font>
      <sz val="9"/>
      <name val="宋体"/>
      <charset val="134"/>
    </font>
    <font>
      <b/>
      <sz val="14"/>
      <color indexed="10"/>
      <name val="宋体"/>
      <charset val="134"/>
    </font>
    <font>
      <sz val="10"/>
      <name val="Arial"/>
      <family val="2"/>
    </font>
    <font>
      <sz val="12"/>
      <name val="宋体"/>
      <charset val="134"/>
    </font>
    <font>
      <sz val="9"/>
      <name val="宋体"/>
      <charset val="134"/>
    </font>
    <font>
      <b/>
      <sz val="9"/>
      <color indexed="81"/>
      <name val="Tahoma"/>
      <family val="2"/>
    </font>
    <font>
      <sz val="12"/>
      <name val="宋体"/>
      <charset val="134"/>
    </font>
    <font>
      <sz val="12"/>
      <name val="宋体"/>
      <charset val="134"/>
    </font>
    <font>
      <b/>
      <sz val="14"/>
      <color indexed="10"/>
      <name val="宋体"/>
      <charset val="134"/>
    </font>
    <font>
      <sz val="9"/>
      <name val="宋体"/>
      <charset val="134"/>
    </font>
    <font>
      <b/>
      <sz val="14"/>
      <color indexed="10"/>
      <name val="宋体"/>
      <charset val="134"/>
    </font>
    <font>
      <sz val="11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7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2">
    <xf numFmtId="0" fontId="0" fillId="0" borderId="0" applyNumberFormat="0" applyFon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0" fontId="5" fillId="0" borderId="0" applyNumberFormat="0" applyFon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27">
    <xf numFmtId="0" fontId="0" fillId="0" borderId="0" xfId="0" applyNumberFormat="1" applyFont="1" applyFill="1" applyBorder="1" applyAlignment="1"/>
    <xf numFmtId="0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right"/>
    </xf>
    <xf numFmtId="0" fontId="2" fillId="4" borderId="1" xfId="0" applyNumberFormat="1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right"/>
    </xf>
    <xf numFmtId="0" fontId="6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9" fillId="2" borderId="1" xfId="0" applyNumberFormat="1" applyFont="1" applyFill="1" applyBorder="1" applyAlignment="1">
      <alignment horizontal="center" vertical="center" wrapText="1"/>
    </xf>
    <xf numFmtId="0" fontId="10" fillId="3" borderId="1" xfId="0" applyNumberFormat="1" applyFont="1" applyFill="1" applyBorder="1" applyAlignment="1">
      <alignment horizontal="right"/>
    </xf>
    <xf numFmtId="0" fontId="0" fillId="0" borderId="0" xfId="0" applyFont="1" applyFill="1" applyBorder="1" applyAlignment="1"/>
    <xf numFmtId="176" fontId="0" fillId="0" borderId="0" xfId="0" applyNumberFormat="1" applyFont="1" applyFill="1" applyBorder="1" applyAlignment="1"/>
    <xf numFmtId="0" fontId="6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3" xfId="0" applyNumberFormat="1" applyFont="1" applyFill="1" applyBorder="1" applyAlignment="1">
      <alignment horizontal="center"/>
    </xf>
    <xf numFmtId="0" fontId="0" fillId="0" borderId="4" xfId="0" applyNumberFormat="1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0" fillId="0" borderId="3" xfId="0" applyNumberFormat="1" applyFont="1" applyFill="1" applyBorder="1" applyAlignment="1"/>
    <xf numFmtId="0" fontId="0" fillId="0" borderId="4" xfId="0" applyNumberFormat="1" applyFont="1" applyFill="1" applyBorder="1" applyAlignment="1"/>
    <xf numFmtId="0" fontId="1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22">
    <cellStyle name="常规" xfId="0" builtinId="0"/>
    <cellStyle name="常规 2" xfId="1" xr:uid="{00000000-0005-0000-0000-000001000000}"/>
    <cellStyle name="常规 2 2" xfId="2" xr:uid="{00000000-0005-0000-0000-000002000000}"/>
    <cellStyle name="常规 2 3" xfId="3" xr:uid="{00000000-0005-0000-0000-000003000000}"/>
    <cellStyle name="常规 3" xfId="4" xr:uid="{00000000-0005-0000-0000-000004000000}"/>
    <cellStyle name="常规 3 2" xfId="5" xr:uid="{00000000-0005-0000-0000-000005000000}"/>
    <cellStyle name="常规 3 3" xfId="6" xr:uid="{00000000-0005-0000-0000-000006000000}"/>
    <cellStyle name="常规 3 4" xfId="7" xr:uid="{00000000-0005-0000-0000-000007000000}"/>
    <cellStyle name="常规 3 5" xfId="8" xr:uid="{00000000-0005-0000-0000-000008000000}"/>
    <cellStyle name="常规 3 6" xfId="9" xr:uid="{00000000-0005-0000-0000-000009000000}"/>
    <cellStyle name="常规 4" xfId="10" xr:uid="{00000000-0005-0000-0000-00000A000000}"/>
    <cellStyle name="常规 4 2" xfId="11" xr:uid="{00000000-0005-0000-0000-00000B000000}"/>
    <cellStyle name="常规 5" xfId="12" xr:uid="{00000000-0005-0000-0000-00000C000000}"/>
    <cellStyle name="常规 5 2" xfId="13" xr:uid="{00000000-0005-0000-0000-00000D000000}"/>
    <cellStyle name="常规 5 3" xfId="14" xr:uid="{00000000-0005-0000-0000-00000E000000}"/>
    <cellStyle name="常规 5 4" xfId="15" xr:uid="{00000000-0005-0000-0000-00000F000000}"/>
    <cellStyle name="常规 5 5" xfId="16" xr:uid="{00000000-0005-0000-0000-000010000000}"/>
    <cellStyle name="常规 5 6" xfId="17" xr:uid="{00000000-0005-0000-0000-000011000000}"/>
    <cellStyle name="常规 6" xfId="18" xr:uid="{00000000-0005-0000-0000-000012000000}"/>
    <cellStyle name="常规 7" xfId="19" xr:uid="{00000000-0005-0000-0000-000013000000}"/>
    <cellStyle name="常规 8" xfId="20" xr:uid="{00000000-0005-0000-0000-000014000000}"/>
    <cellStyle name="常规 9" xfId="21" xr:uid="{00000000-0005-0000-0000-000015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FF00"/>
      <rgbColor rgb="00000080"/>
      <rgbColor rgb="00808000"/>
      <rgbColor rgb="00808000"/>
      <rgbColor rgb="00008080"/>
      <rgbColor rgb="003399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CCFFC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zoomScaleNormal="100" workbookViewId="0">
      <selection activeCell="H7" sqref="H7"/>
    </sheetView>
  </sheetViews>
  <sheetFormatPr defaultRowHeight="13.35" x14ac:dyDescent="0.25"/>
  <cols>
    <col min="1" max="1" width="18" bestFit="1" customWidth="1"/>
    <col min="2" max="2" width="11" bestFit="1" customWidth="1"/>
    <col min="3" max="4" width="10.109375" bestFit="1" customWidth="1"/>
    <col min="5" max="5" width="11" bestFit="1" customWidth="1"/>
    <col min="6" max="6" width="10.109375" bestFit="1" customWidth="1"/>
    <col min="7" max="9" width="9.6640625" bestFit="1" customWidth="1"/>
  </cols>
  <sheetData>
    <row r="1" spans="1:5" ht="39.950000000000003" customHeight="1" x14ac:dyDescent="0.25">
      <c r="A1" s="13" t="str">
        <f>"全省开通短号短（彩）信业务21地市用户统计数据("&amp;原始数据!A216&amp;")"</f>
        <v>全省开通短号短（彩）信业务21地市用户统计数据(20170616)</v>
      </c>
      <c r="B1" s="14"/>
      <c r="C1" s="14"/>
      <c r="D1" s="14"/>
      <c r="E1" s="15"/>
    </row>
    <row r="2" spans="1:5" ht="29.95" customHeight="1" x14ac:dyDescent="0.25">
      <c r="A2" s="1" t="s">
        <v>0</v>
      </c>
      <c r="B2" s="1" t="s">
        <v>1</v>
      </c>
      <c r="C2" s="12" t="s">
        <v>92</v>
      </c>
      <c r="D2" s="1" t="s">
        <v>2</v>
      </c>
      <c r="E2" s="1" t="s">
        <v>3</v>
      </c>
    </row>
    <row r="3" spans="1:5" ht="15" customHeight="1" x14ac:dyDescent="0.3">
      <c r="A3" s="2" t="s">
        <v>4</v>
      </c>
      <c r="B3" s="3">
        <f>原始数据!C216</f>
        <v>3353050</v>
      </c>
      <c r="C3" s="3">
        <f>原始数据!C217</f>
        <v>1668558</v>
      </c>
      <c r="D3" s="3">
        <f>原始数据!C218</f>
        <v>300706</v>
      </c>
      <c r="E3" s="7">
        <f>原始数据!A3</f>
        <v>468279</v>
      </c>
    </row>
    <row r="4" spans="1:5" ht="15" customHeight="1" x14ac:dyDescent="0.3">
      <c r="A4" s="2" t="s">
        <v>5</v>
      </c>
      <c r="B4" s="3">
        <f>原始数据!D216</f>
        <v>322145</v>
      </c>
      <c r="C4" s="3">
        <f>原始数据!D217</f>
        <v>248569</v>
      </c>
      <c r="D4" s="3">
        <f>原始数据!D218</f>
        <v>41215</v>
      </c>
      <c r="E4" s="7">
        <f>原始数据!A4</f>
        <v>52735</v>
      </c>
    </row>
    <row r="5" spans="1:5" ht="15" customHeight="1" x14ac:dyDescent="0.3">
      <c r="A5" s="2" t="s">
        <v>6</v>
      </c>
      <c r="B5" s="3">
        <f>原始数据!E216</f>
        <v>588450</v>
      </c>
      <c r="C5" s="3">
        <f>原始数据!E217</f>
        <v>487397</v>
      </c>
      <c r="D5" s="3">
        <f>原始数据!E218</f>
        <v>96186</v>
      </c>
      <c r="E5" s="7">
        <f>原始数据!A5</f>
        <v>115188</v>
      </c>
    </row>
    <row r="6" spans="1:5" ht="15" customHeight="1" x14ac:dyDescent="0.3">
      <c r="A6" s="2" t="s">
        <v>7</v>
      </c>
      <c r="B6" s="3">
        <f>原始数据!F216</f>
        <v>305767</v>
      </c>
      <c r="C6" s="3">
        <f>原始数据!F217</f>
        <v>332008</v>
      </c>
      <c r="D6" s="3">
        <f>原始数据!F218</f>
        <v>33881</v>
      </c>
      <c r="E6" s="7">
        <f>原始数据!A6</f>
        <v>55904</v>
      </c>
    </row>
    <row r="7" spans="1:5" ht="15" customHeight="1" x14ac:dyDescent="0.3">
      <c r="A7" s="2" t="s">
        <v>8</v>
      </c>
      <c r="B7" s="3">
        <f>原始数据!G216</f>
        <v>93765</v>
      </c>
      <c r="C7" s="3">
        <f>原始数据!G217</f>
        <v>221569</v>
      </c>
      <c r="D7" s="3">
        <f>原始数据!G218</f>
        <v>31142</v>
      </c>
      <c r="E7" s="7">
        <f>原始数据!A7</f>
        <v>49761</v>
      </c>
    </row>
    <row r="8" spans="1:5" ht="15" customHeight="1" x14ac:dyDescent="0.3">
      <c r="A8" s="2" t="s">
        <v>9</v>
      </c>
      <c r="B8" s="3">
        <f>原始数据!H216</f>
        <v>592338</v>
      </c>
      <c r="C8" s="3">
        <f>原始数据!H217</f>
        <v>636676</v>
      </c>
      <c r="D8" s="3">
        <f>原始数据!H218</f>
        <v>104799</v>
      </c>
      <c r="E8" s="7">
        <f>原始数据!A8</f>
        <v>119644</v>
      </c>
    </row>
    <row r="9" spans="1:5" ht="15" customHeight="1" x14ac:dyDescent="0.3">
      <c r="A9" s="2" t="s">
        <v>10</v>
      </c>
      <c r="B9" s="3">
        <f>原始数据!I216</f>
        <v>363374</v>
      </c>
      <c r="C9" s="3">
        <f>原始数据!I217</f>
        <v>434686</v>
      </c>
      <c r="D9" s="3">
        <f>原始数据!I218</f>
        <v>94908</v>
      </c>
      <c r="E9" s="7">
        <f>原始数据!A9</f>
        <v>91087</v>
      </c>
    </row>
    <row r="10" spans="1:5" ht="15" customHeight="1" x14ac:dyDescent="0.3">
      <c r="A10" s="2" t="s">
        <v>11</v>
      </c>
      <c r="B10" s="3">
        <f>原始数据!J216</f>
        <v>229517</v>
      </c>
      <c r="C10" s="3">
        <f>原始数据!J217</f>
        <v>207907</v>
      </c>
      <c r="D10" s="3">
        <f>原始数据!J218</f>
        <v>13912</v>
      </c>
      <c r="E10" s="7">
        <f>原始数据!A10</f>
        <v>48913</v>
      </c>
    </row>
    <row r="11" spans="1:5" ht="15" customHeight="1" x14ac:dyDescent="0.3">
      <c r="A11" s="2" t="s">
        <v>12</v>
      </c>
      <c r="B11" s="3">
        <f>原始数据!K216</f>
        <v>824266</v>
      </c>
      <c r="C11" s="3">
        <f>原始数据!K217</f>
        <v>506434</v>
      </c>
      <c r="D11" s="3">
        <f>原始数据!K218</f>
        <v>53835</v>
      </c>
      <c r="E11" s="7">
        <f>原始数据!A11</f>
        <v>143439</v>
      </c>
    </row>
    <row r="12" spans="1:5" ht="15" customHeight="1" x14ac:dyDescent="0.3">
      <c r="A12" s="2" t="s">
        <v>13</v>
      </c>
      <c r="B12" s="3">
        <f>原始数据!L216</f>
        <v>485082</v>
      </c>
      <c r="C12" s="3">
        <f>原始数据!L217</f>
        <v>421268</v>
      </c>
      <c r="D12" s="3">
        <f>原始数据!L218</f>
        <v>150261</v>
      </c>
      <c r="E12" s="7">
        <f>原始数据!A12</f>
        <v>90667</v>
      </c>
    </row>
    <row r="13" spans="1:5" ht="15" customHeight="1" x14ac:dyDescent="0.3">
      <c r="A13" s="2" t="s">
        <v>14</v>
      </c>
      <c r="B13" s="3">
        <f>原始数据!M216</f>
        <v>278560</v>
      </c>
      <c r="C13" s="3">
        <f>原始数据!M217</f>
        <v>368794</v>
      </c>
      <c r="D13" s="3">
        <f>原始数据!M218</f>
        <v>42412</v>
      </c>
      <c r="E13" s="7">
        <f>原始数据!A13</f>
        <v>49354</v>
      </c>
    </row>
    <row r="14" spans="1:5" ht="15" customHeight="1" x14ac:dyDescent="0.3">
      <c r="A14" s="2" t="s">
        <v>15</v>
      </c>
      <c r="B14" s="3">
        <f>原始数据!N216</f>
        <v>398149</v>
      </c>
      <c r="C14" s="3">
        <f>原始数据!N217</f>
        <v>184678</v>
      </c>
      <c r="D14" s="3">
        <f>原始数据!N218</f>
        <v>86517</v>
      </c>
      <c r="E14" s="7">
        <f>原始数据!A14</f>
        <v>50535</v>
      </c>
    </row>
    <row r="15" spans="1:5" ht="15" customHeight="1" x14ac:dyDescent="0.3">
      <c r="A15" s="2" t="s">
        <v>16</v>
      </c>
      <c r="B15" s="3">
        <f>原始数据!O216</f>
        <v>589480</v>
      </c>
      <c r="C15" s="3">
        <f>原始数据!O217</f>
        <v>432296</v>
      </c>
      <c r="D15" s="3">
        <f>原始数据!O218</f>
        <v>32656</v>
      </c>
      <c r="E15" s="7">
        <f>原始数据!A15</f>
        <v>78742</v>
      </c>
    </row>
    <row r="16" spans="1:5" ht="15" customHeight="1" x14ac:dyDescent="0.3">
      <c r="A16" s="2" t="s">
        <v>17</v>
      </c>
      <c r="B16" s="3">
        <f>原始数据!P216</f>
        <v>442879</v>
      </c>
      <c r="C16" s="3">
        <f>原始数据!P217</f>
        <v>362228</v>
      </c>
      <c r="D16" s="3">
        <f>原始数据!P218</f>
        <v>54540</v>
      </c>
      <c r="E16" s="7">
        <f>原始数据!A16</f>
        <v>74893</v>
      </c>
    </row>
    <row r="17" spans="1:6" ht="15" customHeight="1" x14ac:dyDescent="0.3">
      <c r="A17" s="2" t="s">
        <v>18</v>
      </c>
      <c r="B17" s="3">
        <f>原始数据!Q216</f>
        <v>480462</v>
      </c>
      <c r="C17" s="3">
        <f>原始数据!Q217</f>
        <v>291864</v>
      </c>
      <c r="D17" s="3">
        <f>原始数据!Q218</f>
        <v>38560</v>
      </c>
      <c r="E17" s="7">
        <f>原始数据!A17</f>
        <v>65398</v>
      </c>
    </row>
    <row r="18" spans="1:6" ht="15" customHeight="1" x14ac:dyDescent="0.3">
      <c r="A18" s="2" t="s">
        <v>19</v>
      </c>
      <c r="B18" s="3">
        <f>原始数据!R216</f>
        <v>247985</v>
      </c>
      <c r="C18" s="3">
        <f>原始数据!R217</f>
        <v>135828</v>
      </c>
      <c r="D18" s="3">
        <f>原始数据!R218</f>
        <v>32027</v>
      </c>
      <c r="E18" s="7">
        <f>原始数据!A18</f>
        <v>40798</v>
      </c>
    </row>
    <row r="19" spans="1:6" ht="15" customHeight="1" x14ac:dyDescent="0.3">
      <c r="A19" s="2" t="s">
        <v>20</v>
      </c>
      <c r="B19" s="3">
        <f>原始数据!S216</f>
        <v>91515</v>
      </c>
      <c r="C19" s="3">
        <f>原始数据!S217</f>
        <v>64884</v>
      </c>
      <c r="D19" s="3">
        <f>原始数据!S218</f>
        <v>5612</v>
      </c>
      <c r="E19" s="7">
        <f>原始数据!A19</f>
        <v>17112</v>
      </c>
    </row>
    <row r="20" spans="1:6" ht="15" customHeight="1" x14ac:dyDescent="0.3">
      <c r="A20" s="2" t="s">
        <v>21</v>
      </c>
      <c r="B20" s="3">
        <f>原始数据!T216</f>
        <v>116704</v>
      </c>
      <c r="C20" s="3">
        <f>原始数据!T217</f>
        <v>82961</v>
      </c>
      <c r="D20" s="3">
        <f>原始数据!T218</f>
        <v>5058</v>
      </c>
      <c r="E20" s="7">
        <f>原始数据!A20</f>
        <v>22904</v>
      </c>
    </row>
    <row r="21" spans="1:6" ht="15" customHeight="1" x14ac:dyDescent="0.3">
      <c r="A21" s="2" t="s">
        <v>22</v>
      </c>
      <c r="B21" s="3">
        <f>原始数据!U216</f>
        <v>391335</v>
      </c>
      <c r="C21" s="3">
        <f>原始数据!U217</f>
        <v>291674</v>
      </c>
      <c r="D21" s="3">
        <f>原始数据!U218</f>
        <v>41542</v>
      </c>
      <c r="E21" s="7">
        <f>原始数据!A21</f>
        <v>63663</v>
      </c>
    </row>
    <row r="22" spans="1:6" ht="15" customHeight="1" x14ac:dyDescent="0.3">
      <c r="A22" s="6" t="s">
        <v>79</v>
      </c>
      <c r="B22" s="3">
        <f>原始数据!V216</f>
        <v>311653</v>
      </c>
      <c r="C22" s="3">
        <f>原始数据!V217</f>
        <v>250558</v>
      </c>
      <c r="D22" s="3">
        <f>原始数据!V218</f>
        <v>15331</v>
      </c>
      <c r="E22" s="7">
        <f>原始数据!A22</f>
        <v>51231</v>
      </c>
    </row>
    <row r="23" spans="1:6" ht="15" customHeight="1" x14ac:dyDescent="0.3">
      <c r="A23" s="6" t="s">
        <v>78</v>
      </c>
      <c r="B23" s="3">
        <f>原始数据!W216</f>
        <v>392823</v>
      </c>
      <c r="C23" s="3">
        <f>原始数据!W217</f>
        <v>346165</v>
      </c>
      <c r="D23" s="3">
        <f>原始数据!W218</f>
        <v>51818</v>
      </c>
      <c r="E23" s="7">
        <f>原始数据!A23</f>
        <v>49347</v>
      </c>
    </row>
    <row r="24" spans="1:6" ht="15" customHeight="1" x14ac:dyDescent="0.3">
      <c r="A24" s="2" t="s">
        <v>23</v>
      </c>
      <c r="B24" s="3">
        <f>SUM(B3:B23)</f>
        <v>10899299</v>
      </c>
      <c r="C24" s="3">
        <f>SUM(C3:C23)</f>
        <v>7977002</v>
      </c>
      <c r="D24" s="3">
        <f>SUM(D3:D23)</f>
        <v>1326918</v>
      </c>
      <c r="E24" s="7">
        <f>SUM(E3:E23)</f>
        <v>1799594</v>
      </c>
    </row>
    <row r="27" spans="1:6" ht="39.950000000000003" customHeight="1" x14ac:dyDescent="0.25">
      <c r="A27" s="16" t="str">
        <f>"最忙时短信下发量("&amp;原始数据!A216&amp;")"</f>
        <v>最忙时短信下发量(20170616)</v>
      </c>
      <c r="B27" s="17"/>
      <c r="C27" s="17"/>
      <c r="D27" s="17"/>
      <c r="E27" s="17"/>
      <c r="F27" s="18"/>
    </row>
    <row r="28" spans="1:6" ht="29.95" customHeight="1" x14ac:dyDescent="0.25">
      <c r="A28" s="1" t="s">
        <v>24</v>
      </c>
      <c r="B28" s="1" t="s">
        <v>25</v>
      </c>
      <c r="C28" s="1" t="s">
        <v>26</v>
      </c>
      <c r="D28" s="1" t="s">
        <v>27</v>
      </c>
      <c r="E28" s="1" t="s">
        <v>28</v>
      </c>
      <c r="F28" s="1" t="s">
        <v>29</v>
      </c>
    </row>
    <row r="29" spans="1:6" ht="15" customHeight="1" x14ac:dyDescent="0.3">
      <c r="A29" s="2" t="str">
        <f>INDEX(短号短信业务统计!A3:A26,MATCH(MAX(短号短信业务统计!G3:G26),短号短信业务统计!G3:G26,0))</f>
        <v>18:00:00-18:59:59</v>
      </c>
      <c r="B29" s="7">
        <f>INDEX(短号短信业务统计!C3:C26,MATCH(MAX(短号短信业务统计!G3:G26),短号短信业务统计!G3:G26,0))</f>
        <v>83114</v>
      </c>
      <c r="C29" s="7">
        <f>INDEX(短号短信业务统计!D3:D26,MATCH(MAX(短号短信业务统计!G3:G26),短号短信业务统计!G3:G26,0))</f>
        <v>82752</v>
      </c>
      <c r="D29" s="7">
        <f>INDEX(短号短信业务统计!E3:E26,MATCH(MAX(短号短信业务统计!G3:G26),短号短信业务统计!G3:G26,0))</f>
        <v>362</v>
      </c>
      <c r="E29" s="7">
        <f>INDEX(短号短信业务统计!F3:F26,MATCH(MAX(短号短信业务统计!G3:G26),短号短信业务统计!G3:G26,0))</f>
        <v>165327</v>
      </c>
      <c r="F29" s="7">
        <f>MAX(短号短信业务统计!G3:G26)</f>
        <v>248079</v>
      </c>
    </row>
    <row r="32" spans="1:6" ht="39.950000000000003" customHeight="1" x14ac:dyDescent="0.25">
      <c r="A32" s="13" t="str">
        <f>"最忙时彩信下发量("&amp;原始数据!A216&amp;")"</f>
        <v>最忙时彩信下发量(20170616)</v>
      </c>
      <c r="B32" s="17"/>
      <c r="C32" s="17"/>
      <c r="D32" s="17"/>
      <c r="E32" s="17"/>
      <c r="F32" s="18"/>
    </row>
    <row r="33" spans="1:22" ht="29.95" customHeight="1" x14ac:dyDescent="0.25">
      <c r="A33" s="1" t="s">
        <v>24</v>
      </c>
      <c r="B33" s="1" t="s">
        <v>25</v>
      </c>
      <c r="C33" s="1" t="s">
        <v>26</v>
      </c>
      <c r="D33" s="1" t="s">
        <v>27</v>
      </c>
      <c r="E33" s="1" t="s">
        <v>28</v>
      </c>
      <c r="F33" s="1" t="s">
        <v>31</v>
      </c>
    </row>
    <row r="34" spans="1:22" ht="15" customHeight="1" x14ac:dyDescent="0.3">
      <c r="A34" s="2" t="str">
        <f>INDEX(短号彩信业务统计!A3:A26,MATCH(MAX(短号彩信业务统计!G3:G26),短号彩信业务统计!G3:G26,0))</f>
        <v>17:00:00-17:59:59</v>
      </c>
      <c r="B34" s="7">
        <f>INDEX(短号彩信业务统计!C3:C26,MATCH(MAX(短号彩信业务统计!G3:G26),短号彩信业务统计!G3:G26,0))</f>
        <v>1760</v>
      </c>
      <c r="C34" s="7">
        <f>INDEX(短号彩信业务统计!D3:D26,MATCH(MAX(短号彩信业务统计!G3:G26),短号彩信业务统计!G3:G26,0))</f>
        <v>1757</v>
      </c>
      <c r="D34" s="7">
        <f>INDEX(短号彩信业务统计!E3:E26,MATCH(MAX(短号彩信业务统计!G3:G26),短号彩信业务统计!G3:G26,0))</f>
        <v>3</v>
      </c>
      <c r="E34" s="7">
        <f>INDEX(短号彩信业务统计!F3:F26,MATCH(MAX(短号彩信业务统计!G3:G26),短号彩信业务统计!G3:G26,0))</f>
        <v>4323</v>
      </c>
      <c r="F34" s="7">
        <f>MAX(短号彩信业务统计!G3:G26)</f>
        <v>6080</v>
      </c>
    </row>
    <row r="36" spans="1:22" x14ac:dyDescent="0.25">
      <c r="A36" s="10"/>
      <c r="B36" s="10"/>
      <c r="C36" s="10"/>
      <c r="D36" s="10"/>
      <c r="E36" s="10"/>
      <c r="F36" s="10"/>
      <c r="G36" s="10"/>
      <c r="H36" s="11"/>
      <c r="I36" s="11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</sheetData>
  <mergeCells count="3">
    <mergeCell ref="A1:E1"/>
    <mergeCell ref="A27:F27"/>
    <mergeCell ref="A32:F32"/>
  </mergeCells>
  <phoneticPr fontId="3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zoomScaleNormal="100" workbookViewId="0">
      <selection activeCell="O12" sqref="O12"/>
    </sheetView>
  </sheetViews>
  <sheetFormatPr defaultRowHeight="13.35" x14ac:dyDescent="0.25"/>
  <cols>
    <col min="1" max="1" width="18" bestFit="1" customWidth="1"/>
    <col min="2" max="2" width="11" bestFit="1" customWidth="1"/>
    <col min="3" max="4" width="10" bestFit="1" customWidth="1"/>
    <col min="5" max="5" width="10.44140625" bestFit="1" customWidth="1"/>
    <col min="6" max="7" width="10" bestFit="1" customWidth="1"/>
    <col min="8" max="9" width="16" bestFit="1" customWidth="1"/>
  </cols>
  <sheetData>
    <row r="1" spans="1:9" ht="39.950000000000003" customHeight="1" x14ac:dyDescent="0.25">
      <c r="A1" s="19" t="s">
        <v>90</v>
      </c>
      <c r="B1" s="20"/>
      <c r="C1" s="20"/>
      <c r="D1" s="20"/>
      <c r="E1" s="20"/>
      <c r="F1" s="20"/>
      <c r="G1" s="20"/>
      <c r="H1" s="20"/>
      <c r="I1" s="21"/>
    </row>
    <row r="2" spans="1:9" ht="29.95" customHeight="1" x14ac:dyDescent="0.25">
      <c r="A2" s="1" t="s">
        <v>24</v>
      </c>
      <c r="B2" s="1" t="s">
        <v>32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33</v>
      </c>
      <c r="I2" s="1" t="s">
        <v>34</v>
      </c>
    </row>
    <row r="3" spans="1:9" ht="15" customHeight="1" x14ac:dyDescent="0.3">
      <c r="A3" s="2" t="s">
        <v>35</v>
      </c>
      <c r="B3" s="7">
        <f>'全省短号短（彩）信业务统计'!B24</f>
        <v>10899299</v>
      </c>
      <c r="C3" s="7">
        <f>原始数据!B28</f>
        <v>14471</v>
      </c>
      <c r="D3" s="7">
        <f>原始数据!C28</f>
        <v>14471</v>
      </c>
      <c r="E3" s="7">
        <f>原始数据!D28</f>
        <v>0</v>
      </c>
      <c r="F3" s="7">
        <f>原始数据!E28</f>
        <v>0</v>
      </c>
      <c r="G3" s="7">
        <f>原始数据!F28</f>
        <v>14471</v>
      </c>
      <c r="H3" s="5">
        <f t="shared" ref="H3:H26" si="0">D3/B3*10000</f>
        <v>13.277000658482715</v>
      </c>
      <c r="I3" s="5">
        <f t="shared" ref="I3:I26" si="1">G3/B3*10000</f>
        <v>13.277000658482715</v>
      </c>
    </row>
    <row r="4" spans="1:9" ht="15" customHeight="1" x14ac:dyDescent="0.3">
      <c r="A4" s="2" t="s">
        <v>36</v>
      </c>
      <c r="B4" s="7">
        <f>'全省短号短（彩）信业务统计'!B24</f>
        <v>10899299</v>
      </c>
      <c r="C4" s="7">
        <f>原始数据!B29</f>
        <v>6764</v>
      </c>
      <c r="D4" s="7">
        <f>原始数据!C29</f>
        <v>6763</v>
      </c>
      <c r="E4" s="7">
        <f>原始数据!D29</f>
        <v>1</v>
      </c>
      <c r="F4" s="7">
        <f>原始数据!E29</f>
        <v>33</v>
      </c>
      <c r="G4" s="7">
        <f>原始数据!F29</f>
        <v>6796</v>
      </c>
      <c r="H4" s="5">
        <f t="shared" si="0"/>
        <v>6.2049862105810654</v>
      </c>
      <c r="I4" s="5">
        <f t="shared" si="1"/>
        <v>6.2352633871224192</v>
      </c>
    </row>
    <row r="5" spans="1:9" ht="15" customHeight="1" x14ac:dyDescent="0.3">
      <c r="A5" s="2" t="s">
        <v>37</v>
      </c>
      <c r="B5" s="7">
        <f>'全省短号短（彩）信业务统计'!B24</f>
        <v>10899299</v>
      </c>
      <c r="C5" s="7">
        <f>原始数据!B30</f>
        <v>3918</v>
      </c>
      <c r="D5" s="7">
        <f>原始数据!C30</f>
        <v>3918</v>
      </c>
      <c r="E5" s="7">
        <f>原始数据!D30</f>
        <v>0</v>
      </c>
      <c r="F5" s="7">
        <f>原始数据!E30</f>
        <v>0</v>
      </c>
      <c r="G5" s="7">
        <f>原始数据!F30</f>
        <v>3918</v>
      </c>
      <c r="H5" s="5">
        <f t="shared" si="0"/>
        <v>3.5947265966370865</v>
      </c>
      <c r="I5" s="5">
        <f t="shared" si="1"/>
        <v>3.5947265966370865</v>
      </c>
    </row>
    <row r="6" spans="1:9" ht="15" customHeight="1" x14ac:dyDescent="0.3">
      <c r="A6" s="2" t="s">
        <v>38</v>
      </c>
      <c r="B6" s="7">
        <f>'全省短号短（彩）信业务统计'!B24</f>
        <v>10899299</v>
      </c>
      <c r="C6" s="7">
        <f>原始数据!B31</f>
        <v>2664</v>
      </c>
      <c r="D6" s="7">
        <f>原始数据!C31</f>
        <v>2664</v>
      </c>
      <c r="E6" s="7">
        <f>原始数据!D31</f>
        <v>0</v>
      </c>
      <c r="F6" s="7">
        <f>原始数据!E31</f>
        <v>0</v>
      </c>
      <c r="G6" s="7">
        <f>原始数据!F31</f>
        <v>2664</v>
      </c>
      <c r="H6" s="5">
        <f t="shared" si="0"/>
        <v>2.4441938880656453</v>
      </c>
      <c r="I6" s="5">
        <f t="shared" si="1"/>
        <v>2.4441938880656453</v>
      </c>
    </row>
    <row r="7" spans="1:9" ht="15" customHeight="1" x14ac:dyDescent="0.3">
      <c r="A7" s="2" t="s">
        <v>39</v>
      </c>
      <c r="B7" s="7">
        <f>'全省短号短（彩）信业务统计'!B24</f>
        <v>10899299</v>
      </c>
      <c r="C7" s="7">
        <f>原始数据!B32</f>
        <v>2976</v>
      </c>
      <c r="D7" s="7">
        <f>原始数据!C32</f>
        <v>2976</v>
      </c>
      <c r="E7" s="7">
        <f>原始数据!D32</f>
        <v>0</v>
      </c>
      <c r="F7" s="7">
        <f>原始数据!E32</f>
        <v>0</v>
      </c>
      <c r="G7" s="7">
        <f>原始数据!F32</f>
        <v>2976</v>
      </c>
      <c r="H7" s="5">
        <f t="shared" si="0"/>
        <v>2.7304508299111716</v>
      </c>
      <c r="I7" s="5">
        <f t="shared" si="1"/>
        <v>2.7304508299111716</v>
      </c>
    </row>
    <row r="8" spans="1:9" ht="15" customHeight="1" x14ac:dyDescent="0.3">
      <c r="A8" s="2" t="s">
        <v>40</v>
      </c>
      <c r="B8" s="7">
        <f>'全省短号短（彩）信业务统计'!B24</f>
        <v>10899299</v>
      </c>
      <c r="C8" s="7">
        <f>原始数据!B33</f>
        <v>5216</v>
      </c>
      <c r="D8" s="7">
        <f>原始数据!C33</f>
        <v>5215</v>
      </c>
      <c r="E8" s="7">
        <f>原始数据!D33</f>
        <v>1</v>
      </c>
      <c r="F8" s="7">
        <f>原始数据!E33</f>
        <v>2</v>
      </c>
      <c r="G8" s="7">
        <f>原始数据!F33</f>
        <v>5217</v>
      </c>
      <c r="H8" s="5">
        <f t="shared" si="0"/>
        <v>4.7847113837321098</v>
      </c>
      <c r="I8" s="5">
        <f t="shared" si="1"/>
        <v>4.7865463641285553</v>
      </c>
    </row>
    <row r="9" spans="1:9" ht="15" customHeight="1" x14ac:dyDescent="0.3">
      <c r="A9" s="2" t="s">
        <v>41</v>
      </c>
      <c r="B9" s="7">
        <f>'全省短号短（彩）信业务统计'!B24</f>
        <v>10899299</v>
      </c>
      <c r="C9" s="7">
        <f>原始数据!B34</f>
        <v>18033</v>
      </c>
      <c r="D9" s="7">
        <f>原始数据!C34</f>
        <v>18031</v>
      </c>
      <c r="E9" s="7">
        <f>原始数据!D34</f>
        <v>2</v>
      </c>
      <c r="F9" s="7">
        <f>原始数据!E34</f>
        <v>4</v>
      </c>
      <c r="G9" s="7">
        <f>原始数据!F34</f>
        <v>18035</v>
      </c>
      <c r="H9" s="5">
        <f t="shared" si="0"/>
        <v>16.543265764156025</v>
      </c>
      <c r="I9" s="5">
        <f t="shared" si="1"/>
        <v>16.546935724948916</v>
      </c>
    </row>
    <row r="10" spans="1:9" ht="15" customHeight="1" x14ac:dyDescent="0.3">
      <c r="A10" s="2" t="s">
        <v>42</v>
      </c>
      <c r="B10" s="7">
        <f>'全省短号短（彩）信业务统计'!B24</f>
        <v>10899299</v>
      </c>
      <c r="C10" s="7">
        <f>原始数据!B35</f>
        <v>41025</v>
      </c>
      <c r="D10" s="7">
        <f>原始数据!C35</f>
        <v>41023</v>
      </c>
      <c r="E10" s="7">
        <f>原始数据!D35</f>
        <v>2</v>
      </c>
      <c r="F10" s="7">
        <f>原始数据!E35</f>
        <v>9</v>
      </c>
      <c r="G10" s="7">
        <f>原始数据!F35</f>
        <v>41032</v>
      </c>
      <c r="H10" s="5">
        <f t="shared" si="0"/>
        <v>37.638200401695556</v>
      </c>
      <c r="I10" s="5">
        <f t="shared" si="1"/>
        <v>37.646457813479564</v>
      </c>
    </row>
    <row r="11" spans="1:9" ht="15" customHeight="1" x14ac:dyDescent="0.3">
      <c r="A11" s="2" t="s">
        <v>43</v>
      </c>
      <c r="B11" s="7">
        <f>'全省短号短（彩）信业务统计'!B24</f>
        <v>10899299</v>
      </c>
      <c r="C11" s="7">
        <f>原始数据!B36</f>
        <v>74353</v>
      </c>
      <c r="D11" s="7">
        <f>原始数据!C36</f>
        <v>74331</v>
      </c>
      <c r="E11" s="7">
        <f>原始数据!D36</f>
        <v>22</v>
      </c>
      <c r="F11" s="7">
        <f>原始数据!E36</f>
        <v>25004</v>
      </c>
      <c r="G11" s="7">
        <f>原始数据!F36</f>
        <v>99335</v>
      </c>
      <c r="H11" s="5">
        <f t="shared" si="0"/>
        <v>68.197963924101913</v>
      </c>
      <c r="I11" s="5">
        <f t="shared" si="1"/>
        <v>91.138888840465796</v>
      </c>
    </row>
    <row r="12" spans="1:9" ht="15" customHeight="1" x14ac:dyDescent="0.3">
      <c r="A12" s="2" t="s">
        <v>30</v>
      </c>
      <c r="B12" s="7">
        <f>'全省短号短（彩）信业务统计'!B24</f>
        <v>10899299</v>
      </c>
      <c r="C12" s="7">
        <f>原始数据!B37</f>
        <v>118215</v>
      </c>
      <c r="D12" s="7">
        <f>原始数据!C37</f>
        <v>118128</v>
      </c>
      <c r="E12" s="7">
        <f>原始数据!D37</f>
        <v>87</v>
      </c>
      <c r="F12" s="7">
        <f>原始数据!E37</f>
        <v>31152</v>
      </c>
      <c r="G12" s="7">
        <f>原始数据!F37</f>
        <v>149280</v>
      </c>
      <c r="H12" s="5">
        <f t="shared" si="0"/>
        <v>108.38128213566762</v>
      </c>
      <c r="I12" s="5">
        <f t="shared" si="1"/>
        <v>136.96293679070553</v>
      </c>
    </row>
    <row r="13" spans="1:9" ht="15" customHeight="1" x14ac:dyDescent="0.3">
      <c r="A13" s="2" t="s">
        <v>57</v>
      </c>
      <c r="B13" s="7">
        <f>'全省短号短（彩）信业务统计'!B24</f>
        <v>10899299</v>
      </c>
      <c r="C13" s="7">
        <f>原始数据!B38</f>
        <v>124417</v>
      </c>
      <c r="D13" s="7">
        <f>原始数据!C38</f>
        <v>124314</v>
      </c>
      <c r="E13" s="7">
        <f>原始数据!D38</f>
        <v>103</v>
      </c>
      <c r="F13" s="7">
        <f>原始数据!E38</f>
        <v>107086</v>
      </c>
      <c r="G13" s="7">
        <f>原始数据!F38</f>
        <v>231400</v>
      </c>
      <c r="H13" s="5">
        <f t="shared" si="0"/>
        <v>114.0568765018741</v>
      </c>
      <c r="I13" s="5">
        <f t="shared" si="1"/>
        <v>212.30723186876514</v>
      </c>
    </row>
    <row r="14" spans="1:9" ht="15.75" x14ac:dyDescent="0.3">
      <c r="A14" s="2" t="s">
        <v>58</v>
      </c>
      <c r="B14" s="7">
        <f>'全省短号短（彩）信业务统计'!B24</f>
        <v>10899299</v>
      </c>
      <c r="C14" s="7">
        <f>原始数据!B39</f>
        <v>119653</v>
      </c>
      <c r="D14" s="7">
        <f>原始数据!C39</f>
        <v>119620</v>
      </c>
      <c r="E14" s="7">
        <f>原始数据!D39</f>
        <v>33</v>
      </c>
      <c r="F14" s="7">
        <f>原始数据!E39</f>
        <v>34887</v>
      </c>
      <c r="G14" s="7">
        <f>原始数据!F39</f>
        <v>154507</v>
      </c>
      <c r="H14" s="5">
        <f t="shared" si="0"/>
        <v>109.75017751141611</v>
      </c>
      <c r="I14" s="5">
        <f t="shared" si="1"/>
        <v>141.75865805681633</v>
      </c>
    </row>
    <row r="15" spans="1:9" ht="15.75" x14ac:dyDescent="0.3">
      <c r="A15" s="2" t="s">
        <v>59</v>
      </c>
      <c r="B15" s="7">
        <f>'全省短号短（彩）信业务统计'!B24</f>
        <v>10899299</v>
      </c>
      <c r="C15" s="7">
        <f>原始数据!B40</f>
        <v>86443</v>
      </c>
      <c r="D15" s="7">
        <f>原始数据!C40</f>
        <v>86418</v>
      </c>
      <c r="E15" s="7">
        <f>原始数据!D40</f>
        <v>25</v>
      </c>
      <c r="F15" s="7">
        <f>原始数据!E40</f>
        <v>5030</v>
      </c>
      <c r="G15" s="7">
        <f>原始数据!F40</f>
        <v>91448</v>
      </c>
      <c r="H15" s="5">
        <f t="shared" si="0"/>
        <v>79.287667950021373</v>
      </c>
      <c r="I15" s="5">
        <f t="shared" si="1"/>
        <v>83.902643647082257</v>
      </c>
    </row>
    <row r="16" spans="1:9" ht="15.75" x14ac:dyDescent="0.3">
      <c r="A16" s="2" t="s">
        <v>60</v>
      </c>
      <c r="B16" s="7">
        <f>'全省短号短（彩）信业务统计'!B24</f>
        <v>10899299</v>
      </c>
      <c r="C16" s="7">
        <f>原始数据!B41</f>
        <v>71639</v>
      </c>
      <c r="D16" s="7">
        <f>原始数据!C41</f>
        <v>71633</v>
      </c>
      <c r="E16" s="7">
        <f>原始数据!D41</f>
        <v>6</v>
      </c>
      <c r="F16" s="7">
        <f>原始数据!E41</f>
        <v>1091</v>
      </c>
      <c r="G16" s="7">
        <f>原始数据!F41</f>
        <v>72724</v>
      </c>
      <c r="H16" s="5">
        <f t="shared" si="0"/>
        <v>65.722575369296692</v>
      </c>
      <c r="I16" s="5">
        <f t="shared" si="1"/>
        <v>66.723557175557801</v>
      </c>
    </row>
    <row r="17" spans="1:9" ht="15.75" x14ac:dyDescent="0.3">
      <c r="A17" s="2" t="s">
        <v>61</v>
      </c>
      <c r="B17" s="7">
        <f>'全省短号短（彩）信业务统计'!B24</f>
        <v>10899299</v>
      </c>
      <c r="C17" s="7">
        <f>原始数据!B42</f>
        <v>86985</v>
      </c>
      <c r="D17" s="7">
        <f>原始数据!C42</f>
        <v>86888</v>
      </c>
      <c r="E17" s="7">
        <f>原始数据!D42</f>
        <v>97</v>
      </c>
      <c r="F17" s="7">
        <f>原始数据!E42</f>
        <v>16983</v>
      </c>
      <c r="G17" s="7">
        <f>原始数据!F42</f>
        <v>103871</v>
      </c>
      <c r="H17" s="5">
        <f t="shared" si="0"/>
        <v>79.718888343186109</v>
      </c>
      <c r="I17" s="5">
        <f t="shared" si="1"/>
        <v>95.300624379604599</v>
      </c>
    </row>
    <row r="18" spans="1:9" ht="15.75" x14ac:dyDescent="0.3">
      <c r="A18" s="2" t="s">
        <v>62</v>
      </c>
      <c r="B18" s="7">
        <f>'全省短号短（彩）信业务统计'!B24</f>
        <v>10899299</v>
      </c>
      <c r="C18" s="7">
        <f>原始数据!B43</f>
        <v>108650</v>
      </c>
      <c r="D18" s="7">
        <f>原始数据!C43</f>
        <v>108573</v>
      </c>
      <c r="E18" s="7">
        <f>原始数据!D43</f>
        <v>77</v>
      </c>
      <c r="F18" s="7">
        <f>原始数据!E43</f>
        <v>44773</v>
      </c>
      <c r="G18" s="7">
        <f>原始数据!F43</f>
        <v>153346</v>
      </c>
      <c r="H18" s="5">
        <f t="shared" si="0"/>
        <v>99.614663291648384</v>
      </c>
      <c r="I18" s="5">
        <f t="shared" si="1"/>
        <v>140.69345193667959</v>
      </c>
    </row>
    <row r="19" spans="1:9" ht="15.75" x14ac:dyDescent="0.3">
      <c r="A19" s="2" t="s">
        <v>63</v>
      </c>
      <c r="B19" s="7">
        <f>'全省短号短（彩）信业务统计'!B24</f>
        <v>10899299</v>
      </c>
      <c r="C19" s="7">
        <f>原始数据!B44</f>
        <v>110475</v>
      </c>
      <c r="D19" s="7">
        <f>原始数据!C44</f>
        <v>110440</v>
      </c>
      <c r="E19" s="7">
        <f>原始数据!D44</f>
        <v>35</v>
      </c>
      <c r="F19" s="7">
        <f>原始数据!E44</f>
        <v>23437</v>
      </c>
      <c r="G19" s="7">
        <f>原始数据!F44</f>
        <v>133877</v>
      </c>
      <c r="H19" s="5">
        <f t="shared" si="0"/>
        <v>101.32761749173044</v>
      </c>
      <c r="I19" s="5">
        <f t="shared" si="1"/>
        <v>122.83083526747913</v>
      </c>
    </row>
    <row r="20" spans="1:9" ht="15.75" x14ac:dyDescent="0.3">
      <c r="A20" s="2" t="s">
        <v>64</v>
      </c>
      <c r="B20" s="7">
        <f>'全省短号短（彩）信业务统计'!B24</f>
        <v>10899299</v>
      </c>
      <c r="C20" s="7">
        <f>原始数据!B45</f>
        <v>105644</v>
      </c>
      <c r="D20" s="7">
        <f>原始数据!C45</f>
        <v>105605</v>
      </c>
      <c r="E20" s="7">
        <f>原始数据!D45</f>
        <v>39</v>
      </c>
      <c r="F20" s="7">
        <f>原始数据!E45</f>
        <v>3028</v>
      </c>
      <c r="G20" s="7">
        <f>原始数据!F45</f>
        <v>108633</v>
      </c>
      <c r="H20" s="5">
        <f t="shared" si="0"/>
        <v>96.891552383323003</v>
      </c>
      <c r="I20" s="5">
        <f t="shared" si="1"/>
        <v>99.669712703541762</v>
      </c>
    </row>
    <row r="21" spans="1:9" ht="15.75" x14ac:dyDescent="0.3">
      <c r="A21" s="2" t="s">
        <v>65</v>
      </c>
      <c r="B21" s="7">
        <f>'全省短号短（彩）信业务统计'!B24</f>
        <v>10899299</v>
      </c>
      <c r="C21" s="7">
        <f>原始数据!B46</f>
        <v>83114</v>
      </c>
      <c r="D21" s="7">
        <f>原始数据!C46</f>
        <v>82752</v>
      </c>
      <c r="E21" s="7">
        <f>原始数据!D46</f>
        <v>362</v>
      </c>
      <c r="F21" s="7">
        <f>原始数据!E46</f>
        <v>165327</v>
      </c>
      <c r="G21" s="7">
        <f>原始数据!F46</f>
        <v>248079</v>
      </c>
      <c r="H21" s="5">
        <f t="shared" si="0"/>
        <v>75.924148883336443</v>
      </c>
      <c r="I21" s="5">
        <f t="shared" si="1"/>
        <v>227.61005088492388</v>
      </c>
    </row>
    <row r="22" spans="1:9" ht="15.75" x14ac:dyDescent="0.3">
      <c r="A22" s="2" t="s">
        <v>66</v>
      </c>
      <c r="B22" s="7">
        <f>'全省短号短（彩）信业务统计'!B24</f>
        <v>10899299</v>
      </c>
      <c r="C22" s="7">
        <f>原始数据!B47</f>
        <v>63464</v>
      </c>
      <c r="D22" s="7">
        <f>原始数据!C47</f>
        <v>63453</v>
      </c>
      <c r="E22" s="7">
        <f>原始数据!D47</f>
        <v>11</v>
      </c>
      <c r="F22" s="7">
        <f>原始数据!E47</f>
        <v>171</v>
      </c>
      <c r="G22" s="7">
        <f>原始数据!F47</f>
        <v>63624</v>
      </c>
      <c r="H22" s="5">
        <f t="shared" si="0"/>
        <v>58.217505547833852</v>
      </c>
      <c r="I22" s="5">
        <f t="shared" si="1"/>
        <v>58.374396371729965</v>
      </c>
    </row>
    <row r="23" spans="1:9" ht="15.75" x14ac:dyDescent="0.3">
      <c r="A23" s="2" t="s">
        <v>67</v>
      </c>
      <c r="B23" s="7">
        <f>'全省短号短（彩）信业务统计'!B24</f>
        <v>10899299</v>
      </c>
      <c r="C23" s="7">
        <f>原始数据!B48</f>
        <v>63103</v>
      </c>
      <c r="D23" s="7">
        <f>原始数据!C48</f>
        <v>63068</v>
      </c>
      <c r="E23" s="7">
        <f>原始数据!D48</f>
        <v>35</v>
      </c>
      <c r="F23" s="7">
        <f>原始数据!E48</f>
        <v>23355</v>
      </c>
      <c r="G23" s="7">
        <f>原始数据!F48</f>
        <v>86423</v>
      </c>
      <c r="H23" s="5">
        <f t="shared" si="0"/>
        <v>57.864271821518059</v>
      </c>
      <c r="I23" s="5">
        <f t="shared" si="1"/>
        <v>79.292255401012483</v>
      </c>
    </row>
    <row r="24" spans="1:9" ht="15.75" x14ac:dyDescent="0.3">
      <c r="A24" s="2" t="s">
        <v>68</v>
      </c>
      <c r="B24" s="7">
        <f>'全省短号短（彩）信业务统计'!B24</f>
        <v>10899299</v>
      </c>
      <c r="C24" s="7">
        <f>原始数据!B49</f>
        <v>69066</v>
      </c>
      <c r="D24" s="7">
        <f>原始数据!C49</f>
        <v>69060</v>
      </c>
      <c r="E24" s="7">
        <f>原始数据!D49</f>
        <v>6</v>
      </c>
      <c r="F24" s="7">
        <f>原始数据!E49</f>
        <v>83</v>
      </c>
      <c r="G24" s="7">
        <f>原始数据!F49</f>
        <v>69143</v>
      </c>
      <c r="H24" s="5">
        <f t="shared" si="0"/>
        <v>63.361873089269316</v>
      </c>
      <c r="I24" s="5">
        <f t="shared" si="1"/>
        <v>63.438024775721814</v>
      </c>
    </row>
    <row r="25" spans="1:9" ht="15.75" x14ac:dyDescent="0.3">
      <c r="A25" s="2" t="s">
        <v>69</v>
      </c>
      <c r="B25" s="7">
        <f>'全省短号短（彩）信业务统计'!B24</f>
        <v>10899299</v>
      </c>
      <c r="C25" s="7">
        <f>原始数据!B50</f>
        <v>58905</v>
      </c>
      <c r="D25" s="7">
        <f>原始数据!C50</f>
        <v>58898</v>
      </c>
      <c r="E25" s="7">
        <f>原始数据!D50</f>
        <v>7</v>
      </c>
      <c r="F25" s="7">
        <f>原始数据!E50</f>
        <v>342</v>
      </c>
      <c r="G25" s="7">
        <f>原始数据!F50</f>
        <v>59240</v>
      </c>
      <c r="H25" s="5">
        <f t="shared" si="0"/>
        <v>54.038337694928821</v>
      </c>
      <c r="I25" s="5">
        <f t="shared" si="1"/>
        <v>54.352119342721032</v>
      </c>
    </row>
    <row r="26" spans="1:9" ht="15.75" x14ac:dyDescent="0.3">
      <c r="A26" s="2" t="s">
        <v>70</v>
      </c>
      <c r="B26" s="7">
        <f>'全省短号短（彩）信业务统计'!B24</f>
        <v>10899299</v>
      </c>
      <c r="C26" s="7">
        <f>原始数据!B51</f>
        <v>33648</v>
      </c>
      <c r="D26" s="7">
        <f>原始数据!C51</f>
        <v>33641</v>
      </c>
      <c r="E26" s="7">
        <f>原始数据!D51</f>
        <v>7</v>
      </c>
      <c r="F26" s="7">
        <f>原始数据!E51</f>
        <v>2471</v>
      </c>
      <c r="G26" s="7">
        <f>原始数据!F51</f>
        <v>36112</v>
      </c>
      <c r="H26" s="5">
        <f t="shared" si="0"/>
        <v>30.865287758414556</v>
      </c>
      <c r="I26" s="5">
        <f t="shared" si="1"/>
        <v>33.132406038223195</v>
      </c>
    </row>
    <row r="27" spans="1:9" ht="16.350000000000001" x14ac:dyDescent="0.3">
      <c r="A27" s="9" t="s">
        <v>85</v>
      </c>
      <c r="B27" s="7">
        <f>'全省短号短（彩）信业务统计'!B24</f>
        <v>10899299</v>
      </c>
      <c r="C27" s="3">
        <f>SUM(C3:C26)</f>
        <v>1472841</v>
      </c>
      <c r="D27" s="3">
        <f>SUM(D3:D26)</f>
        <v>1471883</v>
      </c>
      <c r="E27" s="3">
        <f>SUM(E3:E26)</f>
        <v>958</v>
      </c>
      <c r="F27" s="3">
        <f>SUM(F3:F26)</f>
        <v>484268</v>
      </c>
      <c r="G27" s="3">
        <f>SUM(G3:G26)</f>
        <v>1956151</v>
      </c>
      <c r="H27" s="2" t="s">
        <v>77</v>
      </c>
      <c r="I27" s="2" t="s">
        <v>77</v>
      </c>
    </row>
  </sheetData>
  <mergeCells count="1">
    <mergeCell ref="A1:I1"/>
  </mergeCells>
  <phoneticPr fontId="3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topLeftCell="A19" zoomScale="115" zoomScaleNormal="115" workbookViewId="0">
      <selection activeCell="F35" sqref="F35"/>
    </sheetView>
  </sheetViews>
  <sheetFormatPr defaultRowHeight="13.35" x14ac:dyDescent="0.25"/>
  <cols>
    <col min="1" max="1" width="18" bestFit="1" customWidth="1"/>
    <col min="2" max="7" width="10" bestFit="1" customWidth="1"/>
    <col min="8" max="9" width="16" bestFit="1" customWidth="1"/>
  </cols>
  <sheetData>
    <row r="1" spans="1:9" ht="39.950000000000003" customHeight="1" x14ac:dyDescent="0.25">
      <c r="A1" s="19" t="s">
        <v>89</v>
      </c>
      <c r="B1" s="20"/>
      <c r="C1" s="20"/>
      <c r="D1" s="20"/>
      <c r="E1" s="20"/>
      <c r="F1" s="20"/>
      <c r="G1" s="20"/>
      <c r="H1" s="20"/>
      <c r="I1" s="21"/>
    </row>
    <row r="2" spans="1:9" ht="29.95" customHeight="1" x14ac:dyDescent="0.25">
      <c r="A2" s="1" t="s">
        <v>24</v>
      </c>
      <c r="B2" s="1" t="s">
        <v>32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33</v>
      </c>
      <c r="I2" s="1" t="s">
        <v>34</v>
      </c>
    </row>
    <row r="3" spans="1:9" ht="15" customHeight="1" x14ac:dyDescent="0.3">
      <c r="A3" s="2" t="s">
        <v>91</v>
      </c>
      <c r="B3" s="7">
        <f>'全省短号短（彩）信业务统计'!B24</f>
        <v>10899299</v>
      </c>
      <c r="C3" s="7">
        <f>原始数据!B55</f>
        <v>125</v>
      </c>
      <c r="D3" s="7">
        <f>原始数据!C55</f>
        <v>125</v>
      </c>
      <c r="E3" s="7">
        <f>原始数据!D55</f>
        <v>0</v>
      </c>
      <c r="F3" s="7">
        <f>原始数据!E55</f>
        <v>0</v>
      </c>
      <c r="G3" s="7">
        <f>原始数据!F55</f>
        <v>125</v>
      </c>
      <c r="H3" s="5">
        <f>D3/B3*10000</f>
        <v>0.11468627477785498</v>
      </c>
      <c r="I3" s="5">
        <f>G3/B3*10000</f>
        <v>0.11468627477785498</v>
      </c>
    </row>
    <row r="4" spans="1:9" ht="15" customHeight="1" x14ac:dyDescent="0.3">
      <c r="A4" s="2" t="s">
        <v>36</v>
      </c>
      <c r="B4" s="7">
        <f>'全省短号短（彩）信业务统计'!B24</f>
        <v>10899299</v>
      </c>
      <c r="C4" s="7">
        <f>原始数据!B56</f>
        <v>74</v>
      </c>
      <c r="D4" s="7">
        <f>原始数据!C56</f>
        <v>74</v>
      </c>
      <c r="E4" s="7">
        <f>原始数据!D56</f>
        <v>0</v>
      </c>
      <c r="F4" s="7">
        <f>原始数据!E56</f>
        <v>0</v>
      </c>
      <c r="G4" s="7">
        <f>原始数据!F56</f>
        <v>74</v>
      </c>
      <c r="H4" s="5">
        <f>D4/B4*10000</f>
        <v>6.7894274668490157E-2</v>
      </c>
      <c r="I4" s="5">
        <f t="shared" ref="I4:I26" si="0">G4/B4*10000</f>
        <v>6.7894274668490157E-2</v>
      </c>
    </row>
    <row r="5" spans="1:9" ht="15" customHeight="1" x14ac:dyDescent="0.3">
      <c r="A5" s="2" t="s">
        <v>37</v>
      </c>
      <c r="B5" s="7">
        <f>'全省短号短（彩）信业务统计'!B24</f>
        <v>10899299</v>
      </c>
      <c r="C5" s="7">
        <f>原始数据!B57</f>
        <v>63</v>
      </c>
      <c r="D5" s="7">
        <f>原始数据!C57</f>
        <v>63</v>
      </c>
      <c r="E5" s="7">
        <f>原始数据!D57</f>
        <v>0</v>
      </c>
      <c r="F5" s="7">
        <f>原始数据!E57</f>
        <v>0</v>
      </c>
      <c r="G5" s="7">
        <f>原始数据!F57</f>
        <v>63</v>
      </c>
      <c r="H5" s="5">
        <f>D5/B5*10000</f>
        <v>5.7801882488038907E-2</v>
      </c>
      <c r="I5" s="5">
        <f t="shared" si="0"/>
        <v>5.7801882488038907E-2</v>
      </c>
    </row>
    <row r="6" spans="1:9" ht="15" customHeight="1" x14ac:dyDescent="0.3">
      <c r="A6" s="2" t="s">
        <v>38</v>
      </c>
      <c r="B6" s="7">
        <f>'全省短号短（彩）信业务统计'!B24</f>
        <v>10899299</v>
      </c>
      <c r="C6" s="7">
        <f>原始数据!B58</f>
        <v>35</v>
      </c>
      <c r="D6" s="7">
        <f>原始数据!C58</f>
        <v>35</v>
      </c>
      <c r="E6" s="7">
        <f>原始数据!D58</f>
        <v>0</v>
      </c>
      <c r="F6" s="7">
        <f>原始数据!E58</f>
        <v>0</v>
      </c>
      <c r="G6" s="7">
        <f>原始数据!F58</f>
        <v>35</v>
      </c>
      <c r="H6" s="5">
        <f t="shared" ref="H6:H26" si="1">D6/B6*10000</f>
        <v>3.2112156937799397E-2</v>
      </c>
      <c r="I6" s="5">
        <f t="shared" si="0"/>
        <v>3.2112156937799397E-2</v>
      </c>
    </row>
    <row r="7" spans="1:9" ht="15" customHeight="1" x14ac:dyDescent="0.3">
      <c r="A7" s="2" t="s">
        <v>39</v>
      </c>
      <c r="B7" s="7">
        <f>'全省短号短（彩）信业务统计'!B24</f>
        <v>10899299</v>
      </c>
      <c r="C7" s="7">
        <f>原始数据!B59</f>
        <v>30</v>
      </c>
      <c r="D7" s="7">
        <f>原始数据!C59</f>
        <v>30</v>
      </c>
      <c r="E7" s="7">
        <f>原始数据!D59</f>
        <v>0</v>
      </c>
      <c r="F7" s="7">
        <f>原始数据!E59</f>
        <v>0</v>
      </c>
      <c r="G7" s="7">
        <f>原始数据!F59</f>
        <v>30</v>
      </c>
      <c r="H7" s="5">
        <f t="shared" si="1"/>
        <v>2.7524705946685196E-2</v>
      </c>
      <c r="I7" s="5">
        <f t="shared" si="0"/>
        <v>2.7524705946685196E-2</v>
      </c>
    </row>
    <row r="8" spans="1:9" ht="15" customHeight="1" x14ac:dyDescent="0.3">
      <c r="A8" s="2" t="s">
        <v>40</v>
      </c>
      <c r="B8" s="7">
        <f>'全省短号短（彩）信业务统计'!B24</f>
        <v>10899299</v>
      </c>
      <c r="C8" s="7">
        <f>原始数据!B60</f>
        <v>59</v>
      </c>
      <c r="D8" s="7">
        <f>原始数据!C60</f>
        <v>59</v>
      </c>
      <c r="E8" s="7">
        <f>原始数据!D60</f>
        <v>0</v>
      </c>
      <c r="F8" s="7">
        <f>原始数据!E60</f>
        <v>0</v>
      </c>
      <c r="G8" s="7">
        <f>原始数据!F60</f>
        <v>59</v>
      </c>
      <c r="H8" s="5">
        <f t="shared" si="1"/>
        <v>5.4131921695147557E-2</v>
      </c>
      <c r="I8" s="5">
        <f t="shared" si="0"/>
        <v>5.4131921695147557E-2</v>
      </c>
    </row>
    <row r="9" spans="1:9" ht="15" customHeight="1" x14ac:dyDescent="0.3">
      <c r="A9" s="2" t="s">
        <v>41</v>
      </c>
      <c r="B9" s="7">
        <f>'全省短号短（彩）信业务统计'!B24</f>
        <v>10899299</v>
      </c>
      <c r="C9" s="7">
        <f>原始数据!B61</f>
        <v>227</v>
      </c>
      <c r="D9" s="7">
        <f>原始数据!C61</f>
        <v>227</v>
      </c>
      <c r="E9" s="7">
        <f>原始数据!D61</f>
        <v>0</v>
      </c>
      <c r="F9" s="7">
        <f>原始数据!E61</f>
        <v>0</v>
      </c>
      <c r="G9" s="7">
        <f>原始数据!F61</f>
        <v>227</v>
      </c>
      <c r="H9" s="5">
        <f t="shared" si="1"/>
        <v>0.20827027499658463</v>
      </c>
      <c r="I9" s="5">
        <f t="shared" si="0"/>
        <v>0.20827027499658463</v>
      </c>
    </row>
    <row r="10" spans="1:9" ht="15" customHeight="1" x14ac:dyDescent="0.3">
      <c r="A10" s="2" t="s">
        <v>42</v>
      </c>
      <c r="B10" s="7">
        <f>'全省短号短（彩）信业务统计'!B24</f>
        <v>10899299</v>
      </c>
      <c r="C10" s="7">
        <f>原始数据!B62</f>
        <v>577</v>
      </c>
      <c r="D10" s="7">
        <f>原始数据!C62</f>
        <v>576</v>
      </c>
      <c r="E10" s="7">
        <f>原始数据!D62</f>
        <v>1</v>
      </c>
      <c r="F10" s="7">
        <f>原始数据!E62</f>
        <v>51</v>
      </c>
      <c r="G10" s="7">
        <f>原始数据!F62</f>
        <v>627</v>
      </c>
      <c r="H10" s="5">
        <f t="shared" si="1"/>
        <v>0.52847435417635569</v>
      </c>
      <c r="I10" s="5">
        <f t="shared" si="0"/>
        <v>0.57526635428572059</v>
      </c>
    </row>
    <row r="11" spans="1:9" ht="15" customHeight="1" x14ac:dyDescent="0.3">
      <c r="A11" s="2" t="s">
        <v>43</v>
      </c>
      <c r="B11" s="7">
        <f>'全省短号短（彩）信业务统计'!B24</f>
        <v>10899299</v>
      </c>
      <c r="C11" s="7">
        <f>原始数据!B63</f>
        <v>1440</v>
      </c>
      <c r="D11" s="7">
        <f>原始数据!C63</f>
        <v>1440</v>
      </c>
      <c r="E11" s="7">
        <f>原始数据!D63</f>
        <v>0</v>
      </c>
      <c r="F11" s="7">
        <f>原始数据!E63</f>
        <v>0</v>
      </c>
      <c r="G11" s="7">
        <f>原始数据!F63</f>
        <v>1440</v>
      </c>
      <c r="H11" s="5">
        <f t="shared" si="1"/>
        <v>1.3211858854408893</v>
      </c>
      <c r="I11" s="5">
        <f t="shared" si="0"/>
        <v>1.3211858854408893</v>
      </c>
    </row>
    <row r="12" spans="1:9" ht="15" customHeight="1" x14ac:dyDescent="0.3">
      <c r="A12" s="2" t="s">
        <v>30</v>
      </c>
      <c r="B12" s="7">
        <f>'全省短号短（彩）信业务统计'!B24</f>
        <v>10899299</v>
      </c>
      <c r="C12" s="7">
        <f>原始数据!B64</f>
        <v>2232</v>
      </c>
      <c r="D12" s="7">
        <f>原始数据!C64</f>
        <v>2228</v>
      </c>
      <c r="E12" s="7">
        <f>原始数据!D64</f>
        <v>4</v>
      </c>
      <c r="F12" s="7">
        <f>原始数据!E64</f>
        <v>22</v>
      </c>
      <c r="G12" s="7">
        <f>原始数据!F64</f>
        <v>2250</v>
      </c>
      <c r="H12" s="5">
        <f t="shared" si="1"/>
        <v>2.0441681616404872</v>
      </c>
      <c r="I12" s="5">
        <f>G12/B12*10000</f>
        <v>2.0643529460013896</v>
      </c>
    </row>
    <row r="13" spans="1:9" ht="15" customHeight="1" x14ac:dyDescent="0.3">
      <c r="A13" s="2" t="s">
        <v>57</v>
      </c>
      <c r="B13" s="7">
        <f>'全省短号短（彩）信业务统计'!B24</f>
        <v>10899299</v>
      </c>
      <c r="C13" s="7">
        <f>原始数据!B65</f>
        <v>2619</v>
      </c>
      <c r="D13" s="7">
        <f>原始数据!C65</f>
        <v>2618</v>
      </c>
      <c r="E13" s="7">
        <f>原始数据!D65</f>
        <v>1</v>
      </c>
      <c r="F13" s="7">
        <f>原始数据!E65</f>
        <v>10</v>
      </c>
      <c r="G13" s="7">
        <f>原始数据!F65</f>
        <v>2628</v>
      </c>
      <c r="H13" s="5">
        <f t="shared" si="1"/>
        <v>2.4019893389473945</v>
      </c>
      <c r="I13" s="5">
        <f t="shared" si="0"/>
        <v>2.4111642409296232</v>
      </c>
    </row>
    <row r="14" spans="1:9" ht="15.75" x14ac:dyDescent="0.3">
      <c r="A14" s="2" t="s">
        <v>58</v>
      </c>
      <c r="B14" s="7">
        <f>'全省短号短（彩）信业务统计'!B24</f>
        <v>10899299</v>
      </c>
      <c r="C14" s="7">
        <f>原始数据!B66</f>
        <v>2371</v>
      </c>
      <c r="D14" s="7">
        <f>原始数据!C66</f>
        <v>2371</v>
      </c>
      <c r="E14" s="7">
        <f>原始数据!D66</f>
        <v>0</v>
      </c>
      <c r="F14" s="7">
        <f>原始数据!E66</f>
        <v>0</v>
      </c>
      <c r="G14" s="7">
        <f>原始数据!F66</f>
        <v>2371</v>
      </c>
      <c r="H14" s="5">
        <f t="shared" si="1"/>
        <v>2.1753692599863532</v>
      </c>
      <c r="I14" s="5">
        <f t="shared" si="0"/>
        <v>2.1753692599863532</v>
      </c>
    </row>
    <row r="15" spans="1:9" ht="15.75" x14ac:dyDescent="0.3">
      <c r="A15" s="2" t="s">
        <v>59</v>
      </c>
      <c r="B15" s="7">
        <f>'全省短号短（彩）信业务统计'!B24</f>
        <v>10899299</v>
      </c>
      <c r="C15" s="7">
        <f>原始数据!B67</f>
        <v>1577</v>
      </c>
      <c r="D15" s="7">
        <f>原始数据!C67</f>
        <v>1577</v>
      </c>
      <c r="E15" s="7">
        <f>原始数据!D67</f>
        <v>0</v>
      </c>
      <c r="F15" s="7">
        <f>原始数据!E67</f>
        <v>0</v>
      </c>
      <c r="G15" s="7">
        <f>原始数据!F67</f>
        <v>1577</v>
      </c>
      <c r="H15" s="5">
        <f>D15/B15*10000</f>
        <v>1.4468820425974185</v>
      </c>
      <c r="I15" s="5">
        <f t="shared" si="0"/>
        <v>1.4468820425974185</v>
      </c>
    </row>
    <row r="16" spans="1:9" ht="15.75" x14ac:dyDescent="0.3">
      <c r="A16" s="2" t="s">
        <v>60</v>
      </c>
      <c r="B16" s="7">
        <f>'全省短号短（彩）信业务统计'!B24</f>
        <v>10899299</v>
      </c>
      <c r="C16" s="7">
        <f>原始数据!B68</f>
        <v>1267</v>
      </c>
      <c r="D16" s="7">
        <f>原始数据!C68</f>
        <v>1266</v>
      </c>
      <c r="E16" s="7">
        <f>原始数据!D68</f>
        <v>1</v>
      </c>
      <c r="F16" s="7">
        <f>原始数据!E68</f>
        <v>5</v>
      </c>
      <c r="G16" s="7">
        <f>原始数据!F68</f>
        <v>1271</v>
      </c>
      <c r="H16" s="5">
        <f>D16/B16*10000</f>
        <v>1.1615425909501151</v>
      </c>
      <c r="I16" s="5">
        <f t="shared" si="0"/>
        <v>1.1661300419412295</v>
      </c>
    </row>
    <row r="17" spans="1:9" ht="15.75" x14ac:dyDescent="0.3">
      <c r="A17" s="2" t="s">
        <v>61</v>
      </c>
      <c r="B17" s="7">
        <f>'全省短号短（彩）信业务统计'!B24</f>
        <v>10899299</v>
      </c>
      <c r="C17" s="7">
        <f>原始数据!B69</f>
        <v>1663</v>
      </c>
      <c r="D17" s="7">
        <f>原始数据!C69</f>
        <v>1663</v>
      </c>
      <c r="E17" s="7">
        <f>原始数据!D69</f>
        <v>0</v>
      </c>
      <c r="F17" s="7">
        <f>原始数据!E69</f>
        <v>0</v>
      </c>
      <c r="G17" s="7">
        <f>原始数据!F69</f>
        <v>1663</v>
      </c>
      <c r="H17" s="5">
        <f>D17/B17*10000</f>
        <v>1.5257861996445827</v>
      </c>
      <c r="I17" s="5">
        <f t="shared" si="0"/>
        <v>1.5257861996445827</v>
      </c>
    </row>
    <row r="18" spans="1:9" ht="15.75" x14ac:dyDescent="0.3">
      <c r="A18" s="2" t="s">
        <v>62</v>
      </c>
      <c r="B18" s="7">
        <f>'全省短号短（彩）信业务统计'!B24</f>
        <v>10899299</v>
      </c>
      <c r="C18" s="7">
        <f>原始数据!B70</f>
        <v>2084</v>
      </c>
      <c r="D18" s="7">
        <f>原始数据!C70</f>
        <v>2082</v>
      </c>
      <c r="E18" s="7">
        <f>原始数据!D70</f>
        <v>2</v>
      </c>
      <c r="F18" s="7">
        <f>原始数据!E70</f>
        <v>10</v>
      </c>
      <c r="G18" s="7">
        <f>原始数据!F70</f>
        <v>2092</v>
      </c>
      <c r="H18" s="5">
        <f t="shared" si="1"/>
        <v>1.9102145926999525</v>
      </c>
      <c r="I18" s="5">
        <f t="shared" si="0"/>
        <v>1.9193894946821808</v>
      </c>
    </row>
    <row r="19" spans="1:9" ht="15.75" x14ac:dyDescent="0.3">
      <c r="A19" s="2" t="s">
        <v>63</v>
      </c>
      <c r="B19" s="7">
        <f>'全省短号短（彩）信业务统计'!B24</f>
        <v>10899299</v>
      </c>
      <c r="C19" s="7">
        <f>原始数据!B71</f>
        <v>2077</v>
      </c>
      <c r="D19" s="7">
        <f>原始数据!C71</f>
        <v>2077</v>
      </c>
      <c r="E19" s="7">
        <f>原始数据!D71</f>
        <v>0</v>
      </c>
      <c r="F19" s="7">
        <f>原始数据!E71</f>
        <v>0</v>
      </c>
      <c r="G19" s="7">
        <f>原始数据!F71</f>
        <v>2077</v>
      </c>
      <c r="H19" s="5">
        <f t="shared" si="1"/>
        <v>1.9056271417088384</v>
      </c>
      <c r="I19" s="5">
        <f t="shared" si="0"/>
        <v>1.9056271417088384</v>
      </c>
    </row>
    <row r="20" spans="1:9" ht="15.75" x14ac:dyDescent="0.3">
      <c r="A20" s="2" t="s">
        <v>64</v>
      </c>
      <c r="B20" s="7">
        <f>'全省短号短（彩）信业务统计'!B24</f>
        <v>10899299</v>
      </c>
      <c r="C20" s="7">
        <f>原始数据!B72</f>
        <v>1760</v>
      </c>
      <c r="D20" s="7">
        <f>原始数据!C72</f>
        <v>1757</v>
      </c>
      <c r="E20" s="7">
        <f>原始数据!D72</f>
        <v>3</v>
      </c>
      <c r="F20" s="7">
        <f>原始数据!E72</f>
        <v>4323</v>
      </c>
      <c r="G20" s="7">
        <f>原始数据!F72</f>
        <v>6080</v>
      </c>
      <c r="H20" s="5">
        <f t="shared" si="1"/>
        <v>1.6120302782775298</v>
      </c>
      <c r="I20" s="5">
        <f t="shared" si="0"/>
        <v>5.578340405194866</v>
      </c>
    </row>
    <row r="21" spans="1:9" ht="15.75" x14ac:dyDescent="0.3">
      <c r="A21" s="2" t="s">
        <v>65</v>
      </c>
      <c r="B21" s="7">
        <f>'全省短号短（彩）信业务统计'!B24</f>
        <v>10899299</v>
      </c>
      <c r="C21" s="7">
        <f>原始数据!B73</f>
        <v>1434</v>
      </c>
      <c r="D21" s="7">
        <f>原始数据!C73</f>
        <v>1433</v>
      </c>
      <c r="E21" s="7">
        <f>原始数据!D73</f>
        <v>1</v>
      </c>
      <c r="F21" s="7">
        <f>原始数据!E73</f>
        <v>5</v>
      </c>
      <c r="G21" s="7">
        <f>原始数据!F73</f>
        <v>1438</v>
      </c>
      <c r="H21" s="5">
        <f t="shared" si="1"/>
        <v>1.3147634540533295</v>
      </c>
      <c r="I21" s="5">
        <f t="shared" si="0"/>
        <v>1.3193509050444436</v>
      </c>
    </row>
    <row r="22" spans="1:9" ht="15.75" x14ac:dyDescent="0.3">
      <c r="A22" s="2" t="s">
        <v>66</v>
      </c>
      <c r="B22" s="7">
        <f>'全省短号短（彩）信业务统计'!B24</f>
        <v>10899299</v>
      </c>
      <c r="C22" s="7">
        <f>原始数据!B74</f>
        <v>1117</v>
      </c>
      <c r="D22" s="7">
        <f>原始数据!C74</f>
        <v>1117</v>
      </c>
      <c r="E22" s="7">
        <f>原始数据!D74</f>
        <v>0</v>
      </c>
      <c r="F22" s="7">
        <f>原始数据!E74</f>
        <v>0</v>
      </c>
      <c r="G22" s="7">
        <f>原始数据!F74</f>
        <v>1117</v>
      </c>
      <c r="H22" s="5">
        <f t="shared" si="1"/>
        <v>1.0248365514149123</v>
      </c>
      <c r="I22" s="5">
        <f t="shared" si="0"/>
        <v>1.0248365514149123</v>
      </c>
    </row>
    <row r="23" spans="1:9" ht="15.75" x14ac:dyDescent="0.3">
      <c r="A23" s="2" t="s">
        <v>67</v>
      </c>
      <c r="B23" s="7">
        <f>'全省短号短（彩）信业务统计'!B24</f>
        <v>10899299</v>
      </c>
      <c r="C23" s="7">
        <f>原始数据!B75</f>
        <v>1028</v>
      </c>
      <c r="D23" s="7">
        <f>原始数据!C75</f>
        <v>1028</v>
      </c>
      <c r="E23" s="7">
        <f>原始数据!D75</f>
        <v>0</v>
      </c>
      <c r="F23" s="7">
        <f>原始数据!E75</f>
        <v>0</v>
      </c>
      <c r="G23" s="7">
        <f>原始数据!F75</f>
        <v>1028</v>
      </c>
      <c r="H23" s="5">
        <f t="shared" si="1"/>
        <v>0.94317992377307935</v>
      </c>
      <c r="I23" s="5">
        <f t="shared" si="0"/>
        <v>0.94317992377307935</v>
      </c>
    </row>
    <row r="24" spans="1:9" ht="15.75" x14ac:dyDescent="0.3">
      <c r="A24" s="2" t="s">
        <v>68</v>
      </c>
      <c r="B24" s="7">
        <f>'全省短号短（彩）信业务统计'!B24</f>
        <v>10899299</v>
      </c>
      <c r="C24" s="7">
        <f>原始数据!B76</f>
        <v>1103</v>
      </c>
      <c r="D24" s="7">
        <f>原始数据!C76</f>
        <v>1102</v>
      </c>
      <c r="E24" s="7">
        <f>原始数据!D76</f>
        <v>1</v>
      </c>
      <c r="F24" s="7">
        <f>原始数据!E76</f>
        <v>8</v>
      </c>
      <c r="G24" s="7">
        <f>原始数据!F76</f>
        <v>1110</v>
      </c>
      <c r="H24" s="5">
        <f t="shared" si="1"/>
        <v>1.0110741984415694</v>
      </c>
      <c r="I24" s="5">
        <f t="shared" si="0"/>
        <v>1.0184141200273522</v>
      </c>
    </row>
    <row r="25" spans="1:9" ht="15.75" x14ac:dyDescent="0.3">
      <c r="A25" s="2" t="s">
        <v>69</v>
      </c>
      <c r="B25" s="7">
        <f>'全省短号短（彩）信业务统计'!B24</f>
        <v>10899299</v>
      </c>
      <c r="C25" s="7">
        <f>原始数据!B77</f>
        <v>764</v>
      </c>
      <c r="D25" s="7">
        <f>原始数据!C77</f>
        <v>764</v>
      </c>
      <c r="E25" s="7">
        <f>原始数据!D77</f>
        <v>0</v>
      </c>
      <c r="F25" s="7">
        <f>原始数据!E77</f>
        <v>0</v>
      </c>
      <c r="G25" s="7">
        <f>原始数据!F77</f>
        <v>764</v>
      </c>
      <c r="H25" s="5">
        <f t="shared" si="1"/>
        <v>0.70096251144224964</v>
      </c>
      <c r="I25" s="5">
        <f t="shared" si="0"/>
        <v>0.70096251144224964</v>
      </c>
    </row>
    <row r="26" spans="1:9" ht="15.75" x14ac:dyDescent="0.3">
      <c r="A26" s="2" t="s">
        <v>70</v>
      </c>
      <c r="B26" s="7">
        <f>'全省短号短（彩）信业务统计'!B24</f>
        <v>10899299</v>
      </c>
      <c r="C26" s="7">
        <f>原始数据!B78</f>
        <v>384</v>
      </c>
      <c r="D26" s="7">
        <f>原始数据!C78</f>
        <v>384</v>
      </c>
      <c r="E26" s="7">
        <f>原始数据!D78</f>
        <v>0</v>
      </c>
      <c r="F26" s="7">
        <f>原始数据!E78</f>
        <v>0</v>
      </c>
      <c r="G26" s="7">
        <f>原始数据!F78</f>
        <v>384</v>
      </c>
      <c r="H26" s="5">
        <f t="shared" si="1"/>
        <v>0.35231623611757051</v>
      </c>
      <c r="I26" s="5">
        <f t="shared" si="0"/>
        <v>0.35231623611757051</v>
      </c>
    </row>
    <row r="27" spans="1:9" ht="16.350000000000001" x14ac:dyDescent="0.3">
      <c r="A27" s="9" t="s">
        <v>85</v>
      </c>
      <c r="B27" s="7">
        <f>'全省短号短（彩）信业务统计'!B24</f>
        <v>10899299</v>
      </c>
      <c r="C27" s="3">
        <f>SUM(C3:C26  )</f>
        <v>26110</v>
      </c>
      <c r="D27" s="3">
        <f>SUM(D3:D26  )</f>
        <v>26096</v>
      </c>
      <c r="E27" s="3">
        <f>SUM(E3:E26)</f>
        <v>14</v>
      </c>
      <c r="F27" s="3">
        <f>SUM(F3:F26)</f>
        <v>4434</v>
      </c>
      <c r="G27" s="3">
        <f>SUM(G3:G26)</f>
        <v>30530</v>
      </c>
      <c r="H27" s="2" t="s">
        <v>77</v>
      </c>
      <c r="I27" s="2" t="s">
        <v>77</v>
      </c>
    </row>
  </sheetData>
  <mergeCells count="1">
    <mergeCell ref="A1:I1"/>
  </mergeCells>
  <phoneticPr fontId="3" type="noConversion"/>
  <pageMargins left="0.75" right="0.75" top="1" bottom="1" header="0.5" footer="0.5"/>
  <pageSetup paperSize="9" scale="10" firstPageNumber="0" fitToWidth="0" fitToHeight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8"/>
  <sheetViews>
    <sheetView zoomScaleNormal="100" workbookViewId="0">
      <selection activeCell="K28" sqref="K28"/>
    </sheetView>
  </sheetViews>
  <sheetFormatPr defaultRowHeight="13.35" x14ac:dyDescent="0.25"/>
  <cols>
    <col min="1" max="1" width="18" bestFit="1" customWidth="1"/>
    <col min="3" max="4" width="10" bestFit="1" customWidth="1"/>
    <col min="5" max="5" width="12" bestFit="1" customWidth="1"/>
    <col min="6" max="6" width="10" bestFit="1" customWidth="1"/>
    <col min="7" max="8" width="12" bestFit="1" customWidth="1"/>
    <col min="9" max="10" width="10" bestFit="1" customWidth="1"/>
    <col min="12" max="16" width="10" bestFit="1" customWidth="1"/>
  </cols>
  <sheetData>
    <row r="1" spans="1:16" ht="39.950000000000003" customHeight="1" x14ac:dyDescent="0.25">
      <c r="A1" s="19" t="s">
        <v>88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1"/>
    </row>
    <row r="2" spans="1:16" ht="15.75" customHeight="1" x14ac:dyDescent="0.25">
      <c r="A2" s="22" t="s">
        <v>24</v>
      </c>
      <c r="B2" s="22" t="s">
        <v>44</v>
      </c>
      <c r="C2" s="24" t="s">
        <v>45</v>
      </c>
      <c r="D2" s="25"/>
      <c r="E2" s="25"/>
      <c r="F2" s="25"/>
      <c r="G2" s="25"/>
      <c r="H2" s="25"/>
      <c r="I2" s="25"/>
      <c r="J2" s="26"/>
      <c r="K2" s="22" t="s">
        <v>53</v>
      </c>
      <c r="L2" s="24" t="s">
        <v>54</v>
      </c>
      <c r="M2" s="25"/>
      <c r="N2" s="25"/>
      <c r="O2" s="25"/>
      <c r="P2" s="26"/>
    </row>
    <row r="3" spans="1:16" ht="29.95" customHeight="1" x14ac:dyDescent="0.25">
      <c r="A3" s="23"/>
      <c r="B3" s="23"/>
      <c r="C3" s="4" t="s">
        <v>46</v>
      </c>
      <c r="D3" s="4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23</v>
      </c>
      <c r="K3" s="23"/>
      <c r="L3" s="4" t="s">
        <v>46</v>
      </c>
      <c r="M3" s="4" t="s">
        <v>55</v>
      </c>
      <c r="N3" s="4" t="s">
        <v>56</v>
      </c>
      <c r="O3" s="4" t="s">
        <v>52</v>
      </c>
      <c r="P3" s="4" t="s">
        <v>23</v>
      </c>
    </row>
    <row r="4" spans="1:16" ht="15" customHeight="1" x14ac:dyDescent="0.3">
      <c r="A4" s="3" t="s">
        <v>35</v>
      </c>
      <c r="B4" s="7">
        <f>原始数据!B82</f>
        <v>14666</v>
      </c>
      <c r="C4" s="7">
        <f>原始数据!C82</f>
        <v>14470</v>
      </c>
      <c r="D4" s="7">
        <f>原始数据!D82</f>
        <v>0</v>
      </c>
      <c r="E4" s="7">
        <f>原始数据!E82</f>
        <v>119</v>
      </c>
      <c r="F4" s="7">
        <f>原始数据!F82</f>
        <v>77</v>
      </c>
      <c r="G4" s="7">
        <f>原始数据!G82</f>
        <v>0</v>
      </c>
      <c r="H4" s="7">
        <f>原始数据!H82</f>
        <v>0</v>
      </c>
      <c r="I4" s="3">
        <f>J4-C4-D4-E4-F4-G4-H4</f>
        <v>0</v>
      </c>
      <c r="J4" s="7">
        <f>原始数据!I82</f>
        <v>14666</v>
      </c>
      <c r="K4" s="7">
        <f>原始数据!J82</f>
        <v>14470</v>
      </c>
      <c r="L4" s="7">
        <f>原始数据!K82</f>
        <v>14470</v>
      </c>
      <c r="M4" s="7">
        <f>原始数据!L82</f>
        <v>0</v>
      </c>
      <c r="N4" s="7">
        <f>原始数据!M82</f>
        <v>0</v>
      </c>
      <c r="O4" s="3">
        <f t="shared" ref="O4:O27" si="0">P4-N4-M4-L4</f>
        <v>0</v>
      </c>
      <c r="P4" s="7">
        <f>原始数据!N82</f>
        <v>14470</v>
      </c>
    </row>
    <row r="5" spans="1:16" ht="15" customHeight="1" x14ac:dyDescent="0.3">
      <c r="A5" s="3" t="s">
        <v>36</v>
      </c>
      <c r="B5" s="7">
        <f>原始数据!B83</f>
        <v>6849</v>
      </c>
      <c r="C5" s="7">
        <f>原始数据!C83</f>
        <v>6767</v>
      </c>
      <c r="D5" s="7">
        <f>原始数据!D83</f>
        <v>0</v>
      </c>
      <c r="E5" s="7">
        <f>原始数据!E83</f>
        <v>22</v>
      </c>
      <c r="F5" s="7">
        <f>原始数据!F83</f>
        <v>60</v>
      </c>
      <c r="G5" s="7">
        <f>原始数据!G83</f>
        <v>0</v>
      </c>
      <c r="H5" s="7">
        <f>原始数据!H83</f>
        <v>0</v>
      </c>
      <c r="I5" s="3">
        <f t="shared" ref="I5:I27" si="1">J5-C5-D5-E5-F5-G5-H5</f>
        <v>0</v>
      </c>
      <c r="J5" s="7">
        <f>原始数据!I83</f>
        <v>6849</v>
      </c>
      <c r="K5" s="7">
        <f>原始数据!J83</f>
        <v>6799</v>
      </c>
      <c r="L5" s="7">
        <f>原始数据!K83</f>
        <v>6797</v>
      </c>
      <c r="M5" s="7">
        <f>原始数据!L83</f>
        <v>0</v>
      </c>
      <c r="N5" s="7">
        <f>原始数据!M83</f>
        <v>3</v>
      </c>
      <c r="O5" s="3">
        <f t="shared" si="0"/>
        <v>0</v>
      </c>
      <c r="P5" s="7">
        <f>原始数据!N83</f>
        <v>6800</v>
      </c>
    </row>
    <row r="6" spans="1:16" ht="15" customHeight="1" x14ac:dyDescent="0.3">
      <c r="A6" s="3" t="s">
        <v>37</v>
      </c>
      <c r="B6" s="7">
        <f>原始数据!B84</f>
        <v>3957</v>
      </c>
      <c r="C6" s="7">
        <f>原始数据!C84</f>
        <v>3918</v>
      </c>
      <c r="D6" s="7">
        <f>原始数据!D84</f>
        <v>0</v>
      </c>
      <c r="E6" s="7">
        <f>原始数据!E84</f>
        <v>25</v>
      </c>
      <c r="F6" s="7">
        <f>原始数据!F84</f>
        <v>14</v>
      </c>
      <c r="G6" s="7">
        <f>原始数据!G84</f>
        <v>0</v>
      </c>
      <c r="H6" s="7">
        <f>原始数据!H84</f>
        <v>0</v>
      </c>
      <c r="I6" s="3">
        <f t="shared" si="1"/>
        <v>0</v>
      </c>
      <c r="J6" s="7">
        <f>原始数据!I84</f>
        <v>3957</v>
      </c>
      <c r="K6" s="7">
        <f>原始数据!J84</f>
        <v>3918</v>
      </c>
      <c r="L6" s="7">
        <f>原始数据!K84</f>
        <v>3920</v>
      </c>
      <c r="M6" s="7">
        <f>原始数据!L84</f>
        <v>0</v>
      </c>
      <c r="N6" s="7">
        <f>原始数据!M84</f>
        <v>1</v>
      </c>
      <c r="O6" s="3">
        <f t="shared" si="0"/>
        <v>0</v>
      </c>
      <c r="P6" s="7">
        <f>原始数据!N84</f>
        <v>3921</v>
      </c>
    </row>
    <row r="7" spans="1:16" ht="15" customHeight="1" x14ac:dyDescent="0.3">
      <c r="A7" s="3" t="s">
        <v>38</v>
      </c>
      <c r="B7" s="7">
        <f>原始数据!B85</f>
        <v>2704</v>
      </c>
      <c r="C7" s="7">
        <f>原始数据!C85</f>
        <v>2664</v>
      </c>
      <c r="D7" s="7">
        <f>原始数据!D85</f>
        <v>0</v>
      </c>
      <c r="E7" s="7">
        <f>原始数据!E85</f>
        <v>14</v>
      </c>
      <c r="F7" s="7">
        <f>原始数据!F85</f>
        <v>26</v>
      </c>
      <c r="G7" s="7">
        <f>原始数据!G85</f>
        <v>0</v>
      </c>
      <c r="H7" s="7">
        <f>原始数据!H85</f>
        <v>0</v>
      </c>
      <c r="I7" s="3">
        <f t="shared" si="1"/>
        <v>0</v>
      </c>
      <c r="J7" s="7">
        <f>原始数据!I85</f>
        <v>2704</v>
      </c>
      <c r="K7" s="7">
        <f>原始数据!J85</f>
        <v>2664</v>
      </c>
      <c r="L7" s="7">
        <f>原始数据!K85</f>
        <v>2664</v>
      </c>
      <c r="M7" s="7">
        <f>原始数据!L85</f>
        <v>0</v>
      </c>
      <c r="N7" s="7">
        <f>原始数据!M85</f>
        <v>0</v>
      </c>
      <c r="O7" s="3">
        <f t="shared" si="0"/>
        <v>0</v>
      </c>
      <c r="P7" s="7">
        <f>原始数据!N85</f>
        <v>2664</v>
      </c>
    </row>
    <row r="8" spans="1:16" ht="15" customHeight="1" x14ac:dyDescent="0.3">
      <c r="A8" s="3" t="s">
        <v>39</v>
      </c>
      <c r="B8" s="7">
        <f>原始数据!B86</f>
        <v>3018</v>
      </c>
      <c r="C8" s="7">
        <f>原始数据!C86</f>
        <v>2976</v>
      </c>
      <c r="D8" s="7">
        <f>原始数据!D86</f>
        <v>0</v>
      </c>
      <c r="E8" s="7">
        <f>原始数据!E86</f>
        <v>19</v>
      </c>
      <c r="F8" s="7">
        <f>原始数据!F86</f>
        <v>23</v>
      </c>
      <c r="G8" s="7">
        <f>原始数据!G86</f>
        <v>0</v>
      </c>
      <c r="H8" s="7">
        <f>原始数据!H86</f>
        <v>0</v>
      </c>
      <c r="I8" s="3">
        <f t="shared" si="1"/>
        <v>0</v>
      </c>
      <c r="J8" s="7">
        <f>原始数据!I86</f>
        <v>3018</v>
      </c>
      <c r="K8" s="7">
        <f>原始数据!J86</f>
        <v>2976</v>
      </c>
      <c r="L8" s="7">
        <f>原始数据!K86</f>
        <v>2978</v>
      </c>
      <c r="M8" s="7">
        <f>原始数据!L86</f>
        <v>0</v>
      </c>
      <c r="N8" s="7">
        <f>原始数据!M86</f>
        <v>0</v>
      </c>
      <c r="O8" s="3">
        <f t="shared" si="0"/>
        <v>0</v>
      </c>
      <c r="P8" s="7">
        <f>原始数据!N86</f>
        <v>2978</v>
      </c>
    </row>
    <row r="9" spans="1:16" ht="15" customHeight="1" x14ac:dyDescent="0.3">
      <c r="A9" s="3" t="s">
        <v>40</v>
      </c>
      <c r="B9" s="7">
        <f>原始数据!B87</f>
        <v>5300</v>
      </c>
      <c r="C9" s="7">
        <f>原始数据!C87</f>
        <v>5216</v>
      </c>
      <c r="D9" s="7">
        <f>原始数据!D87</f>
        <v>0</v>
      </c>
      <c r="E9" s="7">
        <f>原始数据!E87</f>
        <v>40</v>
      </c>
      <c r="F9" s="7">
        <f>原始数据!F87</f>
        <v>44</v>
      </c>
      <c r="G9" s="7">
        <f>原始数据!G87</f>
        <v>0</v>
      </c>
      <c r="H9" s="7">
        <f>原始数据!H87</f>
        <v>0</v>
      </c>
      <c r="I9" s="3">
        <f t="shared" si="1"/>
        <v>0</v>
      </c>
      <c r="J9" s="7">
        <f>原始数据!I87</f>
        <v>5300</v>
      </c>
      <c r="K9" s="7">
        <f>原始数据!J87</f>
        <v>5217</v>
      </c>
      <c r="L9" s="7">
        <f>原始数据!K87</f>
        <v>5216</v>
      </c>
      <c r="M9" s="7">
        <f>原始数据!L87</f>
        <v>0</v>
      </c>
      <c r="N9" s="7">
        <f>原始数据!M87</f>
        <v>1</v>
      </c>
      <c r="O9" s="3">
        <f t="shared" si="0"/>
        <v>0</v>
      </c>
      <c r="P9" s="7">
        <f>原始数据!N87</f>
        <v>5217</v>
      </c>
    </row>
    <row r="10" spans="1:16" ht="15" customHeight="1" x14ac:dyDescent="0.3">
      <c r="A10" s="3" t="s">
        <v>41</v>
      </c>
      <c r="B10" s="7">
        <f>原始数据!B88</f>
        <v>18228</v>
      </c>
      <c r="C10" s="7">
        <f>原始数据!C88</f>
        <v>18027</v>
      </c>
      <c r="D10" s="7">
        <f>原始数据!D88</f>
        <v>0</v>
      </c>
      <c r="E10" s="7">
        <f>原始数据!E88</f>
        <v>111</v>
      </c>
      <c r="F10" s="7">
        <f>原始数据!F88</f>
        <v>90</v>
      </c>
      <c r="G10" s="7">
        <f>原始数据!G88</f>
        <v>0</v>
      </c>
      <c r="H10" s="7">
        <f>原始数据!H88</f>
        <v>0</v>
      </c>
      <c r="I10" s="3">
        <f t="shared" si="1"/>
        <v>0</v>
      </c>
      <c r="J10" s="7">
        <f>原始数据!I88</f>
        <v>18228</v>
      </c>
      <c r="K10" s="7">
        <f>原始数据!J88</f>
        <v>18029</v>
      </c>
      <c r="L10" s="7">
        <f>原始数据!K88</f>
        <v>18027</v>
      </c>
      <c r="M10" s="7">
        <f>原始数据!L88</f>
        <v>0</v>
      </c>
      <c r="N10" s="7">
        <f>原始数据!M88</f>
        <v>5</v>
      </c>
      <c r="O10" s="3">
        <f t="shared" si="0"/>
        <v>0</v>
      </c>
      <c r="P10" s="7">
        <f>原始数据!N88</f>
        <v>18032</v>
      </c>
    </row>
    <row r="11" spans="1:16" ht="15" customHeight="1" x14ac:dyDescent="0.3">
      <c r="A11" s="3" t="s">
        <v>42</v>
      </c>
      <c r="B11" s="7">
        <f>原始数据!B89</f>
        <v>41418</v>
      </c>
      <c r="C11" s="7">
        <f>原始数据!C89</f>
        <v>41025</v>
      </c>
      <c r="D11" s="7">
        <f>原始数据!D89</f>
        <v>0</v>
      </c>
      <c r="E11" s="7">
        <f>原始数据!E89</f>
        <v>206</v>
      </c>
      <c r="F11" s="7">
        <f>原始数据!F89</f>
        <v>187</v>
      </c>
      <c r="G11" s="7">
        <f>原始数据!G89</f>
        <v>0</v>
      </c>
      <c r="H11" s="7">
        <f>原始数据!H89</f>
        <v>0</v>
      </c>
      <c r="I11" s="3">
        <f t="shared" si="1"/>
        <v>0</v>
      </c>
      <c r="J11" s="7">
        <f>原始数据!I89</f>
        <v>41418</v>
      </c>
      <c r="K11" s="7">
        <f>原始数据!J89</f>
        <v>41032</v>
      </c>
      <c r="L11" s="7">
        <f>原始数据!K89</f>
        <v>41030</v>
      </c>
      <c r="M11" s="7">
        <f>原始数据!L89</f>
        <v>0</v>
      </c>
      <c r="N11" s="7">
        <f>原始数据!M89</f>
        <v>6</v>
      </c>
      <c r="O11" s="3">
        <f t="shared" si="0"/>
        <v>0</v>
      </c>
      <c r="P11" s="7">
        <f>原始数据!N89</f>
        <v>41036</v>
      </c>
    </row>
    <row r="12" spans="1:16" ht="15" customHeight="1" x14ac:dyDescent="0.3">
      <c r="A12" s="3" t="s">
        <v>43</v>
      </c>
      <c r="B12" s="7">
        <f>原始数据!B90</f>
        <v>74988</v>
      </c>
      <c r="C12" s="7">
        <f>原始数据!C90</f>
        <v>74357</v>
      </c>
      <c r="D12" s="7">
        <f>原始数据!D90</f>
        <v>0</v>
      </c>
      <c r="E12" s="7">
        <f>原始数据!E90</f>
        <v>368</v>
      </c>
      <c r="F12" s="7">
        <f>原始数据!F90</f>
        <v>254</v>
      </c>
      <c r="G12" s="7">
        <f>原始数据!G90</f>
        <v>0</v>
      </c>
      <c r="H12" s="7">
        <f>原始数据!H90</f>
        <v>9</v>
      </c>
      <c r="I12" s="3">
        <f t="shared" si="1"/>
        <v>0</v>
      </c>
      <c r="J12" s="7">
        <f>原始数据!I90</f>
        <v>74988</v>
      </c>
      <c r="K12" s="7">
        <f>原始数据!J90</f>
        <v>102290</v>
      </c>
      <c r="L12" s="7">
        <f>原始数据!K90</f>
        <v>102280</v>
      </c>
      <c r="M12" s="7">
        <f>原始数据!L90</f>
        <v>0</v>
      </c>
      <c r="N12" s="7">
        <f>原始数据!M90</f>
        <v>8</v>
      </c>
      <c r="O12" s="3">
        <f t="shared" si="0"/>
        <v>1</v>
      </c>
      <c r="P12" s="7">
        <f>原始数据!N90</f>
        <v>102289</v>
      </c>
    </row>
    <row r="13" spans="1:16" ht="15" customHeight="1" x14ac:dyDescent="0.3">
      <c r="A13" s="3" t="s">
        <v>30</v>
      </c>
      <c r="B13" s="7">
        <f>原始数据!B91</f>
        <v>119071</v>
      </c>
      <c r="C13" s="7">
        <f>原始数据!C91</f>
        <v>118221</v>
      </c>
      <c r="D13" s="7">
        <f>原始数据!D91</f>
        <v>0</v>
      </c>
      <c r="E13" s="7">
        <f>原始数据!E91</f>
        <v>496</v>
      </c>
      <c r="F13" s="7">
        <f>原始数据!F91</f>
        <v>348</v>
      </c>
      <c r="G13" s="7">
        <f>原始数据!G91</f>
        <v>0</v>
      </c>
      <c r="H13" s="7">
        <f>原始数据!H91</f>
        <v>6</v>
      </c>
      <c r="I13" s="3">
        <f t="shared" si="1"/>
        <v>0</v>
      </c>
      <c r="J13" s="7">
        <f>原始数据!I91</f>
        <v>119071</v>
      </c>
      <c r="K13" s="7">
        <f>原始数据!J91</f>
        <v>179490</v>
      </c>
      <c r="L13" s="7">
        <f>原始数据!K91</f>
        <v>179498</v>
      </c>
      <c r="M13" s="7">
        <f>原始数据!L91</f>
        <v>0</v>
      </c>
      <c r="N13" s="7">
        <f>原始数据!M91</f>
        <v>35</v>
      </c>
      <c r="O13" s="3">
        <f t="shared" si="0"/>
        <v>3</v>
      </c>
      <c r="P13" s="7">
        <f>原始数据!N91</f>
        <v>179536</v>
      </c>
    </row>
    <row r="14" spans="1:16" ht="15" customHeight="1" x14ac:dyDescent="0.3">
      <c r="A14" s="3" t="s">
        <v>57</v>
      </c>
      <c r="B14" s="7">
        <f>原始数据!B92</f>
        <v>125265</v>
      </c>
      <c r="C14" s="7">
        <f>原始数据!C92</f>
        <v>124450</v>
      </c>
      <c r="D14" s="7">
        <f>原始数据!D92</f>
        <v>0</v>
      </c>
      <c r="E14" s="7">
        <f>原始数据!E92</f>
        <v>482</v>
      </c>
      <c r="F14" s="7">
        <f>原始数据!F92</f>
        <v>331</v>
      </c>
      <c r="G14" s="7">
        <f>原始数据!G92</f>
        <v>0</v>
      </c>
      <c r="H14" s="7">
        <f>原始数据!H92</f>
        <v>2</v>
      </c>
      <c r="I14" s="3">
        <f t="shared" si="1"/>
        <v>0</v>
      </c>
      <c r="J14" s="7">
        <f>原始数据!I92</f>
        <v>125265</v>
      </c>
      <c r="K14" s="7">
        <f>原始数据!J92</f>
        <v>315908</v>
      </c>
      <c r="L14" s="7">
        <f>原始数据!K92</f>
        <v>315924</v>
      </c>
      <c r="M14" s="7">
        <f>原始数据!L92</f>
        <v>0</v>
      </c>
      <c r="N14" s="7">
        <f>原始数据!M92</f>
        <v>19</v>
      </c>
      <c r="O14" s="3">
        <f t="shared" si="0"/>
        <v>9</v>
      </c>
      <c r="P14" s="7">
        <f>原始数据!N92</f>
        <v>315952</v>
      </c>
    </row>
    <row r="15" spans="1:16" ht="15" customHeight="1" x14ac:dyDescent="0.3">
      <c r="A15" s="3" t="s">
        <v>58</v>
      </c>
      <c r="B15" s="7">
        <f>原始数据!B93</f>
        <v>120471</v>
      </c>
      <c r="C15" s="7">
        <f>原始数据!C93</f>
        <v>119630</v>
      </c>
      <c r="D15" s="7">
        <f>原始数据!D93</f>
        <v>0</v>
      </c>
      <c r="E15" s="7">
        <f>原始数据!E93</f>
        <v>540</v>
      </c>
      <c r="F15" s="7">
        <f>原始数据!F93</f>
        <v>301</v>
      </c>
      <c r="G15" s="7">
        <f>原始数据!G93</f>
        <v>0</v>
      </c>
      <c r="H15" s="7">
        <f>原始数据!H93</f>
        <v>0</v>
      </c>
      <c r="I15" s="3">
        <f>J15-C15-D15-E15-F15-G15-H15</f>
        <v>0</v>
      </c>
      <c r="J15" s="7">
        <f>原始数据!I93</f>
        <v>120471</v>
      </c>
      <c r="K15" s="7">
        <f>原始数据!J93</f>
        <v>195830</v>
      </c>
      <c r="L15" s="7">
        <f>原始数据!K93</f>
        <v>195825</v>
      </c>
      <c r="M15" s="7">
        <f>原始数据!L93</f>
        <v>0</v>
      </c>
      <c r="N15" s="7">
        <f>原始数据!M93</f>
        <v>18</v>
      </c>
      <c r="O15" s="3">
        <f t="shared" si="0"/>
        <v>1</v>
      </c>
      <c r="P15" s="7">
        <f>原始数据!N93</f>
        <v>195844</v>
      </c>
    </row>
    <row r="16" spans="1:16" ht="15" customHeight="1" x14ac:dyDescent="0.3">
      <c r="A16" s="3" t="s">
        <v>59</v>
      </c>
      <c r="B16" s="7">
        <f>原始数据!B94</f>
        <v>87216</v>
      </c>
      <c r="C16" s="7">
        <f>原始数据!C94</f>
        <v>86466</v>
      </c>
      <c r="D16" s="7">
        <f>原始数据!D94</f>
        <v>0</v>
      </c>
      <c r="E16" s="7">
        <f>原始数据!E94</f>
        <v>466</v>
      </c>
      <c r="F16" s="7">
        <f>原始数据!F94</f>
        <v>283</v>
      </c>
      <c r="G16" s="7">
        <f>原始数据!G94</f>
        <v>0</v>
      </c>
      <c r="H16" s="7">
        <f>原始数据!H94</f>
        <v>1</v>
      </c>
      <c r="I16" s="3">
        <f t="shared" si="1"/>
        <v>0</v>
      </c>
      <c r="J16" s="7">
        <f>原始数据!I94</f>
        <v>87216</v>
      </c>
      <c r="K16" s="7">
        <f>原始数据!J94</f>
        <v>91470</v>
      </c>
      <c r="L16" s="7">
        <f>原始数据!K94</f>
        <v>91477</v>
      </c>
      <c r="M16" s="7">
        <f>原始数据!L94</f>
        <v>0</v>
      </c>
      <c r="N16" s="7">
        <f>原始数据!M94</f>
        <v>9</v>
      </c>
      <c r="O16" s="3">
        <f t="shared" si="0"/>
        <v>0</v>
      </c>
      <c r="P16" s="7">
        <f>原始数据!N94</f>
        <v>91486</v>
      </c>
    </row>
    <row r="17" spans="1:16" ht="15" customHeight="1" x14ac:dyDescent="0.3">
      <c r="A17" s="3" t="s">
        <v>60</v>
      </c>
      <c r="B17" s="7">
        <f>原始数据!B95</f>
        <v>72506</v>
      </c>
      <c r="C17" s="7">
        <f>原始数据!C95</f>
        <v>71633</v>
      </c>
      <c r="D17" s="7">
        <f>原始数据!D95</f>
        <v>0</v>
      </c>
      <c r="E17" s="7">
        <f>原始数据!E95</f>
        <v>639</v>
      </c>
      <c r="F17" s="7">
        <f>原始数据!F95</f>
        <v>233</v>
      </c>
      <c r="G17" s="7">
        <f>原始数据!G95</f>
        <v>0</v>
      </c>
      <c r="H17" s="7">
        <f>原始数据!H95</f>
        <v>1</v>
      </c>
      <c r="I17" s="3">
        <f t="shared" si="1"/>
        <v>0</v>
      </c>
      <c r="J17" s="7">
        <f>原始数据!I95</f>
        <v>72506</v>
      </c>
      <c r="K17" s="7">
        <f>原始数据!J95</f>
        <v>72718</v>
      </c>
      <c r="L17" s="7">
        <f>原始数据!K95</f>
        <v>72713</v>
      </c>
      <c r="M17" s="7">
        <f>原始数据!L95</f>
        <v>0</v>
      </c>
      <c r="N17" s="7">
        <f>原始数据!M95</f>
        <v>8</v>
      </c>
      <c r="O17" s="3">
        <f t="shared" si="0"/>
        <v>0</v>
      </c>
      <c r="P17" s="7">
        <f>原始数据!N95</f>
        <v>72721</v>
      </c>
    </row>
    <row r="18" spans="1:16" ht="15" customHeight="1" x14ac:dyDescent="0.3">
      <c r="A18" s="3" t="s">
        <v>61</v>
      </c>
      <c r="B18" s="7">
        <f>原始数据!B96</f>
        <v>87737</v>
      </c>
      <c r="C18" s="7">
        <f>原始数据!C96</f>
        <v>86988</v>
      </c>
      <c r="D18" s="7">
        <f>原始数据!D96</f>
        <v>0</v>
      </c>
      <c r="E18" s="7">
        <f>原始数据!E96</f>
        <v>485</v>
      </c>
      <c r="F18" s="7">
        <f>原始数据!F96</f>
        <v>263</v>
      </c>
      <c r="G18" s="7">
        <f>原始数据!G96</f>
        <v>0</v>
      </c>
      <c r="H18" s="7">
        <f>原始数据!H96</f>
        <v>0</v>
      </c>
      <c r="I18" s="3">
        <f t="shared" si="1"/>
        <v>0</v>
      </c>
      <c r="J18" s="7">
        <f>原始数据!I96</f>
        <v>87736</v>
      </c>
      <c r="K18" s="7">
        <f>原始数据!J96</f>
        <v>103872</v>
      </c>
      <c r="L18" s="7">
        <f>原始数据!K96</f>
        <v>103866</v>
      </c>
      <c r="M18" s="7">
        <f>原始数据!L96</f>
        <v>0</v>
      </c>
      <c r="N18" s="7">
        <f>原始数据!M96</f>
        <v>16</v>
      </c>
      <c r="O18" s="3">
        <f t="shared" si="0"/>
        <v>6</v>
      </c>
      <c r="P18" s="7">
        <f>原始数据!N96</f>
        <v>103888</v>
      </c>
    </row>
    <row r="19" spans="1:16" ht="15" customHeight="1" x14ac:dyDescent="0.3">
      <c r="A19" s="3" t="s">
        <v>62</v>
      </c>
      <c r="B19" s="7">
        <f>原始数据!B97</f>
        <v>109522</v>
      </c>
      <c r="C19" s="7">
        <f>原始数据!C97</f>
        <v>108657</v>
      </c>
      <c r="D19" s="7">
        <f>原始数据!D97</f>
        <v>0</v>
      </c>
      <c r="E19" s="7">
        <f>原始数据!E97</f>
        <v>475</v>
      </c>
      <c r="F19" s="7">
        <f>原始数据!F97</f>
        <v>387</v>
      </c>
      <c r="G19" s="7">
        <f>原始数据!G97</f>
        <v>0</v>
      </c>
      <c r="H19" s="7">
        <f>原始数据!H97</f>
        <v>4</v>
      </c>
      <c r="I19" s="3">
        <f t="shared" si="1"/>
        <v>0</v>
      </c>
      <c r="J19" s="7">
        <f>原始数据!I97</f>
        <v>109523</v>
      </c>
      <c r="K19" s="7">
        <f>原始数据!J97</f>
        <v>154202</v>
      </c>
      <c r="L19" s="7">
        <f>原始数据!K97</f>
        <v>154219</v>
      </c>
      <c r="M19" s="7">
        <f>原始数据!L97</f>
        <v>0</v>
      </c>
      <c r="N19" s="7">
        <f>原始数据!M97</f>
        <v>15</v>
      </c>
      <c r="O19" s="3">
        <f t="shared" si="0"/>
        <v>5</v>
      </c>
      <c r="P19" s="7">
        <f>原始数据!N97</f>
        <v>154239</v>
      </c>
    </row>
    <row r="20" spans="1:16" ht="15" customHeight="1" x14ac:dyDescent="0.3">
      <c r="A20" s="3" t="s">
        <v>63</v>
      </c>
      <c r="B20" s="7">
        <f>原始数据!B98</f>
        <v>111330</v>
      </c>
      <c r="C20" s="7">
        <f>原始数据!C98</f>
        <v>110486</v>
      </c>
      <c r="D20" s="7">
        <f>原始数据!D98</f>
        <v>0</v>
      </c>
      <c r="E20" s="7">
        <f>原始数据!E98</f>
        <v>516</v>
      </c>
      <c r="F20" s="7">
        <f>原始数据!F98</f>
        <v>328</v>
      </c>
      <c r="G20" s="7">
        <f>原始数据!G98</f>
        <v>0</v>
      </c>
      <c r="H20" s="7">
        <f>原始数据!H98</f>
        <v>0</v>
      </c>
      <c r="I20" s="3">
        <f t="shared" si="1"/>
        <v>0</v>
      </c>
      <c r="J20" s="7">
        <f>原始数据!I98</f>
        <v>111330</v>
      </c>
      <c r="K20" s="7">
        <f>原始数据!J98</f>
        <v>134522</v>
      </c>
      <c r="L20" s="7">
        <f>原始数据!K98</f>
        <v>134549</v>
      </c>
      <c r="M20" s="7">
        <f>原始数据!L98</f>
        <v>0</v>
      </c>
      <c r="N20" s="7">
        <f>原始数据!M98</f>
        <v>12</v>
      </c>
      <c r="O20" s="3">
        <f t="shared" si="0"/>
        <v>4</v>
      </c>
      <c r="P20" s="7">
        <f>原始数据!N98</f>
        <v>134565</v>
      </c>
    </row>
    <row r="21" spans="1:16" ht="15" customHeight="1" x14ac:dyDescent="0.3">
      <c r="A21" s="3" t="s">
        <v>64</v>
      </c>
      <c r="B21" s="7">
        <f>原始数据!B99</f>
        <v>106485</v>
      </c>
      <c r="C21" s="7">
        <f>原始数据!C99</f>
        <v>105658</v>
      </c>
      <c r="D21" s="7">
        <f>原始数据!D99</f>
        <v>0</v>
      </c>
      <c r="E21" s="7">
        <f>原始数据!E99</f>
        <v>467</v>
      </c>
      <c r="F21" s="7">
        <f>原始数据!F99</f>
        <v>359</v>
      </c>
      <c r="G21" s="7">
        <f>原始数据!G99</f>
        <v>0</v>
      </c>
      <c r="H21" s="7">
        <f>原始数据!H99</f>
        <v>1</v>
      </c>
      <c r="I21" s="3">
        <f t="shared" si="1"/>
        <v>0</v>
      </c>
      <c r="J21" s="7">
        <f>原始数据!I99</f>
        <v>106485</v>
      </c>
      <c r="K21" s="7">
        <f>原始数据!J99</f>
        <v>109436</v>
      </c>
      <c r="L21" s="7">
        <f>原始数据!K99</f>
        <v>109447</v>
      </c>
      <c r="M21" s="7">
        <f>原始数据!L99</f>
        <v>0</v>
      </c>
      <c r="N21" s="7">
        <f>原始数据!M99</f>
        <v>27</v>
      </c>
      <c r="O21" s="3">
        <f t="shared" si="0"/>
        <v>1</v>
      </c>
      <c r="P21" s="7">
        <f>原始数据!N99</f>
        <v>109475</v>
      </c>
    </row>
    <row r="22" spans="1:16" ht="15" customHeight="1" x14ac:dyDescent="0.3">
      <c r="A22" s="3" t="s">
        <v>65</v>
      </c>
      <c r="B22" s="7">
        <f>原始数据!B100</f>
        <v>83805</v>
      </c>
      <c r="C22" s="7">
        <f>原始数据!C100</f>
        <v>83105</v>
      </c>
      <c r="D22" s="7">
        <f>原始数据!D100</f>
        <v>0</v>
      </c>
      <c r="E22" s="7">
        <f>原始数据!E100</f>
        <v>470</v>
      </c>
      <c r="F22" s="7">
        <f>原始数据!F100</f>
        <v>230</v>
      </c>
      <c r="G22" s="7">
        <f>原始数据!G100</f>
        <v>0</v>
      </c>
      <c r="H22" s="7">
        <f>原始数据!H100</f>
        <v>0</v>
      </c>
      <c r="I22" s="3">
        <f t="shared" si="1"/>
        <v>0</v>
      </c>
      <c r="J22" s="7">
        <f>原始数据!I100</f>
        <v>83805</v>
      </c>
      <c r="K22" s="7">
        <f>原始数据!J100</f>
        <v>268065</v>
      </c>
      <c r="L22" s="7">
        <f>原始数据!K100</f>
        <v>268063</v>
      </c>
      <c r="M22" s="7">
        <f>原始数据!L100</f>
        <v>0</v>
      </c>
      <c r="N22" s="7">
        <f>原始数据!M100</f>
        <v>14</v>
      </c>
      <c r="O22" s="3">
        <f t="shared" si="0"/>
        <v>0</v>
      </c>
      <c r="P22" s="7">
        <f>原始数据!N100</f>
        <v>268077</v>
      </c>
    </row>
    <row r="23" spans="1:16" ht="15" customHeight="1" x14ac:dyDescent="0.3">
      <c r="A23" s="3" t="s">
        <v>66</v>
      </c>
      <c r="B23" s="7">
        <f>原始数据!B101</f>
        <v>64248</v>
      </c>
      <c r="C23" s="7">
        <f>原始数据!C101</f>
        <v>63476</v>
      </c>
      <c r="D23" s="7">
        <f>原始数据!D101</f>
        <v>0</v>
      </c>
      <c r="E23" s="7">
        <f>原始数据!E101</f>
        <v>409</v>
      </c>
      <c r="F23" s="7">
        <f>原始数据!F101</f>
        <v>363</v>
      </c>
      <c r="G23" s="7">
        <f>原始数据!G101</f>
        <v>0</v>
      </c>
      <c r="H23" s="7">
        <f>原始数据!H101</f>
        <v>0</v>
      </c>
      <c r="I23" s="3">
        <f t="shared" si="1"/>
        <v>0</v>
      </c>
      <c r="J23" s="7">
        <f>原始数据!I101</f>
        <v>64248</v>
      </c>
      <c r="K23" s="7">
        <f>原始数据!J101</f>
        <v>65570</v>
      </c>
      <c r="L23" s="7">
        <f>原始数据!K101</f>
        <v>65583</v>
      </c>
      <c r="M23" s="7">
        <f>原始数据!L101</f>
        <v>0</v>
      </c>
      <c r="N23" s="7">
        <f>原始数据!M101</f>
        <v>8</v>
      </c>
      <c r="O23" s="3">
        <f t="shared" si="0"/>
        <v>0</v>
      </c>
      <c r="P23" s="7">
        <f>原始数据!N101</f>
        <v>65591</v>
      </c>
    </row>
    <row r="24" spans="1:16" ht="15" customHeight="1" x14ac:dyDescent="0.3">
      <c r="A24" s="3" t="s">
        <v>67</v>
      </c>
      <c r="B24" s="7">
        <f>原始数据!B102</f>
        <v>63744</v>
      </c>
      <c r="C24" s="7">
        <f>原始数据!C102</f>
        <v>63101</v>
      </c>
      <c r="D24" s="7">
        <f>原始数据!D102</f>
        <v>0</v>
      </c>
      <c r="E24" s="7">
        <f>原始数据!E102</f>
        <v>380</v>
      </c>
      <c r="F24" s="7">
        <f>原始数据!F102</f>
        <v>263</v>
      </c>
      <c r="G24" s="7">
        <f>原始数据!G102</f>
        <v>0</v>
      </c>
      <c r="H24" s="7">
        <f>原始数据!H102</f>
        <v>0</v>
      </c>
      <c r="I24" s="3">
        <f t="shared" si="1"/>
        <v>0</v>
      </c>
      <c r="J24" s="7">
        <f>原始数据!I102</f>
        <v>63744</v>
      </c>
      <c r="K24" s="7">
        <f>原始数据!J102</f>
        <v>86420</v>
      </c>
      <c r="L24" s="7">
        <f>原始数据!K102</f>
        <v>86432</v>
      </c>
      <c r="M24" s="7">
        <f>原始数据!L102</f>
        <v>0</v>
      </c>
      <c r="N24" s="7">
        <f>原始数据!M102</f>
        <v>7</v>
      </c>
      <c r="O24" s="3">
        <f t="shared" si="0"/>
        <v>0</v>
      </c>
      <c r="P24" s="7">
        <f>原始数据!N102</f>
        <v>86439</v>
      </c>
    </row>
    <row r="25" spans="1:16" ht="15" customHeight="1" x14ac:dyDescent="0.3">
      <c r="A25" s="3" t="s">
        <v>68</v>
      </c>
      <c r="B25" s="7">
        <f>原始数据!B103</f>
        <v>69753</v>
      </c>
      <c r="C25" s="7">
        <f>原始数据!C103</f>
        <v>69065</v>
      </c>
      <c r="D25" s="7">
        <f>原始数据!D103</f>
        <v>0</v>
      </c>
      <c r="E25" s="7">
        <f>原始数据!E103</f>
        <v>413</v>
      </c>
      <c r="F25" s="7">
        <f>原始数据!F103</f>
        <v>275</v>
      </c>
      <c r="G25" s="7">
        <f>原始数据!G103</f>
        <v>0</v>
      </c>
      <c r="H25" s="7">
        <f>原始数据!H103</f>
        <v>0</v>
      </c>
      <c r="I25" s="3">
        <f t="shared" si="1"/>
        <v>0</v>
      </c>
      <c r="J25" s="7">
        <f>原始数据!I103</f>
        <v>69753</v>
      </c>
      <c r="K25" s="7">
        <f>原始数据!J103</f>
        <v>69142</v>
      </c>
      <c r="L25" s="7">
        <f>原始数据!K103</f>
        <v>69152</v>
      </c>
      <c r="M25" s="7">
        <f>原始数据!L103</f>
        <v>0</v>
      </c>
      <c r="N25" s="7">
        <f>原始数据!M103</f>
        <v>4</v>
      </c>
      <c r="O25" s="3">
        <f t="shared" si="0"/>
        <v>0</v>
      </c>
      <c r="P25" s="7">
        <f>原始数据!N103</f>
        <v>69156</v>
      </c>
    </row>
    <row r="26" spans="1:16" ht="15" customHeight="1" x14ac:dyDescent="0.3">
      <c r="A26" s="3" t="s">
        <v>69</v>
      </c>
      <c r="B26" s="7">
        <f>原始数据!B104</f>
        <v>59503</v>
      </c>
      <c r="C26" s="7">
        <f>原始数据!C104</f>
        <v>58917</v>
      </c>
      <c r="D26" s="7">
        <f>原始数据!D104</f>
        <v>0</v>
      </c>
      <c r="E26" s="7">
        <f>原始数据!E104</f>
        <v>370</v>
      </c>
      <c r="F26" s="7">
        <f>原始数据!F104</f>
        <v>216</v>
      </c>
      <c r="G26" s="7">
        <f>原始数据!G104</f>
        <v>0</v>
      </c>
      <c r="H26" s="7">
        <f>原始数据!H104</f>
        <v>0</v>
      </c>
      <c r="I26" s="3">
        <f t="shared" si="1"/>
        <v>0</v>
      </c>
      <c r="J26" s="7">
        <f>原始数据!I104</f>
        <v>59503</v>
      </c>
      <c r="K26" s="7">
        <f>原始数据!J104</f>
        <v>59247</v>
      </c>
      <c r="L26" s="7">
        <f>原始数据!K104</f>
        <v>59247</v>
      </c>
      <c r="M26" s="7">
        <f>原始数据!L104</f>
        <v>0</v>
      </c>
      <c r="N26" s="7">
        <f>原始数据!M104</f>
        <v>10</v>
      </c>
      <c r="O26" s="3">
        <f t="shared" si="0"/>
        <v>0</v>
      </c>
      <c r="P26" s="7">
        <f>原始数据!N104</f>
        <v>59257</v>
      </c>
    </row>
    <row r="27" spans="1:16" ht="15" customHeight="1" x14ac:dyDescent="0.3">
      <c r="A27" s="3" t="s">
        <v>70</v>
      </c>
      <c r="B27" s="7">
        <f>原始数据!B105</f>
        <v>33922</v>
      </c>
      <c r="C27" s="7">
        <f>原始数据!C105</f>
        <v>33652</v>
      </c>
      <c r="D27" s="7">
        <f>原始数据!D105</f>
        <v>0</v>
      </c>
      <c r="E27" s="7">
        <f>原始数据!E105</f>
        <v>167</v>
      </c>
      <c r="F27" s="7">
        <f>原始数据!F105</f>
        <v>103</v>
      </c>
      <c r="G27" s="7">
        <f>原始数据!G105</f>
        <v>0</v>
      </c>
      <c r="H27" s="7">
        <f>原始数据!H105</f>
        <v>0</v>
      </c>
      <c r="I27" s="3">
        <f t="shared" si="1"/>
        <v>0</v>
      </c>
      <c r="J27" s="7">
        <f>原始数据!I105</f>
        <v>33922</v>
      </c>
      <c r="K27" s="7">
        <f>原始数据!J105</f>
        <v>36113</v>
      </c>
      <c r="L27" s="7">
        <f>原始数据!K105</f>
        <v>36120</v>
      </c>
      <c r="M27" s="7">
        <f>原始数据!L105</f>
        <v>0</v>
      </c>
      <c r="N27" s="7">
        <f>原始数据!M105</f>
        <v>3</v>
      </c>
      <c r="O27" s="3">
        <f t="shared" si="0"/>
        <v>0</v>
      </c>
      <c r="P27" s="7">
        <f>原始数据!N105</f>
        <v>36123</v>
      </c>
    </row>
    <row r="28" spans="1:16" ht="15" customHeight="1" x14ac:dyDescent="0.3">
      <c r="A28" s="9" t="s">
        <v>85</v>
      </c>
      <c r="B28" s="3">
        <f>SUM(B4:B27)</f>
        <v>1485706</v>
      </c>
      <c r="C28" s="3">
        <f t="shared" ref="C28:O28" si="2">SUM(C4:C27)</f>
        <v>1472925</v>
      </c>
      <c r="D28" s="3">
        <f t="shared" si="2"/>
        <v>0</v>
      </c>
      <c r="E28" s="3">
        <f t="shared" si="2"/>
        <v>7699</v>
      </c>
      <c r="F28" s="3">
        <f t="shared" si="2"/>
        <v>5058</v>
      </c>
      <c r="G28" s="3">
        <f t="shared" si="2"/>
        <v>0</v>
      </c>
      <c r="H28" s="3">
        <f t="shared" si="2"/>
        <v>24</v>
      </c>
      <c r="I28" s="3">
        <f t="shared" si="2"/>
        <v>0</v>
      </c>
      <c r="J28" s="3">
        <f t="shared" si="2"/>
        <v>1485706</v>
      </c>
      <c r="K28" s="3">
        <f t="shared" si="2"/>
        <v>2139400</v>
      </c>
      <c r="L28" s="3">
        <f t="shared" si="2"/>
        <v>2139497</v>
      </c>
      <c r="M28" s="3">
        <f t="shared" si="2"/>
        <v>0</v>
      </c>
      <c r="N28" s="3">
        <f t="shared" si="2"/>
        <v>229</v>
      </c>
      <c r="O28" s="3">
        <f t="shared" si="2"/>
        <v>30</v>
      </c>
      <c r="P28" s="3">
        <f>SUM(P4:P27)</f>
        <v>2139756</v>
      </c>
    </row>
  </sheetData>
  <mergeCells count="6">
    <mergeCell ref="A1:P1"/>
    <mergeCell ref="A2:A3"/>
    <mergeCell ref="B2:B3"/>
    <mergeCell ref="C2:J2"/>
    <mergeCell ref="K2:K3"/>
    <mergeCell ref="L2:P2"/>
  </mergeCells>
  <phoneticPr fontId="3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8"/>
  <sheetViews>
    <sheetView topLeftCell="A13" zoomScaleNormal="100" workbookViewId="0">
      <selection activeCell="K27" sqref="K27"/>
    </sheetView>
  </sheetViews>
  <sheetFormatPr defaultRowHeight="13.35" x14ac:dyDescent="0.25"/>
  <cols>
    <col min="1" max="1" width="18" bestFit="1" customWidth="1"/>
    <col min="3" max="3" width="10" bestFit="1" customWidth="1"/>
    <col min="4" max="4" width="15" bestFit="1" customWidth="1"/>
    <col min="5" max="5" width="16" bestFit="1" customWidth="1"/>
    <col min="6" max="6" width="12" bestFit="1" customWidth="1"/>
    <col min="7" max="7" width="16" bestFit="1" customWidth="1"/>
    <col min="8" max="9" width="10" bestFit="1" customWidth="1"/>
    <col min="11" max="15" width="10" bestFit="1" customWidth="1"/>
  </cols>
  <sheetData>
    <row r="1" spans="1:15" ht="39.950000000000003" customHeight="1" x14ac:dyDescent="0.25">
      <c r="A1" s="19" t="s">
        <v>87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1"/>
    </row>
    <row r="2" spans="1:15" ht="15.75" customHeight="1" x14ac:dyDescent="0.25">
      <c r="A2" s="22" t="s">
        <v>24</v>
      </c>
      <c r="B2" s="22" t="s">
        <v>44</v>
      </c>
      <c r="C2" s="24" t="s">
        <v>45</v>
      </c>
      <c r="D2" s="25"/>
      <c r="E2" s="25"/>
      <c r="F2" s="25"/>
      <c r="G2" s="25"/>
      <c r="H2" s="25"/>
      <c r="I2" s="26"/>
      <c r="J2" s="22" t="s">
        <v>53</v>
      </c>
      <c r="K2" s="24" t="s">
        <v>54</v>
      </c>
      <c r="L2" s="25"/>
      <c r="M2" s="25"/>
      <c r="N2" s="25"/>
      <c r="O2" s="26"/>
    </row>
    <row r="3" spans="1:15" ht="29.95" customHeight="1" x14ac:dyDescent="0.25">
      <c r="A3" s="23"/>
      <c r="B3" s="23"/>
      <c r="C3" s="4" t="s">
        <v>46</v>
      </c>
      <c r="D3" s="4" t="s">
        <v>71</v>
      </c>
      <c r="E3" s="4" t="s">
        <v>72</v>
      </c>
      <c r="F3" s="4" t="s">
        <v>73</v>
      </c>
      <c r="G3" s="4" t="s">
        <v>74</v>
      </c>
      <c r="H3" s="4" t="s">
        <v>52</v>
      </c>
      <c r="I3" s="4" t="s">
        <v>23</v>
      </c>
      <c r="J3" s="23"/>
      <c r="K3" s="4" t="s">
        <v>46</v>
      </c>
      <c r="L3" s="4" t="s">
        <v>75</v>
      </c>
      <c r="M3" s="4" t="s">
        <v>76</v>
      </c>
      <c r="N3" s="4" t="s">
        <v>52</v>
      </c>
      <c r="O3" s="4" t="s">
        <v>23</v>
      </c>
    </row>
    <row r="4" spans="1:15" ht="15" customHeight="1" x14ac:dyDescent="0.3">
      <c r="A4" s="2" t="s">
        <v>35</v>
      </c>
      <c r="B4" s="7">
        <f>原始数据!B109</f>
        <v>127</v>
      </c>
      <c r="C4" s="7">
        <f>原始数据!C109</f>
        <v>125</v>
      </c>
      <c r="D4" s="7">
        <f>原始数据!D109</f>
        <v>0</v>
      </c>
      <c r="E4" s="7">
        <f>原始数据!E109</f>
        <v>2</v>
      </c>
      <c r="F4" s="7">
        <f>原始数据!F109</f>
        <v>0</v>
      </c>
      <c r="G4" s="7">
        <f>原始数据!G109</f>
        <v>0</v>
      </c>
      <c r="H4" s="3">
        <f>I4-G4-F4-E4-D4-C4</f>
        <v>0</v>
      </c>
      <c r="I4" s="7">
        <f>原始数据!H109</f>
        <v>127</v>
      </c>
      <c r="J4" s="7">
        <f>原始数据!I109</f>
        <v>125</v>
      </c>
      <c r="K4" s="7">
        <f>原始数据!J109</f>
        <v>125</v>
      </c>
      <c r="L4" s="7">
        <f>原始数据!K109</f>
        <v>0</v>
      </c>
      <c r="M4" s="7">
        <f>原始数据!L109</f>
        <v>0</v>
      </c>
      <c r="N4" s="3">
        <f>O4-M4-L4-K4</f>
        <v>0</v>
      </c>
      <c r="O4" s="7">
        <f>原始数据!M109</f>
        <v>125</v>
      </c>
    </row>
    <row r="5" spans="1:15" ht="15" customHeight="1" x14ac:dyDescent="0.3">
      <c r="A5" s="2" t="s">
        <v>36</v>
      </c>
      <c r="B5" s="7">
        <f>原始数据!B110</f>
        <v>75</v>
      </c>
      <c r="C5" s="7">
        <f>原始数据!C110</f>
        <v>74</v>
      </c>
      <c r="D5" s="7">
        <f>原始数据!D110</f>
        <v>0</v>
      </c>
      <c r="E5" s="7">
        <f>原始数据!E110</f>
        <v>1</v>
      </c>
      <c r="F5" s="7">
        <f>原始数据!F110</f>
        <v>0</v>
      </c>
      <c r="G5" s="7">
        <f>原始数据!G110</f>
        <v>0</v>
      </c>
      <c r="H5" s="3">
        <f t="shared" ref="H5:H27" si="0">I5-G5-F5-E5-D5-C5</f>
        <v>0</v>
      </c>
      <c r="I5" s="7">
        <f>原始数据!H110</f>
        <v>75</v>
      </c>
      <c r="J5" s="7">
        <f>原始数据!I110</f>
        <v>74</v>
      </c>
      <c r="K5" s="7">
        <f>原始数据!J110</f>
        <v>74</v>
      </c>
      <c r="L5" s="7">
        <f>原始数据!K110</f>
        <v>0</v>
      </c>
      <c r="M5" s="7">
        <f>原始数据!L110</f>
        <v>0</v>
      </c>
      <c r="N5" s="3">
        <f t="shared" ref="N5:N27" si="1">O5-M5-L5-K5</f>
        <v>0</v>
      </c>
      <c r="O5" s="7">
        <f>原始数据!M110</f>
        <v>74</v>
      </c>
    </row>
    <row r="6" spans="1:15" ht="15" customHeight="1" x14ac:dyDescent="0.3">
      <c r="A6" s="2" t="s">
        <v>37</v>
      </c>
      <c r="B6" s="7">
        <f>原始数据!B111</f>
        <v>64</v>
      </c>
      <c r="C6" s="7">
        <f>原始数据!C111</f>
        <v>63</v>
      </c>
      <c r="D6" s="7">
        <f>原始数据!D111</f>
        <v>0</v>
      </c>
      <c r="E6" s="7">
        <f>原始数据!E111</f>
        <v>1</v>
      </c>
      <c r="F6" s="7">
        <f>原始数据!F111</f>
        <v>0</v>
      </c>
      <c r="G6" s="7">
        <f>原始数据!G111</f>
        <v>0</v>
      </c>
      <c r="H6" s="3">
        <f t="shared" si="0"/>
        <v>0</v>
      </c>
      <c r="I6" s="7">
        <f>原始数据!H111</f>
        <v>64</v>
      </c>
      <c r="J6" s="7">
        <f>原始数据!I111</f>
        <v>63</v>
      </c>
      <c r="K6" s="7">
        <f>原始数据!J111</f>
        <v>63</v>
      </c>
      <c r="L6" s="7">
        <f>原始数据!K111</f>
        <v>0</v>
      </c>
      <c r="M6" s="7">
        <f>原始数据!L111</f>
        <v>0</v>
      </c>
      <c r="N6" s="3">
        <f t="shared" si="1"/>
        <v>0</v>
      </c>
      <c r="O6" s="7">
        <f>原始数据!M111</f>
        <v>63</v>
      </c>
    </row>
    <row r="7" spans="1:15" ht="15" customHeight="1" x14ac:dyDescent="0.3">
      <c r="A7" s="2" t="s">
        <v>38</v>
      </c>
      <c r="B7" s="7">
        <f>原始数据!B112</f>
        <v>36</v>
      </c>
      <c r="C7" s="7">
        <f>原始数据!C112</f>
        <v>35</v>
      </c>
      <c r="D7" s="7">
        <f>原始数据!D112</f>
        <v>0</v>
      </c>
      <c r="E7" s="7">
        <f>原始数据!E112</f>
        <v>1</v>
      </c>
      <c r="F7" s="7">
        <f>原始数据!F112</f>
        <v>0</v>
      </c>
      <c r="G7" s="7">
        <f>原始数据!G112</f>
        <v>0</v>
      </c>
      <c r="H7" s="3">
        <f t="shared" si="0"/>
        <v>0</v>
      </c>
      <c r="I7" s="7">
        <f>原始数据!H112</f>
        <v>36</v>
      </c>
      <c r="J7" s="7">
        <f>原始数据!I112</f>
        <v>35</v>
      </c>
      <c r="K7" s="7">
        <f>原始数据!J112</f>
        <v>35</v>
      </c>
      <c r="L7" s="7">
        <f>原始数据!K112</f>
        <v>0</v>
      </c>
      <c r="M7" s="7">
        <f>原始数据!L112</f>
        <v>0</v>
      </c>
      <c r="N7" s="3">
        <f t="shared" si="1"/>
        <v>0</v>
      </c>
      <c r="O7" s="7">
        <f>原始数据!M112</f>
        <v>35</v>
      </c>
    </row>
    <row r="8" spans="1:15" ht="15" customHeight="1" x14ac:dyDescent="0.3">
      <c r="A8" s="2" t="s">
        <v>39</v>
      </c>
      <c r="B8" s="7">
        <f>原始数据!B113</f>
        <v>33</v>
      </c>
      <c r="C8" s="7">
        <f>原始数据!C113</f>
        <v>30</v>
      </c>
      <c r="D8" s="7">
        <f>原始数据!D113</f>
        <v>0</v>
      </c>
      <c r="E8" s="7">
        <f>原始数据!E113</f>
        <v>3</v>
      </c>
      <c r="F8" s="7">
        <f>原始数据!F113</f>
        <v>0</v>
      </c>
      <c r="G8" s="7">
        <f>原始数据!G113</f>
        <v>0</v>
      </c>
      <c r="H8" s="3">
        <f t="shared" si="0"/>
        <v>0</v>
      </c>
      <c r="I8" s="7">
        <f>原始数据!H113</f>
        <v>33</v>
      </c>
      <c r="J8" s="7">
        <f>原始数据!I113</f>
        <v>30</v>
      </c>
      <c r="K8" s="7">
        <f>原始数据!J113</f>
        <v>30</v>
      </c>
      <c r="L8" s="7">
        <f>原始数据!K113</f>
        <v>0</v>
      </c>
      <c r="M8" s="7">
        <f>原始数据!L113</f>
        <v>0</v>
      </c>
      <c r="N8" s="3">
        <f t="shared" si="1"/>
        <v>0</v>
      </c>
      <c r="O8" s="7">
        <f>原始数据!M113</f>
        <v>30</v>
      </c>
    </row>
    <row r="9" spans="1:15" ht="15" customHeight="1" x14ac:dyDescent="0.3">
      <c r="A9" s="3" t="s">
        <v>40</v>
      </c>
      <c r="B9" s="7">
        <f>原始数据!B114</f>
        <v>59</v>
      </c>
      <c r="C9" s="7">
        <f>原始数据!C114</f>
        <v>59</v>
      </c>
      <c r="D9" s="7">
        <f>原始数据!D114</f>
        <v>0</v>
      </c>
      <c r="E9" s="7">
        <f>原始数据!E114</f>
        <v>0</v>
      </c>
      <c r="F9" s="7">
        <f>原始数据!F114</f>
        <v>0</v>
      </c>
      <c r="G9" s="7">
        <f>原始数据!G114</f>
        <v>0</v>
      </c>
      <c r="H9" s="3">
        <f t="shared" si="0"/>
        <v>0</v>
      </c>
      <c r="I9" s="7">
        <f>原始数据!H114</f>
        <v>59</v>
      </c>
      <c r="J9" s="7">
        <f>原始数据!I114</f>
        <v>59</v>
      </c>
      <c r="K9" s="7">
        <f>原始数据!J114</f>
        <v>59</v>
      </c>
      <c r="L9" s="7">
        <f>原始数据!K114</f>
        <v>0</v>
      </c>
      <c r="M9" s="7">
        <f>原始数据!L114</f>
        <v>0</v>
      </c>
      <c r="N9" s="3">
        <f t="shared" si="1"/>
        <v>0</v>
      </c>
      <c r="O9" s="7">
        <f>原始数据!M114</f>
        <v>59</v>
      </c>
    </row>
    <row r="10" spans="1:15" ht="15" customHeight="1" x14ac:dyDescent="0.3">
      <c r="A10" s="3" t="s">
        <v>41</v>
      </c>
      <c r="B10" s="7">
        <f>原始数据!B115</f>
        <v>234</v>
      </c>
      <c r="C10" s="7">
        <f>原始数据!C115</f>
        <v>226</v>
      </c>
      <c r="D10" s="7">
        <f>原始数据!D115</f>
        <v>0</v>
      </c>
      <c r="E10" s="7">
        <f>原始数据!E115</f>
        <v>6</v>
      </c>
      <c r="F10" s="7">
        <f>原始数据!F115</f>
        <v>0</v>
      </c>
      <c r="G10" s="7">
        <f>原始数据!G115</f>
        <v>1</v>
      </c>
      <c r="H10" s="3">
        <f t="shared" si="0"/>
        <v>0</v>
      </c>
      <c r="I10" s="7">
        <f>原始数据!H115</f>
        <v>233</v>
      </c>
      <c r="J10" s="7">
        <f>原始数据!I115</f>
        <v>226</v>
      </c>
      <c r="K10" s="7">
        <f>原始数据!J115</f>
        <v>226</v>
      </c>
      <c r="L10" s="7">
        <f>原始数据!K115</f>
        <v>0</v>
      </c>
      <c r="M10" s="7">
        <f>原始数据!L115</f>
        <v>0</v>
      </c>
      <c r="N10" s="3">
        <f t="shared" si="1"/>
        <v>0</v>
      </c>
      <c r="O10" s="7">
        <f>原始数据!M115</f>
        <v>226</v>
      </c>
    </row>
    <row r="11" spans="1:15" ht="15" customHeight="1" x14ac:dyDescent="0.3">
      <c r="A11" s="3" t="s">
        <v>42</v>
      </c>
      <c r="B11" s="7">
        <f>原始数据!B116</f>
        <v>600</v>
      </c>
      <c r="C11" s="7">
        <f>原始数据!C116</f>
        <v>578</v>
      </c>
      <c r="D11" s="7">
        <f>原始数据!D116</f>
        <v>0</v>
      </c>
      <c r="E11" s="7">
        <f>原始数据!E116</f>
        <v>22</v>
      </c>
      <c r="F11" s="7">
        <f>原始数据!F116</f>
        <v>0</v>
      </c>
      <c r="G11" s="7">
        <f>原始数据!G116</f>
        <v>1</v>
      </c>
      <c r="H11" s="3">
        <f t="shared" si="0"/>
        <v>0</v>
      </c>
      <c r="I11" s="7">
        <f>原始数据!H116</f>
        <v>601</v>
      </c>
      <c r="J11" s="7">
        <f>原始数据!I116</f>
        <v>577</v>
      </c>
      <c r="K11" s="7">
        <f>原始数据!J116</f>
        <v>577</v>
      </c>
      <c r="L11" s="7">
        <f>原始数据!K116</f>
        <v>0</v>
      </c>
      <c r="M11" s="7">
        <f>原始数据!L116</f>
        <v>0</v>
      </c>
      <c r="N11" s="3">
        <f t="shared" si="1"/>
        <v>0</v>
      </c>
      <c r="O11" s="7">
        <f>原始数据!M116</f>
        <v>577</v>
      </c>
    </row>
    <row r="12" spans="1:15" ht="15" customHeight="1" x14ac:dyDescent="0.3">
      <c r="A12" s="3" t="s">
        <v>43</v>
      </c>
      <c r="B12" s="7">
        <f>原始数据!B117</f>
        <v>1464</v>
      </c>
      <c r="C12" s="7">
        <f>原始数据!C117</f>
        <v>1440</v>
      </c>
      <c r="D12" s="7">
        <f>原始数据!D117</f>
        <v>0</v>
      </c>
      <c r="E12" s="7">
        <f>原始数据!E117</f>
        <v>24</v>
      </c>
      <c r="F12" s="7">
        <f>原始数据!F117</f>
        <v>0</v>
      </c>
      <c r="G12" s="7">
        <f>原始数据!G117</f>
        <v>0</v>
      </c>
      <c r="H12" s="3">
        <f t="shared" si="0"/>
        <v>0</v>
      </c>
      <c r="I12" s="7">
        <f>原始数据!H117</f>
        <v>1464</v>
      </c>
      <c r="J12" s="7">
        <f>原始数据!I117</f>
        <v>1440</v>
      </c>
      <c r="K12" s="7">
        <f>原始数据!J117</f>
        <v>1440</v>
      </c>
      <c r="L12" s="7">
        <f>原始数据!K117</f>
        <v>0</v>
      </c>
      <c r="M12" s="7">
        <f>原始数据!L117</f>
        <v>0</v>
      </c>
      <c r="N12" s="3">
        <f t="shared" si="1"/>
        <v>0</v>
      </c>
      <c r="O12" s="7">
        <f>原始数据!M117</f>
        <v>1440</v>
      </c>
    </row>
    <row r="13" spans="1:15" ht="15" customHeight="1" x14ac:dyDescent="0.3">
      <c r="A13" s="3" t="s">
        <v>30</v>
      </c>
      <c r="B13" s="7">
        <f>原始数据!B118</f>
        <v>2264</v>
      </c>
      <c r="C13" s="7">
        <f>原始数据!C118</f>
        <v>2232</v>
      </c>
      <c r="D13" s="7">
        <f>原始数据!D118</f>
        <v>0</v>
      </c>
      <c r="E13" s="7">
        <f>原始数据!E118</f>
        <v>26</v>
      </c>
      <c r="F13" s="7">
        <f>原始数据!F118</f>
        <v>0</v>
      </c>
      <c r="G13" s="7">
        <f>原始数据!G118</f>
        <v>6</v>
      </c>
      <c r="H13" s="3">
        <f t="shared" si="0"/>
        <v>0</v>
      </c>
      <c r="I13" s="7">
        <f>原始数据!H118</f>
        <v>2264</v>
      </c>
      <c r="J13" s="7">
        <f>原始数据!I118</f>
        <v>2232</v>
      </c>
      <c r="K13" s="7">
        <f>原始数据!J118</f>
        <v>2228</v>
      </c>
      <c r="L13" s="7">
        <f>原始数据!K118</f>
        <v>4</v>
      </c>
      <c r="M13" s="7">
        <f>原始数据!L118</f>
        <v>0</v>
      </c>
      <c r="N13" s="3">
        <f t="shared" si="1"/>
        <v>0</v>
      </c>
      <c r="O13" s="7">
        <f>原始数据!M118</f>
        <v>2232</v>
      </c>
    </row>
    <row r="14" spans="1:15" ht="15" customHeight="1" x14ac:dyDescent="0.3">
      <c r="A14" s="3" t="s">
        <v>57</v>
      </c>
      <c r="B14" s="7">
        <f>原始数据!B119</f>
        <v>2661</v>
      </c>
      <c r="C14" s="7">
        <f>原始数据!C119</f>
        <v>2618</v>
      </c>
      <c r="D14" s="7">
        <f>原始数据!D119</f>
        <v>0</v>
      </c>
      <c r="E14" s="7">
        <f>原始数据!E119</f>
        <v>35</v>
      </c>
      <c r="F14" s="7">
        <f>原始数据!F119</f>
        <v>0</v>
      </c>
      <c r="G14" s="7">
        <f>原始数据!G119</f>
        <v>7</v>
      </c>
      <c r="H14" s="3">
        <f t="shared" si="0"/>
        <v>0</v>
      </c>
      <c r="I14" s="7">
        <f>原始数据!H119</f>
        <v>2660</v>
      </c>
      <c r="J14" s="7">
        <f>原始数据!I119</f>
        <v>2618</v>
      </c>
      <c r="K14" s="7">
        <f>原始数据!J119</f>
        <v>2618</v>
      </c>
      <c r="L14" s="7">
        <f>原始数据!K119</f>
        <v>0</v>
      </c>
      <c r="M14" s="7">
        <f>原始数据!L119</f>
        <v>0</v>
      </c>
      <c r="N14" s="3">
        <f t="shared" si="1"/>
        <v>0</v>
      </c>
      <c r="O14" s="7">
        <f>原始数据!M119</f>
        <v>2618</v>
      </c>
    </row>
    <row r="15" spans="1:15" ht="15" customHeight="1" x14ac:dyDescent="0.3">
      <c r="A15" s="3" t="s">
        <v>58</v>
      </c>
      <c r="B15" s="7">
        <f>原始数据!B120</f>
        <v>2420</v>
      </c>
      <c r="C15" s="7">
        <f>原始数据!C120</f>
        <v>2371</v>
      </c>
      <c r="D15" s="7">
        <f>原始数据!D120</f>
        <v>0</v>
      </c>
      <c r="E15" s="7">
        <f>原始数据!E120</f>
        <v>45</v>
      </c>
      <c r="F15" s="7">
        <f>原始数据!F120</f>
        <v>0</v>
      </c>
      <c r="G15" s="7">
        <f>原始数据!G120</f>
        <v>4</v>
      </c>
      <c r="H15" s="3">
        <f t="shared" si="0"/>
        <v>0</v>
      </c>
      <c r="I15" s="7">
        <f>原始数据!H120</f>
        <v>2420</v>
      </c>
      <c r="J15" s="7">
        <f>原始数据!I120</f>
        <v>2371</v>
      </c>
      <c r="K15" s="7">
        <f>原始数据!J120</f>
        <v>2369</v>
      </c>
      <c r="L15" s="7">
        <f>原始数据!K120</f>
        <v>2</v>
      </c>
      <c r="M15" s="7">
        <f>原始数据!L120</f>
        <v>0</v>
      </c>
      <c r="N15" s="3">
        <f t="shared" si="1"/>
        <v>0</v>
      </c>
      <c r="O15" s="7">
        <f>原始数据!M120</f>
        <v>2371</v>
      </c>
    </row>
    <row r="16" spans="1:15" ht="15" customHeight="1" x14ac:dyDescent="0.3">
      <c r="A16" s="3" t="s">
        <v>59</v>
      </c>
      <c r="B16" s="7">
        <f>原始数据!B121</f>
        <v>1595</v>
      </c>
      <c r="C16" s="7">
        <f>原始数据!C121</f>
        <v>1576</v>
      </c>
      <c r="D16" s="7">
        <f>原始数据!D121</f>
        <v>0</v>
      </c>
      <c r="E16" s="7">
        <f>原始数据!E121</f>
        <v>15</v>
      </c>
      <c r="F16" s="7">
        <f>原始数据!F121</f>
        <v>0</v>
      </c>
      <c r="G16" s="7">
        <f>原始数据!G121</f>
        <v>3</v>
      </c>
      <c r="H16" s="3">
        <f t="shared" si="0"/>
        <v>0</v>
      </c>
      <c r="I16" s="7">
        <f>原始数据!H121</f>
        <v>1594</v>
      </c>
      <c r="J16" s="7">
        <f>原始数据!I121</f>
        <v>1576</v>
      </c>
      <c r="K16" s="7">
        <f>原始数据!J121</f>
        <v>1576</v>
      </c>
      <c r="L16" s="7">
        <f>原始数据!K121</f>
        <v>0</v>
      </c>
      <c r="M16" s="7">
        <f>原始数据!L121</f>
        <v>0</v>
      </c>
      <c r="N16" s="3">
        <f t="shared" si="1"/>
        <v>0</v>
      </c>
      <c r="O16" s="7">
        <f>原始数据!M121</f>
        <v>1576</v>
      </c>
    </row>
    <row r="17" spans="1:15" ht="15" customHeight="1" x14ac:dyDescent="0.3">
      <c r="A17" s="3" t="s">
        <v>60</v>
      </c>
      <c r="B17" s="7">
        <f>原始数据!B122</f>
        <v>1296</v>
      </c>
      <c r="C17" s="7">
        <f>原始数据!C122</f>
        <v>1269</v>
      </c>
      <c r="D17" s="7">
        <f>原始数据!D122</f>
        <v>0</v>
      </c>
      <c r="E17" s="7">
        <f>原始数据!E122</f>
        <v>26</v>
      </c>
      <c r="F17" s="7">
        <f>原始数据!F122</f>
        <v>0</v>
      </c>
      <c r="G17" s="7">
        <f>原始数据!G122</f>
        <v>3</v>
      </c>
      <c r="H17" s="3">
        <f t="shared" si="0"/>
        <v>0</v>
      </c>
      <c r="I17" s="7">
        <f>原始数据!H122</f>
        <v>1298</v>
      </c>
      <c r="J17" s="7">
        <f>原始数据!I122</f>
        <v>1269</v>
      </c>
      <c r="K17" s="7">
        <f>原始数据!J122</f>
        <v>1269</v>
      </c>
      <c r="L17" s="7">
        <f>原始数据!K122</f>
        <v>0</v>
      </c>
      <c r="M17" s="7">
        <f>原始数据!L122</f>
        <v>0</v>
      </c>
      <c r="N17" s="3">
        <f t="shared" si="1"/>
        <v>0</v>
      </c>
      <c r="O17" s="7">
        <f>原始数据!M122</f>
        <v>1269</v>
      </c>
    </row>
    <row r="18" spans="1:15" ht="15" customHeight="1" x14ac:dyDescent="0.3">
      <c r="A18" s="3" t="s">
        <v>61</v>
      </c>
      <c r="B18" s="7">
        <f>原始数据!B123</f>
        <v>1694</v>
      </c>
      <c r="C18" s="7">
        <f>原始数据!C123</f>
        <v>1661</v>
      </c>
      <c r="D18" s="7">
        <f>原始数据!D123</f>
        <v>0</v>
      </c>
      <c r="E18" s="7">
        <f>原始数据!E123</f>
        <v>31</v>
      </c>
      <c r="F18" s="7">
        <f>原始数据!F123</f>
        <v>0</v>
      </c>
      <c r="G18" s="7">
        <f>原始数据!G123</f>
        <v>0</v>
      </c>
      <c r="H18" s="3">
        <f t="shared" si="0"/>
        <v>0</v>
      </c>
      <c r="I18" s="7">
        <f>原始数据!H123</f>
        <v>1692</v>
      </c>
      <c r="J18" s="7">
        <f>原始数据!I123</f>
        <v>1661</v>
      </c>
      <c r="K18" s="7">
        <f>原始数据!J123</f>
        <v>1658</v>
      </c>
      <c r="L18" s="7">
        <f>原始数据!K123</f>
        <v>3</v>
      </c>
      <c r="M18" s="7">
        <f>原始数据!L123</f>
        <v>0</v>
      </c>
      <c r="N18" s="3">
        <f t="shared" si="1"/>
        <v>0</v>
      </c>
      <c r="O18" s="7">
        <f>原始数据!M123</f>
        <v>1661</v>
      </c>
    </row>
    <row r="19" spans="1:15" ht="15" customHeight="1" x14ac:dyDescent="0.3">
      <c r="A19" s="3" t="s">
        <v>62</v>
      </c>
      <c r="B19" s="7">
        <f>原始数据!B124</f>
        <v>2125</v>
      </c>
      <c r="C19" s="7">
        <f>原始数据!C124</f>
        <v>2086</v>
      </c>
      <c r="D19" s="7">
        <f>原始数据!D124</f>
        <v>0</v>
      </c>
      <c r="E19" s="7">
        <f>原始数据!E124</f>
        <v>39</v>
      </c>
      <c r="F19" s="7">
        <f>原始数据!F124</f>
        <v>0</v>
      </c>
      <c r="G19" s="7">
        <f>原始数据!G124</f>
        <v>2</v>
      </c>
      <c r="H19" s="3">
        <f t="shared" si="0"/>
        <v>0</v>
      </c>
      <c r="I19" s="7">
        <f>原始数据!H124</f>
        <v>2127</v>
      </c>
      <c r="J19" s="7">
        <f>原始数据!I124</f>
        <v>2085</v>
      </c>
      <c r="K19" s="7">
        <f>原始数据!J124</f>
        <v>2085</v>
      </c>
      <c r="L19" s="7">
        <f>原始数据!K124</f>
        <v>0</v>
      </c>
      <c r="M19" s="7">
        <f>原始数据!L124</f>
        <v>0</v>
      </c>
      <c r="N19" s="3">
        <f t="shared" si="1"/>
        <v>0</v>
      </c>
      <c r="O19" s="7">
        <f>原始数据!M124</f>
        <v>2085</v>
      </c>
    </row>
    <row r="20" spans="1:15" ht="15" customHeight="1" x14ac:dyDescent="0.3">
      <c r="A20" s="3" t="s">
        <v>63</v>
      </c>
      <c r="B20" s="7">
        <f>原始数据!B125</f>
        <v>2114</v>
      </c>
      <c r="C20" s="7">
        <f>原始数据!C125</f>
        <v>2077</v>
      </c>
      <c r="D20" s="7">
        <f>原始数据!D125</f>
        <v>0</v>
      </c>
      <c r="E20" s="7">
        <f>原始数据!E125</f>
        <v>36</v>
      </c>
      <c r="F20" s="7">
        <f>原始数据!F125</f>
        <v>0</v>
      </c>
      <c r="G20" s="7">
        <f>原始数据!G125</f>
        <v>1</v>
      </c>
      <c r="H20" s="3">
        <f t="shared" si="0"/>
        <v>0</v>
      </c>
      <c r="I20" s="7">
        <f>原始数据!H125</f>
        <v>2114</v>
      </c>
      <c r="J20" s="7">
        <f>原始数据!I125</f>
        <v>2077</v>
      </c>
      <c r="K20" s="7">
        <f>原始数据!J125</f>
        <v>2077</v>
      </c>
      <c r="L20" s="7">
        <f>原始数据!K125</f>
        <v>0</v>
      </c>
      <c r="M20" s="7">
        <f>原始数据!L125</f>
        <v>0</v>
      </c>
      <c r="N20" s="3">
        <f t="shared" si="1"/>
        <v>0</v>
      </c>
      <c r="O20" s="7">
        <f>原始数据!M125</f>
        <v>2077</v>
      </c>
    </row>
    <row r="21" spans="1:15" ht="15" customHeight="1" x14ac:dyDescent="0.3">
      <c r="A21" s="3" t="s">
        <v>64</v>
      </c>
      <c r="B21" s="7">
        <f>原始数据!B126</f>
        <v>1797</v>
      </c>
      <c r="C21" s="7">
        <f>原始数据!C126</f>
        <v>1760</v>
      </c>
      <c r="D21" s="7">
        <f>原始数据!D126</f>
        <v>0</v>
      </c>
      <c r="E21" s="7">
        <f>原始数据!E126</f>
        <v>36</v>
      </c>
      <c r="F21" s="7">
        <f>原始数据!F126</f>
        <v>0</v>
      </c>
      <c r="G21" s="7">
        <f>原始数据!G126</f>
        <v>1</v>
      </c>
      <c r="H21" s="3">
        <f t="shared" si="0"/>
        <v>0</v>
      </c>
      <c r="I21" s="7">
        <f>原始数据!H126</f>
        <v>1797</v>
      </c>
      <c r="J21" s="7">
        <f>原始数据!I126</f>
        <v>1830</v>
      </c>
      <c r="K21" s="7">
        <f>原始数据!J126</f>
        <v>1827</v>
      </c>
      <c r="L21" s="7">
        <f>原始数据!K126</f>
        <v>3</v>
      </c>
      <c r="M21" s="7">
        <f>原始数据!L126</f>
        <v>0</v>
      </c>
      <c r="N21" s="3">
        <f t="shared" si="1"/>
        <v>0</v>
      </c>
      <c r="O21" s="7">
        <f>原始数据!M126</f>
        <v>1830</v>
      </c>
    </row>
    <row r="22" spans="1:15" ht="15" customHeight="1" x14ac:dyDescent="0.3">
      <c r="A22" s="3" t="s">
        <v>65</v>
      </c>
      <c r="B22" s="7">
        <f>原始数据!B127</f>
        <v>1466</v>
      </c>
      <c r="C22" s="7">
        <f>原始数据!C127</f>
        <v>1434</v>
      </c>
      <c r="D22" s="7">
        <f>原始数据!D127</f>
        <v>0</v>
      </c>
      <c r="E22" s="7">
        <f>原始数据!E127</f>
        <v>30</v>
      </c>
      <c r="F22" s="7">
        <f>原始数据!F127</f>
        <v>0</v>
      </c>
      <c r="G22" s="7">
        <f>原始数据!G127</f>
        <v>1</v>
      </c>
      <c r="H22" s="3">
        <f t="shared" si="0"/>
        <v>0</v>
      </c>
      <c r="I22" s="7">
        <f>原始数据!H127</f>
        <v>1465</v>
      </c>
      <c r="J22" s="7">
        <f>原始数据!I127</f>
        <v>1434</v>
      </c>
      <c r="K22" s="7">
        <f>原始数据!J127</f>
        <v>1433</v>
      </c>
      <c r="L22" s="7">
        <f>原始数据!K127</f>
        <v>1</v>
      </c>
      <c r="M22" s="7">
        <f>原始数据!L127</f>
        <v>0</v>
      </c>
      <c r="N22" s="3">
        <f>O22-M22-L22-K22</f>
        <v>0</v>
      </c>
      <c r="O22" s="7">
        <f>原始数据!M127</f>
        <v>1434</v>
      </c>
    </row>
    <row r="23" spans="1:15" ht="15" customHeight="1" x14ac:dyDescent="0.3">
      <c r="A23" s="3" t="s">
        <v>66</v>
      </c>
      <c r="B23" s="7">
        <f>原始数据!B128</f>
        <v>1158</v>
      </c>
      <c r="C23" s="7">
        <f>原始数据!C128</f>
        <v>1117</v>
      </c>
      <c r="D23" s="7">
        <f>原始数据!D128</f>
        <v>0</v>
      </c>
      <c r="E23" s="7">
        <f>原始数据!E128</f>
        <v>42</v>
      </c>
      <c r="F23" s="7">
        <f>原始数据!F128</f>
        <v>0</v>
      </c>
      <c r="G23" s="7">
        <f>原始数据!G128</f>
        <v>0</v>
      </c>
      <c r="H23" s="3">
        <f t="shared" si="0"/>
        <v>0</v>
      </c>
      <c r="I23" s="7">
        <f>原始数据!H128</f>
        <v>1159</v>
      </c>
      <c r="J23" s="7">
        <f>原始数据!I128</f>
        <v>1117</v>
      </c>
      <c r="K23" s="7">
        <f>原始数据!J128</f>
        <v>1117</v>
      </c>
      <c r="L23" s="7">
        <f>原始数据!K128</f>
        <v>0</v>
      </c>
      <c r="M23" s="7">
        <f>原始数据!L128</f>
        <v>0</v>
      </c>
      <c r="N23" s="3">
        <f t="shared" si="1"/>
        <v>0</v>
      </c>
      <c r="O23" s="7">
        <f>原始数据!M128</f>
        <v>1117</v>
      </c>
    </row>
    <row r="24" spans="1:15" ht="15" customHeight="1" x14ac:dyDescent="0.3">
      <c r="A24" s="3" t="s">
        <v>67</v>
      </c>
      <c r="B24" s="7">
        <f>原始数据!B129</f>
        <v>1064</v>
      </c>
      <c r="C24" s="7">
        <f>原始数据!C129</f>
        <v>1028</v>
      </c>
      <c r="D24" s="7">
        <f>原始数据!D129</f>
        <v>0</v>
      </c>
      <c r="E24" s="7">
        <f>原始数据!E129</f>
        <v>35</v>
      </c>
      <c r="F24" s="7">
        <f>原始数据!F129</f>
        <v>0</v>
      </c>
      <c r="G24" s="7">
        <f>原始数据!G129</f>
        <v>1</v>
      </c>
      <c r="H24" s="3">
        <f t="shared" si="0"/>
        <v>0</v>
      </c>
      <c r="I24" s="7">
        <f>原始数据!H129</f>
        <v>1064</v>
      </c>
      <c r="J24" s="7">
        <f>原始数据!I129</f>
        <v>1028</v>
      </c>
      <c r="K24" s="7">
        <f>原始数据!J129</f>
        <v>1028</v>
      </c>
      <c r="L24" s="7">
        <f>原始数据!K129</f>
        <v>0</v>
      </c>
      <c r="M24" s="7">
        <f>原始数据!L129</f>
        <v>0</v>
      </c>
      <c r="N24" s="3">
        <f t="shared" si="1"/>
        <v>0</v>
      </c>
      <c r="O24" s="7">
        <f>原始数据!M129</f>
        <v>1028</v>
      </c>
    </row>
    <row r="25" spans="1:15" ht="15" customHeight="1" x14ac:dyDescent="0.3">
      <c r="A25" s="3" t="s">
        <v>68</v>
      </c>
      <c r="B25" s="7">
        <f>原始数据!B130</f>
        <v>1122</v>
      </c>
      <c r="C25" s="7">
        <f>原始数据!C130</f>
        <v>1103</v>
      </c>
      <c r="D25" s="7">
        <f>原始数据!D130</f>
        <v>0</v>
      </c>
      <c r="E25" s="7">
        <f>原始数据!E130</f>
        <v>19</v>
      </c>
      <c r="F25" s="7">
        <f>原始数据!F130</f>
        <v>0</v>
      </c>
      <c r="G25" s="7">
        <f>原始数据!G130</f>
        <v>0</v>
      </c>
      <c r="H25" s="3">
        <f t="shared" si="0"/>
        <v>0</v>
      </c>
      <c r="I25" s="7">
        <f>原始数据!H130</f>
        <v>1122</v>
      </c>
      <c r="J25" s="7">
        <f>原始数据!I130</f>
        <v>1103</v>
      </c>
      <c r="K25" s="7">
        <f>原始数据!J130</f>
        <v>1102</v>
      </c>
      <c r="L25" s="7">
        <f>原始数据!K130</f>
        <v>1</v>
      </c>
      <c r="M25" s="7">
        <f>原始数据!L130</f>
        <v>0</v>
      </c>
      <c r="N25" s="3">
        <f t="shared" si="1"/>
        <v>0</v>
      </c>
      <c r="O25" s="7">
        <f>原始数据!M130</f>
        <v>1103</v>
      </c>
    </row>
    <row r="26" spans="1:15" ht="15" customHeight="1" x14ac:dyDescent="0.3">
      <c r="A26" s="3" t="s">
        <v>69</v>
      </c>
      <c r="B26" s="7">
        <f>原始数据!B131</f>
        <v>782</v>
      </c>
      <c r="C26" s="7">
        <f>原始数据!C131</f>
        <v>764</v>
      </c>
      <c r="D26" s="7">
        <f>原始数据!D131</f>
        <v>0</v>
      </c>
      <c r="E26" s="7">
        <f>原始数据!E131</f>
        <v>18</v>
      </c>
      <c r="F26" s="7">
        <f>原始数据!F131</f>
        <v>0</v>
      </c>
      <c r="G26" s="7">
        <f>原始数据!G131</f>
        <v>0</v>
      </c>
      <c r="H26" s="3">
        <f t="shared" si="0"/>
        <v>0</v>
      </c>
      <c r="I26" s="7">
        <f>原始数据!H131</f>
        <v>782</v>
      </c>
      <c r="J26" s="7">
        <f>原始数据!I131</f>
        <v>764</v>
      </c>
      <c r="K26" s="7">
        <f>原始数据!J131</f>
        <v>764</v>
      </c>
      <c r="L26" s="7">
        <f>原始数据!K131</f>
        <v>0</v>
      </c>
      <c r="M26" s="7">
        <f>原始数据!L131</f>
        <v>0</v>
      </c>
      <c r="N26" s="3">
        <f t="shared" si="1"/>
        <v>0</v>
      </c>
      <c r="O26" s="7">
        <f>原始数据!M131</f>
        <v>764</v>
      </c>
    </row>
    <row r="27" spans="1:15" ht="15" customHeight="1" x14ac:dyDescent="0.3">
      <c r="A27" s="3" t="s">
        <v>70</v>
      </c>
      <c r="B27" s="7">
        <f>原始数据!B132</f>
        <v>395</v>
      </c>
      <c r="C27" s="7">
        <f>原始数据!C132</f>
        <v>386</v>
      </c>
      <c r="D27" s="7">
        <f>原始数据!D132</f>
        <v>0</v>
      </c>
      <c r="E27" s="7">
        <f>原始数据!E132</f>
        <v>9</v>
      </c>
      <c r="F27" s="7">
        <f>原始数据!F132</f>
        <v>0</v>
      </c>
      <c r="G27" s="7">
        <f>原始数据!G132</f>
        <v>0</v>
      </c>
      <c r="H27" s="3">
        <f t="shared" si="0"/>
        <v>0</v>
      </c>
      <c r="I27" s="7">
        <f>原始数据!H132</f>
        <v>395</v>
      </c>
      <c r="J27" s="7">
        <f>原始数据!I132</f>
        <v>386</v>
      </c>
      <c r="K27" s="7">
        <f>原始数据!J132</f>
        <v>386</v>
      </c>
      <c r="L27" s="7">
        <f>原始数据!K132</f>
        <v>0</v>
      </c>
      <c r="M27" s="7">
        <f>原始数据!L132</f>
        <v>0</v>
      </c>
      <c r="N27" s="3">
        <f t="shared" si="1"/>
        <v>0</v>
      </c>
      <c r="O27" s="7">
        <f>原始数据!M132</f>
        <v>386</v>
      </c>
    </row>
    <row r="28" spans="1:15" ht="15" customHeight="1" x14ac:dyDescent="0.3">
      <c r="A28" s="9" t="s">
        <v>85</v>
      </c>
      <c r="B28" s="3">
        <f>SUM(B4:B27)</f>
        <v>26645</v>
      </c>
      <c r="C28" s="3">
        <f t="shared" ref="C28:O28" si="2">SUM(C4:C27)</f>
        <v>26112</v>
      </c>
      <c r="D28" s="3">
        <f t="shared" si="2"/>
        <v>0</v>
      </c>
      <c r="E28" s="3">
        <f t="shared" si="2"/>
        <v>502</v>
      </c>
      <c r="F28" s="3">
        <f t="shared" si="2"/>
        <v>0</v>
      </c>
      <c r="G28" s="3">
        <f t="shared" si="2"/>
        <v>31</v>
      </c>
      <c r="H28" s="3">
        <f t="shared" si="2"/>
        <v>0</v>
      </c>
      <c r="I28" s="3">
        <f t="shared" si="2"/>
        <v>26645</v>
      </c>
      <c r="J28" s="3">
        <f t="shared" si="2"/>
        <v>26180</v>
      </c>
      <c r="K28" s="3">
        <f t="shared" si="2"/>
        <v>26166</v>
      </c>
      <c r="L28" s="3">
        <f t="shared" si="2"/>
        <v>14</v>
      </c>
      <c r="M28" s="3">
        <f t="shared" si="2"/>
        <v>0</v>
      </c>
      <c r="N28" s="3">
        <f t="shared" si="2"/>
        <v>0</v>
      </c>
      <c r="O28" s="3">
        <f t="shared" si="2"/>
        <v>26180</v>
      </c>
    </row>
  </sheetData>
  <mergeCells count="6">
    <mergeCell ref="A1:O1"/>
    <mergeCell ref="A2:A3"/>
    <mergeCell ref="B2:B3"/>
    <mergeCell ref="C2:I2"/>
    <mergeCell ref="J2:J3"/>
    <mergeCell ref="K2:O2"/>
  </mergeCells>
  <phoneticPr fontId="3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7"/>
  <sheetViews>
    <sheetView workbookViewId="0">
      <selection activeCell="M22" sqref="M22"/>
    </sheetView>
  </sheetViews>
  <sheetFormatPr defaultRowHeight="13.35" x14ac:dyDescent="0.25"/>
  <cols>
    <col min="1" max="1" width="18" bestFit="1" customWidth="1"/>
    <col min="2" max="2" width="11" bestFit="1" customWidth="1"/>
    <col min="3" max="4" width="10" bestFit="1" customWidth="1"/>
    <col min="5" max="5" width="10.44140625" bestFit="1" customWidth="1"/>
    <col min="6" max="7" width="10" bestFit="1" customWidth="1"/>
    <col min="8" max="9" width="16" bestFit="1" customWidth="1"/>
  </cols>
  <sheetData>
    <row r="1" spans="1:9" ht="39.950000000000003" customHeight="1" x14ac:dyDescent="0.25">
      <c r="A1" s="19" t="s">
        <v>86</v>
      </c>
      <c r="B1" s="20"/>
      <c r="C1" s="20"/>
      <c r="D1" s="20"/>
      <c r="E1" s="20"/>
      <c r="F1" s="20"/>
      <c r="G1" s="20"/>
      <c r="H1" s="20"/>
      <c r="I1" s="21"/>
    </row>
    <row r="2" spans="1:9" ht="29.95" customHeight="1" x14ac:dyDescent="0.25">
      <c r="A2" s="1" t="s">
        <v>24</v>
      </c>
      <c r="B2" s="1" t="s">
        <v>32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33</v>
      </c>
      <c r="I2" s="1" t="s">
        <v>34</v>
      </c>
    </row>
    <row r="3" spans="1:9" ht="15" customHeight="1" x14ac:dyDescent="0.3">
      <c r="A3" s="2" t="s">
        <v>35</v>
      </c>
      <c r="B3" s="7">
        <f>原始数据!A219</f>
        <v>1359250</v>
      </c>
      <c r="C3" s="7">
        <f>原始数据!B136</f>
        <v>547</v>
      </c>
      <c r="D3" s="7">
        <f>原始数据!C136</f>
        <v>547</v>
      </c>
      <c r="E3" s="7">
        <f>原始数据!D136</f>
        <v>0</v>
      </c>
      <c r="F3" s="7">
        <f>原始数据!E136</f>
        <v>0</v>
      </c>
      <c r="G3" s="7">
        <f>原始数据!F136</f>
        <v>547</v>
      </c>
      <c r="H3" s="5">
        <f t="shared" ref="H3:H24" si="0">D3/B3*10000</f>
        <v>4.0242780945374284</v>
      </c>
      <c r="I3" s="5">
        <f>G3/B3*10000</f>
        <v>4.0242780945374284</v>
      </c>
    </row>
    <row r="4" spans="1:9" ht="15" customHeight="1" x14ac:dyDescent="0.3">
      <c r="A4" s="2" t="s">
        <v>36</v>
      </c>
      <c r="B4" s="7">
        <f>B3</f>
        <v>1359250</v>
      </c>
      <c r="C4" s="7">
        <f>原始数据!B137</f>
        <v>130</v>
      </c>
      <c r="D4" s="7">
        <f>原始数据!C137</f>
        <v>130</v>
      </c>
      <c r="E4" s="7">
        <f>原始数据!D137</f>
        <v>0</v>
      </c>
      <c r="F4" s="7">
        <f>原始数据!E137</f>
        <v>0</v>
      </c>
      <c r="G4" s="7">
        <f>原始数据!F137</f>
        <v>130</v>
      </c>
      <c r="H4" s="5">
        <f t="shared" si="0"/>
        <v>0.95640978480779837</v>
      </c>
      <c r="I4" s="5">
        <f t="shared" ref="I4:I24" si="1">G4/B4*10000</f>
        <v>0.95640978480779837</v>
      </c>
    </row>
    <row r="5" spans="1:9" ht="15" customHeight="1" x14ac:dyDescent="0.3">
      <c r="A5" s="2" t="s">
        <v>37</v>
      </c>
      <c r="B5" s="7">
        <f>B3</f>
        <v>1359250</v>
      </c>
      <c r="C5" s="7">
        <f>原始数据!B138</f>
        <v>88</v>
      </c>
      <c r="D5" s="7">
        <f>原始数据!C138</f>
        <v>88</v>
      </c>
      <c r="E5" s="7">
        <f>原始数据!D138</f>
        <v>0</v>
      </c>
      <c r="F5" s="7">
        <f>原始数据!E138</f>
        <v>0</v>
      </c>
      <c r="G5" s="7">
        <f>原始数据!F138</f>
        <v>88</v>
      </c>
      <c r="H5" s="5">
        <f t="shared" si="0"/>
        <v>0.64741585433143278</v>
      </c>
      <c r="I5" s="5">
        <f t="shared" si="1"/>
        <v>0.64741585433143278</v>
      </c>
    </row>
    <row r="6" spans="1:9" ht="15" customHeight="1" x14ac:dyDescent="0.3">
      <c r="A6" s="2" t="s">
        <v>38</v>
      </c>
      <c r="B6" s="7">
        <f>B3</f>
        <v>1359250</v>
      </c>
      <c r="C6" s="7">
        <f>原始数据!B139</f>
        <v>61</v>
      </c>
      <c r="D6" s="7">
        <f>原始数据!C139</f>
        <v>61</v>
      </c>
      <c r="E6" s="7">
        <f>原始数据!D139</f>
        <v>0</v>
      </c>
      <c r="F6" s="7">
        <f>原始数据!E139</f>
        <v>0</v>
      </c>
      <c r="G6" s="7">
        <f>原始数据!F139</f>
        <v>61</v>
      </c>
      <c r="H6" s="5">
        <f t="shared" si="0"/>
        <v>0.44877689902519774</v>
      </c>
      <c r="I6" s="5">
        <f t="shared" si="1"/>
        <v>0.44877689902519774</v>
      </c>
    </row>
    <row r="7" spans="1:9" ht="15" customHeight="1" x14ac:dyDescent="0.3">
      <c r="A7" s="2" t="s">
        <v>39</v>
      </c>
      <c r="B7" s="7">
        <f>B3</f>
        <v>1359250</v>
      </c>
      <c r="C7" s="7">
        <f>原始数据!B140</f>
        <v>74</v>
      </c>
      <c r="D7" s="7">
        <f>原始数据!C140</f>
        <v>74</v>
      </c>
      <c r="E7" s="7">
        <f>原始数据!D140</f>
        <v>0</v>
      </c>
      <c r="F7" s="7">
        <f>原始数据!E140</f>
        <v>0</v>
      </c>
      <c r="G7" s="7">
        <f>原始数据!F140</f>
        <v>74</v>
      </c>
      <c r="H7" s="5">
        <f t="shared" si="0"/>
        <v>0.54441787750597759</v>
      </c>
      <c r="I7" s="5">
        <f t="shared" si="1"/>
        <v>0.54441787750597759</v>
      </c>
    </row>
    <row r="8" spans="1:9" ht="15" customHeight="1" x14ac:dyDescent="0.3">
      <c r="A8" s="2" t="s">
        <v>40</v>
      </c>
      <c r="B8" s="7">
        <f>B3</f>
        <v>1359250</v>
      </c>
      <c r="C8" s="7">
        <f>原始数据!B141</f>
        <v>110</v>
      </c>
      <c r="D8" s="7">
        <f>原始数据!C141</f>
        <v>110</v>
      </c>
      <c r="E8" s="7">
        <f>原始数据!D141</f>
        <v>0</v>
      </c>
      <c r="F8" s="7">
        <f>原始数据!E141</f>
        <v>0</v>
      </c>
      <c r="G8" s="7">
        <f>原始数据!F141</f>
        <v>110</v>
      </c>
      <c r="H8" s="5">
        <f t="shared" si="0"/>
        <v>0.80926981791429098</v>
      </c>
      <c r="I8" s="5">
        <f t="shared" si="1"/>
        <v>0.80926981791429098</v>
      </c>
    </row>
    <row r="9" spans="1:9" ht="15" customHeight="1" x14ac:dyDescent="0.3">
      <c r="A9" s="2" t="s">
        <v>41</v>
      </c>
      <c r="B9" s="7">
        <f>B3</f>
        <v>1359250</v>
      </c>
      <c r="C9" s="7">
        <f>原始数据!B142</f>
        <v>382</v>
      </c>
      <c r="D9" s="7">
        <f>原始数据!C142</f>
        <v>382</v>
      </c>
      <c r="E9" s="7">
        <f>原始数据!D142</f>
        <v>0</v>
      </c>
      <c r="F9" s="7">
        <f>原始数据!E142</f>
        <v>0</v>
      </c>
      <c r="G9" s="7">
        <f>原始数据!F142</f>
        <v>382</v>
      </c>
      <c r="H9" s="5">
        <f t="shared" si="0"/>
        <v>2.8103733676659926</v>
      </c>
      <c r="I9" s="5">
        <f t="shared" si="1"/>
        <v>2.8103733676659926</v>
      </c>
    </row>
    <row r="10" spans="1:9" ht="15" customHeight="1" x14ac:dyDescent="0.3">
      <c r="A10" s="2" t="s">
        <v>42</v>
      </c>
      <c r="B10" s="7">
        <f>B3</f>
        <v>1359250</v>
      </c>
      <c r="C10" s="7">
        <f>原始数据!B143</f>
        <v>641</v>
      </c>
      <c r="D10" s="7">
        <f>原始数据!C143</f>
        <v>641</v>
      </c>
      <c r="E10" s="7">
        <f>原始数据!D143</f>
        <v>0</v>
      </c>
      <c r="F10" s="7">
        <f>原始数据!E143</f>
        <v>0</v>
      </c>
      <c r="G10" s="7">
        <f>原始数据!F143</f>
        <v>641</v>
      </c>
      <c r="H10" s="5">
        <f t="shared" si="0"/>
        <v>4.7158359389369133</v>
      </c>
      <c r="I10" s="5">
        <f t="shared" si="1"/>
        <v>4.7158359389369133</v>
      </c>
    </row>
    <row r="11" spans="1:9" ht="15" customHeight="1" x14ac:dyDescent="0.3">
      <c r="A11" s="2" t="s">
        <v>43</v>
      </c>
      <c r="B11" s="7">
        <f>B3</f>
        <v>1359250</v>
      </c>
      <c r="C11" s="7">
        <f>原始数据!B144</f>
        <v>910</v>
      </c>
      <c r="D11" s="7">
        <f>原始数据!C144</f>
        <v>910</v>
      </c>
      <c r="E11" s="7">
        <f>原始数据!D144</f>
        <v>0</v>
      </c>
      <c r="F11" s="7">
        <f>原始数据!E144</f>
        <v>0</v>
      </c>
      <c r="G11" s="7">
        <f>原始数据!F144</f>
        <v>910</v>
      </c>
      <c r="H11" s="5">
        <f t="shared" si="0"/>
        <v>6.6948684936545888</v>
      </c>
      <c r="I11" s="5">
        <f t="shared" si="1"/>
        <v>6.6948684936545888</v>
      </c>
    </row>
    <row r="12" spans="1:9" ht="15" customHeight="1" x14ac:dyDescent="0.3">
      <c r="A12" s="2" t="s">
        <v>30</v>
      </c>
      <c r="B12" s="7">
        <f>B3</f>
        <v>1359250</v>
      </c>
      <c r="C12" s="7">
        <f>原始数据!B145</f>
        <v>1249</v>
      </c>
      <c r="D12" s="7">
        <f>原始数据!C145</f>
        <v>1249</v>
      </c>
      <c r="E12" s="7">
        <f>原始数据!D145</f>
        <v>0</v>
      </c>
      <c r="F12" s="7">
        <f>原始数据!E145</f>
        <v>0</v>
      </c>
      <c r="G12" s="7">
        <f>原始数据!F145</f>
        <v>1249</v>
      </c>
      <c r="H12" s="5">
        <f t="shared" si="0"/>
        <v>9.1888909324995396</v>
      </c>
      <c r="I12" s="5">
        <f>G12/B12*10000</f>
        <v>9.1888909324995396</v>
      </c>
    </row>
    <row r="13" spans="1:9" ht="15" customHeight="1" x14ac:dyDescent="0.3">
      <c r="A13" s="2" t="s">
        <v>57</v>
      </c>
      <c r="B13" s="7">
        <f>B3</f>
        <v>1359250</v>
      </c>
      <c r="C13" s="7">
        <f>原始数据!B146</f>
        <v>1449</v>
      </c>
      <c r="D13" s="7">
        <f>原始数据!C146</f>
        <v>1449</v>
      </c>
      <c r="E13" s="7">
        <f>原始数据!D146</f>
        <v>0</v>
      </c>
      <c r="F13" s="7">
        <f>原始数据!E146</f>
        <v>0</v>
      </c>
      <c r="G13" s="7">
        <f>原始数据!F146</f>
        <v>1449</v>
      </c>
      <c r="H13" s="5">
        <f t="shared" si="0"/>
        <v>10.660290601434614</v>
      </c>
      <c r="I13" s="5">
        <f t="shared" si="1"/>
        <v>10.660290601434614</v>
      </c>
    </row>
    <row r="14" spans="1:9" ht="15.75" x14ac:dyDescent="0.3">
      <c r="A14" s="2" t="s">
        <v>58</v>
      </c>
      <c r="B14" s="7">
        <f>B3</f>
        <v>1359250</v>
      </c>
      <c r="C14" s="7">
        <f>原始数据!B147</f>
        <v>1414</v>
      </c>
      <c r="D14" s="7">
        <f>原始数据!C147</f>
        <v>1414</v>
      </c>
      <c r="E14" s="7">
        <f>原始数据!D147</f>
        <v>0</v>
      </c>
      <c r="F14" s="7">
        <f>原始数据!E147</f>
        <v>0</v>
      </c>
      <c r="G14" s="7">
        <f>原始数据!F147</f>
        <v>1414</v>
      </c>
      <c r="H14" s="5">
        <f t="shared" si="0"/>
        <v>10.402795659370977</v>
      </c>
      <c r="I14" s="5">
        <f t="shared" si="1"/>
        <v>10.402795659370977</v>
      </c>
    </row>
    <row r="15" spans="1:9" ht="15.75" x14ac:dyDescent="0.3">
      <c r="A15" s="2" t="s">
        <v>59</v>
      </c>
      <c r="B15" s="7">
        <f>B3</f>
        <v>1359250</v>
      </c>
      <c r="C15" s="7">
        <f>原始数据!B148</f>
        <v>1449</v>
      </c>
      <c r="D15" s="7">
        <f>原始数据!C148</f>
        <v>1449</v>
      </c>
      <c r="E15" s="7">
        <f>原始数据!D148</f>
        <v>0</v>
      </c>
      <c r="F15" s="7">
        <f>原始数据!E148</f>
        <v>0</v>
      </c>
      <c r="G15" s="7">
        <f>原始数据!F148</f>
        <v>1449</v>
      </c>
      <c r="H15" s="5">
        <f t="shared" si="0"/>
        <v>10.660290601434614</v>
      </c>
      <c r="I15" s="5">
        <f t="shared" si="1"/>
        <v>10.660290601434614</v>
      </c>
    </row>
    <row r="16" spans="1:9" ht="15.75" x14ac:dyDescent="0.3">
      <c r="A16" s="2" t="s">
        <v>60</v>
      </c>
      <c r="B16" s="7">
        <f>B3</f>
        <v>1359250</v>
      </c>
      <c r="C16" s="7">
        <f>原始数据!B149</f>
        <v>1178</v>
      </c>
      <c r="D16" s="7">
        <f>原始数据!C149</f>
        <v>1177</v>
      </c>
      <c r="E16" s="7">
        <f>原始数据!D149</f>
        <v>1</v>
      </c>
      <c r="F16" s="7">
        <f>原始数据!E149</f>
        <v>2</v>
      </c>
      <c r="G16" s="7">
        <f>原始数据!F149</f>
        <v>1179</v>
      </c>
      <c r="H16" s="5">
        <f t="shared" si="0"/>
        <v>8.6591870516829132</v>
      </c>
      <c r="I16" s="5">
        <f t="shared" si="1"/>
        <v>8.6739010483722634</v>
      </c>
    </row>
    <row r="17" spans="1:9" ht="15.75" x14ac:dyDescent="0.3">
      <c r="A17" s="2" t="s">
        <v>61</v>
      </c>
      <c r="B17" s="7">
        <f>B3</f>
        <v>1359250</v>
      </c>
      <c r="C17" s="7">
        <f>原始数据!B150</f>
        <v>1207</v>
      </c>
      <c r="D17" s="7">
        <f>原始数据!C150</f>
        <v>1207</v>
      </c>
      <c r="E17" s="7">
        <f>原始数据!D150</f>
        <v>0</v>
      </c>
      <c r="F17" s="7">
        <f>原始数据!E150</f>
        <v>0</v>
      </c>
      <c r="G17" s="7">
        <f>原始数据!F150</f>
        <v>1207</v>
      </c>
      <c r="H17" s="5">
        <f t="shared" si="0"/>
        <v>8.8798970020231742</v>
      </c>
      <c r="I17" s="5">
        <f t="shared" si="1"/>
        <v>8.8798970020231742</v>
      </c>
    </row>
    <row r="18" spans="1:9" ht="15.75" x14ac:dyDescent="0.3">
      <c r="A18" s="2" t="s">
        <v>62</v>
      </c>
      <c r="B18" s="7">
        <f>B3</f>
        <v>1359250</v>
      </c>
      <c r="C18" s="7">
        <f>原始数据!B151</f>
        <v>1369</v>
      </c>
      <c r="D18" s="7">
        <f>原始数据!C151</f>
        <v>1369</v>
      </c>
      <c r="E18" s="7">
        <f>原始数据!D151</f>
        <v>0</v>
      </c>
      <c r="F18" s="7">
        <f>原始数据!E151</f>
        <v>0</v>
      </c>
      <c r="G18" s="7">
        <f>原始数据!F151</f>
        <v>1369</v>
      </c>
      <c r="H18" s="5">
        <f t="shared" si="0"/>
        <v>10.071730733860583</v>
      </c>
      <c r="I18" s="5">
        <f t="shared" si="1"/>
        <v>10.071730733860583</v>
      </c>
    </row>
    <row r="19" spans="1:9" ht="15.75" x14ac:dyDescent="0.3">
      <c r="A19" s="2" t="s">
        <v>63</v>
      </c>
      <c r="B19" s="7">
        <f>B3</f>
        <v>1359250</v>
      </c>
      <c r="C19" s="7">
        <f>原始数据!B152</f>
        <v>1872</v>
      </c>
      <c r="D19" s="7">
        <f>原始数据!C152</f>
        <v>1872</v>
      </c>
      <c r="E19" s="7">
        <f>原始数据!D152</f>
        <v>0</v>
      </c>
      <c r="F19" s="7">
        <f>原始数据!E152</f>
        <v>0</v>
      </c>
      <c r="G19" s="7">
        <f>原始数据!F152</f>
        <v>1872</v>
      </c>
      <c r="H19" s="5">
        <f t="shared" si="0"/>
        <v>13.772300901232297</v>
      </c>
      <c r="I19" s="5">
        <f t="shared" si="1"/>
        <v>13.772300901232297</v>
      </c>
    </row>
    <row r="20" spans="1:9" ht="15.75" x14ac:dyDescent="0.3">
      <c r="A20" s="2" t="s">
        <v>64</v>
      </c>
      <c r="B20" s="7">
        <f>B3</f>
        <v>1359250</v>
      </c>
      <c r="C20" s="7">
        <f>原始数据!B153</f>
        <v>1858</v>
      </c>
      <c r="D20" s="7">
        <f>原始数据!C153</f>
        <v>1858</v>
      </c>
      <c r="E20" s="7">
        <f>原始数据!D153</f>
        <v>0</v>
      </c>
      <c r="F20" s="7">
        <f>原始数据!E153</f>
        <v>0</v>
      </c>
      <c r="G20" s="7">
        <f>原始数据!F153</f>
        <v>1858</v>
      </c>
      <c r="H20" s="5">
        <f t="shared" si="0"/>
        <v>13.669302924406843</v>
      </c>
      <c r="I20" s="5">
        <f t="shared" si="1"/>
        <v>13.669302924406843</v>
      </c>
    </row>
    <row r="21" spans="1:9" ht="15.75" x14ac:dyDescent="0.3">
      <c r="A21" s="2" t="s">
        <v>65</v>
      </c>
      <c r="B21" s="7">
        <f>B3</f>
        <v>1359250</v>
      </c>
      <c r="C21" s="7">
        <f>原始数据!B154</f>
        <v>1702</v>
      </c>
      <c r="D21" s="7">
        <f>原始数据!C154</f>
        <v>1699</v>
      </c>
      <c r="E21" s="7">
        <f>原始数据!D154</f>
        <v>3</v>
      </c>
      <c r="F21" s="7">
        <f>原始数据!E154</f>
        <v>18</v>
      </c>
      <c r="G21" s="7">
        <f>原始数据!F154</f>
        <v>1717</v>
      </c>
      <c r="H21" s="5">
        <f t="shared" si="0"/>
        <v>12.49954018760346</v>
      </c>
      <c r="I21" s="5">
        <f t="shared" si="1"/>
        <v>12.631966157807614</v>
      </c>
    </row>
    <row r="22" spans="1:9" ht="15.75" x14ac:dyDescent="0.3">
      <c r="A22" s="2" t="s">
        <v>66</v>
      </c>
      <c r="B22" s="7">
        <f>B3</f>
        <v>1359250</v>
      </c>
      <c r="C22" s="7">
        <f>原始数据!B155</f>
        <v>1365</v>
      </c>
      <c r="D22" s="7">
        <f>原始数据!C155</f>
        <v>1365</v>
      </c>
      <c r="E22" s="7">
        <f>原始数据!D155</f>
        <v>0</v>
      </c>
      <c r="F22" s="7">
        <f>原始数据!E155</f>
        <v>0</v>
      </c>
      <c r="G22" s="7">
        <f>原始数据!F155</f>
        <v>1365</v>
      </c>
      <c r="H22" s="5">
        <f t="shared" si="0"/>
        <v>10.042302740481883</v>
      </c>
      <c r="I22" s="5">
        <f t="shared" si="1"/>
        <v>10.042302740481883</v>
      </c>
    </row>
    <row r="23" spans="1:9" ht="15.75" x14ac:dyDescent="0.3">
      <c r="A23" s="2" t="s">
        <v>67</v>
      </c>
      <c r="B23" s="7">
        <f>B3</f>
        <v>1359250</v>
      </c>
      <c r="C23" s="7">
        <f>原始数据!B156</f>
        <v>1484</v>
      </c>
      <c r="D23" s="7">
        <f>原始数据!C156</f>
        <v>1484</v>
      </c>
      <c r="E23" s="7">
        <f>原始数据!D156</f>
        <v>0</v>
      </c>
      <c r="F23" s="7">
        <f>原始数据!E156</f>
        <v>0</v>
      </c>
      <c r="G23" s="7">
        <f>原始数据!F156</f>
        <v>1484</v>
      </c>
      <c r="H23" s="5">
        <f t="shared" si="0"/>
        <v>10.917785543498253</v>
      </c>
      <c r="I23" s="5">
        <f t="shared" si="1"/>
        <v>10.917785543498253</v>
      </c>
    </row>
    <row r="24" spans="1:9" ht="15.75" x14ac:dyDescent="0.3">
      <c r="A24" s="2" t="s">
        <v>68</v>
      </c>
      <c r="B24" s="7">
        <f>B3</f>
        <v>1359250</v>
      </c>
      <c r="C24" s="7">
        <f>原始数据!B157</f>
        <v>1857</v>
      </c>
      <c r="D24" s="7">
        <f>原始数据!C157</f>
        <v>1857</v>
      </c>
      <c r="E24" s="7">
        <f>原始数据!D157</f>
        <v>0</v>
      </c>
      <c r="F24" s="7">
        <f>原始数据!E157</f>
        <v>0</v>
      </c>
      <c r="G24" s="7">
        <f>原始数据!F157</f>
        <v>1857</v>
      </c>
      <c r="H24" s="5">
        <f t="shared" si="0"/>
        <v>13.661945926062167</v>
      </c>
      <c r="I24" s="5">
        <f t="shared" si="1"/>
        <v>13.661945926062167</v>
      </c>
    </row>
    <row r="25" spans="1:9" ht="15.75" x14ac:dyDescent="0.3">
      <c r="A25" s="2" t="s">
        <v>69</v>
      </c>
      <c r="B25" s="7">
        <f>B3</f>
        <v>1359250</v>
      </c>
      <c r="C25" s="7">
        <f>原始数据!B158</f>
        <v>1641</v>
      </c>
      <c r="D25" s="7">
        <f>原始数据!C158</f>
        <v>1640</v>
      </c>
      <c r="E25" s="7">
        <f>原始数据!D158</f>
        <v>1</v>
      </c>
      <c r="F25" s="7">
        <f>原始数据!E158</f>
        <v>2</v>
      </c>
      <c r="G25" s="7">
        <f>原始数据!F158</f>
        <v>1642</v>
      </c>
      <c r="H25" s="5">
        <f>D25/B25*10000</f>
        <v>12.065477285267612</v>
      </c>
      <c r="I25" s="5">
        <f>G25/B25*10000</f>
        <v>12.08019128195696</v>
      </c>
    </row>
    <row r="26" spans="1:9" ht="15.75" x14ac:dyDescent="0.3">
      <c r="A26" s="2" t="s">
        <v>70</v>
      </c>
      <c r="B26" s="7">
        <f>B3</f>
        <v>1359250</v>
      </c>
      <c r="C26" s="7">
        <f>原始数据!B159</f>
        <v>1133</v>
      </c>
      <c r="D26" s="7">
        <f>原始数据!C159</f>
        <v>1133</v>
      </c>
      <c r="E26" s="7">
        <f>原始数据!D159</f>
        <v>0</v>
      </c>
      <c r="F26" s="7">
        <f>原始数据!E159</f>
        <v>0</v>
      </c>
      <c r="G26" s="7">
        <f>原始数据!F159</f>
        <v>1133</v>
      </c>
      <c r="H26" s="5">
        <f>D26/B26*10000</f>
        <v>8.335479124517196</v>
      </c>
      <c r="I26" s="5">
        <f>G26/B26*10000</f>
        <v>8.335479124517196</v>
      </c>
    </row>
    <row r="27" spans="1:9" ht="16.350000000000001" x14ac:dyDescent="0.3">
      <c r="A27" s="9" t="s">
        <v>85</v>
      </c>
      <c r="B27" s="7">
        <f>B3</f>
        <v>1359250</v>
      </c>
      <c r="C27" s="3">
        <f>SUM(C3:C26)</f>
        <v>25170</v>
      </c>
      <c r="D27" s="3">
        <f>SUM(D3:D26)</f>
        <v>25165</v>
      </c>
      <c r="E27" s="3">
        <f>SUM(E3:E26)</f>
        <v>5</v>
      </c>
      <c r="F27" s="3">
        <f>SUM(F3:F26)</f>
        <v>22</v>
      </c>
      <c r="G27" s="3">
        <f>SUM(G3:G26)</f>
        <v>25187</v>
      </c>
      <c r="H27" s="2" t="s">
        <v>77</v>
      </c>
      <c r="I27" s="2" t="s">
        <v>77</v>
      </c>
    </row>
  </sheetData>
  <mergeCells count="1">
    <mergeCell ref="A1:I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7"/>
  <sheetViews>
    <sheetView workbookViewId="0">
      <selection activeCell="L27" sqref="L27"/>
    </sheetView>
  </sheetViews>
  <sheetFormatPr defaultRowHeight="13.35" x14ac:dyDescent="0.25"/>
  <cols>
    <col min="1" max="1" width="18.33203125" customWidth="1"/>
    <col min="2" max="2" width="11.5546875" customWidth="1"/>
    <col min="3" max="3" width="10.5546875" customWidth="1"/>
    <col min="4" max="4" width="10.88671875" customWidth="1"/>
    <col min="5" max="5" width="12.109375" customWidth="1"/>
    <col min="6" max="6" width="10.88671875" customWidth="1"/>
    <col min="7" max="7" width="13" customWidth="1"/>
    <col min="8" max="8" width="17.88671875" customWidth="1"/>
    <col min="9" max="9" width="17" customWidth="1"/>
  </cols>
  <sheetData>
    <row r="1" spans="1:9" ht="36.799999999999997" customHeight="1" x14ac:dyDescent="0.25">
      <c r="A1" s="13" t="s">
        <v>84</v>
      </c>
      <c r="B1" s="20"/>
      <c r="C1" s="20"/>
      <c r="D1" s="20"/>
      <c r="E1" s="20"/>
      <c r="F1" s="20"/>
      <c r="G1" s="20"/>
      <c r="H1" s="20"/>
      <c r="I1" s="21"/>
    </row>
    <row r="2" spans="1:9" ht="31.5" x14ac:dyDescent="0.25">
      <c r="A2" s="1" t="s">
        <v>24</v>
      </c>
      <c r="B2" s="1" t="s">
        <v>32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33</v>
      </c>
      <c r="I2" s="1" t="s">
        <v>34</v>
      </c>
    </row>
    <row r="3" spans="1:9" ht="15.75" x14ac:dyDescent="0.3">
      <c r="A3" s="2" t="s">
        <v>35</v>
      </c>
      <c r="B3" s="7">
        <f>原始数据!A220</f>
        <v>635022</v>
      </c>
      <c r="C3" s="7">
        <f>原始数据!B163</f>
        <v>360</v>
      </c>
      <c r="D3" s="7">
        <f>原始数据!C163</f>
        <v>360</v>
      </c>
      <c r="E3" s="7">
        <f>原始数据!D163</f>
        <v>0</v>
      </c>
      <c r="F3" s="7">
        <f>原始数据!E163</f>
        <v>0</v>
      </c>
      <c r="G3" s="7">
        <f>原始数据!F163</f>
        <v>360</v>
      </c>
      <c r="H3" s="5">
        <f t="shared" ref="H3:H26" si="0">D3/B3*10000</f>
        <v>5.6690949289945864</v>
      </c>
      <c r="I3" s="5">
        <f>G3/B3*10000</f>
        <v>5.6690949289945864</v>
      </c>
    </row>
    <row r="4" spans="1:9" ht="15.75" x14ac:dyDescent="0.3">
      <c r="A4" s="2" t="s">
        <v>36</v>
      </c>
      <c r="B4" s="7">
        <f>B3</f>
        <v>635022</v>
      </c>
      <c r="C4" s="7">
        <f>原始数据!B164</f>
        <v>163</v>
      </c>
      <c r="D4" s="7">
        <f>原始数据!C164</f>
        <v>163</v>
      </c>
      <c r="E4" s="7">
        <f>原始数据!D164</f>
        <v>0</v>
      </c>
      <c r="F4" s="7">
        <f>原始数据!E164</f>
        <v>0</v>
      </c>
      <c r="G4" s="7">
        <f>原始数据!F164</f>
        <v>163</v>
      </c>
      <c r="H4" s="5">
        <f t="shared" si="0"/>
        <v>2.5668402039614371</v>
      </c>
      <c r="I4" s="5">
        <f t="shared" ref="I4:I26" si="1">G4/B4*10000</f>
        <v>2.5668402039614371</v>
      </c>
    </row>
    <row r="5" spans="1:9" ht="15.75" x14ac:dyDescent="0.3">
      <c r="A5" s="2" t="s">
        <v>37</v>
      </c>
      <c r="B5" s="7">
        <f>B3</f>
        <v>635022</v>
      </c>
      <c r="C5" s="7">
        <f>原始数据!B165</f>
        <v>88</v>
      </c>
      <c r="D5" s="7">
        <f>原始数据!C165</f>
        <v>88</v>
      </c>
      <c r="E5" s="7">
        <f>原始数据!D165</f>
        <v>0</v>
      </c>
      <c r="F5" s="7">
        <f>原始数据!E165</f>
        <v>0</v>
      </c>
      <c r="G5" s="7">
        <f>原始数据!F165</f>
        <v>88</v>
      </c>
      <c r="H5" s="5">
        <f t="shared" si="0"/>
        <v>1.3857787604208989</v>
      </c>
      <c r="I5" s="5">
        <f t="shared" si="1"/>
        <v>1.3857787604208989</v>
      </c>
    </row>
    <row r="6" spans="1:9" ht="15.75" x14ac:dyDescent="0.3">
      <c r="A6" s="2" t="s">
        <v>38</v>
      </c>
      <c r="B6" s="7">
        <f>B3</f>
        <v>635022</v>
      </c>
      <c r="C6" s="7">
        <f>原始数据!B166</f>
        <v>78</v>
      </c>
      <c r="D6" s="7">
        <f>原始数据!C166</f>
        <v>78</v>
      </c>
      <c r="E6" s="7">
        <f>原始数据!D166</f>
        <v>0</v>
      </c>
      <c r="F6" s="7">
        <f>原始数据!E166</f>
        <v>0</v>
      </c>
      <c r="G6" s="7">
        <f>原始数据!F166</f>
        <v>78</v>
      </c>
      <c r="H6" s="5">
        <f t="shared" si="0"/>
        <v>1.2283039012821604</v>
      </c>
      <c r="I6" s="5">
        <f t="shared" si="1"/>
        <v>1.2283039012821604</v>
      </c>
    </row>
    <row r="7" spans="1:9" ht="15.75" x14ac:dyDescent="0.3">
      <c r="A7" s="2" t="s">
        <v>39</v>
      </c>
      <c r="B7" s="7">
        <f>B3</f>
        <v>635022</v>
      </c>
      <c r="C7" s="7">
        <f>原始数据!B167</f>
        <v>57</v>
      </c>
      <c r="D7" s="7">
        <f>原始数据!C167</f>
        <v>57</v>
      </c>
      <c r="E7" s="7">
        <f>原始数据!D167</f>
        <v>0</v>
      </c>
      <c r="F7" s="7">
        <f>原始数据!E167</f>
        <v>0</v>
      </c>
      <c r="G7" s="7">
        <f>原始数据!F167</f>
        <v>57</v>
      </c>
      <c r="H7" s="5">
        <f t="shared" si="0"/>
        <v>0.89760669709080954</v>
      </c>
      <c r="I7" s="5">
        <f t="shared" si="1"/>
        <v>0.89760669709080954</v>
      </c>
    </row>
    <row r="8" spans="1:9" ht="15.75" x14ac:dyDescent="0.3">
      <c r="A8" s="2" t="s">
        <v>40</v>
      </c>
      <c r="B8" s="7">
        <f>B3</f>
        <v>635022</v>
      </c>
      <c r="C8" s="7">
        <f>原始数据!B168</f>
        <v>70</v>
      </c>
      <c r="D8" s="7">
        <f>原始数据!C168</f>
        <v>70</v>
      </c>
      <c r="E8" s="7">
        <f>原始数据!D168</f>
        <v>0</v>
      </c>
      <c r="F8" s="7">
        <f>原始数据!E168</f>
        <v>0</v>
      </c>
      <c r="G8" s="7">
        <f>原始数据!F168</f>
        <v>70</v>
      </c>
      <c r="H8" s="5">
        <f t="shared" si="0"/>
        <v>1.1023240139711694</v>
      </c>
      <c r="I8" s="5">
        <f t="shared" si="1"/>
        <v>1.1023240139711694</v>
      </c>
    </row>
    <row r="9" spans="1:9" ht="15.75" x14ac:dyDescent="0.3">
      <c r="A9" s="2" t="s">
        <v>41</v>
      </c>
      <c r="B9" s="7">
        <f>B3</f>
        <v>635022</v>
      </c>
      <c r="C9" s="7">
        <f>原始数据!B169</f>
        <v>204</v>
      </c>
      <c r="D9" s="7">
        <f>原始数据!C169</f>
        <v>204</v>
      </c>
      <c r="E9" s="7">
        <f>原始数据!D169</f>
        <v>0</v>
      </c>
      <c r="F9" s="7">
        <f>原始数据!E169</f>
        <v>0</v>
      </c>
      <c r="G9" s="7">
        <f>原始数据!F169</f>
        <v>204</v>
      </c>
      <c r="H9" s="5">
        <f t="shared" si="0"/>
        <v>3.2124871264302657</v>
      </c>
      <c r="I9" s="5">
        <f t="shared" si="1"/>
        <v>3.2124871264302657</v>
      </c>
    </row>
    <row r="10" spans="1:9" ht="15.75" x14ac:dyDescent="0.3">
      <c r="A10" s="2" t="s">
        <v>42</v>
      </c>
      <c r="B10" s="7">
        <f>B3</f>
        <v>635022</v>
      </c>
      <c r="C10" s="7">
        <f>原始数据!B170</f>
        <v>460</v>
      </c>
      <c r="D10" s="7">
        <f>原始数据!C170</f>
        <v>460</v>
      </c>
      <c r="E10" s="7">
        <f>原始数据!D170</f>
        <v>0</v>
      </c>
      <c r="F10" s="7">
        <f>原始数据!E170</f>
        <v>0</v>
      </c>
      <c r="G10" s="7">
        <f>原始数据!F170</f>
        <v>460</v>
      </c>
      <c r="H10" s="5">
        <f t="shared" si="0"/>
        <v>7.2438435203819713</v>
      </c>
      <c r="I10" s="5">
        <f t="shared" si="1"/>
        <v>7.2438435203819713</v>
      </c>
    </row>
    <row r="11" spans="1:9" ht="15.75" x14ac:dyDescent="0.3">
      <c r="A11" s="2" t="s">
        <v>43</v>
      </c>
      <c r="B11" s="7">
        <f>B3</f>
        <v>635022</v>
      </c>
      <c r="C11" s="7">
        <f>原始数据!B171</f>
        <v>484</v>
      </c>
      <c r="D11" s="7">
        <f>原始数据!C171</f>
        <v>484</v>
      </c>
      <c r="E11" s="7">
        <f>原始数据!D171</f>
        <v>0</v>
      </c>
      <c r="F11" s="7">
        <f>原始数据!E171</f>
        <v>0</v>
      </c>
      <c r="G11" s="7">
        <f>原始数据!F171</f>
        <v>484</v>
      </c>
      <c r="H11" s="5">
        <f t="shared" si="0"/>
        <v>7.6217831823149433</v>
      </c>
      <c r="I11" s="5">
        <f t="shared" si="1"/>
        <v>7.6217831823149433</v>
      </c>
    </row>
    <row r="12" spans="1:9" ht="15.75" x14ac:dyDescent="0.3">
      <c r="A12" s="2" t="s">
        <v>30</v>
      </c>
      <c r="B12" s="7">
        <f>B3</f>
        <v>635022</v>
      </c>
      <c r="C12" s="7">
        <f>原始数据!B172</f>
        <v>705</v>
      </c>
      <c r="D12" s="7">
        <f>原始数据!C172</f>
        <v>705</v>
      </c>
      <c r="E12" s="7">
        <f>原始数据!D172</f>
        <v>0</v>
      </c>
      <c r="F12" s="7">
        <f>原始数据!E172</f>
        <v>0</v>
      </c>
      <c r="G12" s="7">
        <f>原始数据!F172</f>
        <v>705</v>
      </c>
      <c r="H12" s="5">
        <f t="shared" si="0"/>
        <v>11.101977569281065</v>
      </c>
      <c r="I12" s="5">
        <f>G12/B12*10000</f>
        <v>11.101977569281065</v>
      </c>
    </row>
    <row r="13" spans="1:9" ht="15.75" x14ac:dyDescent="0.3">
      <c r="A13" s="2" t="s">
        <v>57</v>
      </c>
      <c r="B13" s="7">
        <f>B3</f>
        <v>635022</v>
      </c>
      <c r="C13" s="7">
        <f>原始数据!B173</f>
        <v>747</v>
      </c>
      <c r="D13" s="7">
        <f>原始数据!C173</f>
        <v>747</v>
      </c>
      <c r="E13" s="7">
        <f>原始数据!D173</f>
        <v>0</v>
      </c>
      <c r="F13" s="7">
        <f>原始数据!E173</f>
        <v>0</v>
      </c>
      <c r="G13" s="7">
        <f>原始数据!F173</f>
        <v>747</v>
      </c>
      <c r="H13" s="5">
        <f t="shared" si="0"/>
        <v>11.763371977663766</v>
      </c>
      <c r="I13" s="5">
        <f t="shared" si="1"/>
        <v>11.763371977663766</v>
      </c>
    </row>
    <row r="14" spans="1:9" ht="15.75" x14ac:dyDescent="0.3">
      <c r="A14" s="2" t="s">
        <v>58</v>
      </c>
      <c r="B14" s="7">
        <f>B3</f>
        <v>635022</v>
      </c>
      <c r="C14" s="7">
        <f>原始数据!B174</f>
        <v>1020</v>
      </c>
      <c r="D14" s="7">
        <f>原始数据!C174</f>
        <v>1020</v>
      </c>
      <c r="E14" s="7">
        <f>原始数据!D174</f>
        <v>0</v>
      </c>
      <c r="F14" s="7">
        <f>原始数据!E174</f>
        <v>0</v>
      </c>
      <c r="G14" s="7">
        <f>原始数据!F174</f>
        <v>1020</v>
      </c>
      <c r="H14" s="5">
        <f t="shared" si="0"/>
        <v>16.062435632151328</v>
      </c>
      <c r="I14" s="5">
        <f t="shared" si="1"/>
        <v>16.062435632151328</v>
      </c>
    </row>
    <row r="15" spans="1:9" ht="15.75" x14ac:dyDescent="0.3">
      <c r="A15" s="2" t="s">
        <v>59</v>
      </c>
      <c r="B15" s="7">
        <f>B3</f>
        <v>635022</v>
      </c>
      <c r="C15" s="7">
        <f>原始数据!B175</f>
        <v>873</v>
      </c>
      <c r="D15" s="7">
        <f>原始数据!C175</f>
        <v>873</v>
      </c>
      <c r="E15" s="7">
        <f>原始数据!D175</f>
        <v>0</v>
      </c>
      <c r="F15" s="7">
        <f>原始数据!E175</f>
        <v>0</v>
      </c>
      <c r="G15" s="7">
        <f>原始数据!F175</f>
        <v>873</v>
      </c>
      <c r="H15" s="5">
        <f t="shared" si="0"/>
        <v>13.747555202811871</v>
      </c>
      <c r="I15" s="5">
        <f t="shared" si="1"/>
        <v>13.747555202811871</v>
      </c>
    </row>
    <row r="16" spans="1:9" ht="15.75" x14ac:dyDescent="0.3">
      <c r="A16" s="2" t="s">
        <v>60</v>
      </c>
      <c r="B16" s="7">
        <f>B3</f>
        <v>635022</v>
      </c>
      <c r="C16" s="7">
        <f>原始数据!B176</f>
        <v>876</v>
      </c>
      <c r="D16" s="7">
        <f>原始数据!C176</f>
        <v>876</v>
      </c>
      <c r="E16" s="7">
        <f>原始数据!D176</f>
        <v>0</v>
      </c>
      <c r="F16" s="7">
        <f>原始数据!E176</f>
        <v>0</v>
      </c>
      <c r="G16" s="7">
        <f>原始数据!F176</f>
        <v>876</v>
      </c>
      <c r="H16" s="5">
        <f t="shared" si="0"/>
        <v>13.794797660553492</v>
      </c>
      <c r="I16" s="5">
        <f t="shared" si="1"/>
        <v>13.794797660553492</v>
      </c>
    </row>
    <row r="17" spans="1:9" ht="15.75" x14ac:dyDescent="0.3">
      <c r="A17" s="2" t="s">
        <v>61</v>
      </c>
      <c r="B17" s="7">
        <f>B3</f>
        <v>635022</v>
      </c>
      <c r="C17" s="7">
        <f>原始数据!B177</f>
        <v>734</v>
      </c>
      <c r="D17" s="7">
        <f>原始数据!C177</f>
        <v>734</v>
      </c>
      <c r="E17" s="7">
        <f>原始数据!D177</f>
        <v>0</v>
      </c>
      <c r="F17" s="7">
        <f>原始数据!E177</f>
        <v>0</v>
      </c>
      <c r="G17" s="7">
        <f>原始数据!F177</f>
        <v>734</v>
      </c>
      <c r="H17" s="5">
        <f t="shared" si="0"/>
        <v>11.558654660783407</v>
      </c>
      <c r="I17" s="5">
        <f t="shared" si="1"/>
        <v>11.558654660783407</v>
      </c>
    </row>
    <row r="18" spans="1:9" ht="15.75" x14ac:dyDescent="0.3">
      <c r="A18" s="2" t="s">
        <v>62</v>
      </c>
      <c r="B18" s="7">
        <f>B3</f>
        <v>635022</v>
      </c>
      <c r="C18" s="7">
        <f>原始数据!B178</f>
        <v>881</v>
      </c>
      <c r="D18" s="7">
        <f>原始数据!C178</f>
        <v>879</v>
      </c>
      <c r="E18" s="7">
        <f>原始数据!D178</f>
        <v>2</v>
      </c>
      <c r="F18" s="7">
        <f>原始数据!E178</f>
        <v>16</v>
      </c>
      <c r="G18" s="7">
        <f>原始数据!F178</f>
        <v>895</v>
      </c>
      <c r="H18" s="5">
        <f t="shared" si="0"/>
        <v>13.842040118295113</v>
      </c>
      <c r="I18" s="5">
        <f t="shared" si="1"/>
        <v>14.093999892917095</v>
      </c>
    </row>
    <row r="19" spans="1:9" ht="15.75" x14ac:dyDescent="0.3">
      <c r="A19" s="2" t="s">
        <v>63</v>
      </c>
      <c r="B19" s="7">
        <f>B3</f>
        <v>635022</v>
      </c>
      <c r="C19" s="7">
        <f>原始数据!B179</f>
        <v>921</v>
      </c>
      <c r="D19" s="7">
        <f>原始数据!C179</f>
        <v>921</v>
      </c>
      <c r="E19" s="7">
        <f>原始数据!D179</f>
        <v>0</v>
      </c>
      <c r="F19" s="7">
        <f>原始数据!E179</f>
        <v>0</v>
      </c>
      <c r="G19" s="7">
        <f>原始数据!F179</f>
        <v>921</v>
      </c>
      <c r="H19" s="5">
        <f t="shared" si="0"/>
        <v>14.503434526677815</v>
      </c>
      <c r="I19" s="5">
        <f t="shared" si="1"/>
        <v>14.503434526677815</v>
      </c>
    </row>
    <row r="20" spans="1:9" ht="15.75" x14ac:dyDescent="0.3">
      <c r="A20" s="2" t="s">
        <v>64</v>
      </c>
      <c r="B20" s="7">
        <f>B3</f>
        <v>635022</v>
      </c>
      <c r="C20" s="7">
        <f>原始数据!B180</f>
        <v>1049</v>
      </c>
      <c r="D20" s="7">
        <f>原始数据!C180</f>
        <v>1049</v>
      </c>
      <c r="E20" s="7">
        <f>原始数据!D180</f>
        <v>0</v>
      </c>
      <c r="F20" s="7">
        <f>原始数据!E180</f>
        <v>0</v>
      </c>
      <c r="G20" s="7">
        <f>原始数据!F180</f>
        <v>1049</v>
      </c>
      <c r="H20" s="5">
        <f t="shared" si="0"/>
        <v>16.51911272365367</v>
      </c>
      <c r="I20" s="5">
        <f t="shared" si="1"/>
        <v>16.51911272365367</v>
      </c>
    </row>
    <row r="21" spans="1:9" ht="15.75" x14ac:dyDescent="0.3">
      <c r="A21" s="2" t="s">
        <v>65</v>
      </c>
      <c r="B21" s="7">
        <f>B3</f>
        <v>635022</v>
      </c>
      <c r="C21" s="7">
        <f>原始数据!B181</f>
        <v>1061</v>
      </c>
      <c r="D21" s="7">
        <f>原始数据!C181</f>
        <v>1061</v>
      </c>
      <c r="E21" s="7">
        <f>原始数据!D181</f>
        <v>0</v>
      </c>
      <c r="F21" s="7">
        <f>原始数据!E181</f>
        <v>0</v>
      </c>
      <c r="G21" s="7">
        <f>原始数据!F181</f>
        <v>1061</v>
      </c>
      <c r="H21" s="5">
        <f t="shared" si="0"/>
        <v>16.708082554620155</v>
      </c>
      <c r="I21" s="5">
        <f t="shared" si="1"/>
        <v>16.708082554620155</v>
      </c>
    </row>
    <row r="22" spans="1:9" ht="15.75" x14ac:dyDescent="0.3">
      <c r="A22" s="2" t="s">
        <v>66</v>
      </c>
      <c r="B22" s="7">
        <f>B3</f>
        <v>635022</v>
      </c>
      <c r="C22" s="7">
        <f>原始数据!B182</f>
        <v>948</v>
      </c>
      <c r="D22" s="7">
        <f>原始数据!C182</f>
        <v>948</v>
      </c>
      <c r="E22" s="7">
        <f>原始数据!D182</f>
        <v>0</v>
      </c>
      <c r="F22" s="7">
        <f>原始数据!E182</f>
        <v>0</v>
      </c>
      <c r="G22" s="7">
        <f>原始数据!F182</f>
        <v>948</v>
      </c>
      <c r="H22" s="5">
        <f t="shared" si="0"/>
        <v>14.92861664635241</v>
      </c>
      <c r="I22" s="5">
        <f t="shared" si="1"/>
        <v>14.92861664635241</v>
      </c>
    </row>
    <row r="23" spans="1:9" ht="15.75" x14ac:dyDescent="0.3">
      <c r="A23" s="2" t="s">
        <v>67</v>
      </c>
      <c r="B23" s="7">
        <f>B3</f>
        <v>635022</v>
      </c>
      <c r="C23" s="7">
        <f>原始数据!B183</f>
        <v>904</v>
      </c>
      <c r="D23" s="7">
        <f>原始数据!C183</f>
        <v>904</v>
      </c>
      <c r="E23" s="7">
        <f>原始数据!D183</f>
        <v>0</v>
      </c>
      <c r="F23" s="7">
        <f>原始数据!E183</f>
        <v>0</v>
      </c>
      <c r="G23" s="7">
        <f>原始数据!F183</f>
        <v>904</v>
      </c>
      <c r="H23" s="5">
        <f t="shared" si="0"/>
        <v>14.235727266141961</v>
      </c>
      <c r="I23" s="5">
        <f t="shared" si="1"/>
        <v>14.235727266141961</v>
      </c>
    </row>
    <row r="24" spans="1:9" ht="15.75" x14ac:dyDescent="0.3">
      <c r="A24" s="2" t="s">
        <v>68</v>
      </c>
      <c r="B24" s="7">
        <f>B3</f>
        <v>635022</v>
      </c>
      <c r="C24" s="7">
        <f>原始数据!B184</f>
        <v>1247</v>
      </c>
      <c r="D24" s="7">
        <f>原始数据!C184</f>
        <v>1247</v>
      </c>
      <c r="E24" s="7">
        <f>原始数据!D184</f>
        <v>0</v>
      </c>
      <c r="F24" s="7">
        <f>原始数据!E184</f>
        <v>0</v>
      </c>
      <c r="G24" s="7">
        <f>原始数据!F184</f>
        <v>1247</v>
      </c>
      <c r="H24" s="5">
        <f t="shared" si="0"/>
        <v>19.637114934600692</v>
      </c>
      <c r="I24" s="5">
        <f t="shared" si="1"/>
        <v>19.637114934600692</v>
      </c>
    </row>
    <row r="25" spans="1:9" ht="15.75" x14ac:dyDescent="0.3">
      <c r="A25" s="2" t="s">
        <v>69</v>
      </c>
      <c r="B25" s="7">
        <f>B3</f>
        <v>635022</v>
      </c>
      <c r="C25" s="7">
        <f>原始数据!B185</f>
        <v>1000</v>
      </c>
      <c r="D25" s="7">
        <f>原始数据!C185</f>
        <v>999</v>
      </c>
      <c r="E25" s="7">
        <f>原始数据!D185</f>
        <v>1</v>
      </c>
      <c r="F25" s="7">
        <f>原始数据!E185</f>
        <v>4</v>
      </c>
      <c r="G25" s="7">
        <f>原始数据!F185</f>
        <v>1003</v>
      </c>
      <c r="H25" s="5">
        <f t="shared" si="0"/>
        <v>15.731738427959977</v>
      </c>
      <c r="I25" s="5">
        <f t="shared" si="1"/>
        <v>15.79472837161547</v>
      </c>
    </row>
    <row r="26" spans="1:9" ht="15.75" x14ac:dyDescent="0.3">
      <c r="A26" s="2" t="s">
        <v>70</v>
      </c>
      <c r="B26" s="7">
        <f>B3</f>
        <v>635022</v>
      </c>
      <c r="C26" s="7">
        <f>原始数据!B186</f>
        <v>672</v>
      </c>
      <c r="D26" s="7">
        <f>原始数据!C186</f>
        <v>672</v>
      </c>
      <c r="E26" s="7">
        <f>原始数据!D186</f>
        <v>0</v>
      </c>
      <c r="F26" s="7">
        <f>原始数据!E186</f>
        <v>0</v>
      </c>
      <c r="G26" s="7">
        <f>原始数据!F186</f>
        <v>672</v>
      </c>
      <c r="H26" s="5">
        <f t="shared" si="0"/>
        <v>10.582310534123227</v>
      </c>
      <c r="I26" s="5">
        <f t="shared" si="1"/>
        <v>10.582310534123227</v>
      </c>
    </row>
    <row r="27" spans="1:9" ht="16.350000000000001" x14ac:dyDescent="0.3">
      <c r="A27" s="9" t="s">
        <v>85</v>
      </c>
      <c r="B27" s="7">
        <f>B3</f>
        <v>635022</v>
      </c>
      <c r="C27" s="3">
        <f>SUM(C3:C26)</f>
        <v>15602</v>
      </c>
      <c r="D27" s="3">
        <f>SUM(D3:D26)</f>
        <v>15599</v>
      </c>
      <c r="E27" s="3">
        <f>SUM(E3:E26)</f>
        <v>3</v>
      </c>
      <c r="F27" s="3">
        <f>SUM(F3:F26)</f>
        <v>20</v>
      </c>
      <c r="G27" s="3">
        <f>SUM(G3:G26)</f>
        <v>15619</v>
      </c>
      <c r="H27" s="2" t="s">
        <v>77</v>
      </c>
      <c r="I27" s="2" t="s">
        <v>77</v>
      </c>
    </row>
  </sheetData>
  <mergeCells count="1">
    <mergeCell ref="A1:I1"/>
  </mergeCells>
  <phoneticPr fontId="7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7"/>
  <sheetViews>
    <sheetView workbookViewId="0">
      <selection activeCell="K9" sqref="K9"/>
    </sheetView>
  </sheetViews>
  <sheetFormatPr defaultRowHeight="13.35" x14ac:dyDescent="0.25"/>
  <cols>
    <col min="1" max="1" width="19" bestFit="1" customWidth="1"/>
    <col min="2" max="2" width="8.5546875" bestFit="1" customWidth="1"/>
    <col min="3" max="4" width="9.6640625" bestFit="1" customWidth="1"/>
    <col min="5" max="6" width="8.5546875" bestFit="1" customWidth="1"/>
    <col min="7" max="7" width="9.6640625" bestFit="1" customWidth="1"/>
    <col min="8" max="8" width="14.44140625" customWidth="1"/>
    <col min="9" max="9" width="13.109375" customWidth="1"/>
  </cols>
  <sheetData>
    <row r="1" spans="1:9" ht="33" customHeight="1" x14ac:dyDescent="0.25">
      <c r="A1" s="13" t="s">
        <v>83</v>
      </c>
      <c r="B1" s="20"/>
      <c r="C1" s="20"/>
      <c r="D1" s="20"/>
      <c r="E1" s="20"/>
      <c r="F1" s="20"/>
      <c r="G1" s="20"/>
      <c r="H1" s="20"/>
      <c r="I1" s="21"/>
    </row>
    <row r="2" spans="1:9" ht="47.2" x14ac:dyDescent="0.25">
      <c r="A2" s="1" t="s">
        <v>24</v>
      </c>
      <c r="B2" s="1" t="s">
        <v>32</v>
      </c>
      <c r="C2" s="1" t="s">
        <v>25</v>
      </c>
      <c r="D2" s="1" t="s">
        <v>26</v>
      </c>
      <c r="E2" s="1" t="s">
        <v>27</v>
      </c>
      <c r="F2" s="1" t="s">
        <v>28</v>
      </c>
      <c r="G2" s="8" t="s">
        <v>80</v>
      </c>
      <c r="H2" s="8" t="s">
        <v>81</v>
      </c>
      <c r="I2" s="8" t="s">
        <v>82</v>
      </c>
    </row>
    <row r="3" spans="1:9" ht="15.75" x14ac:dyDescent="0.3">
      <c r="A3" s="2" t="s">
        <v>35</v>
      </c>
      <c r="B3" s="7">
        <f>朋友圈短号短信业务统计!B3</f>
        <v>635022</v>
      </c>
      <c r="C3" s="7">
        <f>原始数据!B190</f>
        <v>0</v>
      </c>
      <c r="D3" s="7">
        <f>原始数据!C190</f>
        <v>0</v>
      </c>
      <c r="E3" s="7">
        <f>原始数据!D190</f>
        <v>0</v>
      </c>
      <c r="F3" s="7">
        <f>原始数据!E190</f>
        <v>0</v>
      </c>
      <c r="G3" s="7">
        <f>原始数据!F190</f>
        <v>0</v>
      </c>
      <c r="H3" s="5">
        <f t="shared" ref="H3:H26" si="0">D3/B3*10000</f>
        <v>0</v>
      </c>
      <c r="I3" s="5">
        <f>G3/B3*10000</f>
        <v>0</v>
      </c>
    </row>
    <row r="4" spans="1:9" ht="15.75" x14ac:dyDescent="0.3">
      <c r="A4" s="2" t="s">
        <v>36</v>
      </c>
      <c r="B4" s="7">
        <f>朋友圈短号短信业务统计!B3</f>
        <v>635022</v>
      </c>
      <c r="C4" s="7">
        <f>原始数据!B191</f>
        <v>2</v>
      </c>
      <c r="D4" s="7">
        <f>原始数据!C191</f>
        <v>2</v>
      </c>
      <c r="E4" s="7">
        <f>原始数据!D191</f>
        <v>0</v>
      </c>
      <c r="F4" s="7">
        <f>原始数据!E191</f>
        <v>0</v>
      </c>
      <c r="G4" s="7">
        <f>原始数据!F191</f>
        <v>2</v>
      </c>
      <c r="H4" s="5">
        <f t="shared" si="0"/>
        <v>3.14949718277477E-2</v>
      </c>
      <c r="I4" s="5">
        <f t="shared" ref="I4:I26" si="1">G4/B4*10000</f>
        <v>3.14949718277477E-2</v>
      </c>
    </row>
    <row r="5" spans="1:9" ht="15.75" x14ac:dyDescent="0.3">
      <c r="A5" s="2" t="s">
        <v>37</v>
      </c>
      <c r="B5" s="7">
        <f>朋友圈短号短信业务统计!B3</f>
        <v>635022</v>
      </c>
      <c r="C5" s="7">
        <f>原始数据!B192</f>
        <v>0</v>
      </c>
      <c r="D5" s="7">
        <f>原始数据!C192</f>
        <v>0</v>
      </c>
      <c r="E5" s="7">
        <f>原始数据!D192</f>
        <v>0</v>
      </c>
      <c r="F5" s="7">
        <f>原始数据!E192</f>
        <v>0</v>
      </c>
      <c r="G5" s="7">
        <f>原始数据!F192</f>
        <v>0</v>
      </c>
      <c r="H5" s="5">
        <f t="shared" si="0"/>
        <v>0</v>
      </c>
      <c r="I5" s="5">
        <f t="shared" si="1"/>
        <v>0</v>
      </c>
    </row>
    <row r="6" spans="1:9" ht="15.75" x14ac:dyDescent="0.3">
      <c r="A6" s="2" t="s">
        <v>38</v>
      </c>
      <c r="B6" s="7">
        <f>朋友圈短号短信业务统计!B3</f>
        <v>635022</v>
      </c>
      <c r="C6" s="7">
        <f>原始数据!B193</f>
        <v>0</v>
      </c>
      <c r="D6" s="7">
        <f>原始数据!C193</f>
        <v>0</v>
      </c>
      <c r="E6" s="7">
        <f>原始数据!D193</f>
        <v>0</v>
      </c>
      <c r="F6" s="7">
        <f>原始数据!E193</f>
        <v>0</v>
      </c>
      <c r="G6" s="7">
        <f>原始数据!F193</f>
        <v>0</v>
      </c>
      <c r="H6" s="5">
        <f t="shared" si="0"/>
        <v>0</v>
      </c>
      <c r="I6" s="5">
        <f t="shared" si="1"/>
        <v>0</v>
      </c>
    </row>
    <row r="7" spans="1:9" ht="15.75" x14ac:dyDescent="0.3">
      <c r="A7" s="2" t="s">
        <v>39</v>
      </c>
      <c r="B7" s="7">
        <f>朋友圈短号短信业务统计!B3</f>
        <v>635022</v>
      </c>
      <c r="C7" s="7">
        <f>原始数据!B194</f>
        <v>0</v>
      </c>
      <c r="D7" s="7">
        <f>原始数据!C194</f>
        <v>0</v>
      </c>
      <c r="E7" s="7">
        <f>原始数据!D194</f>
        <v>0</v>
      </c>
      <c r="F7" s="7">
        <f>原始数据!E194</f>
        <v>0</v>
      </c>
      <c r="G7" s="7">
        <f>原始数据!F194</f>
        <v>0</v>
      </c>
      <c r="H7" s="5">
        <f t="shared" si="0"/>
        <v>0</v>
      </c>
      <c r="I7" s="5">
        <f t="shared" si="1"/>
        <v>0</v>
      </c>
    </row>
    <row r="8" spans="1:9" ht="15.75" x14ac:dyDescent="0.3">
      <c r="A8" s="2" t="s">
        <v>40</v>
      </c>
      <c r="B8" s="7">
        <f>朋友圈短号短信业务统计!B3</f>
        <v>635022</v>
      </c>
      <c r="C8" s="7">
        <f>原始数据!B195</f>
        <v>0</v>
      </c>
      <c r="D8" s="7">
        <f>原始数据!C195</f>
        <v>0</v>
      </c>
      <c r="E8" s="7">
        <f>原始数据!D195</f>
        <v>0</v>
      </c>
      <c r="F8" s="7">
        <f>原始数据!E195</f>
        <v>0</v>
      </c>
      <c r="G8" s="7">
        <f>原始数据!F195</f>
        <v>0</v>
      </c>
      <c r="H8" s="5">
        <f t="shared" si="0"/>
        <v>0</v>
      </c>
      <c r="I8" s="5">
        <f t="shared" si="1"/>
        <v>0</v>
      </c>
    </row>
    <row r="9" spans="1:9" ht="15.75" x14ac:dyDescent="0.3">
      <c r="A9" s="2" t="s">
        <v>41</v>
      </c>
      <c r="B9" s="7">
        <f>朋友圈短号短信业务统计!B3</f>
        <v>635022</v>
      </c>
      <c r="C9" s="7">
        <f>原始数据!B196</f>
        <v>5</v>
      </c>
      <c r="D9" s="7">
        <f>原始数据!C196</f>
        <v>5</v>
      </c>
      <c r="E9" s="7">
        <f>原始数据!D196</f>
        <v>0</v>
      </c>
      <c r="F9" s="7">
        <f>原始数据!E196</f>
        <v>0</v>
      </c>
      <c r="G9" s="7">
        <f>原始数据!F196</f>
        <v>5</v>
      </c>
      <c r="H9" s="5">
        <f t="shared" si="0"/>
        <v>7.8737429569369244E-2</v>
      </c>
      <c r="I9" s="5">
        <f t="shared" si="1"/>
        <v>7.8737429569369244E-2</v>
      </c>
    </row>
    <row r="10" spans="1:9" ht="15.75" x14ac:dyDescent="0.3">
      <c r="A10" s="2" t="s">
        <v>42</v>
      </c>
      <c r="B10" s="7">
        <f>朋友圈短号短信业务统计!B3</f>
        <v>635022</v>
      </c>
      <c r="C10" s="7">
        <f>原始数据!B197</f>
        <v>5</v>
      </c>
      <c r="D10" s="7">
        <f>原始数据!C197</f>
        <v>5</v>
      </c>
      <c r="E10" s="7">
        <f>原始数据!D197</f>
        <v>0</v>
      </c>
      <c r="F10" s="7">
        <f>原始数据!E197</f>
        <v>0</v>
      </c>
      <c r="G10" s="7">
        <f>原始数据!F197</f>
        <v>5</v>
      </c>
      <c r="H10" s="5">
        <f t="shared" si="0"/>
        <v>7.8737429569369244E-2</v>
      </c>
      <c r="I10" s="5">
        <f t="shared" si="1"/>
        <v>7.8737429569369244E-2</v>
      </c>
    </row>
    <row r="11" spans="1:9" ht="15.75" x14ac:dyDescent="0.3">
      <c r="A11" s="2" t="s">
        <v>43</v>
      </c>
      <c r="B11" s="7">
        <f>朋友圈短号短信业务统计!B3</f>
        <v>635022</v>
      </c>
      <c r="C11" s="7">
        <f>原始数据!B198</f>
        <v>5</v>
      </c>
      <c r="D11" s="7">
        <f>原始数据!C198</f>
        <v>5</v>
      </c>
      <c r="E11" s="7">
        <f>原始数据!D198</f>
        <v>0</v>
      </c>
      <c r="F11" s="7">
        <f>原始数据!E198</f>
        <v>0</v>
      </c>
      <c r="G11" s="7">
        <f>原始数据!F198</f>
        <v>5</v>
      </c>
      <c r="H11" s="5">
        <f t="shared" si="0"/>
        <v>7.8737429569369244E-2</v>
      </c>
      <c r="I11" s="5">
        <f t="shared" si="1"/>
        <v>7.8737429569369244E-2</v>
      </c>
    </row>
    <row r="12" spans="1:9" ht="15.75" x14ac:dyDescent="0.3">
      <c r="A12" s="2" t="s">
        <v>30</v>
      </c>
      <c r="B12" s="7">
        <f>朋友圈短号短信业务统计!B3</f>
        <v>635022</v>
      </c>
      <c r="C12" s="7">
        <f>原始数据!B199</f>
        <v>7</v>
      </c>
      <c r="D12" s="7">
        <f>原始数据!C199</f>
        <v>7</v>
      </c>
      <c r="E12" s="7">
        <f>原始数据!D199</f>
        <v>0</v>
      </c>
      <c r="F12" s="7">
        <f>原始数据!E199</f>
        <v>0</v>
      </c>
      <c r="G12" s="7">
        <f>原始数据!F199</f>
        <v>7</v>
      </c>
      <c r="H12" s="5">
        <f t="shared" si="0"/>
        <v>0.11023240139711696</v>
      </c>
      <c r="I12" s="5">
        <f>G12/B12*10000</f>
        <v>0.11023240139711696</v>
      </c>
    </row>
    <row r="13" spans="1:9" ht="15.75" x14ac:dyDescent="0.3">
      <c r="A13" s="2" t="s">
        <v>57</v>
      </c>
      <c r="B13" s="7">
        <f>朋友圈短号短信业务统计!B3</f>
        <v>635022</v>
      </c>
      <c r="C13" s="7">
        <f>原始数据!B200</f>
        <v>8</v>
      </c>
      <c r="D13" s="7">
        <f>原始数据!C200</f>
        <v>8</v>
      </c>
      <c r="E13" s="7">
        <f>原始数据!D200</f>
        <v>0</v>
      </c>
      <c r="F13" s="7">
        <f>原始数据!E200</f>
        <v>0</v>
      </c>
      <c r="G13" s="7">
        <f>原始数据!F200</f>
        <v>8</v>
      </c>
      <c r="H13" s="5">
        <f t="shared" si="0"/>
        <v>0.1259798873109908</v>
      </c>
      <c r="I13" s="5">
        <f t="shared" si="1"/>
        <v>0.1259798873109908</v>
      </c>
    </row>
    <row r="14" spans="1:9" ht="15.75" x14ac:dyDescent="0.3">
      <c r="A14" s="2" t="s">
        <v>58</v>
      </c>
      <c r="B14" s="7">
        <f>朋友圈短号短信业务统计!B3</f>
        <v>635022</v>
      </c>
      <c r="C14" s="7">
        <f>原始数据!B201</f>
        <v>16</v>
      </c>
      <c r="D14" s="7">
        <f>原始数据!C201</f>
        <v>16</v>
      </c>
      <c r="E14" s="7">
        <f>原始数据!D201</f>
        <v>0</v>
      </c>
      <c r="F14" s="7">
        <f>原始数据!E201</f>
        <v>0</v>
      </c>
      <c r="G14" s="7">
        <f>原始数据!F201</f>
        <v>16</v>
      </c>
      <c r="H14" s="5">
        <f t="shared" si="0"/>
        <v>0.2519597746219816</v>
      </c>
      <c r="I14" s="5">
        <f t="shared" si="1"/>
        <v>0.2519597746219816</v>
      </c>
    </row>
    <row r="15" spans="1:9" ht="15.75" x14ac:dyDescent="0.3">
      <c r="A15" s="2" t="s">
        <v>59</v>
      </c>
      <c r="B15" s="7">
        <f>朋友圈短号短信业务统计!B3</f>
        <v>635022</v>
      </c>
      <c r="C15" s="7">
        <f>原始数据!B202</f>
        <v>11</v>
      </c>
      <c r="D15" s="7">
        <f>原始数据!C202</f>
        <v>11</v>
      </c>
      <c r="E15" s="7">
        <f>原始数据!D202</f>
        <v>0</v>
      </c>
      <c r="F15" s="7">
        <f>原始数据!E202</f>
        <v>0</v>
      </c>
      <c r="G15" s="7">
        <f>原始数据!F202</f>
        <v>11</v>
      </c>
      <c r="H15" s="5">
        <f t="shared" si="0"/>
        <v>0.17322234505261236</v>
      </c>
      <c r="I15" s="5">
        <f t="shared" si="1"/>
        <v>0.17322234505261236</v>
      </c>
    </row>
    <row r="16" spans="1:9" ht="15.75" x14ac:dyDescent="0.3">
      <c r="A16" s="2" t="s">
        <v>60</v>
      </c>
      <c r="B16" s="7">
        <f>朋友圈短号短信业务统计!B3</f>
        <v>635022</v>
      </c>
      <c r="C16" s="7">
        <f>原始数据!B203</f>
        <v>15</v>
      </c>
      <c r="D16" s="7">
        <f>原始数据!C203</f>
        <v>15</v>
      </c>
      <c r="E16" s="7">
        <f>原始数据!D203</f>
        <v>0</v>
      </c>
      <c r="F16" s="7">
        <f>原始数据!E203</f>
        <v>0</v>
      </c>
      <c r="G16" s="7">
        <f>原始数据!F203</f>
        <v>15</v>
      </c>
      <c r="H16" s="5">
        <f t="shared" si="0"/>
        <v>0.23621228870810776</v>
      </c>
      <c r="I16" s="5">
        <f t="shared" si="1"/>
        <v>0.23621228870810776</v>
      </c>
    </row>
    <row r="17" spans="1:9" ht="15.75" x14ac:dyDescent="0.3">
      <c r="A17" s="2" t="s">
        <v>61</v>
      </c>
      <c r="B17" s="7">
        <f>朋友圈短号短信业务统计!B3</f>
        <v>635022</v>
      </c>
      <c r="C17" s="7">
        <f>原始数据!B204</f>
        <v>9</v>
      </c>
      <c r="D17" s="7">
        <f>原始数据!C204</f>
        <v>9</v>
      </c>
      <c r="E17" s="7">
        <f>原始数据!D204</f>
        <v>0</v>
      </c>
      <c r="F17" s="7">
        <f>原始数据!E204</f>
        <v>0</v>
      </c>
      <c r="G17" s="7">
        <f>原始数据!F204</f>
        <v>9</v>
      </c>
      <c r="H17" s="5">
        <f t="shared" si="0"/>
        <v>0.14172737322486464</v>
      </c>
      <c r="I17" s="5">
        <f t="shared" si="1"/>
        <v>0.14172737322486464</v>
      </c>
    </row>
    <row r="18" spans="1:9" ht="15.75" x14ac:dyDescent="0.3">
      <c r="A18" s="2" t="s">
        <v>62</v>
      </c>
      <c r="B18" s="7">
        <f>朋友圈短号短信业务统计!B3</f>
        <v>635022</v>
      </c>
      <c r="C18" s="7">
        <f>原始数据!B205</f>
        <v>16</v>
      </c>
      <c r="D18" s="7">
        <f>原始数据!C205</f>
        <v>16</v>
      </c>
      <c r="E18" s="7">
        <f>原始数据!D205</f>
        <v>0</v>
      </c>
      <c r="F18" s="7">
        <f>原始数据!E205</f>
        <v>0</v>
      </c>
      <c r="G18" s="7">
        <f>原始数据!F205</f>
        <v>16</v>
      </c>
      <c r="H18" s="5">
        <f t="shared" si="0"/>
        <v>0.2519597746219816</v>
      </c>
      <c r="I18" s="5">
        <f t="shared" si="1"/>
        <v>0.2519597746219816</v>
      </c>
    </row>
    <row r="19" spans="1:9" ht="15.75" x14ac:dyDescent="0.3">
      <c r="A19" s="2" t="s">
        <v>63</v>
      </c>
      <c r="B19" s="7">
        <f>朋友圈短号短信业务统计!B3</f>
        <v>635022</v>
      </c>
      <c r="C19" s="7">
        <f>原始数据!B206</f>
        <v>17</v>
      </c>
      <c r="D19" s="7">
        <f>原始数据!C206</f>
        <v>17</v>
      </c>
      <c r="E19" s="7">
        <f>原始数据!D206</f>
        <v>0</v>
      </c>
      <c r="F19" s="7">
        <f>原始数据!E206</f>
        <v>0</v>
      </c>
      <c r="G19" s="7">
        <f>原始数据!F206</f>
        <v>17</v>
      </c>
      <c r="H19" s="5">
        <f t="shared" si="0"/>
        <v>0.26770726053585547</v>
      </c>
      <c r="I19" s="5">
        <f t="shared" si="1"/>
        <v>0.26770726053585547</v>
      </c>
    </row>
    <row r="20" spans="1:9" ht="15.75" x14ac:dyDescent="0.3">
      <c r="A20" s="2" t="s">
        <v>64</v>
      </c>
      <c r="B20" s="7">
        <f>朋友圈短号短信业务统计!B3</f>
        <v>635022</v>
      </c>
      <c r="C20" s="7">
        <f>原始数据!B207</f>
        <v>9</v>
      </c>
      <c r="D20" s="7">
        <f>原始数据!C207</f>
        <v>9</v>
      </c>
      <c r="E20" s="7">
        <f>原始数据!D207</f>
        <v>0</v>
      </c>
      <c r="F20" s="7">
        <f>原始数据!E207</f>
        <v>0</v>
      </c>
      <c r="G20" s="7">
        <f>原始数据!F207</f>
        <v>9</v>
      </c>
      <c r="H20" s="5">
        <f t="shared" si="0"/>
        <v>0.14172737322486464</v>
      </c>
      <c r="I20" s="5">
        <f t="shared" si="1"/>
        <v>0.14172737322486464</v>
      </c>
    </row>
    <row r="21" spans="1:9" ht="15.75" x14ac:dyDescent="0.3">
      <c r="A21" s="2" t="s">
        <v>65</v>
      </c>
      <c r="B21" s="7">
        <f>朋友圈短号短信业务统计!B3</f>
        <v>635022</v>
      </c>
      <c r="C21" s="7">
        <f>原始数据!B208</f>
        <v>8</v>
      </c>
      <c r="D21" s="7">
        <f>原始数据!C208</f>
        <v>8</v>
      </c>
      <c r="E21" s="7">
        <f>原始数据!D208</f>
        <v>0</v>
      </c>
      <c r="F21" s="7">
        <f>原始数据!E208</f>
        <v>0</v>
      </c>
      <c r="G21" s="7">
        <f>原始数据!F208</f>
        <v>8</v>
      </c>
      <c r="H21" s="5">
        <f t="shared" si="0"/>
        <v>0.1259798873109908</v>
      </c>
      <c r="I21" s="5">
        <f t="shared" si="1"/>
        <v>0.1259798873109908</v>
      </c>
    </row>
    <row r="22" spans="1:9" ht="15.75" x14ac:dyDescent="0.3">
      <c r="A22" s="2" t="s">
        <v>66</v>
      </c>
      <c r="B22" s="7">
        <f>朋友圈短号短信业务统计!B3</f>
        <v>635022</v>
      </c>
      <c r="C22" s="7">
        <f>原始数据!B209</f>
        <v>15</v>
      </c>
      <c r="D22" s="7">
        <f>原始数据!C209</f>
        <v>15</v>
      </c>
      <c r="E22" s="7">
        <f>原始数据!D209</f>
        <v>0</v>
      </c>
      <c r="F22" s="7">
        <f>原始数据!E209</f>
        <v>0</v>
      </c>
      <c r="G22" s="7">
        <f>原始数据!F209</f>
        <v>15</v>
      </c>
      <c r="H22" s="5">
        <f t="shared" si="0"/>
        <v>0.23621228870810776</v>
      </c>
      <c r="I22" s="5">
        <f t="shared" si="1"/>
        <v>0.23621228870810776</v>
      </c>
    </row>
    <row r="23" spans="1:9" ht="15.75" x14ac:dyDescent="0.3">
      <c r="A23" s="2" t="s">
        <v>67</v>
      </c>
      <c r="B23" s="7">
        <f>朋友圈短号短信业务统计!B3</f>
        <v>635022</v>
      </c>
      <c r="C23" s="7">
        <f>原始数据!B210</f>
        <v>2</v>
      </c>
      <c r="D23" s="7">
        <f>原始数据!C210</f>
        <v>2</v>
      </c>
      <c r="E23" s="7">
        <f>原始数据!D210</f>
        <v>0</v>
      </c>
      <c r="F23" s="7">
        <f>原始数据!E210</f>
        <v>0</v>
      </c>
      <c r="G23" s="7">
        <f>原始数据!F210</f>
        <v>2</v>
      </c>
      <c r="H23" s="5">
        <f t="shared" si="0"/>
        <v>3.14949718277477E-2</v>
      </c>
      <c r="I23" s="5">
        <f t="shared" si="1"/>
        <v>3.14949718277477E-2</v>
      </c>
    </row>
    <row r="24" spans="1:9" ht="15.75" x14ac:dyDescent="0.3">
      <c r="A24" s="2" t="s">
        <v>68</v>
      </c>
      <c r="B24" s="7">
        <f>朋友圈短号短信业务统计!B3</f>
        <v>635022</v>
      </c>
      <c r="C24" s="7">
        <f>原始数据!B211</f>
        <v>8</v>
      </c>
      <c r="D24" s="7">
        <f>原始数据!C211</f>
        <v>8</v>
      </c>
      <c r="E24" s="7">
        <f>原始数据!D211</f>
        <v>0</v>
      </c>
      <c r="F24" s="7">
        <f>原始数据!E211</f>
        <v>0</v>
      </c>
      <c r="G24" s="7">
        <f>原始数据!F211</f>
        <v>8</v>
      </c>
      <c r="H24" s="5">
        <f t="shared" si="0"/>
        <v>0.1259798873109908</v>
      </c>
      <c r="I24" s="5">
        <f t="shared" si="1"/>
        <v>0.1259798873109908</v>
      </c>
    </row>
    <row r="25" spans="1:9" ht="15.75" x14ac:dyDescent="0.3">
      <c r="A25" s="2" t="s">
        <v>69</v>
      </c>
      <c r="B25" s="7">
        <f>朋友圈短号短信业务统计!B3</f>
        <v>635022</v>
      </c>
      <c r="C25" s="7">
        <f>原始数据!B212</f>
        <v>9</v>
      </c>
      <c r="D25" s="7">
        <f>原始数据!C212</f>
        <v>9</v>
      </c>
      <c r="E25" s="7">
        <f>原始数据!D212</f>
        <v>0</v>
      </c>
      <c r="F25" s="7">
        <f>原始数据!E212</f>
        <v>0</v>
      </c>
      <c r="G25" s="7">
        <f>原始数据!F212</f>
        <v>9</v>
      </c>
      <c r="H25" s="5">
        <f t="shared" si="0"/>
        <v>0.14172737322486464</v>
      </c>
      <c r="I25" s="5">
        <f t="shared" si="1"/>
        <v>0.14172737322486464</v>
      </c>
    </row>
    <row r="26" spans="1:9" ht="15.75" x14ac:dyDescent="0.3">
      <c r="A26" s="2" t="s">
        <v>70</v>
      </c>
      <c r="B26" s="7">
        <f>朋友圈短号短信业务统计!B3</f>
        <v>635022</v>
      </c>
      <c r="C26" s="7">
        <f>原始数据!B213</f>
        <v>2</v>
      </c>
      <c r="D26" s="7">
        <f>原始数据!C213</f>
        <v>2</v>
      </c>
      <c r="E26" s="7">
        <f>原始数据!D213</f>
        <v>0</v>
      </c>
      <c r="F26" s="7">
        <f>原始数据!E213</f>
        <v>0</v>
      </c>
      <c r="G26" s="7">
        <f>原始数据!F213</f>
        <v>2</v>
      </c>
      <c r="H26" s="5">
        <f t="shared" si="0"/>
        <v>3.14949718277477E-2</v>
      </c>
      <c r="I26" s="5">
        <f t="shared" si="1"/>
        <v>3.14949718277477E-2</v>
      </c>
    </row>
    <row r="27" spans="1:9" ht="16.350000000000001" x14ac:dyDescent="0.3">
      <c r="A27" s="9" t="s">
        <v>85</v>
      </c>
      <c r="B27" s="7">
        <f>朋友圈短号短信业务统计!B3</f>
        <v>635022</v>
      </c>
      <c r="C27" s="3">
        <f>SUM(C3:C26)</f>
        <v>169</v>
      </c>
      <c r="D27" s="3">
        <f>SUM(D3:D26)</f>
        <v>169</v>
      </c>
      <c r="E27" s="3">
        <f>SUM(E3:E26)</f>
        <v>0</v>
      </c>
      <c r="F27" s="3">
        <f>SUM(F3:F26)</f>
        <v>0</v>
      </c>
      <c r="G27" s="3">
        <f>SUM(G3:G26)</f>
        <v>169</v>
      </c>
      <c r="H27" s="2" t="s">
        <v>77</v>
      </c>
      <c r="I27" s="2" t="s">
        <v>77</v>
      </c>
    </row>
  </sheetData>
  <mergeCells count="1">
    <mergeCell ref="A1:I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20"/>
  <sheetViews>
    <sheetView tabSelected="1" workbookViewId="0">
      <selection activeCell="E21" sqref="E21"/>
    </sheetView>
  </sheetViews>
  <sheetFormatPr defaultRowHeight="13.35" x14ac:dyDescent="0.25"/>
  <cols>
    <col min="1" max="1" width="45" bestFit="1" customWidth="1"/>
    <col min="2" max="2" width="13.88671875" bestFit="1" customWidth="1"/>
    <col min="3" max="3" width="8.88671875" bestFit="1" customWidth="1"/>
    <col min="4" max="4" width="20.44140625" bestFit="1" customWidth="1"/>
    <col min="5" max="5" width="26.44140625" bestFit="1" customWidth="1"/>
    <col min="6" max="6" width="10.6640625" bestFit="1" customWidth="1"/>
    <col min="7" max="7" width="11" bestFit="1" customWidth="1"/>
    <col min="8" max="9" width="8.109375" bestFit="1" customWidth="1"/>
    <col min="10" max="10" width="9.33203125" bestFit="1" customWidth="1"/>
    <col min="11" max="11" width="8.44140625" bestFit="1" customWidth="1"/>
    <col min="12" max="12" width="7.6640625" bestFit="1" customWidth="1"/>
    <col min="14" max="14" width="8.33203125" bestFit="1" customWidth="1"/>
    <col min="15" max="18" width="7.6640625" bestFit="1" customWidth="1"/>
    <col min="19" max="19" width="6.6640625" bestFit="1" customWidth="1"/>
    <col min="20" max="23" width="7.6640625" bestFit="1" customWidth="1"/>
  </cols>
  <sheetData>
    <row r="1" spans="1:2" x14ac:dyDescent="0.25">
      <c r="A1" t="s">
        <v>95</v>
      </c>
      <c r="B1" t="s">
        <v>96</v>
      </c>
    </row>
    <row r="2" spans="1:2" x14ac:dyDescent="0.25">
      <c r="A2">
        <f>-----------20170616</f>
        <v>-20170616</v>
      </c>
      <c r="B2" t="s">
        <v>97</v>
      </c>
    </row>
    <row r="3" spans="1:2" x14ac:dyDescent="0.25">
      <c r="A3">
        <v>468279</v>
      </c>
      <c r="B3" t="s">
        <v>98</v>
      </c>
    </row>
    <row r="4" spans="1:2" x14ac:dyDescent="0.25">
      <c r="A4">
        <v>52735</v>
      </c>
      <c r="B4" t="s">
        <v>99</v>
      </c>
    </row>
    <row r="5" spans="1:2" x14ac:dyDescent="0.25">
      <c r="A5">
        <v>115188</v>
      </c>
      <c r="B5" t="s">
        <v>100</v>
      </c>
    </row>
    <row r="6" spans="1:2" x14ac:dyDescent="0.25">
      <c r="A6">
        <v>55904</v>
      </c>
      <c r="B6" t="s">
        <v>101</v>
      </c>
    </row>
    <row r="7" spans="1:2" x14ac:dyDescent="0.25">
      <c r="A7">
        <v>49761</v>
      </c>
      <c r="B7" t="s">
        <v>102</v>
      </c>
    </row>
    <row r="8" spans="1:2" x14ac:dyDescent="0.25">
      <c r="A8">
        <v>119644</v>
      </c>
      <c r="B8" t="s">
        <v>103</v>
      </c>
    </row>
    <row r="9" spans="1:2" x14ac:dyDescent="0.25">
      <c r="A9">
        <v>91087</v>
      </c>
      <c r="B9" t="s">
        <v>104</v>
      </c>
    </row>
    <row r="10" spans="1:2" x14ac:dyDescent="0.25">
      <c r="A10">
        <v>48913</v>
      </c>
      <c r="B10" t="s">
        <v>105</v>
      </c>
    </row>
    <row r="11" spans="1:2" x14ac:dyDescent="0.25">
      <c r="A11">
        <v>143439</v>
      </c>
      <c r="B11" t="s">
        <v>106</v>
      </c>
    </row>
    <row r="12" spans="1:2" x14ac:dyDescent="0.25">
      <c r="A12">
        <v>90667</v>
      </c>
      <c r="B12" t="s">
        <v>107</v>
      </c>
    </row>
    <row r="13" spans="1:2" x14ac:dyDescent="0.25">
      <c r="A13">
        <v>49354</v>
      </c>
      <c r="B13" t="s">
        <v>108</v>
      </c>
    </row>
    <row r="14" spans="1:2" x14ac:dyDescent="0.25">
      <c r="A14">
        <v>50535</v>
      </c>
      <c r="B14" t="s">
        <v>109</v>
      </c>
    </row>
    <row r="15" spans="1:2" x14ac:dyDescent="0.25">
      <c r="A15">
        <v>78742</v>
      </c>
      <c r="B15" t="s">
        <v>110</v>
      </c>
    </row>
    <row r="16" spans="1:2" x14ac:dyDescent="0.25">
      <c r="A16">
        <v>74893</v>
      </c>
      <c r="B16" t="s">
        <v>111</v>
      </c>
    </row>
    <row r="17" spans="1:7" x14ac:dyDescent="0.25">
      <c r="A17">
        <v>65398</v>
      </c>
      <c r="B17" t="s">
        <v>112</v>
      </c>
    </row>
    <row r="18" spans="1:7" x14ac:dyDescent="0.25">
      <c r="A18">
        <v>40798</v>
      </c>
      <c r="B18" t="s">
        <v>113</v>
      </c>
    </row>
    <row r="19" spans="1:7" x14ac:dyDescent="0.25">
      <c r="A19">
        <v>17112</v>
      </c>
      <c r="B19" t="s">
        <v>114</v>
      </c>
    </row>
    <row r="20" spans="1:7" x14ac:dyDescent="0.25">
      <c r="A20">
        <v>22904</v>
      </c>
      <c r="B20" t="s">
        <v>115</v>
      </c>
    </row>
    <row r="21" spans="1:7" x14ac:dyDescent="0.25">
      <c r="A21">
        <v>63663</v>
      </c>
      <c r="B21" t="s">
        <v>116</v>
      </c>
    </row>
    <row r="22" spans="1:7" x14ac:dyDescent="0.25">
      <c r="A22">
        <v>51231</v>
      </c>
      <c r="B22" t="s">
        <v>117</v>
      </c>
    </row>
    <row r="23" spans="1:7" x14ac:dyDescent="0.25">
      <c r="A23">
        <v>49347</v>
      </c>
      <c r="B23" t="s">
        <v>118</v>
      </c>
    </row>
    <row r="24" spans="1:7" x14ac:dyDescent="0.25">
      <c r="A24">
        <v>1799594</v>
      </c>
      <c r="B24" t="s">
        <v>119</v>
      </c>
    </row>
    <row r="25" spans="1:7" x14ac:dyDescent="0.25">
      <c r="A25" t="s">
        <v>93</v>
      </c>
    </row>
    <row r="26" spans="1:7" x14ac:dyDescent="0.25">
      <c r="A26" t="e">
        <f>---------------VSS</f>
        <v>#NAME?</v>
      </c>
      <c r="B26" t="s">
        <v>120</v>
      </c>
      <c r="C26" t="s">
        <v>121</v>
      </c>
      <c r="D26" t="s">
        <v>122</v>
      </c>
      <c r="E26">
        <v>20170616</v>
      </c>
      <c r="F26" t="s">
        <v>123</v>
      </c>
      <c r="G26" t="s">
        <v>124</v>
      </c>
    </row>
    <row r="27" spans="1:7" x14ac:dyDescent="0.25">
      <c r="B27" t="s">
        <v>125</v>
      </c>
      <c r="C27" t="s">
        <v>126</v>
      </c>
      <c r="D27" t="s">
        <v>127</v>
      </c>
      <c r="E27" t="s">
        <v>128</v>
      </c>
      <c r="F27" t="s">
        <v>129</v>
      </c>
      <c r="G27" t="s">
        <v>130</v>
      </c>
    </row>
    <row r="28" spans="1:7" x14ac:dyDescent="0.25">
      <c r="A28">
        <v>2017061600</v>
      </c>
      <c r="B28">
        <v>14471</v>
      </c>
      <c r="C28">
        <v>14471</v>
      </c>
      <c r="D28">
        <v>0</v>
      </c>
      <c r="E28">
        <v>0</v>
      </c>
      <c r="F28">
        <v>14471</v>
      </c>
    </row>
    <row r="29" spans="1:7" x14ac:dyDescent="0.25">
      <c r="A29">
        <v>2017061601</v>
      </c>
      <c r="B29">
        <v>6764</v>
      </c>
      <c r="C29">
        <v>6763</v>
      </c>
      <c r="D29">
        <v>1</v>
      </c>
      <c r="E29">
        <v>33</v>
      </c>
      <c r="F29">
        <v>6796</v>
      </c>
    </row>
    <row r="30" spans="1:7" x14ac:dyDescent="0.25">
      <c r="A30">
        <v>2017061602</v>
      </c>
      <c r="B30">
        <v>3918</v>
      </c>
      <c r="C30">
        <v>3918</v>
      </c>
      <c r="D30">
        <v>0</v>
      </c>
      <c r="E30">
        <v>0</v>
      </c>
      <c r="F30">
        <v>3918</v>
      </c>
    </row>
    <row r="31" spans="1:7" x14ac:dyDescent="0.25">
      <c r="A31">
        <v>2017061603</v>
      </c>
      <c r="B31">
        <v>2664</v>
      </c>
      <c r="C31">
        <v>2664</v>
      </c>
      <c r="D31">
        <v>0</v>
      </c>
      <c r="E31">
        <v>0</v>
      </c>
      <c r="F31">
        <v>2664</v>
      </c>
    </row>
    <row r="32" spans="1:7" x14ac:dyDescent="0.25">
      <c r="A32">
        <v>2017061604</v>
      </c>
      <c r="B32">
        <v>2976</v>
      </c>
      <c r="C32">
        <v>2976</v>
      </c>
      <c r="D32">
        <v>0</v>
      </c>
      <c r="E32">
        <v>0</v>
      </c>
      <c r="F32">
        <v>2976</v>
      </c>
    </row>
    <row r="33" spans="1:6" x14ac:dyDescent="0.25">
      <c r="A33">
        <v>2017061605</v>
      </c>
      <c r="B33">
        <v>5216</v>
      </c>
      <c r="C33">
        <v>5215</v>
      </c>
      <c r="D33">
        <v>1</v>
      </c>
      <c r="E33">
        <v>2</v>
      </c>
      <c r="F33">
        <v>5217</v>
      </c>
    </row>
    <row r="34" spans="1:6" x14ac:dyDescent="0.25">
      <c r="A34">
        <v>2017061606</v>
      </c>
      <c r="B34">
        <v>18033</v>
      </c>
      <c r="C34">
        <v>18031</v>
      </c>
      <c r="D34">
        <v>2</v>
      </c>
      <c r="E34">
        <v>4</v>
      </c>
      <c r="F34">
        <v>18035</v>
      </c>
    </row>
    <row r="35" spans="1:6" x14ac:dyDescent="0.25">
      <c r="A35">
        <v>2017061607</v>
      </c>
      <c r="B35">
        <v>41025</v>
      </c>
      <c r="C35">
        <v>41023</v>
      </c>
      <c r="D35">
        <v>2</v>
      </c>
      <c r="E35">
        <v>9</v>
      </c>
      <c r="F35">
        <v>41032</v>
      </c>
    </row>
    <row r="36" spans="1:6" x14ac:dyDescent="0.25">
      <c r="A36">
        <v>2017061608</v>
      </c>
      <c r="B36">
        <v>74353</v>
      </c>
      <c r="C36">
        <v>74331</v>
      </c>
      <c r="D36">
        <v>22</v>
      </c>
      <c r="E36">
        <v>25004</v>
      </c>
      <c r="F36">
        <v>99335</v>
      </c>
    </row>
    <row r="37" spans="1:6" x14ac:dyDescent="0.25">
      <c r="A37">
        <v>2017061609</v>
      </c>
      <c r="B37">
        <v>118215</v>
      </c>
      <c r="C37">
        <v>118128</v>
      </c>
      <c r="D37">
        <v>87</v>
      </c>
      <c r="E37">
        <v>31152</v>
      </c>
      <c r="F37">
        <v>149280</v>
      </c>
    </row>
    <row r="38" spans="1:6" x14ac:dyDescent="0.25">
      <c r="A38">
        <v>2017061610</v>
      </c>
      <c r="B38">
        <v>124417</v>
      </c>
      <c r="C38">
        <v>124314</v>
      </c>
      <c r="D38">
        <v>103</v>
      </c>
      <c r="E38">
        <v>107086</v>
      </c>
      <c r="F38">
        <v>231400</v>
      </c>
    </row>
    <row r="39" spans="1:6" x14ac:dyDescent="0.25">
      <c r="A39">
        <v>2017061611</v>
      </c>
      <c r="B39">
        <v>119653</v>
      </c>
      <c r="C39">
        <v>119620</v>
      </c>
      <c r="D39">
        <v>33</v>
      </c>
      <c r="E39">
        <v>34887</v>
      </c>
      <c r="F39">
        <v>154507</v>
      </c>
    </row>
    <row r="40" spans="1:6" x14ac:dyDescent="0.25">
      <c r="A40">
        <v>2017061612</v>
      </c>
      <c r="B40">
        <v>86443</v>
      </c>
      <c r="C40">
        <v>86418</v>
      </c>
      <c r="D40">
        <v>25</v>
      </c>
      <c r="E40">
        <v>5030</v>
      </c>
      <c r="F40">
        <v>91448</v>
      </c>
    </row>
    <row r="41" spans="1:6" x14ac:dyDescent="0.25">
      <c r="A41">
        <v>2017061613</v>
      </c>
      <c r="B41">
        <v>71639</v>
      </c>
      <c r="C41">
        <v>71633</v>
      </c>
      <c r="D41">
        <v>6</v>
      </c>
      <c r="E41">
        <v>1091</v>
      </c>
      <c r="F41">
        <v>72724</v>
      </c>
    </row>
    <row r="42" spans="1:6" x14ac:dyDescent="0.25">
      <c r="A42">
        <v>2017061614</v>
      </c>
      <c r="B42">
        <v>86985</v>
      </c>
      <c r="C42">
        <v>86888</v>
      </c>
      <c r="D42">
        <v>97</v>
      </c>
      <c r="E42">
        <v>16983</v>
      </c>
      <c r="F42">
        <v>103871</v>
      </c>
    </row>
    <row r="43" spans="1:6" x14ac:dyDescent="0.25">
      <c r="A43">
        <v>2017061615</v>
      </c>
      <c r="B43">
        <v>108650</v>
      </c>
      <c r="C43">
        <v>108573</v>
      </c>
      <c r="D43">
        <v>77</v>
      </c>
      <c r="E43">
        <v>44773</v>
      </c>
      <c r="F43">
        <v>153346</v>
      </c>
    </row>
    <row r="44" spans="1:6" x14ac:dyDescent="0.25">
      <c r="A44">
        <v>2017061616</v>
      </c>
      <c r="B44">
        <v>110475</v>
      </c>
      <c r="C44">
        <v>110440</v>
      </c>
      <c r="D44">
        <v>35</v>
      </c>
      <c r="E44">
        <v>23437</v>
      </c>
      <c r="F44">
        <v>133877</v>
      </c>
    </row>
    <row r="45" spans="1:6" x14ac:dyDescent="0.25">
      <c r="A45">
        <v>2017061617</v>
      </c>
      <c r="B45">
        <v>105644</v>
      </c>
      <c r="C45">
        <v>105605</v>
      </c>
      <c r="D45">
        <v>39</v>
      </c>
      <c r="E45">
        <v>3028</v>
      </c>
      <c r="F45">
        <v>108633</v>
      </c>
    </row>
    <row r="46" spans="1:6" x14ac:dyDescent="0.25">
      <c r="A46">
        <v>2017061618</v>
      </c>
      <c r="B46">
        <v>83114</v>
      </c>
      <c r="C46">
        <v>82752</v>
      </c>
      <c r="D46">
        <v>362</v>
      </c>
      <c r="E46">
        <v>165327</v>
      </c>
      <c r="F46">
        <v>248079</v>
      </c>
    </row>
    <row r="47" spans="1:6" x14ac:dyDescent="0.25">
      <c r="A47">
        <v>2017061619</v>
      </c>
      <c r="B47">
        <v>63464</v>
      </c>
      <c r="C47">
        <v>63453</v>
      </c>
      <c r="D47">
        <v>11</v>
      </c>
      <c r="E47">
        <v>171</v>
      </c>
      <c r="F47">
        <v>63624</v>
      </c>
    </row>
    <row r="48" spans="1:6" x14ac:dyDescent="0.25">
      <c r="A48">
        <v>2017061620</v>
      </c>
      <c r="B48">
        <v>63103</v>
      </c>
      <c r="C48">
        <v>63068</v>
      </c>
      <c r="D48">
        <v>35</v>
      </c>
      <c r="E48">
        <v>23355</v>
      </c>
      <c r="F48">
        <v>86423</v>
      </c>
    </row>
    <row r="49" spans="1:7" x14ac:dyDescent="0.25">
      <c r="A49">
        <v>2017061621</v>
      </c>
      <c r="B49">
        <v>69066</v>
      </c>
      <c r="C49">
        <v>69060</v>
      </c>
      <c r="D49">
        <v>6</v>
      </c>
      <c r="E49">
        <v>83</v>
      </c>
      <c r="F49">
        <v>69143</v>
      </c>
    </row>
    <row r="50" spans="1:7" x14ac:dyDescent="0.25">
      <c r="A50">
        <v>2017061622</v>
      </c>
      <c r="B50">
        <v>58905</v>
      </c>
      <c r="C50">
        <v>58898</v>
      </c>
      <c r="D50">
        <v>7</v>
      </c>
      <c r="E50">
        <v>342</v>
      </c>
      <c r="F50">
        <v>59240</v>
      </c>
    </row>
    <row r="51" spans="1:7" x14ac:dyDescent="0.25">
      <c r="A51">
        <v>2017061623</v>
      </c>
      <c r="B51">
        <v>33648</v>
      </c>
      <c r="C51">
        <v>33641</v>
      </c>
      <c r="D51">
        <v>7</v>
      </c>
      <c r="E51">
        <v>2471</v>
      </c>
      <c r="F51">
        <v>36112</v>
      </c>
    </row>
    <row r="52" spans="1:7" x14ac:dyDescent="0.25">
      <c r="A52" t="s">
        <v>94</v>
      </c>
    </row>
    <row r="53" spans="1:7" x14ac:dyDescent="0.25">
      <c r="A53" t="e">
        <f>---------------MMS</f>
        <v>#NAME?</v>
      </c>
      <c r="B53" t="s">
        <v>120</v>
      </c>
      <c r="C53" t="s">
        <v>121</v>
      </c>
      <c r="D53" t="s">
        <v>122</v>
      </c>
      <c r="E53">
        <v>20170616</v>
      </c>
      <c r="F53" t="s">
        <v>123</v>
      </c>
      <c r="G53" t="s">
        <v>124</v>
      </c>
    </row>
    <row r="54" spans="1:7" x14ac:dyDescent="0.25">
      <c r="B54" t="s">
        <v>125</v>
      </c>
      <c r="C54" t="s">
        <v>126</v>
      </c>
      <c r="D54" t="s">
        <v>127</v>
      </c>
      <c r="E54" t="s">
        <v>128</v>
      </c>
      <c r="F54" t="s">
        <v>129</v>
      </c>
      <c r="G54" t="s">
        <v>130</v>
      </c>
    </row>
    <row r="55" spans="1:7" x14ac:dyDescent="0.25">
      <c r="A55">
        <v>2017061600</v>
      </c>
      <c r="B55">
        <v>125</v>
      </c>
      <c r="C55">
        <v>125</v>
      </c>
      <c r="D55">
        <v>0</v>
      </c>
      <c r="E55">
        <v>0</v>
      </c>
      <c r="F55">
        <v>125</v>
      </c>
    </row>
    <row r="56" spans="1:7" x14ac:dyDescent="0.25">
      <c r="A56">
        <v>2017061601</v>
      </c>
      <c r="B56">
        <v>74</v>
      </c>
      <c r="C56">
        <v>74</v>
      </c>
      <c r="D56">
        <v>0</v>
      </c>
      <c r="E56">
        <v>0</v>
      </c>
      <c r="F56">
        <v>74</v>
      </c>
    </row>
    <row r="57" spans="1:7" x14ac:dyDescent="0.25">
      <c r="A57">
        <v>2017061602</v>
      </c>
      <c r="B57">
        <v>63</v>
      </c>
      <c r="C57">
        <v>63</v>
      </c>
      <c r="D57">
        <v>0</v>
      </c>
      <c r="E57">
        <v>0</v>
      </c>
      <c r="F57">
        <v>63</v>
      </c>
    </row>
    <row r="58" spans="1:7" x14ac:dyDescent="0.25">
      <c r="A58">
        <v>2017061603</v>
      </c>
      <c r="B58">
        <v>35</v>
      </c>
      <c r="C58">
        <v>35</v>
      </c>
      <c r="D58">
        <v>0</v>
      </c>
      <c r="E58">
        <v>0</v>
      </c>
      <c r="F58">
        <v>35</v>
      </c>
    </row>
    <row r="59" spans="1:7" x14ac:dyDescent="0.25">
      <c r="A59">
        <v>2017061604</v>
      </c>
      <c r="B59">
        <v>30</v>
      </c>
      <c r="C59">
        <v>30</v>
      </c>
      <c r="D59">
        <v>0</v>
      </c>
      <c r="E59">
        <v>0</v>
      </c>
      <c r="F59">
        <v>30</v>
      </c>
    </row>
    <row r="60" spans="1:7" x14ac:dyDescent="0.25">
      <c r="A60">
        <v>2017061605</v>
      </c>
      <c r="B60">
        <v>59</v>
      </c>
      <c r="C60">
        <v>59</v>
      </c>
      <c r="D60">
        <v>0</v>
      </c>
      <c r="E60">
        <v>0</v>
      </c>
      <c r="F60">
        <v>59</v>
      </c>
    </row>
    <row r="61" spans="1:7" x14ac:dyDescent="0.25">
      <c r="A61">
        <v>2017061606</v>
      </c>
      <c r="B61">
        <v>227</v>
      </c>
      <c r="C61">
        <v>227</v>
      </c>
      <c r="D61">
        <v>0</v>
      </c>
      <c r="E61">
        <v>0</v>
      </c>
      <c r="F61">
        <v>227</v>
      </c>
    </row>
    <row r="62" spans="1:7" x14ac:dyDescent="0.25">
      <c r="A62">
        <v>2017061607</v>
      </c>
      <c r="B62">
        <v>577</v>
      </c>
      <c r="C62">
        <v>576</v>
      </c>
      <c r="D62">
        <v>1</v>
      </c>
      <c r="E62">
        <v>51</v>
      </c>
      <c r="F62">
        <v>627</v>
      </c>
    </row>
    <row r="63" spans="1:7" x14ac:dyDescent="0.25">
      <c r="A63">
        <v>2017061608</v>
      </c>
      <c r="B63">
        <v>1440</v>
      </c>
      <c r="C63">
        <v>1440</v>
      </c>
      <c r="D63">
        <v>0</v>
      </c>
      <c r="E63">
        <v>0</v>
      </c>
      <c r="F63">
        <v>1440</v>
      </c>
    </row>
    <row r="64" spans="1:7" x14ac:dyDescent="0.25">
      <c r="A64">
        <v>2017061609</v>
      </c>
      <c r="B64">
        <v>2232</v>
      </c>
      <c r="C64">
        <v>2228</v>
      </c>
      <c r="D64">
        <v>4</v>
      </c>
      <c r="E64">
        <v>22</v>
      </c>
      <c r="F64">
        <v>2250</v>
      </c>
    </row>
    <row r="65" spans="1:6" x14ac:dyDescent="0.25">
      <c r="A65">
        <v>2017061610</v>
      </c>
      <c r="B65">
        <v>2619</v>
      </c>
      <c r="C65">
        <v>2618</v>
      </c>
      <c r="D65">
        <v>1</v>
      </c>
      <c r="E65">
        <v>10</v>
      </c>
      <c r="F65">
        <v>2628</v>
      </c>
    </row>
    <row r="66" spans="1:6" x14ac:dyDescent="0.25">
      <c r="A66">
        <v>2017061611</v>
      </c>
      <c r="B66">
        <v>2371</v>
      </c>
      <c r="C66">
        <v>2371</v>
      </c>
      <c r="D66">
        <v>0</v>
      </c>
      <c r="E66">
        <v>0</v>
      </c>
      <c r="F66">
        <v>2371</v>
      </c>
    </row>
    <row r="67" spans="1:6" x14ac:dyDescent="0.25">
      <c r="A67">
        <v>2017061612</v>
      </c>
      <c r="B67">
        <v>1577</v>
      </c>
      <c r="C67">
        <v>1577</v>
      </c>
      <c r="D67">
        <v>0</v>
      </c>
      <c r="E67">
        <v>0</v>
      </c>
      <c r="F67">
        <v>1577</v>
      </c>
    </row>
    <row r="68" spans="1:6" x14ac:dyDescent="0.25">
      <c r="A68">
        <v>2017061613</v>
      </c>
      <c r="B68">
        <v>1267</v>
      </c>
      <c r="C68">
        <v>1266</v>
      </c>
      <c r="D68">
        <v>1</v>
      </c>
      <c r="E68">
        <v>5</v>
      </c>
      <c r="F68">
        <v>1271</v>
      </c>
    </row>
    <row r="69" spans="1:6" x14ac:dyDescent="0.25">
      <c r="A69">
        <v>2017061614</v>
      </c>
      <c r="B69">
        <v>1663</v>
      </c>
      <c r="C69">
        <v>1663</v>
      </c>
      <c r="D69">
        <v>0</v>
      </c>
      <c r="E69">
        <v>0</v>
      </c>
      <c r="F69">
        <v>1663</v>
      </c>
    </row>
    <row r="70" spans="1:6" x14ac:dyDescent="0.25">
      <c r="A70">
        <v>2017061615</v>
      </c>
      <c r="B70">
        <v>2084</v>
      </c>
      <c r="C70">
        <v>2082</v>
      </c>
      <c r="D70">
        <v>2</v>
      </c>
      <c r="E70">
        <v>10</v>
      </c>
      <c r="F70">
        <v>2092</v>
      </c>
    </row>
    <row r="71" spans="1:6" x14ac:dyDescent="0.25">
      <c r="A71">
        <v>2017061616</v>
      </c>
      <c r="B71">
        <v>2077</v>
      </c>
      <c r="C71">
        <v>2077</v>
      </c>
      <c r="D71">
        <v>0</v>
      </c>
      <c r="E71">
        <v>0</v>
      </c>
      <c r="F71">
        <v>2077</v>
      </c>
    </row>
    <row r="72" spans="1:6" x14ac:dyDescent="0.25">
      <c r="A72">
        <v>2017061617</v>
      </c>
      <c r="B72">
        <v>1760</v>
      </c>
      <c r="C72">
        <v>1757</v>
      </c>
      <c r="D72">
        <v>3</v>
      </c>
      <c r="E72">
        <v>4323</v>
      </c>
      <c r="F72">
        <v>6080</v>
      </c>
    </row>
    <row r="73" spans="1:6" x14ac:dyDescent="0.25">
      <c r="A73">
        <v>2017061618</v>
      </c>
      <c r="B73">
        <v>1434</v>
      </c>
      <c r="C73">
        <v>1433</v>
      </c>
      <c r="D73">
        <v>1</v>
      </c>
      <c r="E73">
        <v>5</v>
      </c>
      <c r="F73">
        <v>1438</v>
      </c>
    </row>
    <row r="74" spans="1:6" x14ac:dyDescent="0.25">
      <c r="A74">
        <v>2017061619</v>
      </c>
      <c r="B74">
        <v>1117</v>
      </c>
      <c r="C74">
        <v>1117</v>
      </c>
      <c r="D74">
        <v>0</v>
      </c>
      <c r="E74">
        <v>0</v>
      </c>
      <c r="F74">
        <v>1117</v>
      </c>
    </row>
    <row r="75" spans="1:6" x14ac:dyDescent="0.25">
      <c r="A75">
        <v>2017061620</v>
      </c>
      <c r="B75">
        <v>1028</v>
      </c>
      <c r="C75">
        <v>1028</v>
      </c>
      <c r="D75">
        <v>0</v>
      </c>
      <c r="E75">
        <v>0</v>
      </c>
      <c r="F75">
        <v>1028</v>
      </c>
    </row>
    <row r="76" spans="1:6" x14ac:dyDescent="0.25">
      <c r="A76">
        <v>2017061621</v>
      </c>
      <c r="B76">
        <v>1103</v>
      </c>
      <c r="C76">
        <v>1102</v>
      </c>
      <c r="D76">
        <v>1</v>
      </c>
      <c r="E76">
        <v>8</v>
      </c>
      <c r="F76">
        <v>1110</v>
      </c>
    </row>
    <row r="77" spans="1:6" x14ac:dyDescent="0.25">
      <c r="A77">
        <v>2017061622</v>
      </c>
      <c r="B77">
        <v>764</v>
      </c>
      <c r="C77">
        <v>764</v>
      </c>
      <c r="D77">
        <v>0</v>
      </c>
      <c r="E77">
        <v>0</v>
      </c>
      <c r="F77">
        <v>764</v>
      </c>
    </row>
    <row r="78" spans="1:6" x14ac:dyDescent="0.25">
      <c r="A78">
        <v>2017061623</v>
      </c>
      <c r="B78">
        <v>384</v>
      </c>
      <c r="C78">
        <v>384</v>
      </c>
      <c r="D78">
        <v>0</v>
      </c>
      <c r="E78">
        <v>0</v>
      </c>
      <c r="F78">
        <v>384</v>
      </c>
    </row>
    <row r="79" spans="1:6" x14ac:dyDescent="0.25">
      <c r="A79" t="s">
        <v>94</v>
      </c>
    </row>
    <row r="80" spans="1:6" x14ac:dyDescent="0.25">
      <c r="A80" t="s">
        <v>131</v>
      </c>
      <c r="B80" t="s">
        <v>96</v>
      </c>
      <c r="C80" t="s">
        <v>132</v>
      </c>
      <c r="D80" t="s">
        <v>157</v>
      </c>
      <c r="E80" t="s">
        <v>133</v>
      </c>
    </row>
    <row r="81" spans="1:14" x14ac:dyDescent="0.25">
      <c r="A81" t="s">
        <v>125</v>
      </c>
      <c r="B81" t="s">
        <v>134</v>
      </c>
      <c r="C81" t="s">
        <v>135</v>
      </c>
      <c r="D81" t="s">
        <v>136</v>
      </c>
      <c r="E81" t="s">
        <v>137</v>
      </c>
      <c r="F81" t="s">
        <v>138</v>
      </c>
      <c r="G81" t="s">
        <v>139</v>
      </c>
      <c r="H81" t="s">
        <v>140</v>
      </c>
      <c r="I81" t="s">
        <v>141</v>
      </c>
      <c r="J81" t="s">
        <v>142</v>
      </c>
      <c r="K81" t="s">
        <v>143</v>
      </c>
      <c r="L81" t="s">
        <v>144</v>
      </c>
      <c r="M81" t="s">
        <v>145</v>
      </c>
      <c r="N81" t="s">
        <v>146</v>
      </c>
    </row>
    <row r="82" spans="1:14" x14ac:dyDescent="0.25">
      <c r="A82">
        <v>0</v>
      </c>
      <c r="B82">
        <v>14666</v>
      </c>
      <c r="C82">
        <v>14470</v>
      </c>
      <c r="D82">
        <v>0</v>
      </c>
      <c r="E82">
        <v>119</v>
      </c>
      <c r="F82">
        <v>77</v>
      </c>
      <c r="G82">
        <v>0</v>
      </c>
      <c r="H82">
        <v>0</v>
      </c>
      <c r="I82">
        <v>14666</v>
      </c>
      <c r="J82">
        <v>14470</v>
      </c>
      <c r="K82">
        <v>14470</v>
      </c>
      <c r="L82">
        <v>0</v>
      </c>
      <c r="M82">
        <v>0</v>
      </c>
      <c r="N82">
        <v>14470</v>
      </c>
    </row>
    <row r="83" spans="1:14" x14ac:dyDescent="0.25">
      <c r="A83">
        <v>1</v>
      </c>
      <c r="B83">
        <v>6849</v>
      </c>
      <c r="C83">
        <v>6767</v>
      </c>
      <c r="D83">
        <v>0</v>
      </c>
      <c r="E83">
        <v>22</v>
      </c>
      <c r="F83">
        <v>60</v>
      </c>
      <c r="G83">
        <v>0</v>
      </c>
      <c r="H83">
        <v>0</v>
      </c>
      <c r="I83">
        <v>6849</v>
      </c>
      <c r="J83">
        <v>6799</v>
      </c>
      <c r="K83">
        <v>6797</v>
      </c>
      <c r="L83">
        <v>0</v>
      </c>
      <c r="M83">
        <v>3</v>
      </c>
      <c r="N83">
        <v>6800</v>
      </c>
    </row>
    <row r="84" spans="1:14" x14ac:dyDescent="0.25">
      <c r="A84">
        <v>2</v>
      </c>
      <c r="B84">
        <v>3957</v>
      </c>
      <c r="C84">
        <v>3918</v>
      </c>
      <c r="D84">
        <v>0</v>
      </c>
      <c r="E84">
        <v>25</v>
      </c>
      <c r="F84">
        <v>14</v>
      </c>
      <c r="G84">
        <v>0</v>
      </c>
      <c r="H84">
        <v>0</v>
      </c>
      <c r="I84">
        <v>3957</v>
      </c>
      <c r="J84">
        <v>3918</v>
      </c>
      <c r="K84">
        <v>3920</v>
      </c>
      <c r="L84">
        <v>0</v>
      </c>
      <c r="M84">
        <v>1</v>
      </c>
      <c r="N84">
        <v>3921</v>
      </c>
    </row>
    <row r="85" spans="1:14" x14ac:dyDescent="0.25">
      <c r="A85">
        <v>3</v>
      </c>
      <c r="B85">
        <v>2704</v>
      </c>
      <c r="C85">
        <v>2664</v>
      </c>
      <c r="D85">
        <v>0</v>
      </c>
      <c r="E85">
        <v>14</v>
      </c>
      <c r="F85">
        <v>26</v>
      </c>
      <c r="G85">
        <v>0</v>
      </c>
      <c r="H85">
        <v>0</v>
      </c>
      <c r="I85">
        <v>2704</v>
      </c>
      <c r="J85">
        <v>2664</v>
      </c>
      <c r="K85">
        <v>2664</v>
      </c>
      <c r="L85">
        <v>0</v>
      </c>
      <c r="M85">
        <v>0</v>
      </c>
      <c r="N85">
        <v>2664</v>
      </c>
    </row>
    <row r="86" spans="1:14" x14ac:dyDescent="0.25">
      <c r="A86">
        <v>4</v>
      </c>
      <c r="B86">
        <v>3018</v>
      </c>
      <c r="C86">
        <v>2976</v>
      </c>
      <c r="D86">
        <v>0</v>
      </c>
      <c r="E86">
        <v>19</v>
      </c>
      <c r="F86">
        <v>23</v>
      </c>
      <c r="G86">
        <v>0</v>
      </c>
      <c r="H86">
        <v>0</v>
      </c>
      <c r="I86">
        <v>3018</v>
      </c>
      <c r="J86">
        <v>2976</v>
      </c>
      <c r="K86">
        <v>2978</v>
      </c>
      <c r="L86">
        <v>0</v>
      </c>
      <c r="M86">
        <v>0</v>
      </c>
      <c r="N86">
        <v>2978</v>
      </c>
    </row>
    <row r="87" spans="1:14" x14ac:dyDescent="0.25">
      <c r="A87">
        <v>5</v>
      </c>
      <c r="B87">
        <v>5300</v>
      </c>
      <c r="C87">
        <v>5216</v>
      </c>
      <c r="D87">
        <v>0</v>
      </c>
      <c r="E87">
        <v>40</v>
      </c>
      <c r="F87">
        <v>44</v>
      </c>
      <c r="G87">
        <v>0</v>
      </c>
      <c r="H87">
        <v>0</v>
      </c>
      <c r="I87">
        <v>5300</v>
      </c>
      <c r="J87">
        <v>5217</v>
      </c>
      <c r="K87">
        <v>5216</v>
      </c>
      <c r="L87">
        <v>0</v>
      </c>
      <c r="M87">
        <v>1</v>
      </c>
      <c r="N87">
        <v>5217</v>
      </c>
    </row>
    <row r="88" spans="1:14" x14ac:dyDescent="0.25">
      <c r="A88">
        <v>6</v>
      </c>
      <c r="B88">
        <v>18228</v>
      </c>
      <c r="C88">
        <v>18027</v>
      </c>
      <c r="D88">
        <v>0</v>
      </c>
      <c r="E88">
        <v>111</v>
      </c>
      <c r="F88">
        <v>90</v>
      </c>
      <c r="G88">
        <v>0</v>
      </c>
      <c r="H88">
        <v>0</v>
      </c>
      <c r="I88">
        <v>18228</v>
      </c>
      <c r="J88">
        <v>18029</v>
      </c>
      <c r="K88">
        <v>18027</v>
      </c>
      <c r="L88">
        <v>0</v>
      </c>
      <c r="M88">
        <v>5</v>
      </c>
      <c r="N88">
        <v>18032</v>
      </c>
    </row>
    <row r="89" spans="1:14" x14ac:dyDescent="0.25">
      <c r="A89">
        <v>7</v>
      </c>
      <c r="B89">
        <v>41418</v>
      </c>
      <c r="C89">
        <v>41025</v>
      </c>
      <c r="D89">
        <v>0</v>
      </c>
      <c r="E89">
        <v>206</v>
      </c>
      <c r="F89">
        <v>187</v>
      </c>
      <c r="G89">
        <v>0</v>
      </c>
      <c r="H89">
        <v>0</v>
      </c>
      <c r="I89">
        <v>41418</v>
      </c>
      <c r="J89">
        <v>41032</v>
      </c>
      <c r="K89">
        <v>41030</v>
      </c>
      <c r="L89">
        <v>0</v>
      </c>
      <c r="M89">
        <v>6</v>
      </c>
      <c r="N89">
        <v>41036</v>
      </c>
    </row>
    <row r="90" spans="1:14" x14ac:dyDescent="0.25">
      <c r="A90">
        <v>8</v>
      </c>
      <c r="B90">
        <v>74988</v>
      </c>
      <c r="C90">
        <v>74357</v>
      </c>
      <c r="D90">
        <v>0</v>
      </c>
      <c r="E90">
        <v>368</v>
      </c>
      <c r="F90">
        <v>254</v>
      </c>
      <c r="G90">
        <v>0</v>
      </c>
      <c r="H90">
        <v>9</v>
      </c>
      <c r="I90">
        <v>74988</v>
      </c>
      <c r="J90">
        <v>102290</v>
      </c>
      <c r="K90">
        <v>102280</v>
      </c>
      <c r="L90">
        <v>0</v>
      </c>
      <c r="M90">
        <v>8</v>
      </c>
      <c r="N90">
        <v>102289</v>
      </c>
    </row>
    <row r="91" spans="1:14" x14ac:dyDescent="0.25">
      <c r="A91">
        <v>9</v>
      </c>
      <c r="B91">
        <v>119071</v>
      </c>
      <c r="C91">
        <v>118221</v>
      </c>
      <c r="D91">
        <v>0</v>
      </c>
      <c r="E91">
        <v>496</v>
      </c>
      <c r="F91">
        <v>348</v>
      </c>
      <c r="G91">
        <v>0</v>
      </c>
      <c r="H91">
        <v>6</v>
      </c>
      <c r="I91">
        <v>119071</v>
      </c>
      <c r="J91">
        <v>179490</v>
      </c>
      <c r="K91">
        <v>179498</v>
      </c>
      <c r="L91">
        <v>0</v>
      </c>
      <c r="M91">
        <v>35</v>
      </c>
      <c r="N91">
        <v>179536</v>
      </c>
    </row>
    <row r="92" spans="1:14" x14ac:dyDescent="0.25">
      <c r="A92">
        <v>10</v>
      </c>
      <c r="B92">
        <v>125265</v>
      </c>
      <c r="C92">
        <v>124450</v>
      </c>
      <c r="D92">
        <v>0</v>
      </c>
      <c r="E92">
        <v>482</v>
      </c>
      <c r="F92">
        <v>331</v>
      </c>
      <c r="G92">
        <v>0</v>
      </c>
      <c r="H92">
        <v>2</v>
      </c>
      <c r="I92">
        <v>125265</v>
      </c>
      <c r="J92">
        <v>315908</v>
      </c>
      <c r="K92">
        <v>315924</v>
      </c>
      <c r="L92">
        <v>0</v>
      </c>
      <c r="M92">
        <v>19</v>
      </c>
      <c r="N92">
        <v>315952</v>
      </c>
    </row>
    <row r="93" spans="1:14" x14ac:dyDescent="0.25">
      <c r="A93">
        <v>11</v>
      </c>
      <c r="B93">
        <v>120471</v>
      </c>
      <c r="C93">
        <v>119630</v>
      </c>
      <c r="D93">
        <v>0</v>
      </c>
      <c r="E93">
        <v>540</v>
      </c>
      <c r="F93">
        <v>301</v>
      </c>
      <c r="G93">
        <v>0</v>
      </c>
      <c r="H93">
        <v>0</v>
      </c>
      <c r="I93">
        <v>120471</v>
      </c>
      <c r="J93">
        <v>195830</v>
      </c>
      <c r="K93">
        <v>195825</v>
      </c>
      <c r="L93">
        <v>0</v>
      </c>
      <c r="M93">
        <v>18</v>
      </c>
      <c r="N93">
        <v>195844</v>
      </c>
    </row>
    <row r="94" spans="1:14" x14ac:dyDescent="0.25">
      <c r="A94">
        <v>12</v>
      </c>
      <c r="B94">
        <v>87216</v>
      </c>
      <c r="C94">
        <v>86466</v>
      </c>
      <c r="D94">
        <v>0</v>
      </c>
      <c r="E94">
        <v>466</v>
      </c>
      <c r="F94">
        <v>283</v>
      </c>
      <c r="G94">
        <v>0</v>
      </c>
      <c r="H94">
        <v>1</v>
      </c>
      <c r="I94">
        <v>87216</v>
      </c>
      <c r="J94">
        <v>91470</v>
      </c>
      <c r="K94">
        <v>91477</v>
      </c>
      <c r="L94">
        <v>0</v>
      </c>
      <c r="M94">
        <v>9</v>
      </c>
      <c r="N94">
        <v>91486</v>
      </c>
    </row>
    <row r="95" spans="1:14" x14ac:dyDescent="0.25">
      <c r="A95">
        <v>13</v>
      </c>
      <c r="B95">
        <v>72506</v>
      </c>
      <c r="C95">
        <v>71633</v>
      </c>
      <c r="D95">
        <v>0</v>
      </c>
      <c r="E95">
        <v>639</v>
      </c>
      <c r="F95">
        <v>233</v>
      </c>
      <c r="G95">
        <v>0</v>
      </c>
      <c r="H95">
        <v>1</v>
      </c>
      <c r="I95">
        <v>72506</v>
      </c>
      <c r="J95">
        <v>72718</v>
      </c>
      <c r="K95">
        <v>72713</v>
      </c>
      <c r="L95">
        <v>0</v>
      </c>
      <c r="M95">
        <v>8</v>
      </c>
      <c r="N95">
        <v>72721</v>
      </c>
    </row>
    <row r="96" spans="1:14" x14ac:dyDescent="0.25">
      <c r="A96">
        <v>14</v>
      </c>
      <c r="B96">
        <v>87737</v>
      </c>
      <c r="C96">
        <v>86988</v>
      </c>
      <c r="D96">
        <v>0</v>
      </c>
      <c r="E96">
        <v>485</v>
      </c>
      <c r="F96">
        <v>263</v>
      </c>
      <c r="G96">
        <v>0</v>
      </c>
      <c r="H96">
        <v>0</v>
      </c>
      <c r="I96">
        <v>87736</v>
      </c>
      <c r="J96">
        <v>103872</v>
      </c>
      <c r="K96">
        <v>103866</v>
      </c>
      <c r="L96">
        <v>0</v>
      </c>
      <c r="M96">
        <v>16</v>
      </c>
      <c r="N96">
        <v>103888</v>
      </c>
    </row>
    <row r="97" spans="1:14" x14ac:dyDescent="0.25">
      <c r="A97">
        <v>15</v>
      </c>
      <c r="B97">
        <v>109522</v>
      </c>
      <c r="C97">
        <v>108657</v>
      </c>
      <c r="D97">
        <v>0</v>
      </c>
      <c r="E97">
        <v>475</v>
      </c>
      <c r="F97">
        <v>387</v>
      </c>
      <c r="G97">
        <v>0</v>
      </c>
      <c r="H97">
        <v>4</v>
      </c>
      <c r="I97">
        <v>109523</v>
      </c>
      <c r="J97">
        <v>154202</v>
      </c>
      <c r="K97">
        <v>154219</v>
      </c>
      <c r="L97">
        <v>0</v>
      </c>
      <c r="M97">
        <v>15</v>
      </c>
      <c r="N97">
        <v>154239</v>
      </c>
    </row>
    <row r="98" spans="1:14" x14ac:dyDescent="0.25">
      <c r="A98">
        <v>16</v>
      </c>
      <c r="B98">
        <v>111330</v>
      </c>
      <c r="C98">
        <v>110486</v>
      </c>
      <c r="D98">
        <v>0</v>
      </c>
      <c r="E98">
        <v>516</v>
      </c>
      <c r="F98">
        <v>328</v>
      </c>
      <c r="G98">
        <v>0</v>
      </c>
      <c r="H98">
        <v>0</v>
      </c>
      <c r="I98">
        <v>111330</v>
      </c>
      <c r="J98">
        <v>134522</v>
      </c>
      <c r="K98">
        <v>134549</v>
      </c>
      <c r="L98">
        <v>0</v>
      </c>
      <c r="M98">
        <v>12</v>
      </c>
      <c r="N98">
        <v>134565</v>
      </c>
    </row>
    <row r="99" spans="1:14" x14ac:dyDescent="0.25">
      <c r="A99">
        <v>17</v>
      </c>
      <c r="B99">
        <v>106485</v>
      </c>
      <c r="C99">
        <v>105658</v>
      </c>
      <c r="D99">
        <v>0</v>
      </c>
      <c r="E99">
        <v>467</v>
      </c>
      <c r="F99">
        <v>359</v>
      </c>
      <c r="G99">
        <v>0</v>
      </c>
      <c r="H99">
        <v>1</v>
      </c>
      <c r="I99">
        <v>106485</v>
      </c>
      <c r="J99">
        <v>109436</v>
      </c>
      <c r="K99">
        <v>109447</v>
      </c>
      <c r="L99">
        <v>0</v>
      </c>
      <c r="M99">
        <v>27</v>
      </c>
      <c r="N99">
        <v>109475</v>
      </c>
    </row>
    <row r="100" spans="1:14" x14ac:dyDescent="0.25">
      <c r="A100">
        <v>18</v>
      </c>
      <c r="B100">
        <v>83805</v>
      </c>
      <c r="C100">
        <v>83105</v>
      </c>
      <c r="D100">
        <v>0</v>
      </c>
      <c r="E100">
        <v>470</v>
      </c>
      <c r="F100">
        <v>230</v>
      </c>
      <c r="G100">
        <v>0</v>
      </c>
      <c r="H100">
        <v>0</v>
      </c>
      <c r="I100">
        <v>83805</v>
      </c>
      <c r="J100">
        <v>268065</v>
      </c>
      <c r="K100">
        <v>268063</v>
      </c>
      <c r="L100">
        <v>0</v>
      </c>
      <c r="M100">
        <v>14</v>
      </c>
      <c r="N100">
        <v>268077</v>
      </c>
    </row>
    <row r="101" spans="1:14" x14ac:dyDescent="0.25">
      <c r="A101">
        <v>19</v>
      </c>
      <c r="B101">
        <v>64248</v>
      </c>
      <c r="C101">
        <v>63476</v>
      </c>
      <c r="D101">
        <v>0</v>
      </c>
      <c r="E101">
        <v>409</v>
      </c>
      <c r="F101">
        <v>363</v>
      </c>
      <c r="G101">
        <v>0</v>
      </c>
      <c r="H101">
        <v>0</v>
      </c>
      <c r="I101">
        <v>64248</v>
      </c>
      <c r="J101">
        <v>65570</v>
      </c>
      <c r="K101">
        <v>65583</v>
      </c>
      <c r="L101">
        <v>0</v>
      </c>
      <c r="M101">
        <v>8</v>
      </c>
      <c r="N101">
        <v>65591</v>
      </c>
    </row>
    <row r="102" spans="1:14" x14ac:dyDescent="0.25">
      <c r="A102">
        <v>20</v>
      </c>
      <c r="B102">
        <v>63744</v>
      </c>
      <c r="C102">
        <v>63101</v>
      </c>
      <c r="D102">
        <v>0</v>
      </c>
      <c r="E102">
        <v>380</v>
      </c>
      <c r="F102">
        <v>263</v>
      </c>
      <c r="G102">
        <v>0</v>
      </c>
      <c r="H102">
        <v>0</v>
      </c>
      <c r="I102">
        <v>63744</v>
      </c>
      <c r="J102">
        <v>86420</v>
      </c>
      <c r="K102">
        <v>86432</v>
      </c>
      <c r="L102">
        <v>0</v>
      </c>
      <c r="M102">
        <v>7</v>
      </c>
      <c r="N102">
        <v>86439</v>
      </c>
    </row>
    <row r="103" spans="1:14" x14ac:dyDescent="0.25">
      <c r="A103">
        <v>21</v>
      </c>
      <c r="B103">
        <v>69753</v>
      </c>
      <c r="C103">
        <v>69065</v>
      </c>
      <c r="D103">
        <v>0</v>
      </c>
      <c r="E103">
        <v>413</v>
      </c>
      <c r="F103">
        <v>275</v>
      </c>
      <c r="G103">
        <v>0</v>
      </c>
      <c r="H103">
        <v>0</v>
      </c>
      <c r="I103">
        <v>69753</v>
      </c>
      <c r="J103">
        <v>69142</v>
      </c>
      <c r="K103">
        <v>69152</v>
      </c>
      <c r="L103">
        <v>0</v>
      </c>
      <c r="M103">
        <v>4</v>
      </c>
      <c r="N103">
        <v>69156</v>
      </c>
    </row>
    <row r="104" spans="1:14" x14ac:dyDescent="0.25">
      <c r="A104">
        <v>22</v>
      </c>
      <c r="B104">
        <v>59503</v>
      </c>
      <c r="C104">
        <v>58917</v>
      </c>
      <c r="D104">
        <v>0</v>
      </c>
      <c r="E104">
        <v>370</v>
      </c>
      <c r="F104">
        <v>216</v>
      </c>
      <c r="G104">
        <v>0</v>
      </c>
      <c r="H104">
        <v>0</v>
      </c>
      <c r="I104">
        <v>59503</v>
      </c>
      <c r="J104">
        <v>59247</v>
      </c>
      <c r="K104">
        <v>59247</v>
      </c>
      <c r="L104">
        <v>0</v>
      </c>
      <c r="M104">
        <v>10</v>
      </c>
      <c r="N104">
        <v>59257</v>
      </c>
    </row>
    <row r="105" spans="1:14" x14ac:dyDescent="0.25">
      <c r="A105">
        <v>23</v>
      </c>
      <c r="B105">
        <v>33922</v>
      </c>
      <c r="C105">
        <v>33652</v>
      </c>
      <c r="D105">
        <v>0</v>
      </c>
      <c r="E105">
        <v>167</v>
      </c>
      <c r="F105">
        <v>103</v>
      </c>
      <c r="G105">
        <v>0</v>
      </c>
      <c r="H105">
        <v>0</v>
      </c>
      <c r="I105">
        <v>33922</v>
      </c>
      <c r="J105">
        <v>36113</v>
      </c>
      <c r="K105">
        <v>36120</v>
      </c>
      <c r="L105">
        <v>0</v>
      </c>
      <c r="M105">
        <v>3</v>
      </c>
      <c r="N105">
        <v>36123</v>
      </c>
    </row>
    <row r="106" spans="1:14" x14ac:dyDescent="0.25">
      <c r="A106" t="s">
        <v>147</v>
      </c>
      <c r="B106" t="s">
        <v>148</v>
      </c>
      <c r="C106" t="s">
        <v>132</v>
      </c>
      <c r="D106" t="s">
        <v>123</v>
      </c>
      <c r="E106" t="s">
        <v>133</v>
      </c>
    </row>
    <row r="107" spans="1:14" x14ac:dyDescent="0.25">
      <c r="A107" t="s">
        <v>149</v>
      </c>
      <c r="B107" t="s">
        <v>96</v>
      </c>
      <c r="C107" t="s">
        <v>132</v>
      </c>
      <c r="D107" t="s">
        <v>157</v>
      </c>
      <c r="E107" t="s">
        <v>149</v>
      </c>
    </row>
    <row r="108" spans="1:14" x14ac:dyDescent="0.25">
      <c r="A108" t="s">
        <v>125</v>
      </c>
      <c r="B108" t="s">
        <v>150</v>
      </c>
      <c r="C108" t="s">
        <v>151</v>
      </c>
      <c r="D108" t="s">
        <v>137</v>
      </c>
      <c r="E108" t="s">
        <v>138</v>
      </c>
      <c r="F108" t="s">
        <v>139</v>
      </c>
      <c r="G108" t="s">
        <v>140</v>
      </c>
      <c r="H108" t="s">
        <v>152</v>
      </c>
      <c r="I108" t="s">
        <v>142</v>
      </c>
      <c r="J108" t="s">
        <v>153</v>
      </c>
      <c r="K108" t="s">
        <v>154</v>
      </c>
      <c r="L108" t="s">
        <v>138</v>
      </c>
      <c r="M108" t="s">
        <v>155</v>
      </c>
    </row>
    <row r="109" spans="1:14" x14ac:dyDescent="0.25">
      <c r="A109">
        <v>0</v>
      </c>
      <c r="B109">
        <v>127</v>
      </c>
      <c r="C109">
        <v>125</v>
      </c>
      <c r="D109">
        <v>0</v>
      </c>
      <c r="E109">
        <v>2</v>
      </c>
      <c r="F109">
        <v>0</v>
      </c>
      <c r="G109">
        <v>0</v>
      </c>
      <c r="H109">
        <v>127</v>
      </c>
      <c r="I109">
        <v>125</v>
      </c>
      <c r="J109">
        <v>125</v>
      </c>
      <c r="K109">
        <v>0</v>
      </c>
      <c r="L109">
        <v>0</v>
      </c>
      <c r="M109">
        <v>125</v>
      </c>
    </row>
    <row r="110" spans="1:14" x14ac:dyDescent="0.25">
      <c r="A110">
        <v>1</v>
      </c>
      <c r="B110">
        <v>75</v>
      </c>
      <c r="C110">
        <v>74</v>
      </c>
      <c r="D110">
        <v>0</v>
      </c>
      <c r="E110">
        <v>1</v>
      </c>
      <c r="F110">
        <v>0</v>
      </c>
      <c r="G110">
        <v>0</v>
      </c>
      <c r="H110">
        <v>75</v>
      </c>
      <c r="I110">
        <v>74</v>
      </c>
      <c r="J110">
        <v>74</v>
      </c>
      <c r="K110">
        <v>0</v>
      </c>
      <c r="L110">
        <v>0</v>
      </c>
      <c r="M110">
        <v>74</v>
      </c>
    </row>
    <row r="111" spans="1:14" x14ac:dyDescent="0.25">
      <c r="A111">
        <v>2</v>
      </c>
      <c r="B111">
        <v>64</v>
      </c>
      <c r="C111">
        <v>63</v>
      </c>
      <c r="D111">
        <v>0</v>
      </c>
      <c r="E111">
        <v>1</v>
      </c>
      <c r="F111">
        <v>0</v>
      </c>
      <c r="G111">
        <v>0</v>
      </c>
      <c r="H111">
        <v>64</v>
      </c>
      <c r="I111">
        <v>63</v>
      </c>
      <c r="J111">
        <v>63</v>
      </c>
      <c r="K111">
        <v>0</v>
      </c>
      <c r="L111">
        <v>0</v>
      </c>
      <c r="M111">
        <v>63</v>
      </c>
    </row>
    <row r="112" spans="1:14" x14ac:dyDescent="0.25">
      <c r="A112">
        <v>3</v>
      </c>
      <c r="B112">
        <v>36</v>
      </c>
      <c r="C112">
        <v>35</v>
      </c>
      <c r="D112">
        <v>0</v>
      </c>
      <c r="E112">
        <v>1</v>
      </c>
      <c r="F112">
        <v>0</v>
      </c>
      <c r="G112">
        <v>0</v>
      </c>
      <c r="H112">
        <v>36</v>
      </c>
      <c r="I112">
        <v>35</v>
      </c>
      <c r="J112">
        <v>35</v>
      </c>
      <c r="K112">
        <v>0</v>
      </c>
      <c r="L112">
        <v>0</v>
      </c>
      <c r="M112">
        <v>35</v>
      </c>
    </row>
    <row r="113" spans="1:13" x14ac:dyDescent="0.25">
      <c r="A113">
        <v>4</v>
      </c>
      <c r="B113">
        <v>33</v>
      </c>
      <c r="C113">
        <v>30</v>
      </c>
      <c r="D113">
        <v>0</v>
      </c>
      <c r="E113">
        <v>3</v>
      </c>
      <c r="F113">
        <v>0</v>
      </c>
      <c r="G113">
        <v>0</v>
      </c>
      <c r="H113">
        <v>33</v>
      </c>
      <c r="I113">
        <v>30</v>
      </c>
      <c r="J113">
        <v>30</v>
      </c>
      <c r="K113">
        <v>0</v>
      </c>
      <c r="L113">
        <v>0</v>
      </c>
      <c r="M113">
        <v>30</v>
      </c>
    </row>
    <row r="114" spans="1:13" x14ac:dyDescent="0.25">
      <c r="A114">
        <v>5</v>
      </c>
      <c r="B114">
        <v>59</v>
      </c>
      <c r="C114">
        <v>59</v>
      </c>
      <c r="D114">
        <v>0</v>
      </c>
      <c r="E114">
        <v>0</v>
      </c>
      <c r="F114">
        <v>0</v>
      </c>
      <c r="G114">
        <v>0</v>
      </c>
      <c r="H114">
        <v>59</v>
      </c>
      <c r="I114">
        <v>59</v>
      </c>
      <c r="J114">
        <v>59</v>
      </c>
      <c r="K114">
        <v>0</v>
      </c>
      <c r="L114">
        <v>0</v>
      </c>
      <c r="M114">
        <v>59</v>
      </c>
    </row>
    <row r="115" spans="1:13" x14ac:dyDescent="0.25">
      <c r="A115">
        <v>6</v>
      </c>
      <c r="B115">
        <v>234</v>
      </c>
      <c r="C115">
        <v>226</v>
      </c>
      <c r="D115">
        <v>0</v>
      </c>
      <c r="E115">
        <v>6</v>
      </c>
      <c r="F115">
        <v>0</v>
      </c>
      <c r="G115">
        <v>1</v>
      </c>
      <c r="H115">
        <v>233</v>
      </c>
      <c r="I115">
        <v>226</v>
      </c>
      <c r="J115">
        <v>226</v>
      </c>
      <c r="K115">
        <v>0</v>
      </c>
      <c r="L115">
        <v>0</v>
      </c>
      <c r="M115">
        <v>226</v>
      </c>
    </row>
    <row r="116" spans="1:13" x14ac:dyDescent="0.25">
      <c r="A116">
        <v>7</v>
      </c>
      <c r="B116">
        <v>600</v>
      </c>
      <c r="C116">
        <v>578</v>
      </c>
      <c r="D116">
        <v>0</v>
      </c>
      <c r="E116">
        <v>22</v>
      </c>
      <c r="F116">
        <v>0</v>
      </c>
      <c r="G116">
        <v>1</v>
      </c>
      <c r="H116">
        <v>601</v>
      </c>
      <c r="I116">
        <v>577</v>
      </c>
      <c r="J116">
        <v>577</v>
      </c>
      <c r="K116">
        <v>0</v>
      </c>
      <c r="L116">
        <v>0</v>
      </c>
      <c r="M116">
        <v>577</v>
      </c>
    </row>
    <row r="117" spans="1:13" x14ac:dyDescent="0.25">
      <c r="A117">
        <v>8</v>
      </c>
      <c r="B117">
        <v>1464</v>
      </c>
      <c r="C117">
        <v>1440</v>
      </c>
      <c r="D117">
        <v>0</v>
      </c>
      <c r="E117">
        <v>24</v>
      </c>
      <c r="F117">
        <v>0</v>
      </c>
      <c r="G117">
        <v>0</v>
      </c>
      <c r="H117">
        <v>1464</v>
      </c>
      <c r="I117">
        <v>1440</v>
      </c>
      <c r="J117">
        <v>1440</v>
      </c>
      <c r="K117">
        <v>0</v>
      </c>
      <c r="L117">
        <v>0</v>
      </c>
      <c r="M117">
        <v>1440</v>
      </c>
    </row>
    <row r="118" spans="1:13" x14ac:dyDescent="0.25">
      <c r="A118">
        <v>9</v>
      </c>
      <c r="B118">
        <v>2264</v>
      </c>
      <c r="C118">
        <v>2232</v>
      </c>
      <c r="D118">
        <v>0</v>
      </c>
      <c r="E118">
        <v>26</v>
      </c>
      <c r="F118">
        <v>0</v>
      </c>
      <c r="G118">
        <v>6</v>
      </c>
      <c r="H118">
        <v>2264</v>
      </c>
      <c r="I118">
        <v>2232</v>
      </c>
      <c r="J118">
        <v>2228</v>
      </c>
      <c r="K118">
        <v>4</v>
      </c>
      <c r="L118">
        <v>0</v>
      </c>
      <c r="M118">
        <v>2232</v>
      </c>
    </row>
    <row r="119" spans="1:13" x14ac:dyDescent="0.25">
      <c r="A119">
        <v>10</v>
      </c>
      <c r="B119">
        <v>2661</v>
      </c>
      <c r="C119">
        <v>2618</v>
      </c>
      <c r="D119">
        <v>0</v>
      </c>
      <c r="E119">
        <v>35</v>
      </c>
      <c r="F119">
        <v>0</v>
      </c>
      <c r="G119">
        <v>7</v>
      </c>
      <c r="H119">
        <v>2660</v>
      </c>
      <c r="I119">
        <v>2618</v>
      </c>
      <c r="J119">
        <v>2618</v>
      </c>
      <c r="K119">
        <v>0</v>
      </c>
      <c r="L119">
        <v>0</v>
      </c>
      <c r="M119">
        <v>2618</v>
      </c>
    </row>
    <row r="120" spans="1:13" x14ac:dyDescent="0.25">
      <c r="A120">
        <v>11</v>
      </c>
      <c r="B120">
        <v>2420</v>
      </c>
      <c r="C120">
        <v>2371</v>
      </c>
      <c r="D120">
        <v>0</v>
      </c>
      <c r="E120">
        <v>45</v>
      </c>
      <c r="F120">
        <v>0</v>
      </c>
      <c r="G120">
        <v>4</v>
      </c>
      <c r="H120">
        <v>2420</v>
      </c>
      <c r="I120">
        <v>2371</v>
      </c>
      <c r="J120">
        <v>2369</v>
      </c>
      <c r="K120">
        <v>2</v>
      </c>
      <c r="L120">
        <v>0</v>
      </c>
      <c r="M120">
        <v>2371</v>
      </c>
    </row>
    <row r="121" spans="1:13" x14ac:dyDescent="0.25">
      <c r="A121">
        <v>12</v>
      </c>
      <c r="B121">
        <v>1595</v>
      </c>
      <c r="C121">
        <v>1576</v>
      </c>
      <c r="D121">
        <v>0</v>
      </c>
      <c r="E121">
        <v>15</v>
      </c>
      <c r="F121">
        <v>0</v>
      </c>
      <c r="G121">
        <v>3</v>
      </c>
      <c r="H121">
        <v>1594</v>
      </c>
      <c r="I121">
        <v>1576</v>
      </c>
      <c r="J121">
        <v>1576</v>
      </c>
      <c r="K121">
        <v>0</v>
      </c>
      <c r="L121">
        <v>0</v>
      </c>
      <c r="M121">
        <v>1576</v>
      </c>
    </row>
    <row r="122" spans="1:13" x14ac:dyDescent="0.25">
      <c r="A122">
        <v>13</v>
      </c>
      <c r="B122">
        <v>1296</v>
      </c>
      <c r="C122">
        <v>1269</v>
      </c>
      <c r="D122">
        <v>0</v>
      </c>
      <c r="E122">
        <v>26</v>
      </c>
      <c r="F122">
        <v>0</v>
      </c>
      <c r="G122">
        <v>3</v>
      </c>
      <c r="H122">
        <v>1298</v>
      </c>
      <c r="I122">
        <v>1269</v>
      </c>
      <c r="J122">
        <v>1269</v>
      </c>
      <c r="K122">
        <v>0</v>
      </c>
      <c r="L122">
        <v>0</v>
      </c>
      <c r="M122">
        <v>1269</v>
      </c>
    </row>
    <row r="123" spans="1:13" x14ac:dyDescent="0.25">
      <c r="A123">
        <v>14</v>
      </c>
      <c r="B123">
        <v>1694</v>
      </c>
      <c r="C123">
        <v>1661</v>
      </c>
      <c r="D123">
        <v>0</v>
      </c>
      <c r="E123">
        <v>31</v>
      </c>
      <c r="F123">
        <v>0</v>
      </c>
      <c r="G123">
        <v>0</v>
      </c>
      <c r="H123">
        <v>1692</v>
      </c>
      <c r="I123">
        <v>1661</v>
      </c>
      <c r="J123">
        <v>1658</v>
      </c>
      <c r="K123">
        <v>3</v>
      </c>
      <c r="L123">
        <v>0</v>
      </c>
      <c r="M123">
        <v>1661</v>
      </c>
    </row>
    <row r="124" spans="1:13" x14ac:dyDescent="0.25">
      <c r="A124">
        <v>15</v>
      </c>
      <c r="B124">
        <v>2125</v>
      </c>
      <c r="C124">
        <v>2086</v>
      </c>
      <c r="D124">
        <v>0</v>
      </c>
      <c r="E124">
        <v>39</v>
      </c>
      <c r="F124">
        <v>0</v>
      </c>
      <c r="G124">
        <v>2</v>
      </c>
      <c r="H124">
        <v>2127</v>
      </c>
      <c r="I124">
        <v>2085</v>
      </c>
      <c r="J124">
        <v>2085</v>
      </c>
      <c r="K124">
        <v>0</v>
      </c>
      <c r="L124">
        <v>0</v>
      </c>
      <c r="M124">
        <v>2085</v>
      </c>
    </row>
    <row r="125" spans="1:13" x14ac:dyDescent="0.25">
      <c r="A125">
        <v>16</v>
      </c>
      <c r="B125">
        <v>2114</v>
      </c>
      <c r="C125">
        <v>2077</v>
      </c>
      <c r="D125">
        <v>0</v>
      </c>
      <c r="E125">
        <v>36</v>
      </c>
      <c r="F125">
        <v>0</v>
      </c>
      <c r="G125">
        <v>1</v>
      </c>
      <c r="H125">
        <v>2114</v>
      </c>
      <c r="I125">
        <v>2077</v>
      </c>
      <c r="J125">
        <v>2077</v>
      </c>
      <c r="K125">
        <v>0</v>
      </c>
      <c r="L125">
        <v>0</v>
      </c>
      <c r="M125">
        <v>2077</v>
      </c>
    </row>
    <row r="126" spans="1:13" x14ac:dyDescent="0.25">
      <c r="A126">
        <v>17</v>
      </c>
      <c r="B126">
        <v>1797</v>
      </c>
      <c r="C126">
        <v>1760</v>
      </c>
      <c r="D126">
        <v>0</v>
      </c>
      <c r="E126">
        <v>36</v>
      </c>
      <c r="F126">
        <v>0</v>
      </c>
      <c r="G126">
        <v>1</v>
      </c>
      <c r="H126">
        <v>1797</v>
      </c>
      <c r="I126">
        <v>1830</v>
      </c>
      <c r="J126">
        <v>1827</v>
      </c>
      <c r="K126">
        <v>3</v>
      </c>
      <c r="L126">
        <v>0</v>
      </c>
      <c r="M126">
        <v>1830</v>
      </c>
    </row>
    <row r="127" spans="1:13" x14ac:dyDescent="0.25">
      <c r="A127">
        <v>18</v>
      </c>
      <c r="B127">
        <v>1466</v>
      </c>
      <c r="C127">
        <v>1434</v>
      </c>
      <c r="D127">
        <v>0</v>
      </c>
      <c r="E127">
        <v>30</v>
      </c>
      <c r="F127">
        <v>0</v>
      </c>
      <c r="G127">
        <v>1</v>
      </c>
      <c r="H127">
        <v>1465</v>
      </c>
      <c r="I127">
        <v>1434</v>
      </c>
      <c r="J127">
        <v>1433</v>
      </c>
      <c r="K127">
        <v>1</v>
      </c>
      <c r="L127">
        <v>0</v>
      </c>
      <c r="M127">
        <v>1434</v>
      </c>
    </row>
    <row r="128" spans="1:13" x14ac:dyDescent="0.25">
      <c r="A128">
        <v>19</v>
      </c>
      <c r="B128">
        <v>1158</v>
      </c>
      <c r="C128">
        <v>1117</v>
      </c>
      <c r="D128">
        <v>0</v>
      </c>
      <c r="E128">
        <v>42</v>
      </c>
      <c r="F128">
        <v>0</v>
      </c>
      <c r="G128">
        <v>0</v>
      </c>
      <c r="H128">
        <v>1159</v>
      </c>
      <c r="I128">
        <v>1117</v>
      </c>
      <c r="J128">
        <v>1117</v>
      </c>
      <c r="K128">
        <v>0</v>
      </c>
      <c r="L128">
        <v>0</v>
      </c>
      <c r="M128">
        <v>1117</v>
      </c>
    </row>
    <row r="129" spans="1:13" x14ac:dyDescent="0.25">
      <c r="A129">
        <v>20</v>
      </c>
      <c r="B129">
        <v>1064</v>
      </c>
      <c r="C129">
        <v>1028</v>
      </c>
      <c r="D129">
        <v>0</v>
      </c>
      <c r="E129">
        <v>35</v>
      </c>
      <c r="F129">
        <v>0</v>
      </c>
      <c r="G129">
        <v>1</v>
      </c>
      <c r="H129">
        <v>1064</v>
      </c>
      <c r="I129">
        <v>1028</v>
      </c>
      <c r="J129">
        <v>1028</v>
      </c>
      <c r="K129">
        <v>0</v>
      </c>
      <c r="L129">
        <v>0</v>
      </c>
      <c r="M129">
        <v>1028</v>
      </c>
    </row>
    <row r="130" spans="1:13" x14ac:dyDescent="0.25">
      <c r="A130">
        <v>21</v>
      </c>
      <c r="B130">
        <v>1122</v>
      </c>
      <c r="C130">
        <v>1103</v>
      </c>
      <c r="D130">
        <v>0</v>
      </c>
      <c r="E130">
        <v>19</v>
      </c>
      <c r="F130">
        <v>0</v>
      </c>
      <c r="G130">
        <v>0</v>
      </c>
      <c r="H130">
        <v>1122</v>
      </c>
      <c r="I130">
        <v>1103</v>
      </c>
      <c r="J130">
        <v>1102</v>
      </c>
      <c r="K130">
        <v>1</v>
      </c>
      <c r="L130">
        <v>0</v>
      </c>
      <c r="M130">
        <v>1103</v>
      </c>
    </row>
    <row r="131" spans="1:13" x14ac:dyDescent="0.25">
      <c r="A131">
        <v>22</v>
      </c>
      <c r="B131">
        <v>782</v>
      </c>
      <c r="C131">
        <v>764</v>
      </c>
      <c r="D131">
        <v>0</v>
      </c>
      <c r="E131">
        <v>18</v>
      </c>
      <c r="F131">
        <v>0</v>
      </c>
      <c r="G131">
        <v>0</v>
      </c>
      <c r="H131">
        <v>782</v>
      </c>
      <c r="I131">
        <v>764</v>
      </c>
      <c r="J131">
        <v>764</v>
      </c>
      <c r="K131">
        <v>0</v>
      </c>
      <c r="L131">
        <v>0</v>
      </c>
      <c r="M131">
        <v>764</v>
      </c>
    </row>
    <row r="132" spans="1:13" x14ac:dyDescent="0.25">
      <c r="A132">
        <v>23</v>
      </c>
      <c r="B132">
        <v>395</v>
      </c>
      <c r="C132">
        <v>386</v>
      </c>
      <c r="D132">
        <v>0</v>
      </c>
      <c r="E132">
        <v>9</v>
      </c>
      <c r="F132">
        <v>0</v>
      </c>
      <c r="G132">
        <v>0</v>
      </c>
      <c r="H132">
        <v>395</v>
      </c>
      <c r="I132">
        <v>386</v>
      </c>
      <c r="J132">
        <v>386</v>
      </c>
      <c r="K132">
        <v>0</v>
      </c>
      <c r="L132">
        <v>0</v>
      </c>
      <c r="M132">
        <v>386</v>
      </c>
    </row>
    <row r="133" spans="1:13" x14ac:dyDescent="0.25">
      <c r="A133" t="s">
        <v>149</v>
      </c>
      <c r="B133" t="s">
        <v>148</v>
      </c>
      <c r="C133" t="s">
        <v>132</v>
      </c>
      <c r="D133" t="s">
        <v>123</v>
      </c>
      <c r="E133" t="s">
        <v>149</v>
      </c>
    </row>
    <row r="134" spans="1:13" x14ac:dyDescent="0.25">
      <c r="A134" t="e">
        <f>---------------HJH</f>
        <v>#NAME?</v>
      </c>
      <c r="B134" t="s">
        <v>120</v>
      </c>
      <c r="C134" t="s">
        <v>121</v>
      </c>
      <c r="D134" t="s">
        <v>122</v>
      </c>
      <c r="E134">
        <v>20170616</v>
      </c>
      <c r="F134" t="s">
        <v>123</v>
      </c>
      <c r="G134" t="s">
        <v>124</v>
      </c>
    </row>
    <row r="135" spans="1:13" x14ac:dyDescent="0.25">
      <c r="B135" t="s">
        <v>125</v>
      </c>
      <c r="C135" t="s">
        <v>126</v>
      </c>
      <c r="D135" t="s">
        <v>127</v>
      </c>
      <c r="E135" t="s">
        <v>128</v>
      </c>
      <c r="F135" t="s">
        <v>129</v>
      </c>
      <c r="G135" t="s">
        <v>130</v>
      </c>
    </row>
    <row r="136" spans="1:13" x14ac:dyDescent="0.25">
      <c r="A136">
        <v>2017061600</v>
      </c>
      <c r="B136">
        <v>547</v>
      </c>
      <c r="C136">
        <v>547</v>
      </c>
      <c r="D136">
        <v>0</v>
      </c>
      <c r="E136">
        <v>0</v>
      </c>
      <c r="F136">
        <v>547</v>
      </c>
    </row>
    <row r="137" spans="1:13" x14ac:dyDescent="0.25">
      <c r="A137">
        <v>2017061601</v>
      </c>
      <c r="B137">
        <v>130</v>
      </c>
      <c r="C137">
        <v>130</v>
      </c>
      <c r="D137">
        <v>0</v>
      </c>
      <c r="E137">
        <v>0</v>
      </c>
      <c r="F137">
        <v>130</v>
      </c>
    </row>
    <row r="138" spans="1:13" x14ac:dyDescent="0.25">
      <c r="A138">
        <v>2017061602</v>
      </c>
      <c r="B138">
        <v>88</v>
      </c>
      <c r="C138">
        <v>88</v>
      </c>
      <c r="D138">
        <v>0</v>
      </c>
      <c r="E138">
        <v>0</v>
      </c>
      <c r="F138">
        <v>88</v>
      </c>
    </row>
    <row r="139" spans="1:13" x14ac:dyDescent="0.25">
      <c r="A139">
        <v>2017061603</v>
      </c>
      <c r="B139">
        <v>61</v>
      </c>
      <c r="C139">
        <v>61</v>
      </c>
      <c r="D139">
        <v>0</v>
      </c>
      <c r="E139">
        <v>0</v>
      </c>
      <c r="F139">
        <v>61</v>
      </c>
    </row>
    <row r="140" spans="1:13" x14ac:dyDescent="0.25">
      <c r="A140">
        <v>2017061604</v>
      </c>
      <c r="B140">
        <v>74</v>
      </c>
      <c r="C140">
        <v>74</v>
      </c>
      <c r="D140">
        <v>0</v>
      </c>
      <c r="E140">
        <v>0</v>
      </c>
      <c r="F140">
        <v>74</v>
      </c>
    </row>
    <row r="141" spans="1:13" x14ac:dyDescent="0.25">
      <c r="A141">
        <v>2017061605</v>
      </c>
      <c r="B141">
        <v>110</v>
      </c>
      <c r="C141">
        <v>110</v>
      </c>
      <c r="D141">
        <v>0</v>
      </c>
      <c r="E141">
        <v>0</v>
      </c>
      <c r="F141">
        <v>110</v>
      </c>
    </row>
    <row r="142" spans="1:13" x14ac:dyDescent="0.25">
      <c r="A142">
        <v>2017061606</v>
      </c>
      <c r="B142">
        <v>382</v>
      </c>
      <c r="C142">
        <v>382</v>
      </c>
      <c r="D142">
        <v>0</v>
      </c>
      <c r="E142">
        <v>0</v>
      </c>
      <c r="F142">
        <v>382</v>
      </c>
    </row>
    <row r="143" spans="1:13" x14ac:dyDescent="0.25">
      <c r="A143">
        <v>2017061607</v>
      </c>
      <c r="B143">
        <v>641</v>
      </c>
      <c r="C143">
        <v>641</v>
      </c>
      <c r="D143">
        <v>0</v>
      </c>
      <c r="E143">
        <v>0</v>
      </c>
      <c r="F143">
        <v>641</v>
      </c>
    </row>
    <row r="144" spans="1:13" x14ac:dyDescent="0.25">
      <c r="A144">
        <v>2017061608</v>
      </c>
      <c r="B144">
        <v>910</v>
      </c>
      <c r="C144">
        <v>910</v>
      </c>
      <c r="D144">
        <v>0</v>
      </c>
      <c r="E144">
        <v>0</v>
      </c>
      <c r="F144">
        <v>910</v>
      </c>
    </row>
    <row r="145" spans="1:6" x14ac:dyDescent="0.25">
      <c r="A145">
        <v>2017061609</v>
      </c>
      <c r="B145">
        <v>1249</v>
      </c>
      <c r="C145">
        <v>1249</v>
      </c>
      <c r="D145">
        <v>0</v>
      </c>
      <c r="E145">
        <v>0</v>
      </c>
      <c r="F145">
        <v>1249</v>
      </c>
    </row>
    <row r="146" spans="1:6" x14ac:dyDescent="0.25">
      <c r="A146">
        <v>2017061610</v>
      </c>
      <c r="B146">
        <v>1449</v>
      </c>
      <c r="C146">
        <v>1449</v>
      </c>
      <c r="D146">
        <v>0</v>
      </c>
      <c r="E146">
        <v>0</v>
      </c>
      <c r="F146">
        <v>1449</v>
      </c>
    </row>
    <row r="147" spans="1:6" x14ac:dyDescent="0.25">
      <c r="A147">
        <v>2017061611</v>
      </c>
      <c r="B147">
        <v>1414</v>
      </c>
      <c r="C147">
        <v>1414</v>
      </c>
      <c r="D147">
        <v>0</v>
      </c>
      <c r="E147">
        <v>0</v>
      </c>
      <c r="F147">
        <v>1414</v>
      </c>
    </row>
    <row r="148" spans="1:6" x14ac:dyDescent="0.25">
      <c r="A148">
        <v>2017061612</v>
      </c>
      <c r="B148">
        <v>1449</v>
      </c>
      <c r="C148">
        <v>1449</v>
      </c>
      <c r="D148">
        <v>0</v>
      </c>
      <c r="E148">
        <v>0</v>
      </c>
      <c r="F148">
        <v>1449</v>
      </c>
    </row>
    <row r="149" spans="1:6" x14ac:dyDescent="0.25">
      <c r="A149">
        <v>2017061613</v>
      </c>
      <c r="B149">
        <v>1178</v>
      </c>
      <c r="C149">
        <v>1177</v>
      </c>
      <c r="D149">
        <v>1</v>
      </c>
      <c r="E149">
        <v>2</v>
      </c>
      <c r="F149">
        <v>1179</v>
      </c>
    </row>
    <row r="150" spans="1:6" x14ac:dyDescent="0.25">
      <c r="A150">
        <v>2017061614</v>
      </c>
      <c r="B150">
        <v>1207</v>
      </c>
      <c r="C150">
        <v>1207</v>
      </c>
      <c r="D150">
        <v>0</v>
      </c>
      <c r="E150">
        <v>0</v>
      </c>
      <c r="F150">
        <v>1207</v>
      </c>
    </row>
    <row r="151" spans="1:6" x14ac:dyDescent="0.25">
      <c r="A151">
        <v>2017061615</v>
      </c>
      <c r="B151">
        <v>1369</v>
      </c>
      <c r="C151">
        <v>1369</v>
      </c>
      <c r="D151">
        <v>0</v>
      </c>
      <c r="E151">
        <v>0</v>
      </c>
      <c r="F151">
        <v>1369</v>
      </c>
    </row>
    <row r="152" spans="1:6" x14ac:dyDescent="0.25">
      <c r="A152">
        <v>2017061616</v>
      </c>
      <c r="B152">
        <v>1872</v>
      </c>
      <c r="C152">
        <v>1872</v>
      </c>
      <c r="D152">
        <v>0</v>
      </c>
      <c r="E152">
        <v>0</v>
      </c>
      <c r="F152">
        <v>1872</v>
      </c>
    </row>
    <row r="153" spans="1:6" x14ac:dyDescent="0.25">
      <c r="A153">
        <v>2017061617</v>
      </c>
      <c r="B153">
        <v>1858</v>
      </c>
      <c r="C153">
        <v>1858</v>
      </c>
      <c r="D153">
        <v>0</v>
      </c>
      <c r="E153">
        <v>0</v>
      </c>
      <c r="F153">
        <v>1858</v>
      </c>
    </row>
    <row r="154" spans="1:6" x14ac:dyDescent="0.25">
      <c r="A154">
        <v>2017061618</v>
      </c>
      <c r="B154">
        <v>1702</v>
      </c>
      <c r="C154">
        <v>1699</v>
      </c>
      <c r="D154">
        <v>3</v>
      </c>
      <c r="E154">
        <v>18</v>
      </c>
      <c r="F154">
        <v>1717</v>
      </c>
    </row>
    <row r="155" spans="1:6" x14ac:dyDescent="0.25">
      <c r="A155">
        <v>2017061619</v>
      </c>
      <c r="B155">
        <v>1365</v>
      </c>
      <c r="C155">
        <v>1365</v>
      </c>
      <c r="D155">
        <v>0</v>
      </c>
      <c r="E155">
        <v>0</v>
      </c>
      <c r="F155">
        <v>1365</v>
      </c>
    </row>
    <row r="156" spans="1:6" x14ac:dyDescent="0.25">
      <c r="A156">
        <v>2017061620</v>
      </c>
      <c r="B156">
        <v>1484</v>
      </c>
      <c r="C156">
        <v>1484</v>
      </c>
      <c r="D156">
        <v>0</v>
      </c>
      <c r="E156">
        <v>0</v>
      </c>
      <c r="F156">
        <v>1484</v>
      </c>
    </row>
    <row r="157" spans="1:6" x14ac:dyDescent="0.25">
      <c r="A157">
        <v>2017061621</v>
      </c>
      <c r="B157">
        <v>1857</v>
      </c>
      <c r="C157">
        <v>1857</v>
      </c>
      <c r="D157">
        <v>0</v>
      </c>
      <c r="E157">
        <v>0</v>
      </c>
      <c r="F157">
        <v>1857</v>
      </c>
    </row>
    <row r="158" spans="1:6" x14ac:dyDescent="0.25">
      <c r="A158">
        <v>2017061622</v>
      </c>
      <c r="B158">
        <v>1641</v>
      </c>
      <c r="C158">
        <v>1640</v>
      </c>
      <c r="D158">
        <v>1</v>
      </c>
      <c r="E158">
        <v>2</v>
      </c>
      <c r="F158">
        <v>1642</v>
      </c>
    </row>
    <row r="159" spans="1:6" x14ac:dyDescent="0.25">
      <c r="A159">
        <v>2017061623</v>
      </c>
      <c r="B159">
        <v>1133</v>
      </c>
      <c r="C159">
        <v>1133</v>
      </c>
      <c r="D159">
        <v>0</v>
      </c>
      <c r="E159">
        <v>0</v>
      </c>
      <c r="F159">
        <v>1133</v>
      </c>
    </row>
    <row r="160" spans="1:6" x14ac:dyDescent="0.25">
      <c r="A160" t="s">
        <v>94</v>
      </c>
    </row>
    <row r="161" spans="1:7" x14ac:dyDescent="0.25">
      <c r="A161" t="e">
        <f>---------------PYQ</f>
        <v>#NAME?</v>
      </c>
      <c r="B161" t="s">
        <v>120</v>
      </c>
      <c r="C161" t="s">
        <v>121</v>
      </c>
      <c r="D161" t="s">
        <v>122</v>
      </c>
      <c r="E161">
        <v>20170616</v>
      </c>
      <c r="F161" t="s">
        <v>123</v>
      </c>
      <c r="G161" t="s">
        <v>124</v>
      </c>
    </row>
    <row r="162" spans="1:7" x14ac:dyDescent="0.25">
      <c r="B162" t="s">
        <v>125</v>
      </c>
      <c r="C162" t="s">
        <v>126</v>
      </c>
      <c r="D162" t="s">
        <v>127</v>
      </c>
      <c r="E162" t="s">
        <v>128</v>
      </c>
      <c r="F162" t="s">
        <v>129</v>
      </c>
      <c r="G162" t="s">
        <v>130</v>
      </c>
    </row>
    <row r="163" spans="1:7" x14ac:dyDescent="0.25">
      <c r="A163">
        <v>2017061600</v>
      </c>
      <c r="B163">
        <v>360</v>
      </c>
      <c r="C163">
        <v>360</v>
      </c>
      <c r="D163">
        <v>0</v>
      </c>
      <c r="E163">
        <v>0</v>
      </c>
      <c r="F163">
        <v>360</v>
      </c>
    </row>
    <row r="164" spans="1:7" x14ac:dyDescent="0.25">
      <c r="A164">
        <v>2017061601</v>
      </c>
      <c r="B164">
        <v>163</v>
      </c>
      <c r="C164">
        <v>163</v>
      </c>
      <c r="D164">
        <v>0</v>
      </c>
      <c r="E164">
        <v>0</v>
      </c>
      <c r="F164">
        <v>163</v>
      </c>
    </row>
    <row r="165" spans="1:7" x14ac:dyDescent="0.25">
      <c r="A165">
        <v>2017061602</v>
      </c>
      <c r="B165">
        <v>88</v>
      </c>
      <c r="C165">
        <v>88</v>
      </c>
      <c r="D165">
        <v>0</v>
      </c>
      <c r="E165">
        <v>0</v>
      </c>
      <c r="F165">
        <v>88</v>
      </c>
    </row>
    <row r="166" spans="1:7" x14ac:dyDescent="0.25">
      <c r="A166">
        <v>2017061603</v>
      </c>
      <c r="B166">
        <v>78</v>
      </c>
      <c r="C166">
        <v>78</v>
      </c>
      <c r="D166">
        <v>0</v>
      </c>
      <c r="E166">
        <v>0</v>
      </c>
      <c r="F166">
        <v>78</v>
      </c>
    </row>
    <row r="167" spans="1:7" x14ac:dyDescent="0.25">
      <c r="A167">
        <v>2017061604</v>
      </c>
      <c r="B167">
        <v>57</v>
      </c>
      <c r="C167">
        <v>57</v>
      </c>
      <c r="D167">
        <v>0</v>
      </c>
      <c r="E167">
        <v>0</v>
      </c>
      <c r="F167">
        <v>57</v>
      </c>
    </row>
    <row r="168" spans="1:7" x14ac:dyDescent="0.25">
      <c r="A168">
        <v>2017061605</v>
      </c>
      <c r="B168">
        <v>70</v>
      </c>
      <c r="C168">
        <v>70</v>
      </c>
      <c r="D168">
        <v>0</v>
      </c>
      <c r="E168">
        <v>0</v>
      </c>
      <c r="F168">
        <v>70</v>
      </c>
    </row>
    <row r="169" spans="1:7" x14ac:dyDescent="0.25">
      <c r="A169">
        <v>2017061606</v>
      </c>
      <c r="B169">
        <v>204</v>
      </c>
      <c r="C169">
        <v>204</v>
      </c>
      <c r="D169">
        <v>0</v>
      </c>
      <c r="E169">
        <v>0</v>
      </c>
      <c r="F169">
        <v>204</v>
      </c>
    </row>
    <row r="170" spans="1:7" x14ac:dyDescent="0.25">
      <c r="A170">
        <v>2017061607</v>
      </c>
      <c r="B170">
        <v>460</v>
      </c>
      <c r="C170">
        <v>460</v>
      </c>
      <c r="D170">
        <v>0</v>
      </c>
      <c r="E170">
        <v>0</v>
      </c>
      <c r="F170">
        <v>460</v>
      </c>
    </row>
    <row r="171" spans="1:7" x14ac:dyDescent="0.25">
      <c r="A171">
        <v>2017061608</v>
      </c>
      <c r="B171">
        <v>484</v>
      </c>
      <c r="C171">
        <v>484</v>
      </c>
      <c r="D171">
        <v>0</v>
      </c>
      <c r="E171">
        <v>0</v>
      </c>
      <c r="F171">
        <v>484</v>
      </c>
    </row>
    <row r="172" spans="1:7" x14ac:dyDescent="0.25">
      <c r="A172">
        <v>2017061609</v>
      </c>
      <c r="B172">
        <v>705</v>
      </c>
      <c r="C172">
        <v>705</v>
      </c>
      <c r="D172">
        <v>0</v>
      </c>
      <c r="E172">
        <v>0</v>
      </c>
      <c r="F172">
        <v>705</v>
      </c>
    </row>
    <row r="173" spans="1:7" x14ac:dyDescent="0.25">
      <c r="A173">
        <v>2017061610</v>
      </c>
      <c r="B173">
        <v>747</v>
      </c>
      <c r="C173">
        <v>747</v>
      </c>
      <c r="D173">
        <v>0</v>
      </c>
      <c r="E173">
        <v>0</v>
      </c>
      <c r="F173">
        <v>747</v>
      </c>
    </row>
    <row r="174" spans="1:7" x14ac:dyDescent="0.25">
      <c r="A174">
        <v>2017061611</v>
      </c>
      <c r="B174">
        <v>1020</v>
      </c>
      <c r="C174">
        <v>1020</v>
      </c>
      <c r="D174">
        <v>0</v>
      </c>
      <c r="E174">
        <v>0</v>
      </c>
      <c r="F174">
        <v>1020</v>
      </c>
    </row>
    <row r="175" spans="1:7" x14ac:dyDescent="0.25">
      <c r="A175">
        <v>2017061612</v>
      </c>
      <c r="B175">
        <v>873</v>
      </c>
      <c r="C175">
        <v>873</v>
      </c>
      <c r="D175">
        <v>0</v>
      </c>
      <c r="E175">
        <v>0</v>
      </c>
      <c r="F175">
        <v>873</v>
      </c>
    </row>
    <row r="176" spans="1:7" x14ac:dyDescent="0.25">
      <c r="A176">
        <v>2017061613</v>
      </c>
      <c r="B176">
        <v>876</v>
      </c>
      <c r="C176">
        <v>876</v>
      </c>
      <c r="D176">
        <v>0</v>
      </c>
      <c r="E176">
        <v>0</v>
      </c>
      <c r="F176">
        <v>876</v>
      </c>
    </row>
    <row r="177" spans="1:7" x14ac:dyDescent="0.25">
      <c r="A177">
        <v>2017061614</v>
      </c>
      <c r="B177">
        <v>734</v>
      </c>
      <c r="C177">
        <v>734</v>
      </c>
      <c r="D177">
        <v>0</v>
      </c>
      <c r="E177">
        <v>0</v>
      </c>
      <c r="F177">
        <v>734</v>
      </c>
    </row>
    <row r="178" spans="1:7" x14ac:dyDescent="0.25">
      <c r="A178">
        <v>2017061615</v>
      </c>
      <c r="B178">
        <v>881</v>
      </c>
      <c r="C178">
        <v>879</v>
      </c>
      <c r="D178">
        <v>2</v>
      </c>
      <c r="E178">
        <v>16</v>
      </c>
      <c r="F178">
        <v>895</v>
      </c>
    </row>
    <row r="179" spans="1:7" x14ac:dyDescent="0.25">
      <c r="A179">
        <v>2017061616</v>
      </c>
      <c r="B179">
        <v>921</v>
      </c>
      <c r="C179">
        <v>921</v>
      </c>
      <c r="D179">
        <v>0</v>
      </c>
      <c r="E179">
        <v>0</v>
      </c>
      <c r="F179">
        <v>921</v>
      </c>
    </row>
    <row r="180" spans="1:7" x14ac:dyDescent="0.25">
      <c r="A180">
        <v>2017061617</v>
      </c>
      <c r="B180">
        <v>1049</v>
      </c>
      <c r="C180">
        <v>1049</v>
      </c>
      <c r="D180">
        <v>0</v>
      </c>
      <c r="E180">
        <v>0</v>
      </c>
      <c r="F180">
        <v>1049</v>
      </c>
    </row>
    <row r="181" spans="1:7" x14ac:dyDescent="0.25">
      <c r="A181">
        <v>2017061618</v>
      </c>
      <c r="B181">
        <v>1061</v>
      </c>
      <c r="C181">
        <v>1061</v>
      </c>
      <c r="D181">
        <v>0</v>
      </c>
      <c r="E181">
        <v>0</v>
      </c>
      <c r="F181">
        <v>1061</v>
      </c>
    </row>
    <row r="182" spans="1:7" x14ac:dyDescent="0.25">
      <c r="A182">
        <v>2017061619</v>
      </c>
      <c r="B182">
        <v>948</v>
      </c>
      <c r="C182">
        <v>948</v>
      </c>
      <c r="D182">
        <v>0</v>
      </c>
      <c r="E182">
        <v>0</v>
      </c>
      <c r="F182">
        <v>948</v>
      </c>
    </row>
    <row r="183" spans="1:7" x14ac:dyDescent="0.25">
      <c r="A183">
        <v>2017061620</v>
      </c>
      <c r="B183">
        <v>904</v>
      </c>
      <c r="C183">
        <v>904</v>
      </c>
      <c r="D183">
        <v>0</v>
      </c>
      <c r="E183">
        <v>0</v>
      </c>
      <c r="F183">
        <v>904</v>
      </c>
    </row>
    <row r="184" spans="1:7" x14ac:dyDescent="0.25">
      <c r="A184">
        <v>2017061621</v>
      </c>
      <c r="B184">
        <v>1247</v>
      </c>
      <c r="C184">
        <v>1247</v>
      </c>
      <c r="D184">
        <v>0</v>
      </c>
      <c r="E184">
        <v>0</v>
      </c>
      <c r="F184">
        <v>1247</v>
      </c>
    </row>
    <row r="185" spans="1:7" x14ac:dyDescent="0.25">
      <c r="A185">
        <v>2017061622</v>
      </c>
      <c r="B185">
        <v>1000</v>
      </c>
      <c r="C185">
        <v>999</v>
      </c>
      <c r="D185">
        <v>1</v>
      </c>
      <c r="E185">
        <v>4</v>
      </c>
      <c r="F185">
        <v>1003</v>
      </c>
    </row>
    <row r="186" spans="1:7" x14ac:dyDescent="0.25">
      <c r="A186">
        <v>2017061623</v>
      </c>
      <c r="B186">
        <v>672</v>
      </c>
      <c r="C186">
        <v>672</v>
      </c>
      <c r="D186">
        <v>0</v>
      </c>
      <c r="E186">
        <v>0</v>
      </c>
      <c r="F186">
        <v>672</v>
      </c>
    </row>
    <row r="187" spans="1:7" x14ac:dyDescent="0.25">
      <c r="A187" t="s">
        <v>94</v>
      </c>
    </row>
    <row r="188" spans="1:7" x14ac:dyDescent="0.25">
      <c r="A188" t="e">
        <f>---------------PYQ_MMS</f>
        <v>#NAME?</v>
      </c>
      <c r="B188" t="s">
        <v>120</v>
      </c>
      <c r="C188" t="s">
        <v>121</v>
      </c>
      <c r="D188" t="s">
        <v>122</v>
      </c>
      <c r="E188">
        <v>20170616</v>
      </c>
      <c r="F188" t="s">
        <v>123</v>
      </c>
      <c r="G188" t="s">
        <v>124</v>
      </c>
    </row>
    <row r="189" spans="1:7" x14ac:dyDescent="0.25">
      <c r="B189" t="s">
        <v>125</v>
      </c>
      <c r="C189" t="s">
        <v>126</v>
      </c>
      <c r="D189" t="s">
        <v>127</v>
      </c>
      <c r="E189" t="s">
        <v>128</v>
      </c>
      <c r="F189" t="s">
        <v>129</v>
      </c>
      <c r="G189" t="s">
        <v>130</v>
      </c>
    </row>
    <row r="190" spans="1:7" x14ac:dyDescent="0.25">
      <c r="A190">
        <v>2017061600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7" x14ac:dyDescent="0.25">
      <c r="A191">
        <v>2017061601</v>
      </c>
      <c r="B191">
        <v>2</v>
      </c>
      <c r="C191">
        <v>2</v>
      </c>
      <c r="D191">
        <v>0</v>
      </c>
      <c r="E191">
        <v>0</v>
      </c>
      <c r="F191">
        <v>2</v>
      </c>
    </row>
    <row r="192" spans="1:7" x14ac:dyDescent="0.25">
      <c r="A192">
        <v>2017061602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>
        <v>2017061603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>
        <v>2017061604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>
        <v>2017061605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>
        <v>2017061606</v>
      </c>
      <c r="B196">
        <v>5</v>
      </c>
      <c r="C196">
        <v>5</v>
      </c>
      <c r="D196">
        <v>0</v>
      </c>
      <c r="E196">
        <v>0</v>
      </c>
      <c r="F196">
        <v>5</v>
      </c>
    </row>
    <row r="197" spans="1:6" x14ac:dyDescent="0.25">
      <c r="A197">
        <v>2017061607</v>
      </c>
      <c r="B197">
        <v>5</v>
      </c>
      <c r="C197">
        <v>5</v>
      </c>
      <c r="D197">
        <v>0</v>
      </c>
      <c r="E197">
        <v>0</v>
      </c>
      <c r="F197">
        <v>5</v>
      </c>
    </row>
    <row r="198" spans="1:6" x14ac:dyDescent="0.25">
      <c r="A198">
        <v>2017061608</v>
      </c>
      <c r="B198">
        <v>5</v>
      </c>
      <c r="C198">
        <v>5</v>
      </c>
      <c r="D198">
        <v>0</v>
      </c>
      <c r="E198">
        <v>0</v>
      </c>
      <c r="F198">
        <v>5</v>
      </c>
    </row>
    <row r="199" spans="1:6" x14ac:dyDescent="0.25">
      <c r="A199">
        <v>2017061609</v>
      </c>
      <c r="B199">
        <v>7</v>
      </c>
      <c r="C199">
        <v>7</v>
      </c>
      <c r="D199">
        <v>0</v>
      </c>
      <c r="E199">
        <v>0</v>
      </c>
      <c r="F199">
        <v>7</v>
      </c>
    </row>
    <row r="200" spans="1:6" x14ac:dyDescent="0.25">
      <c r="A200">
        <v>2017061610</v>
      </c>
      <c r="B200">
        <v>8</v>
      </c>
      <c r="C200">
        <v>8</v>
      </c>
      <c r="D200">
        <v>0</v>
      </c>
      <c r="E200">
        <v>0</v>
      </c>
      <c r="F200">
        <v>8</v>
      </c>
    </row>
    <row r="201" spans="1:6" x14ac:dyDescent="0.25">
      <c r="A201">
        <v>2017061611</v>
      </c>
      <c r="B201">
        <v>16</v>
      </c>
      <c r="C201">
        <v>16</v>
      </c>
      <c r="D201">
        <v>0</v>
      </c>
      <c r="E201">
        <v>0</v>
      </c>
      <c r="F201">
        <v>16</v>
      </c>
    </row>
    <row r="202" spans="1:6" x14ac:dyDescent="0.25">
      <c r="A202">
        <v>2017061612</v>
      </c>
      <c r="B202">
        <v>11</v>
      </c>
      <c r="C202">
        <v>11</v>
      </c>
      <c r="D202">
        <v>0</v>
      </c>
      <c r="E202">
        <v>0</v>
      </c>
      <c r="F202">
        <v>11</v>
      </c>
    </row>
    <row r="203" spans="1:6" x14ac:dyDescent="0.25">
      <c r="A203">
        <v>2017061613</v>
      </c>
      <c r="B203">
        <v>15</v>
      </c>
      <c r="C203">
        <v>15</v>
      </c>
      <c r="D203">
        <v>0</v>
      </c>
      <c r="E203">
        <v>0</v>
      </c>
      <c r="F203">
        <v>15</v>
      </c>
    </row>
    <row r="204" spans="1:6" x14ac:dyDescent="0.25">
      <c r="A204">
        <v>2017061614</v>
      </c>
      <c r="B204">
        <v>9</v>
      </c>
      <c r="C204">
        <v>9</v>
      </c>
      <c r="D204">
        <v>0</v>
      </c>
      <c r="E204">
        <v>0</v>
      </c>
      <c r="F204">
        <v>9</v>
      </c>
    </row>
    <row r="205" spans="1:6" x14ac:dyDescent="0.25">
      <c r="A205">
        <v>2017061615</v>
      </c>
      <c r="B205">
        <v>16</v>
      </c>
      <c r="C205">
        <v>16</v>
      </c>
      <c r="D205">
        <v>0</v>
      </c>
      <c r="E205">
        <v>0</v>
      </c>
      <c r="F205">
        <v>16</v>
      </c>
    </row>
    <row r="206" spans="1:6" x14ac:dyDescent="0.25">
      <c r="A206">
        <v>2017061616</v>
      </c>
      <c r="B206">
        <v>17</v>
      </c>
      <c r="C206">
        <v>17</v>
      </c>
      <c r="D206">
        <v>0</v>
      </c>
      <c r="E206">
        <v>0</v>
      </c>
      <c r="F206">
        <v>17</v>
      </c>
    </row>
    <row r="207" spans="1:6" x14ac:dyDescent="0.25">
      <c r="A207">
        <v>2017061617</v>
      </c>
      <c r="B207">
        <v>9</v>
      </c>
      <c r="C207">
        <v>9</v>
      </c>
      <c r="D207">
        <v>0</v>
      </c>
      <c r="E207">
        <v>0</v>
      </c>
      <c r="F207">
        <v>9</v>
      </c>
    </row>
    <row r="208" spans="1:6" x14ac:dyDescent="0.25">
      <c r="A208">
        <v>2017061618</v>
      </c>
      <c r="B208">
        <v>8</v>
      </c>
      <c r="C208">
        <v>8</v>
      </c>
      <c r="D208">
        <v>0</v>
      </c>
      <c r="E208">
        <v>0</v>
      </c>
      <c r="F208">
        <v>8</v>
      </c>
    </row>
    <row r="209" spans="1:23" x14ac:dyDescent="0.25">
      <c r="A209">
        <v>2017061619</v>
      </c>
      <c r="B209">
        <v>15</v>
      </c>
      <c r="C209">
        <v>15</v>
      </c>
      <c r="D209">
        <v>0</v>
      </c>
      <c r="E209">
        <v>0</v>
      </c>
      <c r="F209">
        <v>15</v>
      </c>
    </row>
    <row r="210" spans="1:23" x14ac:dyDescent="0.25">
      <c r="A210">
        <v>2017061620</v>
      </c>
      <c r="B210">
        <v>2</v>
      </c>
      <c r="C210">
        <v>2</v>
      </c>
      <c r="D210">
        <v>0</v>
      </c>
      <c r="E210">
        <v>0</v>
      </c>
      <c r="F210">
        <v>2</v>
      </c>
    </row>
    <row r="211" spans="1:23" x14ac:dyDescent="0.25">
      <c r="A211">
        <v>2017061621</v>
      </c>
      <c r="B211">
        <v>8</v>
      </c>
      <c r="C211">
        <v>8</v>
      </c>
      <c r="D211">
        <v>0</v>
      </c>
      <c r="E211">
        <v>0</v>
      </c>
      <c r="F211">
        <v>8</v>
      </c>
    </row>
    <row r="212" spans="1:23" x14ac:dyDescent="0.25">
      <c r="A212">
        <v>2017061622</v>
      </c>
      <c r="B212">
        <v>9</v>
      </c>
      <c r="C212">
        <v>9</v>
      </c>
      <c r="D212">
        <v>0</v>
      </c>
      <c r="E212">
        <v>0</v>
      </c>
      <c r="F212">
        <v>9</v>
      </c>
    </row>
    <row r="213" spans="1:23" x14ac:dyDescent="0.25">
      <c r="A213">
        <v>2017061623</v>
      </c>
      <c r="B213">
        <v>2</v>
      </c>
      <c r="C213">
        <v>2</v>
      </c>
      <c r="D213">
        <v>0</v>
      </c>
      <c r="E213">
        <v>0</v>
      </c>
      <c r="F213">
        <v>2</v>
      </c>
    </row>
    <row r="214" spans="1:23" x14ac:dyDescent="0.25">
      <c r="A214" t="s">
        <v>94</v>
      </c>
    </row>
    <row r="215" spans="1:23" x14ac:dyDescent="0.25">
      <c r="A215" t="s">
        <v>156</v>
      </c>
      <c r="B215" t="s">
        <v>96</v>
      </c>
    </row>
    <row r="216" spans="1:23" x14ac:dyDescent="0.25">
      <c r="A216">
        <v>20170616</v>
      </c>
      <c r="B216">
        <v>10899299</v>
      </c>
      <c r="C216">
        <v>3353050</v>
      </c>
      <c r="D216">
        <v>322145</v>
      </c>
      <c r="E216">
        <v>588450</v>
      </c>
      <c r="F216">
        <v>305767</v>
      </c>
      <c r="G216">
        <v>93765</v>
      </c>
      <c r="H216">
        <v>592338</v>
      </c>
      <c r="I216">
        <v>363374</v>
      </c>
      <c r="J216">
        <v>229517</v>
      </c>
      <c r="K216">
        <v>824266</v>
      </c>
      <c r="L216">
        <v>485082</v>
      </c>
      <c r="M216">
        <v>278560</v>
      </c>
      <c r="N216">
        <v>398149</v>
      </c>
      <c r="O216">
        <v>589480</v>
      </c>
      <c r="P216">
        <v>442879</v>
      </c>
      <c r="Q216">
        <v>480462</v>
      </c>
      <c r="R216">
        <v>247985</v>
      </c>
      <c r="S216">
        <v>91515</v>
      </c>
      <c r="T216">
        <v>116704</v>
      </c>
      <c r="U216">
        <v>391335</v>
      </c>
      <c r="V216">
        <v>311653</v>
      </c>
      <c r="W216">
        <v>392823</v>
      </c>
    </row>
    <row r="217" spans="1:23" x14ac:dyDescent="0.25">
      <c r="A217">
        <v>20170616</v>
      </c>
      <c r="B217">
        <v>7977002</v>
      </c>
      <c r="C217">
        <v>1668558</v>
      </c>
      <c r="D217">
        <v>248569</v>
      </c>
      <c r="E217">
        <v>487397</v>
      </c>
      <c r="F217">
        <v>332008</v>
      </c>
      <c r="G217">
        <v>221569</v>
      </c>
      <c r="H217">
        <v>636676</v>
      </c>
      <c r="I217">
        <v>434686</v>
      </c>
      <c r="J217">
        <v>207907</v>
      </c>
      <c r="K217">
        <v>506434</v>
      </c>
      <c r="L217">
        <v>421268</v>
      </c>
      <c r="M217">
        <v>368794</v>
      </c>
      <c r="N217">
        <v>184678</v>
      </c>
      <c r="O217">
        <v>432296</v>
      </c>
      <c r="P217">
        <v>362228</v>
      </c>
      <c r="Q217">
        <v>291864</v>
      </c>
      <c r="R217">
        <v>135828</v>
      </c>
      <c r="S217">
        <v>64884</v>
      </c>
      <c r="T217">
        <v>82961</v>
      </c>
      <c r="U217">
        <v>291674</v>
      </c>
      <c r="V217">
        <v>250558</v>
      </c>
      <c r="W217">
        <v>346165</v>
      </c>
    </row>
    <row r="218" spans="1:23" x14ac:dyDescent="0.25">
      <c r="A218">
        <v>20170616</v>
      </c>
      <c r="B218">
        <v>1326918</v>
      </c>
      <c r="C218">
        <v>300706</v>
      </c>
      <c r="D218">
        <v>41215</v>
      </c>
      <c r="E218">
        <v>96186</v>
      </c>
      <c r="F218">
        <v>33881</v>
      </c>
      <c r="G218">
        <v>31142</v>
      </c>
      <c r="H218">
        <v>104799</v>
      </c>
      <c r="I218">
        <v>94908</v>
      </c>
      <c r="J218">
        <v>13912</v>
      </c>
      <c r="K218">
        <v>53835</v>
      </c>
      <c r="L218">
        <v>150261</v>
      </c>
      <c r="M218">
        <v>42412</v>
      </c>
      <c r="N218">
        <v>86517</v>
      </c>
      <c r="O218">
        <v>32656</v>
      </c>
      <c r="P218">
        <v>54540</v>
      </c>
      <c r="Q218">
        <v>38560</v>
      </c>
      <c r="R218">
        <v>32027</v>
      </c>
      <c r="S218">
        <v>5612</v>
      </c>
      <c r="T218">
        <v>5058</v>
      </c>
      <c r="U218">
        <v>41542</v>
      </c>
      <c r="V218">
        <v>15331</v>
      </c>
      <c r="W218">
        <v>51818</v>
      </c>
    </row>
    <row r="219" spans="1:23" x14ac:dyDescent="0.25">
      <c r="A219">
        <v>1359250</v>
      </c>
    </row>
    <row r="220" spans="1:23" x14ac:dyDescent="0.25">
      <c r="A220">
        <v>635022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全省短号短（彩）信业务统计</vt:lpstr>
      <vt:lpstr>短号短信业务统计</vt:lpstr>
      <vt:lpstr>短号彩信业务统计</vt:lpstr>
      <vt:lpstr>短号短信性能分析</vt:lpstr>
      <vt:lpstr>短号彩信性能分析</vt:lpstr>
      <vt:lpstr>合家欢短号短信业务统计</vt:lpstr>
      <vt:lpstr>朋友圈短号短信业务统计</vt:lpstr>
      <vt:lpstr>朋友圈短号彩信业务统计</vt:lpstr>
      <vt:lpstr>原始数据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chenling</dc:creator>
  <cp:lastModifiedBy>EB</cp:lastModifiedBy>
  <dcterms:created xsi:type="dcterms:W3CDTF">2013-04-24T03:27:12Z</dcterms:created>
  <dcterms:modified xsi:type="dcterms:W3CDTF">2018-04-23T07:41:24Z</dcterms:modified>
</cp:coreProperties>
</file>