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953" firstSheet="22" activeTab="46"/>
  </bookViews>
  <sheets>
    <sheet name="合同" sheetId="1" r:id="rId1"/>
    <sheet name="郭玉华" sheetId="2" r:id="rId2"/>
    <sheet name="郭柏林" sheetId="3" r:id="rId3"/>
    <sheet name="徐晨玮" sheetId="4" r:id="rId4"/>
    <sheet name="龚卉芳" sheetId="5" r:id="rId5"/>
    <sheet name="日立空调" sheetId="6" r:id="rId6"/>
    <sheet name="罗伟" sheetId="7" r:id="rId7"/>
    <sheet name="欧阳晓兰" sheetId="8" r:id="rId8"/>
    <sheet name="钟娟华" sheetId="10" r:id="rId9"/>
    <sheet name="沈学亮" sheetId="9" r:id="rId10"/>
    <sheet name="刘曙辉" sheetId="11" r:id="rId11"/>
    <sheet name="梅正春" sheetId="12" r:id="rId12"/>
    <sheet name="段小军" sheetId="19" r:id="rId13"/>
    <sheet name="刘亮亮" sheetId="18" r:id="rId14"/>
    <sheet name="梁煌" sheetId="17" r:id="rId15"/>
    <sheet name="余志云" sheetId="16" r:id="rId16"/>
    <sheet name="王志红" sheetId="15" r:id="rId17"/>
    <sheet name="李满红曾罗发" sheetId="14" r:id="rId18"/>
    <sheet name="章少华" sheetId="32" r:id="rId19"/>
    <sheet name="刘高兵" sheetId="31" r:id="rId20"/>
    <sheet name="水岸新天" sheetId="33" r:id="rId21"/>
    <sheet name="王军波" sheetId="30" r:id="rId22"/>
    <sheet name="廖如英" sheetId="28" r:id="rId23"/>
    <sheet name="彭慧慧" sheetId="29" r:id="rId24"/>
    <sheet name="刘运发生" sheetId="27" r:id="rId25"/>
    <sheet name="谢剑云" sheetId="26" r:id="rId26"/>
    <sheet name="公园大观2#" sheetId="25" r:id="rId27"/>
    <sheet name="谢阳红" sheetId="24" r:id="rId28"/>
    <sheet name="寻乌t6" sheetId="23" r:id="rId29"/>
    <sheet name="温永红" sheetId="22" r:id="rId30"/>
    <sheet name="丽水" sheetId="21" r:id="rId31"/>
    <sheet name="杨炎" sheetId="20" r:id="rId32"/>
    <sheet name="肖斌" sheetId="44" r:id="rId33"/>
    <sheet name="钟永春" sheetId="41" r:id="rId34"/>
    <sheet name="袁桥英" sheetId="42" r:id="rId35"/>
    <sheet name="熊亮" sheetId="40" r:id="rId36"/>
    <sheet name="董丽凤" sheetId="39" r:id="rId37"/>
    <sheet name="刘畅" sheetId="38" r:id="rId38"/>
    <sheet name="刘懿蘋" sheetId="37" r:id="rId39"/>
    <sheet name="张璟琳" sheetId="36" r:id="rId40"/>
    <sheet name="赖立东" sheetId="35" r:id="rId41"/>
    <sheet name="李美华" sheetId="34" r:id="rId42"/>
    <sheet name="陈玉莲" sheetId="54" r:id="rId43"/>
    <sheet name="肖丽珍" sheetId="43" r:id="rId44"/>
    <sheet name="赖邦遂" sheetId="53" r:id="rId45"/>
    <sheet name="赖彦燕" sheetId="52" r:id="rId46"/>
    <sheet name="杨梅" sheetId="49" r:id="rId47"/>
    <sheet name="谢红平" sheetId="51" r:id="rId48"/>
    <sheet name="李雨桐" sheetId="50" r:id="rId49"/>
    <sheet name="肖隆学" sheetId="48" r:id="rId50"/>
    <sheet name="李菲菲" sheetId="47" r:id="rId51"/>
    <sheet name="谢金平" sheetId="46" r:id="rId52"/>
    <sheet name="温向宇" sheetId="45" r:id="rId53"/>
    <sheet name="朱宇" sheetId="13" r:id="rId54"/>
    <sheet name="黄炳秀" sheetId="55" r:id="rId55"/>
    <sheet name="吴晓梅" sheetId="56" r:id="rId56"/>
    <sheet name="宋国岐" sheetId="57" r:id="rId57"/>
    <sheet name="申继斌" sheetId="58" r:id="rId58"/>
    <sheet name="刘凌琦" sheetId="59" r:id="rId59"/>
    <sheet name="曾小兰" sheetId="60" r:id="rId60"/>
    <sheet name="肖飞" sheetId="62" r:id="rId61"/>
    <sheet name="张盛东" sheetId="63" r:id="rId62"/>
    <sheet name="梅丽" sheetId="64" r:id="rId63"/>
    <sheet name="崔强" sheetId="65" r:id="rId64"/>
    <sheet name="肖艺婷" sheetId="66" r:id="rId65"/>
    <sheet name="Sheet5" sheetId="67" r:id="rId66"/>
  </sheets>
  <externalReferences>
    <externalReference r:id="rId67"/>
  </externalReferenc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M5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韩鑫桦预支</t>
        </r>
        <r>
          <rPr>
            <sz val="9"/>
            <rFont val="Tahoma"/>
            <charset val="134"/>
          </rPr>
          <t>500</t>
        </r>
      </text>
    </comment>
    <comment ref="M11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扣设计师</t>
        </r>
        <r>
          <rPr>
            <sz val="9"/>
            <rFont val="Tahoma"/>
            <charset val="134"/>
          </rPr>
          <t>300</t>
        </r>
        <r>
          <rPr>
            <sz val="9"/>
            <rFont val="宋体"/>
            <charset val="134"/>
          </rPr>
          <t>实付</t>
        </r>
        <r>
          <rPr>
            <sz val="9"/>
            <rFont val="Tahoma"/>
            <charset val="134"/>
          </rPr>
          <t>750</t>
        </r>
      </text>
    </comment>
    <comment ref="M12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黄继华预支</t>
        </r>
        <r>
          <rPr>
            <sz val="9"/>
            <rFont val="Tahoma"/>
            <charset val="134"/>
          </rPr>
          <t>500</t>
        </r>
      </text>
    </comment>
    <comment ref="M17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各预支</t>
        </r>
        <r>
          <rPr>
            <sz val="9"/>
            <rFont val="Tahoma"/>
            <charset val="134"/>
          </rPr>
          <t>500</t>
        </r>
      </text>
    </comment>
    <comment ref="M19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扣</t>
        </r>
        <r>
          <rPr>
            <sz val="9"/>
            <rFont val="Tahoma"/>
            <charset val="134"/>
          </rPr>
          <t>200</t>
        </r>
        <r>
          <rPr>
            <sz val="9"/>
            <rFont val="宋体"/>
            <charset val="134"/>
          </rPr>
          <t>设计师实付</t>
        </r>
        <r>
          <rPr>
            <sz val="9"/>
            <rFont val="Tahoma"/>
            <charset val="134"/>
          </rPr>
          <t>725</t>
        </r>
      </text>
    </comment>
    <comment ref="M21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扣设计师</t>
        </r>
        <r>
          <rPr>
            <sz val="9"/>
            <rFont val="Tahoma"/>
            <charset val="134"/>
          </rPr>
          <t>150</t>
        </r>
        <r>
          <rPr>
            <sz val="9"/>
            <rFont val="宋体"/>
            <charset val="134"/>
          </rPr>
          <t>实付</t>
        </r>
        <r>
          <rPr>
            <sz val="9"/>
            <rFont val="Tahoma"/>
            <charset val="134"/>
          </rPr>
          <t>800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A13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实际预算价</t>
        </r>
        <r>
          <rPr>
            <sz val="9"/>
            <rFont val="Tahoma"/>
            <charset val="134"/>
          </rPr>
          <t>48625.5</t>
        </r>
        <r>
          <rPr>
            <sz val="9"/>
            <rFont val="宋体"/>
            <charset val="134"/>
          </rPr>
          <t>，主材</t>
        </r>
        <r>
          <rPr>
            <sz val="9"/>
            <rFont val="Tahoma"/>
            <charset val="134"/>
          </rPr>
          <t>43568</t>
        </r>
      </text>
    </comment>
    <comment ref="B13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水电</t>
        </r>
        <r>
          <rPr>
            <sz val="9"/>
            <rFont val="Tahoma"/>
            <charset val="134"/>
          </rPr>
          <t>9000</t>
        </r>
        <r>
          <rPr>
            <sz val="9"/>
            <rFont val="宋体"/>
            <charset val="134"/>
          </rPr>
          <t>高干</t>
        </r>
      </text>
    </comment>
    <comment ref="A15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实际合同价</t>
        </r>
        <r>
          <rPr>
            <sz val="9"/>
            <rFont val="Tahoma"/>
            <charset val="134"/>
          </rPr>
          <t>94190</t>
        </r>
        <r>
          <rPr>
            <sz val="9"/>
            <rFont val="宋体"/>
            <charset val="134"/>
          </rPr>
          <t>，含</t>
        </r>
        <r>
          <rPr>
            <sz val="9"/>
            <rFont val="Tahoma"/>
            <charset val="134"/>
          </rPr>
          <t>9000</t>
        </r>
        <r>
          <rPr>
            <sz val="9"/>
            <rFont val="宋体"/>
            <charset val="134"/>
          </rPr>
          <t>水电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5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预收水电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B15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预收水电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B124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65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B120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水泥沙</t>
        </r>
        <r>
          <rPr>
            <sz val="9"/>
            <rFont val="Tahoma"/>
            <charset val="134"/>
          </rPr>
          <t>3640,</t>
        </r>
        <r>
          <rPr>
            <sz val="9"/>
            <rFont val="宋体"/>
            <charset val="134"/>
          </rPr>
          <t>防水</t>
        </r>
        <r>
          <rPr>
            <sz val="9"/>
            <rFont val="Tahoma"/>
            <charset val="134"/>
          </rPr>
          <t>2645</t>
        </r>
        <r>
          <rPr>
            <sz val="9"/>
            <rFont val="宋体"/>
            <charset val="134"/>
          </rPr>
          <t>，工具</t>
        </r>
        <r>
          <rPr>
            <sz val="9"/>
            <rFont val="Tahoma"/>
            <charset val="134"/>
          </rPr>
          <t>619</t>
        </r>
        <r>
          <rPr>
            <sz val="9"/>
            <rFont val="宋体"/>
            <charset val="134"/>
          </rPr>
          <t>车费</t>
        </r>
        <r>
          <rPr>
            <sz val="9"/>
            <rFont val="Tahoma"/>
            <charset val="134"/>
          </rPr>
          <t>182</t>
        </r>
        <r>
          <rPr>
            <sz val="9"/>
            <rFont val="宋体"/>
            <charset val="134"/>
          </rPr>
          <t>二手车</t>
        </r>
        <r>
          <rPr>
            <sz val="9"/>
            <rFont val="Tahoma"/>
            <charset val="134"/>
          </rPr>
          <t>565</t>
        </r>
        <r>
          <rPr>
            <sz val="9"/>
            <rFont val="宋体"/>
            <charset val="134"/>
          </rPr>
          <t>公用品</t>
        </r>
        <r>
          <rPr>
            <sz val="9"/>
            <rFont val="Tahoma"/>
            <charset val="134"/>
          </rPr>
          <t>116</t>
        </r>
        <r>
          <rPr>
            <sz val="9"/>
            <rFont val="宋体"/>
            <charset val="134"/>
          </rPr>
          <t>别墅垃圾清理</t>
        </r>
        <r>
          <rPr>
            <sz val="9"/>
            <rFont val="Tahoma"/>
            <charset val="134"/>
          </rPr>
          <t>700</t>
        </r>
        <r>
          <rPr>
            <sz val="9"/>
            <rFont val="宋体"/>
            <charset val="134"/>
          </rPr>
          <t>形象物料</t>
        </r>
        <r>
          <rPr>
            <sz val="9"/>
            <rFont val="Tahoma"/>
            <charset val="134"/>
          </rPr>
          <t>110</t>
        </r>
        <r>
          <rPr>
            <sz val="9"/>
            <rFont val="宋体"/>
            <charset val="134"/>
          </rPr>
          <t>慰问工人餐</t>
        </r>
        <r>
          <rPr>
            <sz val="9"/>
            <rFont val="Tahoma"/>
            <charset val="134"/>
          </rPr>
          <t>270</t>
        </r>
        <r>
          <rPr>
            <sz val="9"/>
            <rFont val="宋体"/>
            <charset val="134"/>
          </rPr>
          <t>车费</t>
        </r>
        <r>
          <rPr>
            <sz val="9"/>
            <rFont val="Tahoma"/>
            <charset val="134"/>
          </rPr>
          <t>78</t>
        </r>
      </text>
    </comment>
    <comment ref="B130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水泥沙</t>
        </r>
        <r>
          <rPr>
            <sz val="9"/>
            <rFont val="Tahoma"/>
            <charset val="134"/>
          </rPr>
          <t>3640,</t>
        </r>
        <r>
          <rPr>
            <sz val="9"/>
            <rFont val="宋体"/>
            <charset val="134"/>
          </rPr>
          <t>防水</t>
        </r>
        <r>
          <rPr>
            <sz val="9"/>
            <rFont val="Tahoma"/>
            <charset val="134"/>
          </rPr>
          <t>2645</t>
        </r>
        <r>
          <rPr>
            <sz val="9"/>
            <rFont val="宋体"/>
            <charset val="134"/>
          </rPr>
          <t>，工具</t>
        </r>
        <r>
          <rPr>
            <sz val="9"/>
            <rFont val="Tahoma"/>
            <charset val="134"/>
          </rPr>
          <t>619</t>
        </r>
        <r>
          <rPr>
            <sz val="9"/>
            <rFont val="宋体"/>
            <charset val="134"/>
          </rPr>
          <t>车费</t>
        </r>
        <r>
          <rPr>
            <sz val="9"/>
            <rFont val="Tahoma"/>
            <charset val="134"/>
          </rPr>
          <t>182</t>
        </r>
        <r>
          <rPr>
            <sz val="9"/>
            <rFont val="宋体"/>
            <charset val="134"/>
          </rPr>
          <t>二手车</t>
        </r>
        <r>
          <rPr>
            <sz val="9"/>
            <rFont val="Tahoma"/>
            <charset val="134"/>
          </rPr>
          <t>565</t>
        </r>
        <r>
          <rPr>
            <sz val="9"/>
            <rFont val="宋体"/>
            <charset val="134"/>
          </rPr>
          <t>公用品</t>
        </r>
        <r>
          <rPr>
            <sz val="9"/>
            <rFont val="Tahoma"/>
            <charset val="134"/>
          </rPr>
          <t>116</t>
        </r>
        <r>
          <rPr>
            <sz val="9"/>
            <rFont val="宋体"/>
            <charset val="134"/>
          </rPr>
          <t>别墅垃圾清理</t>
        </r>
        <r>
          <rPr>
            <sz val="9"/>
            <rFont val="Tahoma"/>
            <charset val="134"/>
          </rPr>
          <t>700</t>
        </r>
        <r>
          <rPr>
            <sz val="9"/>
            <rFont val="宋体"/>
            <charset val="134"/>
          </rPr>
          <t>形象物料</t>
        </r>
        <r>
          <rPr>
            <sz val="9"/>
            <rFont val="Tahoma"/>
            <charset val="134"/>
          </rPr>
          <t>110</t>
        </r>
        <r>
          <rPr>
            <sz val="9"/>
            <rFont val="宋体"/>
            <charset val="134"/>
          </rPr>
          <t>慰问工人餐</t>
        </r>
        <r>
          <rPr>
            <sz val="9"/>
            <rFont val="Tahoma"/>
            <charset val="134"/>
          </rPr>
          <t>270</t>
        </r>
        <r>
          <rPr>
            <sz val="9"/>
            <rFont val="宋体"/>
            <charset val="134"/>
          </rPr>
          <t>车费</t>
        </r>
        <r>
          <rPr>
            <sz val="9"/>
            <rFont val="Tahoma"/>
            <charset val="134"/>
          </rPr>
          <t>78</t>
        </r>
      </text>
    </comment>
  </commentList>
</comments>
</file>

<file path=xl/comments7.xml><?xml version="1.0" encoding="utf-8"?>
<comments xmlns="http://schemas.openxmlformats.org/spreadsheetml/2006/main">
  <authors>
    <author>PC</author>
  </authors>
  <commentList>
    <comment ref="B11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2770+199.8</t>
        </r>
      </text>
    </comment>
  </commentList>
</comments>
</file>

<file path=xl/comments8.xml><?xml version="1.0" encoding="utf-8"?>
<comments xmlns="http://schemas.openxmlformats.org/spreadsheetml/2006/main">
  <authors>
    <author>PC</author>
  </authors>
  <commentList>
    <comment ref="B11" authorId="0">
      <text>
        <r>
          <rPr>
            <b/>
            <sz val="9"/>
            <rFont val="Tahoma"/>
            <charset val="134"/>
          </rPr>
          <t>PC: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2770+323.42</t>
        </r>
      </text>
    </comment>
  </commentList>
</comments>
</file>

<file path=xl/sharedStrings.xml><?xml version="1.0" encoding="utf-8"?>
<sst xmlns="http://schemas.openxmlformats.org/spreadsheetml/2006/main" count="1982">
  <si>
    <t xml:space="preserve">  </t>
  </si>
  <si>
    <t>2016年已签合同备案</t>
  </si>
  <si>
    <t>序
号</t>
  </si>
  <si>
    <t>合同编号</t>
  </si>
  <si>
    <t>业主资料</t>
  </si>
  <si>
    <t>签合同
日期</t>
  </si>
  <si>
    <t>工
期</t>
  </si>
  <si>
    <t>工程总价</t>
  </si>
  <si>
    <t>已收款</t>
  </si>
  <si>
    <t>设计师</t>
  </si>
  <si>
    <t>业务员</t>
  </si>
  <si>
    <t>项目经理</t>
  </si>
  <si>
    <t>开工提成</t>
  </si>
  <si>
    <t>完工提成</t>
  </si>
  <si>
    <t>效果图报价</t>
  </si>
  <si>
    <t>效果图制作</t>
  </si>
  <si>
    <t>效果图打印</t>
  </si>
  <si>
    <t>施工图报价</t>
  </si>
  <si>
    <t>实发施工图</t>
  </si>
  <si>
    <t>优惠项目</t>
  </si>
  <si>
    <t>备注</t>
  </si>
  <si>
    <t>工程名称</t>
  </si>
  <si>
    <t>姓名</t>
  </si>
  <si>
    <t>联系电话</t>
  </si>
  <si>
    <t>LY2016001</t>
  </si>
  <si>
    <t>时间公园E69栋101</t>
  </si>
  <si>
    <t>郭玉华</t>
  </si>
  <si>
    <t>袁景</t>
  </si>
  <si>
    <t>段小华</t>
  </si>
  <si>
    <t>2张300元</t>
  </si>
  <si>
    <t>LY2016002</t>
  </si>
  <si>
    <t>春江花月24#1401</t>
  </si>
  <si>
    <t>郭柏林</t>
  </si>
  <si>
    <t>韩鑫桦</t>
  </si>
  <si>
    <r>
      <rPr>
        <sz val="11"/>
        <color indexed="8"/>
        <rFont val="宋体"/>
        <charset val="134"/>
      </rPr>
      <t>500+</t>
    </r>
    <r>
      <rPr>
        <sz val="11"/>
        <color indexed="8"/>
        <rFont val="宋体"/>
        <charset val="134"/>
      </rPr>
      <t>560（8.19发）</t>
    </r>
  </si>
  <si>
    <t>LY2016003</t>
  </si>
  <si>
    <t>美地亚天骏7#802</t>
  </si>
  <si>
    <t>徐晨玮</t>
  </si>
  <si>
    <t>魏才</t>
  </si>
  <si>
    <t>谢文杰</t>
  </si>
  <si>
    <t>钟小龙</t>
  </si>
  <si>
    <t>912.5+912.5</t>
  </si>
  <si>
    <t>年底钜惠活动</t>
  </si>
  <si>
    <t>贷款客户</t>
  </si>
  <si>
    <t>LY2016004</t>
  </si>
  <si>
    <t>中海东郡B区5#2006</t>
  </si>
  <si>
    <t>龚卉芳</t>
  </si>
  <si>
    <t>丁善亮</t>
  </si>
  <si>
    <t>1266+1266</t>
  </si>
  <si>
    <t>日立空调</t>
  </si>
  <si>
    <t>李瑞欢</t>
  </si>
  <si>
    <t>LY2016005</t>
  </si>
  <si>
    <t>美地亚天骏2#602</t>
  </si>
  <si>
    <t>罗伟</t>
  </si>
  <si>
    <t>郭诗斌</t>
  </si>
  <si>
    <t>黄平忠</t>
  </si>
  <si>
    <t>750+750</t>
  </si>
  <si>
    <t>LY2016006</t>
  </si>
  <si>
    <t>公园首府8#2903</t>
  </si>
  <si>
    <t>欧阳晓兰</t>
  </si>
  <si>
    <t>LY2016007</t>
  </si>
  <si>
    <t>尚江尊品二期3#C区302</t>
  </si>
  <si>
    <t>钟娟华</t>
  </si>
  <si>
    <t>刘天源</t>
  </si>
  <si>
    <t>1050+1050</t>
  </si>
  <si>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00+300</t>
    </r>
  </si>
  <si>
    <t>85折</t>
  </si>
  <si>
    <t>LY2016008</t>
  </si>
  <si>
    <t>美地亚天骏4#1601</t>
  </si>
  <si>
    <t>沈学亮</t>
  </si>
  <si>
    <t>黄继华</t>
  </si>
  <si>
    <r>
      <rPr>
        <sz val="11"/>
        <color indexed="10"/>
        <rFont val="宋体"/>
        <charset val="134"/>
      </rPr>
      <t>1250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500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750</t>
    </r>
  </si>
  <si>
    <t>800+450</t>
  </si>
  <si>
    <t>LY2016009</t>
  </si>
  <si>
    <t>于都枫叶花园三路</t>
  </si>
  <si>
    <t>刘曙辉</t>
  </si>
  <si>
    <t>10.15完工</t>
  </si>
  <si>
    <t>LY2016010</t>
  </si>
  <si>
    <t>锦绣虔诚1#2502</t>
  </si>
  <si>
    <t>梅正春</t>
  </si>
  <si>
    <t>钟万丽</t>
  </si>
  <si>
    <t>LY2016011</t>
  </si>
  <si>
    <t>中洋公园首府5#1803</t>
  </si>
  <si>
    <t>段小军/陈芳芳</t>
  </si>
  <si>
    <t>LY2016012</t>
  </si>
  <si>
    <t>中洋公园首府8#1401</t>
  </si>
  <si>
    <t>刘亮亮/肖丽英</t>
  </si>
  <si>
    <t>LY2016013</t>
  </si>
  <si>
    <t>华润幸福里12#808</t>
  </si>
  <si>
    <t>余志云</t>
  </si>
  <si>
    <t>陈银优</t>
  </si>
  <si>
    <t>500+500+1353</t>
  </si>
  <si>
    <t>LY2016014</t>
  </si>
  <si>
    <t>公园首府8#1701</t>
  </si>
  <si>
    <t>梁煌</t>
  </si>
  <si>
    <t>看工地学装修活动</t>
  </si>
  <si>
    <t>LY2016015</t>
  </si>
  <si>
    <t>江山里9#1304</t>
  </si>
  <si>
    <t>王志红</t>
  </si>
  <si>
    <t>925+925</t>
  </si>
  <si>
    <r>
      <rPr>
        <sz val="11"/>
        <rFont val="新宋体"/>
        <charset val="134"/>
      </rPr>
      <t>800+150改图费</t>
    </r>
    <r>
      <rPr>
        <sz val="11"/>
        <color indexed="10"/>
        <rFont val="新宋体"/>
        <charset val="134"/>
      </rPr>
      <t>+</t>
    </r>
    <r>
      <rPr>
        <sz val="11"/>
        <rFont val="新宋体"/>
        <charset val="134"/>
      </rPr>
      <t>2张100元</t>
    </r>
  </si>
  <si>
    <t>LY2016016</t>
  </si>
  <si>
    <t>华润幸福里10#1308</t>
  </si>
  <si>
    <t>曾罗发/李满红</t>
  </si>
  <si>
    <t>宁梅</t>
  </si>
  <si>
    <t>1250+1250</t>
  </si>
  <si>
    <t>LY2016018</t>
  </si>
  <si>
    <t>尚江尊品2#902</t>
  </si>
  <si>
    <t>章少华</t>
  </si>
  <si>
    <t>崔小涛</t>
  </si>
  <si>
    <t>950+950</t>
  </si>
  <si>
    <r>
      <rPr>
        <sz val="11"/>
        <rFont val="新宋体"/>
        <charset val="134"/>
      </rPr>
      <t>5张750元+</t>
    </r>
    <r>
      <rPr>
        <sz val="11"/>
        <color indexed="10"/>
        <rFont val="新宋体"/>
        <charset val="134"/>
      </rPr>
      <t>2张400元</t>
    </r>
  </si>
  <si>
    <t>名盘贵府</t>
  </si>
  <si>
    <t>LY2016020</t>
  </si>
  <si>
    <t>宝能太古城G栋2602</t>
  </si>
  <si>
    <t>刘高兵</t>
  </si>
  <si>
    <t>段秀娟</t>
  </si>
  <si>
    <t>1500+1500</t>
  </si>
  <si>
    <t>名盘贵府样板房活动</t>
  </si>
  <si>
    <t>水岸新天水疗会所</t>
  </si>
  <si>
    <t>朱丽华</t>
  </si>
  <si>
    <t>LY2016022</t>
  </si>
  <si>
    <t>39铂悦公馆15#404王军波</t>
  </si>
  <si>
    <t>王军波</t>
  </si>
  <si>
    <t>欧阳毅</t>
  </si>
  <si>
    <t>黄石明</t>
  </si>
  <si>
    <t>800+800</t>
  </si>
  <si>
    <t>LY2016026</t>
  </si>
  <si>
    <t>皇朝布艺</t>
  </si>
  <si>
    <t>廖如英</t>
  </si>
  <si>
    <t>2325+2325</t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</si>
  <si>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Y201602</t>
    </r>
    <r>
      <rPr>
        <sz val="11"/>
        <color indexed="8"/>
        <rFont val="宋体"/>
        <charset val="134"/>
      </rPr>
      <t>7</t>
    </r>
  </si>
  <si>
    <t>玖珑湾6-1702</t>
  </si>
  <si>
    <t>彭慧慧</t>
  </si>
  <si>
    <t>刘红春</t>
  </si>
  <si>
    <t>928+928</t>
  </si>
  <si>
    <r>
      <rPr>
        <sz val="11"/>
        <color indexed="8"/>
        <rFont val="宋体"/>
        <charset val="134"/>
      </rPr>
      <t>3张</t>
    </r>
    <r>
      <rPr>
        <sz val="11"/>
        <color indexed="8"/>
        <rFont val="宋体"/>
        <charset val="134"/>
      </rPr>
      <t>450</t>
    </r>
  </si>
  <si>
    <t>未谈优惠</t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</si>
  <si>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Y20160</t>
    </r>
    <r>
      <rPr>
        <sz val="11"/>
        <color indexed="8"/>
        <rFont val="宋体"/>
        <charset val="134"/>
      </rPr>
      <t>28</t>
    </r>
  </si>
  <si>
    <t>水游城3#2304</t>
  </si>
  <si>
    <t>刘运发生</t>
  </si>
  <si>
    <t>尹春辉</t>
  </si>
  <si>
    <t>3张450+60</t>
  </si>
  <si>
    <t>开春钜惠</t>
  </si>
  <si>
    <t>九方57°湘</t>
  </si>
  <si>
    <t>谢剑云</t>
  </si>
  <si>
    <t>公园大观</t>
  </si>
  <si>
    <r>
      <rPr>
        <sz val="11"/>
        <color indexed="8"/>
        <rFont val="宋体"/>
        <charset val="134"/>
      </rPr>
      <t>公园大观2</t>
    </r>
    <r>
      <rPr>
        <sz val="11"/>
        <color indexed="8"/>
        <rFont val="宋体"/>
        <charset val="134"/>
      </rPr>
      <t>#</t>
    </r>
  </si>
  <si>
    <t>LY20160030</t>
  </si>
  <si>
    <t>于都水岸新城别墅</t>
  </si>
  <si>
    <t>谢阳红/谢志凌</t>
  </si>
  <si>
    <t>1500+1500+450</t>
  </si>
  <si>
    <t>28丽水明珠14#1102.1202装修订金071</t>
  </si>
  <si>
    <t>丽水</t>
  </si>
  <si>
    <t>锦绣路肖斌办公室</t>
  </si>
  <si>
    <t>肖斌</t>
  </si>
  <si>
    <t>2张400</t>
  </si>
  <si>
    <t>LY20160032</t>
  </si>
  <si>
    <t>28水韵嘉城10#203杨炎装修订金042</t>
  </si>
  <si>
    <t>杨炎</t>
  </si>
  <si>
    <t>LY20160035</t>
  </si>
  <si>
    <t>中海派8#1306（398合同）</t>
  </si>
  <si>
    <t>钟永春</t>
  </si>
  <si>
    <t>刘富</t>
  </si>
  <si>
    <t>2张+445+445</t>
  </si>
  <si>
    <t>1项+400</t>
  </si>
  <si>
    <t>1项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</si>
  <si>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98合同</t>
    </r>
  </si>
  <si>
    <t>LY20160038</t>
  </si>
  <si>
    <t>中海派8#1106（398合同）</t>
  </si>
  <si>
    <t>袁桥英</t>
  </si>
  <si>
    <t>2张+465+465</t>
  </si>
  <si>
    <t>LY20160041</t>
  </si>
  <si>
    <t>状元府邸15#701</t>
  </si>
  <si>
    <t>熊亮</t>
  </si>
  <si>
    <t>肖龙深</t>
  </si>
  <si>
    <t>800+825</t>
  </si>
  <si>
    <t>2张350</t>
  </si>
  <si>
    <t>浓情端午活动</t>
  </si>
  <si>
    <t>LY20160044</t>
  </si>
  <si>
    <t>中海国际中海派6#2401</t>
  </si>
  <si>
    <t>董丽凤</t>
  </si>
  <si>
    <t>500+600</t>
  </si>
  <si>
    <t>11.29看工地优惠细则</t>
  </si>
  <si>
    <t>LY20160047</t>
  </si>
  <si>
    <t>021中海派7#3201刘畅装修定金052</t>
  </si>
  <si>
    <t>刘畅</t>
  </si>
  <si>
    <t>5000+22440</t>
  </si>
  <si>
    <t>3张</t>
  </si>
  <si>
    <t>1项+600</t>
  </si>
  <si>
    <t>LY20160050</t>
  </si>
  <si>
    <t>010宝能太古城F栋2602刘懿蘋装修定金</t>
  </si>
  <si>
    <t>刘懿蘋</t>
  </si>
  <si>
    <t>5000+37000</t>
  </si>
  <si>
    <t>500+1000</t>
  </si>
  <si>
    <t>LY20160053</t>
  </si>
  <si>
    <t>024宝能太古城1#1403</t>
  </si>
  <si>
    <t>张璟琳</t>
  </si>
  <si>
    <t>5000+22000</t>
  </si>
  <si>
    <t>LY20160056</t>
  </si>
  <si>
    <t>09宝能太古城E#3001赖立东装修定金032</t>
  </si>
  <si>
    <t>赖立东</t>
  </si>
  <si>
    <t>5000+30000</t>
  </si>
  <si>
    <t>1600+1400</t>
  </si>
  <si>
    <t>LY20160059</t>
  </si>
  <si>
    <t>06中央星城5#1104/1106</t>
  </si>
  <si>
    <t>李美华</t>
  </si>
  <si>
    <t>5000+50000</t>
  </si>
  <si>
    <t>400+400+3张550+6张1200</t>
  </si>
  <si>
    <r>
      <rPr>
        <sz val="11"/>
        <color indexed="8"/>
        <rFont val="宋体"/>
        <charset val="134"/>
      </rPr>
      <t>LY2016006</t>
    </r>
    <r>
      <rPr>
        <sz val="11"/>
        <color indexed="8"/>
        <rFont val="宋体"/>
        <charset val="134"/>
      </rPr>
      <t>1</t>
    </r>
  </si>
  <si>
    <t>31隐龙山庄30#501陈玉莲一期工程款</t>
  </si>
  <si>
    <t>陈玉莲</t>
  </si>
  <si>
    <t>20000+23000</t>
  </si>
  <si>
    <t>1075+1075</t>
  </si>
  <si>
    <r>
      <rPr>
        <sz val="11"/>
        <color indexed="8"/>
        <rFont val="宋体"/>
        <charset val="134"/>
      </rPr>
      <t>LY2016006</t>
    </r>
    <r>
      <rPr>
        <sz val="11"/>
        <color indexed="8"/>
        <rFont val="宋体"/>
        <charset val="134"/>
      </rPr>
      <t>4</t>
    </r>
  </si>
  <si>
    <t>30隐龙山庄30#601肖丽珍一期工程款</t>
  </si>
  <si>
    <t>肖丽珍</t>
  </si>
  <si>
    <t>1125+1125</t>
  </si>
  <si>
    <t>LY20160067</t>
  </si>
  <si>
    <t>32中海派5#1801赖邦遂第一期工程款</t>
  </si>
  <si>
    <t>赖邦遂</t>
  </si>
  <si>
    <t>28000+16500</t>
  </si>
  <si>
    <t>严仁</t>
  </si>
  <si>
    <t>825+825+660</t>
  </si>
  <si>
    <t>4张700</t>
  </si>
  <si>
    <t>LY20160068</t>
  </si>
  <si>
    <t>赣州市宁泰房地产开发有限公司</t>
  </si>
  <si>
    <t>程其武</t>
  </si>
  <si>
    <t>LY20160069</t>
  </si>
  <si>
    <t>24国际时代16#2202赖燕装修定金</t>
  </si>
  <si>
    <t>赖彦燕</t>
  </si>
  <si>
    <t>2016.10.26终止合同</t>
  </si>
  <si>
    <t>5000+27500</t>
  </si>
  <si>
    <t>812.5+812.5+812.5</t>
  </si>
  <si>
    <t>3张550</t>
  </si>
  <si>
    <t>LY20160070</t>
  </si>
  <si>
    <t>19山与城16#504杨梅装修定金</t>
  </si>
  <si>
    <t>杨梅</t>
  </si>
  <si>
    <t>5000+54160+10000</t>
  </si>
  <si>
    <t>黄桂春</t>
  </si>
  <si>
    <t>八周年庆活动贷款客户</t>
  </si>
  <si>
    <t>LY20160073</t>
  </si>
  <si>
    <t>20兴国自建别墅谢红平</t>
  </si>
  <si>
    <t>谢红平</t>
  </si>
  <si>
    <t>5000+20000</t>
  </si>
  <si>
    <t>LY20160079</t>
  </si>
  <si>
    <t>26中海派6#2706装修定金</t>
  </si>
  <si>
    <t>李雨桐</t>
  </si>
  <si>
    <r>
      <rPr>
        <sz val="11"/>
        <color indexed="8"/>
        <rFont val="宋体"/>
        <charset val="134"/>
      </rPr>
      <t>5000</t>
    </r>
    <r>
      <rPr>
        <sz val="11"/>
        <color indexed="8"/>
        <rFont val="宋体"/>
        <charset val="134"/>
      </rPr>
      <t>+26350</t>
    </r>
  </si>
  <si>
    <t>783.75+783.75+783.75</t>
  </si>
  <si>
    <t>八周年</t>
  </si>
  <si>
    <t>LY20160082</t>
  </si>
  <si>
    <t>31玖珑湾4#1606肖隆学装修定金071</t>
  </si>
  <si>
    <t>肖隆学</t>
  </si>
  <si>
    <t>5000+35000+40000</t>
  </si>
  <si>
    <t>纯设计</t>
  </si>
  <si>
    <t>赣州宣佳房地产开发有限公司（世纪嘉园）</t>
  </si>
  <si>
    <t>35035.2+43794</t>
  </si>
  <si>
    <t>LY20160085</t>
  </si>
  <si>
    <t>中海锦园6#2504</t>
  </si>
  <si>
    <t>李菲菲</t>
  </si>
  <si>
    <r>
      <rPr>
        <sz val="11"/>
        <color indexed="8"/>
        <rFont val="宋体"/>
        <charset val="134"/>
      </rPr>
      <t>5000</t>
    </r>
    <r>
      <rPr>
        <sz val="11"/>
        <color indexed="8"/>
        <rFont val="宋体"/>
        <charset val="134"/>
      </rPr>
      <t>+29860</t>
    </r>
  </si>
  <si>
    <t>赖扬鸣</t>
  </si>
  <si>
    <t>八周年庆活动，</t>
  </si>
  <si>
    <t>LY20160088</t>
  </si>
  <si>
    <t>36华润幸福10#2603谢金平装修定金</t>
  </si>
  <si>
    <t>谢金平</t>
  </si>
  <si>
    <t>5000+20000+8460</t>
  </si>
  <si>
    <t>LY20160091</t>
  </si>
  <si>
    <t>12尚江尊品3#1201温向宇装修定金</t>
  </si>
  <si>
    <t>温向宇</t>
  </si>
  <si>
    <t>3000+50000</t>
  </si>
  <si>
    <t>LY20160094</t>
  </si>
  <si>
    <t>30华奕太极健身馆朱宇装修定金071（卫府里）</t>
  </si>
  <si>
    <t>朱宇</t>
  </si>
  <si>
    <t>3000+40000+35000+30000</t>
  </si>
  <si>
    <t>LY20160097</t>
  </si>
  <si>
    <t>中央星城北苑7#902</t>
  </si>
  <si>
    <t>黄炳秀/陈功来</t>
  </si>
  <si>
    <t>5000+26500+24988</t>
  </si>
  <si>
    <t>LY20160100</t>
  </si>
  <si>
    <t>龙湾上和城2#702</t>
  </si>
  <si>
    <t>吴晓梅</t>
  </si>
  <si>
    <t>5000+51890</t>
  </si>
  <si>
    <t>128㎡*30=3840</t>
  </si>
  <si>
    <t>LY20160103</t>
  </si>
  <si>
    <t>海亮天城2#701</t>
  </si>
  <si>
    <t>宋国岐</t>
  </si>
  <si>
    <t>5000+37176</t>
  </si>
  <si>
    <t>八周年庆活动</t>
  </si>
  <si>
    <t>LY20160104</t>
  </si>
  <si>
    <t>02于都金水湾E栋901</t>
  </si>
  <si>
    <t>刘凌琦</t>
  </si>
  <si>
    <t>LY20160106</t>
  </si>
  <si>
    <t>水游城1#3207</t>
  </si>
  <si>
    <t>温永红</t>
  </si>
  <si>
    <t xml:space="preserve"> </t>
  </si>
  <si>
    <t>罗才煊</t>
  </si>
  <si>
    <t>LY20160107</t>
  </si>
  <si>
    <t>011尚江尊品3#B区1601</t>
  </si>
  <si>
    <t>申继斌</t>
  </si>
  <si>
    <t>5000+60000</t>
  </si>
  <si>
    <t>李兴</t>
  </si>
  <si>
    <t>LY20160108</t>
  </si>
  <si>
    <t>红树林酒店</t>
  </si>
  <si>
    <t>曾小兰</t>
  </si>
  <si>
    <t>11月17号</t>
  </si>
  <si>
    <t>LY20160109</t>
  </si>
  <si>
    <t>江山里三期7-2706</t>
  </si>
  <si>
    <t>肖飞</t>
  </si>
  <si>
    <t>11月19号</t>
  </si>
  <si>
    <t>LY20160110</t>
  </si>
  <si>
    <t>05起点壹中心1#1803</t>
  </si>
  <si>
    <t>张盛东</t>
  </si>
  <si>
    <t>10月26号</t>
  </si>
  <si>
    <t>5000+38000</t>
  </si>
  <si>
    <t>段子眉</t>
  </si>
  <si>
    <t>16寻乌迎宾馆装修订金025</t>
  </si>
  <si>
    <t>寻乌迎宾馆</t>
  </si>
  <si>
    <t>15000+33000+12000</t>
  </si>
  <si>
    <t>中海派6#302</t>
  </si>
  <si>
    <t>吴郁华</t>
  </si>
  <si>
    <t>7-11退</t>
  </si>
  <si>
    <t>江山里8#1002</t>
  </si>
  <si>
    <t>邱小明</t>
  </si>
  <si>
    <t>5-23退</t>
  </si>
  <si>
    <t>06中海派3#1901张沥文装修订金026</t>
  </si>
  <si>
    <t>张沥文</t>
  </si>
  <si>
    <t>25水游城1#3208温明芳装修订金42</t>
  </si>
  <si>
    <t>温明芳</t>
  </si>
  <si>
    <t>6-4退</t>
  </si>
  <si>
    <t>36水韵嘉城16#1006梁双装修定金</t>
  </si>
  <si>
    <t>梁双</t>
  </si>
  <si>
    <t>13恒大名都4#1502罗润生装修定金025</t>
  </si>
  <si>
    <t>罗润生</t>
  </si>
  <si>
    <t>5-11退</t>
  </si>
  <si>
    <t>15水游城1#808卢龙祥装修定金025</t>
  </si>
  <si>
    <t>卢龙祥</t>
  </si>
  <si>
    <t>01宝能太古城2#1502曾小春装修定金</t>
  </si>
  <si>
    <t>曾小春</t>
  </si>
  <si>
    <t>5-8退款</t>
  </si>
  <si>
    <t>24于都枫叶花园D1#9单元101张海平装修定金047</t>
  </si>
  <si>
    <t>尚江尊品1#2304</t>
  </si>
  <si>
    <t>梅丽/杜</t>
  </si>
  <si>
    <t>3张550+180+300+180</t>
  </si>
  <si>
    <t>名盘贵府样板房</t>
  </si>
  <si>
    <t>于都枫叶花园</t>
  </si>
  <si>
    <t>卢总</t>
  </si>
  <si>
    <r>
      <rPr>
        <sz val="11"/>
        <color indexed="8"/>
        <rFont val="宋体"/>
        <charset val="134"/>
      </rPr>
      <t>7张1450+</t>
    </r>
    <r>
      <rPr>
        <sz val="11"/>
        <color indexed="10"/>
        <rFont val="宋体"/>
        <charset val="134"/>
      </rPr>
      <t>2张400</t>
    </r>
  </si>
  <si>
    <t>019起点壹中心1#1904崔总装修定金081</t>
  </si>
  <si>
    <t>崔强</t>
  </si>
  <si>
    <t>5000+2000（6-18）</t>
  </si>
  <si>
    <t>022宝能城8#1302赖伟华装修定金015</t>
  </si>
  <si>
    <t>赖伟华</t>
  </si>
  <si>
    <t>05天韵雅苑5#1901肖艺婷设计定金</t>
  </si>
  <si>
    <t>肖艺婷</t>
  </si>
  <si>
    <t>011于都金水湾B栋1202孙琴丽装修定金</t>
  </si>
  <si>
    <t>孙琴丽</t>
  </si>
  <si>
    <t>27中海派5#1801赖浩装修定金</t>
  </si>
  <si>
    <t>赖浩</t>
  </si>
  <si>
    <r>
      <rPr>
        <sz val="11"/>
        <color rgb="FF000000"/>
        <rFont val="宋体"/>
        <charset val="134"/>
      </rPr>
      <t>08</t>
    </r>
    <r>
      <rPr>
        <sz val="12"/>
        <rFont val="宋体"/>
        <charset val="134"/>
      </rPr>
      <t>丽景江山1</t>
    </r>
    <r>
      <rPr>
        <sz val="11"/>
        <color rgb="FF000000"/>
        <rFont val="宋体"/>
        <charset val="134"/>
      </rPr>
      <t>#1901宋涛装修定金</t>
    </r>
  </si>
  <si>
    <t>宋涛</t>
  </si>
  <si>
    <t>收城央一品3-2301/2102装修定金</t>
  </si>
  <si>
    <t>陈辉雄</t>
  </si>
  <si>
    <t>11月9号</t>
  </si>
  <si>
    <t>合同目录</t>
  </si>
  <si>
    <t>合同基本资料</t>
  </si>
  <si>
    <t>业主姓名</t>
  </si>
  <si>
    <t>合同日期</t>
  </si>
  <si>
    <t>信息来源</t>
  </si>
  <si>
    <t>工期（天）</t>
  </si>
  <si>
    <t>开工日期</t>
  </si>
  <si>
    <t>完工日期</t>
  </si>
  <si>
    <t>工程监理</t>
  </si>
  <si>
    <t>折扣</t>
  </si>
  <si>
    <t>效果图费用</t>
  </si>
  <si>
    <t>施工图费用</t>
  </si>
  <si>
    <t>公司提点</t>
  </si>
  <si>
    <t>项目经理分成</t>
  </si>
  <si>
    <t>管理费</t>
  </si>
  <si>
    <t>成本总计</t>
  </si>
  <si>
    <t>项目经理剩余分成</t>
  </si>
  <si>
    <t>预算合同价</t>
  </si>
  <si>
    <t>预算新增项目</t>
  </si>
  <si>
    <t>预算新减项目</t>
  </si>
  <si>
    <t>预算总价</t>
  </si>
  <si>
    <t>本合同价未含水电项目</t>
  </si>
  <si>
    <t>合同价</t>
  </si>
  <si>
    <t>新增项目</t>
  </si>
  <si>
    <t>新减项目</t>
  </si>
  <si>
    <t>总价</t>
  </si>
  <si>
    <t>公司收款情况</t>
  </si>
  <si>
    <t>期数</t>
  </si>
  <si>
    <t>收款日期</t>
  </si>
  <si>
    <t>收款金额</t>
  </si>
  <si>
    <t>订金1</t>
  </si>
  <si>
    <t>第一期</t>
  </si>
  <si>
    <t>第二期</t>
  </si>
  <si>
    <t>第三期</t>
  </si>
  <si>
    <t>第四期</t>
  </si>
  <si>
    <t>已收款合计</t>
  </si>
  <si>
    <t>未收款合计</t>
  </si>
  <si>
    <t>公司付款情况合计：</t>
  </si>
  <si>
    <t>一、其中项目经理提成：</t>
  </si>
  <si>
    <t>46时间公园郭玉华E69-101项目经理黄平忠预支周转金037</t>
  </si>
  <si>
    <t>二、其中材料款及人工工资</t>
  </si>
  <si>
    <t>1、四大工种工资结算：</t>
  </si>
  <si>
    <t>83时间公园69#101郭玉华李建春工资048</t>
  </si>
  <si>
    <t>2、泥工材料及杂费：</t>
  </si>
  <si>
    <t>计提时间公元E69-101郭玉华03月江雄水泥沙材料019</t>
  </si>
  <si>
    <t>计提时间公元E69-101郭玉华04月江雄水泥沙材料001</t>
  </si>
  <si>
    <t>计提时间公园69-101郭玉华4-6月睿睿防水材料款034</t>
  </si>
  <si>
    <t>3、木工材料及杂费：</t>
  </si>
  <si>
    <t>4、水电材料及杂费：</t>
  </si>
  <si>
    <t>时间公园E6#9#101郭玉华水电材料费026</t>
  </si>
  <si>
    <t>5、油漆材料及杂费：</t>
  </si>
  <si>
    <t>6、杂工工人工资</t>
  </si>
  <si>
    <t>45时间公园郭玉华E69-101杂工兰秀雷打拆工资037</t>
  </si>
  <si>
    <t>08黄平忠报销-时间公园69#101郭玉华透明胶、编织袋等002</t>
  </si>
  <si>
    <t>7、杂项费用：</t>
  </si>
  <si>
    <t>材料费、人工费0.8折。本合同价已含水电，主材72473.4元未计入合同价</t>
  </si>
  <si>
    <t>134春江花月24#1401项目经理罗海波预支周转金</t>
  </si>
  <si>
    <t>58春江花月24#1401郭柏林项目经理罗海波预支周转金053</t>
  </si>
  <si>
    <t>42春江花月郭柏林24#1401电工李樟工资037</t>
  </si>
  <si>
    <t>87春江花月24#1401泥工张荣誉工资044</t>
  </si>
  <si>
    <t>春江花月24#1401郭柏林泥工张荣誉工资030</t>
  </si>
  <si>
    <t>86春江花月24#1401郭柏林木工谢秀英工资056</t>
  </si>
  <si>
    <t>028春江花月24#1401郭柏林泥工张荣誉工资022</t>
  </si>
  <si>
    <t>011春江花月24#1401郭柏林油灰工刘全明工资005</t>
  </si>
  <si>
    <t>022春江花月24#1401郭柏林油灰工刘全明工资035</t>
  </si>
  <si>
    <t>054春江花月24#1401泥工张荣誉工资051</t>
  </si>
  <si>
    <r>
      <rPr>
        <sz val="11"/>
        <color indexed="8"/>
        <rFont val="宋体"/>
        <charset val="134"/>
      </rPr>
      <t>90春江花月24#1401郭柏林灰工刘全明工资</t>
    </r>
    <r>
      <rPr>
        <sz val="11"/>
        <color indexed="8"/>
        <rFont val="宋体"/>
        <charset val="134"/>
      </rPr>
      <t>052</t>
    </r>
  </si>
  <si>
    <t>计提春江花月郭柏林1-2月江雄水泥沙材料款013</t>
  </si>
  <si>
    <t>计提春江花月郭柏林03月江雄水泥沙材料款019</t>
  </si>
  <si>
    <t>计提春江花月郭柏林03月睿睿防水材料款020</t>
  </si>
  <si>
    <t>计提春江花月郭柏林04月江雄水泥沙材料款001</t>
  </si>
  <si>
    <t>计提春江花月24栋1401郭柏林运城水泥沙04月27-30材料款003</t>
  </si>
  <si>
    <t>计提春江花月郭柏林05月运城水泥沙材料款021</t>
  </si>
  <si>
    <t>计提春江花月郭柏林06月运城水泥沙材料款035</t>
  </si>
  <si>
    <t>计提春江花月24栋1401郭柏林永幸木业材料款005</t>
  </si>
  <si>
    <t>春江花月24#1401郭柏林水电材料款044</t>
  </si>
  <si>
    <t>计提春江花月24栋1401郭柏林多乐士材料款004</t>
  </si>
  <si>
    <t>计提春江花月郭柏林4月三棵树材料款015</t>
  </si>
  <si>
    <t>计提春江花月郭柏林5月三棵树材料款016</t>
  </si>
  <si>
    <t>计提春江花月郭柏林6月多乐士材料款016</t>
  </si>
  <si>
    <t>计提春江花月郭柏林6月三棵树材料款015</t>
  </si>
  <si>
    <t>123春江花月24#1401杂工打墙、拆阳台工资031</t>
  </si>
  <si>
    <r>
      <rPr>
        <sz val="11"/>
        <color indexed="8"/>
        <rFont val="宋体"/>
        <charset val="134"/>
      </rPr>
      <t>168罗海波代李隆辉领-春江花月24#1401砌墙工资</t>
    </r>
    <r>
      <rPr>
        <sz val="11"/>
        <color indexed="8"/>
        <rFont val="宋体"/>
        <charset val="134"/>
      </rPr>
      <t>046</t>
    </r>
  </si>
  <si>
    <t>104春江花月24#1401形象保护031</t>
  </si>
  <si>
    <r>
      <rPr>
        <sz val="11"/>
        <color indexed="8"/>
        <rFont val="宋体"/>
        <charset val="134"/>
      </rPr>
      <t>169罗海波报销-春江花月24#1401拆入户门</t>
    </r>
    <r>
      <rPr>
        <sz val="11"/>
        <color indexed="8"/>
        <rFont val="宋体"/>
        <charset val="134"/>
      </rPr>
      <t>046</t>
    </r>
  </si>
  <si>
    <r>
      <rPr>
        <sz val="12"/>
        <rFont val="宋体"/>
        <charset val="134"/>
      </rPr>
      <t>47罗海波报销-春江花月24#1401安装入户大门</t>
    </r>
    <r>
      <rPr>
        <sz val="12"/>
        <rFont val="宋体"/>
        <charset val="134"/>
      </rPr>
      <t>007</t>
    </r>
  </si>
  <si>
    <r>
      <rPr>
        <sz val="11"/>
        <color indexed="8"/>
        <rFont val="宋体"/>
        <charset val="134"/>
      </rPr>
      <t>罗海波报销春江花月直钉0</t>
    </r>
    <r>
      <rPr>
        <sz val="11"/>
        <color indexed="8"/>
        <rFont val="宋体"/>
        <charset val="134"/>
      </rPr>
      <t>64</t>
    </r>
  </si>
  <si>
    <t>彭金明报销春江花月24#1401郭柏林白耐磨瓷片037</t>
  </si>
  <si>
    <t>罗海波报销春江花月24#1401郭柏林AB胶等043</t>
  </si>
  <si>
    <r>
      <rPr>
        <sz val="11"/>
        <color indexed="8"/>
        <rFont val="宋体"/>
        <charset val="134"/>
      </rPr>
      <t>罗海波报销春江花月24#1401郭柏林铝合金灶台及安装</t>
    </r>
    <r>
      <rPr>
        <sz val="11"/>
        <color indexed="8"/>
        <rFont val="宋体"/>
        <charset val="134"/>
      </rPr>
      <t>052</t>
    </r>
  </si>
  <si>
    <t>1.赠送两扇房间门、两扇洗手间铝门.</t>
  </si>
  <si>
    <t>2.赠送客厅电视柜。</t>
  </si>
  <si>
    <t>3.交5000抵9000,</t>
  </si>
  <si>
    <t>4.2016年1月13日开工优惠3000</t>
  </si>
  <si>
    <t>尾款</t>
  </si>
  <si>
    <t>交5000抵9000</t>
  </si>
  <si>
    <t>限时开工</t>
  </si>
  <si>
    <t>已结清</t>
  </si>
  <si>
    <r>
      <rPr>
        <sz val="12"/>
        <rFont val="宋体"/>
        <charset val="134"/>
      </rPr>
      <t>05美地亚天骏7#802项目经理钟小龙预支周转金</t>
    </r>
    <r>
      <rPr>
        <sz val="12"/>
        <rFont val="宋体"/>
        <charset val="134"/>
      </rPr>
      <t>003</t>
    </r>
  </si>
  <si>
    <t>美地亚天骏7#802徐晨玮项目主管李瑞欢预支周转金019</t>
  </si>
  <si>
    <t>李瑞欢预支美地亚天骏7#802徐晨玮管理工资006</t>
  </si>
  <si>
    <t>70美地亚天骏7#802徐晨玮项目经理李瑞欢工资043</t>
  </si>
  <si>
    <r>
      <rPr>
        <sz val="12"/>
        <rFont val="宋体"/>
        <charset val="134"/>
      </rPr>
      <t>16美地亚天骏7#802水电工李长富工资</t>
    </r>
    <r>
      <rPr>
        <sz val="12"/>
        <rFont val="宋体"/>
        <charset val="134"/>
      </rPr>
      <t>003</t>
    </r>
  </si>
  <si>
    <t>10美地亚天骏7#802徐晨玮泥工谢明工资003</t>
  </si>
  <si>
    <t>26美地亚天骏7#802徐晨玮木工张祖辉工资043</t>
  </si>
  <si>
    <t>美地亚天骏7#802徐晨玮木工张祖辉工资022</t>
  </si>
  <si>
    <t>025美地亚天骏7#802徐晨玮泥工谢明工资022</t>
  </si>
  <si>
    <r>
      <rPr>
        <sz val="11"/>
        <color indexed="8"/>
        <rFont val="宋体"/>
        <charset val="134"/>
      </rPr>
      <t>058美地亚天骏7#802灰工刘石明生工资</t>
    </r>
    <r>
      <rPr>
        <sz val="11"/>
        <color indexed="8"/>
        <rFont val="宋体"/>
        <charset val="134"/>
      </rPr>
      <t>056</t>
    </r>
  </si>
  <si>
    <t>019美地亚天骏7#802徐晨玮泥工谢明工资007</t>
  </si>
  <si>
    <t>美地亚天骏7#802徐晨玮木工张祖辉工资002</t>
  </si>
  <si>
    <t>美地亚天骏7#802徐晨玮灰工刘石明生工资034</t>
  </si>
  <si>
    <t>美地亚天骏7#802徐玮晨灰工刘石明生结算工资067</t>
  </si>
  <si>
    <t>125美地亚天骏7#802徐玮晨木工张祖辉结算工资068</t>
  </si>
  <si>
    <t>美地亚天骏7#802徐玮晨泥工谢明结算工资068</t>
  </si>
  <si>
    <t>美地亚天骏7#802徐玮晨电工李长富结算工资068</t>
  </si>
  <si>
    <t>计提美地亚天骏7-802徐晨玮03月份江雄水泥沙材料款019</t>
  </si>
  <si>
    <t>计提美地亚天骏7-802徐晨玮03月份睿睿防水材料款020</t>
  </si>
  <si>
    <t>计提美地亚天骏7-802徐晨玮04月份江雄水泥沙材料款001</t>
  </si>
  <si>
    <t>计提美地亚天骏7-802徐晨玮05月江雄防水材料020</t>
  </si>
  <si>
    <t>计提美地亚天骏7-802徐晨玮04月永幸木业材料005</t>
  </si>
  <si>
    <t>72美地亚天骏7#802水电材料款</t>
  </si>
  <si>
    <r>
      <rPr>
        <sz val="12"/>
        <rFont val="宋体"/>
        <charset val="134"/>
      </rPr>
      <t>04钟小龙报销-美地亚天骏7#802水电材料</t>
    </r>
    <r>
      <rPr>
        <sz val="12"/>
        <rFont val="宋体"/>
        <charset val="134"/>
      </rPr>
      <t>003</t>
    </r>
  </si>
  <si>
    <t>计提美地亚天骏7-802徐晨玮03月多乐士油漆材料007</t>
  </si>
  <si>
    <t>计提美地亚天骏7-802徐晨玮04月多乐士油漆材料004</t>
  </si>
  <si>
    <t>计提美地亚天骏7#802徐晨玮5月三棵树材料款016</t>
  </si>
  <si>
    <t>计提美地亚天骏7-802徐晨玮05月多乐士油漆材料017</t>
  </si>
  <si>
    <r>
      <rPr>
        <sz val="12"/>
        <rFont val="宋体"/>
        <charset val="134"/>
      </rPr>
      <t>42美地亚天骏7#802杂工拆墙工资</t>
    </r>
    <r>
      <rPr>
        <sz val="12"/>
        <rFont val="宋体"/>
        <charset val="134"/>
      </rPr>
      <t>003</t>
    </r>
  </si>
  <si>
    <t>09美地亚天骏7#802徐晨玮杂工谢明砌墙包管工资003</t>
  </si>
  <si>
    <t>李瑞欢报销美地亚天骏7#802徐晨玮垃圾清理及材料055</t>
  </si>
  <si>
    <t>105美地亚天骏7#802徐晨玮形象保护费031</t>
  </si>
  <si>
    <t>312钟小龙报销-美地亚天骏7#802垃圾袋076</t>
  </si>
  <si>
    <t>42钟小龙报销-美地亚天骏7#802徐晨玮结构胶013</t>
  </si>
  <si>
    <t>钟小龙报销-美地亚天骏7#802徐晨玮AB胶等032</t>
  </si>
  <si>
    <t>钟小龙报销美地亚天骏7#802徐晨玮采购实木线条032</t>
  </si>
  <si>
    <t>李瑞欢报销-美地亚天骏7#802徐晨玮拆门洞等038</t>
  </si>
  <si>
    <t>李瑞欢报销美地亚天骏7#802徐晨玮泥工点工工资076</t>
  </si>
  <si>
    <t>李瑞欢报销美地亚天骏7#802徐晨玮袋装沙076</t>
  </si>
  <si>
    <t>李瑞欢报销美地亚天骏7#802徐晨玮阳角线006</t>
  </si>
  <si>
    <t>李瑞欢报销美地亚天骏7#802徐晨玮材料上楼费及垃圾清理费047</t>
  </si>
  <si>
    <t>064美地亚天骏7#802徐晨玮保洁费060</t>
  </si>
  <si>
    <t>162美地亚天骏7#802卫生间铝门087</t>
  </si>
  <si>
    <t>164美地亚天骏7#802徐晨玮木门087</t>
  </si>
  <si>
    <t>1、交定金5000可抵9000工程款（工程造价达到8万）</t>
  </si>
  <si>
    <t>2、年前开工赠送现金红包3000元</t>
  </si>
  <si>
    <t>3、赠送三个房间实木烤漆门（尚顶木门）</t>
  </si>
  <si>
    <t>4、赠送主卫、公卫、厨房扣板</t>
  </si>
  <si>
    <r>
      <rPr>
        <sz val="12"/>
        <rFont val="宋体"/>
        <charset val="134"/>
      </rPr>
      <t>46中海国际东郡B区5#2006项目经理罗海波预支周转金</t>
    </r>
    <r>
      <rPr>
        <sz val="12"/>
        <rFont val="宋体"/>
        <charset val="134"/>
      </rPr>
      <t>007</t>
    </r>
  </si>
  <si>
    <t>70中海东郡B区5#2006龚卉芳项目经理罗海波预支周转金044</t>
  </si>
  <si>
    <r>
      <rPr>
        <sz val="11"/>
        <color indexed="8"/>
        <rFont val="宋体"/>
        <charset val="134"/>
      </rPr>
      <t>67中海国际东郡B区5#2006龚卉芳项目经理罗海波预支周转金</t>
    </r>
    <r>
      <rPr>
        <sz val="11"/>
        <color indexed="8"/>
        <rFont val="宋体"/>
        <charset val="134"/>
      </rPr>
      <t>038</t>
    </r>
  </si>
  <si>
    <t>86中海东郡B区5#2006龚卉芳泥工张荣誉工资044</t>
  </si>
  <si>
    <t>01中海东郡B区5#2006龚卉芳电工余国来工资002</t>
  </si>
  <si>
    <t>85中海国际东郡5#2006龚卉芳泥工张荣誉工资030</t>
  </si>
  <si>
    <t>87中海国际东郡B区5#2006龚卉芳木工谢秀英工资057</t>
  </si>
  <si>
    <t>018中海东郡B区5#2006龚卉芳泥工张荣誉工资037</t>
  </si>
  <si>
    <t>10中海东郡B区5#2006龚卉芳灰工刘全明工资006</t>
  </si>
  <si>
    <r>
      <rPr>
        <sz val="11"/>
        <color theme="1"/>
        <rFont val="宋体"/>
        <charset val="134"/>
      </rPr>
      <t>中海东郡B区5#2006龚卉芳电工钟厚金结算工资</t>
    </r>
    <r>
      <rPr>
        <sz val="11"/>
        <color theme="1"/>
        <rFont val="宋体"/>
        <charset val="134"/>
      </rPr>
      <t>030</t>
    </r>
  </si>
  <si>
    <r>
      <rPr>
        <sz val="11"/>
        <color theme="1"/>
        <rFont val="宋体"/>
        <charset val="134"/>
      </rPr>
      <t>中海东郡B区5#2006龚卉芳油灰工刘全明结算工资</t>
    </r>
    <r>
      <rPr>
        <sz val="11"/>
        <color theme="1"/>
        <rFont val="宋体"/>
        <charset val="134"/>
      </rPr>
      <t>030</t>
    </r>
  </si>
  <si>
    <r>
      <rPr>
        <sz val="11"/>
        <color theme="1"/>
        <rFont val="宋体"/>
        <charset val="134"/>
      </rPr>
      <t>中海东郡B区5#2006龚卉芳泥工张荣誉结算工资</t>
    </r>
    <r>
      <rPr>
        <sz val="11"/>
        <color theme="1"/>
        <rFont val="宋体"/>
        <charset val="134"/>
      </rPr>
      <t>030</t>
    </r>
  </si>
  <si>
    <t>11月26号</t>
  </si>
  <si>
    <t>中海东郡B区5#2006 木工黄卫明结算工资030</t>
  </si>
  <si>
    <t>计提中海B区5-2006龚卉芳03月份江雄水泥沙材料款019</t>
  </si>
  <si>
    <t>计提中海B区5-2006龚卉芳03月份睿睿防水材料款020</t>
  </si>
  <si>
    <t>计提中海B区5-2006龚卉芳04月份江雄水泥沙材料款001</t>
  </si>
  <si>
    <t>计提中海东郡B区5#2006龚卉芳04月永幸木业材料款005</t>
  </si>
  <si>
    <t>转账彭金明-中海东郡B区龚卉芳5#2006水电材料036</t>
  </si>
  <si>
    <t>61中海东郡B区5栋2006龚卉芳水电材料款044</t>
  </si>
  <si>
    <t>计提中海东郡B区5#2006龚卉芳03月多乐士材料款007</t>
  </si>
  <si>
    <t>计提中海东郡B区5#2006龚卉芳04月多乐士材料款004</t>
  </si>
  <si>
    <t>计提中海东郡B区5#2006龚卉芳5月三棵树材料款016</t>
  </si>
  <si>
    <t>计提中海东郡5-2006龚卉芳06月多乐士材料016</t>
  </si>
  <si>
    <r>
      <rPr>
        <sz val="11"/>
        <color indexed="8"/>
        <rFont val="宋体"/>
        <charset val="134"/>
      </rPr>
      <t>164中海东郡B区5#2006杂工打墙工资</t>
    </r>
    <r>
      <rPr>
        <sz val="11"/>
        <color indexed="8"/>
        <rFont val="宋体"/>
        <charset val="134"/>
      </rPr>
      <t>045</t>
    </r>
  </si>
  <si>
    <r>
      <rPr>
        <sz val="11"/>
        <color indexed="8"/>
        <rFont val="宋体"/>
        <charset val="134"/>
      </rPr>
      <t>162丁善亮报销-中海东郡B区5#2006采购垃圾袋、透明胶</t>
    </r>
    <r>
      <rPr>
        <sz val="11"/>
        <color indexed="8"/>
        <rFont val="宋体"/>
        <charset val="134"/>
      </rPr>
      <t>045</t>
    </r>
  </si>
  <si>
    <t>037罗海波报销中海东郡B区5#2006龚卉芳结构胶043</t>
  </si>
  <si>
    <r>
      <rPr>
        <sz val="11"/>
        <color indexed="8"/>
        <rFont val="宋体"/>
        <charset val="134"/>
      </rPr>
      <t>罗海波报销中海东郡B区5#2006龚卉芳木线条费用</t>
    </r>
    <r>
      <rPr>
        <sz val="11"/>
        <color indexed="8"/>
        <rFont val="宋体"/>
        <charset val="134"/>
      </rPr>
      <t>052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</si>
  <si>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32</t>
    </r>
    <r>
      <rPr>
        <sz val="11"/>
        <color indexed="8"/>
        <rFont val="宋体"/>
        <charset val="134"/>
      </rPr>
      <t>罗海波报销中海东郡B区5#2006龚卉芳安装房门及运费</t>
    </r>
    <r>
      <rPr>
        <sz val="11"/>
        <color indexed="8"/>
        <rFont val="宋体"/>
        <charset val="134"/>
      </rPr>
      <t>073</t>
    </r>
  </si>
  <si>
    <r>
      <rPr>
        <sz val="11"/>
        <color indexed="8"/>
        <rFont val="宋体"/>
        <charset val="134"/>
      </rPr>
      <t>149转黄琼中海东郡B区5#2006龚卉芳采购及安装石膏线</t>
    </r>
    <r>
      <rPr>
        <sz val="11"/>
        <color indexed="8"/>
        <rFont val="宋体"/>
        <charset val="134"/>
      </rPr>
      <t>080</t>
    </r>
  </si>
  <si>
    <t>016中海东郡B区5#2006龚卉芳卫生保洁008</t>
  </si>
  <si>
    <t>190日立空调公司项目经理李瑞欢预支周转金</t>
  </si>
  <si>
    <t>26日立空调店项目经理李瑞欢工资</t>
  </si>
  <si>
    <t>044日立空调项目经理李瑞欢工资047</t>
  </si>
  <si>
    <t>08梁超亮木工日立空调结算工资按95%即6300*0.95</t>
  </si>
  <si>
    <r>
      <rPr>
        <sz val="10"/>
        <rFont val="宋体"/>
        <charset val="134"/>
      </rPr>
      <t>含5</t>
    </r>
    <r>
      <rPr>
        <sz val="10"/>
        <rFont val="宋体"/>
        <charset val="134"/>
      </rPr>
      <t>%质保金</t>
    </r>
  </si>
  <si>
    <t>09刘才森报日立空调灰工结算工资按3300*0.05</t>
  </si>
  <si>
    <t>017日立空调店电工欧万按95%结算工资</t>
  </si>
  <si>
    <t>019补助日立空调店泥工江化青工资</t>
  </si>
  <si>
    <t>020日立空调店杂工打地脚清垃圾等</t>
  </si>
  <si>
    <t>34日立空调保洁费</t>
  </si>
  <si>
    <t>191李瑞欢报销-日立空调公司材料费</t>
  </si>
  <si>
    <t>192李瑞欢报销-日立空调工地材料费</t>
  </si>
  <si>
    <t>05李瑞欢报日立空调双面胶脚手架金字牌线等</t>
  </si>
  <si>
    <t>温尚荣</t>
  </si>
  <si>
    <t>1、交订金3000元可抵5000</t>
  </si>
  <si>
    <t>2、2月19日前开工赠送现金红包2000</t>
  </si>
  <si>
    <t>3、送三个房间实木门。送厨房扣板、送主卫公卫扣板。送全房饰后保洁</t>
  </si>
  <si>
    <r>
      <rPr>
        <sz val="12"/>
        <rFont val="宋体"/>
        <charset val="134"/>
      </rPr>
      <t>18美地亚天骏2#602项目经理黄平忠预支周转金</t>
    </r>
    <r>
      <rPr>
        <sz val="12"/>
        <rFont val="宋体"/>
        <charset val="134"/>
      </rPr>
      <t>005</t>
    </r>
  </si>
  <si>
    <t>08美地亚天骏2#602罗伟水电工刘上星工资004</t>
  </si>
  <si>
    <r>
      <rPr>
        <sz val="11"/>
        <color indexed="8"/>
        <rFont val="宋体"/>
        <charset val="134"/>
      </rPr>
      <t>92美地亚天骏2#602罗伟泥工李建春工资</t>
    </r>
    <r>
      <rPr>
        <sz val="11"/>
        <color indexed="8"/>
        <rFont val="宋体"/>
        <charset val="134"/>
      </rPr>
      <t>053</t>
    </r>
  </si>
  <si>
    <t>美地亚天骏2#602罗伟泥工李建春工资067</t>
  </si>
  <si>
    <t>042美地亚天骏2#602罗伟木工丁东平工资017</t>
  </si>
  <si>
    <t>071美地亚天骏2#602罗伟油漆工黄金喜生工资中041</t>
  </si>
  <si>
    <r>
      <rPr>
        <sz val="10"/>
        <rFont val="宋体"/>
        <charset val="134"/>
      </rPr>
      <t>计提美地亚天骏</t>
    </r>
    <r>
      <rPr>
        <sz val="10"/>
        <rFont val="宋体"/>
        <charset val="134"/>
      </rPr>
      <t>2-602罗伟03</t>
    </r>
    <r>
      <rPr>
        <sz val="10"/>
        <rFont val="宋体"/>
        <charset val="134"/>
      </rPr>
      <t>月份江雄水泥沙材料款0</t>
    </r>
    <r>
      <rPr>
        <sz val="10"/>
        <rFont val="宋体"/>
        <charset val="134"/>
      </rPr>
      <t>19</t>
    </r>
  </si>
  <si>
    <t>计提美地亚天骏2-602罗伟4-6月睿睿防水材料款034</t>
  </si>
  <si>
    <t>计提美地亚天骏2-602罗伟运城水泥沙06月材料款035</t>
  </si>
  <si>
    <t>计提美地亚天骏2-602罗伟运城水泥沙07月材料款023</t>
  </si>
  <si>
    <t>计提美地亚天骏2-602罗伟7-9月份江雄防水材料款020</t>
  </si>
  <si>
    <t>计提美地亚天骏2-602罗伟运城水泥沙8-9月材料款021</t>
  </si>
  <si>
    <r>
      <rPr>
        <sz val="10"/>
        <rFont val="宋体"/>
        <charset val="134"/>
      </rPr>
      <t>计提美地亚天骏</t>
    </r>
    <r>
      <rPr>
        <sz val="10"/>
        <rFont val="宋体"/>
        <charset val="134"/>
      </rPr>
      <t>2栋602罗伟08</t>
    </r>
    <r>
      <rPr>
        <sz val="10"/>
        <rFont val="宋体"/>
        <charset val="134"/>
      </rPr>
      <t>月永幸木业材料款0</t>
    </r>
    <r>
      <rPr>
        <sz val="10"/>
        <rFont val="宋体"/>
        <charset val="134"/>
      </rPr>
      <t>29</t>
    </r>
  </si>
  <si>
    <t>美地亚天骏2#602罗伟水电材料款056</t>
  </si>
  <si>
    <t>计提美地亚天骏2-602罗伟05-07月联塑材料022</t>
  </si>
  <si>
    <r>
      <rPr>
        <sz val="10"/>
        <rFont val="宋体"/>
        <charset val="134"/>
      </rPr>
      <t>计提美地亚天骏2-602罗伟07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20</t>
    </r>
  </si>
  <si>
    <r>
      <rPr>
        <sz val="10"/>
        <rFont val="宋体"/>
        <charset val="134"/>
      </rPr>
      <t>计提美地亚天骏2-602罗伟08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13</t>
    </r>
  </si>
  <si>
    <r>
      <rPr>
        <sz val="10"/>
        <rFont val="宋体"/>
        <charset val="134"/>
      </rPr>
      <t>计提美地亚天骏2-602罗伟09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01</t>
    </r>
  </si>
  <si>
    <t>11月2号</t>
  </si>
  <si>
    <t>计提美地亚天骏2-602 罗伟 10月多乐士材料款002</t>
  </si>
  <si>
    <r>
      <rPr>
        <sz val="12"/>
        <rFont val="宋体"/>
        <charset val="134"/>
      </rPr>
      <t>17美地亚天骏2#602形象保护费</t>
    </r>
    <r>
      <rPr>
        <sz val="12"/>
        <rFont val="宋体"/>
        <charset val="134"/>
      </rPr>
      <t>005</t>
    </r>
  </si>
  <si>
    <t>09美地亚天骏2#602罗伟杂工兰秀雷打拆工资024</t>
  </si>
  <si>
    <r>
      <rPr>
        <sz val="11"/>
        <color indexed="8"/>
        <rFont val="宋体"/>
        <charset val="134"/>
      </rPr>
      <t>黄平忠报销美地亚天骏2#602材料</t>
    </r>
    <r>
      <rPr>
        <sz val="11"/>
        <color indexed="8"/>
        <rFont val="宋体"/>
        <charset val="134"/>
      </rPr>
      <t>064</t>
    </r>
  </si>
  <si>
    <r>
      <rPr>
        <sz val="11"/>
        <color theme="1"/>
        <rFont val="宋体"/>
        <charset val="134"/>
      </rPr>
      <t>转张延飞美地亚天骏2#602罗伟房门白漆</t>
    </r>
    <r>
      <rPr>
        <sz val="11"/>
        <color theme="1"/>
        <rFont val="宋体"/>
        <charset val="134"/>
      </rPr>
      <t>028</t>
    </r>
  </si>
  <si>
    <r>
      <rPr>
        <sz val="9"/>
        <color indexed="12"/>
        <rFont val="新宋体"/>
        <charset val="134"/>
      </rPr>
      <t>公园首府8</t>
    </r>
    <r>
      <rPr>
        <sz val="9"/>
        <color indexed="12"/>
        <rFont val="新宋体"/>
        <charset val="134"/>
      </rPr>
      <t>#2903</t>
    </r>
  </si>
  <si>
    <r>
      <rPr>
        <sz val="9"/>
        <color indexed="12"/>
        <rFont val="新宋体"/>
        <charset val="134"/>
      </rPr>
      <t>L</t>
    </r>
    <r>
      <rPr>
        <sz val="9"/>
        <color indexed="12"/>
        <rFont val="新宋体"/>
        <charset val="134"/>
      </rPr>
      <t>Y2016006</t>
    </r>
  </si>
  <si>
    <r>
      <rPr>
        <sz val="9"/>
        <rFont val="宋体"/>
        <charset val="134"/>
      </rPr>
      <t>全屋水电不做回水系统，不做音箱线，电话线。除客餐厅外不做网络线。按1</t>
    </r>
    <r>
      <rPr>
        <sz val="9"/>
        <rFont val="宋体"/>
        <charset val="134"/>
      </rPr>
      <t>3000包干，总价55000.</t>
    </r>
  </si>
  <si>
    <t>公司首府8#2903欧阳晓兰项目经理黄平忠预支周转金003</t>
  </si>
  <si>
    <r>
      <rPr>
        <sz val="11"/>
        <color indexed="8"/>
        <rFont val="宋体"/>
        <charset val="134"/>
      </rPr>
      <t>68公园首府8#2903欧阳晓兰项目经理黄平忠预支周转金</t>
    </r>
    <r>
      <rPr>
        <sz val="11"/>
        <color indexed="8"/>
        <rFont val="宋体"/>
        <charset val="134"/>
      </rPr>
      <t>039</t>
    </r>
  </si>
  <si>
    <t>08公园首府8#2903欧阳晓兰项目经理黄平忠预支周转金007</t>
  </si>
  <si>
    <t>18公园首府8#2903欧阳晓兰水电工彭家进工资004</t>
  </si>
  <si>
    <t>公园首府8#2903欧阳晓兰泥工黄春达工资003</t>
  </si>
  <si>
    <r>
      <rPr>
        <sz val="11"/>
        <color indexed="8"/>
        <rFont val="宋体"/>
        <charset val="134"/>
      </rPr>
      <t>93公园首府8#2903欧阳晓兰木工丁东平工资</t>
    </r>
    <r>
      <rPr>
        <sz val="11"/>
        <color indexed="8"/>
        <rFont val="宋体"/>
        <charset val="134"/>
      </rPr>
      <t>053</t>
    </r>
  </si>
  <si>
    <t>07公园首府8#2903欧阳晓兰油灰工黄新军工资007</t>
  </si>
  <si>
    <t>021公园首府8#2903欧阳晓兰泥工黄春达工资011</t>
  </si>
  <si>
    <t>计提公元首府8-2903欧阳晓兰03月份江雄水泥沙材料款019</t>
  </si>
  <si>
    <t>计提公园首府5-2903欧阳晓兰4-6月睿睿防水材料款034</t>
  </si>
  <si>
    <t>计提公园首府8-2903欧阳晓兰6月份运城水泥沙材料款035</t>
  </si>
  <si>
    <t>计提公园首府8-2903欧阳晓兰江雄水泥沙07月材料款024</t>
  </si>
  <si>
    <r>
      <rPr>
        <sz val="10"/>
        <rFont val="宋体"/>
        <charset val="134"/>
      </rPr>
      <t>计提公园首府</t>
    </r>
    <r>
      <rPr>
        <sz val="10"/>
        <rFont val="宋体"/>
        <charset val="134"/>
      </rPr>
      <t>8-2903欧阳晓兰07</t>
    </r>
    <r>
      <rPr>
        <sz val="10"/>
        <rFont val="宋体"/>
        <charset val="134"/>
      </rPr>
      <t>月永幸木业材料款0</t>
    </r>
    <r>
      <rPr>
        <sz val="10"/>
        <rFont val="宋体"/>
        <charset val="134"/>
      </rPr>
      <t>21</t>
    </r>
  </si>
  <si>
    <t>公园首府8#2903欧阳晓兰水电材料款045</t>
  </si>
  <si>
    <t>68彭金明报销-公园首府8#2903欧阳晓兰水电材料费026</t>
  </si>
  <si>
    <t>计提公园首府8-2903欧阳晓兰05-07月联塑材料022</t>
  </si>
  <si>
    <r>
      <rPr>
        <sz val="10"/>
        <rFont val="宋体"/>
        <charset val="134"/>
      </rPr>
      <t>计提公园首府</t>
    </r>
    <r>
      <rPr>
        <sz val="10"/>
        <rFont val="宋体"/>
        <charset val="134"/>
      </rPr>
      <t>8-2903欧阳晓兰06</t>
    </r>
    <r>
      <rPr>
        <sz val="10"/>
        <rFont val="宋体"/>
        <charset val="134"/>
      </rPr>
      <t>月多乐士材料款0</t>
    </r>
    <r>
      <rPr>
        <sz val="10"/>
        <rFont val="宋体"/>
        <charset val="134"/>
      </rPr>
      <t>16</t>
    </r>
  </si>
  <si>
    <r>
      <rPr>
        <sz val="10"/>
        <rFont val="宋体"/>
        <charset val="134"/>
      </rPr>
      <t>计提公园首府</t>
    </r>
    <r>
      <rPr>
        <sz val="10"/>
        <rFont val="宋体"/>
        <charset val="134"/>
      </rPr>
      <t>8-2903欧阳晓兰07</t>
    </r>
    <r>
      <rPr>
        <sz val="10"/>
        <rFont val="宋体"/>
        <charset val="134"/>
      </rPr>
      <t>月多乐士材料款0</t>
    </r>
    <r>
      <rPr>
        <sz val="10"/>
        <rFont val="宋体"/>
        <charset val="134"/>
      </rPr>
      <t>21</t>
    </r>
  </si>
  <si>
    <r>
      <rPr>
        <sz val="10"/>
        <rFont val="宋体"/>
        <charset val="134"/>
      </rPr>
      <t>计提公园首府</t>
    </r>
    <r>
      <rPr>
        <sz val="10"/>
        <rFont val="宋体"/>
        <charset val="134"/>
      </rPr>
      <t>8-2903欧阳晓兰08</t>
    </r>
    <r>
      <rPr>
        <sz val="10"/>
        <rFont val="宋体"/>
        <charset val="134"/>
      </rPr>
      <t>月多乐士材料款0</t>
    </r>
    <r>
      <rPr>
        <sz val="10"/>
        <rFont val="宋体"/>
        <charset val="134"/>
      </rPr>
      <t>13</t>
    </r>
  </si>
  <si>
    <r>
      <rPr>
        <sz val="12"/>
        <rFont val="宋体"/>
        <charset val="134"/>
      </rPr>
      <t>23公园首府8#2903杂工兰秀雷打墙、打地脚线、打飘窗工资</t>
    </r>
    <r>
      <rPr>
        <sz val="12"/>
        <rFont val="宋体"/>
        <charset val="134"/>
      </rPr>
      <t>005</t>
    </r>
  </si>
  <si>
    <t>82公园首府8#2903欧阳晓兰杂工谢纲春砌墙工资045</t>
  </si>
  <si>
    <r>
      <rPr>
        <sz val="12"/>
        <rFont val="宋体"/>
        <charset val="134"/>
      </rPr>
      <t>20公园首府8#2903形象保护费</t>
    </r>
    <r>
      <rPr>
        <sz val="12"/>
        <rFont val="宋体"/>
        <charset val="134"/>
      </rPr>
      <t>005</t>
    </r>
  </si>
  <si>
    <t>020公园首府8#2903欧阳晓兰杂工兰秀雷打拆工资008</t>
  </si>
  <si>
    <r>
      <rPr>
        <sz val="11"/>
        <color theme="1"/>
        <rFont val="宋体"/>
        <charset val="134"/>
      </rPr>
      <t>黄平忠报销公园首府8#2903欧阳晓兰保洁费</t>
    </r>
    <r>
      <rPr>
        <sz val="11"/>
        <color theme="1"/>
        <rFont val="宋体"/>
        <charset val="134"/>
      </rPr>
      <t>024</t>
    </r>
  </si>
  <si>
    <t>2016.11.17公园首府8-2903 黄平忠报销石膏线036</t>
  </si>
  <si>
    <t>结算价</t>
  </si>
  <si>
    <t>第5期</t>
  </si>
  <si>
    <r>
      <rPr>
        <sz val="12"/>
        <rFont val="宋体"/>
        <charset val="134"/>
      </rPr>
      <t>25尚江尊品3C-302项目经理李瑞欢预支周转金</t>
    </r>
    <r>
      <rPr>
        <sz val="12"/>
        <rFont val="宋体"/>
        <charset val="134"/>
      </rPr>
      <t>006</t>
    </r>
  </si>
  <si>
    <t>47尚江尊品钟娟华3C-302项目经理李瑞欢预支周转金036</t>
  </si>
  <si>
    <t>尚江尊品3C#302钟娟华项目经理李瑞欢预支周转金055</t>
  </si>
  <si>
    <t>尚江尊品3C302钟娟华项目经理李瑞欢预支周转金006</t>
  </si>
  <si>
    <t>39尚江尊品钟娟华3C-302电工段训望工资036</t>
  </si>
  <si>
    <t>47尚江尊品3C302钟娟华泥工赖人财工资014</t>
  </si>
  <si>
    <t>69尚江尊品3c#302钟娟华木工谢庚华工资055</t>
  </si>
  <si>
    <t>102尚江尊品3c302钟娟华木工谢庚华工资074</t>
  </si>
  <si>
    <t>06尚江尊品3C302钟娟华泥工赖人财工资004</t>
  </si>
  <si>
    <t>尚江尊品3C302钟娟华灰工刘才森工资004</t>
  </si>
  <si>
    <t>021尚江尊品3C302钟娟华灰工刘才森工资035</t>
  </si>
  <si>
    <r>
      <rPr>
        <sz val="11"/>
        <color indexed="8"/>
        <rFont val="宋体"/>
        <charset val="134"/>
      </rPr>
      <t>47尚江尊品3C302钟娟华泥工赖人财工资</t>
    </r>
    <r>
      <rPr>
        <sz val="11"/>
        <color indexed="8"/>
        <rFont val="宋体"/>
        <charset val="134"/>
      </rPr>
      <t>024</t>
    </r>
  </si>
  <si>
    <r>
      <rPr>
        <sz val="11"/>
        <color indexed="8"/>
        <rFont val="宋体"/>
        <charset val="134"/>
      </rPr>
      <t>100尚江尊品3c302钟娟华电工曾强盛收尾工资</t>
    </r>
    <r>
      <rPr>
        <sz val="11"/>
        <color indexed="8"/>
        <rFont val="宋体"/>
        <charset val="134"/>
      </rPr>
      <t>054</t>
    </r>
  </si>
  <si>
    <t>计提商江尊品3C-302钟娟华江雄防水03月份材料款018</t>
  </si>
  <si>
    <t>计提商江尊品3C-302钟娟华03月份江雄水泥沙材料款019</t>
  </si>
  <si>
    <t>计提商江尊品3C-302钟娟华04月份江雄水泥沙材料款001</t>
  </si>
  <si>
    <t>计提商江尊品3C-302钟娟华04月份江雄防水材料款002</t>
  </si>
  <si>
    <t>计提商江尊品3C-302钟娟华05月份江雄水泥沙材料款020</t>
  </si>
  <si>
    <t>计提商江尊品3C-302钟娟华05月份江雄防水材料款020</t>
  </si>
  <si>
    <t>计提商江尊品3C-302钟娟华04月份永幸木业材料款005</t>
  </si>
  <si>
    <t>计提商江尊品3C-302钟娟华05月份永幸木业材料款018</t>
  </si>
  <si>
    <t>34转账彭金明-尚江尊品钟娟华3C-302水电材料036</t>
  </si>
  <si>
    <t>尚江尊品3C302钟娟华水电材料款045</t>
  </si>
  <si>
    <t>计提尚江尊品3C302钟娟华多乐士03月份材料款007</t>
  </si>
  <si>
    <t>计提尚江尊品3C302钟娟华05月多乐士材料款017</t>
  </si>
  <si>
    <t>计提尚江尊品3C302钟娟华06月多乐士材料款016</t>
  </si>
  <si>
    <r>
      <rPr>
        <sz val="12"/>
        <rFont val="宋体"/>
        <charset val="134"/>
      </rPr>
      <t>49尚江尊品3C-302杂工拆墙、拆门工资</t>
    </r>
    <r>
      <rPr>
        <sz val="12"/>
        <rFont val="宋体"/>
        <charset val="134"/>
      </rPr>
      <t>006</t>
    </r>
  </si>
  <si>
    <t>93尚江尊品3C#302钟娟华杂工赖人财工资045</t>
  </si>
  <si>
    <t>46李瑞欢报销-尚江尊品3C302钟娟华材料费014</t>
  </si>
  <si>
    <t>018李瑞欢报销尚江尊品3C302钟娟华透明胶019</t>
  </si>
  <si>
    <r>
      <rPr>
        <sz val="12"/>
        <rFont val="宋体"/>
        <charset val="134"/>
      </rPr>
      <t>27李瑞欢报销-尚江尊品3C-302采购透明胶、编织袋</t>
    </r>
    <r>
      <rPr>
        <sz val="12"/>
        <rFont val="宋体"/>
        <charset val="134"/>
      </rPr>
      <t>006</t>
    </r>
  </si>
  <si>
    <r>
      <rPr>
        <sz val="12"/>
        <rFont val="宋体"/>
        <charset val="134"/>
      </rPr>
      <t>35尚江尊品3C-302形象保护费</t>
    </r>
    <r>
      <rPr>
        <sz val="12"/>
        <rFont val="宋体"/>
        <charset val="134"/>
      </rPr>
      <t>006</t>
    </r>
  </si>
  <si>
    <t>40尚江尊品钟娟华3C-302杂工熊杨飞打飘窗、打墙工资036</t>
  </si>
  <si>
    <t>尚江尊品3C302钟娟华钢挂片等045</t>
  </si>
  <si>
    <t>李瑞欢报销-尚江尊品3C#302钟娟华水曲柳038</t>
  </si>
  <si>
    <t>尚江尊品3C302钟娟华保洁费011</t>
  </si>
  <si>
    <t>2016-3-4 24</t>
  </si>
  <si>
    <t>5000元订金抵9000元</t>
  </si>
  <si>
    <t>13美地亚天骏4#1601沈学亮项目经理钟小龙预支周转金003</t>
  </si>
  <si>
    <t>95美地亚天骏4#1601沈学亮项目经理钟小龙预支周转金032</t>
  </si>
  <si>
    <t>李瑞欢预支美地亚天骏4#1601沈学亮管理工资006</t>
  </si>
  <si>
    <r>
      <rPr>
        <sz val="11"/>
        <color indexed="8"/>
        <rFont val="宋体"/>
        <charset val="134"/>
      </rPr>
      <t>李瑞欢借美地亚天骏4#1601沈学亮管理工资</t>
    </r>
    <r>
      <rPr>
        <sz val="11"/>
        <color indexed="8"/>
        <rFont val="宋体"/>
        <charset val="134"/>
      </rPr>
      <t>058</t>
    </r>
  </si>
  <si>
    <t>020美地亚天骏4#1601沈学亮项目经理李瑞欢工资011</t>
  </si>
  <si>
    <t>50美地亚天骏4#1601沈学亮水电工李长富工资014</t>
  </si>
  <si>
    <t>28美地亚天骏4#1601沈学亮泥工谢观平工资043</t>
  </si>
  <si>
    <t>026美地亚天骏4#1601沈学亮泥工谢观平工资022</t>
  </si>
  <si>
    <t>024美地亚天骏4#1601沈学亮木工张祖辉工资022</t>
  </si>
  <si>
    <r>
      <rPr>
        <sz val="11"/>
        <color indexed="8"/>
        <rFont val="宋体"/>
        <charset val="134"/>
      </rPr>
      <t>057美地亚天骏4#1601木工张祖辉工资</t>
    </r>
    <r>
      <rPr>
        <sz val="11"/>
        <color indexed="8"/>
        <rFont val="宋体"/>
        <charset val="134"/>
      </rPr>
      <t>056</t>
    </r>
  </si>
  <si>
    <t>101美地亚天骏4#1601沈学亮泥工谢观平工资074</t>
  </si>
  <si>
    <t>02美地亚天骏4#1601沈学亮木工张祖辉工资002</t>
  </si>
  <si>
    <t>028美地亚天骏4#1601沈学亮泥工谢观平工资036</t>
  </si>
  <si>
    <t>062美地亚天骏4#1601沈学亮灰工刘才森工资058</t>
  </si>
  <si>
    <r>
      <rPr>
        <sz val="11"/>
        <color indexed="8"/>
        <rFont val="宋体"/>
        <charset val="134"/>
      </rPr>
      <t>45美地亚天骏4#1601沈学亮油漆工陈致华工资</t>
    </r>
    <r>
      <rPr>
        <sz val="11"/>
        <color indexed="8"/>
        <rFont val="宋体"/>
        <charset val="134"/>
      </rPr>
      <t>023</t>
    </r>
  </si>
  <si>
    <r>
      <rPr>
        <sz val="11"/>
        <color indexed="8"/>
        <rFont val="宋体"/>
        <charset val="134"/>
      </rPr>
      <t>美地亚天骏4#1601沈学亮灰工刘才森工资</t>
    </r>
    <r>
      <rPr>
        <sz val="11"/>
        <color indexed="8"/>
        <rFont val="宋体"/>
        <charset val="134"/>
      </rPr>
      <t>023</t>
    </r>
  </si>
  <si>
    <r>
      <rPr>
        <sz val="11"/>
        <color indexed="8"/>
        <rFont val="宋体"/>
        <charset val="134"/>
      </rPr>
      <t>108美地亚天骏4#1601沈学亮电工李长富工资</t>
    </r>
    <r>
      <rPr>
        <sz val="11"/>
        <color indexed="8"/>
        <rFont val="宋体"/>
        <charset val="134"/>
      </rPr>
      <t>058</t>
    </r>
  </si>
  <si>
    <t>58美地亚天骏4#1601沈学亮木工张祖辉工资038</t>
  </si>
  <si>
    <t>11月13号</t>
  </si>
  <si>
    <t>陈致华借 美地亚天骏4-1601 沈学亮 油漆生活费007</t>
  </si>
  <si>
    <t>计提美地亚天骏4-1601沈学亮03月份江雄水泥沙材料款019</t>
  </si>
  <si>
    <t>计提美地亚天骏4-1601沈学亮04月份江雄水泥沙材料款001</t>
  </si>
  <si>
    <t>计提美地亚天骏4-1601沈学亮04月份江雄防水材料款002</t>
  </si>
  <si>
    <t>计提美地亚天骏4-1601沈学亮05月份江雄水泥沙材料款019</t>
  </si>
  <si>
    <t>计提美地亚天骏4-1601沈学亮05月份江雄防水材料款020</t>
  </si>
  <si>
    <t>计提美地亚天骏4-1601沈学亮06月份江雄水泥沙材料款018</t>
  </si>
  <si>
    <t>计提美地亚天骏4-1601沈学亮07月份江雄水泥沙材料款024</t>
  </si>
  <si>
    <t>计提美地亚天峻4栋1601沈学亮永幸木业04月份材料款005</t>
  </si>
  <si>
    <t>计提美地亚天峻4栋1601沈学亮永幸木业05月份材料款018</t>
  </si>
  <si>
    <t>计提美地亚天峻4栋1601沈学亮永幸木业06月份材料款017</t>
  </si>
  <si>
    <t>美地亚天骏4#601沈学亮水电材料款056</t>
  </si>
  <si>
    <t>计提美地亚天峻4栋1601沈学亮多乐士04月份材料款004</t>
  </si>
  <si>
    <t>计提美地亚天骏4-1601沈学亮06月多乐士油漆材料016</t>
  </si>
  <si>
    <t>计提美地亚天骏4-1601沈学亮5月三棵树材料款015</t>
  </si>
  <si>
    <t>计提美地亚天骏4-1601沈学亮07月多乐士油漆材料020</t>
  </si>
  <si>
    <r>
      <rPr>
        <sz val="12"/>
        <rFont val="宋体"/>
        <charset val="134"/>
      </rPr>
      <t>32美地亚天骏4#1601形象保护费</t>
    </r>
    <r>
      <rPr>
        <sz val="12"/>
        <rFont val="宋体"/>
        <charset val="134"/>
      </rPr>
      <t>006</t>
    </r>
  </si>
  <si>
    <t>43美地亚天骏4#1601沈学亮杂工柯元荣工资014</t>
  </si>
  <si>
    <t>48美地亚天骏4#1601沈学亮杂工谢观平工资014</t>
  </si>
  <si>
    <t>52钟小龙报销-美地亚天骏4#1601沈学亮材料费014</t>
  </si>
  <si>
    <t>钟小龙报销美地亚天骏4#1601沈学亮胶布顶爆032</t>
  </si>
  <si>
    <t>李瑞欢报销美地亚天骏4#1601沈学亮木工材料运费垃圾清理费等056</t>
  </si>
  <si>
    <t>李瑞欢报销美地亚天骏4#1601沈学亮材料费055</t>
  </si>
  <si>
    <t>023李瑞欢报销-美地亚天骏4#1601沈学亮天然木线条038</t>
  </si>
  <si>
    <t>李瑞欢报销-美地亚天骏4#1601沈学亮木工材料垃圾袋等038</t>
  </si>
  <si>
    <t>李瑞欢报销-美地亚天骏4#1601沈学亮水泥沙上楼费等038</t>
  </si>
  <si>
    <t>李瑞欢报销-美地亚天骏4#1601沈学亮拆墙杂费038</t>
  </si>
  <si>
    <t>李瑞欢报销-美地亚天骏4#1601沈学亮收尾工资038</t>
  </si>
  <si>
    <r>
      <rPr>
        <sz val="11"/>
        <color indexed="8"/>
        <rFont val="宋体"/>
        <charset val="134"/>
      </rPr>
      <t>071李瑞欢报销美地亚天骏4#1601沈学亮垃圾袋等</t>
    </r>
    <r>
      <rPr>
        <sz val="11"/>
        <color indexed="8"/>
        <rFont val="宋体"/>
        <charset val="134"/>
      </rPr>
      <t>059</t>
    </r>
  </si>
  <si>
    <t>104李瑞欢报销美地亚天骏4#1601沈学亮结构胶076</t>
  </si>
  <si>
    <t>李瑞欢报销美地亚天骏4#1601沈学亮结构胶076</t>
  </si>
  <si>
    <t>015李瑞欢报销美地亚天骏4#1601沈学亮垃圾清理006</t>
  </si>
  <si>
    <t>李瑞欢报销美地亚天骏4#1601沈学亮材料上楼费及垃圾清理费047</t>
  </si>
  <si>
    <t>李瑞欢报销美地亚天骏4#1601沈学亮云石胶047</t>
  </si>
  <si>
    <r>
      <rPr>
        <sz val="11"/>
        <color indexed="8"/>
        <rFont val="宋体"/>
        <charset val="134"/>
      </rPr>
      <t>59李瑞欢报销美地亚天骏4#1601沈学亮垃圾清理费</t>
    </r>
    <r>
      <rPr>
        <sz val="11"/>
        <color indexed="8"/>
        <rFont val="宋体"/>
        <charset val="134"/>
      </rPr>
      <t>030</t>
    </r>
  </si>
  <si>
    <r>
      <rPr>
        <sz val="11"/>
        <color indexed="8"/>
        <rFont val="宋体"/>
        <charset val="134"/>
      </rPr>
      <t>110李瑞欢报销美地亚天骏4#1601沈学亮外请泥工凿平工资</t>
    </r>
    <r>
      <rPr>
        <sz val="11"/>
        <color indexed="8"/>
        <rFont val="宋体"/>
        <charset val="134"/>
      </rPr>
      <t>058</t>
    </r>
  </si>
  <si>
    <r>
      <rPr>
        <sz val="11"/>
        <color indexed="8"/>
        <rFont val="宋体"/>
        <charset val="134"/>
      </rPr>
      <t>李瑞欢报销美地亚天骏4#1601沈学亮清运垃圾</t>
    </r>
    <r>
      <rPr>
        <sz val="11"/>
        <color indexed="8"/>
        <rFont val="宋体"/>
        <charset val="134"/>
      </rPr>
      <t>058</t>
    </r>
  </si>
  <si>
    <t>019美地亚天骏4#1601沈学亮保洁费011</t>
  </si>
  <si>
    <t>彭金明报销美地亚天骏4#1601沈学亮玻璃胶等023</t>
  </si>
  <si>
    <t>164美地亚天骏4#1601沈学亮木门087</t>
  </si>
  <si>
    <t>41于都枫叶花园别墅刘曙辉36号项目经理刘上荣预支周转金007</t>
  </si>
  <si>
    <t>53于都枫叶花园36号别墅刘曙辉项目经理预支周转金015</t>
  </si>
  <si>
    <t>于都枫叶花园36号别墅项目经理刘上荣预支周转金078</t>
  </si>
  <si>
    <r>
      <rPr>
        <sz val="11"/>
        <color indexed="8"/>
        <rFont val="宋体"/>
        <charset val="134"/>
      </rPr>
      <t>64于都枫叶花园36号别墅刘署辉项目主管刘上荣预支周转金</t>
    </r>
    <r>
      <rPr>
        <sz val="11"/>
        <color indexed="8"/>
        <rFont val="宋体"/>
        <charset val="134"/>
      </rPr>
      <t>037</t>
    </r>
  </si>
  <si>
    <t>88于都枫叶花园36号别墅刘曙辉水电工欧万工资047</t>
  </si>
  <si>
    <t>81于都枫叶花园36号别墅刘曙辉水电工欧万工资029</t>
  </si>
  <si>
    <t>53于都枫叶花园36号别墅刘曙辉泥工刘中才工资052</t>
  </si>
  <si>
    <t>021于都枫叶花园36号别墅刘曙辉泥工刘中才工资037</t>
  </si>
  <si>
    <t>96于都枫叶花园36号别墅泥工刘中才工资073</t>
  </si>
  <si>
    <t>97于都枫叶花园36号别墅木工高灵铃工资073</t>
  </si>
  <si>
    <t>016于都枫叶花园36号别墅刘署辉木工高灵铃工资007</t>
  </si>
  <si>
    <r>
      <rPr>
        <sz val="11"/>
        <color indexed="8"/>
        <rFont val="宋体"/>
        <charset val="134"/>
      </rPr>
      <t>029于都枫叶花园36号别墅刘署辉泥工刘中才工资</t>
    </r>
    <r>
      <rPr>
        <sz val="11"/>
        <color indexed="8"/>
        <rFont val="宋体"/>
        <charset val="134"/>
      </rPr>
      <t>036</t>
    </r>
  </si>
  <si>
    <r>
      <rPr>
        <sz val="11"/>
        <color indexed="8"/>
        <rFont val="宋体"/>
        <charset val="134"/>
      </rPr>
      <t>于都枫叶花园36号别墅刘署辉木工高灵铃工资</t>
    </r>
    <r>
      <rPr>
        <sz val="11"/>
        <color indexed="8"/>
        <rFont val="宋体"/>
        <charset val="134"/>
      </rPr>
      <t>036</t>
    </r>
  </si>
  <si>
    <t>04于都枫叶花园36号别墅刘署辉木工高灵铃工资003</t>
  </si>
  <si>
    <r>
      <rPr>
        <sz val="11"/>
        <color indexed="8"/>
        <rFont val="宋体"/>
        <charset val="134"/>
      </rPr>
      <t>于都枫叶花园36号别墅刘署辉灰工黄忠华工资</t>
    </r>
    <r>
      <rPr>
        <sz val="11"/>
        <color indexed="8"/>
        <rFont val="宋体"/>
        <charset val="134"/>
      </rPr>
      <t>025</t>
    </r>
  </si>
  <si>
    <r>
      <rPr>
        <sz val="11"/>
        <color indexed="8"/>
        <rFont val="宋体"/>
        <charset val="134"/>
      </rPr>
      <t>于都枫叶花园36号别墅刘署辉泥工刘中才工资</t>
    </r>
    <r>
      <rPr>
        <sz val="11"/>
        <color indexed="8"/>
        <rFont val="宋体"/>
        <charset val="134"/>
      </rPr>
      <t>025</t>
    </r>
  </si>
  <si>
    <t>012于都枫叶花园36号刘署辉别墅泥工刘中才工资008</t>
  </si>
  <si>
    <t>于都枫叶花园36号别墅油漆工黄忠华工资044</t>
  </si>
  <si>
    <t>39刘上荣报销-于都枫叶花园别墅刘曙辉36号采购水泥沙007</t>
  </si>
  <si>
    <t>刘上荣报销于都枫叶花园36号别墅水泥沙040</t>
  </si>
  <si>
    <t>计提于都枫叶别墅刘曙辉运城水泥沙04月材料款048</t>
  </si>
  <si>
    <t>计提于都枫叶别墅刘曙辉江雄建材04月材料款001</t>
  </si>
  <si>
    <t>计提于都枫叶别墅刘曙辉江雄水泥沙05月材料款019</t>
  </si>
  <si>
    <t>计提于都枫叶别墅刘曙辉江雄水泥沙06月材料款018</t>
  </si>
  <si>
    <t>计提于都枫叶别墅36号刘署辉8-9月份运城水泥沙材料款021</t>
  </si>
  <si>
    <t>计提于都枫叶别墅36号刘曙辉04月永幸木业材料005</t>
  </si>
  <si>
    <t>31转账给刘上荣-于都枫叶花园别墅刘曙辉36号水电材料款036</t>
  </si>
  <si>
    <t>19刘上荣报销-于都枫叶花园36号别墅补水电材料004</t>
  </si>
  <si>
    <t>计提于都枫叶别墅36号刘曙辉08月多乐士材料款013</t>
  </si>
  <si>
    <t>19刘上荣报销于都枫叶花园36号别墅刘曙辉形象保护及安全保护材料023</t>
  </si>
  <si>
    <t>76刘上荣报销-于都36号刘曙辉别墅效果图打印费047</t>
  </si>
  <si>
    <t>刘上荣报销于都枫叶花园36号别墅刘曙辉垃圾袋033</t>
  </si>
  <si>
    <t>刘上荣报销于都枫叶花园36号别墅刘曙辉补水电材料批形象材料033</t>
  </si>
  <si>
    <t>017刘上荣报销于都枫叶花园36号别墅刘曙辉板材中转费018</t>
  </si>
  <si>
    <t>刘上荣报销于都枫叶花园36号别墅水泥沙费018</t>
  </si>
  <si>
    <t>刘上荣报销-于都枫叶花园36号别墅益胶泥035</t>
  </si>
  <si>
    <t>刘上荣报销-于都枫叶花园36号别墅长短脚手架035</t>
  </si>
  <si>
    <r>
      <rPr>
        <sz val="11"/>
        <color indexed="8"/>
        <rFont val="宋体"/>
        <charset val="134"/>
      </rPr>
      <t>074刘上荣报销于都枫叶花园36号别墅材料</t>
    </r>
    <r>
      <rPr>
        <sz val="11"/>
        <color indexed="8"/>
        <rFont val="宋体"/>
        <charset val="134"/>
      </rPr>
      <t>061</t>
    </r>
  </si>
  <si>
    <r>
      <rPr>
        <sz val="11"/>
        <color indexed="8"/>
        <rFont val="宋体"/>
        <charset val="134"/>
      </rPr>
      <t>刘上荣报销于都枫叶花园36号别墅板材及益胶泥</t>
    </r>
    <r>
      <rPr>
        <sz val="11"/>
        <color indexed="8"/>
        <rFont val="宋体"/>
        <charset val="134"/>
      </rPr>
      <t>061</t>
    </r>
  </si>
  <si>
    <t>刘上荣报销于都枫叶花园36号别墅益胶泥、外购板材配件078</t>
  </si>
  <si>
    <t>020刘上荣报销于都枫叶花园36号别墅刘署辉补木工材料、沙子、水泥等008</t>
  </si>
  <si>
    <t>刘上荣报销于都枫叶花园36号别墅干挂片、射钉008</t>
  </si>
  <si>
    <t>045刘上荣报销于都枫叶花园36号别墅水泥沙、益胶泥、清垃圾等048</t>
  </si>
  <si>
    <t>刘上荣报销于都枫叶花园36号别墅外购防水材料048</t>
  </si>
  <si>
    <t>072刘上荣报销于都枫叶花园36号别墅刘署辉复粉胶水等064</t>
  </si>
  <si>
    <t>02刘上荣报销于都枫叶花园36号刘署辉杂工挖纸巾盒002</t>
  </si>
  <si>
    <t>刘上荣报销于都枫叶花园36号刘署辉外购水泥红砖002</t>
  </si>
  <si>
    <r>
      <rPr>
        <sz val="11"/>
        <color indexed="8"/>
        <rFont val="宋体"/>
        <charset val="134"/>
      </rPr>
      <t>刘上荣报销于都枫叶花园36号刘署辉别墅益胶泥、中沙</t>
    </r>
    <r>
      <rPr>
        <sz val="11"/>
        <color indexed="8"/>
        <rFont val="宋体"/>
        <charset val="134"/>
      </rPr>
      <t>060</t>
    </r>
  </si>
  <si>
    <t>刘上荣报销于都枫叶花园36号别墅刘署辉外购底漆面漆等017</t>
  </si>
  <si>
    <t>刘上荣报销于都枫叶花园36号别墅刘署辉房租水电费017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</si>
  <si>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46</t>
    </r>
    <r>
      <rPr>
        <sz val="11"/>
        <color indexed="8"/>
        <rFont val="宋体"/>
        <charset val="134"/>
      </rPr>
      <t>刘上荣报销于都枫叶36号别墅7-8月水电费</t>
    </r>
    <r>
      <rPr>
        <sz val="11"/>
        <color indexed="8"/>
        <rFont val="宋体"/>
        <charset val="134"/>
      </rPr>
      <t>077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</si>
  <si>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46</t>
    </r>
    <r>
      <rPr>
        <sz val="11"/>
        <color indexed="8"/>
        <rFont val="宋体"/>
        <charset val="134"/>
      </rPr>
      <t>刘上荣报销于都枫叶36号别墅灰工材料</t>
    </r>
    <r>
      <rPr>
        <sz val="11"/>
        <color indexed="8"/>
        <rFont val="宋体"/>
        <charset val="134"/>
      </rPr>
      <t>077</t>
    </r>
  </si>
  <si>
    <t>047刘上荣报销于都枫叶花园36号别墅刘曙辉垃圾清理费019</t>
  </si>
  <si>
    <t>转管红育于都枫叶花园36号别墅刘曙辉卫生清场费011</t>
  </si>
  <si>
    <t>028刘上荣报销于都枫叶花园36号别墅刘曙辉垃圾拉走013</t>
  </si>
  <si>
    <t>LY20160010</t>
  </si>
  <si>
    <r>
      <rPr>
        <sz val="9"/>
        <rFont val="宋体"/>
        <charset val="134"/>
      </rPr>
      <t>1、交</t>
    </r>
    <r>
      <rPr>
        <sz val="9"/>
        <rFont val="宋体"/>
        <charset val="134"/>
      </rPr>
      <t>5000抵9000，造价达8万以上</t>
    </r>
  </si>
  <si>
    <t>2、限时开工送现金礼包</t>
  </si>
  <si>
    <t>3三个房间门换成两个房间实木门、两个铝合金门</t>
  </si>
  <si>
    <t>2016-3-11017</t>
  </si>
  <si>
    <t>56锦绣虔诚1#2502梅正春项目经理预支周转金015</t>
  </si>
  <si>
    <r>
      <rPr>
        <sz val="11"/>
        <color indexed="8"/>
        <rFont val="宋体"/>
        <charset val="134"/>
      </rPr>
      <t>锦绣虔诚1#2502梅正春项目主管尹春辉预支周转金</t>
    </r>
    <r>
      <rPr>
        <sz val="11"/>
        <color indexed="8"/>
        <rFont val="宋体"/>
        <charset val="134"/>
      </rPr>
      <t>031</t>
    </r>
  </si>
  <si>
    <t>锦绣虔诚1#2502梅正春项目经理尹春辉预支周转金009</t>
  </si>
  <si>
    <t>58锦绣虔诚1#2502梅正春水电工赖训望工资015</t>
  </si>
  <si>
    <t>013锦绣虔诚1#2502梅正春木工董小云工资036</t>
  </si>
  <si>
    <r>
      <rPr>
        <sz val="11"/>
        <color indexed="8"/>
        <rFont val="宋体"/>
        <charset val="134"/>
      </rPr>
      <t>060锦绣虔诚1#2502梅正春泥工罗蔚强工资</t>
    </r>
    <r>
      <rPr>
        <sz val="11"/>
        <color indexed="8"/>
        <rFont val="宋体"/>
        <charset val="134"/>
      </rPr>
      <t>056</t>
    </r>
  </si>
  <si>
    <t>锦绣虔诚1#2502梅正春泥工罗蔚强工资071</t>
  </si>
  <si>
    <t>92锦绣虔诚1#2502木工董小云工资071</t>
  </si>
  <si>
    <t>026锦绣虔诚1#2502梅正春泥工罗蔚强工资035</t>
  </si>
  <si>
    <r>
      <rPr>
        <sz val="11"/>
        <color indexed="8"/>
        <rFont val="宋体"/>
        <charset val="134"/>
      </rPr>
      <t>43锦绣虔诚1#2502梅正春灰工丁海工资</t>
    </r>
    <r>
      <rPr>
        <sz val="11"/>
        <color indexed="8"/>
        <rFont val="宋体"/>
        <charset val="134"/>
      </rPr>
      <t>023</t>
    </r>
  </si>
  <si>
    <t>计提锦绣虔城1-2502梅正春江雄水泥沙03月份材料款019</t>
  </si>
  <si>
    <t>计提锦绣虔城1-2502梅正春运城水泥沙04月份材料款048</t>
  </si>
  <si>
    <t>计提锦绣虔城1-2502梅正春江雄水泥沙04月份材料款001</t>
  </si>
  <si>
    <t>计提锦绣虔城1-2502梅正春江雄防水04月份材料款002</t>
  </si>
  <si>
    <t>计提锦绣虔城1-2502梅正春运城水泥沙06月份材料款035</t>
  </si>
  <si>
    <t>计提锦绣虔城1-2502梅正春04月份永幸木业材料款005</t>
  </si>
  <si>
    <t>计提锦绣虔城1-2502梅正春05月份永幸木业材料款018</t>
  </si>
  <si>
    <t>15尹春辉报销-锦绣虔诚1#2502梅正春水电材料003</t>
  </si>
  <si>
    <t>锦绣虔诚1#2502梅正春水电材料费026</t>
  </si>
  <si>
    <t>计提锦绣虔城1-2502梅正春多乐士04月份材料款004</t>
  </si>
  <si>
    <t>计提锦绣虔城1-2502梅正春多乐士05月份材料款017</t>
  </si>
  <si>
    <t>计提锦绣虔城1-2502梅正春多乐士06月份材料款016</t>
  </si>
  <si>
    <t>68锦绣虔诚1#2502梅正春周升荣铲灰工资046</t>
  </si>
  <si>
    <t>80锦绣虔诚1#2502梅正春杂工王兰明工资046</t>
  </si>
  <si>
    <t>101锦绣虔诚1#2502梅正春门槛石037</t>
  </si>
  <si>
    <t>104锦绣虔诚1#2502杂工罗蔚强浇楼板、包管等工资037</t>
  </si>
  <si>
    <t>84尹春辉报销-锦绣虔诚1#2502梅正春形象保护等046</t>
  </si>
  <si>
    <t>55尹春辉报销-锦绣虔诚1#2502梅正春水电材料015</t>
  </si>
  <si>
    <t>锦绣虔诚1#2502梅正春瓷砖定金043</t>
  </si>
  <si>
    <r>
      <rPr>
        <sz val="11"/>
        <color indexed="8"/>
        <rFont val="宋体"/>
        <charset val="134"/>
      </rPr>
      <t>069尹春辉报销锦绣虔诚1#2502梅正春材料费</t>
    </r>
    <r>
      <rPr>
        <sz val="11"/>
        <color indexed="8"/>
        <rFont val="宋体"/>
        <charset val="134"/>
      </rPr>
      <t>058</t>
    </r>
  </si>
  <si>
    <r>
      <rPr>
        <sz val="11"/>
        <color indexed="8"/>
        <rFont val="宋体"/>
        <charset val="134"/>
      </rPr>
      <t>尹春辉报销锦绣虔诚1#2502梅正春材料费</t>
    </r>
    <r>
      <rPr>
        <sz val="11"/>
        <color indexed="8"/>
        <rFont val="宋体"/>
        <charset val="134"/>
      </rPr>
      <t>058</t>
    </r>
  </si>
  <si>
    <t>尹春辉报销锦绣虔诚1#2502梅正春泡沫胶干挂胶等材料077</t>
  </si>
  <si>
    <t>彭金明报销锦绣虔诚1#2504梅正春补瓷砖077</t>
  </si>
  <si>
    <r>
      <rPr>
        <sz val="12"/>
        <rFont val="宋体"/>
        <charset val="134"/>
      </rPr>
      <t xml:space="preserve">015抵充6.4号彭金明借款3000锦绣虔诚1#2502木地板还2000定金实付1000 </t>
    </r>
    <r>
      <rPr>
        <sz val="11"/>
        <color indexed="8"/>
        <rFont val="宋体"/>
        <charset val="134"/>
      </rPr>
      <t>038</t>
    </r>
  </si>
  <si>
    <t>尹春辉报销锦绣虔诚1#2502梅正春石膏线结构胶046</t>
  </si>
  <si>
    <r>
      <rPr>
        <sz val="11"/>
        <color indexed="8"/>
        <rFont val="宋体"/>
        <charset val="134"/>
      </rPr>
      <t>锦绣虔诚1#2502梅正春保洁费</t>
    </r>
    <r>
      <rPr>
        <sz val="11"/>
        <color indexed="8"/>
        <rFont val="宋体"/>
        <charset val="134"/>
      </rPr>
      <t>055</t>
    </r>
  </si>
  <si>
    <t>032转刘顺发锦绣虔诚1#2501梅正春大理石018</t>
  </si>
  <si>
    <t>77转何文静锦绣虔诚1#2502梅正春木地板材料款044</t>
  </si>
  <si>
    <t>164锦绣虔诚1#2502梅正春木门087</t>
  </si>
  <si>
    <t>段小军</t>
  </si>
  <si>
    <r>
      <rPr>
        <sz val="9"/>
        <color indexed="12"/>
        <rFont val="新宋体"/>
        <charset val="134"/>
      </rPr>
      <t>L</t>
    </r>
    <r>
      <rPr>
        <sz val="9"/>
        <color indexed="12"/>
        <rFont val="新宋体"/>
        <charset val="134"/>
      </rPr>
      <t>Y2016011</t>
    </r>
  </si>
  <si>
    <t>公园首府5#1803段小军项目经理罗海波预支周转金053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</si>
  <si>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9公园首府5#1803项目经理罗海波预支周转金</t>
    </r>
    <r>
      <rPr>
        <sz val="11"/>
        <color indexed="8"/>
        <rFont val="宋体"/>
        <charset val="134"/>
      </rPr>
      <t>064</t>
    </r>
  </si>
  <si>
    <t>40公园首府5#1803陈芳芳杂工周升荣铲灰工资013</t>
  </si>
  <si>
    <t>52公园首府5#1803段小军电工钟玉红工资052</t>
  </si>
  <si>
    <t>026公园首府5#1803段小军泥工蔡联汉工资039</t>
  </si>
  <si>
    <r>
      <rPr>
        <sz val="11"/>
        <color indexed="8"/>
        <rFont val="宋体"/>
        <charset val="134"/>
      </rPr>
      <t>062公园首府5#1803段小军木工谢秀英工资</t>
    </r>
    <r>
      <rPr>
        <sz val="11"/>
        <color indexed="8"/>
        <rFont val="宋体"/>
        <charset val="134"/>
      </rPr>
      <t>057</t>
    </r>
  </si>
  <si>
    <t>010公园首府5#1803段小军泥工蔡联汉工资005</t>
  </si>
  <si>
    <t>014公园首府5#1803段小军油灰工张北京工资005</t>
  </si>
  <si>
    <r>
      <rPr>
        <sz val="11"/>
        <color indexed="8"/>
        <rFont val="宋体"/>
        <charset val="134"/>
      </rPr>
      <t>91公园首府5#1803段小军灰工张北京工资</t>
    </r>
    <r>
      <rPr>
        <sz val="11"/>
        <color indexed="8"/>
        <rFont val="宋体"/>
        <charset val="134"/>
      </rPr>
      <t>052</t>
    </r>
  </si>
  <si>
    <t>54公园首府5#1803段小军泥工蔡联汉工资036</t>
  </si>
  <si>
    <t>计提公园首府5-1803段小军04月份运城水泥沙材料款048</t>
  </si>
  <si>
    <t>计提公园首府5#1803段小军5月江雄水泥沙材料款016</t>
  </si>
  <si>
    <t>计提公园首府5#1803段小军05月运城水泥沙材料021</t>
  </si>
  <si>
    <t>计提公园首府5-1803段小军4-6月睿睿防水材料款034</t>
  </si>
  <si>
    <t>计提公园首府5-1803段小军06月份运城水泥沙材料款048</t>
  </si>
  <si>
    <t>计提公园首府5-1803段小军07月份运城水泥沙材料款023</t>
  </si>
  <si>
    <t>计提公园首府5栋1803段小军05月永幸木业材料款018</t>
  </si>
  <si>
    <t>计提公园首府5-1803段小军04联塑材料006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</si>
  <si>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公园首府5#1803段小军水电材料</t>
    </r>
    <r>
      <rPr>
        <sz val="11"/>
        <color indexed="8"/>
        <rFont val="宋体"/>
        <charset val="134"/>
      </rPr>
      <t>012</t>
    </r>
  </si>
  <si>
    <t>计提公园首府5-1803段小军04多乐士油漆材料004</t>
  </si>
  <si>
    <t>计提公园首府5#1803段小军4月三棵树材料款015</t>
  </si>
  <si>
    <t>计提公园首府5#1803段小军5月三棵树材料款016</t>
  </si>
  <si>
    <t>计提公园首府5#1803段小军6月三棵树材料款015</t>
  </si>
  <si>
    <t>计提公园首府5-1803段小军07月多乐士油漆材料020</t>
  </si>
  <si>
    <t>81公园首府5#1803段小军杂工周升荣工资048</t>
  </si>
  <si>
    <t>89卢明民报销-公园首府5#1803段小军形象保护及材料048</t>
  </si>
  <si>
    <t>57公园首府5#1803陈芳芳杂工罗富元工资013</t>
  </si>
  <si>
    <t>020曾祥仁报销公园首府5#1803段小军打拆费037</t>
  </si>
  <si>
    <r>
      <rPr>
        <sz val="11"/>
        <color indexed="8"/>
        <rFont val="宋体"/>
        <charset val="134"/>
      </rPr>
      <t>132罗海波报销公园首府5#1803段小军外墙腻子粉</t>
    </r>
    <r>
      <rPr>
        <sz val="11"/>
        <color indexed="8"/>
        <rFont val="宋体"/>
        <charset val="134"/>
      </rPr>
      <t>073</t>
    </r>
  </si>
  <si>
    <t>公园首府5#1803段小军保洁费006</t>
  </si>
  <si>
    <t>刘亮亮</t>
  </si>
  <si>
    <r>
      <rPr>
        <sz val="9"/>
        <color indexed="12"/>
        <rFont val="新宋体"/>
        <charset val="134"/>
      </rPr>
      <t>L</t>
    </r>
    <r>
      <rPr>
        <sz val="9"/>
        <color indexed="12"/>
        <rFont val="新宋体"/>
        <charset val="134"/>
      </rPr>
      <t>Y20160012</t>
    </r>
  </si>
  <si>
    <t>24 2016-3-12</t>
  </si>
  <si>
    <t>尹春辉借 中洋公园8栋1401 刘亮亮 周转金023</t>
  </si>
  <si>
    <t>尹春辉报销中洋公园首府8-1401 刘亮亮 形象保护费及垃圾袋费024</t>
  </si>
  <si>
    <t>LY20160013</t>
  </si>
  <si>
    <t>1、交3000抵5000，造价达5万，交5000抵9000，造价达8万</t>
  </si>
  <si>
    <t>2、泥工铺贴人工费1元</t>
  </si>
  <si>
    <t>3、主卫公卫铝合金门，保洁一次</t>
  </si>
  <si>
    <t>4.三个房间实木门</t>
  </si>
  <si>
    <t>公园首府8#1701梁煌项目经理罗海波预支周转金053</t>
  </si>
  <si>
    <t>52公园首府8#1701梁煌项目经理罗海波预支周转金036</t>
  </si>
  <si>
    <t>公园首府8#1701梁煌电工谢晶晶工资054</t>
  </si>
  <si>
    <t>公园首府8#1701梁煌泥工蔡联汉工资039</t>
  </si>
  <si>
    <t>09公园首府8#1701梁煌项目经理罗海波预支周转金005</t>
  </si>
  <si>
    <t>013公园首府8#1701梁煌木工谢秀英工资005</t>
  </si>
  <si>
    <t>012公园首府8#1701梁煌泥工蔡联汉工资030</t>
  </si>
  <si>
    <r>
      <rPr>
        <sz val="11"/>
        <color indexed="8"/>
        <rFont val="宋体"/>
        <charset val="134"/>
      </rPr>
      <t>公园首府8#1701梁煌泥工蔡联汉工资</t>
    </r>
    <r>
      <rPr>
        <sz val="11"/>
        <color indexed="8"/>
        <rFont val="宋体"/>
        <charset val="134"/>
      </rPr>
      <t>069</t>
    </r>
  </si>
  <si>
    <t>53公园首府8#1701梁煌灰工刘全明工资036</t>
  </si>
  <si>
    <t>计提公园首府8-170103月份江雄建材材料款013</t>
  </si>
  <si>
    <t>计提公园首府5-1702梁煌04月运城水泥沙材料款048</t>
  </si>
  <si>
    <t>计提公园首府8#1701梁煌05月运城水泥沙材料021</t>
  </si>
  <si>
    <t>计提公园首府8-1701梁煌4-6月睿睿防水材料款034</t>
  </si>
  <si>
    <t>计提公园首府8-1701梁煌06月运城水泥沙材料035</t>
  </si>
  <si>
    <t>计提公园首府8-1701梁煌07月运城水泥沙材料023</t>
  </si>
  <si>
    <t>计提公园首府8栋1701梁煌05月永幸木业材料018</t>
  </si>
  <si>
    <t>公园首府8#1701梁煌水电材料款056</t>
  </si>
  <si>
    <t>计提公园首府8#1701梁煌5月三棵树材料款016</t>
  </si>
  <si>
    <t>计提公园首府8栋1701梁煌06月多乐士材料016</t>
  </si>
  <si>
    <t>计提公园首府8栋1701梁煌07月多乐士材料020</t>
  </si>
  <si>
    <t>48公园首府8#1701杂工周升荣打拆工资037</t>
  </si>
  <si>
    <t>转账卢明民公园首府梁煌8#1701形象保护等037</t>
  </si>
  <si>
    <t>91卢明民报销-公园首府8#1701梁煌采购编织袋等048</t>
  </si>
  <si>
    <t>82公园首府8#1701梁煌杂工曾祥仁打地脚线056</t>
  </si>
  <si>
    <t>022罗海波报销公园首府8#1701梁煌透明胶037</t>
  </si>
  <si>
    <r>
      <rPr>
        <sz val="11"/>
        <color indexed="8"/>
        <rFont val="宋体"/>
        <charset val="134"/>
      </rPr>
      <t>070彭金明报销公园首府8#1701梁煌卫生间门定金</t>
    </r>
    <r>
      <rPr>
        <sz val="11"/>
        <color indexed="8"/>
        <rFont val="宋体"/>
        <charset val="134"/>
      </rPr>
      <t>062</t>
    </r>
  </si>
  <si>
    <r>
      <rPr>
        <sz val="11"/>
        <color indexed="8"/>
        <rFont val="宋体"/>
        <charset val="134"/>
      </rPr>
      <t>89罗海波报销公园首府8#1701梁煌材料</t>
    </r>
    <r>
      <rPr>
        <sz val="11"/>
        <color indexed="8"/>
        <rFont val="宋体"/>
        <charset val="134"/>
      </rPr>
      <t>052</t>
    </r>
  </si>
  <si>
    <t>公园首府8#1701梁煌保洁费006</t>
  </si>
  <si>
    <t>095转张延飞公园首府8#1701梁煌房门卫生间门款047</t>
  </si>
  <si>
    <t>1、交3000抵5000，工程造价5万以上</t>
  </si>
  <si>
    <t>2、限时开工，2016年5月1日前开工送1000</t>
  </si>
  <si>
    <t>3、送三个房间实木门，送厨房扣板吊顶。送主卫，公卫扣板吊顶。送全房保洁一次</t>
  </si>
  <si>
    <t>无水电单</t>
  </si>
  <si>
    <t>71华润幸福里12#808项目经理段元宗预支周转金</t>
  </si>
  <si>
    <r>
      <rPr>
        <sz val="11"/>
        <color indexed="8"/>
        <rFont val="宋体"/>
        <charset val="134"/>
      </rPr>
      <t>华润幸福里12#808余志云项目主管段元宗预支周转金</t>
    </r>
    <r>
      <rPr>
        <sz val="11"/>
        <color indexed="8"/>
        <rFont val="宋体"/>
        <charset val="134"/>
      </rPr>
      <t>037</t>
    </r>
  </si>
  <si>
    <t>60华润幸福里12#808泥工赖人财工资</t>
  </si>
  <si>
    <t>63华润幸福里12#808水电工李长福工资</t>
  </si>
  <si>
    <t>95华润幸福里12#808余志云木工董大剑工资072</t>
  </si>
  <si>
    <t>华润幸福里12#808余志云泥工赖人财工资072</t>
  </si>
  <si>
    <r>
      <rPr>
        <sz val="11"/>
        <color indexed="8"/>
        <rFont val="宋体"/>
        <charset val="134"/>
      </rPr>
      <t>103华润幸福里12#808余志云油漆工刘全明工资</t>
    </r>
    <r>
      <rPr>
        <sz val="11"/>
        <color indexed="8"/>
        <rFont val="宋体"/>
        <charset val="134"/>
      </rPr>
      <t>055</t>
    </r>
  </si>
  <si>
    <t>计提华润幸福里12-808余志云03月江雄水泥沙材料019</t>
  </si>
  <si>
    <t>计提华润幸福里12-808余志云04月运城水泥沙材料048</t>
  </si>
  <si>
    <t>计提华润幸福里12-808余志云04月江雄防水材料002</t>
  </si>
  <si>
    <t>计提华润二期12栋4单元808余志云05月份运城水泥沙材料款021</t>
  </si>
  <si>
    <t>计提幸福里12-802余志云永幸木业05月材料款018</t>
  </si>
  <si>
    <t>华润幸福里12#808水电材料款</t>
  </si>
  <si>
    <t>华润万象城12#808水电材料费</t>
  </si>
  <si>
    <t>计提华润幸福里12-808余志云04月多乐士材料004</t>
  </si>
  <si>
    <r>
      <rPr>
        <sz val="10"/>
        <rFont val="宋体"/>
        <charset val="134"/>
      </rPr>
      <t>计提幸福里12-808余志云06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16</t>
    </r>
  </si>
  <si>
    <r>
      <rPr>
        <sz val="10"/>
        <rFont val="宋体"/>
        <charset val="134"/>
      </rPr>
      <t>计提幸福里12-808余志云07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20</t>
    </r>
  </si>
  <si>
    <t>85段元宗报销-华润12#808编织袋</t>
  </si>
  <si>
    <t>94段元宗报销华润幸福里12#808电工配件</t>
  </si>
  <si>
    <t>81华润幸福里12#808形象保护费</t>
  </si>
  <si>
    <t>035华润幸福里12#808余志云杂工杨秀清打拆工资024</t>
  </si>
  <si>
    <t>017淦宏图报销华润幸福里12#808余志云贴瓷片用胶008</t>
  </si>
  <si>
    <t>085华润幸福里12#808余志云保洁费044</t>
  </si>
  <si>
    <t>164华润12#208余志云木门087</t>
  </si>
  <si>
    <t>江山里9#1304王志红项目经理尹春辉预支周转金046</t>
  </si>
  <si>
    <t>068江山里9#1304王志红水电工赖训望工资061</t>
  </si>
  <si>
    <t>016江山里9#1304王志红泥工黄振钰工资008</t>
  </si>
  <si>
    <r>
      <rPr>
        <sz val="11"/>
        <color indexed="8"/>
        <rFont val="宋体"/>
        <charset val="134"/>
      </rPr>
      <t>42江山里9#1304王志红泥工黄振钰工资</t>
    </r>
    <r>
      <rPr>
        <sz val="11"/>
        <color indexed="8"/>
        <rFont val="宋体"/>
        <charset val="134"/>
      </rPr>
      <t>023</t>
    </r>
  </si>
  <si>
    <t>计提江山里三期9-1304王志红04月运城建材水泥材料048</t>
  </si>
  <si>
    <t>计提江山里三期9-1304王志红04月江雄建材水泥材料001</t>
  </si>
  <si>
    <t>计提江山里9-1304王志红06月份江雄防水材料款019</t>
  </si>
  <si>
    <t>计提江山里三期9-1304王志红06月运城建材水泥材料035</t>
  </si>
  <si>
    <t>计提江山里9-1304王志红 7-9月份江雄防水材料款020</t>
  </si>
  <si>
    <t>计提江山里三期9-1304王志红04月联塑材料006</t>
  </si>
  <si>
    <t>计提江山里三期9-1304王志红05-07月联塑材料022</t>
  </si>
  <si>
    <t>计提江山里9-1304王志红06月多乐士油漆材料016</t>
  </si>
  <si>
    <t>036江山里9#1304王志红杂工刘基林砌墙等工资024</t>
  </si>
  <si>
    <t>16江山里9#1304王志红杂工黄振钰工资008</t>
  </si>
  <si>
    <t>69刘洪春报销-江山里9#1304王志红形象保护等046</t>
  </si>
  <si>
    <t>11江山里9#1304王志红杂工周升荣批荡、打地脚线工资003</t>
  </si>
  <si>
    <t>12江山里9#1304王志红杂工周升荣打墙、打飘窗等003</t>
  </si>
  <si>
    <t>14刘红春报销-江山里9#1304王志红垃圾袋003</t>
  </si>
  <si>
    <t>043尹春辉报销江山里9#1304王志红材料款046</t>
  </si>
  <si>
    <t>014尹春辉报销江山里9#1304王志红中式试压009</t>
  </si>
  <si>
    <t>李满红</t>
  </si>
  <si>
    <t>水电预计18000</t>
  </si>
  <si>
    <t>4-8退84700贷款</t>
  </si>
  <si>
    <t>华润幸福里10#1308李满红项目经理黄石明预支周转金052</t>
  </si>
  <si>
    <t>020华润幸福里12#808李满红项目主管段元宗预支周转金021</t>
  </si>
  <si>
    <r>
      <rPr>
        <sz val="11"/>
        <color indexed="8"/>
        <rFont val="宋体"/>
        <charset val="134"/>
      </rPr>
      <t>华润幸福里10#1308项目经理黄石明预支周转金</t>
    </r>
    <r>
      <rPr>
        <sz val="11"/>
        <color indexed="8"/>
        <rFont val="宋体"/>
        <charset val="134"/>
      </rPr>
      <t>062</t>
    </r>
  </si>
  <si>
    <t>75华润幸福里10#1308李满红电工周桂华工资028</t>
  </si>
  <si>
    <t>65华润幸福里10#1308李满红泥工刘学洋工资054</t>
  </si>
  <si>
    <r>
      <rPr>
        <sz val="11"/>
        <color indexed="8"/>
        <rFont val="宋体"/>
        <charset val="134"/>
      </rPr>
      <t>063华润幸福里10#1308李满红木工郭定文工资</t>
    </r>
    <r>
      <rPr>
        <sz val="11"/>
        <color indexed="8"/>
        <rFont val="宋体"/>
        <charset val="134"/>
      </rPr>
      <t>057</t>
    </r>
  </si>
  <si>
    <t>87华润幸福里10#1308李满红泥工刘学洋工资070</t>
  </si>
  <si>
    <t>华润幸福10#1308李满红油漆工邱庆云工资004</t>
  </si>
  <si>
    <t>12华润幸福里10#1308李满红泥工刘学洋工资006</t>
  </si>
  <si>
    <t>121华润幸福里10#1308李满红泥工刘学洋工资064</t>
  </si>
  <si>
    <t>计提华润10-1308李满红04月份运城水泥沙材料款048</t>
  </si>
  <si>
    <t>计提华润10-1308李满红04月份江雄水泥沙材料款001</t>
  </si>
  <si>
    <t>计提华润10-1308李满红04月27-30日运城水泥沙材料款003</t>
  </si>
  <si>
    <t>计提幸福里10-1308李满红运城水泥沙05月材料款021</t>
  </si>
  <si>
    <t>计提华润幸福里10-1308李满红4-6月睿睿防水材料款034</t>
  </si>
  <si>
    <t>计提华润10-1308李满红06月份运城水泥沙材料款035</t>
  </si>
  <si>
    <r>
      <rPr>
        <sz val="10"/>
        <rFont val="宋体"/>
        <charset val="134"/>
      </rPr>
      <t>计提幸福里10-1308李满红04</t>
    </r>
    <r>
      <rPr>
        <sz val="10"/>
        <rFont val="宋体"/>
        <charset val="134"/>
      </rPr>
      <t>月永幸木业材料0</t>
    </r>
    <r>
      <rPr>
        <sz val="10"/>
        <rFont val="宋体"/>
        <charset val="134"/>
      </rPr>
      <t>05</t>
    </r>
  </si>
  <si>
    <r>
      <rPr>
        <sz val="10"/>
        <rFont val="宋体"/>
        <charset val="134"/>
      </rPr>
      <t>计提幸福里10-1308李满红05</t>
    </r>
    <r>
      <rPr>
        <sz val="10"/>
        <rFont val="宋体"/>
        <charset val="134"/>
      </rPr>
      <t>月永幸木业材料0</t>
    </r>
    <r>
      <rPr>
        <sz val="10"/>
        <rFont val="宋体"/>
        <charset val="134"/>
      </rPr>
      <t>18</t>
    </r>
  </si>
  <si>
    <t>华润万象城10#1308李满红水电材料费026</t>
  </si>
  <si>
    <r>
      <rPr>
        <sz val="11"/>
        <color theme="1"/>
        <rFont val="宋体"/>
        <charset val="134"/>
      </rPr>
      <t>01</t>
    </r>
    <r>
      <rPr>
        <sz val="11"/>
        <color indexed="8"/>
        <rFont val="宋体"/>
        <charset val="134"/>
      </rPr>
      <t>华润幸福里10#1308李满红水电材料</t>
    </r>
    <r>
      <rPr>
        <sz val="11"/>
        <color indexed="8"/>
        <rFont val="宋体"/>
        <charset val="134"/>
      </rPr>
      <t>012</t>
    </r>
  </si>
  <si>
    <r>
      <rPr>
        <sz val="10"/>
        <rFont val="宋体"/>
        <charset val="134"/>
      </rPr>
      <t>计提幸福里10-1308李满红04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04</t>
    </r>
  </si>
  <si>
    <r>
      <rPr>
        <sz val="10"/>
        <rFont val="宋体"/>
        <charset val="134"/>
      </rPr>
      <t>计提幸福里10-1308李满红05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17</t>
    </r>
  </si>
  <si>
    <r>
      <rPr>
        <sz val="10"/>
        <rFont val="宋体"/>
        <charset val="134"/>
      </rPr>
      <t>计提幸福里10-1308李满红06</t>
    </r>
    <r>
      <rPr>
        <sz val="10"/>
        <rFont val="宋体"/>
        <charset val="134"/>
      </rPr>
      <t>月多乐士材料0</t>
    </r>
    <r>
      <rPr>
        <sz val="10"/>
        <rFont val="宋体"/>
        <charset val="134"/>
      </rPr>
      <t>16</t>
    </r>
  </si>
  <si>
    <t>02转游雪峰-华润幸福里10#1308曾罗发形象保护费002</t>
  </si>
  <si>
    <t>黄石明报销华润幸福里10#1308李满红材料费029</t>
  </si>
  <si>
    <t>90华润幸福里10#1308李满红杂工杨秀清打拆工资031</t>
  </si>
  <si>
    <r>
      <rPr>
        <sz val="11"/>
        <color indexed="8"/>
        <rFont val="宋体"/>
        <charset val="134"/>
      </rPr>
      <t>华润幸福里10#1308李满红保洁费</t>
    </r>
    <r>
      <rPr>
        <sz val="11"/>
        <color indexed="8"/>
        <rFont val="宋体"/>
        <charset val="134"/>
      </rPr>
      <t>023</t>
    </r>
  </si>
  <si>
    <t>1、交5000抵9000，造价9万以上</t>
  </si>
  <si>
    <t>2、客餐厅、主公卫、厨房、阳台地面人工全免</t>
  </si>
  <si>
    <t>3、三个房间实木门，厨房扣板吊顶、主公卫扣板，1000元保洁</t>
  </si>
  <si>
    <r>
      <rPr>
        <sz val="10"/>
        <rFont val="宋体"/>
        <charset val="134"/>
      </rPr>
      <t>2015-9-19</t>
    </r>
    <r>
      <rPr>
        <sz val="10"/>
        <rFont val="宋体"/>
        <charset val="134"/>
      </rPr>
      <t xml:space="preserve"> 1000 2015-10-11 4000</t>
    </r>
  </si>
  <si>
    <t>二期工程及水电款</t>
  </si>
  <si>
    <t>尚江尊品2#902章少华项目经理黄石明预支周转金049</t>
  </si>
  <si>
    <t>123尚江尊品2#902章少华项目经理段元宗借工资066</t>
  </si>
  <si>
    <t>尚江尊品2#902章少华项目经理段元宗预支周转金044</t>
  </si>
  <si>
    <t>015尚江尊品2#902章少华电工谢晶晶工资036</t>
  </si>
  <si>
    <t>88尚江尊品2#902章少华泥工刘学洋工资070</t>
  </si>
  <si>
    <t>13尚江尊品2#902章少华木工郭定文工资006</t>
  </si>
  <si>
    <r>
      <rPr>
        <sz val="11"/>
        <color indexed="8"/>
        <rFont val="宋体"/>
        <charset val="134"/>
      </rPr>
      <t>39尚江尊品2#902章少华泥工刘学洋工资</t>
    </r>
    <r>
      <rPr>
        <sz val="11"/>
        <color indexed="8"/>
        <rFont val="宋体"/>
        <charset val="134"/>
      </rPr>
      <t>022</t>
    </r>
  </si>
  <si>
    <t>112尚江尊品2#902章少华木工郭定文工资061</t>
  </si>
  <si>
    <t>尚江尊品2#90章少华泥工刘学洋工资064</t>
  </si>
  <si>
    <t>089尚江尊品2#902章少华油灰工刘仁华工资046</t>
  </si>
  <si>
    <t>计提尚江尊品2栋902章少华04月运城水泥沙材料048</t>
  </si>
  <si>
    <t>计提尚江尊品2-902章少华05多乐士油漆材料017</t>
  </si>
  <si>
    <t>计提尚江尊品2-902章少华7-9月江雄防水材料020</t>
  </si>
  <si>
    <t>计提尚江尊品2-902章少华8-9月份运城水泥沙材料款021</t>
  </si>
  <si>
    <t>计提尚江尊品9栋902章少华06月永幸木业材料017</t>
  </si>
  <si>
    <t>计提尚江尊品9栋902章少华07月永幸木业材料021</t>
  </si>
  <si>
    <t>计提尚江尊品2栋902章少华04月联塑材料006</t>
  </si>
  <si>
    <t>计提尚江尊品2-902章少华07月多乐士材料款020</t>
  </si>
  <si>
    <t>计提尚江尊品2-902章少华08月多乐士材料款013</t>
  </si>
  <si>
    <t>计提尚江尊品2-902 章少华 9月份三棵树材料款003</t>
  </si>
  <si>
    <t>计提尚江尊品2-902 章少华 8月份三棵树材料款003</t>
  </si>
  <si>
    <t>85黄石明报销尚江尊品2#902章少华现浇工资070</t>
  </si>
  <si>
    <t>79尚江尊品2#902章少华刘和彩形象保护028</t>
  </si>
  <si>
    <t>黄石明报销尚江尊品2#902章少华材料费029</t>
  </si>
  <si>
    <t>黄石明报销尚江尊品2#902章少华保温棉057</t>
  </si>
  <si>
    <t>黄石明报销尚江尊品2#902章少华现浇钢材等020</t>
  </si>
  <si>
    <t>黄石明报销-尚江尊品2#902章少华拆除费034</t>
  </si>
  <si>
    <r>
      <rPr>
        <sz val="11"/>
        <color indexed="8"/>
        <rFont val="宋体"/>
        <charset val="134"/>
      </rPr>
      <t>37彭金明报销尚江尊品2#902章少华定制木线条</t>
    </r>
    <r>
      <rPr>
        <sz val="11"/>
        <color indexed="8"/>
        <rFont val="宋体"/>
        <charset val="134"/>
      </rPr>
      <t>022</t>
    </r>
  </si>
  <si>
    <t>尚江尊品2#902章少华卫生清洁015</t>
  </si>
  <si>
    <t>段元宗报销尚江尊品2#902章少华材料018</t>
  </si>
  <si>
    <t>41尚江尊品2#902章少华订制木线条034</t>
  </si>
  <si>
    <t>彭金明报销尚江尊品2#902章少华采购五金062</t>
  </si>
  <si>
    <t>段元宗报销尚江尊品2#902章少华结构胶066</t>
  </si>
  <si>
    <t>011尚江尊品2#902章少华杂工刘宇修打门边清垃圾等004</t>
  </si>
  <si>
    <t>051段元宗报销尚江尊品2#902章少华开孔020</t>
  </si>
  <si>
    <t>051段元宗报销尚江尊品2#902章少华结构胶020</t>
  </si>
  <si>
    <t>段元宗报销尚江尊品2#902章少华结构胶044</t>
  </si>
  <si>
    <r>
      <rPr>
        <sz val="11"/>
        <color theme="1"/>
        <rFont val="宋体"/>
        <charset val="134"/>
      </rPr>
      <t>转张延飞尚江尊品2#902章少华房门白漆</t>
    </r>
    <r>
      <rPr>
        <sz val="11"/>
        <color theme="1"/>
        <rFont val="宋体"/>
        <charset val="134"/>
      </rPr>
      <t>028</t>
    </r>
  </si>
  <si>
    <r>
      <rPr>
        <sz val="11"/>
        <color theme="1"/>
        <rFont val="宋体"/>
        <charset val="134"/>
      </rPr>
      <t>张小英报尚江尊品2</t>
    </r>
    <r>
      <rPr>
        <sz val="11"/>
        <color theme="1"/>
        <rFont val="宋体"/>
        <charset val="134"/>
      </rPr>
      <t>-902章少华保洁费040</t>
    </r>
  </si>
  <si>
    <t>朱建惠报销尚江尊品2期2栋902 铝合金门费030</t>
  </si>
  <si>
    <t>LY20160020</t>
  </si>
  <si>
    <t>1、交3000抵5000，交5000抵9000</t>
  </si>
  <si>
    <t>2、客厅餐厅公卫主卫厨房阳台地面人工全免</t>
  </si>
  <si>
    <t>3、送三个房间实木门。送厨房、主卫公卫扣板吊顶、送保洁一次</t>
  </si>
  <si>
    <t>2016-3-20 3000 2015-4-1 5000</t>
  </si>
  <si>
    <t>交7000元订金，抵13000工程款</t>
  </si>
  <si>
    <t>宝能太古城G栋2602刘兵高项目经理徐方明预支周转金009</t>
  </si>
  <si>
    <t>042宝能太古城G2602刘高兵项目经理徐方明预支周转金045</t>
  </si>
  <si>
    <t>63宝能太古城G2602刘兵高项目经理徐方明预支周转金039</t>
  </si>
  <si>
    <t>118宝能太古城G2602刘高兵项目经理徐方明预支周转金063</t>
  </si>
  <si>
    <t>03宝能太古城G栋2602刘高兵泥工黄振钰工资002</t>
  </si>
  <si>
    <t>024宝能太古城G2602刘高兵泥工黄振钰工资035</t>
  </si>
  <si>
    <t>040宝能太古城G2602刘高兵木工徐朝和工资043</t>
  </si>
  <si>
    <t>061宝能太古城G2602刘高兵泥工黄振钰工资058</t>
  </si>
  <si>
    <t>95宝能太古城G2602刘高兵泥工黄振钰工资053</t>
  </si>
  <si>
    <t>119宝能太古城G2602刘高兵油漆工刘才森工资064</t>
  </si>
  <si>
    <t>120宝能太古城G2602刘高兵木工徐朝和工资064</t>
  </si>
  <si>
    <t>付刘才森 宝能太古城G座2602 刘高兵 付刘才森油漆工结算工资005</t>
  </si>
  <si>
    <t>11月14号</t>
  </si>
  <si>
    <t>宝能太古城G2602 刘高兵 泥工黄振钰结算工资</t>
  </si>
  <si>
    <t>宝能太古城G2602 刘高兵 木工徐方明结算工资</t>
  </si>
  <si>
    <t>计提宝能太古城G栋2602刘兵高05月江雄水泥沙材料019</t>
  </si>
  <si>
    <t>计提宝能太古城G栋2602刘高兵05月运城水泥材料款021</t>
  </si>
  <si>
    <t>计提宝能太古城G栋2602刘兵高06月江雄水泥沙材料018</t>
  </si>
  <si>
    <t>计提宝能城G-2602刘高兵6月运城水泥沙材料035</t>
  </si>
  <si>
    <t>计提宝能太古城G栋2602刘兵高05月永幸木业材料018</t>
  </si>
  <si>
    <t>计提宝能太古城G栋2602刘兵高06月永幸木业材料017</t>
  </si>
  <si>
    <t>计提宝能太古城G2602刘高兵06月多乐士油漆材料016</t>
  </si>
  <si>
    <r>
      <rPr>
        <sz val="10"/>
        <rFont val="宋体"/>
        <charset val="134"/>
      </rPr>
      <t>计提宝能太古城</t>
    </r>
    <r>
      <rPr>
        <sz val="10"/>
        <rFont val="宋体"/>
        <charset val="134"/>
      </rPr>
      <t>G-2602刘高兵08</t>
    </r>
    <r>
      <rPr>
        <sz val="10"/>
        <rFont val="宋体"/>
        <charset val="134"/>
      </rPr>
      <t>月多乐士材料款0</t>
    </r>
    <r>
      <rPr>
        <sz val="10"/>
        <rFont val="宋体"/>
        <charset val="134"/>
      </rPr>
      <t>13</t>
    </r>
  </si>
  <si>
    <t>宝能太古城G栋2602刘兵高形象保护费055</t>
  </si>
  <si>
    <r>
      <rPr>
        <sz val="11"/>
        <color indexed="8"/>
        <rFont val="宋体"/>
        <charset val="134"/>
      </rPr>
      <t>徐方明报销宝能太古城G2602刘兵高形象保护</t>
    </r>
    <r>
      <rPr>
        <sz val="11"/>
        <color indexed="8"/>
        <rFont val="宋体"/>
        <charset val="134"/>
      </rPr>
      <t>060</t>
    </r>
  </si>
  <si>
    <t>021徐方明报销宝能太古城G2602刘兵高打拆费009</t>
  </si>
  <si>
    <t>021徐方明报销宝能太古城G2602刘兵高过桥钢筋009</t>
  </si>
  <si>
    <t>021徐方明报销宝能太古城G2602刘兵高墙砖009</t>
  </si>
  <si>
    <t>徐方明报销宝能太古城G2602刘高兵墙砖辅材045</t>
  </si>
  <si>
    <t>065徐方明报销宝能太古城G2602刘高兵瓷砖挂片等060</t>
  </si>
  <si>
    <t>017宝能太古城G2602刘兵高保洁费006</t>
  </si>
  <si>
    <t>杨志云宝能太古城F2602施工图提成040</t>
  </si>
  <si>
    <t>74转账彭金明-水岸新天水疗会所木工黄春亮工资</t>
  </si>
  <si>
    <t>74转账彭金明-水岸新天水疗会所木工黄春亮工资049</t>
  </si>
  <si>
    <t>水岸新天水疗会所采购门锁等049</t>
  </si>
  <si>
    <t>彭金明报销-水岸新天水疗会所卫生间浴霸、客厅光源、房间收顶灯056</t>
  </si>
  <si>
    <t>彭金明报销-水岸新天水疗会所壁灯、插座、地垫、消毒柜</t>
  </si>
  <si>
    <t>彭金明报销-水岸新天水疗会所线路改造、灯具安装056</t>
  </si>
  <si>
    <t>彭金明报销-水岸新天水疗会所木地板、房间地脚线056</t>
  </si>
  <si>
    <t>彭金明报销-水岸新天水疗会所墙纸056</t>
  </si>
  <si>
    <t>彭金明报销-水岸新天水疗会所燃气灶、灯具056</t>
  </si>
  <si>
    <t>彭金明报销-水岸新天水疗会所杂工拆除木地板、鱼疗池沙发等056</t>
  </si>
  <si>
    <t>彭金明报销-水岸新天水疗会所全房墙面漆翻新056</t>
  </si>
  <si>
    <t>水岸新天汗蒸会所材料及配件026</t>
  </si>
  <si>
    <t>87水岸新天汗蒸会所卫生间改造水管030</t>
  </si>
  <si>
    <t>彭金明报销水岸新天汗蒸会所水管镜框线030</t>
  </si>
  <si>
    <t>水岸新天汗蒸会所大理石洗手台037</t>
  </si>
  <si>
    <t>彭金明报销-水岸新天汗蒸会所空气开关033</t>
  </si>
  <si>
    <t>彭金明报销云星水岸新天水疗会所地漏、工程部办公室凳子、公司楼梯声控037</t>
  </si>
  <si>
    <t>010水岸新天汗蒸会所油漆工罗世红工资008</t>
  </si>
  <si>
    <t>彭金明报销云星王总卫生间推拉门016</t>
  </si>
  <si>
    <t>彭金明报销水岸新天汗蒸会所板材016</t>
  </si>
  <si>
    <t>彭金明报销水岸新天汗蒸会所隔墙等016</t>
  </si>
  <si>
    <t>40卢燕明水岸新天汗蒸会所玻璃及银镜033</t>
  </si>
  <si>
    <t>114彭金明报销水岸新天汗蒸会所清理现场等062</t>
  </si>
  <si>
    <t>彭金明报销水岸新天汗蒸会所采购灯具062</t>
  </si>
  <si>
    <t>024转张南昌水岸新天汗蒸会所油漆材料款008</t>
  </si>
  <si>
    <t>彭金明报销水岸新天汗蒸会所采购天花布艺023</t>
  </si>
  <si>
    <t>卢燕民借 水岸新天G-201 水岸新天 汗蒸会所材料019</t>
  </si>
  <si>
    <t>铂悦公馆15#404</t>
  </si>
  <si>
    <r>
      <rPr>
        <sz val="11"/>
        <color indexed="8"/>
        <rFont val="宋体"/>
        <charset val="134"/>
      </rPr>
      <t>中海铂悦公馆15#404项目经理黄石明预支周转金</t>
    </r>
    <r>
      <rPr>
        <sz val="11"/>
        <color indexed="8"/>
        <rFont val="宋体"/>
        <charset val="134"/>
      </rPr>
      <t>062</t>
    </r>
  </si>
  <si>
    <t>铂悦公馆15#404王军波项目经理段元宗借工资066</t>
  </si>
  <si>
    <t>55中海铂悦公馆15#404王军波项目经理黄石明预支周转金052</t>
  </si>
  <si>
    <t>64铂悦公馆15#404王军波泥工黄春达工资054</t>
  </si>
  <si>
    <t>铂悦公馆15#404王军波电工谢晶晶工资054</t>
  </si>
  <si>
    <t>016铂悦公馆15#404王军波木工郭定文工资036</t>
  </si>
  <si>
    <t>90中海铂悦公馆15#404王军波泥工黄春达工资071</t>
  </si>
  <si>
    <t>07铂悦公馆15#404王军波油漆工邱庆云工资004</t>
  </si>
  <si>
    <t>中海铂悦公馆15#404王军波泥工黄春达工资003</t>
  </si>
  <si>
    <r>
      <rPr>
        <sz val="11"/>
        <color indexed="8"/>
        <rFont val="宋体"/>
        <charset val="134"/>
      </rPr>
      <t>40铂悦公馆15#404王军波油漆工邱庆云工资</t>
    </r>
    <r>
      <rPr>
        <sz val="11"/>
        <color indexed="8"/>
        <rFont val="宋体"/>
        <charset val="134"/>
      </rPr>
      <t>022</t>
    </r>
  </si>
  <si>
    <r>
      <rPr>
        <sz val="11"/>
        <color indexed="8"/>
        <rFont val="宋体"/>
        <charset val="134"/>
      </rPr>
      <t>138中海铂悦公馆15#404王军波灰工刘才森维修工资</t>
    </r>
    <r>
      <rPr>
        <sz val="11"/>
        <color indexed="8"/>
        <rFont val="宋体"/>
        <charset val="134"/>
      </rPr>
      <t>074</t>
    </r>
  </si>
  <si>
    <t>039转曾祥仁铂悦公馆15#404王军波垃圾清理017</t>
  </si>
  <si>
    <t>计提铂锐公馆15#404王军波04月运城水泥沙材料048</t>
  </si>
  <si>
    <t>计提铂锐公馆15#404王军波04月江雄建材材料001</t>
  </si>
  <si>
    <t>计提铂锐公馆15#404王军波05月运城水泥材料021</t>
  </si>
  <si>
    <t>计提中海铂锐15-404王军波4-6月睿睿防水材料款034</t>
  </si>
  <si>
    <t>计提中海铂锐15-404王军波05月永幸木业材料018</t>
  </si>
  <si>
    <t>计提中海铂锐15-404王军波04月联塑材料006</t>
  </si>
  <si>
    <r>
      <rPr>
        <sz val="11"/>
        <color indexed="8"/>
        <rFont val="宋体"/>
        <charset val="134"/>
      </rPr>
      <t>01铂悦公馆15#404王军波水电材料</t>
    </r>
    <r>
      <rPr>
        <sz val="11"/>
        <color indexed="8"/>
        <rFont val="宋体"/>
        <charset val="134"/>
      </rPr>
      <t>012</t>
    </r>
  </si>
  <si>
    <t>计提中海铂锐15-404王军波04月多乐士油漆材料004</t>
  </si>
  <si>
    <t>计提中海铂锐15-404王军波05月多乐士油漆材料017</t>
  </si>
  <si>
    <t>计提中海铂锐公馆15-404王军波多乐士07月材料款020</t>
  </si>
  <si>
    <t>计提中海铂锐公馆15-404王军波多乐士08月材料款013</t>
  </si>
  <si>
    <t>中海铂悦公馆15#404王军波刘和彩形象保护028</t>
  </si>
  <si>
    <t>84黄石明报销中海铂悦公馆15#404王军波材料费029</t>
  </si>
  <si>
    <r>
      <rPr>
        <sz val="11"/>
        <color indexed="8"/>
        <rFont val="宋体"/>
        <charset val="134"/>
      </rPr>
      <t>黄石明报销中海铂悦公馆15#404王军波拆墙工资</t>
    </r>
    <r>
      <rPr>
        <sz val="11"/>
        <color indexed="8"/>
        <rFont val="宋体"/>
        <charset val="134"/>
      </rPr>
      <t>057</t>
    </r>
  </si>
  <si>
    <t>113铂悦公馆15#40王军波卫生清理费061</t>
  </si>
  <si>
    <r>
      <rPr>
        <sz val="11"/>
        <color indexed="8"/>
        <rFont val="宋体"/>
        <charset val="134"/>
      </rPr>
      <t>133段元宗报销铂悦公馆15#404王军波滚筒等</t>
    </r>
    <r>
      <rPr>
        <sz val="11"/>
        <color indexed="8"/>
        <rFont val="宋体"/>
        <charset val="134"/>
      </rPr>
      <t>073</t>
    </r>
  </si>
  <si>
    <t>051段元宗报销铂悦公馆15#404王军波返修贴砖等020</t>
  </si>
  <si>
    <t>051段元宗报销铂悦公馆15#404王军波开孔020</t>
  </si>
  <si>
    <t>051段元宗报销铂悦公馆15#404王军波材料费020</t>
  </si>
  <si>
    <t>084段元宗报销铂悦公馆15#404王军波通地漏044</t>
  </si>
  <si>
    <r>
      <rPr>
        <sz val="11"/>
        <color theme="1"/>
        <rFont val="宋体"/>
        <charset val="134"/>
      </rPr>
      <t>铂悦公馆15#404王军波保洁费</t>
    </r>
    <r>
      <rPr>
        <sz val="11"/>
        <color theme="1"/>
        <rFont val="宋体"/>
        <charset val="134"/>
      </rPr>
      <t>026</t>
    </r>
  </si>
  <si>
    <t>LY20160026</t>
  </si>
  <si>
    <t>16皇朝布艺项目经理黄石明预支周转金041</t>
  </si>
  <si>
    <t>皇朝布艺廖如英项目主管黄石明预支周转金020</t>
  </si>
  <si>
    <t>010皇朝布艺廖如英项目经理黄石明预支周转金034</t>
  </si>
  <si>
    <t>66皇朝布艺廖如英泥工钟从余工资054</t>
  </si>
  <si>
    <t>67皇朝布艺廖如英木工郭定文工资054</t>
  </si>
  <si>
    <t>68皇朝布艺廖如英电工谢晶晶工资054</t>
  </si>
  <si>
    <t>37皇朝布艺廖如英木工郭定文工资024</t>
  </si>
  <si>
    <t>014皇朝布艺油漆工邱庆云工资034</t>
  </si>
  <si>
    <t>122皇朝布艺油漆工邱庆云结算工资066</t>
  </si>
  <si>
    <t>皇朝布艺泥工魏兴忠结算工资066</t>
  </si>
  <si>
    <t>皇朝布艺电工谢晶晶结算工资066</t>
  </si>
  <si>
    <t>129皇朝布艺木工郭定文结算工资072</t>
  </si>
  <si>
    <t>计提皇朝布艺廖如英04月江雄水泥沙001</t>
  </si>
  <si>
    <t>计提皇朝布艺廖如英04月27-30日运城水泥沙材料003</t>
  </si>
  <si>
    <t>计提皇朝布艺廖如英04月永幸木业材料005</t>
  </si>
  <si>
    <t>计提皇朝布艺廖如英05月永幸木业材料005</t>
  </si>
  <si>
    <t>计提皇朝布艺廖如英04月联塑材料006</t>
  </si>
  <si>
    <t>计提皇朝布艺廖如英05-07月联塑材料022</t>
  </si>
  <si>
    <t>计提皇朝布艺廖如英04月多乐士材料004</t>
  </si>
  <si>
    <t>计提皇朝布艺廖如英5月三棵树材料款016</t>
  </si>
  <si>
    <t>计提皇朝布艺廖如英05月多乐士材料017</t>
  </si>
  <si>
    <t>90黄石明报销皇朝布艺廖如英泡瓷砖桶057</t>
  </si>
  <si>
    <t>黄石明报销皇朝布艺廖如英搬运费057</t>
  </si>
  <si>
    <t>黄石明报销皇朝布艺廖如英红砖沙运费057</t>
  </si>
  <si>
    <t>黄石明报销皇朝布艺廖如英水电材料058</t>
  </si>
  <si>
    <t>黄石明报销皇朝布艺廖如英油漆角线020</t>
  </si>
  <si>
    <t>黄石明报销-皇朝布艺卫生间门运费034</t>
  </si>
  <si>
    <r>
      <rPr>
        <sz val="11"/>
        <color indexed="8"/>
        <rFont val="宋体"/>
        <charset val="134"/>
      </rPr>
      <t>070黄石明报销皇朝布艺垃圾清理</t>
    </r>
    <r>
      <rPr>
        <sz val="11"/>
        <color indexed="8"/>
        <rFont val="宋体"/>
        <charset val="134"/>
      </rPr>
      <t>059</t>
    </r>
  </si>
  <si>
    <r>
      <rPr>
        <sz val="11"/>
        <color indexed="8"/>
        <rFont val="宋体"/>
        <charset val="134"/>
      </rPr>
      <t>黄石明报销皇朝布艺材料0</t>
    </r>
    <r>
      <rPr>
        <sz val="11"/>
        <color indexed="8"/>
        <rFont val="宋体"/>
        <charset val="134"/>
      </rPr>
      <t>59</t>
    </r>
  </si>
  <si>
    <r>
      <rPr>
        <sz val="11"/>
        <color indexed="8"/>
        <rFont val="宋体"/>
        <charset val="134"/>
      </rPr>
      <t>黄石明报销皇朝布艺灯具0</t>
    </r>
    <r>
      <rPr>
        <sz val="11"/>
        <color indexed="8"/>
        <rFont val="宋体"/>
        <charset val="134"/>
      </rPr>
      <t>59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</si>
  <si>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5黄石明报销皇朝布艺玻璃材料</t>
    </r>
    <r>
      <rPr>
        <sz val="11"/>
        <color indexed="8"/>
        <rFont val="宋体"/>
        <charset val="134"/>
      </rPr>
      <t>062</t>
    </r>
  </si>
  <si>
    <t>019皇朝布艺灯具洁具067</t>
  </si>
  <si>
    <t>黄石明报销皇朝布艺保洁费070</t>
  </si>
  <si>
    <t>黄石明报销皇朝布艺安装大理石灶台、云石胶070</t>
  </si>
  <si>
    <t>淦宏图报销皇朝布艺地砖、墙砖费079</t>
  </si>
  <si>
    <t>淦宏图报销皇朝布艺成品天花及配件、厨房卫生间门、蹲厕地漏等079</t>
  </si>
  <si>
    <t>023彭金明报销公园壹号窗帘店墙纸010</t>
  </si>
  <si>
    <t>031彭金明报销皇朝布艺廖朝英地脚线037</t>
  </si>
  <si>
    <t>046黄石明报销皇朝布艺打洞049</t>
  </si>
  <si>
    <t>黄石明报销皇朝布艺推拉门049</t>
  </si>
  <si>
    <t>黄石明报销皇朝布艺钢钉、加龙头049</t>
  </si>
  <si>
    <t>黄石明报销公园壹号材料004</t>
  </si>
  <si>
    <t>18转账黄琼皇朝布艺石膏线008</t>
  </si>
  <si>
    <r>
      <rPr>
        <sz val="11"/>
        <color indexed="8"/>
        <rFont val="宋体"/>
        <charset val="134"/>
      </rPr>
      <t>49转唐先华皇朝布艺廖如英厨房卫生间吊顶</t>
    </r>
    <r>
      <rPr>
        <sz val="11"/>
        <color indexed="8"/>
        <rFont val="宋体"/>
        <charset val="134"/>
      </rPr>
      <t>025</t>
    </r>
  </si>
  <si>
    <t>淦宏图报销皇朝布艺脚手架租金015</t>
  </si>
  <si>
    <t>转刘顺发皇朝布艺大理石018</t>
  </si>
  <si>
    <t>玖珑湾1单元6#1702</t>
  </si>
  <si>
    <t>LY20160027</t>
  </si>
  <si>
    <t>二期及水电款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</si>
  <si>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8玖珑湾6#1702项目经理刘红春预支周转金</t>
    </r>
    <r>
      <rPr>
        <sz val="11"/>
        <color indexed="8"/>
        <rFont val="宋体"/>
        <charset val="134"/>
      </rPr>
      <t>063</t>
    </r>
  </si>
  <si>
    <t>玖珑湾1#1702彭慧慧项目主管尹春辉预支周转金007</t>
  </si>
  <si>
    <t>玖珑湾6#1702彭慧慧项目经理尹春辉预支工资009</t>
  </si>
  <si>
    <t>122玖珑湾6#1702彭慧慧项目经理尹春辉借工资065</t>
  </si>
  <si>
    <r>
      <rPr>
        <sz val="11"/>
        <color indexed="8"/>
        <rFont val="宋体"/>
        <charset val="134"/>
      </rPr>
      <t>059玖珑湾6#1702彭慧慧水电工赖训望工资</t>
    </r>
    <r>
      <rPr>
        <sz val="11"/>
        <color indexed="8"/>
        <rFont val="宋体"/>
        <charset val="134"/>
      </rPr>
      <t>056</t>
    </r>
  </si>
  <si>
    <r>
      <rPr>
        <sz val="11"/>
        <color indexed="8"/>
        <rFont val="宋体"/>
        <charset val="134"/>
      </rPr>
      <t>46玖珑湾6#1702彭慧慧木工黄明祥工资</t>
    </r>
    <r>
      <rPr>
        <sz val="11"/>
        <color indexed="8"/>
        <rFont val="宋体"/>
        <charset val="134"/>
      </rPr>
      <t>024</t>
    </r>
  </si>
  <si>
    <r>
      <rPr>
        <sz val="11"/>
        <color indexed="8"/>
        <rFont val="宋体"/>
        <charset val="134"/>
      </rPr>
      <t>102玖珑湾6#1702彭慧慧木工黄明祥工资</t>
    </r>
    <r>
      <rPr>
        <sz val="11"/>
        <color indexed="8"/>
        <rFont val="宋体"/>
        <charset val="134"/>
      </rPr>
      <t>055</t>
    </r>
  </si>
  <si>
    <t>013玖珑湾6#1702彭慧慧木工黄明祥工资008</t>
  </si>
  <si>
    <t>115玖珑湾6#1702彭慧慧灰工丁海工资062</t>
  </si>
  <si>
    <t>计提玖珑湾6-1701彭慧慧04月份运城水泥沙材料款048</t>
  </si>
  <si>
    <t>计提玖珑湾6-1701彭慧慧04月27-30日运城水泥沙材料款003</t>
  </si>
  <si>
    <t>计提玖珑湾6-1702彭慧慧05月份运城水泥沙材料款021</t>
  </si>
  <si>
    <t>计提玖珑湾6-1701彭慧慧06月份运城水泥沙材料款035</t>
  </si>
  <si>
    <t>计提玖珑湾6-1703彭慧慧06月份永幸木业材料款017</t>
  </si>
  <si>
    <t>计提玖珑湾6-1703彭慧慧07月份永幸木业材料款021</t>
  </si>
  <si>
    <t>计提玖珑湾6-1701彭慧慧04月联塑材料款006</t>
  </si>
  <si>
    <t>计提玖珑湾6-1702彭慧慧07月份材料款020</t>
  </si>
  <si>
    <t>计提玖珑湾6-1702彭慧慧08月份材料款013</t>
  </si>
  <si>
    <t>83刘红春报销玖珑湾6#1702彭慧慧形象保护及材料056</t>
  </si>
  <si>
    <t>30玖珑湾6#1702彭慧慧杂工刘宇打拆工资043</t>
  </si>
  <si>
    <t>067尹春辉报销玖珑湾6#1702彭慧慧改卫生间瓷片061</t>
  </si>
  <si>
    <t>尹春辉报销玖珑湾6#1702彭慧慧做地面保护下垃圾等061</t>
  </si>
  <si>
    <t>尹春辉报销玖珑湾6#1702彭慧慧板材上楼费007</t>
  </si>
  <si>
    <r>
      <rPr>
        <sz val="11"/>
        <color indexed="8"/>
        <rFont val="宋体"/>
        <charset val="134"/>
      </rPr>
      <t>111尹春辉报销玖珑湾6#702彭慧慧板材上楼费</t>
    </r>
    <r>
      <rPr>
        <sz val="11"/>
        <color indexed="8"/>
        <rFont val="宋体"/>
        <charset val="134"/>
      </rPr>
      <t>059</t>
    </r>
  </si>
  <si>
    <t>尹春辉报销玖珑湾6#1702彭慧慧卫生费009</t>
  </si>
  <si>
    <t>彭金明报销玖珑湾6#1702彭慧慧木工材料款016</t>
  </si>
  <si>
    <r>
      <rPr>
        <sz val="11"/>
        <color indexed="8"/>
        <rFont val="宋体"/>
        <charset val="134"/>
      </rPr>
      <t>145尹春辉报销玖珑湾6#1702彭慧慧垃圾清理费</t>
    </r>
    <r>
      <rPr>
        <sz val="11"/>
        <color indexed="8"/>
        <rFont val="宋体"/>
        <charset val="134"/>
      </rPr>
      <t>076</t>
    </r>
  </si>
  <si>
    <t>水游城3#2单元2304</t>
  </si>
  <si>
    <t>LY2016028</t>
  </si>
  <si>
    <t>1、交5000抵9000工程造价达8万</t>
  </si>
  <si>
    <t>2、4月15前开工送现金礼包2000</t>
  </si>
  <si>
    <t>3、三个房间实木门、厨房、主卫公卫扣板吊顶</t>
  </si>
  <si>
    <t>4、保洁一次</t>
  </si>
  <si>
    <t>加上最后工程结算</t>
  </si>
  <si>
    <t>水电</t>
  </si>
  <si>
    <t>2016.10.20</t>
  </si>
  <si>
    <t>优惠活动</t>
  </si>
  <si>
    <t>57水游城3#2304刘运发生项目经理尹春辉预支周转金053</t>
  </si>
  <si>
    <r>
      <rPr>
        <sz val="11"/>
        <color indexed="8"/>
        <rFont val="宋体"/>
        <charset val="134"/>
      </rPr>
      <t>66水游城3#2304刘运发生项目主主管尹春辉预支周转金</t>
    </r>
    <r>
      <rPr>
        <sz val="11"/>
        <color indexed="8"/>
        <rFont val="宋体"/>
        <charset val="134"/>
      </rPr>
      <t>038</t>
    </r>
  </si>
  <si>
    <t>027水游城3#2304刘运发生电工赖训望工资022</t>
  </si>
  <si>
    <r>
      <rPr>
        <sz val="11"/>
        <color indexed="8"/>
        <rFont val="宋体"/>
        <charset val="134"/>
      </rPr>
      <t>061水游城3#2304刘运发生泥工罗蔚强工资</t>
    </r>
    <r>
      <rPr>
        <sz val="11"/>
        <color indexed="8"/>
        <rFont val="宋体"/>
        <charset val="134"/>
      </rPr>
      <t>057</t>
    </r>
  </si>
  <si>
    <t>91水游城3#2304刘运发生泥工罗蔚强工资071</t>
  </si>
  <si>
    <t>水游城3#2304刘运发生木工董小云工资071</t>
  </si>
  <si>
    <t>027水游城3#2304刘运发生泥工罗蔚强工资036</t>
  </si>
  <si>
    <r>
      <rPr>
        <sz val="11"/>
        <color indexed="8"/>
        <rFont val="宋体"/>
        <charset val="134"/>
      </rPr>
      <t>101水游城3#2304刘运发生灰工丁海工资</t>
    </r>
    <r>
      <rPr>
        <sz val="11"/>
        <color indexed="8"/>
        <rFont val="宋体"/>
        <charset val="134"/>
      </rPr>
      <t>054</t>
    </r>
  </si>
  <si>
    <r>
      <rPr>
        <sz val="11"/>
        <color indexed="8"/>
        <rFont val="宋体"/>
        <charset val="134"/>
      </rPr>
      <t>水游城3#2304刘运发生泥工罗蔚强工资</t>
    </r>
    <r>
      <rPr>
        <sz val="11"/>
        <color indexed="8"/>
        <rFont val="宋体"/>
        <charset val="134"/>
      </rPr>
      <t>054</t>
    </r>
  </si>
  <si>
    <t>计提水游城3-2304刘运发生04月运城水泥沙材料款048</t>
  </si>
  <si>
    <t>计提水游城3-2304刘运发生04月江雄水泥沙材料款001</t>
  </si>
  <si>
    <t>计提水游城3-2304刘运发生04月27-30日运城水泥沙材料款003</t>
  </si>
  <si>
    <t>计提水游城3-2304刘运发生05月江雄水泥沙材料款019</t>
  </si>
  <si>
    <t>计提水游城3-2304刘运发生05月运城水泥沙材料款021</t>
  </si>
  <si>
    <t>计提水游城3-2304刘运发生06月运城水泥沙材料款035</t>
  </si>
  <si>
    <t>计提水游城3-2304刘运发生8-9月运城水泥沙材料款021</t>
  </si>
  <si>
    <t>计提水游城3-2304刘运发生05月永幸木业材料款018</t>
  </si>
  <si>
    <t>计提水游城3-2304刘运发生06月永幸木业材料款01</t>
  </si>
  <si>
    <t>计提水游城3-2304刘运发生07月永幸木业材料款021</t>
  </si>
  <si>
    <t>计提水游城3-2304刘运发生04月联塑材料款006</t>
  </si>
  <si>
    <t>计提水游城3-2304刘运发生06月多乐士材料款016</t>
  </si>
  <si>
    <t>计提水游城3-2304刘运发生05月多乐士材料款017</t>
  </si>
  <si>
    <t>计提水游城3-2304刘运发生07月多乐士材料款020</t>
  </si>
  <si>
    <r>
      <rPr>
        <sz val="10"/>
        <rFont val="宋体"/>
        <charset val="134"/>
      </rPr>
      <t>计提水游城</t>
    </r>
    <r>
      <rPr>
        <sz val="10"/>
        <rFont val="宋体"/>
        <charset val="134"/>
      </rPr>
      <t>3-2305刘运发生09</t>
    </r>
    <r>
      <rPr>
        <sz val="10"/>
        <rFont val="宋体"/>
        <charset val="134"/>
      </rPr>
      <t>月多乐士材料款0</t>
    </r>
    <r>
      <rPr>
        <sz val="10"/>
        <rFont val="宋体"/>
        <charset val="134"/>
      </rPr>
      <t>01</t>
    </r>
  </si>
  <si>
    <t>计提水游城3-2304 刘运发生 7月份三棵树材料款003</t>
  </si>
  <si>
    <t>84水游城3#2304刘运发生杂工周升荣铲灰等工资056</t>
  </si>
  <si>
    <r>
      <rPr>
        <sz val="11"/>
        <color indexed="8"/>
        <rFont val="宋体"/>
        <charset val="134"/>
      </rPr>
      <t>尹春辉报销水游城3#2304刘运发生材料</t>
    </r>
    <r>
      <rPr>
        <sz val="11"/>
        <color indexed="8"/>
        <rFont val="宋体"/>
        <charset val="134"/>
      </rPr>
      <t>058</t>
    </r>
  </si>
  <si>
    <t>91尹春辉报销水游城3#2304刘运发形象保护垃圾袋等031</t>
  </si>
  <si>
    <t>17水游城3#2304刘运发生杂工刘宇打拆工资041</t>
  </si>
  <si>
    <t>030尹春辉报销水游城3#2304刘运发生直接022</t>
  </si>
  <si>
    <t>024水游城3#2304刘运发生杂工罗蔚强打拆工资039</t>
  </si>
  <si>
    <t>105尹春辉报销水游城3#2304刘运发生钢钉、干挂片等材料077</t>
  </si>
  <si>
    <t>水游城3#2304刘运发生保洁费008</t>
  </si>
  <si>
    <r>
      <rPr>
        <sz val="11"/>
        <color theme="1"/>
        <rFont val="宋体"/>
        <charset val="134"/>
      </rPr>
      <t>尹春辉报销水游城3#2304刘运发生拉门运费及安装</t>
    </r>
    <r>
      <rPr>
        <sz val="11"/>
        <color theme="1"/>
        <rFont val="宋体"/>
        <charset val="134"/>
      </rPr>
      <t>024</t>
    </r>
  </si>
  <si>
    <t>56九方57°湘谢剑云项目经理黄平忠预支周转金052</t>
  </si>
  <si>
    <t>九方57°湘项目经理黄平忠预支周转金047</t>
  </si>
  <si>
    <t>九方57度湘项目经理黄平忠预支周转金075</t>
  </si>
  <si>
    <t>041九方57°湘项目经理黄平忠预支工资044</t>
  </si>
  <si>
    <t>黄平忠借九方57度湘周转金033</t>
  </si>
  <si>
    <t>85九方57°湘谢剑云木工丁东平工资056</t>
  </si>
  <si>
    <t>九方57°湘谢剑云泥工刘猷祯工资023</t>
  </si>
  <si>
    <t>032九方57°湘木工丁东平工资047</t>
  </si>
  <si>
    <t>033九方57°湘水电工魏朝飞工资047</t>
  </si>
  <si>
    <t>034九方57°湘油漆工黄新军工资047</t>
  </si>
  <si>
    <t>94九方57度湘水电工魏朝飞工资072</t>
  </si>
  <si>
    <t>九方57度湘油漆工黄新军工资072</t>
  </si>
  <si>
    <t>九方57度湘木工丁东平工资072</t>
  </si>
  <si>
    <t>04九方57°湘泥工刘猷祯工资003</t>
  </si>
  <si>
    <t>2016.11.17九方57°湘 黄新军油漆工生活费033</t>
  </si>
  <si>
    <t>2016.11.17九方57°湘 丁东平木工生活费033</t>
  </si>
  <si>
    <t>2016.11.17九方57°湘 魏朝飞水电工生活费033</t>
  </si>
  <si>
    <t>2016.11.17九方57°湘 刘猷禎泥工生活费033</t>
  </si>
  <si>
    <t>计提九方57度.湘谢剑云04月份运城水泥沙材料款048</t>
  </si>
  <si>
    <t>计提九方57度.湘谢剑云04月份江雄水泥沙材料款001</t>
  </si>
  <si>
    <t>计提九方57度.湘谢剑云04月27-30日运城水泥沙材料款003</t>
  </si>
  <si>
    <t>计提九方57度.湘谢剑云05月份运城水泥沙材料款021</t>
  </si>
  <si>
    <t>计提九方57度湘谢剑云4-6月睿睿防水材料款034</t>
  </si>
  <si>
    <t>计提九方57度.湘谢剑云04月永幸木业材料款005</t>
  </si>
  <si>
    <t>计提九方57度.湘谢剑云05月永幸木业材料款018</t>
  </si>
  <si>
    <t>计提九方57度.湘谢剑云06月永幸木业材料款017</t>
  </si>
  <si>
    <t>11月1号</t>
  </si>
  <si>
    <t>计提57度湘谢剑云09月永幸木业材料款001</t>
  </si>
  <si>
    <t>31彭金明借款-九方57°湘谢剑云补水电材料043</t>
  </si>
  <si>
    <t>08抵充4.25日彭金明借款-九方57°湘水电材料033</t>
  </si>
  <si>
    <t>017九方57°湘退水电材料款081</t>
  </si>
  <si>
    <t>计提九方57度湘谢剑云05-07月联塑材料022</t>
  </si>
  <si>
    <t>计提九方57度.湘谢剑云04月多乐士材料款004</t>
  </si>
  <si>
    <t>计提九方57度湘5月三棵树材料款016</t>
  </si>
  <si>
    <t>计提九方57度.湘谢剑云05月多乐士材料款017</t>
  </si>
  <si>
    <t>计提九方57度.湘谢剑云06月多乐士材料款016</t>
  </si>
  <si>
    <t>计提九方57度湘6月三棵树材料款015</t>
  </si>
  <si>
    <t>035九方57°湘杂工兰秀雷打拆工资047</t>
  </si>
  <si>
    <t>88九方57°湘谢剑云杂工兰秀雷打拆费用031</t>
  </si>
  <si>
    <t>92黄平忠报销九方57°湘谢剑云材料费031</t>
  </si>
  <si>
    <t>39黄平忠报销-九方57度湘材料费及运费上楼费013</t>
  </si>
  <si>
    <t>21黄平忠报销九方57°湘谢剑云拆水管及排气管042</t>
  </si>
  <si>
    <t>22九方57°湘谢剑云杂工刘猷祯砌墙工资042</t>
  </si>
  <si>
    <t>112转账张小清九方57°湘谢剑云铁艺不锈钢材料订金045</t>
  </si>
  <si>
    <t>113转账殷长富九方57°湘谢剑云地排烟工程材料订金045</t>
  </si>
  <si>
    <t>119九方57°湘谢剑云水电材料款046</t>
  </si>
  <si>
    <t>59九方57°湘谢剑云红砖水泥及杂工兰秀雷打地面工资053</t>
  </si>
  <si>
    <t>032九方57°湘谢剑云泥工刘猷祯砌墙拆墙工资023</t>
  </si>
  <si>
    <t>033九方57°湘谢剑云杂工兰秀雷工资023</t>
  </si>
  <si>
    <t>黄平忠报销九方57°湘谢剑云圆钢023</t>
  </si>
  <si>
    <t>黄平忠报销九方57°湘谢剑云板材及复粉、石膏板等上楼费023</t>
  </si>
  <si>
    <t>04九方57°湘补水电材料028</t>
  </si>
  <si>
    <t>07九方57°湘排烟工程二期货款028</t>
  </si>
  <si>
    <t>彭金明报销九方57°湘桥架上楼费033</t>
  </si>
  <si>
    <t>031黄平忠报销九方57°湘板材上楼费047</t>
  </si>
  <si>
    <t>041彭金明报销九方57°湘万向轮、拉手049</t>
  </si>
  <si>
    <t>041彭金明报销九方57°湘同位刻板049</t>
  </si>
  <si>
    <t>068九方57°湘垃圾清理费058</t>
  </si>
  <si>
    <r>
      <rPr>
        <sz val="10"/>
        <color theme="1"/>
        <rFont val="宋体"/>
        <charset val="134"/>
      </rPr>
      <t>80</t>
    </r>
    <r>
      <rPr>
        <sz val="10"/>
        <color indexed="8"/>
        <rFont val="宋体"/>
        <charset val="134"/>
      </rPr>
      <t>黄平忠报销九方57°湘拉抄手柜064</t>
    </r>
  </si>
  <si>
    <t>黄平忠报销九方57°湘材料费064</t>
  </si>
  <si>
    <t>86九方57°湘杂工兰秀雷卫生清理070</t>
  </si>
  <si>
    <t>黄平忠报销九方57°湘水电配件、大理石胶、垃圾袋等075</t>
  </si>
  <si>
    <t>黄平忠报销九方57°湘木工材料运费075</t>
  </si>
  <si>
    <t>107彭金明报销九方57°湘柜子万向轮077</t>
  </si>
  <si>
    <t>淦宏图报销九方57°湘补花砖079</t>
  </si>
  <si>
    <t>020抵充4月27日淦宏图借款九方57°湘地砖、波打线材料079</t>
  </si>
  <si>
    <t>05黄平忠报销九方57°湘材料003</t>
  </si>
  <si>
    <t>黄平忠报销九方57°湘脚手架租金及其它材料003</t>
  </si>
  <si>
    <t>018九方57°湘杂工丁东平拆除围挡007</t>
  </si>
  <si>
    <t>02九方57°湘铁艺工程款013</t>
  </si>
  <si>
    <t>023转账黄琼-九方57°湘谢剑云石膏线安装费035</t>
  </si>
  <si>
    <t>黄平忠报销九方57°湘谢剑云电线等044</t>
  </si>
  <si>
    <t>黄平忠报销九方57°湘谢剑云防水油044</t>
  </si>
  <si>
    <t>014九方57°湘水电材料款044</t>
  </si>
  <si>
    <t>06谢绍军-九方57°湘谢剑云LED灯带004</t>
  </si>
  <si>
    <t>017淦宏图报销九方57°湘返工用地砖008</t>
  </si>
  <si>
    <t>42九方57°湘大理石款034</t>
  </si>
  <si>
    <t>赖扬鸣九方57°湘 效果图提成039</t>
  </si>
  <si>
    <t>未付款</t>
  </si>
  <si>
    <t>九方57°湘排烟工程</t>
  </si>
  <si>
    <t>57°湘开关面板灯款</t>
  </si>
  <si>
    <t>九方57°湘艺术玻璃及安装</t>
  </si>
  <si>
    <t>九方57°湘大理石材料加工及安装费用</t>
  </si>
  <si>
    <t>九方57°湘铁艺工程款</t>
  </si>
  <si>
    <t>57度湘开关面板灯具材料款（谢莹说工地有问题不能付）</t>
  </si>
  <si>
    <t>合计成本</t>
  </si>
  <si>
    <t>公园大观2#</t>
  </si>
  <si>
    <t>031公司大观2#9层样板房项目主管彭金明预支管理费023</t>
  </si>
  <si>
    <r>
      <rPr>
        <sz val="11"/>
        <color indexed="8"/>
        <rFont val="宋体"/>
        <charset val="134"/>
      </rPr>
      <t>048彭金明预支公园大观管理提成</t>
    </r>
    <r>
      <rPr>
        <sz val="11"/>
        <color indexed="8"/>
        <rFont val="宋体"/>
        <charset val="134"/>
      </rPr>
      <t>050</t>
    </r>
  </si>
  <si>
    <r>
      <rPr>
        <sz val="11"/>
        <color indexed="8"/>
        <rFont val="宋体"/>
        <charset val="134"/>
      </rPr>
      <t>彭金明预支公园大观2#楼入户大堂及样板房管理提成</t>
    </r>
    <r>
      <rPr>
        <sz val="11"/>
        <color indexed="8"/>
        <rFont val="宋体"/>
        <charset val="134"/>
      </rPr>
      <t>040</t>
    </r>
  </si>
  <si>
    <t>18公园大观2#楼入户大堂木工黄芳辉工资041</t>
  </si>
  <si>
    <t>公园大观2#楼入户大堂杂工黄芳辉工资041</t>
  </si>
  <si>
    <t>95公园大观2#杂工黄联楷、朱恒亮工资058</t>
  </si>
  <si>
    <t>公园大观2#木工黄芳辉工资058</t>
  </si>
  <si>
    <t>96公园大观2#入户大堂电工宋德萌工资058</t>
  </si>
  <si>
    <t>015黄芳辉代公园大观2#9层样板房杂工朱恒亮、黄联楷工资017</t>
  </si>
  <si>
    <t>公园大观2#9层样板房电工徐宏松工资017</t>
  </si>
  <si>
    <t>公园大观2#9层样板房油漆工罗才明工资017</t>
  </si>
  <si>
    <t>公园大观2#9层样板房木工黄芳辉工资017</t>
  </si>
  <si>
    <t>公园大观2#9层样板房泥工高荣科工资017</t>
  </si>
  <si>
    <t>030黄芳辉代公园大观样板房杂工黄联楷、朱恒亮工资041</t>
  </si>
  <si>
    <t>公园大观2#楼9层样板房木工黄芳辉工资041</t>
  </si>
  <si>
    <t>公园大观2#楼9层样板房油漆工罗才明工资041</t>
  </si>
  <si>
    <t>公园大观2#楼9层样板房泥工高荣科工资041</t>
  </si>
  <si>
    <r>
      <rPr>
        <sz val="11"/>
        <color indexed="8"/>
        <rFont val="宋体"/>
        <charset val="134"/>
      </rPr>
      <t>公园大观2#9层样板房木工黄芳辉东工资</t>
    </r>
    <r>
      <rPr>
        <sz val="11"/>
        <color indexed="8"/>
        <rFont val="宋体"/>
        <charset val="134"/>
      </rPr>
      <t>055</t>
    </r>
  </si>
  <si>
    <r>
      <rPr>
        <sz val="11"/>
        <color indexed="8"/>
        <rFont val="宋体"/>
        <charset val="134"/>
      </rPr>
      <t>053公园大观2#9层样板房干挂工张在东工资</t>
    </r>
    <r>
      <rPr>
        <sz val="11"/>
        <color indexed="8"/>
        <rFont val="宋体"/>
        <charset val="134"/>
      </rPr>
      <t>055</t>
    </r>
  </si>
  <si>
    <r>
      <rPr>
        <sz val="11"/>
        <color indexed="8"/>
        <rFont val="宋体"/>
        <charset val="134"/>
      </rPr>
      <t>054公园大观2#9层样板房泥工高荣科工资</t>
    </r>
    <r>
      <rPr>
        <sz val="11"/>
        <color indexed="8"/>
        <rFont val="宋体"/>
        <charset val="134"/>
      </rPr>
      <t>055</t>
    </r>
  </si>
  <si>
    <r>
      <rPr>
        <sz val="11"/>
        <color indexed="8"/>
        <rFont val="宋体"/>
        <charset val="134"/>
      </rPr>
      <t>055公园大观2#9层样板房油漆工罗才明工资</t>
    </r>
    <r>
      <rPr>
        <sz val="11"/>
        <color indexed="8"/>
        <rFont val="宋体"/>
        <charset val="134"/>
      </rPr>
      <t>055</t>
    </r>
  </si>
  <si>
    <r>
      <rPr>
        <sz val="11"/>
        <color indexed="8"/>
        <rFont val="宋体"/>
        <charset val="134"/>
      </rPr>
      <t>03公园大观2#楼9层样板房电工徐宏松结算工资</t>
    </r>
    <r>
      <rPr>
        <sz val="11"/>
        <color indexed="8"/>
        <rFont val="宋体"/>
        <charset val="134"/>
      </rPr>
      <t>006</t>
    </r>
  </si>
  <si>
    <r>
      <rPr>
        <sz val="11"/>
        <color indexed="8"/>
        <rFont val="宋体"/>
        <charset val="134"/>
      </rPr>
      <t>公园大观2#入户大堂电工宋德萌结算工资</t>
    </r>
    <r>
      <rPr>
        <sz val="11"/>
        <color indexed="8"/>
        <rFont val="宋体"/>
        <charset val="134"/>
      </rPr>
      <t>006</t>
    </r>
  </si>
  <si>
    <r>
      <rPr>
        <sz val="11"/>
        <color indexed="8"/>
        <rFont val="宋体"/>
        <charset val="134"/>
      </rPr>
      <t>公园大观2#楼9层样板房木工黄芳辉结算工资</t>
    </r>
    <r>
      <rPr>
        <sz val="11"/>
        <color indexed="8"/>
        <rFont val="宋体"/>
        <charset val="134"/>
      </rPr>
      <t>006</t>
    </r>
  </si>
  <si>
    <r>
      <rPr>
        <sz val="11"/>
        <color indexed="8"/>
        <rFont val="宋体"/>
        <charset val="134"/>
      </rPr>
      <t>公园大观2#楼9层样板房泥工高荣科结算工资</t>
    </r>
    <r>
      <rPr>
        <sz val="11"/>
        <color indexed="8"/>
        <rFont val="宋体"/>
        <charset val="134"/>
      </rPr>
      <t>006</t>
    </r>
  </si>
  <si>
    <r>
      <rPr>
        <sz val="11"/>
        <color indexed="8"/>
        <rFont val="宋体"/>
        <charset val="134"/>
      </rPr>
      <t>公园大观2#楼9层样板房油漆工罗才明结算工资</t>
    </r>
    <r>
      <rPr>
        <sz val="11"/>
        <color indexed="8"/>
        <rFont val="宋体"/>
        <charset val="134"/>
      </rPr>
      <t>006</t>
    </r>
  </si>
  <si>
    <r>
      <rPr>
        <sz val="11"/>
        <color indexed="8"/>
        <rFont val="宋体"/>
        <charset val="134"/>
      </rPr>
      <t>156公园大观2#楼样板房泥工高荣科结算工资</t>
    </r>
    <r>
      <rPr>
        <sz val="11"/>
        <color indexed="8"/>
        <rFont val="宋体"/>
        <charset val="134"/>
      </rPr>
      <t>082</t>
    </r>
  </si>
  <si>
    <r>
      <rPr>
        <sz val="11"/>
        <color indexed="8"/>
        <rFont val="宋体"/>
        <charset val="134"/>
      </rPr>
      <t>公园大观2#楼样板房木工黄芳辉结算工资</t>
    </r>
    <r>
      <rPr>
        <sz val="11"/>
        <color indexed="8"/>
        <rFont val="宋体"/>
        <charset val="134"/>
      </rPr>
      <t>082</t>
    </r>
  </si>
  <si>
    <r>
      <rPr>
        <sz val="11"/>
        <color indexed="8"/>
        <rFont val="宋体"/>
        <charset val="134"/>
      </rPr>
      <t>公园大观2#楼样板房油漆工罗才明结算工资</t>
    </r>
    <r>
      <rPr>
        <sz val="11"/>
        <color indexed="8"/>
        <rFont val="宋体"/>
        <charset val="134"/>
      </rPr>
      <t>082</t>
    </r>
  </si>
  <si>
    <r>
      <rPr>
        <sz val="11"/>
        <color indexed="8"/>
        <rFont val="宋体"/>
        <charset val="134"/>
      </rPr>
      <t>公园大观2#楼样板房电工徐宏松结算工资</t>
    </r>
    <r>
      <rPr>
        <sz val="11"/>
        <color indexed="8"/>
        <rFont val="宋体"/>
        <charset val="134"/>
      </rPr>
      <t>082</t>
    </r>
  </si>
  <si>
    <r>
      <rPr>
        <sz val="11"/>
        <color indexed="8"/>
        <rFont val="宋体"/>
        <charset val="134"/>
      </rPr>
      <t>052黄芳辉代公园大观2#9层样板房杂工工资</t>
    </r>
    <r>
      <rPr>
        <sz val="11"/>
        <color indexed="8"/>
        <rFont val="宋体"/>
        <charset val="134"/>
      </rPr>
      <t>055</t>
    </r>
  </si>
  <si>
    <t>黄芳辉代公园2#样板房杂工工资007</t>
  </si>
  <si>
    <t>公园大观前期准备购安全帽026</t>
  </si>
  <si>
    <t>彭金明报销公园大观采购铜电缆线030</t>
  </si>
  <si>
    <t>88彭金明报销公园大观2#水泥沙运费及中沙056</t>
  </si>
  <si>
    <t>彭金明报销公园大观2#楼样板房安全帽、太阳灯收支架等033</t>
  </si>
  <si>
    <t>彭金明报销接待公园大观的士费033</t>
  </si>
  <si>
    <t>彭金明报销公园大观2#楼样板大理石搬运费033</t>
  </si>
  <si>
    <t>015公园大观2#楼招待费044</t>
  </si>
  <si>
    <r>
      <rPr>
        <sz val="11"/>
        <color theme="1"/>
        <rFont val="宋体"/>
        <charset val="134"/>
      </rPr>
      <t>8</t>
    </r>
    <r>
      <rPr>
        <sz val="11"/>
        <color indexed="8"/>
        <rFont val="宋体"/>
        <charset val="134"/>
      </rPr>
      <t>3彭金明报销公园大观2#9层样板房脚手架租金</t>
    </r>
    <r>
      <rPr>
        <sz val="11"/>
        <color indexed="8"/>
        <rFont val="宋体"/>
        <charset val="134"/>
      </rPr>
      <t>065</t>
    </r>
  </si>
  <si>
    <t>彭金明报销公园大观9楼样板房贴墙纸、基膜、胶粉077</t>
  </si>
  <si>
    <t>017公园大观2#样板房清洁费保洁费007</t>
  </si>
  <si>
    <t>023彭金明报销公园大观采购太阳灯管及出入证010</t>
  </si>
  <si>
    <t>彭金明报销公园大观2#楼租脚手架费062</t>
  </si>
  <si>
    <r>
      <rPr>
        <sz val="11"/>
        <color indexed="8"/>
        <rFont val="宋体"/>
        <charset val="134"/>
      </rPr>
      <t>62黄芳辉代公园大观2#楼入户大堂后期材料搬运清理费用</t>
    </r>
    <r>
      <rPr>
        <sz val="11"/>
        <color indexed="8"/>
        <rFont val="宋体"/>
        <charset val="134"/>
      </rPr>
      <t>031</t>
    </r>
  </si>
  <si>
    <r>
      <rPr>
        <sz val="11"/>
        <color indexed="8"/>
        <rFont val="宋体"/>
        <charset val="134"/>
      </rPr>
      <t>113彭金明报销中央星城12#石膏板螺丝</t>
    </r>
    <r>
      <rPr>
        <sz val="11"/>
        <color indexed="8"/>
        <rFont val="宋体"/>
        <charset val="134"/>
      </rPr>
      <t>059</t>
    </r>
  </si>
  <si>
    <t>谢阳红</t>
  </si>
  <si>
    <r>
      <rPr>
        <sz val="11"/>
        <color indexed="8"/>
        <rFont val="宋体"/>
        <charset val="134"/>
      </rPr>
      <t>胡俊水预支于都水岸新城别墅周转金0</t>
    </r>
    <r>
      <rPr>
        <sz val="11"/>
        <color indexed="8"/>
        <rFont val="宋体"/>
        <charset val="134"/>
      </rPr>
      <t>65</t>
    </r>
  </si>
  <si>
    <t>28胡俊水预支于都水岸新城别墅周转金011</t>
  </si>
  <si>
    <t>胡俊水预支于都水岸新城别墅谢阳红周转金009</t>
  </si>
  <si>
    <t>097胡俊水预支于都谢校长别墅周转金047</t>
  </si>
  <si>
    <t>11月16号</t>
  </si>
  <si>
    <t>胡俊水借 于都谢校长别墅 谢阳红 周转金</t>
  </si>
  <si>
    <t>于都谢校长别墅胡俊水借周转金</t>
  </si>
  <si>
    <r>
      <rPr>
        <sz val="11"/>
        <color indexed="8"/>
        <rFont val="宋体"/>
        <charset val="134"/>
      </rPr>
      <t>064于都枫叶花园谢志凌别墅杂工肖辉工资</t>
    </r>
    <r>
      <rPr>
        <sz val="11"/>
        <color indexed="8"/>
        <rFont val="宋体"/>
        <charset val="134"/>
      </rPr>
      <t>057</t>
    </r>
  </si>
  <si>
    <r>
      <rPr>
        <sz val="11"/>
        <color indexed="8"/>
        <rFont val="宋体"/>
        <charset val="134"/>
      </rPr>
      <t>017于都水岸新城别墅谢阳红电工欧万工资</t>
    </r>
    <r>
      <rPr>
        <sz val="11"/>
        <color indexed="8"/>
        <rFont val="宋体"/>
        <charset val="134"/>
      </rPr>
      <t>034</t>
    </r>
  </si>
  <si>
    <r>
      <rPr>
        <sz val="11"/>
        <color indexed="8"/>
        <rFont val="宋体"/>
        <charset val="134"/>
      </rPr>
      <t>018于都水岸新城别墅谢阳红泥工郭金明工资</t>
    </r>
    <r>
      <rPr>
        <sz val="11"/>
        <color indexed="8"/>
        <rFont val="宋体"/>
        <charset val="134"/>
      </rPr>
      <t>034</t>
    </r>
  </si>
  <si>
    <r>
      <rPr>
        <sz val="11"/>
        <color indexed="8"/>
        <rFont val="宋体"/>
        <charset val="134"/>
      </rPr>
      <t>38于都水岸新城别墅电工谢阳红欧万工资</t>
    </r>
    <r>
      <rPr>
        <sz val="11"/>
        <color indexed="8"/>
        <rFont val="宋体"/>
        <charset val="134"/>
      </rPr>
      <t>022</t>
    </r>
  </si>
  <si>
    <t>78于都谢校长别墅电工欧万工资045</t>
  </si>
  <si>
    <r>
      <rPr>
        <sz val="11"/>
        <color indexed="8"/>
        <rFont val="宋体"/>
        <charset val="134"/>
      </rPr>
      <t>63于都水岸新城别墅谢阳红泥工郭金明工资</t>
    </r>
    <r>
      <rPr>
        <sz val="11"/>
        <color indexed="8"/>
        <rFont val="宋体"/>
        <charset val="134"/>
      </rPr>
      <t>037</t>
    </r>
  </si>
  <si>
    <t>026于都水岸新城别墅谢阳红水电工欧万工资009</t>
  </si>
  <si>
    <t>付徐昌全借款 于都水岸新城谢校长别墅 谢阳红 泥工生活费005</t>
  </si>
  <si>
    <t>2016.11.18于都谢校长别墅 徐昌全泥工生活费037</t>
  </si>
  <si>
    <t>029转舒诗勋于都谢校长别墅水泥沙费013</t>
  </si>
  <si>
    <t>转舒诗勋于都谢校长别墅水泥沙费013</t>
  </si>
  <si>
    <r>
      <rPr>
        <sz val="12"/>
        <rFont val="宋体"/>
        <charset val="134"/>
      </rPr>
      <t>04转账何崇彦-于都水岸新城别墅水电材料款</t>
    </r>
    <r>
      <rPr>
        <sz val="11"/>
        <color indexed="8"/>
        <rFont val="宋体"/>
        <charset val="134"/>
      </rPr>
      <t>013</t>
    </r>
  </si>
  <si>
    <t>010转账谢绍仙-于都水岸新城别墅谢阳红电线材料款029</t>
  </si>
  <si>
    <t>010转账何崇彦-于都水岸新城别墅谢阳红电线材料款029</t>
  </si>
  <si>
    <t>彭金明报销于都水岸新城别墅谢阳红电线037</t>
  </si>
  <si>
    <r>
      <rPr>
        <sz val="11"/>
        <color indexed="8"/>
        <rFont val="宋体"/>
        <charset val="134"/>
      </rPr>
      <t>047胡俊水报销于都水岸新城别墅水电材料中转费及上楼费</t>
    </r>
    <r>
      <rPr>
        <sz val="11"/>
        <color indexed="8"/>
        <rFont val="宋体"/>
        <charset val="134"/>
      </rPr>
      <t>050</t>
    </r>
  </si>
  <si>
    <t>075于都水岸新城别墅谢阳红水电材料及铁钉模板064</t>
  </si>
  <si>
    <r>
      <rPr>
        <sz val="11"/>
        <color indexed="8"/>
        <rFont val="宋体"/>
        <charset val="134"/>
      </rPr>
      <t>转账王红英于都水岸新城别墅谢阳红OVC排水管及配件</t>
    </r>
    <r>
      <rPr>
        <sz val="11"/>
        <color indexed="8"/>
        <rFont val="宋体"/>
        <charset val="134"/>
      </rPr>
      <t>043</t>
    </r>
  </si>
  <si>
    <r>
      <rPr>
        <sz val="11"/>
        <color indexed="8"/>
        <rFont val="宋体"/>
        <charset val="134"/>
      </rPr>
      <t>彭金明报销于都水岸新城别墅电线、保温棉、线管配件等0</t>
    </r>
    <r>
      <rPr>
        <sz val="11"/>
        <color indexed="8"/>
        <rFont val="宋体"/>
        <charset val="134"/>
      </rPr>
      <t>50</t>
    </r>
  </si>
  <si>
    <t>06于都谢校长别墅谢阳红补水电材料款007</t>
  </si>
  <si>
    <t>029彭金明报销于都谢校长别墅补水电材料016</t>
  </si>
  <si>
    <t>76转谢绍仙于都谢校长别墅谢阳红补电线045</t>
  </si>
  <si>
    <t>计提于都谢校长别墅09月多乐士材料款001</t>
  </si>
  <si>
    <r>
      <rPr>
        <sz val="11"/>
        <color indexed="8"/>
        <rFont val="宋体"/>
        <charset val="134"/>
      </rPr>
      <t>072徐方明报销于都枫叶花园谢志凌别墅防护材料</t>
    </r>
    <r>
      <rPr>
        <sz val="11"/>
        <color indexed="8"/>
        <rFont val="宋体"/>
        <charset val="134"/>
      </rPr>
      <t>060</t>
    </r>
  </si>
  <si>
    <t>021徐方明报销于都水岸新城别墅开工鞭炮009</t>
  </si>
  <si>
    <t>05抵充5.28日胡俊水借款于都水岸新城别墅防水材料款011</t>
  </si>
  <si>
    <r>
      <rPr>
        <sz val="11"/>
        <color indexed="8"/>
        <rFont val="宋体"/>
        <charset val="134"/>
      </rPr>
      <t>038转账舒光远于都水岸新城别墅谢阳红水泥沙砖搬运费</t>
    </r>
    <r>
      <rPr>
        <sz val="11"/>
        <color indexed="8"/>
        <rFont val="宋体"/>
        <charset val="134"/>
      </rPr>
      <t>043</t>
    </r>
  </si>
  <si>
    <r>
      <rPr>
        <sz val="11"/>
        <color indexed="8"/>
        <rFont val="宋体"/>
        <charset val="134"/>
      </rPr>
      <t>转账刘杨华于都水岸新城别墅谢阳红底合0</t>
    </r>
    <r>
      <rPr>
        <sz val="11"/>
        <color indexed="8"/>
        <rFont val="宋体"/>
        <charset val="134"/>
      </rPr>
      <t>43</t>
    </r>
  </si>
  <si>
    <r>
      <rPr>
        <sz val="11"/>
        <color indexed="8"/>
        <rFont val="宋体"/>
        <charset val="134"/>
      </rPr>
      <t>胡俊水报销于都水岸新城别墅谢阳红材料托运费及水费0</t>
    </r>
    <r>
      <rPr>
        <sz val="11"/>
        <color indexed="8"/>
        <rFont val="宋体"/>
        <charset val="134"/>
      </rPr>
      <t>63</t>
    </r>
  </si>
  <si>
    <r>
      <rPr>
        <sz val="11"/>
        <color indexed="8"/>
        <rFont val="宋体"/>
        <charset val="134"/>
      </rPr>
      <t>于都水岸新城别墅谢阳红小件材料及托运费0</t>
    </r>
    <r>
      <rPr>
        <sz val="11"/>
        <color indexed="8"/>
        <rFont val="宋体"/>
        <charset val="134"/>
      </rPr>
      <t>63</t>
    </r>
  </si>
  <si>
    <t>于都水岸新城别墅谢阳红砖及运费064</t>
  </si>
  <si>
    <r>
      <rPr>
        <sz val="11"/>
        <color indexed="8"/>
        <rFont val="宋体"/>
        <charset val="134"/>
      </rPr>
      <t>徐方明报销于都水岸新城别墅谢阳红木工材料0</t>
    </r>
    <r>
      <rPr>
        <sz val="11"/>
        <color indexed="8"/>
        <rFont val="宋体"/>
        <charset val="134"/>
      </rPr>
      <t>45</t>
    </r>
  </si>
  <si>
    <r>
      <rPr>
        <sz val="11"/>
        <color indexed="8"/>
        <rFont val="宋体"/>
        <charset val="134"/>
      </rPr>
      <t>54转何崇彦于都水岸新城别墅谢阳红网络线</t>
    </r>
    <r>
      <rPr>
        <sz val="11"/>
        <color indexed="8"/>
        <rFont val="宋体"/>
        <charset val="134"/>
      </rPr>
      <t>028</t>
    </r>
  </si>
  <si>
    <r>
      <rPr>
        <sz val="11"/>
        <color indexed="8"/>
        <rFont val="宋体"/>
        <charset val="134"/>
      </rPr>
      <t>56转舒小红于都水岸新城别墅谢阳红红砖沙及搬运上楼费</t>
    </r>
    <r>
      <rPr>
        <sz val="11"/>
        <color indexed="8"/>
        <rFont val="宋体"/>
        <charset val="134"/>
      </rPr>
      <t>028</t>
    </r>
  </si>
  <si>
    <r>
      <rPr>
        <sz val="11"/>
        <color indexed="8"/>
        <rFont val="宋体"/>
        <charset val="134"/>
      </rPr>
      <t>转舒诗勋于都水岸新城别墅谢阳红水泥搬运费0</t>
    </r>
    <r>
      <rPr>
        <sz val="11"/>
        <color indexed="8"/>
        <rFont val="宋体"/>
        <charset val="134"/>
      </rPr>
      <t>28</t>
    </r>
  </si>
  <si>
    <t>05抵充5.28日胡俊水借款于都办公费路费款011</t>
  </si>
  <si>
    <r>
      <rPr>
        <sz val="11"/>
        <color indexed="8"/>
        <rFont val="宋体"/>
        <charset val="134"/>
      </rPr>
      <t>胡俊水报销于都水岸新城别墅谢阳红材料托运费0</t>
    </r>
    <r>
      <rPr>
        <sz val="11"/>
        <color indexed="8"/>
        <rFont val="宋体"/>
        <charset val="134"/>
      </rPr>
      <t>30</t>
    </r>
  </si>
  <si>
    <r>
      <rPr>
        <sz val="11"/>
        <color indexed="8"/>
        <rFont val="宋体"/>
        <charset val="134"/>
      </rPr>
      <t>胡俊水报销于都水岸新城别墅谢阳红红砖及背景音乐专用音箱线0</t>
    </r>
    <r>
      <rPr>
        <sz val="11"/>
        <color indexed="8"/>
        <rFont val="宋体"/>
        <charset val="134"/>
      </rPr>
      <t>30</t>
    </r>
  </si>
  <si>
    <r>
      <rPr>
        <sz val="11"/>
        <color indexed="8"/>
        <rFont val="宋体"/>
        <charset val="134"/>
      </rPr>
      <t>120胡俊水报销于都水岸新城别墅谢阳红音箱线、脚手架</t>
    </r>
    <r>
      <rPr>
        <sz val="11"/>
        <color indexed="8"/>
        <rFont val="宋体"/>
        <charset val="134"/>
      </rPr>
      <t>064</t>
    </r>
  </si>
  <si>
    <r>
      <rPr>
        <sz val="11"/>
        <color indexed="8"/>
        <rFont val="宋体"/>
        <charset val="134"/>
      </rPr>
      <t>胡俊水报销于都水岸新城别墅谢阳红卫生清理费0</t>
    </r>
    <r>
      <rPr>
        <sz val="11"/>
        <color indexed="8"/>
        <rFont val="宋体"/>
        <charset val="134"/>
      </rPr>
      <t>64</t>
    </r>
  </si>
  <si>
    <t>027胡俊水报销于都谢校长别墅音箱线视频线014</t>
  </si>
  <si>
    <t>胡俊水报销于都谢校长别墅外墙底漆014</t>
  </si>
  <si>
    <t>胡俊水报销于都谢校长别墅脚手架、编织袋014</t>
  </si>
  <si>
    <t>彭金明报销于都谢校长别墅保温棉016</t>
  </si>
  <si>
    <t>欧万报销于都谢校长别墅工地饮水、物流材料托运、杀虫剂045</t>
  </si>
  <si>
    <t>欧万报销员工宿舍电风扇045</t>
  </si>
  <si>
    <t>79胡俊水报销于都谢校长别墅家庭影院专用音频线、垃圾袋等045</t>
  </si>
  <si>
    <t>84转王红英于都谢校长别墅电检测摇表046</t>
  </si>
  <si>
    <t>157胡俊水报销于都谢校长别墅垃圾运费083</t>
  </si>
  <si>
    <t>转管红育于都谢校长别墅垃圾清理费083</t>
  </si>
  <si>
    <t>028转王红英于都水岸新城别墅谢阳红水电材料款009</t>
  </si>
  <si>
    <t>056转舒小红于都谢校长别墅谢阳红挑沙上楼费022</t>
  </si>
  <si>
    <t>096于都谢校长别墅地面凿平点工蔡联汉工资047</t>
  </si>
  <si>
    <t>06转熊扬飞于都谢校长别墅材料运费从仓库到托运部006</t>
  </si>
  <si>
    <t>胡俊水报销于都谢校长别墅物流及垃圾袋011</t>
  </si>
  <si>
    <t>转刘经兰于都谢校长别墅原建筑垃圾外运011</t>
  </si>
  <si>
    <r>
      <rPr>
        <sz val="11"/>
        <color theme="1"/>
        <rFont val="宋体"/>
        <charset val="134"/>
      </rPr>
      <t>转郭晓东于都谢校长别墅防水、刮灰、墙面防裂人工费0</t>
    </r>
    <r>
      <rPr>
        <sz val="11"/>
        <color theme="1"/>
        <rFont val="宋体"/>
        <charset val="134"/>
      </rPr>
      <t>23</t>
    </r>
  </si>
  <si>
    <r>
      <rPr>
        <sz val="11"/>
        <color theme="1"/>
        <rFont val="宋体"/>
        <charset val="134"/>
      </rPr>
      <t>转郭晓东于都谢校长别墅刮灰、墙面防裂材料费0</t>
    </r>
    <r>
      <rPr>
        <sz val="11"/>
        <color theme="1"/>
        <rFont val="宋体"/>
        <charset val="134"/>
      </rPr>
      <t>23</t>
    </r>
  </si>
  <si>
    <t>黄丽华报销 于都水岸新城谢校长别墅 形象保护人工费009</t>
  </si>
  <si>
    <t>胡俊水报销 于都谢校长别墅材料物流费</t>
  </si>
  <si>
    <t>舒小红报销 于都水岸新城谢校长别墅 沙子费用</t>
  </si>
  <si>
    <t>胡俊水报销 于都谢校长 谢阳红 物流费</t>
  </si>
  <si>
    <t>付刘二发 于都工地宿舍工人住宿铁架床费</t>
  </si>
  <si>
    <t>刘黎光报销 于都工地租房10-11月房租/9-10月水电</t>
  </si>
  <si>
    <t>刘宗红报销于都谢校长 谢阳红 防潮宝020</t>
  </si>
  <si>
    <t>李新阳报销于都谢校长 谢阳红 兔宝宝板材费020</t>
  </si>
  <si>
    <t>08抵充7.22日胡俊水借款-房租押金及水电014路费</t>
  </si>
  <si>
    <t>08抵充7.22日胡俊水借款-房租押金及水电014水电</t>
  </si>
  <si>
    <t>08抵充7.22日胡俊水借款-房租押金及水电014房租</t>
  </si>
  <si>
    <t>152转刘黎光-胡俊水报销于都工地房租水电费8-9月081</t>
  </si>
  <si>
    <t>转刘黎光于都谢校长别墅工地工人9-10月房租、8-9月水电011</t>
  </si>
  <si>
    <t>水游城1#3207温永红</t>
  </si>
  <si>
    <t>尹春辉借 水游城1-3207 温永红 周转金023</t>
  </si>
  <si>
    <t>尹春辉报销水游城1-3207 温永红 形象保护费024</t>
  </si>
  <si>
    <t>28丽水明珠14#1102.1202</t>
  </si>
  <si>
    <r>
      <rPr>
        <sz val="11"/>
        <color indexed="8"/>
        <rFont val="宋体"/>
        <charset val="134"/>
      </rPr>
      <t>于都丽水明珠庄总项目经理徐方明预支周转金0</t>
    </r>
    <r>
      <rPr>
        <sz val="11"/>
        <color indexed="8"/>
        <rFont val="宋体"/>
        <charset val="134"/>
      </rPr>
      <t>45</t>
    </r>
  </si>
  <si>
    <r>
      <rPr>
        <sz val="11"/>
        <color indexed="8"/>
        <rFont val="宋体"/>
        <charset val="134"/>
      </rPr>
      <t>60转张艳明于都丽水明珠庄总水泥沙砖</t>
    </r>
    <r>
      <rPr>
        <sz val="11"/>
        <color indexed="8"/>
        <rFont val="宋体"/>
        <charset val="134"/>
      </rPr>
      <t>030</t>
    </r>
  </si>
  <si>
    <r>
      <rPr>
        <sz val="11"/>
        <color indexed="8"/>
        <rFont val="宋体"/>
        <charset val="134"/>
      </rPr>
      <t>徐方明报销于都丽水明珠形象保护0</t>
    </r>
    <r>
      <rPr>
        <sz val="11"/>
        <color indexed="8"/>
        <rFont val="宋体"/>
        <charset val="134"/>
      </rPr>
      <t>60</t>
    </r>
  </si>
  <si>
    <r>
      <rPr>
        <sz val="11"/>
        <color indexed="8"/>
        <rFont val="宋体"/>
        <charset val="134"/>
      </rPr>
      <t>039于都丽水明珠庄总杂工打拆及清垃圾徐彦丰工资</t>
    </r>
    <r>
      <rPr>
        <sz val="11"/>
        <color indexed="8"/>
        <rFont val="宋体"/>
        <charset val="134"/>
      </rPr>
      <t>043</t>
    </r>
  </si>
  <si>
    <r>
      <rPr>
        <sz val="11"/>
        <color indexed="8"/>
        <rFont val="宋体"/>
        <charset val="134"/>
      </rPr>
      <t>徐方明报销于都丽水明珠庄总保护材料0</t>
    </r>
    <r>
      <rPr>
        <sz val="11"/>
        <color indexed="8"/>
        <rFont val="宋体"/>
        <charset val="134"/>
      </rPr>
      <t>45</t>
    </r>
  </si>
  <si>
    <t>徐方明报销于都丽水明珠庄总结构胶脚手架060</t>
  </si>
  <si>
    <t>073于都丽水明珠庄总水泥沙材料费064</t>
  </si>
  <si>
    <t>074于都丽水明珠庄总杂工徐来丰打拆工资064</t>
  </si>
  <si>
    <t>于都丽水明珠庄总杂工徐来丰沙子上楼费、打波荡064</t>
  </si>
  <si>
    <r>
      <rPr>
        <sz val="11"/>
        <color indexed="8"/>
        <rFont val="宋体"/>
        <charset val="134"/>
      </rPr>
      <t>51于都丽水明珠庄总杂工徐彦丰打拆工资</t>
    </r>
    <r>
      <rPr>
        <sz val="11"/>
        <color indexed="8"/>
        <rFont val="宋体"/>
        <charset val="134"/>
      </rPr>
      <t>027</t>
    </r>
  </si>
  <si>
    <r>
      <rPr>
        <sz val="11"/>
        <color indexed="8"/>
        <rFont val="宋体"/>
        <charset val="134"/>
      </rPr>
      <t>53徐方明报销于都工地新进场工人增加床板</t>
    </r>
    <r>
      <rPr>
        <sz val="11"/>
        <color indexed="8"/>
        <rFont val="宋体"/>
        <charset val="134"/>
      </rPr>
      <t>027</t>
    </r>
  </si>
  <si>
    <r>
      <rPr>
        <sz val="11"/>
        <color indexed="8"/>
        <rFont val="宋体"/>
        <charset val="134"/>
      </rPr>
      <t>徐方明报销于都丽水明珠庄总脚手架0</t>
    </r>
    <r>
      <rPr>
        <sz val="11"/>
        <color indexed="8"/>
        <rFont val="宋体"/>
        <charset val="134"/>
      </rPr>
      <t>27</t>
    </r>
  </si>
  <si>
    <r>
      <rPr>
        <sz val="11"/>
        <color indexed="8"/>
        <rFont val="宋体"/>
        <charset val="134"/>
      </rPr>
      <t>徐方明报销于都工地宿舍床架等0</t>
    </r>
    <r>
      <rPr>
        <sz val="11"/>
        <color indexed="8"/>
        <rFont val="宋体"/>
        <charset val="134"/>
      </rPr>
      <t>45</t>
    </r>
  </si>
  <si>
    <r>
      <rPr>
        <sz val="11"/>
        <color indexed="8"/>
        <rFont val="宋体"/>
        <charset val="134"/>
      </rPr>
      <t>114转张艳明于都丽水明珠庄总砌墙批荡工资</t>
    </r>
    <r>
      <rPr>
        <sz val="11"/>
        <color indexed="8"/>
        <rFont val="宋体"/>
        <charset val="134"/>
      </rPr>
      <t>060</t>
    </r>
  </si>
  <si>
    <r>
      <rPr>
        <sz val="11"/>
        <color indexed="8"/>
        <rFont val="宋体"/>
        <charset val="134"/>
      </rPr>
      <t>转王红英于都丽水明珠排污管改造材料0</t>
    </r>
    <r>
      <rPr>
        <sz val="11"/>
        <color indexed="8"/>
        <rFont val="宋体"/>
        <charset val="134"/>
      </rPr>
      <t>60</t>
    </r>
  </si>
  <si>
    <r>
      <rPr>
        <sz val="11"/>
        <color indexed="8"/>
        <rFont val="宋体"/>
        <charset val="134"/>
      </rPr>
      <t>转张红兰于都丽水明珠排污改造浇管子工资0</t>
    </r>
    <r>
      <rPr>
        <sz val="11"/>
        <color indexed="8"/>
        <rFont val="宋体"/>
        <charset val="134"/>
      </rPr>
      <t>60</t>
    </r>
  </si>
  <si>
    <r>
      <rPr>
        <sz val="11"/>
        <color indexed="8"/>
        <rFont val="宋体"/>
        <charset val="134"/>
      </rPr>
      <t>转郭青于都丽水明珠浇楼梯 绕梁工资</t>
    </r>
    <r>
      <rPr>
        <sz val="11"/>
        <color indexed="8"/>
        <rFont val="宋体"/>
        <charset val="134"/>
      </rPr>
      <t>060</t>
    </r>
  </si>
  <si>
    <r>
      <rPr>
        <sz val="11"/>
        <color indexed="8"/>
        <rFont val="宋体"/>
        <charset val="134"/>
      </rPr>
      <t>转舒光远于都丽水明珠水泥沙砖款0</t>
    </r>
    <r>
      <rPr>
        <sz val="11"/>
        <color indexed="8"/>
        <rFont val="宋体"/>
        <charset val="134"/>
      </rPr>
      <t>60</t>
    </r>
  </si>
  <si>
    <r>
      <rPr>
        <sz val="11"/>
        <color indexed="8"/>
        <rFont val="宋体"/>
        <charset val="134"/>
      </rPr>
      <t>116徐方明报销于都丽水明珠模板等材料费</t>
    </r>
    <r>
      <rPr>
        <sz val="11"/>
        <color indexed="8"/>
        <rFont val="宋体"/>
        <charset val="134"/>
      </rPr>
      <t>061</t>
    </r>
  </si>
  <si>
    <r>
      <rPr>
        <sz val="11"/>
        <color indexed="8"/>
        <rFont val="宋体"/>
        <charset val="134"/>
      </rPr>
      <t>徐方明报销于都丽水明珠堵漏王0</t>
    </r>
    <r>
      <rPr>
        <sz val="11"/>
        <color indexed="8"/>
        <rFont val="宋体"/>
        <charset val="134"/>
      </rPr>
      <t>61</t>
    </r>
  </si>
  <si>
    <t>徐方明报销预付黄石明于都丽水明珠庄总材料款013</t>
  </si>
  <si>
    <t>徐方明借于都丽水明珠庄总远程工资063</t>
  </si>
  <si>
    <t>139徐方明报销于都丽水明庄总珠编织袋075</t>
  </si>
  <si>
    <t>150于都丽水明珠庄总杂工徐彦丰打现浇墙080</t>
  </si>
  <si>
    <t>150于都丽水明珠杂工徐彦丰打楼板打柱子080</t>
  </si>
  <si>
    <t>150于都丽水明珠杂工徐彦丰拆墙拆建立墙080</t>
  </si>
  <si>
    <t>151于都丽水明珠泥工张艳明补工080</t>
  </si>
  <si>
    <t>151于都丽水明珠泥工张艳明砌墙粉刷粱柱边080</t>
  </si>
  <si>
    <t>010转舒光远于都丽水明珠水泥砖材料费007</t>
  </si>
  <si>
    <t>于都丽水明珠杂工张艳明砌地梁工资007</t>
  </si>
  <si>
    <t>徐方明报销 于都丽水明珠 丽水 庆云总用了隔壁邻居的砖026</t>
  </si>
  <si>
    <t>水韵嘉城10#203</t>
  </si>
  <si>
    <t>1、交5000抵9000合同造价8万上</t>
  </si>
  <si>
    <t>2、客厅餐厅厨房阳台地面人工全免</t>
  </si>
  <si>
    <t>3、三个房间实木门，厨房公卫主卫扣板</t>
  </si>
  <si>
    <t>4、价值1000保洁</t>
  </si>
  <si>
    <t>水韵嘉城A10#203杨炎项目经理刘大洪预支周转金059</t>
  </si>
  <si>
    <r>
      <rPr>
        <sz val="11"/>
        <color indexed="8"/>
        <rFont val="宋体"/>
        <charset val="134"/>
      </rPr>
      <t>118水韵嘉城10#203杨炎项目主管刘大洪预支周转金</t>
    </r>
    <r>
      <rPr>
        <sz val="11"/>
        <color indexed="8"/>
        <rFont val="宋体"/>
        <charset val="134"/>
      </rPr>
      <t>063</t>
    </r>
  </si>
  <si>
    <t>水韵嘉城10#203杨炎项目经理刘大洪预支周转金010</t>
  </si>
  <si>
    <t>053水韵嘉城10#203杨炎项目经理刘大洪预支周转金022</t>
  </si>
  <si>
    <r>
      <rPr>
        <sz val="11"/>
        <color indexed="8"/>
        <rFont val="宋体"/>
        <charset val="134"/>
      </rPr>
      <t>99水韵嘉城10#203杨炎水电工郑启嵩工资</t>
    </r>
    <r>
      <rPr>
        <sz val="11"/>
        <color indexed="8"/>
        <rFont val="宋体"/>
        <charset val="134"/>
      </rPr>
      <t>054</t>
    </r>
  </si>
  <si>
    <t>016水韵嘉城10#203杨炎泥工钟文光工资010</t>
  </si>
  <si>
    <t>刘大洪代付水韵嘉城10#203杨炎木工工资042</t>
  </si>
  <si>
    <t>128水韵嘉城10#203杨炎泥工钟文光工资068</t>
  </si>
  <si>
    <t>036水韵嘉城10#203杨炎油灰工刘才森工资016</t>
  </si>
  <si>
    <t>水韵嘉城10#203杨炎泥工钟文光工资016</t>
  </si>
  <si>
    <r>
      <rPr>
        <sz val="10"/>
        <rFont val="宋体"/>
        <charset val="134"/>
      </rPr>
      <t>计提水韵嘉城</t>
    </r>
    <r>
      <rPr>
        <sz val="10"/>
        <rFont val="宋体"/>
        <charset val="134"/>
      </rPr>
      <t>A10-203杨炎06</t>
    </r>
    <r>
      <rPr>
        <sz val="10"/>
        <rFont val="宋体"/>
        <charset val="134"/>
      </rPr>
      <t>月份运城水泥沙材料款0</t>
    </r>
    <r>
      <rPr>
        <sz val="10"/>
        <rFont val="宋体"/>
        <charset val="134"/>
      </rPr>
      <t>35</t>
    </r>
  </si>
  <si>
    <r>
      <rPr>
        <sz val="10"/>
        <rFont val="宋体"/>
        <charset val="134"/>
      </rPr>
      <t>计提水韵嘉城</t>
    </r>
    <r>
      <rPr>
        <sz val="10"/>
        <rFont val="宋体"/>
        <charset val="134"/>
      </rPr>
      <t>A10-203杨炎07</t>
    </r>
    <r>
      <rPr>
        <sz val="10"/>
        <rFont val="宋体"/>
        <charset val="134"/>
      </rPr>
      <t>月份运城水泥沙材料款0</t>
    </r>
    <r>
      <rPr>
        <sz val="10"/>
        <rFont val="宋体"/>
        <charset val="134"/>
      </rPr>
      <t>23</t>
    </r>
  </si>
  <si>
    <t>计提水韵嘉城A2-203杨炎7-9月江雄防水材料020</t>
  </si>
  <si>
    <r>
      <rPr>
        <sz val="10"/>
        <rFont val="宋体"/>
        <charset val="134"/>
      </rPr>
      <t>计提水韵嘉城</t>
    </r>
    <r>
      <rPr>
        <sz val="10"/>
        <rFont val="宋体"/>
        <charset val="134"/>
      </rPr>
      <t>A10-203杨炎8-9</t>
    </r>
    <r>
      <rPr>
        <sz val="10"/>
        <rFont val="宋体"/>
        <charset val="134"/>
      </rPr>
      <t>月份运城水泥沙材料款0</t>
    </r>
    <r>
      <rPr>
        <sz val="10"/>
        <rFont val="宋体"/>
        <charset val="134"/>
      </rPr>
      <t>21</t>
    </r>
  </si>
  <si>
    <t>计提水韵嘉城A区10栋203杨炎永幸木业07月材料款021</t>
  </si>
  <si>
    <t>计提水韵嘉城A区10栋203杨炎永幸木业08月材料款029</t>
  </si>
  <si>
    <t>计提水韵嘉城A10栋2-203杨炎05-07月联塑材料款022</t>
  </si>
  <si>
    <t>计提水韵嘉城A区10栋203杨炎多乐士07月材料款020</t>
  </si>
  <si>
    <t>计提水韵嘉城A区10栋203杨炎多乐士08月材料款013</t>
  </si>
  <si>
    <t>计提水韵嘉城A区10栋203杨炎多乐士09月材料款001</t>
  </si>
  <si>
    <t>刘大洪报销水韵嘉城A10#203杨炎水电材料059</t>
  </si>
  <si>
    <t>刘大洪报销水韵嘉城A10#203杨炎编织袋059</t>
  </si>
  <si>
    <t>刘大洪报销水韵嘉城10#203杨炎水电材料004</t>
  </si>
  <si>
    <r>
      <rPr>
        <sz val="11"/>
        <color indexed="8"/>
        <rFont val="宋体"/>
        <charset val="134"/>
      </rPr>
      <t>98水韵嘉城10#203杨炎杂工曾祥仁工资</t>
    </r>
    <r>
      <rPr>
        <sz val="11"/>
        <color indexed="8"/>
        <rFont val="宋体"/>
        <charset val="134"/>
      </rPr>
      <t>054</t>
    </r>
  </si>
  <si>
    <r>
      <rPr>
        <sz val="11"/>
        <color indexed="8"/>
        <rFont val="宋体"/>
        <charset val="134"/>
      </rPr>
      <t>刘大洪报销水韵嘉城10#203杨炎外购电线</t>
    </r>
    <r>
      <rPr>
        <sz val="11"/>
        <color indexed="8"/>
        <rFont val="宋体"/>
        <charset val="134"/>
      </rPr>
      <t>063</t>
    </r>
  </si>
  <si>
    <t>刘大洪报销水韵嘉城10#203杨炎透明胶010</t>
  </si>
  <si>
    <t>47刘大洪报销水韵嘉城10#203杨炎房间尚顶木门定金035</t>
  </si>
  <si>
    <t>刘大洪报销水韵嘉城10#203杨炎材料费042</t>
  </si>
  <si>
    <t>刘大洪报销水韵嘉城10#203杨炎结构胶010</t>
  </si>
  <si>
    <t>刘大洪报销水韵嘉城10#203杨炎木门尾款010</t>
  </si>
  <si>
    <t>韩鑫桦水韵嘉城10#203施工图提成041</t>
  </si>
  <si>
    <t>锦绣路肖斌办公室项目经理尹春辉预支周转金077</t>
  </si>
  <si>
    <t>锦江路肖总办公室项目经理尹春辉预支周转金046</t>
  </si>
  <si>
    <t>锦江路肖总办公室项目经理尹春辉预支工资009</t>
  </si>
  <si>
    <t>93锦绣路肖斌办公室水电工宋德萌工资072</t>
  </si>
  <si>
    <t>025锦江路肖总办公室木工黄明祥工资035</t>
  </si>
  <si>
    <t>069锦江路肖总办公室灰工丁海工资061</t>
  </si>
  <si>
    <r>
      <rPr>
        <sz val="11"/>
        <color indexed="8"/>
        <rFont val="宋体"/>
        <charset val="134"/>
      </rPr>
      <t>41锦江路肖总办公室电工宋德萌工资</t>
    </r>
    <r>
      <rPr>
        <sz val="11"/>
        <color indexed="8"/>
        <rFont val="宋体"/>
        <charset val="134"/>
      </rPr>
      <t>022</t>
    </r>
  </si>
  <si>
    <t>018锦江路肖总办公室灰工丁海工资010</t>
  </si>
  <si>
    <r>
      <rPr>
        <sz val="11"/>
        <color theme="1"/>
        <rFont val="宋体"/>
        <charset val="134"/>
      </rPr>
      <t>锦江路肖斌办公室灰工丁海结算工资0</t>
    </r>
    <r>
      <rPr>
        <sz val="11"/>
        <color theme="1"/>
        <rFont val="宋体"/>
        <charset val="134"/>
      </rPr>
      <t>32</t>
    </r>
  </si>
  <si>
    <r>
      <rPr>
        <sz val="11"/>
        <color theme="1"/>
        <rFont val="宋体"/>
        <charset val="134"/>
      </rPr>
      <t>锦江路肖斌办公室木工黄明祥结算工资0</t>
    </r>
    <r>
      <rPr>
        <sz val="11"/>
        <color theme="1"/>
        <rFont val="宋体"/>
        <charset val="134"/>
      </rPr>
      <t>32</t>
    </r>
  </si>
  <si>
    <t>计提锦江路45号肖局永幸木业05月材料款018</t>
  </si>
  <si>
    <t>计提锦江路45号肖局永幸木业06月材料款017</t>
  </si>
  <si>
    <t>计提锦江路744-45号肖斌05-07月联塑材料款022</t>
  </si>
  <si>
    <t>计提锦江路45号肖局多乐士05月材料款017</t>
  </si>
  <si>
    <t>计提锦江路45号肖局多乐士06月材料款016</t>
  </si>
  <si>
    <t>计提锦江路45号肖斌06月三棵树材料款015</t>
  </si>
  <si>
    <t>彭金明报销锦江路肖总办公室铝塑板037</t>
  </si>
  <si>
    <t>尹春辉报销锦江路肖总办公室材料046</t>
  </si>
  <si>
    <t>尹春辉报销锦江路肖总办公室地脚线等材料046</t>
  </si>
  <si>
    <t>049锦江路肖总办公室吊顶材料及平板灯050</t>
  </si>
  <si>
    <t>尹春辉报销锦江路肖总办公室广告字061</t>
  </si>
  <si>
    <t>彭金明报销锦江路肖总办公室大灯062</t>
  </si>
  <si>
    <t>14锦江路肖总办公室保洁费007</t>
  </si>
  <si>
    <t>15尹春辉报销锦江路肖总办公室字体安装007</t>
  </si>
  <si>
    <t>锦江路肖总办公室玻璃款033</t>
  </si>
  <si>
    <t>中海派8#1306</t>
  </si>
  <si>
    <t>398合同</t>
  </si>
  <si>
    <t>8月15号</t>
  </si>
  <si>
    <t>2016.10.19</t>
  </si>
  <si>
    <t>09中海派8#1306钟永春项目经理王炜预支周转金005</t>
  </si>
  <si>
    <t>56中海派8#1306钟永春项目经理王炜预支周转金037</t>
  </si>
  <si>
    <r>
      <rPr>
        <sz val="11"/>
        <color indexed="8"/>
        <rFont val="宋体"/>
        <charset val="134"/>
      </rPr>
      <t>94中海派8#1306钟永春水电工李樟工资</t>
    </r>
    <r>
      <rPr>
        <sz val="11"/>
        <color indexed="8"/>
        <rFont val="宋体"/>
        <charset val="134"/>
      </rPr>
      <t>053</t>
    </r>
  </si>
  <si>
    <t>55中海派8#1306钟永春泥工赖人财工资037</t>
  </si>
  <si>
    <t>中海派8#1306钟永春木工黄方恒工资038</t>
  </si>
  <si>
    <t>116中海派8#1306钟永春泥工赖人财工资062</t>
  </si>
  <si>
    <t>010中海派8#1306钟永春灰工刘全明工资004</t>
  </si>
  <si>
    <t>07中海派8#1306钟永春灰工刘全明工资006</t>
  </si>
  <si>
    <t>计提中海派2-1306钟永春06月运城水泥沙材料款035</t>
  </si>
  <si>
    <t>计提中海派2-1306钟永春07月运城水泥沙材料款023</t>
  </si>
  <si>
    <t>计提中海派2-1306钟永春8-9月运城水泥沙材料款021</t>
  </si>
  <si>
    <t>计提中海派8-1306钟永春07月永幸木业材料021</t>
  </si>
  <si>
    <t>计提中海派8-1306钟永春05-07联塑材料022</t>
  </si>
  <si>
    <t>计提中海派8-1306钟永春07月多乐士材料020</t>
  </si>
  <si>
    <t>计提中海派8-1306钟永春08月多乐士材料013</t>
  </si>
  <si>
    <t>计提中海派8-1306钟永春09月多乐士材料001</t>
  </si>
  <si>
    <t>王炜报销中海派8#1306钟永春拆墙005</t>
  </si>
  <si>
    <r>
      <rPr>
        <sz val="11"/>
        <color indexed="8"/>
        <rFont val="宋体"/>
        <charset val="134"/>
      </rPr>
      <t>52王炜报销中海派8#1306钟永春打地脚线</t>
    </r>
    <r>
      <rPr>
        <sz val="11"/>
        <color indexed="8"/>
        <rFont val="宋体"/>
        <charset val="134"/>
      </rPr>
      <t>027</t>
    </r>
  </si>
  <si>
    <r>
      <rPr>
        <sz val="11"/>
        <color indexed="8"/>
        <rFont val="宋体"/>
        <charset val="134"/>
      </rPr>
      <t>96中海派8#1306钟永春杂工龙世庆砌墙补线槽等工资</t>
    </r>
    <r>
      <rPr>
        <sz val="11"/>
        <color indexed="8"/>
        <rFont val="宋体"/>
        <charset val="134"/>
      </rPr>
      <t>053</t>
    </r>
  </si>
  <si>
    <r>
      <rPr>
        <sz val="11"/>
        <color indexed="8"/>
        <rFont val="宋体"/>
        <charset val="134"/>
      </rPr>
      <t>112王炜报销中海派8#1306钟永春形象保护费</t>
    </r>
    <r>
      <rPr>
        <sz val="11"/>
        <color indexed="8"/>
        <rFont val="宋体"/>
        <charset val="134"/>
      </rPr>
      <t>059</t>
    </r>
  </si>
  <si>
    <t>王炜报销中海派8#1306钟永春扇灰材料、木工材料搬运费067</t>
  </si>
  <si>
    <r>
      <rPr>
        <sz val="11"/>
        <color indexed="8"/>
        <rFont val="宋体"/>
        <charset val="134"/>
      </rPr>
      <t>140王炜报销中海派8#1306钟永春垃圾清理费</t>
    </r>
    <r>
      <rPr>
        <sz val="11"/>
        <color indexed="8"/>
        <rFont val="宋体"/>
        <charset val="134"/>
      </rPr>
      <t>075</t>
    </r>
  </si>
  <si>
    <r>
      <rPr>
        <sz val="11"/>
        <color theme="1"/>
        <rFont val="宋体"/>
        <charset val="134"/>
      </rPr>
      <t>中海派8#1306钟永春保洁费</t>
    </r>
    <r>
      <rPr>
        <sz val="11"/>
        <color theme="1"/>
        <rFont val="宋体"/>
        <charset val="134"/>
      </rPr>
      <t>026</t>
    </r>
  </si>
  <si>
    <t>赖扬鸣中海派8#1306 效果图提成039</t>
  </si>
  <si>
    <t>中海派8#1106</t>
  </si>
  <si>
    <t>邵华、袁桥英</t>
  </si>
  <si>
    <t>8月16号</t>
  </si>
  <si>
    <t>中海派8#1106袁桥英项目经理王炜预支周转金005</t>
  </si>
  <si>
    <t>中海派8#1106袁桥英项目经理王炜预支周转金037</t>
  </si>
  <si>
    <r>
      <rPr>
        <sz val="11"/>
        <color indexed="8"/>
        <rFont val="宋体"/>
        <charset val="134"/>
      </rPr>
      <t>中海派8#1106袁桥英水电工李樟工资</t>
    </r>
    <r>
      <rPr>
        <sz val="11"/>
        <color indexed="8"/>
        <rFont val="宋体"/>
        <charset val="134"/>
      </rPr>
      <t>053</t>
    </r>
  </si>
  <si>
    <t>中海派8#1106袁桥英泥工赖人财工资037</t>
  </si>
  <si>
    <t>59中海派8#1106袁桥英木工黄方恒工资038</t>
  </si>
  <si>
    <t>中海派8#1106袁桥英泥工赖人财工资062</t>
  </si>
  <si>
    <t>中海派8#1106袁桥英灰工刘全明工资004</t>
  </si>
  <si>
    <t>中海派8#1106灰工袁桥英刘全明工资006</t>
  </si>
  <si>
    <t>计提中海派8-1106袁桥英07月运城水泥沙材料023</t>
  </si>
  <si>
    <t>计提中海派2-1106袁桥英8-9月运城水泥沙材料款021</t>
  </si>
  <si>
    <t>计提中海派8-1106袁桥英07月永幸木业材料款021</t>
  </si>
  <si>
    <t>计提中海派8-1106袁桥英05-07月联塑材料022</t>
  </si>
  <si>
    <t>计提中海派8-1106袁桥英07月多乐士材料款020</t>
  </si>
  <si>
    <t>计提中海派8-1106袁桥英09月多乐士材料001</t>
  </si>
  <si>
    <t>王炜报销中海派8#1306拆墙</t>
  </si>
  <si>
    <t>王炜报销中海派8#1106袁桥英拆墙005</t>
  </si>
  <si>
    <t>王炜报销中海派8#110袁桥英6垃圾袋005</t>
  </si>
  <si>
    <r>
      <rPr>
        <sz val="11"/>
        <color indexed="8"/>
        <rFont val="宋体"/>
        <charset val="134"/>
      </rPr>
      <t>王炜报销中海派8#1106袁桥英打地脚线</t>
    </r>
    <r>
      <rPr>
        <sz val="11"/>
        <color indexed="8"/>
        <rFont val="宋体"/>
        <charset val="134"/>
      </rPr>
      <t>027</t>
    </r>
  </si>
  <si>
    <r>
      <rPr>
        <sz val="11"/>
        <color indexed="8"/>
        <rFont val="宋体"/>
        <charset val="134"/>
      </rPr>
      <t>中海派8#1106袁桥英形象保护费</t>
    </r>
    <r>
      <rPr>
        <sz val="11"/>
        <color indexed="8"/>
        <rFont val="宋体"/>
        <charset val="134"/>
      </rPr>
      <t>055</t>
    </r>
  </si>
  <si>
    <t>125王炜报销中海派8#1106袁桥英木工材料、扇灰材料搬运费067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</si>
  <si>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40</t>
    </r>
    <r>
      <rPr>
        <sz val="11"/>
        <color indexed="8"/>
        <rFont val="宋体"/>
        <charset val="134"/>
      </rPr>
      <t>王炜报销中海派8#1106袁桥英垃圾清理费</t>
    </r>
    <r>
      <rPr>
        <sz val="11"/>
        <color indexed="8"/>
        <rFont val="宋体"/>
        <charset val="134"/>
      </rPr>
      <t>075</t>
    </r>
  </si>
  <si>
    <t>中海派8#1106袁桥英保洁费008</t>
  </si>
  <si>
    <t>赖扬鸣中海派8#1106 效果图提成039</t>
  </si>
  <si>
    <r>
      <rPr>
        <sz val="11"/>
        <color indexed="8"/>
        <rFont val="宋体"/>
        <charset val="134"/>
      </rPr>
      <t>状元府邸15#701熊亮项目经理徐方明预支周转金</t>
    </r>
    <r>
      <rPr>
        <sz val="11"/>
        <color indexed="8"/>
        <rFont val="宋体"/>
        <charset val="134"/>
      </rPr>
      <t>061</t>
    </r>
  </si>
  <si>
    <t>052状元府邸15#701熊亮项目经理徐方明预支周转金021</t>
  </si>
  <si>
    <t>109状元府邸15#701熊亮水电工伍尼通工资061</t>
  </si>
  <si>
    <r>
      <rPr>
        <sz val="11"/>
        <color indexed="8"/>
        <rFont val="宋体"/>
        <charset val="134"/>
      </rPr>
      <t>136状元府邸15#701熊亮泥工黄振钰工资</t>
    </r>
    <r>
      <rPr>
        <sz val="11"/>
        <color indexed="8"/>
        <rFont val="宋体"/>
        <charset val="134"/>
      </rPr>
      <t>074</t>
    </r>
  </si>
  <si>
    <t>014状元府邸15#70熊亮泥工黄振钰工资005</t>
  </si>
  <si>
    <t>037状元府邸15#701熊亮泥工黄振钰工资016</t>
  </si>
  <si>
    <t>状元府邸15#701熊亮泥工黄振钰工资042</t>
  </si>
  <si>
    <t>083状元府邸15#701熊亮灰工罗才明工资044</t>
  </si>
  <si>
    <t>计提状元府邸15-701熊亮7月份运城水泥沙材料款023</t>
  </si>
  <si>
    <t>计提状元府邸15#701熊亮8-9月份运城水泥沙材料款021</t>
  </si>
  <si>
    <t>计提状元府邸15-701熊亮05-07月联塑材料022</t>
  </si>
  <si>
    <t>计提状元府邸15-701熊亮08月多乐士材料013</t>
  </si>
  <si>
    <t>计提状元府邸15-701熊亮09月多乐士材料001</t>
  </si>
  <si>
    <r>
      <rPr>
        <sz val="11"/>
        <color indexed="8"/>
        <rFont val="宋体"/>
        <charset val="134"/>
      </rPr>
      <t>徐方明报销状元府邸15#701熊亮形象保护</t>
    </r>
    <r>
      <rPr>
        <sz val="11"/>
        <color indexed="8"/>
        <rFont val="宋体"/>
        <charset val="134"/>
      </rPr>
      <t>061</t>
    </r>
  </si>
  <si>
    <t>026徐方明报销状元府邸15#701熊亮透明胶013</t>
  </si>
  <si>
    <t>徐方明报销状元府邸15#701熊亮编织袋、扫把等013</t>
  </si>
  <si>
    <t>徐方明报销状元府邸15#701熊亮打拆费用013</t>
  </si>
  <si>
    <t>012徐方明报销状元府邸15#701熊亮墙面修补等004</t>
  </si>
  <si>
    <t>052徐方明报销状元府邸15#701熊亮铝材灶台框安装等021</t>
  </si>
  <si>
    <t>徐方明报销状元府邸15#701熊亮木工吊顶工资009</t>
  </si>
  <si>
    <t>杨志云状元府邸15#701效果图提成040</t>
  </si>
  <si>
    <t>中海派6#2401</t>
  </si>
  <si>
    <r>
      <rPr>
        <sz val="11"/>
        <color indexed="8"/>
        <rFont val="宋体"/>
        <charset val="134"/>
      </rPr>
      <t>1、交</t>
    </r>
    <r>
      <rPr>
        <sz val="11"/>
        <color indexed="8"/>
        <rFont val="宋体"/>
        <charset val="134"/>
      </rPr>
      <t>5000抵9000。8万以上</t>
    </r>
  </si>
  <si>
    <t>2、8万以上送2000</t>
  </si>
  <si>
    <r>
      <rPr>
        <sz val="11"/>
        <color indexed="8"/>
        <rFont val="宋体"/>
        <charset val="134"/>
      </rPr>
      <t>3、人工费</t>
    </r>
    <r>
      <rPr>
        <sz val="11"/>
        <color indexed="8"/>
        <rFont val="宋体"/>
        <charset val="134"/>
      </rPr>
      <t>1元</t>
    </r>
  </si>
  <si>
    <r>
      <rPr>
        <sz val="11"/>
        <color indexed="8"/>
        <rFont val="宋体"/>
        <charset val="134"/>
      </rPr>
      <t>此合同价已享受1</t>
    </r>
    <r>
      <rPr>
        <sz val="11"/>
        <color indexed="8"/>
        <rFont val="宋体"/>
        <charset val="134"/>
      </rPr>
      <t>-3项</t>
    </r>
  </si>
  <si>
    <t>4、送主卫公卫铝合金门、三个房间实木门</t>
  </si>
  <si>
    <t>5、保洁一次</t>
  </si>
  <si>
    <r>
      <rPr>
        <sz val="11"/>
        <color indexed="8"/>
        <rFont val="宋体"/>
        <charset val="134"/>
      </rPr>
      <t>117中海派6#2401项目经理段元宗预支周转金</t>
    </r>
    <r>
      <rPr>
        <sz val="11"/>
        <color indexed="8"/>
        <rFont val="宋体"/>
        <charset val="134"/>
      </rPr>
      <t>062</t>
    </r>
  </si>
  <si>
    <r>
      <rPr>
        <sz val="11"/>
        <color theme="1"/>
        <rFont val="宋体"/>
        <charset val="134"/>
      </rPr>
      <t>段元宗借中海派6-2401董丽凤生活费</t>
    </r>
    <r>
      <rPr>
        <sz val="11"/>
        <color theme="1"/>
        <rFont val="宋体"/>
        <charset val="134"/>
      </rPr>
      <t>034</t>
    </r>
  </si>
  <si>
    <r>
      <rPr>
        <sz val="11"/>
        <color indexed="8"/>
        <rFont val="宋体"/>
        <charset val="134"/>
      </rPr>
      <t>142中海派6#2401董丽凤水电工魏斌工资</t>
    </r>
    <r>
      <rPr>
        <sz val="11"/>
        <color indexed="8"/>
        <rFont val="宋体"/>
        <charset val="134"/>
      </rPr>
      <t>076</t>
    </r>
  </si>
  <si>
    <t>040中海派6#2401董丽凤泥工刘福斌工资017</t>
  </si>
  <si>
    <t>090中海派6#2401董丽凤泥工刘福斌工资046</t>
  </si>
  <si>
    <r>
      <rPr>
        <sz val="11"/>
        <color theme="1"/>
        <rFont val="宋体"/>
        <charset val="134"/>
      </rPr>
      <t>中海派6#2401董丽凤泥工刘福斌工资</t>
    </r>
    <r>
      <rPr>
        <sz val="11"/>
        <color theme="1"/>
        <rFont val="宋体"/>
        <charset val="134"/>
      </rPr>
      <t>026</t>
    </r>
  </si>
  <si>
    <t>黄明祥木工借中海派6-2401董丽凤生活费034</t>
  </si>
  <si>
    <t>付刘仁华借款 中海派6-2401 董丽凤 油灰工生活费007</t>
  </si>
  <si>
    <t>计提中海派6-2401董丽凤79月江雄防水材料款020</t>
  </si>
  <si>
    <t>计提中海派6-2401董丽凤运城水泥沙8-9月份材料款021</t>
  </si>
  <si>
    <t>计提中海派6-2401董丽凤09月永幸木业材料款001</t>
  </si>
  <si>
    <t>73中海派6#2401董丽凤水电材料款040</t>
  </si>
  <si>
    <t>计提中海派6-2401董丽凤09月多乐士材料001</t>
  </si>
  <si>
    <t>计提中海派6-2401 重丽凤 10月多乐士材料款002</t>
  </si>
  <si>
    <r>
      <rPr>
        <sz val="11"/>
        <color indexed="8"/>
        <rFont val="宋体"/>
        <charset val="134"/>
      </rPr>
      <t>104转张小英中海派6#2401形象保护费</t>
    </r>
    <r>
      <rPr>
        <sz val="11"/>
        <color indexed="8"/>
        <rFont val="宋体"/>
        <charset val="134"/>
      </rPr>
      <t>055</t>
    </r>
  </si>
  <si>
    <r>
      <rPr>
        <sz val="11"/>
        <color indexed="8"/>
        <rFont val="宋体"/>
        <charset val="134"/>
      </rPr>
      <t>段元宗报销中海派6#2401编织袋</t>
    </r>
    <r>
      <rPr>
        <sz val="11"/>
        <color indexed="8"/>
        <rFont val="宋体"/>
        <charset val="134"/>
      </rPr>
      <t>062</t>
    </r>
  </si>
  <si>
    <t>05中海派6#2401董丽凤水电材料款007</t>
  </si>
  <si>
    <t>段元宗报销中海派6#2401董丽凤补水电材料038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</si>
  <si>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43</t>
    </r>
    <r>
      <rPr>
        <sz val="11"/>
        <color indexed="8"/>
        <rFont val="宋体"/>
        <charset val="134"/>
      </rPr>
      <t>中海派6#2401董丽凤杂工胡振友打拆工资</t>
    </r>
    <r>
      <rPr>
        <sz val="11"/>
        <color indexed="8"/>
        <rFont val="宋体"/>
        <charset val="134"/>
      </rPr>
      <t>076</t>
    </r>
  </si>
  <si>
    <t>段元宗报销 中海派6-2401 董丽凤 水电材料款</t>
  </si>
  <si>
    <t>赖扬鸣中海派6#2401 效果图提成039</t>
  </si>
  <si>
    <r>
      <rPr>
        <sz val="11"/>
        <color indexed="8"/>
        <rFont val="宋体"/>
        <charset val="134"/>
      </rPr>
      <t>中海派7#3201刘畅项目经理徐方明预支周转金</t>
    </r>
    <r>
      <rPr>
        <sz val="11"/>
        <color indexed="8"/>
        <rFont val="宋体"/>
        <charset val="134"/>
      </rPr>
      <t>061</t>
    </r>
  </si>
  <si>
    <r>
      <rPr>
        <sz val="11"/>
        <color theme="1"/>
        <rFont val="宋体"/>
        <charset val="134"/>
      </rPr>
      <t>徐方明借中海派7-3201刘畅生活费</t>
    </r>
    <r>
      <rPr>
        <sz val="11"/>
        <color theme="1"/>
        <rFont val="宋体"/>
        <charset val="134"/>
      </rPr>
      <t>034</t>
    </r>
  </si>
  <si>
    <t>71中海派7#3201刘畅水电工魏斌工资043</t>
  </si>
  <si>
    <t>015中海派7#3201刘畅泥工陈国华工资005</t>
  </si>
  <si>
    <t>037中海派7#3201刘畅木工黄芳恒工资016</t>
  </si>
  <si>
    <t>037中海派7#3201刘畅泥工陈国华工资016</t>
  </si>
  <si>
    <t>052中海派7#3201刘畅项目主管徐方明预支周转金021</t>
  </si>
  <si>
    <t>079中海派7#3201刘畅泥工陈国华工资042</t>
  </si>
  <si>
    <t>罗才明借中海派7-3201刘畅灰工生活费033</t>
  </si>
  <si>
    <t>付中海派7-3201 刘畅 罗才明油漆工生活费018</t>
  </si>
  <si>
    <t>计提中海派7-3201刘畅07月运城水泥沙材料款023</t>
  </si>
  <si>
    <t>计提中海派7-3201刘畅8-9月份运城水泥沙材料款021</t>
  </si>
  <si>
    <t>计提中海派7-3201刘畅09月永幸木业材料款001</t>
  </si>
  <si>
    <t>计提中海派7-3201刘畅05-07月联塑材料022</t>
  </si>
  <si>
    <t>计提中海派7-3201刘畅08月多乐士油漆材料013</t>
  </si>
  <si>
    <t>计提中海派7-3201 刘畅 10月多乐士材料款002</t>
  </si>
  <si>
    <r>
      <rPr>
        <sz val="11"/>
        <color indexed="8"/>
        <rFont val="宋体"/>
        <charset val="134"/>
      </rPr>
      <t>徐方明报销中海派7#3201刘畅形象保护</t>
    </r>
    <r>
      <rPr>
        <sz val="11"/>
        <color indexed="8"/>
        <rFont val="宋体"/>
        <charset val="134"/>
      </rPr>
      <t>061</t>
    </r>
  </si>
  <si>
    <t>徐方明报销中海7#3201刘畅透明胶、过桥钢筋013</t>
  </si>
  <si>
    <t>徐方明报销中海7#3201刘畅编织袋、扫把013</t>
  </si>
  <si>
    <t>徐方明报销中海派7#3201刘畅打拆费用013</t>
  </si>
  <si>
    <t>45中海派7#3201刘畅补网络线电视线034</t>
  </si>
  <si>
    <r>
      <rPr>
        <sz val="11"/>
        <color indexed="8"/>
        <rFont val="宋体"/>
        <charset val="134"/>
      </rPr>
      <t>139徐方明报销中海派7#3201刘畅垃圾清理费</t>
    </r>
    <r>
      <rPr>
        <sz val="11"/>
        <color indexed="8"/>
        <rFont val="宋体"/>
        <charset val="134"/>
      </rPr>
      <t>075</t>
    </r>
  </si>
  <si>
    <t>052徐方明报销中海派7#3201刘畅板材油漆等上楼费021</t>
  </si>
  <si>
    <t>徐方明报销中海派7#3201刘畅烟道改造等043</t>
  </si>
  <si>
    <t>徐方明报销中海派7#3201刘畅界面剂等043</t>
  </si>
  <si>
    <t>徐方明报销中海派7#3201刘畅结构胶、大匡、垃圾清理009</t>
  </si>
  <si>
    <t>徐方明中海派7-3201刘畅运垃圾及灰工材料上楼费041</t>
  </si>
  <si>
    <t>赖扬鸣中海派7#3201 效果图提成039</t>
  </si>
  <si>
    <r>
      <rPr>
        <sz val="11"/>
        <color indexed="8"/>
        <rFont val="宋体"/>
        <charset val="134"/>
      </rPr>
      <t>宝能太古城F#2602刘懿蘋项目经理段元宗预支周转金</t>
    </r>
    <r>
      <rPr>
        <sz val="11"/>
        <color indexed="8"/>
        <rFont val="宋体"/>
        <charset val="134"/>
      </rPr>
      <t>062</t>
    </r>
  </si>
  <si>
    <t>050宝能太古城F#2602刘懿蘋项目主管尹春辉预支周转金019</t>
  </si>
  <si>
    <t>077宝能太古城F#2602刘懿蘋泥工黄振钰工资042</t>
  </si>
  <si>
    <t>087宝能太古城F2602刘懿蘋电工魏斌工资046</t>
  </si>
  <si>
    <t>宝能太古城F2602刘懿蘋泥工黄振钰工资008</t>
  </si>
  <si>
    <t>宝能太古城F2602刘懿蘋泥工黄振钰工资024</t>
  </si>
  <si>
    <t>2016.11.18宝能太古城F栋2602 黄振钰泥工生活费034</t>
  </si>
  <si>
    <t>计提宝能太古城F栋2602刘懿蘋运城水泥沙07月份材料款023</t>
  </si>
  <si>
    <t>计提宝能太古城E3001刘懿蘋8-9月运城建材水泥材料021</t>
  </si>
  <si>
    <t>计提宝能太古城F栋2602刘懿蘋09月永幸木业材料001</t>
  </si>
  <si>
    <t>计提宝能太古城F2602刘懿蘋05-07月联塑材料款022</t>
  </si>
  <si>
    <t>11月10号</t>
  </si>
  <si>
    <t>计提太古城F-2602 刘懿蘋 8月份盛发五金材料款004</t>
  </si>
  <si>
    <r>
      <rPr>
        <sz val="11"/>
        <color indexed="8"/>
        <rFont val="宋体"/>
        <charset val="134"/>
      </rPr>
      <t>宝能太古城F#2602刘懿蘋形象保护</t>
    </r>
    <r>
      <rPr>
        <sz val="11"/>
        <color indexed="8"/>
        <rFont val="宋体"/>
        <charset val="134"/>
      </rPr>
      <t>055</t>
    </r>
  </si>
  <si>
    <r>
      <rPr>
        <sz val="11"/>
        <color indexed="8"/>
        <rFont val="宋体"/>
        <charset val="134"/>
      </rPr>
      <t>段元宗报销宝能太古城F#2602刘懿蘋编织袋</t>
    </r>
    <r>
      <rPr>
        <sz val="11"/>
        <color indexed="8"/>
        <rFont val="宋体"/>
        <charset val="134"/>
      </rPr>
      <t>062</t>
    </r>
  </si>
  <si>
    <r>
      <rPr>
        <sz val="11"/>
        <color indexed="8"/>
        <rFont val="宋体"/>
        <charset val="134"/>
      </rPr>
      <t>143宝能太古城F栋2602刘懿蘋杂工胡振友打拆工资</t>
    </r>
    <r>
      <rPr>
        <sz val="11"/>
        <color indexed="8"/>
        <rFont val="宋体"/>
        <charset val="134"/>
      </rPr>
      <t>076</t>
    </r>
  </si>
  <si>
    <r>
      <rPr>
        <sz val="11"/>
        <color indexed="8"/>
        <rFont val="宋体"/>
        <charset val="134"/>
      </rPr>
      <t>144宝能太古城F栋2602李懿蘋泥工谢瑞珠砌墙等工资</t>
    </r>
    <r>
      <rPr>
        <sz val="11"/>
        <color indexed="8"/>
        <rFont val="宋体"/>
        <charset val="134"/>
      </rPr>
      <t>076</t>
    </r>
  </si>
  <si>
    <t>019尹春辉报销宝能太古城F#2602刘懿濒打孔费用008</t>
  </si>
  <si>
    <t>080尹春辉报销宝能太古城F2602刘懿蘋拆边墙、拆墙角042</t>
  </si>
  <si>
    <t>014尹春辉报销宝能太古城F#2602刘懿蘋直接弯头008</t>
  </si>
  <si>
    <t>赖扬鸣宝能太古城F2602 效果图提成039</t>
  </si>
  <si>
    <t>024宝能太古城1#1403张璟琳装修定金</t>
  </si>
  <si>
    <t>宝能太古城F栋1403张璟琳项目经理尹春辉预支周转金009</t>
  </si>
  <si>
    <t>018宝能太古城E1403张璟琳项目经理徐方明预支周转金009</t>
  </si>
  <si>
    <r>
      <rPr>
        <sz val="11"/>
        <color theme="1"/>
        <rFont val="宋体"/>
        <charset val="134"/>
      </rPr>
      <t>徐方明借太古城E1403张璟琳生活费</t>
    </r>
    <r>
      <rPr>
        <sz val="11"/>
        <color theme="1"/>
        <rFont val="宋体"/>
        <charset val="134"/>
      </rPr>
      <t>034</t>
    </r>
  </si>
  <si>
    <t>072宝能太古城E1403张璟琳电工林立祥工资041</t>
  </si>
  <si>
    <r>
      <rPr>
        <sz val="11"/>
        <color theme="1"/>
        <rFont val="宋体"/>
        <charset val="134"/>
      </rPr>
      <t>宝能太古城E1403张璟琳泥工黄振钰工资</t>
    </r>
    <r>
      <rPr>
        <sz val="11"/>
        <color theme="1"/>
        <rFont val="宋体"/>
        <charset val="134"/>
      </rPr>
      <t>024</t>
    </r>
  </si>
  <si>
    <t>付徐朝和借款 太古城E-1403 张璟琳 木工生活费006</t>
  </si>
  <si>
    <t>付黄振钰借款太古城E-1403 张璟琳 泥工生活费006</t>
  </si>
  <si>
    <t>黄振钰借太古城E1403 张璟琳 泥工生活费025</t>
  </si>
  <si>
    <t>徐朝和借太古城E1403 张璟琳 木工生活费025</t>
  </si>
  <si>
    <t>计提宝能太古城E栋1403张璟琳运城水泥沙07月份材料款023</t>
  </si>
  <si>
    <t>计提宝能太古城E1403张璟琳8-9月运城建材水泥材料021</t>
  </si>
  <si>
    <t>计提宝能太古城E1403张璟琳05-07月联塑材料款022</t>
  </si>
  <si>
    <t>计提太古城E-1403 张璟琳 8月份盛发五金材料款004</t>
  </si>
  <si>
    <t>计提太古成E-1403 张璟琳 10月多乐士材料款002</t>
  </si>
  <si>
    <r>
      <rPr>
        <sz val="11"/>
        <color indexed="8"/>
        <rFont val="宋体"/>
        <charset val="134"/>
      </rPr>
      <t>宝能太古城E#1403张璟琳形象保护及透明胶</t>
    </r>
    <r>
      <rPr>
        <sz val="11"/>
        <color indexed="8"/>
        <rFont val="宋体"/>
        <charset val="134"/>
      </rPr>
      <t>055</t>
    </r>
  </si>
  <si>
    <t>80宝能太古城E#1403张璟琳杂工熊杨飞拆墙及采购垃圾袋046</t>
  </si>
  <si>
    <t>89宝能太古城E栋1403张璟琳泥工黄典江砌墙等工资047</t>
  </si>
  <si>
    <t>徐方明报太古城E1403张璟琳板材上楼 加工钢材等041</t>
  </si>
  <si>
    <t>徐方明报销 太古城E-1403 张璟琳 效果图费用008</t>
  </si>
  <si>
    <t>徐方明报销太古城E1403 泥工修复墙体开裂026</t>
  </si>
  <si>
    <t>杨志云宝能太古城E1403效果图提成040</t>
  </si>
  <si>
    <t>杨志云宝能太古城E1403施工图提成040</t>
  </si>
  <si>
    <t>宝能太古城E#3001</t>
  </si>
  <si>
    <r>
      <rPr>
        <sz val="11"/>
        <color indexed="8"/>
        <rFont val="宋体"/>
        <charset val="134"/>
      </rPr>
      <t>宝能太古城E3001赖立东项目经理徐方明预支周转金</t>
    </r>
    <r>
      <rPr>
        <sz val="11"/>
        <color indexed="8"/>
        <rFont val="宋体"/>
        <charset val="134"/>
      </rPr>
      <t>061</t>
    </r>
  </si>
  <si>
    <t>宝能太古城e3001赖立东项目经理徐方明预支周转金043</t>
  </si>
  <si>
    <t>013宝能太古城E3001赖立东泥工邹征兴工资005</t>
  </si>
  <si>
    <t>016宝能太古城E3001赖立东水电工林立祥005</t>
  </si>
  <si>
    <t>035宝能太古城E3001赖立东木工徐朝和工资016</t>
  </si>
  <si>
    <t>038宝能太古城E3001赖立东泥工邹征兴主体改造工资017</t>
  </si>
  <si>
    <t>078宝能太古城E3001赖立东泥工邹征兴工资042</t>
  </si>
  <si>
    <r>
      <rPr>
        <sz val="11"/>
        <color theme="1"/>
        <rFont val="宋体"/>
        <charset val="134"/>
      </rPr>
      <t>宝能太古城E3001赖立东泥工邹征兴工资</t>
    </r>
    <r>
      <rPr>
        <sz val="11"/>
        <color theme="1"/>
        <rFont val="宋体"/>
        <charset val="134"/>
      </rPr>
      <t>025</t>
    </r>
  </si>
  <si>
    <t>邹征兴泥工借太古城E3001赖立东生活费034</t>
  </si>
  <si>
    <t>付徐朝和借款 太古城E-3001 赖立东 木工生活费006</t>
  </si>
  <si>
    <t>付邹征兴借款 太古城E-3001 赖立东 泥工生活费006</t>
  </si>
  <si>
    <t>邹征兴借太古城E3001 赖立东 泥工生活费025</t>
  </si>
  <si>
    <t>计提宝能太古城E3001赖立东7月运城水泥沙材料023</t>
  </si>
  <si>
    <t>计提宝能太古城E3001赖立东8-9月运城建材水泥材料021</t>
  </si>
  <si>
    <t>计提宝能太古城E3001赖里东09月永幸木业材料款001</t>
  </si>
  <si>
    <t>计提宝能太古城E3001赖立东05-07月联塑材料款022</t>
  </si>
  <si>
    <t>计提宝能太古城E-3001 赖立东 8月份盛发五金材料款004</t>
  </si>
  <si>
    <t>计提宝能太古城E-3001赖立东08月多乐士材料013</t>
  </si>
  <si>
    <t>计提太古成E-3001 赖立东 10月多乐士材料款002</t>
  </si>
  <si>
    <t>04宝能太古城1#3001赖立东电线网络线007</t>
  </si>
  <si>
    <t>徐方明报销宝能太古城E3001赖立东透明胶、过桥钢筋013</t>
  </si>
  <si>
    <t>徐方明报销宝能太古城E3001赖立东形象保护费013</t>
  </si>
  <si>
    <t>徐方明报销宝能太古城E3001赖立东编织袋扫把等013</t>
  </si>
  <si>
    <t>徐方明报销宝能太古城E3001赖立东拆推拉门打门洞、打拆013</t>
  </si>
  <si>
    <t>44宝能太古城E3001赖立东补网络线电视线034</t>
  </si>
  <si>
    <t>052徐方明报销宝能太古城E3001赖立东水泥021</t>
  </si>
  <si>
    <t>082徐方明报销宝能太古城E3001赖立东红胶泥等043</t>
  </si>
  <si>
    <t>徐方明报销宝能太古城E3001赖立东界面剂等043</t>
  </si>
  <si>
    <t>徐方明报销宝能太古城E3001赖立东结构胶009</t>
  </si>
  <si>
    <r>
      <rPr>
        <sz val="11"/>
        <color theme="1"/>
        <rFont val="宋体"/>
        <charset val="134"/>
      </rPr>
      <t>徐方明报销宝能太古城E3001赖立东益胶泥等材料费</t>
    </r>
    <r>
      <rPr>
        <sz val="11"/>
        <color theme="1"/>
        <rFont val="宋体"/>
        <charset val="134"/>
      </rPr>
      <t>025</t>
    </r>
  </si>
  <si>
    <t>徐方明报太古城E3001赖立东外购益胶泥041</t>
  </si>
  <si>
    <t>徐方明报销 太古城E3001 赖立东 材料费</t>
  </si>
  <si>
    <t>中央星城5#101/5#1106</t>
  </si>
  <si>
    <t>5-104水电</t>
  </si>
  <si>
    <t>5-1106水电</t>
  </si>
  <si>
    <t>022中央星城5#1106李美华项目经理黄平忠预支周转金012</t>
  </si>
  <si>
    <t>076中央星城5#104/1106李美华项目经理黄平忠预支周转金042</t>
  </si>
  <si>
    <t>68中央星城5#104/1106李美华水电工刘让森工资041</t>
  </si>
  <si>
    <t>124中央星城5#104、/1106李美华泥工李建春砌墙工资067</t>
  </si>
  <si>
    <t>021中央星城5#1106李美华泥工黄春达工资008</t>
  </si>
  <si>
    <t>022中央星城5#104李美华水电工刘让森工资008</t>
  </si>
  <si>
    <t>041中央星城5#104/1106李美华泥工刘猷祯泥工工资017</t>
  </si>
  <si>
    <t>中央星城5#104李美华木工丁亿忠工资023</t>
  </si>
  <si>
    <t>中央星城5#1106李美华木工黄东青工资023</t>
  </si>
  <si>
    <t>刘猷祯借中央星城5—104李美华泥工生活费033</t>
  </si>
  <si>
    <t>付黄春达借款 中央星城5-1106  李美华 泥工生活费007</t>
  </si>
  <si>
    <t>黄东青借中央星城5-1106 曾美华 泥工生活费021</t>
  </si>
  <si>
    <t>计提中央星城104-1106李美华8-9月份运城水泥沙材料款021</t>
  </si>
  <si>
    <t>计提中央星城104-1106李美华永幸木业09月材料款001</t>
  </si>
  <si>
    <t>计提中央星城5-104-1106 李美华 8月份盛发五金材料款004</t>
  </si>
  <si>
    <t>计提中央星城104-1106李美华05-07联塑材料022</t>
  </si>
  <si>
    <t>08黄平忠报销中央星城5#104/106李美华形象保护007</t>
  </si>
  <si>
    <t>65中央星城5#104/1106李美华杂工兰秀雷打拆工资041</t>
  </si>
  <si>
    <t>67黄平忠报销中央星城5#104/1106李美华采购铁丝网等041</t>
  </si>
  <si>
    <t>黄平忠报销 中央星城5-104-1106 李美华 板材款019</t>
  </si>
  <si>
    <t>隐龙山庄30#501</t>
  </si>
  <si>
    <t>LY20160061</t>
  </si>
  <si>
    <t>另送厨房地柜一套不含拉篮和电器</t>
  </si>
  <si>
    <t>含水电</t>
  </si>
  <si>
    <t>64隐龙山庄30#501陈玉莲项目经理江化青预支周转金040</t>
  </si>
  <si>
    <t>054隐龙山庄30#501陈玉莲电工江化通工资022</t>
  </si>
  <si>
    <t>092隐龙山庄30#501陈玉莲泥工赖人财工资046</t>
  </si>
  <si>
    <r>
      <rPr>
        <sz val="11"/>
        <color theme="1"/>
        <rFont val="宋体"/>
        <charset val="134"/>
      </rPr>
      <t>隐龙山庄30#501陈玉莲泥工赖人财工资</t>
    </r>
    <r>
      <rPr>
        <sz val="11"/>
        <color theme="1"/>
        <rFont val="宋体"/>
        <charset val="134"/>
      </rPr>
      <t>027</t>
    </r>
  </si>
  <si>
    <t>巫扬千借隐龙山庄30#501 陈玉莲 油漆工生活费024</t>
  </si>
  <si>
    <t>计提隐龙山庄30#-501陈玉莲8-9月运城水泥沙材料款021</t>
  </si>
  <si>
    <t>计提银龙山庄30#501陈玉莲05-07月联塑材料022</t>
  </si>
  <si>
    <t>计提隐龙山庄30-501 陈玉莲 8月份盛发五金材料款004</t>
  </si>
  <si>
    <t>11月7号</t>
  </si>
  <si>
    <t>计提隐龙山庄30-501 陈玉莲 10月多乐士材料款002</t>
  </si>
  <si>
    <t>江化青报销隐龙山庄30#501陈玉莲材料费040</t>
  </si>
  <si>
    <t>江化青报销隐龙山庄30#501陈玉莲开工材料007</t>
  </si>
  <si>
    <t>045江化青报销隐龙山庄30#501/30#601陈玉莲垃圾清理018</t>
  </si>
  <si>
    <t>彭金明报销隐龙山庄30#501陈玉莲瓷砖上楼费023</t>
  </si>
  <si>
    <t>029彭金明冲9月3日借款-隐龙山庄30#501陈玉莲瓷砖款028</t>
  </si>
  <si>
    <t>088江化青报销隐龙山庄30#501陈玉连采购瓷砖边条填缝剂046</t>
  </si>
  <si>
    <t>江化青借款-隐龙山庄30#501/601陈玉莲门槛石款046</t>
  </si>
  <si>
    <t>020江化青报销隐龙山庄30#501/601陈玉莲主材采购010</t>
  </si>
  <si>
    <t>江化青借款-隐龙山庄30#501/601陈玉莲铝合金、卫生间、房门订金010</t>
  </si>
  <si>
    <r>
      <rPr>
        <sz val="11"/>
        <color theme="1"/>
        <rFont val="宋体"/>
        <charset val="134"/>
      </rPr>
      <t>江化青报销隐龙山庄30#501/601陈玉莲地脚线及地脚线上楼费</t>
    </r>
    <r>
      <rPr>
        <sz val="11"/>
        <color theme="1"/>
        <rFont val="宋体"/>
        <charset val="134"/>
      </rPr>
      <t>027</t>
    </r>
  </si>
  <si>
    <t>江化青报销 隐龙山庄30#501 陈玉莲 油漆材料上楼费008</t>
  </si>
  <si>
    <t>江化青报销 隐龙山庄30#501、601 陈玉莲 木门定购，卫生间门阳台厨房推拉门费</t>
  </si>
  <si>
    <t>江化青报销 隐龙山庄30-501/601地垫等 陈玉莲 019</t>
  </si>
  <si>
    <t>江化青报销隐龙山庄30#501、601 陈玉莲 门槛石020</t>
  </si>
  <si>
    <t>江化青报销隐龙山庄30#501、601 橱柜定制费029</t>
  </si>
  <si>
    <t>隐龙山庄30#601</t>
  </si>
  <si>
    <t>LY20160064</t>
  </si>
  <si>
    <t>045隐龙山庄30#601肖丽珍项目经理江化青预支周转金018</t>
  </si>
  <si>
    <t>江化青借隐龙山庄30#601 陈玉莲 周转金020</t>
  </si>
  <si>
    <t>隐龙山庄30#601肖丽珍电工江化通工资022</t>
  </si>
  <si>
    <t>隐龙山庄30#601肖丽珍泥工赖人财工资046</t>
  </si>
  <si>
    <r>
      <rPr>
        <sz val="11"/>
        <color theme="1"/>
        <rFont val="宋体"/>
        <charset val="134"/>
      </rPr>
      <t>隐龙山庄30#601肖丽珍泥工赖人财工资</t>
    </r>
    <r>
      <rPr>
        <sz val="11"/>
        <color theme="1"/>
        <rFont val="宋体"/>
        <charset val="134"/>
      </rPr>
      <t>027</t>
    </r>
  </si>
  <si>
    <t>10月19号</t>
  </si>
  <si>
    <t>巫扬千借隐龙山庄30#601 肖丽珍 油漆工生活费024</t>
  </si>
  <si>
    <t>计提银龙山庄30#601肖丽珍05-07月联塑材料022</t>
  </si>
  <si>
    <t>计提隐龙山庄30-601 肖丽珍 8月份盛发五金材料款004</t>
  </si>
  <si>
    <t>计提隐龙山庄30-601 肖丽珍 10月多乐士材料款002</t>
  </si>
  <si>
    <t>江化青报销 隐龙山庄30#601 油漆材料上楼费008</t>
  </si>
  <si>
    <t>中海派5#1801</t>
  </si>
  <si>
    <t>11月6号</t>
  </si>
  <si>
    <t>中海派5#1801赖邦遂项目经理陈钺预支周转金008</t>
  </si>
  <si>
    <t>2016.11.17中海派5-1801 陈钺周转金035</t>
  </si>
  <si>
    <r>
      <rPr>
        <sz val="11"/>
        <color indexed="8"/>
        <rFont val="宋体"/>
        <charset val="134"/>
      </rPr>
      <t>135中海派5#1801赖邦遂水电工钟金梅工资</t>
    </r>
    <r>
      <rPr>
        <sz val="11"/>
        <color indexed="8"/>
        <rFont val="宋体"/>
        <charset val="134"/>
      </rPr>
      <t>074</t>
    </r>
  </si>
  <si>
    <t>081中海派5#1801赖邦遂泥工兰祥洪工资042</t>
  </si>
  <si>
    <t>兰祥洪借 中海派5栋1801 泥工生活费009</t>
  </si>
  <si>
    <t>计提中海派5-1801赖邦遂8-9月份运城水泥沙材料款021</t>
  </si>
  <si>
    <t>91中海派5#1801赖邦遂水电材料款051</t>
  </si>
  <si>
    <t>105中海派5#1801赖邦遂补水电材料款059</t>
  </si>
  <si>
    <t>计提中海派5-1801赖邦遂09月多乐士材料款001</t>
  </si>
  <si>
    <t>计提中海派5-1801 赖邦遂 10月多乐士材料款002</t>
  </si>
  <si>
    <t>09陈钺报销中海派5#1801赖邦遂编织袋、形象保护等008</t>
  </si>
  <si>
    <t>46中海派5#1801赖邦遂水电材料款034</t>
  </si>
  <si>
    <t>61中海派5#1801赖邦遂杂工夏琛樟打拆工资039</t>
  </si>
  <si>
    <r>
      <rPr>
        <sz val="11"/>
        <color indexed="8"/>
        <rFont val="宋体"/>
        <charset val="134"/>
      </rPr>
      <t>134陈钺报销中海派5#1801赖邦遂材料费</t>
    </r>
    <r>
      <rPr>
        <sz val="11"/>
        <color indexed="8"/>
        <rFont val="宋体"/>
        <charset val="134"/>
      </rPr>
      <t>074</t>
    </r>
  </si>
  <si>
    <t>09陈钺报销中海派5#1801赖帮遂排水管配件等004</t>
  </si>
  <si>
    <t>075陈钺报销中海派5#1801赖邦遂胶带纸042</t>
  </si>
  <si>
    <t>093中海派5#1801赖邦遂杂工龙世庆砌墙等工资047</t>
  </si>
  <si>
    <t>国际时代16#2202</t>
  </si>
  <si>
    <t>赖燕</t>
  </si>
  <si>
    <t>人工费7.6折</t>
  </si>
  <si>
    <t>国际时代16#2202赖彦燕项目经理刘大洪预支周转金042</t>
  </si>
  <si>
    <t>030国际时代16#2202赖燕彦水电工郑启嵩工资010</t>
  </si>
  <si>
    <t>102国际时代16#2202赖燕泥工钟文光工资047</t>
  </si>
  <si>
    <t>付国际时代16-2202 赖彦燕 钟文光泥工生活费018</t>
  </si>
  <si>
    <t>计提国际时代16栋2202赖彦燕07月份运城水泥沙材料款023</t>
  </si>
  <si>
    <t>计提国际时代16-2202赖燕 7-9月份江雄防水材料款020</t>
  </si>
  <si>
    <t>计提国际时代赖燕8-9月运城水泥沙材料021</t>
  </si>
  <si>
    <t>104国际时代16#2202赖彦燕水电材料款059</t>
  </si>
  <si>
    <r>
      <rPr>
        <sz val="11"/>
        <color theme="1"/>
        <rFont val="宋体"/>
        <charset val="134"/>
      </rPr>
      <t>转何崇彦国际时代16#2202赖燕彦日丰水电材料款</t>
    </r>
    <r>
      <rPr>
        <sz val="11"/>
        <color theme="1"/>
        <rFont val="宋体"/>
        <charset val="134"/>
      </rPr>
      <t>028</t>
    </r>
  </si>
  <si>
    <t>计提国际时代16-2202赖燕多乐士09月材料款001</t>
  </si>
  <si>
    <t>69刘大洪报销国际时代16#2202赖彦燕材料费042</t>
  </si>
  <si>
    <t>126国际时代16#2202赖彦燕杂工官新华打拆费用067</t>
  </si>
  <si>
    <t>031刘大洪报销国际时代16#2202赖彦燕编织袋010</t>
  </si>
  <si>
    <t>山与城16#504</t>
  </si>
  <si>
    <t>1、7万以上工程人工直接费7.8折</t>
  </si>
  <si>
    <t>送厨房橱柜一套</t>
  </si>
  <si>
    <t>送德力西开关面板一套</t>
  </si>
  <si>
    <t>送饰后保洁</t>
  </si>
  <si>
    <t>12月1号</t>
  </si>
  <si>
    <t>12月2号</t>
  </si>
  <si>
    <t>049山与城16#504杨梅项目主管王炜预支周转金019</t>
  </si>
  <si>
    <t>070山与城16#504杨梅水电工李樟工资041</t>
  </si>
  <si>
    <t>郑开福借山与城16栋504杨梅泥工生活费033</t>
  </si>
  <si>
    <t>计提山与城16-504杨梅8-9月份运城水泥沙材料款021</t>
  </si>
  <si>
    <t>计提山与城16-504 杨梅 9月份盛发五金材料款004</t>
  </si>
  <si>
    <t>069王炜报销山与城16#504杨梅形象保护041</t>
  </si>
  <si>
    <t>09王炜报销山与城16#504杨梅打地脚线等工资006</t>
  </si>
  <si>
    <t>兴国县洪门村自建别墅</t>
  </si>
  <si>
    <t>袁长明</t>
  </si>
  <si>
    <t>杨志云兴国别墅效果图提成040</t>
  </si>
  <si>
    <t>中海派6#2706</t>
  </si>
  <si>
    <t>052中海派6#2706李雨桐项目经理徐方明预支周转金021</t>
  </si>
  <si>
    <t>付徐方明 中海派6-2706 李雨桐 周转金006</t>
  </si>
  <si>
    <t>付中海派6-2706 李雨桐 罗飞木工生活费018</t>
  </si>
  <si>
    <t>陈国华借中海派6-2706 李雨桐 泥工生活费025</t>
  </si>
  <si>
    <t>罗飞借中海派6-2706 木工生活费025</t>
  </si>
  <si>
    <r>
      <rPr>
        <sz val="11"/>
        <color theme="1"/>
        <rFont val="宋体"/>
        <charset val="134"/>
      </rPr>
      <t>中海派6#2706李雨桐泥工陈国华工资</t>
    </r>
    <r>
      <rPr>
        <sz val="11"/>
        <color theme="1"/>
        <rFont val="宋体"/>
        <charset val="134"/>
      </rPr>
      <t>025</t>
    </r>
  </si>
  <si>
    <r>
      <rPr>
        <sz val="11"/>
        <color theme="1"/>
        <rFont val="宋体"/>
        <charset val="134"/>
      </rPr>
      <t>中海派6#2706李雨桐电工宋德萌工资</t>
    </r>
    <r>
      <rPr>
        <sz val="11"/>
        <color theme="1"/>
        <rFont val="宋体"/>
        <charset val="134"/>
      </rPr>
      <t>025</t>
    </r>
  </si>
  <si>
    <t>陈国华泥工借中海派6-2706李雨桐生活费034</t>
  </si>
  <si>
    <t>付陈国华借款 中海派6-2706 李雨桐 泥工生活费007</t>
  </si>
  <si>
    <t>计提中海派6-2706 李雨桐 9月份盛发五金材料款004</t>
  </si>
  <si>
    <r>
      <rPr>
        <sz val="11"/>
        <color theme="1"/>
        <rFont val="宋体"/>
        <charset val="134"/>
      </rPr>
      <t>徐方明报销中海派6#2706李雨桐水电材料费</t>
    </r>
    <r>
      <rPr>
        <sz val="11"/>
        <color theme="1"/>
        <rFont val="宋体"/>
        <charset val="134"/>
      </rPr>
      <t>025</t>
    </r>
  </si>
  <si>
    <t>徐方明报销中海派6#2706李雨桐编织袋、形象保护费043</t>
  </si>
  <si>
    <t>徐方明报销 中海派6-2706 李雨桐 排污管改造费008</t>
  </si>
  <si>
    <t>徐方明报销中海派6-2706 李雨桐 墙砖湿挂材料款024</t>
  </si>
  <si>
    <t>2016.11.17中海派6-2706 徐方明报销材料费035</t>
  </si>
  <si>
    <t>玖珑湾4#1606</t>
  </si>
  <si>
    <t xml:space="preserve">2016.11.13二期工程款20000元，水电款20000元  </t>
  </si>
  <si>
    <t>052玖珑湾4#1606肖隆学项目经理徐方明预支周转金021</t>
  </si>
  <si>
    <t>2016.11.17九龙湾4-1606 徐方明周转金035</t>
  </si>
  <si>
    <t>林立祥借玖珑湾4-1606肖隆学电工生活费033</t>
  </si>
  <si>
    <t>朱作福泥工借玖珑湾4-1606肖隆学生活费034</t>
  </si>
  <si>
    <t>付朱作福借款 玖珑湾4-1606 肖隆学 泥工生活费006</t>
  </si>
  <si>
    <t>朱作福借玖珑湾4-1606 肖隆学 泥工生活费025</t>
  </si>
  <si>
    <t>计提玖珑湾4-1606 肖隆学 9月份盛发五金材料款004</t>
  </si>
  <si>
    <t>计提玖珑湾4-1606 肖隆学 10月多乐士材料款002</t>
  </si>
  <si>
    <t>徐方明报销玖珑湾4#1606门窗保护费043</t>
  </si>
  <si>
    <t>徐方明报销玖珑湾4#1606肖隆学编织袋043</t>
  </si>
  <si>
    <t>099徐方明报销玖珑湾4#1606肖隆学弱电线款047</t>
  </si>
  <si>
    <t>徐方明报九龙湾4-1606肖隆学拆墙拆推拉门等041</t>
  </si>
  <si>
    <t>徐方明报销玖珑湾 材料款024</t>
  </si>
  <si>
    <t>中海景园6#2504</t>
  </si>
  <si>
    <t>7万以上人工直接费7.8折</t>
  </si>
  <si>
    <t>011中海景园6#2504里菲菲项目经理陈钺预支周转金007</t>
  </si>
  <si>
    <t>李思海借 中海景园6#2504 水电工生活费009</t>
  </si>
  <si>
    <t>2016.11.17中海锦园6-2504 黄振钰泥工生活费034</t>
  </si>
  <si>
    <t>计提中海景园6-2504李菲菲8-9月份运城水泥沙材料款021</t>
  </si>
  <si>
    <t>计提中海景院6-2504 李菲菲 9月份盛发五金材料款004</t>
  </si>
  <si>
    <t>计提中海锦园6-2504 李菲菲 10月多乐士材料款002</t>
  </si>
  <si>
    <t>012陈钺报销中海景园6#2504李菲菲弱电线等007</t>
  </si>
  <si>
    <t>陈钺报销中海景园6#2504李菲菲形象保护及喷漆007</t>
  </si>
  <si>
    <t>013中海景园6#2504李菲菲杂工兰师明打踢脚线007</t>
  </si>
  <si>
    <r>
      <rPr>
        <sz val="11"/>
        <color theme="1"/>
        <rFont val="宋体"/>
        <charset val="134"/>
      </rPr>
      <t>陈钺报销中海景园6#2504李菲菲电线保温棉等</t>
    </r>
    <r>
      <rPr>
        <sz val="11"/>
        <color theme="1"/>
        <rFont val="宋体"/>
        <charset val="134"/>
      </rPr>
      <t>027</t>
    </r>
  </si>
  <si>
    <r>
      <rPr>
        <sz val="11"/>
        <color theme="1"/>
        <rFont val="宋体"/>
        <charset val="134"/>
      </rPr>
      <t>陈钺报销中海景园6#2504李菲菲接线盒、钢筋、水电配件等</t>
    </r>
    <r>
      <rPr>
        <sz val="11"/>
        <color theme="1"/>
        <rFont val="宋体"/>
        <charset val="134"/>
      </rPr>
      <t>027</t>
    </r>
  </si>
  <si>
    <t>钟超前报销 中海景园6栋2504地面找平、过梁、砌墙等费用009</t>
  </si>
  <si>
    <t>王炜报销中海锦园6#2504 李菲菲 水电材料款023</t>
  </si>
  <si>
    <t>2016.11.17中海锦园6-2504 钟超前报销补踢脚线等036</t>
  </si>
  <si>
    <t>20华润幸福里10#2603谢金平</t>
  </si>
  <si>
    <t>合同备注尾款再减1000元现金</t>
  </si>
  <si>
    <t>华润幸福里10#2603谢金平项目经理刘大洪预支周转金008</t>
  </si>
  <si>
    <t>邱春荣借华润10-2603 谢金平 泥工生活费021</t>
  </si>
  <si>
    <t>郑启嵩借华润10-2603 谢金平 水电工生活费021</t>
  </si>
  <si>
    <t>计提华润10-2603谢金平8-9月运城水泥沙材料021</t>
  </si>
  <si>
    <t>计提华润幸福10-2603 谢金平 10月份盛发五金材料款004</t>
  </si>
  <si>
    <t>015刘大洪报销华润10#2603谢金平打墙打地脚线工资008</t>
  </si>
  <si>
    <t>刘大洪报销华润10#2603谢金平蛇皮袋透明胶008</t>
  </si>
  <si>
    <t>华润幸福里10#2603谢金平形象保护费008</t>
  </si>
  <si>
    <t>刘大洪报销 华润10-2603 谢金平 水电材料款019</t>
  </si>
  <si>
    <t>华润10-2603 刘大洪报销电线材料款023</t>
  </si>
  <si>
    <t>开工</t>
  </si>
  <si>
    <r>
      <rPr>
        <sz val="11"/>
        <color theme="1"/>
        <rFont val="宋体"/>
        <charset val="134"/>
      </rPr>
      <t>尚江尊品3#1201温向宇项目经理王炜预支周转金</t>
    </r>
    <r>
      <rPr>
        <sz val="11"/>
        <color theme="1"/>
        <rFont val="宋体"/>
        <charset val="134"/>
      </rPr>
      <t>027</t>
    </r>
  </si>
  <si>
    <t>2016.11.17嘉福尚江尊品3-B-1201 李樟电工生活费034</t>
  </si>
  <si>
    <t>王炜报销尚江尊品3#1201温向宇形象保护027</t>
  </si>
  <si>
    <t>付王炜 尚江尊品3栋B区1201 温向宇 水电材料一批005</t>
  </si>
  <si>
    <t>王炜报销嘉福尚江尊品3#B区1201 温向宇 水电材料023</t>
  </si>
  <si>
    <t>2016.11.17嘉福尚江尊品3-B-1201 王炜报销拆墙等036</t>
  </si>
  <si>
    <t>2016.11.17嘉福尚江尊品3-B-1201 龙世庆报销砌墙等036</t>
  </si>
  <si>
    <t>华奕太极健身馆</t>
  </si>
  <si>
    <t>送三张茶台、一张收银台、一张办公桌、办公室书柜、三个茶水柜（如需换沙发1000元内可免费换）、一套7字型沙发（含茶几一个）、送效果图4张、施工图一套</t>
  </si>
  <si>
    <r>
      <rPr>
        <sz val="11"/>
        <color theme="1"/>
        <rFont val="宋体"/>
        <charset val="134"/>
      </rPr>
      <t>华奕健身房朱宇项目经理徐方明预支周转金0</t>
    </r>
    <r>
      <rPr>
        <sz val="11"/>
        <color theme="1"/>
        <rFont val="宋体"/>
        <charset val="134"/>
      </rPr>
      <t>25</t>
    </r>
  </si>
  <si>
    <t>徐方明借 卫府里 朱宇 周转金008</t>
  </si>
  <si>
    <t>徐方明借 卫府里朱总工地周转金026</t>
  </si>
  <si>
    <t>罗飞木工借卫府里朱宇生活费034</t>
  </si>
  <si>
    <t>罗飞借 华奕太极健身馆卫府里 朱宇 木工生活费007</t>
  </si>
  <si>
    <t>卫府里 朱宇 罗才明油漆工生活费018</t>
  </si>
  <si>
    <t>罗木红借 卫府里朱宇 电工生活费019</t>
  </si>
  <si>
    <t>计提华奕太极健身馆（卫府里） 朱宇 10月多乐士材料款002</t>
  </si>
  <si>
    <t>徐方明报卫府里朱总店面购水电材料041</t>
  </si>
  <si>
    <t>徐方明报销 卫府里朱宇 材料费008</t>
  </si>
  <si>
    <t>徐方明报销 卫府里朱宇 拆窗户等费用008</t>
  </si>
  <si>
    <t>罗木红报销 卫府里朱宇 泥工修补墙面等费</t>
  </si>
  <si>
    <t>徐方明报销 卫府里 朱宇 材料费</t>
  </si>
  <si>
    <t>徐方明报销 卫府里朱总 灯具PVC吊顶隔断木门款028</t>
  </si>
  <si>
    <t>2016.11.17卫府里朱总 徐方明报销门、电器、电路改造等材料费036</t>
  </si>
  <si>
    <t>中央星城7#902</t>
  </si>
  <si>
    <t>黄炳香</t>
  </si>
  <si>
    <t>2016.11.13</t>
  </si>
  <si>
    <t>刘上荣借中央星城7#902黄炳秀周转金033</t>
  </si>
  <si>
    <t>2016.11.17中央星城7-902 刘上荣周转金035</t>
  </si>
  <si>
    <t>中央星城北宛7#902 黄炳秀/陈功来 水电工宋德萌借生活费022</t>
  </si>
  <si>
    <t>计提中央星城7-902 陈功来 10月份盛发五金材料款004</t>
  </si>
  <si>
    <r>
      <rPr>
        <sz val="11"/>
        <color theme="1"/>
        <rFont val="宋体"/>
        <charset val="134"/>
      </rPr>
      <t>刘上荣报销中央星城7#902黄炳秀垃圾袋</t>
    </r>
    <r>
      <rPr>
        <sz val="11"/>
        <color theme="1"/>
        <rFont val="宋体"/>
        <charset val="134"/>
      </rPr>
      <t>028</t>
    </r>
  </si>
  <si>
    <t>兰秀霞报中央城7-902黄炳秀打墙 打地板打阳台地脚线040</t>
  </si>
  <si>
    <t>刘上荣报中央城7-902黄炳秀砌墙批荡修补等040</t>
  </si>
  <si>
    <t>刘上荣报销 中央星城7#902 黄炳秀/陈功来 电工材料款</t>
  </si>
  <si>
    <t>刘上荣报销 中央星城北宛7#902 黄炳秀/陈功来 形象保护 022</t>
  </si>
  <si>
    <t>图纸制作费</t>
  </si>
  <si>
    <r>
      <rPr>
        <sz val="11"/>
        <color theme="1"/>
        <rFont val="宋体"/>
        <charset val="134"/>
      </rPr>
      <t>龙湾上和城2#702吴晓梅项目经理段元宗预支周转金</t>
    </r>
    <r>
      <rPr>
        <sz val="11"/>
        <color theme="1"/>
        <rFont val="宋体"/>
        <charset val="134"/>
      </rPr>
      <t>026</t>
    </r>
  </si>
  <si>
    <t>龙湾上河城2-702 罗翔报销水电材料款</t>
  </si>
  <si>
    <r>
      <rPr>
        <sz val="11"/>
        <color theme="1"/>
        <rFont val="宋体"/>
        <charset val="134"/>
      </rPr>
      <t>段元宗报销龙湾上和城2#702吴晓梅形象保护及编织袋等</t>
    </r>
    <r>
      <rPr>
        <sz val="11"/>
        <color theme="1"/>
        <rFont val="宋体"/>
        <charset val="134"/>
      </rPr>
      <t>026</t>
    </r>
  </si>
  <si>
    <t>段世潘报销龙湾上河城2-702 拆墙等029</t>
  </si>
  <si>
    <t>胡振友报销龙湾上河城2-702 拆墙等029</t>
  </si>
  <si>
    <r>
      <rPr>
        <sz val="11"/>
        <color theme="1"/>
        <rFont val="宋体"/>
        <charset val="134"/>
      </rPr>
      <t>海亮天城2#701宋国岐项目经理尹春辉预支周转金</t>
    </r>
    <r>
      <rPr>
        <sz val="11"/>
        <color theme="1"/>
        <rFont val="宋体"/>
        <charset val="134"/>
      </rPr>
      <t>024</t>
    </r>
  </si>
  <si>
    <t>计提海亮天城2-701 宋国岐 10月多乐士材料款002</t>
  </si>
  <si>
    <r>
      <rPr>
        <sz val="11"/>
        <color theme="1"/>
        <rFont val="宋体"/>
        <charset val="134"/>
      </rPr>
      <t>尹春辉报销海亮天城2#701宋国岐形象保护及垃圾袋等</t>
    </r>
    <r>
      <rPr>
        <sz val="11"/>
        <color theme="1"/>
        <rFont val="宋体"/>
        <charset val="134"/>
      </rPr>
      <t>024</t>
    </r>
  </si>
  <si>
    <t>尹春辉海亮天成2-701宋国岐拆墙 拆推拉门 打地梁地脚线040</t>
  </si>
  <si>
    <t>尹春辉海亮天成2-701宋国岐买钢筋040</t>
  </si>
  <si>
    <t>尹春辉海亮天成2-701宋国岐24墙6分墙飘窗等040</t>
  </si>
  <si>
    <t>2016.11.18海亮天城2-701 尹春辉报销水电材料037</t>
  </si>
  <si>
    <t>尹春辉报销海亮天城2#701水电材料款037</t>
  </si>
  <si>
    <t>尚江尊品3栋B区1601</t>
  </si>
  <si>
    <t>2016.11.12</t>
  </si>
  <si>
    <t>2016.11.17嘉福尚江尊品3-B-1601 王炜周转金035</t>
  </si>
  <si>
    <t>于都金水湾E-901</t>
  </si>
  <si>
    <t>制图费</t>
  </si>
  <si>
    <t>黄丽华报销 于都金水湾E-901 刘凌琦 形象保护人工费</t>
  </si>
  <si>
    <t>2016.11.17</t>
  </si>
  <si>
    <t xml:space="preserve">   </t>
  </si>
  <si>
    <t>黄平忠借红树林酒店垃圾清理费 周转金038</t>
  </si>
  <si>
    <t>江山里三期7-2706钟航雅居</t>
  </si>
  <si>
    <t>2016.11.19</t>
  </si>
  <si>
    <t>起点壹中心1-1803</t>
  </si>
  <si>
    <t>梅丽</t>
  </si>
  <si>
    <t>赖扬鸣尚江尊品1#2304 改效果图提成039</t>
  </si>
  <si>
    <t>杨志云起点壹中心1#1904效果图提成040</t>
  </si>
  <si>
    <t>杨志云天韵雅苑5#1901效果图提成040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</si>
</sst>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#,##0.00_);[Red]\(#,##0.00\)"/>
    <numFmt numFmtId="41" formatCode="_ * #,##0_ ;_ * \-#,##0_ ;_ * &quot;-&quot;_ ;_ @_ "/>
    <numFmt numFmtId="178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9"/>
      <color indexed="12"/>
      <name val="新宋体"/>
      <charset val="134"/>
    </font>
    <font>
      <sz val="9"/>
      <name val="新宋体"/>
      <charset val="134"/>
    </font>
    <font>
      <sz val="9"/>
      <name val="宋体"/>
      <charset val="134"/>
    </font>
    <font>
      <sz val="10"/>
      <name val="Arial Narrow"/>
      <charset val="134"/>
    </font>
    <font>
      <sz val="11"/>
      <color indexed="8"/>
      <name val="宋体"/>
      <charset val="134"/>
    </font>
    <font>
      <sz val="12"/>
      <color indexed="8"/>
      <name val="新宋体"/>
      <charset val="134"/>
    </font>
    <font>
      <sz val="11"/>
      <color indexed="8"/>
      <name val="Arial Narrow"/>
      <charset val="134"/>
    </font>
    <font>
      <sz val="12"/>
      <color indexed="8"/>
      <name val="宋体"/>
      <charset val="134"/>
    </font>
    <font>
      <b/>
      <sz val="12"/>
      <color indexed="8"/>
      <name val="新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8"/>
      <color indexed="8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u/>
      <sz val="10"/>
      <color rgb="FF0000FF"/>
      <name val="宋体"/>
      <charset val="134"/>
      <scheme val="minor"/>
    </font>
    <font>
      <sz val="10"/>
      <color indexed="12"/>
      <name val="新宋体"/>
      <charset val="134"/>
    </font>
    <font>
      <sz val="10"/>
      <name val="新宋体"/>
      <charset val="134"/>
    </font>
    <font>
      <sz val="10"/>
      <color indexed="8"/>
      <name val="新宋体"/>
      <charset val="134"/>
    </font>
    <font>
      <sz val="10"/>
      <color indexed="8"/>
      <name val="Arial Narrow"/>
      <charset val="134"/>
    </font>
    <font>
      <sz val="10"/>
      <color indexed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rgb="FFFF0000"/>
      <name val="Arial Narrow"/>
      <charset val="134"/>
    </font>
    <font>
      <b/>
      <sz val="10"/>
      <color indexed="8"/>
      <name val="宋体"/>
      <charset val="134"/>
    </font>
    <font>
      <b/>
      <sz val="9"/>
      <name val="新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2"/>
      <color indexed="20"/>
      <name val="宋体"/>
      <charset val="134"/>
    </font>
    <font>
      <u/>
      <sz val="11"/>
      <color indexed="20"/>
      <name val="宋体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sz val="11"/>
      <name val="新宋体"/>
      <charset val="134"/>
    </font>
    <font>
      <sz val="11"/>
      <color indexed="10"/>
      <name val="宋体"/>
      <charset val="134"/>
    </font>
    <font>
      <sz val="11"/>
      <color indexed="56"/>
      <name val="宋体"/>
      <charset val="134"/>
    </font>
    <font>
      <b/>
      <sz val="12"/>
      <color indexed="1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2"/>
      <color indexed="12"/>
      <name val="宋体"/>
      <charset val="134"/>
    </font>
    <font>
      <sz val="11"/>
      <color indexed="10"/>
      <name val="新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0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2" fillId="15" borderId="0" applyNumberFormat="0" applyBorder="0" applyAlignment="0" applyProtection="0">
      <alignment vertical="center"/>
    </xf>
    <xf numFmtId="0" fontId="49" fillId="18" borderId="51" applyNumberFormat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28" borderId="56" applyNumberFormat="0" applyFont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5" fillId="0" borderId="50" applyNumberFormat="0" applyFill="0" applyAlignment="0" applyProtection="0">
      <alignment vertical="center"/>
    </xf>
    <xf numFmtId="0" fontId="45" fillId="0" borderId="50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8" fillId="14" borderId="52" applyNumberFormat="0" applyAlignment="0" applyProtection="0">
      <alignment vertical="center"/>
    </xf>
    <xf numFmtId="0" fontId="46" fillId="14" borderId="51" applyNumberFormat="0" applyAlignment="0" applyProtection="0">
      <alignment vertical="center"/>
    </xf>
    <xf numFmtId="0" fontId="51" fillId="22" borderId="54" applyNumberFormat="0" applyAlignment="0" applyProtection="0">
      <alignment vertical="center"/>
    </xf>
    <xf numFmtId="0" fontId="0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24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>
      <alignment vertical="center"/>
    </xf>
  </cellStyleXfs>
  <cellXfs count="495">
    <xf numFmtId="0" fontId="0" fillId="0" borderId="0" xfId="0">
      <alignment vertical="center"/>
    </xf>
    <xf numFmtId="0" fontId="1" fillId="0" borderId="0" xfId="189" applyFont="1" applyAlignment="1" applyProtection="1">
      <alignment horizontal="left"/>
    </xf>
    <xf numFmtId="0" fontId="1" fillId="0" borderId="0" xfId="125" applyFont="1"/>
    <xf numFmtId="178" fontId="1" fillId="0" borderId="0" xfId="125" applyNumberFormat="1" applyFont="1"/>
    <xf numFmtId="0" fontId="2" fillId="2" borderId="0" xfId="125" applyFont="1" applyFill="1" applyBorder="1" applyAlignment="1">
      <alignment horizontal="center"/>
    </xf>
    <xf numFmtId="0" fontId="2" fillId="0" borderId="1" xfId="125" applyFont="1" applyBorder="1"/>
    <xf numFmtId="0" fontId="3" fillId="3" borderId="1" xfId="13" applyFont="1" applyFill="1" applyBorder="1" applyAlignment="1" applyProtection="1">
      <alignment shrinkToFit="1"/>
    </xf>
    <xf numFmtId="178" fontId="2" fillId="0" borderId="1" xfId="125" applyNumberFormat="1" applyFont="1" applyBorder="1"/>
    <xf numFmtId="0" fontId="1" fillId="0" borderId="1" xfId="125" applyFont="1" applyBorder="1"/>
    <xf numFmtId="0" fontId="4" fillId="3" borderId="1" xfId="157" applyFont="1" applyFill="1" applyBorder="1" applyAlignment="1">
      <alignment horizontal="center" wrapText="1" shrinkToFit="1"/>
    </xf>
    <xf numFmtId="58" fontId="1" fillId="0" borderId="1" xfId="125" applyNumberFormat="1" applyFont="1" applyBorder="1" applyAlignment="1">
      <alignment horizontal="center"/>
    </xf>
    <xf numFmtId="0" fontId="4" fillId="3" borderId="1" xfId="157" applyNumberFormat="1" applyFont="1" applyFill="1" applyBorder="1" applyAlignment="1">
      <alignment horizontal="center" vertical="center" shrinkToFit="1"/>
    </xf>
    <xf numFmtId="0" fontId="1" fillId="0" borderId="1" xfId="125" applyFont="1" applyBorder="1" applyAlignment="1">
      <alignment horizontal="center"/>
    </xf>
    <xf numFmtId="0" fontId="2" fillId="0" borderId="1" xfId="125" applyFont="1" applyFill="1" applyBorder="1" applyAlignment="1">
      <alignment horizontal="left"/>
    </xf>
    <xf numFmtId="0" fontId="1" fillId="0" borderId="1" xfId="125" applyFont="1" applyFill="1" applyBorder="1" applyAlignment="1">
      <alignment horizontal="center"/>
    </xf>
    <xf numFmtId="178" fontId="2" fillId="0" borderId="1" xfId="125" applyNumberFormat="1" applyFont="1" applyFill="1" applyBorder="1" applyAlignment="1"/>
    <xf numFmtId="177" fontId="1" fillId="0" borderId="1" xfId="125" applyNumberFormat="1" applyFont="1" applyFill="1" applyBorder="1" applyAlignment="1">
      <alignment horizontal="center"/>
    </xf>
    <xf numFmtId="0" fontId="1" fillId="0" borderId="1" xfId="125" applyFont="1" applyFill="1" applyBorder="1" applyAlignment="1">
      <alignment horizontal="left"/>
    </xf>
    <xf numFmtId="0" fontId="5" fillId="0" borderId="1" xfId="125" applyFont="1" applyFill="1" applyBorder="1" applyAlignment="1">
      <alignment horizontal="center"/>
    </xf>
    <xf numFmtId="178" fontId="5" fillId="0" borderId="1" xfId="125" applyNumberFormat="1" applyFont="1" applyFill="1" applyBorder="1" applyAlignment="1">
      <alignment horizontal="center"/>
    </xf>
    <xf numFmtId="0" fontId="5" fillId="0" borderId="1" xfId="125" applyFont="1" applyBorder="1" applyAlignment="1">
      <alignment horizontal="center"/>
    </xf>
    <xf numFmtId="178" fontId="5" fillId="0" borderId="1" xfId="125" applyNumberFormat="1" applyFont="1" applyBorder="1" applyAlignment="1">
      <alignment horizontal="center"/>
    </xf>
    <xf numFmtId="0" fontId="1" fillId="0" borderId="1" xfId="125" applyFont="1" applyFill="1" applyBorder="1"/>
    <xf numFmtId="178" fontId="1" fillId="0" borderId="1" xfId="125" applyNumberFormat="1" applyFont="1" applyFill="1" applyBorder="1"/>
    <xf numFmtId="0" fontId="1" fillId="0" borderId="2" xfId="125" applyFont="1" applyFill="1" applyBorder="1"/>
    <xf numFmtId="0" fontId="1" fillId="0" borderId="3" xfId="125" applyFont="1" applyFill="1" applyBorder="1"/>
    <xf numFmtId="178" fontId="1" fillId="0" borderId="4" xfId="125" applyNumberFormat="1" applyFont="1" applyFill="1" applyBorder="1"/>
    <xf numFmtId="0" fontId="1" fillId="0" borderId="0" xfId="125" applyFont="1" applyFill="1" applyBorder="1"/>
    <xf numFmtId="0" fontId="2" fillId="2" borderId="1" xfId="125" applyFont="1" applyFill="1" applyBorder="1" applyAlignment="1">
      <alignment horizontal="center" vertical="center"/>
    </xf>
    <xf numFmtId="0" fontId="1" fillId="0" borderId="0" xfId="125" applyFont="1" applyAlignment="1">
      <alignment vertical="center"/>
    </xf>
    <xf numFmtId="178" fontId="1" fillId="0" borderId="1" xfId="125" applyNumberFormat="1" applyFont="1" applyBorder="1"/>
    <xf numFmtId="58" fontId="1" fillId="3" borderId="1" xfId="125" applyNumberFormat="1" applyFont="1" applyFill="1" applyBorder="1" applyProtection="1">
      <protection locked="0"/>
    </xf>
    <xf numFmtId="178" fontId="6" fillId="3" borderId="1" xfId="94" applyNumberFormat="1" applyFont="1" applyFill="1" applyBorder="1" applyProtection="1">
      <protection locked="0"/>
    </xf>
    <xf numFmtId="58" fontId="1" fillId="0" borderId="1" xfId="125" applyNumberFormat="1" applyFont="1" applyBorder="1" applyAlignment="1">
      <alignment horizontal="right"/>
    </xf>
    <xf numFmtId="0" fontId="1" fillId="0" borderId="1" xfId="125" applyFont="1" applyBorder="1" applyAlignment="1">
      <alignment horizontal="left"/>
    </xf>
    <xf numFmtId="178" fontId="1" fillId="0" borderId="1" xfId="125" applyNumberFormat="1" applyFont="1" applyBorder="1" applyAlignment="1">
      <alignment horizontal="right"/>
    </xf>
    <xf numFmtId="0" fontId="1" fillId="0" borderId="0" xfId="125" applyFont="1" applyAlignment="1">
      <alignment horizontal="center"/>
    </xf>
    <xf numFmtId="0" fontId="1" fillId="0" borderId="0" xfId="125" applyFont="1" applyBorder="1" applyAlignment="1">
      <alignment horizontal="left"/>
    </xf>
    <xf numFmtId="178" fontId="1" fillId="0" borderId="0" xfId="125" applyNumberFormat="1" applyFont="1" applyBorder="1" applyAlignment="1">
      <alignment horizontal="right"/>
    </xf>
    <xf numFmtId="0" fontId="2" fillId="0" borderId="5" xfId="125" applyFont="1" applyBorder="1" applyAlignment="1">
      <alignment horizontal="center"/>
    </xf>
    <xf numFmtId="0" fontId="2" fillId="0" borderId="0" xfId="125" applyFont="1" applyBorder="1" applyAlignment="1"/>
    <xf numFmtId="0" fontId="2" fillId="2" borderId="6" xfId="125" applyFont="1" applyFill="1" applyBorder="1" applyAlignment="1">
      <alignment horizontal="center"/>
    </xf>
    <xf numFmtId="0" fontId="2" fillId="2" borderId="7" xfId="125" applyFont="1" applyFill="1" applyBorder="1" applyAlignment="1">
      <alignment horizontal="center"/>
    </xf>
    <xf numFmtId="178" fontId="2" fillId="2" borderId="8" xfId="125" applyNumberFormat="1" applyFont="1" applyFill="1" applyBorder="1" applyAlignment="1"/>
    <xf numFmtId="0" fontId="2" fillId="0" borderId="9" xfId="125" applyFont="1" applyBorder="1" applyAlignment="1">
      <alignment horizontal="left"/>
    </xf>
    <xf numFmtId="0" fontId="2" fillId="0" borderId="10" xfId="125" applyFont="1" applyBorder="1" applyAlignment="1">
      <alignment horizontal="left"/>
    </xf>
    <xf numFmtId="178" fontId="2" fillId="0" borderId="11" xfId="125" applyNumberFormat="1" applyFont="1" applyBorder="1" applyAlignment="1">
      <alignment horizont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1" fillId="0" borderId="11" xfId="125" applyFont="1" applyBorder="1"/>
    <xf numFmtId="0" fontId="2" fillId="0" borderId="9" xfId="125" applyFont="1" applyBorder="1" applyAlignment="1">
      <alignment horizontal="center"/>
    </xf>
    <xf numFmtId="0" fontId="2" fillId="0" borderId="10" xfId="125" applyFont="1" applyBorder="1" applyAlignment="1">
      <alignment horizontal="center"/>
    </xf>
    <xf numFmtId="0" fontId="1" fillId="3" borderId="1" xfId="125" applyFont="1" applyFill="1" applyBorder="1" applyProtection="1">
      <protection locked="0"/>
    </xf>
    <xf numFmtId="58" fontId="1" fillId="3" borderId="12" xfId="125" applyNumberFormat="1" applyFont="1" applyFill="1" applyBorder="1" applyProtection="1">
      <protection locked="0"/>
    </xf>
    <xf numFmtId="0" fontId="1" fillId="3" borderId="12" xfId="125" applyFont="1" applyFill="1" applyBorder="1" applyProtection="1">
      <protection locked="0"/>
    </xf>
    <xf numFmtId="178" fontId="6" fillId="3" borderId="12" xfId="94" applyNumberFormat="1" applyFont="1" applyFill="1" applyBorder="1" applyProtection="1">
      <protection locked="0"/>
    </xf>
    <xf numFmtId="0" fontId="1" fillId="0" borderId="1" xfId="189" applyFont="1" applyBorder="1" applyAlignment="1" applyProtection="1"/>
    <xf numFmtId="0" fontId="1" fillId="0" borderId="1" xfId="125" applyFont="1" applyFill="1" applyBorder="1" applyProtection="1">
      <protection locked="0"/>
    </xf>
    <xf numFmtId="58" fontId="1" fillId="0" borderId="1" xfId="125" applyNumberFormat="1" applyFont="1" applyBorder="1"/>
    <xf numFmtId="58" fontId="1" fillId="0" borderId="1" xfId="125" applyNumberFormat="1" applyFont="1" applyFill="1" applyBorder="1" applyProtection="1">
      <protection locked="0"/>
    </xf>
    <xf numFmtId="178" fontId="1" fillId="0" borderId="1" xfId="125" applyNumberFormat="1" applyFont="1" applyFill="1" applyBorder="1" applyProtection="1">
      <protection locked="0"/>
    </xf>
    <xf numFmtId="0" fontId="8" fillId="0" borderId="1" xfId="125" applyFont="1" applyFill="1" applyBorder="1" applyProtection="1">
      <protection locked="0"/>
    </xf>
    <xf numFmtId="178" fontId="8" fillId="0" borderId="1" xfId="125" applyNumberFormat="1" applyFont="1" applyFill="1" applyBorder="1" applyProtection="1">
      <protection locked="0"/>
    </xf>
    <xf numFmtId="178" fontId="9" fillId="0" borderId="1" xfId="94" applyNumberFormat="1" applyFont="1" applyFill="1" applyBorder="1" applyProtection="1">
      <protection locked="0"/>
    </xf>
    <xf numFmtId="0" fontId="10" fillId="0" borderId="1" xfId="125" applyFont="1" applyFill="1" applyBorder="1" applyProtection="1">
      <protection locked="0"/>
    </xf>
    <xf numFmtId="58" fontId="1" fillId="0" borderId="9" xfId="125" applyNumberFormat="1" applyFont="1" applyFill="1" applyBorder="1" applyProtection="1">
      <protection locked="0"/>
    </xf>
    <xf numFmtId="0" fontId="1" fillId="0" borderId="10" xfId="189" applyFont="1" applyBorder="1" applyAlignment="1" applyProtection="1"/>
    <xf numFmtId="177" fontId="6" fillId="0" borderId="11" xfId="94" applyNumberFormat="1" applyFont="1" applyFill="1" applyBorder="1" applyProtection="1">
      <protection locked="0"/>
    </xf>
    <xf numFmtId="178" fontId="1" fillId="3" borderId="1" xfId="125" applyNumberFormat="1" applyFont="1" applyFill="1" applyBorder="1" applyProtection="1">
      <protection locked="0"/>
    </xf>
    <xf numFmtId="58" fontId="1" fillId="3" borderId="9" xfId="125" applyNumberFormat="1" applyFont="1" applyFill="1" applyBorder="1" applyProtection="1">
      <protection locked="0"/>
    </xf>
    <xf numFmtId="0" fontId="1" fillId="3" borderId="10" xfId="125" applyFont="1" applyFill="1" applyBorder="1" applyProtection="1">
      <protection locked="0"/>
    </xf>
    <xf numFmtId="177" fontId="6" fillId="3" borderId="11" xfId="94" applyNumberFormat="1" applyFont="1" applyFill="1" applyBorder="1" applyProtection="1">
      <protection locked="0"/>
    </xf>
    <xf numFmtId="58" fontId="1" fillId="0" borderId="9" xfId="125" applyNumberFormat="1" applyFont="1" applyBorder="1"/>
    <xf numFmtId="0" fontId="1" fillId="0" borderId="10" xfId="125" applyFont="1" applyBorder="1"/>
    <xf numFmtId="58" fontId="2" fillId="0" borderId="1" xfId="125" applyNumberFormat="1" applyFont="1" applyFill="1" applyBorder="1" applyProtection="1">
      <protection locked="0"/>
    </xf>
    <xf numFmtId="0" fontId="11" fillId="0" borderId="1" xfId="125" applyFont="1" applyFill="1" applyBorder="1" applyProtection="1">
      <protection locked="0"/>
    </xf>
    <xf numFmtId="0" fontId="2" fillId="0" borderId="0" xfId="125" applyFont="1"/>
    <xf numFmtId="43" fontId="10" fillId="0" borderId="1" xfId="94" applyFont="1" applyFill="1" applyBorder="1" applyProtection="1">
      <protection locked="0"/>
    </xf>
    <xf numFmtId="0" fontId="1" fillId="0" borderId="13" xfId="125" applyFont="1" applyBorder="1"/>
    <xf numFmtId="0" fontId="1" fillId="0" borderId="14" xfId="125" applyFont="1" applyBorder="1"/>
    <xf numFmtId="178" fontId="1" fillId="0" borderId="15" xfId="125" applyNumberFormat="1" applyFont="1" applyBorder="1"/>
    <xf numFmtId="0" fontId="0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0" xfId="0" applyFont="1" applyFill="1" applyBorder="1" applyAlignment="1">
      <alignment vertical="center"/>
    </xf>
    <xf numFmtId="178" fontId="2" fillId="0" borderId="16" xfId="125" applyNumberFormat="1" applyFont="1" applyFill="1" applyBorder="1" applyAlignment="1">
      <alignment horizontal="center"/>
    </xf>
    <xf numFmtId="178" fontId="2" fillId="0" borderId="17" xfId="125" applyNumberFormat="1" applyFont="1" applyFill="1" applyBorder="1" applyAlignment="1">
      <alignment horizontal="center"/>
    </xf>
    <xf numFmtId="0" fontId="1" fillId="0" borderId="16" xfId="125" applyFont="1" applyFill="1" applyBorder="1" applyAlignment="1">
      <alignment horizontal="center"/>
    </xf>
    <xf numFmtId="0" fontId="1" fillId="0" borderId="17" xfId="125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left" vertical="center" shrinkToFit="1"/>
    </xf>
    <xf numFmtId="0" fontId="0" fillId="4" borderId="1" xfId="0" applyFont="1" applyFill="1" applyBorder="1">
      <alignment vertical="center"/>
    </xf>
    <xf numFmtId="58" fontId="12" fillId="4" borderId="1" xfId="179" applyNumberFormat="1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13" fillId="3" borderId="1" xfId="0" applyFont="1" applyFill="1" applyBorder="1" applyAlignment="1" applyProtection="1">
      <protection locked="0"/>
    </xf>
    <xf numFmtId="58" fontId="12" fillId="4" borderId="1" xfId="180" applyNumberFormat="1" applyFont="1" applyFill="1" applyBorder="1" applyAlignment="1">
      <alignment horizontal="center" vertical="center" shrinkToFit="1"/>
    </xf>
    <xf numFmtId="0" fontId="0" fillId="4" borderId="1" xfId="18" applyFont="1" applyFill="1" applyBorder="1">
      <alignment vertical="center"/>
    </xf>
    <xf numFmtId="0" fontId="12" fillId="4" borderId="1" xfId="180" applyFont="1" applyFill="1" applyBorder="1" applyAlignment="1">
      <alignment horizontal="center" vertical="center" shrinkToFit="1"/>
    </xf>
    <xf numFmtId="0" fontId="0" fillId="4" borderId="1" xfId="0" applyFont="1" applyFill="1" applyBorder="1" applyAlignment="1">
      <alignment horizontal="center" vertical="center"/>
    </xf>
    <xf numFmtId="0" fontId="14" fillId="4" borderId="1" xfId="0" applyFont="1" applyFill="1" applyBorder="1">
      <alignment vertical="center"/>
    </xf>
    <xf numFmtId="0" fontId="0" fillId="4" borderId="1" xfId="0" applyFont="1" applyFill="1" applyBorder="1" applyAlignment="1">
      <alignment vertical="center" shrinkToFit="1"/>
    </xf>
    <xf numFmtId="0" fontId="7" fillId="0" borderId="1" xfId="0" applyFont="1" applyFill="1" applyBorder="1" applyAlignment="1" applyProtection="1">
      <alignment vertical="center"/>
      <protection locked="0"/>
    </xf>
    <xf numFmtId="40" fontId="7" fillId="0" borderId="18" xfId="0" applyNumberFormat="1" applyFont="1" applyFill="1" applyBorder="1" applyAlignment="1">
      <alignment shrinkToFit="1"/>
    </xf>
    <xf numFmtId="0" fontId="0" fillId="4" borderId="1" xfId="0" applyFont="1" applyFill="1" applyBorder="1" applyAlignment="1">
      <alignment horizontal="left" vertical="center" wrapText="1"/>
    </xf>
    <xf numFmtId="58" fontId="12" fillId="4" borderId="1" xfId="181" applyNumberFormat="1" applyFont="1" applyFill="1" applyBorder="1" applyAlignment="1">
      <alignment horizontal="center" vertical="center" shrinkToFit="1"/>
    </xf>
    <xf numFmtId="0" fontId="0" fillId="4" borderId="1" xfId="178" applyFont="1" applyFill="1" applyBorder="1">
      <alignment vertical="center"/>
    </xf>
    <xf numFmtId="0" fontId="12" fillId="4" borderId="1" xfId="181" applyFont="1" applyFill="1" applyBorder="1" applyAlignment="1">
      <alignment horizontal="center" vertical="center" shrinkToFit="1"/>
    </xf>
    <xf numFmtId="0" fontId="0" fillId="4" borderId="1" xfId="0" applyFont="1" applyFill="1" applyBorder="1" applyAlignment="1">
      <alignment horizontal="left" vertical="center"/>
    </xf>
    <xf numFmtId="0" fontId="5" fillId="0" borderId="19" xfId="125" applyFont="1" applyFill="1" applyBorder="1" applyAlignment="1">
      <alignment horizontal="center" vertical="center" wrapText="1"/>
    </xf>
    <xf numFmtId="0" fontId="5" fillId="0" borderId="20" xfId="125" applyFont="1" applyFill="1" applyBorder="1" applyAlignment="1">
      <alignment horizontal="center" vertical="center" wrapText="1"/>
    </xf>
    <xf numFmtId="0" fontId="5" fillId="0" borderId="21" xfId="125" applyFont="1" applyFill="1" applyBorder="1" applyAlignment="1">
      <alignment horizontal="center" vertical="center" wrapText="1"/>
    </xf>
    <xf numFmtId="0" fontId="5" fillId="0" borderId="22" xfId="125" applyFont="1" applyFill="1" applyBorder="1" applyAlignment="1">
      <alignment horizontal="center" vertical="center" wrapText="1"/>
    </xf>
    <xf numFmtId="0" fontId="5" fillId="0" borderId="23" xfId="125" applyFont="1" applyFill="1" applyBorder="1" applyAlignment="1">
      <alignment horizontal="center" vertical="center" wrapText="1"/>
    </xf>
    <xf numFmtId="0" fontId="5" fillId="0" borderId="24" xfId="125" applyFont="1" applyFill="1" applyBorder="1" applyAlignment="1">
      <alignment horizontal="center" vertical="center" wrapText="1"/>
    </xf>
    <xf numFmtId="178" fontId="1" fillId="0" borderId="11" xfId="125" applyNumberFormat="1" applyFont="1" applyBorder="1" applyAlignment="1">
      <alignment horizontal="center"/>
    </xf>
    <xf numFmtId="0" fontId="12" fillId="4" borderId="1" xfId="179" applyFont="1" applyFill="1" applyBorder="1" applyAlignment="1">
      <alignment horizontal="center" vertical="center" shrinkToFit="1"/>
    </xf>
    <xf numFmtId="176" fontId="0" fillId="4" borderId="1" xfId="0" applyNumberFormat="1" applyFont="1" applyFill="1" applyBorder="1" applyAlignment="1">
      <alignment horizontal="left" vertical="center" shrinkToFit="1"/>
    </xf>
    <xf numFmtId="0" fontId="0" fillId="0" borderId="1" xfId="0" applyFont="1" applyFill="1" applyBorder="1" applyAlignment="1">
      <alignment vertical="center" shrinkToFit="1"/>
    </xf>
    <xf numFmtId="0" fontId="13" fillId="4" borderId="1" xfId="0" applyFont="1" applyFill="1" applyBorder="1" applyAlignment="1" applyProtection="1">
      <alignment vertical="center"/>
      <protection hidden="1"/>
    </xf>
    <xf numFmtId="58" fontId="12" fillId="4" borderId="1" xfId="186" applyNumberFormat="1" applyFont="1" applyFill="1" applyBorder="1" applyAlignment="1">
      <alignment horizontal="center" vertical="center" shrinkToFit="1"/>
    </xf>
    <xf numFmtId="0" fontId="0" fillId="4" borderId="1" xfId="79" applyFont="1" applyFill="1" applyBorder="1">
      <alignment vertical="center"/>
    </xf>
    <xf numFmtId="0" fontId="12" fillId="4" borderId="1" xfId="186" applyFont="1" applyFill="1" applyBorder="1" applyAlignment="1">
      <alignment horizontal="center" vertical="center" shrinkToFit="1"/>
    </xf>
    <xf numFmtId="0" fontId="12" fillId="0" borderId="1" xfId="179" applyFont="1" applyFill="1" applyBorder="1" applyAlignment="1">
      <alignment vertical="center" shrinkToFit="1"/>
    </xf>
    <xf numFmtId="0" fontId="15" fillId="4" borderId="1" xfId="0" applyFont="1" applyFill="1" applyBorder="1">
      <alignment vertical="center"/>
    </xf>
    <xf numFmtId="0" fontId="13" fillId="0" borderId="1" xfId="0" applyFont="1" applyFill="1" applyBorder="1" applyAlignment="1">
      <alignment horizontal="left" shrinkToFit="1"/>
    </xf>
    <xf numFmtId="0" fontId="1" fillId="5" borderId="1" xfId="179" applyFont="1" applyFill="1" applyBorder="1" applyAlignment="1">
      <alignment horizontal="center" vertical="center" shrinkToFit="1"/>
    </xf>
    <xf numFmtId="58" fontId="12" fillId="3" borderId="1" xfId="179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Fill="1" applyBorder="1" applyProtection="1">
      <alignment vertical="center"/>
      <protection locked="0"/>
    </xf>
    <xf numFmtId="0" fontId="5" fillId="0" borderId="16" xfId="125" applyFont="1" applyFill="1" applyBorder="1" applyAlignment="1">
      <alignment horizontal="left"/>
    </xf>
    <xf numFmtId="0" fontId="5" fillId="0" borderId="17" xfId="125" applyFont="1" applyFill="1" applyBorder="1" applyAlignment="1">
      <alignment horizontal="left"/>
    </xf>
    <xf numFmtId="0" fontId="5" fillId="0" borderId="16" xfId="125" applyFont="1" applyBorder="1" applyAlignment="1">
      <alignment horizontal="left"/>
    </xf>
    <xf numFmtId="0" fontId="5" fillId="0" borderId="17" xfId="125" applyFont="1" applyBorder="1" applyAlignment="1">
      <alignment horizontal="left"/>
    </xf>
    <xf numFmtId="0" fontId="1" fillId="0" borderId="16" xfId="125" applyFont="1" applyFill="1" applyBorder="1" applyAlignment="1">
      <alignment horizontal="left"/>
    </xf>
    <xf numFmtId="0" fontId="1" fillId="0" borderId="17" xfId="125" applyFont="1" applyFill="1" applyBorder="1" applyAlignment="1">
      <alignment horizontal="left"/>
    </xf>
    <xf numFmtId="0" fontId="1" fillId="3" borderId="25" xfId="0" applyFont="1" applyFill="1" applyBorder="1" applyAlignment="1" applyProtection="1">
      <protection locked="0"/>
    </xf>
    <xf numFmtId="0" fontId="13" fillId="0" borderId="1" xfId="0" applyFont="1" applyFill="1" applyBorder="1" applyAlignment="1" applyProtection="1">
      <alignment vertical="center"/>
      <protection hidden="1"/>
    </xf>
    <xf numFmtId="58" fontId="12" fillId="0" borderId="1" xfId="179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left" vertical="center" shrinkToFit="1"/>
    </xf>
    <xf numFmtId="58" fontId="12" fillId="4" borderId="1" xfId="187" applyNumberFormat="1" applyFont="1" applyFill="1" applyBorder="1" applyAlignment="1">
      <alignment horizontal="center" vertical="center" shrinkToFit="1"/>
    </xf>
    <xf numFmtId="0" fontId="0" fillId="4" borderId="1" xfId="74" applyFont="1" applyFill="1" applyBorder="1">
      <alignment vertical="center"/>
    </xf>
    <xf numFmtId="0" fontId="12" fillId="4" borderId="1" xfId="187" applyFont="1" applyFill="1" applyBorder="1" applyAlignment="1">
      <alignment horizontal="center" vertical="center" shrinkToFit="1"/>
    </xf>
    <xf numFmtId="0" fontId="7" fillId="4" borderId="1" xfId="0" applyFont="1" applyFill="1" applyBorder="1" applyAlignment="1" applyProtection="1">
      <alignment vertical="center"/>
      <protection locked="0"/>
    </xf>
    <xf numFmtId="0" fontId="2" fillId="2" borderId="26" xfId="125" applyFont="1" applyFill="1" applyBorder="1" applyAlignment="1">
      <alignment horizontal="center"/>
    </xf>
    <xf numFmtId="0" fontId="17" fillId="0" borderId="27" xfId="0" applyFont="1" applyFill="1" applyBorder="1">
      <alignment vertical="center"/>
    </xf>
    <xf numFmtId="0" fontId="12" fillId="3" borderId="1" xfId="179" applyFont="1" applyFill="1" applyBorder="1" applyAlignment="1">
      <alignment horizontal="left" vertical="center" shrinkToFit="1"/>
    </xf>
    <xf numFmtId="0" fontId="12" fillId="3" borderId="1" xfId="179" applyFont="1" applyFill="1" applyBorder="1" applyAlignment="1">
      <alignment horizontal="center" vertical="center" shrinkToFit="1"/>
    </xf>
    <xf numFmtId="176" fontId="0" fillId="0" borderId="1" xfId="0" applyNumberFormat="1" applyFont="1" applyFill="1" applyBorder="1" applyAlignment="1">
      <alignment horizontal="left" vertical="center" shrinkToFit="1"/>
    </xf>
    <xf numFmtId="0" fontId="0" fillId="0" borderId="1" xfId="0" applyBorder="1" applyAlignment="1">
      <alignment vertical="center" shrinkToFit="1"/>
    </xf>
    <xf numFmtId="0" fontId="13" fillId="0" borderId="28" xfId="0" applyFont="1" applyFill="1" applyBorder="1" applyAlignment="1">
      <alignment horizontal="left" shrinkToFit="1"/>
    </xf>
    <xf numFmtId="0" fontId="7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left" vertical="center"/>
    </xf>
    <xf numFmtId="0" fontId="1" fillId="0" borderId="9" xfId="125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shrinkToFit="1"/>
    </xf>
    <xf numFmtId="0" fontId="0" fillId="0" borderId="1" xfId="0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shrinkToFit="1"/>
    </xf>
    <xf numFmtId="0" fontId="13" fillId="4" borderId="1" xfId="0" applyFont="1" applyFill="1" applyBorder="1" applyAlignment="1" applyProtection="1">
      <protection locked="0"/>
    </xf>
    <xf numFmtId="0" fontId="5" fillId="3" borderId="29" xfId="0" applyFont="1" applyFill="1" applyBorder="1" applyAlignme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" fillId="0" borderId="30" xfId="125" applyFont="1" applyBorder="1"/>
    <xf numFmtId="176" fontId="0" fillId="0" borderId="12" xfId="0" applyNumberFormat="1" applyFont="1" applyFill="1" applyBorder="1" applyAlignment="1">
      <alignment horizontal="left" vertical="center" shrinkToFit="1"/>
    </xf>
    <xf numFmtId="178" fontId="1" fillId="0" borderId="31" xfId="125" applyNumberFormat="1" applyFont="1" applyBorder="1"/>
    <xf numFmtId="0" fontId="2" fillId="0" borderId="0" xfId="125" applyFont="1" applyFill="1" applyBorder="1" applyAlignment="1">
      <alignment horizontal="left"/>
    </xf>
    <xf numFmtId="178" fontId="2" fillId="0" borderId="0" xfId="125" applyNumberFormat="1" applyFont="1" applyFill="1" applyBorder="1" applyAlignment="1"/>
    <xf numFmtId="178" fontId="1" fillId="0" borderId="0" xfId="125" applyNumberFormat="1" applyFont="1" applyFill="1" applyBorder="1"/>
    <xf numFmtId="58" fontId="2" fillId="0" borderId="9" xfId="125" applyNumberFormat="1" applyFont="1" applyBorder="1" applyAlignment="1">
      <alignment horizontal="center"/>
    </xf>
    <xf numFmtId="0" fontId="0" fillId="4" borderId="1" xfId="0" applyFill="1" applyBorder="1">
      <alignment vertical="center"/>
    </xf>
    <xf numFmtId="176" fontId="13" fillId="0" borderId="0" xfId="0" applyNumberFormat="1" applyFont="1" applyFill="1" applyBorder="1" applyAlignment="1"/>
    <xf numFmtId="0" fontId="13" fillId="3" borderId="25" xfId="0" applyFont="1" applyFill="1" applyBorder="1" applyAlignment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58" fontId="12" fillId="4" borderId="1" xfId="185" applyNumberFormat="1" applyFont="1" applyFill="1" applyBorder="1" applyAlignment="1">
      <alignment horizontal="center" vertical="center" shrinkToFit="1"/>
    </xf>
    <xf numFmtId="0" fontId="0" fillId="4" borderId="1" xfId="78" applyFont="1" applyFill="1" applyBorder="1">
      <alignment vertical="center"/>
    </xf>
    <xf numFmtId="0" fontId="12" fillId="4" borderId="1" xfId="185" applyFont="1" applyFill="1" applyBorder="1" applyAlignment="1">
      <alignment horizontal="center" vertical="center" shrinkToFit="1"/>
    </xf>
    <xf numFmtId="0" fontId="12" fillId="3" borderId="1" xfId="179" applyFont="1" applyFill="1" applyBorder="1" applyAlignment="1">
      <alignment vertical="center" shrinkToFit="1"/>
    </xf>
    <xf numFmtId="58" fontId="12" fillId="4" borderId="1" xfId="183" applyNumberFormat="1" applyFont="1" applyFill="1" applyBorder="1" applyAlignment="1">
      <alignment horizontal="center" vertical="center" shrinkToFit="1"/>
    </xf>
    <xf numFmtId="0" fontId="0" fillId="4" borderId="1" xfId="26" applyFont="1" applyFill="1" applyBorder="1">
      <alignment vertical="center"/>
    </xf>
    <xf numFmtId="0" fontId="12" fillId="4" borderId="1" xfId="183" applyFont="1" applyFill="1" applyBorder="1" applyAlignment="1">
      <alignment horizontal="center" vertical="center" shrinkToFit="1"/>
    </xf>
    <xf numFmtId="0" fontId="14" fillId="0" borderId="1" xfId="0" applyFont="1" applyBorder="1">
      <alignment vertical="center"/>
    </xf>
    <xf numFmtId="58" fontId="12" fillId="4" borderId="1" xfId="184" applyNumberFormat="1" applyFont="1" applyFill="1" applyBorder="1" applyAlignment="1">
      <alignment horizontal="center" vertical="center" shrinkToFit="1"/>
    </xf>
    <xf numFmtId="0" fontId="0" fillId="4" borderId="1" xfId="77" applyFont="1" applyFill="1" applyBorder="1">
      <alignment vertical="center"/>
    </xf>
    <xf numFmtId="0" fontId="12" fillId="4" borderId="1" xfId="184" applyFont="1" applyFill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5" fillId="0" borderId="27" xfId="125" applyFont="1" applyFill="1" applyBorder="1" applyAlignment="1">
      <alignment horizontal="left"/>
    </xf>
    <xf numFmtId="0" fontId="7" fillId="0" borderId="0" xfId="0" applyFont="1" applyFill="1" applyBorder="1">
      <alignment vertical="center"/>
    </xf>
    <xf numFmtId="0" fontId="1" fillId="0" borderId="0" xfId="0" applyFont="1" applyAlignment="1"/>
    <xf numFmtId="0" fontId="0" fillId="3" borderId="1" xfId="0" applyFill="1" applyBorder="1" applyAlignment="1">
      <alignment vertical="center"/>
    </xf>
    <xf numFmtId="40" fontId="7" fillId="0" borderId="18" xfId="0" applyNumberFormat="1" applyFont="1" applyFill="1" applyBorder="1" applyAlignment="1">
      <alignment horizontal="center" shrinkToFit="1"/>
    </xf>
    <xf numFmtId="58" fontId="12" fillId="3" borderId="12" xfId="179" applyNumberFormat="1" applyFill="1" applyBorder="1" applyAlignment="1">
      <alignment horizontal="center" vertical="center" shrinkToFit="1"/>
    </xf>
    <xf numFmtId="0" fontId="1" fillId="3" borderId="1" xfId="179" applyFont="1" applyFill="1" applyBorder="1" applyAlignment="1">
      <alignment horizontal="center" vertical="center" shrinkToFit="1"/>
    </xf>
    <xf numFmtId="177" fontId="17" fillId="0" borderId="1" xfId="0" applyNumberFormat="1" applyFont="1" applyFill="1" applyBorder="1" applyProtection="1">
      <alignment vertical="center"/>
      <protection locked="0"/>
    </xf>
    <xf numFmtId="0" fontId="7" fillId="3" borderId="1" xfId="0" applyFont="1" applyFill="1" applyBorder="1" applyAlignment="1">
      <alignment horizontal="left" vertical="center"/>
    </xf>
    <xf numFmtId="0" fontId="1" fillId="6" borderId="0" xfId="125" applyFont="1" applyFill="1" applyBorder="1"/>
    <xf numFmtId="0" fontId="1" fillId="0" borderId="0" xfId="125" applyFont="1" applyFill="1"/>
    <xf numFmtId="58" fontId="12" fillId="3" borderId="12" xfId="96" applyNumberFormat="1" applyFont="1" applyFill="1" applyBorder="1" applyAlignment="1">
      <alignment horizontal="center" vertical="center" shrinkToFit="1"/>
    </xf>
    <xf numFmtId="40" fontId="17" fillId="0" borderId="18" xfId="0" applyNumberFormat="1" applyFont="1" applyFill="1" applyBorder="1" applyAlignment="1">
      <alignment shrinkToFit="1"/>
    </xf>
    <xf numFmtId="0" fontId="0" fillId="0" borderId="0" xfId="0" applyAlignment="1">
      <alignment horizontal="center" vertical="center"/>
    </xf>
    <xf numFmtId="0" fontId="18" fillId="0" borderId="1" xfId="0" applyFont="1" applyBorder="1">
      <alignment vertical="center"/>
    </xf>
    <xf numFmtId="0" fontId="7" fillId="3" borderId="1" xfId="0" applyFont="1" applyFill="1" applyBorder="1" applyAlignment="1">
      <alignment vertical="center" shrinkToFi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NumberFormat="1" applyFont="1" applyFill="1" applyBorder="1" applyAlignment="1">
      <alignment vertical="center" shrinkToFit="1"/>
    </xf>
    <xf numFmtId="0" fontId="19" fillId="3" borderId="1" xfId="139" applyFont="1" applyFill="1" applyBorder="1" applyAlignment="1">
      <alignment horizontal="left" vertical="center" shrinkToFit="1"/>
    </xf>
    <xf numFmtId="0" fontId="19" fillId="3" borderId="1" xfId="179" applyFont="1" applyFill="1" applyBorder="1" applyAlignment="1">
      <alignment horizontal="left" vertical="center" shrinkToFit="1"/>
    </xf>
    <xf numFmtId="0" fontId="0" fillId="3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7" fillId="0" borderId="1" xfId="0" applyFont="1" applyBorder="1" applyAlignment="1">
      <alignment vertical="center" shrinkToFit="1"/>
    </xf>
    <xf numFmtId="0" fontId="0" fillId="0" borderId="1" xfId="0" applyFill="1" applyBorder="1" applyAlignment="1">
      <alignment vertical="center"/>
    </xf>
    <xf numFmtId="58" fontId="0" fillId="0" borderId="0" xfId="0" applyNumberFormat="1">
      <alignment vertical="center"/>
    </xf>
    <xf numFmtId="0" fontId="7" fillId="0" borderId="1" xfId="0" applyFont="1" applyBorder="1" applyAlignment="1">
      <alignment vertical="center"/>
    </xf>
    <xf numFmtId="58" fontId="12" fillId="3" borderId="0" xfId="179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0" fillId="4" borderId="0" xfId="0" applyFont="1" applyFill="1" applyBorder="1" applyAlignment="1">
      <alignment vertical="center" shrinkToFit="1"/>
    </xf>
    <xf numFmtId="0" fontId="18" fillId="0" borderId="0" xfId="0" applyFont="1" applyFill="1">
      <alignment vertical="center"/>
    </xf>
    <xf numFmtId="58" fontId="12" fillId="0" borderId="12" xfId="96" applyNumberFormat="1" applyFont="1" applyFill="1" applyBorder="1" applyAlignment="1">
      <alignment horizontal="center" vertical="center" shrinkToFit="1"/>
    </xf>
    <xf numFmtId="0" fontId="0" fillId="0" borderId="1" xfId="0" applyFill="1" applyBorder="1">
      <alignment vertical="center"/>
    </xf>
    <xf numFmtId="0" fontId="18" fillId="0" borderId="1" xfId="0" applyFont="1" applyFill="1" applyBorder="1" applyAlignment="1">
      <alignment vertical="center" shrinkToFit="1"/>
    </xf>
    <xf numFmtId="58" fontId="19" fillId="3" borderId="12" xfId="96" applyNumberFormat="1" applyFont="1" applyFill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58" fontId="19" fillId="3" borderId="0" xfId="96" applyNumberFormat="1" applyFont="1" applyFill="1" applyBorder="1" applyAlignment="1">
      <alignment horizontal="center" vertical="center" shrinkToFit="1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2" fillId="0" borderId="32" xfId="125" applyFont="1" applyBorder="1" applyAlignment="1">
      <alignment horizontal="left"/>
    </xf>
    <xf numFmtId="0" fontId="2" fillId="0" borderId="33" xfId="125" applyFont="1" applyBorder="1" applyAlignment="1">
      <alignment horizontal="left"/>
    </xf>
    <xf numFmtId="58" fontId="19" fillId="3" borderId="1" xfId="179" applyNumberFormat="1" applyFont="1" applyFill="1" applyBorder="1" applyAlignment="1">
      <alignment horizontal="center" vertical="center" shrinkToFit="1"/>
    </xf>
    <xf numFmtId="0" fontId="19" fillId="3" borderId="1" xfId="179" applyFont="1" applyFill="1" applyBorder="1" applyAlignment="1">
      <alignment horizontal="center" vertical="center" shrinkToFit="1"/>
    </xf>
    <xf numFmtId="0" fontId="18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96" applyFont="1" applyFill="1" applyBorder="1" applyAlignment="1">
      <alignment horizontal="center" vertical="center" shrinkToFit="1"/>
    </xf>
    <xf numFmtId="0" fontId="12" fillId="3" borderId="1" xfId="96" applyFont="1" applyFill="1" applyBorder="1" applyAlignment="1">
      <alignment horizontal="center" vertical="center" shrinkToFit="1"/>
    </xf>
    <xf numFmtId="0" fontId="14" fillId="0" borderId="0" xfId="0" applyFont="1">
      <alignment vertical="center"/>
    </xf>
    <xf numFmtId="0" fontId="1" fillId="2" borderId="0" xfId="125" applyFont="1" applyFill="1" applyBorder="1" applyAlignment="1">
      <alignment horizontal="center"/>
    </xf>
    <xf numFmtId="0" fontId="20" fillId="0" borderId="1" xfId="13" applyFont="1" applyBorder="1" applyAlignment="1" applyProtection="1">
      <alignment horizontal="center" vertical="center"/>
    </xf>
    <xf numFmtId="0" fontId="21" fillId="3" borderId="1" xfId="13" applyFont="1" applyFill="1" applyBorder="1" applyAlignment="1" applyProtection="1">
      <alignment shrinkToFit="1"/>
    </xf>
    <xf numFmtId="0" fontId="22" fillId="3" borderId="1" xfId="157" applyNumberFormat="1" applyFont="1" applyFill="1" applyBorder="1" applyAlignment="1">
      <alignment horizontal="center" vertical="center" shrinkToFit="1"/>
    </xf>
    <xf numFmtId="178" fontId="1" fillId="0" borderId="1" xfId="125" applyNumberFormat="1" applyFont="1" applyFill="1" applyBorder="1" applyAlignment="1"/>
    <xf numFmtId="178" fontId="1" fillId="0" borderId="1" xfId="125" applyNumberFormat="1" applyFont="1" applyFill="1" applyBorder="1" applyAlignment="1">
      <alignment horizontal="center"/>
    </xf>
    <xf numFmtId="178" fontId="1" fillId="0" borderId="1" xfId="125" applyNumberFormat="1" applyFont="1" applyBorder="1" applyAlignment="1">
      <alignment horizontal="center"/>
    </xf>
    <xf numFmtId="0" fontId="1" fillId="2" borderId="1" xfId="125" applyFont="1" applyFill="1" applyBorder="1" applyAlignment="1">
      <alignment horizontal="center" vertical="center"/>
    </xf>
    <xf numFmtId="0" fontId="1" fillId="0" borderId="5" xfId="125" applyFont="1" applyBorder="1" applyAlignment="1">
      <alignment horizontal="center"/>
    </xf>
    <xf numFmtId="0" fontId="1" fillId="2" borderId="6" xfId="125" applyFont="1" applyFill="1" applyBorder="1" applyAlignment="1">
      <alignment horizontal="center"/>
    </xf>
    <xf numFmtId="0" fontId="1" fillId="2" borderId="7" xfId="125" applyFont="1" applyFill="1" applyBorder="1" applyAlignment="1">
      <alignment horizontal="center"/>
    </xf>
    <xf numFmtId="178" fontId="1" fillId="2" borderId="8" xfId="125" applyNumberFormat="1" applyFont="1" applyFill="1" applyBorder="1" applyAlignment="1"/>
    <xf numFmtId="0" fontId="1" fillId="0" borderId="9" xfId="125" applyFont="1" applyBorder="1" applyAlignment="1">
      <alignment horizontal="left"/>
    </xf>
    <xf numFmtId="0" fontId="1" fillId="0" borderId="10" xfId="125" applyFont="1" applyBorder="1" applyAlignment="1">
      <alignment horizontal="left"/>
    </xf>
    <xf numFmtId="58" fontId="1" fillId="3" borderId="12" xfId="96" applyNumberFormat="1" applyFont="1" applyFill="1" applyBorder="1" applyAlignment="1">
      <alignment horizontal="center" vertical="center" shrinkToFit="1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58" fontId="1" fillId="3" borderId="1" xfId="96" applyNumberFormat="1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vertical="center" shrinkToFit="1"/>
    </xf>
    <xf numFmtId="0" fontId="14" fillId="0" borderId="1" xfId="0" applyFont="1" applyBorder="1" applyAlignment="1">
      <alignment horizontal="center" vertical="center"/>
    </xf>
    <xf numFmtId="58" fontId="1" fillId="3" borderId="1" xfId="179" applyNumberFormat="1" applyFont="1" applyFill="1" applyBorder="1" applyAlignment="1">
      <alignment horizontal="center" vertical="center" shrinkToFit="1"/>
    </xf>
    <xf numFmtId="0" fontId="14" fillId="3" borderId="1" xfId="0" applyFont="1" applyFill="1" applyBorder="1" applyAlignment="1">
      <alignment vertical="center" shrinkToFit="1"/>
    </xf>
    <xf numFmtId="0" fontId="14" fillId="3" borderId="1" xfId="0" applyFont="1" applyFill="1" applyBorder="1" applyAlignment="1">
      <alignment horizontal="center" vertical="center"/>
    </xf>
    <xf numFmtId="58" fontId="1" fillId="4" borderId="1" xfId="179" applyNumberFormat="1" applyFont="1" applyFill="1" applyBorder="1" applyAlignment="1">
      <alignment horizontal="center" vertical="center" shrinkToFit="1"/>
    </xf>
    <xf numFmtId="0" fontId="1" fillId="4" borderId="1" xfId="179" applyFont="1" applyFill="1" applyBorder="1" applyAlignment="1">
      <alignment horizontal="center" vertical="center" shrinkToFit="1"/>
    </xf>
    <xf numFmtId="0" fontId="1" fillId="0" borderId="10" xfId="125" applyFont="1" applyBorder="1" applyAlignment="1">
      <alignment horizontal="center"/>
    </xf>
    <xf numFmtId="0" fontId="14" fillId="3" borderId="1" xfId="0" applyFont="1" applyFill="1" applyBorder="1">
      <alignment vertical="center"/>
    </xf>
    <xf numFmtId="0" fontId="1" fillId="3" borderId="1" xfId="96" applyFont="1" applyFill="1" applyBorder="1" applyAlignment="1">
      <alignment horizontal="center" vertical="center" shrinkToFit="1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78" fontId="23" fillId="0" borderId="1" xfId="125" applyNumberFormat="1" applyFont="1" applyFill="1" applyBorder="1" applyProtection="1">
      <protection locked="0"/>
    </xf>
    <xf numFmtId="178" fontId="24" fillId="0" borderId="1" xfId="94" applyNumberFormat="1" applyFont="1" applyFill="1" applyBorder="1" applyProtection="1">
      <protection locked="0"/>
    </xf>
    <xf numFmtId="0" fontId="1" fillId="0" borderId="28" xfId="0" applyFont="1" applyFill="1" applyBorder="1" applyAlignment="1">
      <alignment horizontal="left" shrinkToFit="1"/>
    </xf>
    <xf numFmtId="0" fontId="17" fillId="0" borderId="1" xfId="125" applyFont="1" applyFill="1" applyBorder="1" applyProtection="1">
      <protection locked="0"/>
    </xf>
    <xf numFmtId="176" fontId="1" fillId="0" borderId="0" xfId="0" applyNumberFormat="1" applyFont="1" applyFill="1" applyBorder="1" applyAlignment="1"/>
    <xf numFmtId="58" fontId="1" fillId="0" borderId="12" xfId="96" applyNumberFormat="1" applyFont="1" applyFill="1" applyBorder="1" applyAlignment="1">
      <alignment horizontal="center" vertical="center" shrinkToFit="1"/>
    </xf>
    <xf numFmtId="0" fontId="14" fillId="0" borderId="12" xfId="0" applyFont="1" applyFill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0" fontId="1" fillId="3" borderId="1" xfId="179" applyFont="1" applyFill="1" applyBorder="1" applyAlignment="1">
      <alignment horizontal="left" vertical="center" shrinkToFit="1"/>
    </xf>
    <xf numFmtId="0" fontId="25" fillId="3" borderId="1" xfId="179" applyFont="1" applyFill="1" applyBorder="1" applyAlignment="1">
      <alignment horizontal="center" vertical="center" shrinkToFit="1"/>
    </xf>
    <xf numFmtId="0" fontId="17" fillId="0" borderId="1" xfId="0" applyFont="1" applyFill="1" applyBorder="1" applyProtection="1">
      <alignment vertical="center"/>
      <protection locked="0"/>
    </xf>
    <xf numFmtId="0" fontId="23" fillId="0" borderId="1" xfId="125" applyFont="1" applyFill="1" applyBorder="1" applyProtection="1">
      <protection locked="0"/>
    </xf>
    <xf numFmtId="0" fontId="17" fillId="3" borderId="1" xfId="0" applyFont="1" applyFill="1" applyBorder="1" applyAlignment="1">
      <alignment horizontal="left" vertical="center"/>
    </xf>
    <xf numFmtId="0" fontId="1" fillId="3" borderId="1" xfId="179" applyFont="1" applyFill="1" applyBorder="1" applyAlignment="1">
      <alignment vertical="center" shrinkToFit="1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58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58" fontId="14" fillId="0" borderId="1" xfId="0" applyNumberFormat="1" applyFont="1" applyFill="1" applyBorder="1">
      <alignment vertical="center"/>
    </xf>
    <xf numFmtId="0" fontId="26" fillId="0" borderId="1" xfId="0" applyFont="1" applyBorder="1">
      <alignment vertical="center"/>
    </xf>
    <xf numFmtId="0" fontId="1" fillId="3" borderId="12" xfId="96" applyFont="1" applyFill="1" applyBorder="1" applyAlignment="1">
      <alignment horizontal="center" vertical="center" shrinkToFit="1"/>
    </xf>
    <xf numFmtId="58" fontId="1" fillId="3" borderId="12" xfId="179" applyNumberFormat="1" applyFont="1" applyFill="1" applyBorder="1" applyAlignment="1">
      <alignment horizontal="center" vertical="center" shrinkToFit="1"/>
    </xf>
    <xf numFmtId="0" fontId="5" fillId="0" borderId="16" xfId="125" applyFont="1" applyFill="1" applyBorder="1" applyAlignment="1">
      <alignment horizontal="center"/>
    </xf>
    <xf numFmtId="0" fontId="5" fillId="0" borderId="17" xfId="125" applyFont="1" applyFill="1" applyBorder="1" applyAlignment="1">
      <alignment horizontal="center"/>
    </xf>
    <xf numFmtId="0" fontId="5" fillId="0" borderId="16" xfId="125" applyFont="1" applyBorder="1" applyAlignment="1">
      <alignment horizontal="center"/>
    </xf>
    <xf numFmtId="0" fontId="5" fillId="0" borderId="17" xfId="125" applyFont="1" applyBorder="1" applyAlignment="1">
      <alignment horizontal="center"/>
    </xf>
    <xf numFmtId="178" fontId="27" fillId="0" borderId="1" xfId="125" applyNumberFormat="1" applyFont="1" applyBorder="1"/>
    <xf numFmtId="0" fontId="12" fillId="0" borderId="1" xfId="96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12" fillId="0" borderId="12" xfId="96" applyFont="1" applyFill="1" applyBorder="1" applyAlignment="1">
      <alignment horizontal="center" vertical="center" shrinkToFit="1"/>
    </xf>
    <xf numFmtId="0" fontId="13" fillId="3" borderId="1" xfId="0" applyFont="1" applyFill="1" applyBorder="1" applyAlignment="1">
      <alignment vertical="center"/>
    </xf>
    <xf numFmtId="0" fontId="12" fillId="3" borderId="1" xfId="179" applyFont="1" applyFill="1" applyBorder="1" applyAlignment="1">
      <alignment horizontal="right" vertical="center" shrinkToFit="1"/>
    </xf>
    <xf numFmtId="0" fontId="1" fillId="3" borderId="1" xfId="0" applyFont="1" applyFill="1" applyBorder="1" applyAlignment="1">
      <alignment horizontal="left" vertical="center"/>
    </xf>
    <xf numFmtId="0" fontId="12" fillId="3" borderId="12" xfId="96" applyFont="1" applyFill="1" applyBorder="1" applyAlignment="1">
      <alignment horizontal="center" vertical="center" shrinkToFit="1"/>
    </xf>
    <xf numFmtId="0" fontId="7" fillId="3" borderId="1" xfId="148" applyFont="1" applyFill="1" applyBorder="1" applyAlignment="1">
      <alignment vertical="center"/>
    </xf>
    <xf numFmtId="0" fontId="7" fillId="3" borderId="1" xfId="148" applyFont="1" applyFill="1" applyBorder="1" applyAlignment="1">
      <alignment horizontal="center" vertical="center"/>
    </xf>
    <xf numFmtId="58" fontId="12" fillId="3" borderId="12" xfId="179" applyNumberFormat="1" applyFont="1" applyFill="1" applyBorder="1" applyAlignment="1">
      <alignment horizontal="center" vertical="center" shrinkToFit="1"/>
    </xf>
    <xf numFmtId="58" fontId="13" fillId="3" borderId="12" xfId="179" applyNumberFormat="1" applyFont="1" applyFill="1" applyBorder="1" applyAlignment="1">
      <alignment horizontal="center" vertical="center" shrinkToFit="1"/>
    </xf>
    <xf numFmtId="0" fontId="13" fillId="3" borderId="1" xfId="179" applyFont="1" applyFill="1" applyBorder="1" applyAlignment="1">
      <alignment horizontal="left" vertical="center" shrinkToFit="1"/>
    </xf>
    <xf numFmtId="0" fontId="13" fillId="3" borderId="1" xfId="179" applyFont="1" applyFill="1" applyBorder="1" applyAlignment="1">
      <alignment horizontal="center" vertical="center" shrinkToFit="1"/>
    </xf>
    <xf numFmtId="58" fontId="13" fillId="3" borderId="1" xfId="179" applyNumberFormat="1" applyFont="1" applyFill="1" applyBorder="1" applyAlignment="1">
      <alignment horizontal="center" vertical="center" shrinkToFit="1"/>
    </xf>
    <xf numFmtId="58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58" fontId="13" fillId="3" borderId="1" xfId="96" applyNumberFormat="1" applyFont="1" applyFill="1" applyBorder="1" applyAlignment="1">
      <alignment horizontal="center" vertical="center" shrinkToFit="1"/>
    </xf>
    <xf numFmtId="0" fontId="0" fillId="3" borderId="1" xfId="0" applyFont="1" applyFill="1" applyBorder="1" applyAlignment="1">
      <alignment vertical="center" shrinkToFi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58" fontId="13" fillId="0" borderId="1" xfId="179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5" fillId="0" borderId="19" xfId="125" applyFont="1" applyBorder="1" applyAlignment="1">
      <alignment horizontal="left" wrapText="1"/>
    </xf>
    <xf numFmtId="0" fontId="5" fillId="0" borderId="20" xfId="125" applyFont="1" applyBorder="1" applyAlignment="1">
      <alignment horizontal="left" wrapText="1"/>
    </xf>
    <xf numFmtId="0" fontId="5" fillId="0" borderId="23" xfId="125" applyFont="1" applyBorder="1" applyAlignment="1">
      <alignment horizontal="left" wrapText="1"/>
    </xf>
    <xf numFmtId="0" fontId="5" fillId="0" borderId="24" xfId="125" applyFont="1" applyBorder="1" applyAlignment="1">
      <alignment horizontal="left" wrapText="1"/>
    </xf>
    <xf numFmtId="0" fontId="5" fillId="0" borderId="0" xfId="125" applyFont="1" applyBorder="1" applyAlignment="1">
      <alignment horizontal="left" wrapText="1"/>
    </xf>
    <xf numFmtId="178" fontId="28" fillId="3" borderId="1" xfId="94" applyNumberFormat="1" applyFont="1" applyFill="1" applyBorder="1" applyProtection="1">
      <protection locked="0"/>
    </xf>
    <xf numFmtId="0" fontId="0" fillId="0" borderId="0" xfId="0" applyAlignment="1"/>
    <xf numFmtId="0" fontId="5" fillId="0" borderId="19" xfId="125" applyFont="1" applyBorder="1" applyAlignment="1">
      <alignment horizontal="center" wrapText="1"/>
    </xf>
    <xf numFmtId="0" fontId="5" fillId="0" borderId="20" xfId="125" applyFont="1" applyBorder="1" applyAlignment="1">
      <alignment horizontal="center" wrapText="1"/>
    </xf>
    <xf numFmtId="0" fontId="5" fillId="0" borderId="23" xfId="125" applyFont="1" applyBorder="1" applyAlignment="1">
      <alignment horizontal="center" wrapText="1"/>
    </xf>
    <xf numFmtId="0" fontId="5" fillId="0" borderId="24" xfId="125" applyFont="1" applyBorder="1" applyAlignment="1">
      <alignment horizontal="center" wrapText="1"/>
    </xf>
    <xf numFmtId="0" fontId="1" fillId="0" borderId="1" xfId="80" applyFont="1" applyBorder="1" applyAlignment="1"/>
    <xf numFmtId="58" fontId="1" fillId="3" borderId="34" xfId="80" applyNumberFormat="1" applyFont="1" applyFill="1" applyBorder="1" applyAlignment="1" applyProtection="1">
      <protection locked="0"/>
    </xf>
    <xf numFmtId="178" fontId="6" fillId="3" borderId="12" xfId="190" applyNumberFormat="1" applyFont="1" applyFill="1" applyBorder="1" applyAlignment="1" applyProtection="1">
      <protection locked="0"/>
    </xf>
    <xf numFmtId="0" fontId="1" fillId="0" borderId="0" xfId="80" applyFont="1" applyAlignment="1"/>
    <xf numFmtId="0" fontId="0" fillId="0" borderId="27" xfId="0" applyFill="1" applyBorder="1" applyAlignment="1">
      <alignment horizontal="center" vertical="center"/>
    </xf>
    <xf numFmtId="58" fontId="12" fillId="4" borderId="1" xfId="182" applyNumberFormat="1" applyFont="1" applyFill="1" applyBorder="1" applyAlignment="1">
      <alignment horizontal="center" vertical="center" shrinkToFit="1"/>
    </xf>
    <xf numFmtId="0" fontId="0" fillId="4" borderId="1" xfId="66" applyFont="1" applyFill="1" applyBorder="1">
      <alignment vertical="center"/>
    </xf>
    <xf numFmtId="0" fontId="12" fillId="4" borderId="1" xfId="182" applyFont="1" applyFill="1" applyBorder="1" applyAlignment="1">
      <alignment horizontal="center" vertical="center" shrinkToFit="1"/>
    </xf>
    <xf numFmtId="58" fontId="12" fillId="3" borderId="0" xfId="96" applyNumberFormat="1" applyFont="1" applyFill="1" applyBorder="1" applyAlignment="1">
      <alignment horizontal="center" vertical="center" shrinkToFi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0" fillId="3" borderId="1" xfId="148" applyFont="1" applyFill="1" applyBorder="1" applyAlignment="1">
      <alignment vertical="center"/>
    </xf>
    <xf numFmtId="58" fontId="19" fillId="3" borderId="35" xfId="0" applyNumberFormat="1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left" vertical="center"/>
    </xf>
    <xf numFmtId="0" fontId="19" fillId="3" borderId="35" xfId="0" applyFont="1" applyFill="1" applyBorder="1" applyAlignment="1">
      <alignment horizontal="center" vertical="center" wrapText="1"/>
    </xf>
    <xf numFmtId="58" fontId="19" fillId="3" borderId="12" xfId="179" applyNumberFormat="1" applyFont="1" applyFill="1" applyBorder="1" applyAlignment="1">
      <alignment horizontal="center" vertical="center" shrinkToFit="1"/>
    </xf>
    <xf numFmtId="178" fontId="1" fillId="0" borderId="1" xfId="125" applyNumberFormat="1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58" fontId="19" fillId="3" borderId="36" xfId="0" applyNumberFormat="1" applyFont="1" applyFill="1" applyBorder="1" applyAlignment="1">
      <alignment horizontal="center" vertical="center" wrapText="1"/>
    </xf>
    <xf numFmtId="0" fontId="19" fillId="3" borderId="12" xfId="179" applyFont="1" applyFill="1" applyBorder="1" applyAlignment="1">
      <alignment horizontal="center" vertical="center" shrinkToFit="1"/>
    </xf>
    <xf numFmtId="0" fontId="18" fillId="3" borderId="0" xfId="0" applyFont="1" applyFill="1">
      <alignment vertical="center"/>
    </xf>
    <xf numFmtId="0" fontId="19" fillId="3" borderId="1" xfId="179" applyFont="1" applyFill="1" applyBorder="1" applyAlignment="1">
      <alignment vertical="center" shrinkToFit="1"/>
    </xf>
    <xf numFmtId="0" fontId="19" fillId="3" borderId="1" xfId="96" applyFont="1" applyFill="1" applyBorder="1" applyAlignment="1">
      <alignment horizontal="left" vertical="center" shrinkToFit="1"/>
    </xf>
    <xf numFmtId="58" fontId="18" fillId="3" borderId="1" xfId="0" applyNumberFormat="1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31" fontId="1" fillId="0" borderId="1" xfId="125" applyNumberFormat="1" applyFont="1" applyBorder="1"/>
    <xf numFmtId="0" fontId="19" fillId="3" borderId="12" xfId="96" applyFont="1" applyFill="1" applyBorder="1" applyAlignment="1">
      <alignment horizontal="left" vertical="center" shrinkToFit="1"/>
    </xf>
    <xf numFmtId="0" fontId="19" fillId="3" borderId="12" xfId="96" applyFont="1" applyFill="1" applyBorder="1" applyAlignment="1">
      <alignment horizontal="center" vertical="center" shrinkToFit="1"/>
    </xf>
    <xf numFmtId="0" fontId="18" fillId="3" borderId="1" xfId="0" applyFont="1" applyFill="1" applyBorder="1" applyAlignment="1">
      <alignment vertical="center" shrinkToFit="1"/>
    </xf>
    <xf numFmtId="58" fontId="19" fillId="3" borderId="12" xfId="179" applyNumberFormat="1" applyFont="1" applyFill="1" applyBorder="1" applyAlignment="1">
      <alignment horizontal="left" vertical="center" shrinkToFit="1"/>
    </xf>
    <xf numFmtId="0" fontId="7" fillId="3" borderId="0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2" fillId="3" borderId="12" xfId="96" applyFont="1" applyFill="1" applyBorder="1" applyAlignment="1">
      <alignment horizontal="left" vertical="center" shrinkToFit="1"/>
    </xf>
    <xf numFmtId="0" fontId="5" fillId="0" borderId="19" xfId="125" applyFont="1" applyBorder="1" applyAlignment="1">
      <alignment horizontal="left" vertical="top" wrapText="1"/>
    </xf>
    <xf numFmtId="0" fontId="5" fillId="0" borderId="20" xfId="125" applyFont="1" applyBorder="1" applyAlignment="1">
      <alignment horizontal="left" vertical="top" wrapText="1"/>
    </xf>
    <xf numFmtId="0" fontId="5" fillId="0" borderId="21" xfId="125" applyFont="1" applyBorder="1" applyAlignment="1">
      <alignment horizontal="left" vertical="top" wrapText="1"/>
    </xf>
    <xf numFmtId="0" fontId="5" fillId="0" borderId="22" xfId="125" applyFont="1" applyBorder="1" applyAlignment="1">
      <alignment horizontal="left" vertical="top" wrapText="1"/>
    </xf>
    <xf numFmtId="0" fontId="5" fillId="0" borderId="23" xfId="125" applyFont="1" applyBorder="1" applyAlignment="1">
      <alignment horizontal="left" vertical="top" wrapText="1"/>
    </xf>
    <xf numFmtId="0" fontId="5" fillId="0" borderId="24" xfId="125" applyFont="1" applyBorder="1" applyAlignment="1">
      <alignment horizontal="left" vertical="top" wrapText="1"/>
    </xf>
    <xf numFmtId="0" fontId="12" fillId="3" borderId="12" xfId="179" applyFont="1" applyFill="1" applyBorder="1" applyAlignment="1">
      <alignment horizontal="center" vertical="center" shrinkToFit="1"/>
    </xf>
    <xf numFmtId="0" fontId="10" fillId="0" borderId="1" xfId="68" applyFont="1" applyBorder="1">
      <alignment vertical="center"/>
    </xf>
    <xf numFmtId="0" fontId="5" fillId="0" borderId="16" xfId="125" applyFont="1" applyFill="1" applyBorder="1" applyAlignment="1">
      <alignment horizontal="left" vertical="center"/>
    </xf>
    <xf numFmtId="0" fontId="5" fillId="0" borderId="17" xfId="125" applyFont="1" applyFill="1" applyBorder="1" applyAlignment="1">
      <alignment horizontal="left" vertical="center"/>
    </xf>
    <xf numFmtId="0" fontId="5" fillId="0" borderId="16" xfId="125" applyFont="1" applyBorder="1" applyAlignment="1">
      <alignment horizontal="left" vertical="center"/>
    </xf>
    <xf numFmtId="0" fontId="5" fillId="0" borderId="17" xfId="125" applyFont="1" applyBorder="1" applyAlignment="1">
      <alignment horizontal="left" vertical="center"/>
    </xf>
    <xf numFmtId="0" fontId="1" fillId="0" borderId="16" xfId="125" applyFont="1" applyFill="1" applyBorder="1" applyAlignment="1">
      <alignment horizontal="left" vertical="center"/>
    </xf>
    <xf numFmtId="0" fontId="1" fillId="0" borderId="17" xfId="125" applyFont="1" applyFill="1" applyBorder="1" applyAlignment="1">
      <alignment horizontal="left" vertical="center"/>
    </xf>
    <xf numFmtId="0" fontId="5" fillId="0" borderId="19" xfId="125" applyFont="1" applyFill="1" applyBorder="1" applyAlignment="1">
      <alignment horizontal="left" vertical="top" wrapText="1"/>
    </xf>
    <xf numFmtId="0" fontId="5" fillId="0" borderId="20" xfId="125" applyFont="1" applyFill="1" applyBorder="1" applyAlignment="1">
      <alignment horizontal="left" vertical="top" wrapText="1"/>
    </xf>
    <xf numFmtId="0" fontId="5" fillId="0" borderId="21" xfId="125" applyFont="1" applyFill="1" applyBorder="1" applyAlignment="1">
      <alignment horizontal="left" vertical="top" wrapText="1"/>
    </xf>
    <xf numFmtId="0" fontId="5" fillId="0" borderId="22" xfId="125" applyFont="1" applyFill="1" applyBorder="1" applyAlignment="1">
      <alignment horizontal="left" vertical="top" wrapText="1"/>
    </xf>
    <xf numFmtId="0" fontId="5" fillId="0" borderId="23" xfId="125" applyFont="1" applyFill="1" applyBorder="1" applyAlignment="1">
      <alignment horizontal="left" vertical="top" wrapText="1"/>
    </xf>
    <xf numFmtId="0" fontId="5" fillId="0" borderId="24" xfId="125" applyFont="1" applyFill="1" applyBorder="1" applyAlignment="1">
      <alignment horizontal="left" vertical="top" wrapText="1"/>
    </xf>
    <xf numFmtId="178" fontId="25" fillId="0" borderId="1" xfId="125" applyNumberFormat="1" applyFont="1" applyBorder="1"/>
    <xf numFmtId="58" fontId="19" fillId="3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9" fillId="3" borderId="0" xfId="0" applyFont="1" applyFill="1" applyBorder="1" applyAlignment="1">
      <alignment horizontal="center" vertical="center" wrapText="1"/>
    </xf>
    <xf numFmtId="58" fontId="10" fillId="3" borderId="1" xfId="80" applyNumberFormat="1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shrinkToFit="1"/>
    </xf>
    <xf numFmtId="0" fontId="18" fillId="0" borderId="1" xfId="0" applyFont="1" applyBorder="1" applyAlignment="1">
      <alignment horizontal="left" vertical="center"/>
    </xf>
    <xf numFmtId="0" fontId="1" fillId="0" borderId="19" xfId="125" applyFont="1" applyFill="1" applyBorder="1" applyAlignment="1">
      <alignment horizontal="center" vertical="center" wrapText="1"/>
    </xf>
    <xf numFmtId="0" fontId="1" fillId="0" borderId="20" xfId="125" applyFont="1" applyFill="1" applyBorder="1" applyAlignment="1">
      <alignment horizontal="center" vertical="center" wrapText="1"/>
    </xf>
    <xf numFmtId="0" fontId="1" fillId="0" borderId="21" xfId="125" applyFont="1" applyFill="1" applyBorder="1" applyAlignment="1">
      <alignment horizontal="center" vertical="center" wrapText="1"/>
    </xf>
    <xf numFmtId="0" fontId="1" fillId="0" borderId="22" xfId="125" applyFont="1" applyFill="1" applyBorder="1" applyAlignment="1">
      <alignment horizontal="center" vertical="center" wrapText="1"/>
    </xf>
    <xf numFmtId="0" fontId="1" fillId="0" borderId="23" xfId="125" applyFont="1" applyFill="1" applyBorder="1" applyAlignment="1">
      <alignment horizontal="center" vertical="center" wrapText="1"/>
    </xf>
    <xf numFmtId="0" fontId="1" fillId="0" borderId="24" xfId="125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/>
    </xf>
    <xf numFmtId="0" fontId="5" fillId="0" borderId="19" xfId="125" applyFont="1" applyBorder="1" applyAlignment="1">
      <alignment horizontal="center"/>
    </xf>
    <xf numFmtId="0" fontId="5" fillId="0" borderId="20" xfId="125" applyFont="1" applyBorder="1" applyAlignment="1">
      <alignment horizontal="center"/>
    </xf>
    <xf numFmtId="0" fontId="5" fillId="0" borderId="21" xfId="125" applyFont="1" applyBorder="1" applyAlignment="1">
      <alignment horizontal="center"/>
    </xf>
    <xf numFmtId="0" fontId="5" fillId="0" borderId="22" xfId="125" applyFont="1" applyBorder="1" applyAlignment="1">
      <alignment horizontal="center"/>
    </xf>
    <xf numFmtId="0" fontId="5" fillId="0" borderId="23" xfId="125" applyFont="1" applyBorder="1" applyAlignment="1">
      <alignment horizontal="center"/>
    </xf>
    <xf numFmtId="0" fontId="5" fillId="0" borderId="24" xfId="125" applyFont="1" applyBorder="1" applyAlignment="1">
      <alignment horizontal="center"/>
    </xf>
    <xf numFmtId="0" fontId="0" fillId="0" borderId="28" xfId="0" applyBorder="1">
      <alignment vertical="center"/>
    </xf>
    <xf numFmtId="0" fontId="17" fillId="0" borderId="21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4" fillId="3" borderId="16" xfId="80" applyFont="1" applyFill="1" applyBorder="1" applyAlignment="1">
      <alignment horizontal="center"/>
    </xf>
    <xf numFmtId="0" fontId="0" fillId="0" borderId="37" xfId="0" applyBorder="1">
      <alignment vertical="center"/>
    </xf>
    <xf numFmtId="0" fontId="30" fillId="3" borderId="37" xfId="80" applyFont="1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22" fillId="3" borderId="38" xfId="80" applyFont="1" applyFill="1" applyBorder="1" applyAlignment="1">
      <alignment horizontal="center" vertical="center" shrinkToFit="1"/>
    </xf>
    <xf numFmtId="0" fontId="4" fillId="3" borderId="39" xfId="80" applyFont="1" applyFill="1" applyBorder="1" applyAlignment="1">
      <alignment horizontal="center" vertical="center" shrinkToFit="1"/>
    </xf>
    <xf numFmtId="0" fontId="4" fillId="3" borderId="40" xfId="80" applyFont="1" applyFill="1" applyBorder="1" applyAlignment="1">
      <alignment horizontal="left" vertical="center" shrinkToFit="1"/>
    </xf>
    <xf numFmtId="0" fontId="4" fillId="3" borderId="41" xfId="80" applyFont="1" applyFill="1" applyBorder="1" applyAlignment="1">
      <alignment horizontal="center" vertical="center" shrinkToFit="1"/>
    </xf>
    <xf numFmtId="0" fontId="4" fillId="3" borderId="42" xfId="80" applyFont="1" applyFill="1" applyBorder="1" applyAlignment="1">
      <alignment horizontal="center" vertical="center" shrinkToFit="1"/>
    </xf>
    <xf numFmtId="0" fontId="17" fillId="0" borderId="43" xfId="0" applyFont="1" applyBorder="1">
      <alignment vertical="center"/>
    </xf>
    <xf numFmtId="0" fontId="0" fillId="0" borderId="44" xfId="0" applyBorder="1">
      <alignment vertical="center"/>
    </xf>
    <xf numFmtId="0" fontId="4" fillId="3" borderId="45" xfId="80" applyFont="1" applyFill="1" applyBorder="1" applyAlignment="1">
      <alignment horizontal="left" shrinkToFit="1"/>
    </xf>
    <xf numFmtId="0" fontId="4" fillId="3" borderId="45" xfId="80" applyFont="1" applyFill="1" applyBorder="1" applyAlignment="1">
      <alignment horizontal="center" shrinkToFit="1"/>
    </xf>
    <xf numFmtId="0" fontId="4" fillId="3" borderId="44" xfId="80" applyFont="1" applyFill="1" applyBorder="1" applyAlignment="1">
      <alignment horizontal="center" vertical="center" shrinkToFit="1"/>
    </xf>
    <xf numFmtId="0" fontId="31" fillId="0" borderId="1" xfId="13" applyBorder="1" applyAlignment="1" applyProtection="1">
      <alignment horizontal="left" vertical="center"/>
    </xf>
    <xf numFmtId="0" fontId="22" fillId="3" borderId="1" xfId="80" applyFont="1" applyFill="1" applyBorder="1" applyAlignment="1">
      <alignment horizontal="center" vertical="center" shrinkToFit="1"/>
    </xf>
    <xf numFmtId="0" fontId="32" fillId="0" borderId="1" xfId="13" applyFont="1" applyBorder="1" applyAlignment="1" applyProtection="1">
      <alignment horizontal="left" vertical="center"/>
    </xf>
    <xf numFmtId="0" fontId="32" fillId="0" borderId="12" xfId="13" applyFont="1" applyBorder="1" applyAlignment="1" applyProtection="1">
      <alignment horizontal="left" vertical="center"/>
    </xf>
    <xf numFmtId="0" fontId="33" fillId="0" borderId="1" xfId="13" applyFont="1" applyBorder="1" applyAlignment="1" applyProtection="1">
      <alignment horizontal="left" vertical="center"/>
    </xf>
    <xf numFmtId="0" fontId="34" fillId="0" borderId="1" xfId="13" applyFont="1" applyBorder="1" applyAlignment="1" applyProtection="1">
      <alignment horizontal="left" vertical="center"/>
    </xf>
    <xf numFmtId="0" fontId="35" fillId="0" borderId="1" xfId="13" applyFont="1" applyBorder="1" applyAlignment="1" applyProtection="1">
      <alignment horizontal="left" vertical="center"/>
    </xf>
    <xf numFmtId="0" fontId="36" fillId="0" borderId="1" xfId="13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 shrinkToFit="1"/>
    </xf>
    <xf numFmtId="0" fontId="35" fillId="0" borderId="18" xfId="13" applyFont="1" applyBorder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0" fontId="36" fillId="3" borderId="1" xfId="13" applyFont="1" applyFill="1" applyBorder="1" applyAlignment="1" applyProtection="1">
      <alignment horizontal="left" shrinkToFit="1"/>
    </xf>
    <xf numFmtId="0" fontId="37" fillId="3" borderId="1" xfId="0" applyFont="1" applyFill="1" applyBorder="1" applyAlignment="1">
      <alignment horizontal="center" shrinkToFit="1"/>
    </xf>
    <xf numFmtId="58" fontId="37" fillId="3" borderId="1" xfId="0" applyNumberFormat="1" applyFont="1" applyFill="1" applyBorder="1" applyAlignment="1">
      <alignment horizontal="center" shrinkToFit="1"/>
    </xf>
    <xf numFmtId="0" fontId="37" fillId="3" borderId="1" xfId="0" applyFont="1" applyFill="1" applyBorder="1" applyAlignment="1">
      <alignment shrinkToFit="1"/>
    </xf>
    <xf numFmtId="0" fontId="32" fillId="0" borderId="1" xfId="13" applyFont="1" applyBorder="1" applyAlignment="1" applyProtection="1">
      <alignment horizontal="left" vertical="center"/>
    </xf>
    <xf numFmtId="0" fontId="35" fillId="3" borderId="1" xfId="13" applyFont="1" applyFill="1" applyBorder="1" applyAlignment="1" applyProtection="1">
      <alignment horizontal="left" shrinkToFit="1"/>
    </xf>
    <xf numFmtId="0" fontId="32" fillId="0" borderId="0" xfId="1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32" fillId="3" borderId="1" xfId="13" applyFont="1" applyFill="1" applyBorder="1" applyAlignment="1" applyProtection="1">
      <alignment horizontal="left" vertical="center" shrinkToFit="1"/>
    </xf>
    <xf numFmtId="0" fontId="4" fillId="3" borderId="46" xfId="0" applyFont="1" applyFill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32" fillId="3" borderId="1" xfId="13" applyNumberFormat="1" applyFont="1" applyFill="1" applyBorder="1" applyAlignment="1" applyProtection="1">
      <alignment horizontal="left" vertical="center" shrinkToFit="1"/>
    </xf>
    <xf numFmtId="58" fontId="7" fillId="0" borderId="1" xfId="0" applyNumberFormat="1" applyFont="1" applyBorder="1" applyAlignment="1">
      <alignment horizontal="center" vertical="center"/>
    </xf>
    <xf numFmtId="0" fontId="32" fillId="3" borderId="45" xfId="13" applyFont="1" applyFill="1" applyBorder="1" applyAlignment="1" applyProtection="1">
      <alignment horizontal="left" shrinkToFit="1"/>
    </xf>
    <xf numFmtId="0" fontId="4" fillId="3" borderId="45" xfId="0" applyFont="1" applyFill="1" applyBorder="1" applyAlignment="1">
      <alignment horizontal="center" shrinkToFit="1"/>
    </xf>
    <xf numFmtId="0" fontId="37" fillId="3" borderId="45" xfId="0" applyFont="1" applyFill="1" applyBorder="1" applyAlignment="1">
      <alignment horizontal="center" shrinkToFit="1"/>
    </xf>
    <xf numFmtId="58" fontId="13" fillId="3" borderId="45" xfId="0" applyNumberFormat="1" applyFont="1" applyFill="1" applyBorder="1" applyAlignment="1">
      <alignment horizontal="center" shrinkToFit="1"/>
    </xf>
    <xf numFmtId="0" fontId="13" fillId="3" borderId="45" xfId="0" applyFont="1" applyFill="1" applyBorder="1" applyAlignment="1">
      <alignment horizontal="center" vertical="center" shrinkToFit="1"/>
    </xf>
    <xf numFmtId="0" fontId="13" fillId="3" borderId="1" xfId="8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left" vertical="center"/>
    </xf>
    <xf numFmtId="0" fontId="31" fillId="3" borderId="1" xfId="13" applyNumberFormat="1" applyFill="1" applyBorder="1" applyAlignment="1" applyProtection="1">
      <alignment horizontal="left" vertical="center" shrinkToFit="1"/>
    </xf>
    <xf numFmtId="0" fontId="32" fillId="4" borderId="1" xfId="13" applyNumberFormat="1" applyFont="1" applyFill="1" applyBorder="1" applyAlignment="1" applyProtection="1">
      <alignment horizontal="left" vertical="center" shrinkToFit="1"/>
    </xf>
    <xf numFmtId="0" fontId="35" fillId="0" borderId="27" xfId="13" applyFont="1" applyFill="1" applyBorder="1" applyAlignment="1" applyProtection="1">
      <alignment horizontal="left" vertical="center"/>
    </xf>
    <xf numFmtId="0" fontId="7" fillId="0" borderId="27" xfId="0" applyFont="1" applyFill="1" applyBorder="1" applyAlignment="1">
      <alignment horizontal="center" vertical="center" shrinkToFit="1"/>
    </xf>
    <xf numFmtId="0" fontId="32" fillId="0" borderId="1" xfId="13" applyNumberFormat="1" applyFont="1" applyFill="1" applyBorder="1" applyAlignment="1" applyProtection="1">
      <alignment horizontal="left" vertical="center" shrinkToFit="1"/>
    </xf>
    <xf numFmtId="0" fontId="12" fillId="0" borderId="1" xfId="179" applyFont="1" applyFill="1" applyBorder="1" applyAlignment="1">
      <alignment horizontal="center" vertical="center" shrinkToFit="1"/>
    </xf>
    <xf numFmtId="0" fontId="32" fillId="4" borderId="1" xfId="13" applyFont="1" applyFill="1" applyBorder="1" applyAlignment="1" applyProtection="1">
      <alignment horizontal="left" vertical="center"/>
    </xf>
    <xf numFmtId="0" fontId="12" fillId="0" borderId="28" xfId="80" applyBorder="1"/>
    <xf numFmtId="0" fontId="4" fillId="3" borderId="47" xfId="80" applyFont="1" applyFill="1" applyBorder="1" applyAlignment="1">
      <alignment horizontal="center" vertical="center" shrinkToFit="1"/>
    </xf>
    <xf numFmtId="0" fontId="4" fillId="3" borderId="12" xfId="80" applyFont="1" applyFill="1" applyBorder="1" applyAlignment="1">
      <alignment horizontal="center" vertical="center"/>
    </xf>
    <xf numFmtId="0" fontId="4" fillId="3" borderId="12" xfId="80" applyFont="1" applyFill="1" applyBorder="1" applyAlignment="1">
      <alignment horizontal="center" vertical="center" wrapText="1"/>
    </xf>
    <xf numFmtId="0" fontId="0" fillId="0" borderId="48" xfId="0" applyBorder="1">
      <alignment vertical="center"/>
    </xf>
    <xf numFmtId="0" fontId="0" fillId="0" borderId="18" xfId="0" applyBorder="1">
      <alignment vertical="center"/>
    </xf>
    <xf numFmtId="0" fontId="38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38" fillId="0" borderId="1" xfId="0" applyFont="1" applyBorder="1">
      <alignment vertical="center"/>
    </xf>
    <xf numFmtId="0" fontId="39" fillId="8" borderId="1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 shrinkToFit="1"/>
    </xf>
    <xf numFmtId="9" fontId="4" fillId="3" borderId="45" xfId="0" applyNumberFormat="1" applyFont="1" applyFill="1" applyBorder="1" applyAlignment="1">
      <alignment shrinkToFit="1"/>
    </xf>
    <xf numFmtId="0" fontId="13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38" fillId="0" borderId="1" xfId="0" applyFont="1" applyBorder="1" applyAlignment="1">
      <alignment horizontal="left" vertical="center"/>
    </xf>
    <xf numFmtId="0" fontId="40" fillId="3" borderId="1" xfId="179" applyFont="1" applyFill="1" applyBorder="1" applyAlignment="1">
      <alignment horizontal="left" vertical="center" shrinkToFit="1"/>
    </xf>
    <xf numFmtId="0" fontId="40" fillId="3" borderId="1" xfId="139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/>
    </xf>
    <xf numFmtId="0" fontId="12" fillId="5" borderId="1" xfId="179" applyFont="1" applyFill="1" applyBorder="1" applyAlignment="1">
      <alignment horizontal="left" vertical="center" shrinkToFit="1"/>
    </xf>
    <xf numFmtId="0" fontId="41" fillId="0" borderId="1" xfId="139" applyFont="1" applyBorder="1" applyAlignment="1">
      <alignment horizontal="left" vertical="center" shrinkToFit="1"/>
    </xf>
  </cellXfs>
  <cellStyles count="19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常规 13 2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常规 13 3" xfId="15"/>
    <cellStyle name="已访问的超链接" xfId="16" builtinId="9"/>
    <cellStyle name="注释" xfId="17" builtinId="10"/>
    <cellStyle name="常规 6" xfId="18"/>
    <cellStyle name="警告文本" xfId="19" builtinId="11"/>
    <cellStyle name="常规 6 5" xfId="20"/>
    <cellStyle name="60% - 强调文字颜色 2" xfId="21" builtinId="36"/>
    <cellStyle name="标题 4" xfId="22" builtinId="19"/>
    <cellStyle name="标题" xfId="23" builtinId="15"/>
    <cellStyle name="常规 5 2" xfId="24"/>
    <cellStyle name="常规 16 4" xfId="25"/>
    <cellStyle name="常规 12" xfId="26"/>
    <cellStyle name="解释性文本" xfId="27" builtinId="53"/>
    <cellStyle name="常规 2 3 11" xfId="28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常规 13 5" xfId="37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常规 16" xfId="43"/>
    <cellStyle name="适中" xfId="44" builtinId="28"/>
    <cellStyle name="20% - 强调文字颜色 5" xfId="45" builtinId="46"/>
    <cellStyle name="强调文字颜色 1" xfId="46" builtinId="29"/>
    <cellStyle name="20% - 强调文字颜色 1" xfId="47" builtinId="30"/>
    <cellStyle name="常规 13 8" xfId="48"/>
    <cellStyle name="40% - 强调文字颜色 1" xfId="49" builtinId="31"/>
    <cellStyle name="20% - 强调文字颜色 2" xfId="50" builtinId="34"/>
    <cellStyle name="常规 13 9" xfId="51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常规 16 2" xfId="62"/>
    <cellStyle name="40% - 强调文字颜色 6" xfId="63" builtinId="51"/>
    <cellStyle name="60% - 强调文字颜色 6" xfId="64" builtinId="52"/>
    <cellStyle name="常规 16 3" xfId="65"/>
    <cellStyle name="常规 11" xfId="66"/>
    <cellStyle name="常规 16 5" xfId="67"/>
    <cellStyle name="常规 13" xfId="68"/>
    <cellStyle name="常规 13 4" xfId="69"/>
    <cellStyle name="常规 13 6" xfId="70"/>
    <cellStyle name="常规 13 7" xfId="71"/>
    <cellStyle name="常规 16 6" xfId="72"/>
    <cellStyle name="常规 14" xfId="73"/>
    <cellStyle name="常规 20" xfId="74"/>
    <cellStyle name="常规 16 7" xfId="75"/>
    <cellStyle name="常规 15" xfId="76"/>
    <cellStyle name="常规 17" xfId="77"/>
    <cellStyle name="常规 18" xfId="78"/>
    <cellStyle name="常规 19" xfId="79"/>
    <cellStyle name="常规 2" xfId="80"/>
    <cellStyle name="常规 2 10" xfId="81"/>
    <cellStyle name="常规 2 11" xfId="82"/>
    <cellStyle name="常规 2 12" xfId="83"/>
    <cellStyle name="常规 2 13" xfId="84"/>
    <cellStyle name="常规 2 14" xfId="85"/>
    <cellStyle name="常规 2 20" xfId="86"/>
    <cellStyle name="常规 2 15" xfId="87"/>
    <cellStyle name="常规 2 21" xfId="88"/>
    <cellStyle name="常规 2 16" xfId="89"/>
    <cellStyle name="千位分隔 2 2" xfId="90"/>
    <cellStyle name="常规 2 17" xfId="91"/>
    <cellStyle name="千位分隔 2 3" xfId="92"/>
    <cellStyle name="常规 2 18" xfId="93"/>
    <cellStyle name="千位分隔 2 4" xfId="94"/>
    <cellStyle name="常规 2 19" xfId="95"/>
    <cellStyle name="常规 2 2" xfId="96"/>
    <cellStyle name="常规 2 2 2" xfId="97"/>
    <cellStyle name="常规 2 2 3" xfId="98"/>
    <cellStyle name="常规 2 2 5" xfId="99"/>
    <cellStyle name="常规 2 2 6" xfId="100"/>
    <cellStyle name="常规 2 2 7" xfId="101"/>
    <cellStyle name="常规 2 2 8" xfId="102"/>
    <cellStyle name="常规 2 2 9" xfId="103"/>
    <cellStyle name="常规 2 3" xfId="104"/>
    <cellStyle name="常规 2 3 10" xfId="105"/>
    <cellStyle name="常规 2 3 12" xfId="106"/>
    <cellStyle name="常规 2 3 13" xfId="107"/>
    <cellStyle name="常规 2 3 14" xfId="108"/>
    <cellStyle name="常规 2 3 2" xfId="109"/>
    <cellStyle name="常规 2 3 2 2" xfId="110"/>
    <cellStyle name="常规 2 3 2 3" xfId="111"/>
    <cellStyle name="常规 2 3 2 4" xfId="112"/>
    <cellStyle name="常规 2 3 2 5" xfId="113"/>
    <cellStyle name="常规 2 3 2 6" xfId="114"/>
    <cellStyle name="常规 2 3 2 7" xfId="115"/>
    <cellStyle name="常规 2 3 2 8" xfId="116"/>
    <cellStyle name="常规 2 3 2 9" xfId="117"/>
    <cellStyle name="常规 2 3 3" xfId="118"/>
    <cellStyle name="常规 2 3 4" xfId="119"/>
    <cellStyle name="常规 2 3 5" xfId="120"/>
    <cellStyle name="常规 2 3 6" xfId="121"/>
    <cellStyle name="常规 2 3 7" xfId="122"/>
    <cellStyle name="常规 2 3 8" xfId="123"/>
    <cellStyle name="常规 2 3 9" xfId="124"/>
    <cellStyle name="常规 2 4" xfId="125"/>
    <cellStyle name="常规 2 4 2" xfId="126"/>
    <cellStyle name="常规 2 4 3" xfId="127"/>
    <cellStyle name="常规 2 4 4" xfId="128"/>
    <cellStyle name="常规 2 4 5" xfId="129"/>
    <cellStyle name="常规 2 4 6" xfId="130"/>
    <cellStyle name="常规 2 4 7" xfId="131"/>
    <cellStyle name="常规 2 4 8" xfId="132"/>
    <cellStyle name="常规 2 4 9" xfId="133"/>
    <cellStyle name="常规 2 5" xfId="134"/>
    <cellStyle name="常规 2 6" xfId="135"/>
    <cellStyle name="常规 2 7" xfId="136"/>
    <cellStyle name="常规 2 8" xfId="137"/>
    <cellStyle name="常规 2 9" xfId="138"/>
    <cellStyle name="常规 3" xfId="139"/>
    <cellStyle name="常规 3 2" xfId="140"/>
    <cellStyle name="常规 3 3" xfId="141"/>
    <cellStyle name="常规 3 4" xfId="142"/>
    <cellStyle name="常规 3 5" xfId="143"/>
    <cellStyle name="常规 3 6" xfId="144"/>
    <cellStyle name="常规 3 7" xfId="145"/>
    <cellStyle name="常规 3 8" xfId="146"/>
    <cellStyle name="常规 3 9" xfId="147"/>
    <cellStyle name="常规 4" xfId="148"/>
    <cellStyle name="常规 4 2" xfId="149"/>
    <cellStyle name="常规 4 3" xfId="150"/>
    <cellStyle name="常规 4 4" xfId="151"/>
    <cellStyle name="常规 4 5" xfId="152"/>
    <cellStyle name="常规 4 6" xfId="153"/>
    <cellStyle name="常规 4 7" xfId="154"/>
    <cellStyle name="常规 4 8" xfId="155"/>
    <cellStyle name="常规 4 9" xfId="156"/>
    <cellStyle name="常规 5" xfId="157"/>
    <cellStyle name="常规 5 3" xfId="158"/>
    <cellStyle name="常规 5 4" xfId="159"/>
    <cellStyle name="常规 5 5" xfId="160"/>
    <cellStyle name="常规 5 6" xfId="161"/>
    <cellStyle name="常规 5 7" xfId="162"/>
    <cellStyle name="常规 5 8" xfId="163"/>
    <cellStyle name="常规 5 9" xfId="164"/>
    <cellStyle name="常规 6 2" xfId="165"/>
    <cellStyle name="常规 6 3" xfId="166"/>
    <cellStyle name="常规 6 4" xfId="167"/>
    <cellStyle name="常规 6 6" xfId="168"/>
    <cellStyle name="常规 6 7" xfId="169"/>
    <cellStyle name="常规 6 8" xfId="170"/>
    <cellStyle name="常规 6 9" xfId="171"/>
    <cellStyle name="常规 7" xfId="172"/>
    <cellStyle name="常规 7 2" xfId="173"/>
    <cellStyle name="常规 7 4" xfId="174"/>
    <cellStyle name="常规 7 5" xfId="175"/>
    <cellStyle name="常规 7 6" xfId="176"/>
    <cellStyle name="常规 7 7" xfId="177"/>
    <cellStyle name="常规 8" xfId="178"/>
    <cellStyle name="常规 9" xfId="179"/>
    <cellStyle name="常规 9 2" xfId="180"/>
    <cellStyle name="常规 9 3" xfId="181"/>
    <cellStyle name="常规 9 4" xfId="182"/>
    <cellStyle name="常规 9 5" xfId="183"/>
    <cellStyle name="常规 9 6" xfId="184"/>
    <cellStyle name="常规 9 7" xfId="185"/>
    <cellStyle name="常规 9 8" xfId="186"/>
    <cellStyle name="常规 9 9" xfId="187"/>
    <cellStyle name="超链接 2" xfId="188"/>
    <cellStyle name="超链接 2 2" xfId="189"/>
    <cellStyle name="千位分隔 2" xfId="19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69" Type="http://schemas.openxmlformats.org/officeDocument/2006/relationships/styles" Target="styles.xml"/><Relationship Id="rId68" Type="http://schemas.openxmlformats.org/officeDocument/2006/relationships/theme" Target="theme/theme1.xml"/><Relationship Id="rId67" Type="http://schemas.openxmlformats.org/officeDocument/2006/relationships/externalLink" Target="externalLinks/externalLink1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5&#20845;1&#33402;&#21512;&#21516;&#22791;&#26696;%20(1)%20(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合同"/>
      <sheetName val="398合同"/>
      <sheetName val="廖黎明"/>
      <sheetName val="张徽科"/>
      <sheetName val="彭慧辉"/>
      <sheetName val="美橙 "/>
      <sheetName val="丁峰"/>
      <sheetName val="刘晓云"/>
      <sheetName val="陈杨"/>
      <sheetName val="宋欣"/>
      <sheetName val="方基置业"/>
      <sheetName val="刘丽红"/>
      <sheetName val="刘玉华"/>
      <sheetName val="苏冬园"/>
      <sheetName val="郭兴华"/>
      <sheetName val="曾颖娟"/>
      <sheetName val="张奉莲"/>
      <sheetName val="正和广场"/>
      <sheetName val="王明瑛"/>
      <sheetName val="任永康"/>
      <sheetName val="崔传艳"/>
      <sheetName val="揭明生"/>
      <sheetName val="陈亮"/>
      <sheetName val="宋欣1"/>
      <sheetName val="刘辉"/>
      <sheetName val="金艳玲"/>
      <sheetName val="李婷"/>
      <sheetName val="肖西斗"/>
      <sheetName val="刘起祥"/>
      <sheetName val="车昌全"/>
      <sheetName val="黄春英"/>
      <sheetName val="方琳"/>
      <sheetName val="刘俊平"/>
      <sheetName val="叶强"/>
      <sheetName val="周春娣"/>
      <sheetName val="王齐荣"/>
      <sheetName val="周颖"/>
      <sheetName val="远巧英"/>
      <sheetName val="曹瑛"/>
      <sheetName val="上犹正和卫生间"/>
      <sheetName val="公园大观11#外墙"/>
      <sheetName val="公园大观5#铝单板"/>
      <sheetName val="瑞丽大酒店"/>
      <sheetName val="李国华"/>
      <sheetName val="公园大观3"/>
      <sheetName val="王小伟"/>
      <sheetName val="钟佳龙"/>
      <sheetName val="邱蓉"/>
      <sheetName val="张才华"/>
      <sheetName val="阙玉莲"/>
      <sheetName val="叶辉"/>
      <sheetName val="陶勇"/>
      <sheetName val="宋晓莉"/>
      <sheetName val="刘开军"/>
      <sheetName val="胡小龙"/>
      <sheetName val="陈子祥"/>
      <sheetName val="肖凭"/>
      <sheetName val="张平"/>
      <sheetName val="张明霞"/>
      <sheetName val="张兰兰"/>
      <sheetName val="谢志凌"/>
      <sheetName val="王小明"/>
      <sheetName val="许寒兵"/>
      <sheetName val="王强"/>
      <sheetName val="邱敏"/>
      <sheetName val="王火石"/>
      <sheetName val="万和平"/>
      <sheetName val="胡鹏"/>
      <sheetName val="骆凤兰"/>
      <sheetName val="谢招莲"/>
      <sheetName val="方勇"/>
      <sheetName val="刘小红"/>
      <sheetName val="汪波"/>
      <sheetName val="王冬生"/>
      <sheetName val="闫志高"/>
      <sheetName val="潜亚平"/>
      <sheetName val="朱修援陈华"/>
      <sheetName val="刘彬"/>
      <sheetName val="王杨明"/>
      <sheetName val="刘杨"/>
      <sheetName val="陈云生"/>
      <sheetName val="肖书洲"/>
      <sheetName val="朱运飞"/>
      <sheetName val="章少华"/>
      <sheetName val="刘泽贤"/>
      <sheetName val="杨虹"/>
      <sheetName val="朱淑华"/>
      <sheetName val="艾峥"/>
      <sheetName val="肖壮锋"/>
      <sheetName val="江慧清"/>
      <sheetName val="李凡"/>
      <sheetName val="陈浩光"/>
      <sheetName val="熊总"/>
      <sheetName val="模板"/>
      <sheetName val="王志红"/>
      <sheetName val="王小华"/>
      <sheetName val="肖苏群"/>
      <sheetName val="仇探"/>
      <sheetName val="廖文旺"/>
      <sheetName val="吴日鹏"/>
      <sheetName val="彭慧慧"/>
      <sheetName val="王晶"/>
      <sheetName val="钟水发"/>
      <sheetName val="Sheet3"/>
      <sheetName val="Sheet2"/>
      <sheetName val="Sheet1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51">
          <cell r="C51">
            <v>1000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0"/>
  <sheetViews>
    <sheetView zoomScale="115" zoomScaleNormal="115" topLeftCell="B1" workbookViewId="0">
      <pane ySplit="3" topLeftCell="A34" activePane="bottomLeft" state="frozen"/>
      <selection/>
      <selection pane="bottomLeft" activeCell="C48" sqref="C48"/>
    </sheetView>
  </sheetViews>
  <sheetFormatPr defaultColWidth="9" defaultRowHeight="13.5"/>
  <cols>
    <col min="1" max="1" width="4.875" style="410" customWidth="1"/>
    <col min="2" max="2" width="12" style="411" customWidth="1"/>
    <col min="3" max="3" width="38.0416666666667" style="412" customWidth="1"/>
    <col min="4" max="4" width="14" style="217" customWidth="1"/>
    <col min="5" max="5" width="12.9333333333333" style="411" customWidth="1"/>
    <col min="6" max="6" width="9.25" style="411" customWidth="1"/>
    <col min="7" max="7" width="6.95" style="411" customWidth="1"/>
    <col min="8" max="8" width="8.14166666666667" style="411" customWidth="1"/>
    <col min="9" max="9" width="17.9333333333333" style="411" customWidth="1"/>
    <col min="10" max="11" width="9" style="411"/>
    <col min="12" max="12" width="7.93333333333333" style="411" customWidth="1"/>
    <col min="13" max="13" width="13.375" style="411" customWidth="1"/>
    <col min="14" max="15" width="9" style="411"/>
    <col min="16" max="16" width="13.75" style="411" customWidth="1"/>
    <col min="17" max="17" width="8.69166666666667" style="411" customWidth="1"/>
    <col min="18" max="18" width="8.35833333333333" style="411" customWidth="1"/>
    <col min="19" max="19" width="9" style="411"/>
    <col min="20" max="20" width="9.775" style="411" customWidth="1"/>
    <col min="21" max="16384" width="9" style="411"/>
  </cols>
  <sheetData>
    <row r="1" s="409" customFormat="1" ht="23.25" customHeight="1" spans="1:21">
      <c r="A1" s="413" t="s">
        <v>0</v>
      </c>
      <c r="B1" s="414"/>
      <c r="C1" s="415" t="s">
        <v>1</v>
      </c>
      <c r="D1" s="416"/>
      <c r="E1" s="414"/>
      <c r="F1" s="414"/>
      <c r="G1" s="414"/>
      <c r="H1" s="414"/>
      <c r="I1" s="414"/>
      <c r="J1" s="414"/>
      <c r="K1" s="414"/>
      <c r="L1" s="414"/>
      <c r="M1" s="467"/>
      <c r="N1" s="467"/>
      <c r="O1" s="467"/>
      <c r="P1" s="467"/>
      <c r="Q1" s="467"/>
      <c r="R1" s="467"/>
      <c r="S1" s="467"/>
      <c r="T1" s="467"/>
      <c r="U1" s="467"/>
    </row>
    <row r="2" ht="18.75" customHeight="1" spans="1:21">
      <c r="A2" s="417" t="s">
        <v>2</v>
      </c>
      <c r="B2" s="418" t="s">
        <v>3</v>
      </c>
      <c r="C2" s="419" t="s">
        <v>4</v>
      </c>
      <c r="D2" s="420"/>
      <c r="E2" s="421"/>
      <c r="F2" s="418" t="s">
        <v>5</v>
      </c>
      <c r="G2" s="418" t="s">
        <v>6</v>
      </c>
      <c r="H2" s="418" t="s">
        <v>7</v>
      </c>
      <c r="I2" s="418" t="s">
        <v>8</v>
      </c>
      <c r="J2" s="418" t="s">
        <v>9</v>
      </c>
      <c r="K2" s="418" t="s">
        <v>10</v>
      </c>
      <c r="L2" s="468" t="s">
        <v>11</v>
      </c>
      <c r="M2" s="469" t="s">
        <v>12</v>
      </c>
      <c r="N2" s="469" t="s">
        <v>13</v>
      </c>
      <c r="O2" s="469" t="s">
        <v>14</v>
      </c>
      <c r="P2" s="470" t="s">
        <v>15</v>
      </c>
      <c r="Q2" s="469" t="s">
        <v>16</v>
      </c>
      <c r="R2" s="469" t="s">
        <v>17</v>
      </c>
      <c r="S2" s="469" t="s">
        <v>18</v>
      </c>
      <c r="T2" s="469" t="s">
        <v>19</v>
      </c>
      <c r="U2" s="469" t="s">
        <v>20</v>
      </c>
    </row>
    <row r="3" ht="23.25" customHeight="1" spans="1:21">
      <c r="A3" s="422"/>
      <c r="B3" s="423"/>
      <c r="C3" s="424" t="s">
        <v>21</v>
      </c>
      <c r="D3" s="425" t="s">
        <v>22</v>
      </c>
      <c r="E3" s="425" t="s">
        <v>23</v>
      </c>
      <c r="F3" s="423"/>
      <c r="G3" s="426"/>
      <c r="H3" s="423"/>
      <c r="I3" s="423"/>
      <c r="J3" s="423"/>
      <c r="K3" s="423"/>
      <c r="L3" s="471"/>
      <c r="M3" s="472"/>
      <c r="N3" s="472"/>
      <c r="O3" s="472"/>
      <c r="P3" s="472"/>
      <c r="Q3" s="472"/>
      <c r="R3" s="472"/>
      <c r="S3" s="472"/>
      <c r="T3" s="472"/>
      <c r="U3" s="472"/>
    </row>
    <row r="4" ht="18.75" customHeight="1" spans="1:21">
      <c r="A4" s="253">
        <v>1</v>
      </c>
      <c r="B4" s="126" t="s">
        <v>24</v>
      </c>
      <c r="C4" s="427" t="s">
        <v>25</v>
      </c>
      <c r="D4" s="126" t="s">
        <v>26</v>
      </c>
      <c r="E4" s="126">
        <v>18079756198</v>
      </c>
      <c r="F4" s="392">
        <v>42371</v>
      </c>
      <c r="G4" s="126">
        <v>120</v>
      </c>
      <c r="H4" s="126">
        <v>58666</v>
      </c>
      <c r="I4" s="126">
        <v>20000</v>
      </c>
      <c r="J4" s="126" t="s">
        <v>27</v>
      </c>
      <c r="K4" s="126" t="s">
        <v>28</v>
      </c>
      <c r="L4" s="126"/>
      <c r="M4" s="126"/>
      <c r="N4" s="126"/>
      <c r="O4" s="126">
        <v>800</v>
      </c>
      <c r="P4" s="473" t="s">
        <v>29</v>
      </c>
      <c r="Q4" s="126"/>
      <c r="R4" s="126">
        <v>500</v>
      </c>
      <c r="S4" s="126"/>
      <c r="T4" s="126"/>
      <c r="U4" s="126"/>
    </row>
    <row r="5" ht="18.75" customHeight="1" spans="1:21">
      <c r="A5" s="428">
        <v>2</v>
      </c>
      <c r="B5" s="126" t="s">
        <v>30</v>
      </c>
      <c r="C5" s="429" t="s">
        <v>31</v>
      </c>
      <c r="D5" s="126" t="s">
        <v>32</v>
      </c>
      <c r="E5" s="126">
        <v>13763940509</v>
      </c>
      <c r="F5" s="392">
        <v>42372</v>
      </c>
      <c r="G5" s="126"/>
      <c r="H5" s="126">
        <v>88257</v>
      </c>
      <c r="I5" s="126">
        <v>53000</v>
      </c>
      <c r="J5" s="126" t="s">
        <v>33</v>
      </c>
      <c r="K5" s="126" t="s">
        <v>28</v>
      </c>
      <c r="L5" s="126"/>
      <c r="M5" s="474" t="s">
        <v>34</v>
      </c>
      <c r="N5" s="126"/>
      <c r="O5" s="126">
        <v>1200</v>
      </c>
      <c r="P5" s="126"/>
      <c r="Q5" s="126">
        <v>30</v>
      </c>
      <c r="R5" s="126">
        <v>500</v>
      </c>
      <c r="S5" s="475">
        <v>400</v>
      </c>
      <c r="T5" s="126"/>
      <c r="U5" s="126"/>
    </row>
    <row r="6" ht="18.75" customHeight="1" spans="1:21">
      <c r="A6" s="253">
        <v>3</v>
      </c>
      <c r="B6" s="126" t="s">
        <v>35</v>
      </c>
      <c r="C6" s="430" t="s">
        <v>36</v>
      </c>
      <c r="D6" s="126" t="s">
        <v>37</v>
      </c>
      <c r="E6" s="126">
        <v>18679710220</v>
      </c>
      <c r="F6" s="392">
        <v>42382</v>
      </c>
      <c r="G6" s="126">
        <v>90</v>
      </c>
      <c r="H6" s="126">
        <v>73000</v>
      </c>
      <c r="I6" s="126">
        <v>36500</v>
      </c>
      <c r="J6" s="126" t="s">
        <v>38</v>
      </c>
      <c r="K6" s="126" t="s">
        <v>39</v>
      </c>
      <c r="L6" s="126" t="s">
        <v>40</v>
      </c>
      <c r="M6" s="473" t="s">
        <v>41</v>
      </c>
      <c r="N6" s="126"/>
      <c r="O6" s="126">
        <v>0</v>
      </c>
      <c r="P6" s="475">
        <v>400</v>
      </c>
      <c r="Q6" s="126">
        <v>15</v>
      </c>
      <c r="R6" s="126">
        <v>0</v>
      </c>
      <c r="S6" s="126"/>
      <c r="T6" s="435" t="s">
        <v>42</v>
      </c>
      <c r="U6" s="126" t="s">
        <v>43</v>
      </c>
    </row>
    <row r="7" ht="18.75" customHeight="1" spans="1:21">
      <c r="A7" s="428">
        <v>4</v>
      </c>
      <c r="B7" s="126" t="s">
        <v>44</v>
      </c>
      <c r="C7" s="431" t="s">
        <v>45</v>
      </c>
      <c r="D7" s="126" t="s">
        <v>46</v>
      </c>
      <c r="E7" s="126">
        <v>18607975599</v>
      </c>
      <c r="F7" s="392">
        <v>42385</v>
      </c>
      <c r="G7" s="126">
        <v>120</v>
      </c>
      <c r="H7" s="126">
        <v>68800</v>
      </c>
      <c r="I7" s="126">
        <v>50640</v>
      </c>
      <c r="J7" s="126" t="s">
        <v>38</v>
      </c>
      <c r="K7" s="126" t="s">
        <v>38</v>
      </c>
      <c r="L7" s="203" t="s">
        <v>47</v>
      </c>
      <c r="M7" s="473" t="s">
        <v>48</v>
      </c>
      <c r="N7" s="126"/>
      <c r="O7" s="126">
        <v>1200</v>
      </c>
      <c r="P7" s="475">
        <v>200</v>
      </c>
      <c r="Q7" s="126"/>
      <c r="R7" s="126">
        <v>500</v>
      </c>
      <c r="S7" s="126"/>
      <c r="T7" s="435" t="s">
        <v>42</v>
      </c>
      <c r="U7" s="126"/>
    </row>
    <row r="8" ht="18.75" customHeight="1" spans="1:21">
      <c r="A8" s="253">
        <v>5</v>
      </c>
      <c r="B8" s="126"/>
      <c r="C8" s="432" t="s">
        <v>49</v>
      </c>
      <c r="D8" s="126"/>
      <c r="E8" s="126"/>
      <c r="F8" s="126"/>
      <c r="G8" s="126"/>
      <c r="H8" s="126"/>
      <c r="I8" s="126"/>
      <c r="J8" s="126"/>
      <c r="K8" s="126"/>
      <c r="L8" s="203" t="s">
        <v>50</v>
      </c>
      <c r="M8" s="126"/>
      <c r="N8" s="126"/>
      <c r="O8" s="126"/>
      <c r="P8" s="126"/>
      <c r="Q8" s="126"/>
      <c r="R8" s="126"/>
      <c r="S8" s="126"/>
      <c r="T8" s="126"/>
      <c r="U8" s="126"/>
    </row>
    <row r="9" ht="18.75" customHeight="1" spans="1:21">
      <c r="A9" s="253">
        <v>6</v>
      </c>
      <c r="B9" s="126" t="s">
        <v>51</v>
      </c>
      <c r="C9" s="433" t="s">
        <v>52</v>
      </c>
      <c r="D9" s="126" t="s">
        <v>53</v>
      </c>
      <c r="E9" s="126">
        <v>13767713567</v>
      </c>
      <c r="F9" s="392">
        <v>42418</v>
      </c>
      <c r="G9" s="126">
        <v>90</v>
      </c>
      <c r="H9" s="126">
        <v>55500</v>
      </c>
      <c r="I9" s="126">
        <v>55500</v>
      </c>
      <c r="J9" s="126" t="s">
        <v>38</v>
      </c>
      <c r="K9" s="126" t="s">
        <v>54</v>
      </c>
      <c r="L9" s="203" t="s">
        <v>55</v>
      </c>
      <c r="M9" s="473" t="s">
        <v>56</v>
      </c>
      <c r="N9" s="126"/>
      <c r="O9" s="126">
        <v>800</v>
      </c>
      <c r="P9" s="126"/>
      <c r="Q9" s="126"/>
      <c r="R9" s="126">
        <v>500</v>
      </c>
      <c r="S9" s="126"/>
      <c r="T9" s="435" t="s">
        <v>42</v>
      </c>
      <c r="U9" s="126" t="s">
        <v>43</v>
      </c>
    </row>
    <row r="10" ht="18.75" customHeight="1" spans="1:21">
      <c r="A10" s="428">
        <v>7</v>
      </c>
      <c r="B10" s="126" t="s">
        <v>57</v>
      </c>
      <c r="C10" s="433" t="s">
        <v>58</v>
      </c>
      <c r="D10" s="203" t="s">
        <v>59</v>
      </c>
      <c r="E10" s="126">
        <v>13698477736</v>
      </c>
      <c r="F10" s="392">
        <v>42418</v>
      </c>
      <c r="G10" s="126">
        <v>90</v>
      </c>
      <c r="H10" s="126">
        <v>55000</v>
      </c>
      <c r="I10" s="126">
        <v>5000</v>
      </c>
      <c r="J10" s="203" t="s">
        <v>38</v>
      </c>
      <c r="K10" s="203" t="s">
        <v>28</v>
      </c>
      <c r="L10" s="126"/>
      <c r="M10" s="476">
        <v>687.5</v>
      </c>
      <c r="N10" s="126"/>
      <c r="O10" s="126">
        <v>800</v>
      </c>
      <c r="P10" s="126">
        <v>400</v>
      </c>
      <c r="Q10" s="126"/>
      <c r="R10" s="126">
        <v>500</v>
      </c>
      <c r="S10" s="126"/>
      <c r="T10" s="126"/>
      <c r="U10" s="126"/>
    </row>
    <row r="11" ht="18.75" customHeight="1" spans="1:21">
      <c r="A11" s="253">
        <v>8</v>
      </c>
      <c r="B11" s="126" t="s">
        <v>60</v>
      </c>
      <c r="C11" s="429" t="s">
        <v>61</v>
      </c>
      <c r="D11" s="203" t="s">
        <v>62</v>
      </c>
      <c r="E11" s="126">
        <v>15970818818</v>
      </c>
      <c r="F11" s="392">
        <v>42427</v>
      </c>
      <c r="G11" s="126">
        <v>90</v>
      </c>
      <c r="H11" s="126">
        <v>84250</v>
      </c>
      <c r="I11" s="126">
        <v>62000</v>
      </c>
      <c r="J11" s="203" t="s">
        <v>63</v>
      </c>
      <c r="K11" s="203" t="s">
        <v>39</v>
      </c>
      <c r="L11" s="203" t="s">
        <v>50</v>
      </c>
      <c r="M11" s="473" t="s">
        <v>64</v>
      </c>
      <c r="N11" s="126"/>
      <c r="O11" s="126">
        <v>1600</v>
      </c>
      <c r="P11" s="203" t="s">
        <v>65</v>
      </c>
      <c r="Q11" s="126"/>
      <c r="R11" s="126">
        <v>500</v>
      </c>
      <c r="S11" s="126"/>
      <c r="T11" s="126"/>
      <c r="U11" s="126" t="s">
        <v>66</v>
      </c>
    </row>
    <row r="12" ht="18.75" customHeight="1" spans="1:21">
      <c r="A12" s="428">
        <v>9</v>
      </c>
      <c r="B12" s="126" t="s">
        <v>67</v>
      </c>
      <c r="C12" s="429" t="s">
        <v>68</v>
      </c>
      <c r="D12" s="126" t="s">
        <v>69</v>
      </c>
      <c r="E12" s="126"/>
      <c r="F12" s="392">
        <v>42426</v>
      </c>
      <c r="G12" s="126">
        <v>90</v>
      </c>
      <c r="H12" s="126">
        <v>90700</v>
      </c>
      <c r="I12" s="126">
        <v>90700</v>
      </c>
      <c r="J12" s="126" t="s">
        <v>33</v>
      </c>
      <c r="K12" s="126" t="s">
        <v>70</v>
      </c>
      <c r="L12" s="203" t="s">
        <v>50</v>
      </c>
      <c r="M12" s="203" t="s">
        <v>71</v>
      </c>
      <c r="N12" s="126"/>
      <c r="O12" s="126">
        <v>800</v>
      </c>
      <c r="P12" s="475" t="s">
        <v>72</v>
      </c>
      <c r="Q12" s="126"/>
      <c r="R12" s="126">
        <v>500</v>
      </c>
      <c r="S12" s="126"/>
      <c r="T12" s="435" t="s">
        <v>42</v>
      </c>
      <c r="U12" s="126" t="s">
        <v>43</v>
      </c>
    </row>
    <row r="13" ht="18.75" customHeight="1" spans="1:21">
      <c r="A13" s="253">
        <v>10</v>
      </c>
      <c r="B13" s="126" t="s">
        <v>73</v>
      </c>
      <c r="C13" s="427" t="s">
        <v>74</v>
      </c>
      <c r="D13" s="126" t="s">
        <v>75</v>
      </c>
      <c r="E13" s="126">
        <v>18679739066</v>
      </c>
      <c r="F13" s="392">
        <v>42428</v>
      </c>
      <c r="G13" s="126" t="s">
        <v>76</v>
      </c>
      <c r="H13" s="126">
        <v>248800</v>
      </c>
      <c r="I13" s="126">
        <v>70000</v>
      </c>
      <c r="J13" s="126" t="s">
        <v>38</v>
      </c>
      <c r="K13" s="126" t="s">
        <v>28</v>
      </c>
      <c r="L13" s="126"/>
      <c r="M13" s="477">
        <v>3600</v>
      </c>
      <c r="N13" s="126"/>
      <c r="O13" s="126">
        <v>3000</v>
      </c>
      <c r="P13" s="126">
        <v>1300</v>
      </c>
      <c r="Q13" s="126"/>
      <c r="R13" s="126">
        <v>800</v>
      </c>
      <c r="S13" s="126"/>
      <c r="T13" s="126"/>
      <c r="U13" s="126"/>
    </row>
    <row r="14" ht="18.75" customHeight="1" spans="1:21">
      <c r="A14" s="428">
        <v>11</v>
      </c>
      <c r="B14" s="126" t="s">
        <v>77</v>
      </c>
      <c r="C14" s="434" t="s">
        <v>78</v>
      </c>
      <c r="D14" s="435" t="s">
        <v>79</v>
      </c>
      <c r="E14" s="126">
        <v>15970187619</v>
      </c>
      <c r="F14" s="392">
        <v>42434</v>
      </c>
      <c r="G14" s="126">
        <v>90</v>
      </c>
      <c r="H14" s="126">
        <v>94190</v>
      </c>
      <c r="I14" s="126">
        <v>61000</v>
      </c>
      <c r="J14" s="126" t="s">
        <v>80</v>
      </c>
      <c r="K14" s="126"/>
      <c r="L14" s="126"/>
      <c r="M14" s="473">
        <v>1175</v>
      </c>
      <c r="N14" s="126"/>
      <c r="O14" s="126">
        <v>400</v>
      </c>
      <c r="P14" s="126"/>
      <c r="Q14" s="126"/>
      <c r="R14" s="126">
        <v>500</v>
      </c>
      <c r="S14" s="126"/>
      <c r="T14" s="435" t="s">
        <v>42</v>
      </c>
      <c r="U14" s="126"/>
    </row>
    <row r="15" ht="18.75" customHeight="1" spans="1:21">
      <c r="A15" s="253">
        <v>12</v>
      </c>
      <c r="B15" s="126" t="s">
        <v>81</v>
      </c>
      <c r="C15" s="433" t="s">
        <v>82</v>
      </c>
      <c r="D15" s="435" t="s">
        <v>83</v>
      </c>
      <c r="E15" s="126">
        <v>13766326785</v>
      </c>
      <c r="F15" s="392">
        <v>42440</v>
      </c>
      <c r="G15" s="126">
        <v>100</v>
      </c>
      <c r="H15" s="126">
        <v>71000</v>
      </c>
      <c r="I15" s="126">
        <v>71000</v>
      </c>
      <c r="J15" s="126" t="s">
        <v>63</v>
      </c>
      <c r="K15" s="126" t="s">
        <v>28</v>
      </c>
      <c r="L15" s="126"/>
      <c r="M15" s="473">
        <v>1000</v>
      </c>
      <c r="N15" s="126"/>
      <c r="O15" s="126">
        <v>1200</v>
      </c>
      <c r="P15" s="126">
        <v>800</v>
      </c>
      <c r="Q15" s="126"/>
      <c r="R15" s="126">
        <v>500</v>
      </c>
      <c r="S15" s="126"/>
      <c r="T15" s="126"/>
      <c r="U15" s="126" t="s">
        <v>43</v>
      </c>
    </row>
    <row r="16" ht="18.75" customHeight="1" spans="1:21">
      <c r="A16" s="428">
        <v>13</v>
      </c>
      <c r="B16" s="126" t="s">
        <v>84</v>
      </c>
      <c r="C16" s="436" t="s">
        <v>85</v>
      </c>
      <c r="D16" s="437" t="s">
        <v>86</v>
      </c>
      <c r="E16" s="126">
        <v>13979715581</v>
      </c>
      <c r="F16" s="392">
        <v>42440</v>
      </c>
      <c r="G16" s="126">
        <v>100</v>
      </c>
      <c r="H16" s="126">
        <v>75000</v>
      </c>
      <c r="I16" s="126">
        <v>75000</v>
      </c>
      <c r="J16" s="126" t="s">
        <v>63</v>
      </c>
      <c r="K16" s="126" t="s">
        <v>28</v>
      </c>
      <c r="L16" s="126"/>
      <c r="M16" s="473">
        <v>1125</v>
      </c>
      <c r="N16" s="126"/>
      <c r="O16" s="126">
        <v>800</v>
      </c>
      <c r="P16" s="126">
        <v>800</v>
      </c>
      <c r="Q16" s="126"/>
      <c r="R16" s="126">
        <v>500</v>
      </c>
      <c r="S16" s="126"/>
      <c r="T16" s="126"/>
      <c r="U16" s="126" t="s">
        <v>43</v>
      </c>
    </row>
    <row r="17" ht="18.75" customHeight="1" spans="1:21">
      <c r="A17" s="253">
        <v>14</v>
      </c>
      <c r="B17" s="126" t="s">
        <v>87</v>
      </c>
      <c r="C17" s="429" t="s">
        <v>88</v>
      </c>
      <c r="D17" s="438" t="s">
        <v>89</v>
      </c>
      <c r="E17" s="126"/>
      <c r="F17" s="392">
        <v>42382</v>
      </c>
      <c r="G17" s="126">
        <v>90</v>
      </c>
      <c r="H17" s="126">
        <v>84440</v>
      </c>
      <c r="I17" s="126">
        <v>67840</v>
      </c>
      <c r="J17" s="126" t="s">
        <v>33</v>
      </c>
      <c r="K17" s="126" t="s">
        <v>90</v>
      </c>
      <c r="L17" s="126">
        <v>1353</v>
      </c>
      <c r="M17" s="203" t="s">
        <v>91</v>
      </c>
      <c r="N17" s="126"/>
      <c r="O17" s="126"/>
      <c r="P17" s="475">
        <v>600</v>
      </c>
      <c r="Q17" s="126"/>
      <c r="R17" s="126"/>
      <c r="S17" s="126"/>
      <c r="T17" s="435" t="s">
        <v>42</v>
      </c>
      <c r="U17" s="126"/>
    </row>
    <row r="18" ht="18.75" customHeight="1" spans="1:21">
      <c r="A18" s="428">
        <v>15</v>
      </c>
      <c r="B18" s="126" t="s">
        <v>92</v>
      </c>
      <c r="C18" s="433" t="s">
        <v>93</v>
      </c>
      <c r="D18" s="435" t="s">
        <v>94</v>
      </c>
      <c r="E18" s="126">
        <v>18970793286</v>
      </c>
      <c r="F18" s="392">
        <v>42428</v>
      </c>
      <c r="G18" s="126">
        <v>100</v>
      </c>
      <c r="H18" s="126">
        <v>58415</v>
      </c>
      <c r="I18" s="126">
        <v>25200</v>
      </c>
      <c r="J18" s="126" t="s">
        <v>63</v>
      </c>
      <c r="K18" s="126"/>
      <c r="L18" s="126"/>
      <c r="M18" s="473">
        <v>630</v>
      </c>
      <c r="N18" s="126"/>
      <c r="O18" s="126">
        <v>800</v>
      </c>
      <c r="P18" s="126">
        <v>200</v>
      </c>
      <c r="Q18" s="126"/>
      <c r="R18" s="126">
        <v>500</v>
      </c>
      <c r="S18" s="126"/>
      <c r="T18" s="126" t="s">
        <v>95</v>
      </c>
      <c r="U18" s="126"/>
    </row>
    <row r="19" ht="18.75" customHeight="1" spans="1:23">
      <c r="A19" s="253">
        <v>16</v>
      </c>
      <c r="B19" s="126" t="s">
        <v>96</v>
      </c>
      <c r="C19" s="439" t="s">
        <v>97</v>
      </c>
      <c r="D19" s="440" t="s">
        <v>98</v>
      </c>
      <c r="E19" s="440">
        <v>13763909660</v>
      </c>
      <c r="F19" s="441">
        <v>42440</v>
      </c>
      <c r="G19" s="440">
        <v>100</v>
      </c>
      <c r="H19" s="442">
        <v>74000</v>
      </c>
      <c r="I19" s="442">
        <v>37000</v>
      </c>
      <c r="J19" s="440" t="s">
        <v>63</v>
      </c>
      <c r="K19" s="442" t="s">
        <v>39</v>
      </c>
      <c r="L19" s="202"/>
      <c r="M19" s="473" t="s">
        <v>99</v>
      </c>
      <c r="N19" s="440"/>
      <c r="O19" s="478">
        <v>1200</v>
      </c>
      <c r="P19" s="478"/>
      <c r="Q19" s="478" t="s">
        <v>100</v>
      </c>
      <c r="R19" s="478">
        <v>500</v>
      </c>
      <c r="S19" s="341"/>
      <c r="T19" s="487"/>
      <c r="U19" s="487"/>
      <c r="V19" s="488"/>
      <c r="W19" s="488"/>
    </row>
    <row r="20" ht="18.75" customHeight="1" spans="1:21">
      <c r="A20" s="428">
        <v>17</v>
      </c>
      <c r="B20" s="126" t="s">
        <v>101</v>
      </c>
      <c r="C20" s="443" t="s">
        <v>102</v>
      </c>
      <c r="D20" s="435" t="s">
        <v>103</v>
      </c>
      <c r="E20" s="126"/>
      <c r="F20" s="392">
        <v>42435</v>
      </c>
      <c r="G20" s="126">
        <v>90</v>
      </c>
      <c r="H20" s="126">
        <v>60776.8</v>
      </c>
      <c r="I20" s="126">
        <v>70300</v>
      </c>
      <c r="J20" s="126" t="s">
        <v>33</v>
      </c>
      <c r="K20" s="126" t="s">
        <v>104</v>
      </c>
      <c r="L20" s="126"/>
      <c r="M20" s="473" t="s">
        <v>105</v>
      </c>
      <c r="N20" s="126"/>
      <c r="O20" s="126"/>
      <c r="P20" s="126"/>
      <c r="Q20" s="126"/>
      <c r="R20" s="126"/>
      <c r="S20" s="126"/>
      <c r="T20" s="126"/>
      <c r="U20" s="126" t="s">
        <v>43</v>
      </c>
    </row>
    <row r="21" ht="18.75" customHeight="1" spans="1:21">
      <c r="A21" s="253">
        <v>18</v>
      </c>
      <c r="B21" s="126" t="s">
        <v>106</v>
      </c>
      <c r="C21" s="444" t="s">
        <v>107</v>
      </c>
      <c r="D21" s="440" t="s">
        <v>108</v>
      </c>
      <c r="E21" s="440">
        <v>13576686374</v>
      </c>
      <c r="F21" s="441">
        <v>42457</v>
      </c>
      <c r="G21" s="440">
        <v>120</v>
      </c>
      <c r="H21" s="442">
        <v>77000</v>
      </c>
      <c r="I21" s="442">
        <v>38000</v>
      </c>
      <c r="J21" s="440" t="s">
        <v>27</v>
      </c>
      <c r="K21" s="440" t="s">
        <v>109</v>
      </c>
      <c r="L21" s="202"/>
      <c r="M21" s="479" t="s">
        <v>110</v>
      </c>
      <c r="N21" s="440"/>
      <c r="O21" s="478">
        <v>2000</v>
      </c>
      <c r="P21" s="478" t="s">
        <v>111</v>
      </c>
      <c r="Q21" s="202"/>
      <c r="R21" s="478">
        <v>500</v>
      </c>
      <c r="S21" s="478">
        <v>400</v>
      </c>
      <c r="T21" s="478"/>
      <c r="U21" s="202" t="s">
        <v>112</v>
      </c>
    </row>
    <row r="22" ht="18.75" customHeight="1" spans="1:21">
      <c r="A22" s="428">
        <v>19</v>
      </c>
      <c r="B22" s="126" t="s">
        <v>113</v>
      </c>
      <c r="C22" s="433" t="s">
        <v>114</v>
      </c>
      <c r="D22" s="437" t="s">
        <v>115</v>
      </c>
      <c r="E22" s="126">
        <v>13870733563</v>
      </c>
      <c r="F22" s="392">
        <v>42461</v>
      </c>
      <c r="G22" s="126">
        <v>100</v>
      </c>
      <c r="H22" s="126">
        <v>80000</v>
      </c>
      <c r="I22" s="126">
        <v>8000</v>
      </c>
      <c r="J22" s="203" t="s">
        <v>63</v>
      </c>
      <c r="K22" s="203" t="s">
        <v>116</v>
      </c>
      <c r="L22" s="126"/>
      <c r="M22" s="477" t="s">
        <v>117</v>
      </c>
      <c r="N22" s="126"/>
      <c r="O22" s="126">
        <v>1200</v>
      </c>
      <c r="P22" s="126"/>
      <c r="Q22" s="126"/>
      <c r="R22" s="126">
        <v>500</v>
      </c>
      <c r="S22" s="126"/>
      <c r="T22" s="126"/>
      <c r="U22" s="437" t="s">
        <v>118</v>
      </c>
    </row>
    <row r="23" ht="18.75" customHeight="1" spans="1:21">
      <c r="A23" s="253">
        <v>20</v>
      </c>
      <c r="B23" s="126"/>
      <c r="C23" s="445" t="s">
        <v>119</v>
      </c>
      <c r="D23" s="437" t="s">
        <v>120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</row>
    <row r="24" ht="18.75" customHeight="1" spans="1:21">
      <c r="A24" s="428">
        <v>21</v>
      </c>
      <c r="B24" s="126" t="s">
        <v>121</v>
      </c>
      <c r="C24" s="206" t="s">
        <v>122</v>
      </c>
      <c r="D24" s="126" t="s">
        <v>123</v>
      </c>
      <c r="E24" s="126"/>
      <c r="F24" s="392">
        <v>42456</v>
      </c>
      <c r="G24" s="126">
        <v>90</v>
      </c>
      <c r="H24" s="126">
        <v>64000</v>
      </c>
      <c r="I24" s="126">
        <v>47600</v>
      </c>
      <c r="J24" s="126" t="s">
        <v>38</v>
      </c>
      <c r="K24" s="203" t="s">
        <v>124</v>
      </c>
      <c r="L24" s="203" t="s">
        <v>125</v>
      </c>
      <c r="M24" s="473" t="s">
        <v>126</v>
      </c>
      <c r="N24" s="126"/>
      <c r="O24" s="126"/>
      <c r="P24" s="126"/>
      <c r="Q24" s="126"/>
      <c r="R24" s="126"/>
      <c r="S24" s="126"/>
      <c r="T24" s="126"/>
      <c r="U24" s="126"/>
    </row>
    <row r="25" ht="18.75" customHeight="1" spans="1:21">
      <c r="A25" s="253">
        <v>22</v>
      </c>
      <c r="B25" s="203" t="s">
        <v>127</v>
      </c>
      <c r="C25" s="446" t="s">
        <v>128</v>
      </c>
      <c r="D25" s="447" t="s">
        <v>129</v>
      </c>
      <c r="E25" s="126">
        <v>13970107038</v>
      </c>
      <c r="F25" s="392">
        <v>42468</v>
      </c>
      <c r="G25" s="126">
        <v>40</v>
      </c>
      <c r="H25" s="126">
        <v>85000</v>
      </c>
      <c r="I25" s="126">
        <v>85000</v>
      </c>
      <c r="J25" s="217" t="s">
        <v>27</v>
      </c>
      <c r="K25" s="342"/>
      <c r="L25" s="126" t="s">
        <v>125</v>
      </c>
      <c r="M25" s="480" t="s">
        <v>130</v>
      </c>
      <c r="N25" s="126"/>
      <c r="O25" s="126"/>
      <c r="P25" s="126"/>
      <c r="Q25" s="126"/>
      <c r="R25" s="126"/>
      <c r="S25" s="126"/>
      <c r="T25" s="126"/>
      <c r="U25" s="126"/>
    </row>
    <row r="26" ht="18.75" customHeight="1" spans="1:21">
      <c r="A26" s="428">
        <v>23</v>
      </c>
      <c r="B26" s="203" t="s">
        <v>131</v>
      </c>
      <c r="C26" s="448" t="s">
        <v>132</v>
      </c>
      <c r="D26" s="449" t="s">
        <v>133</v>
      </c>
      <c r="E26" s="126">
        <v>15807073217</v>
      </c>
      <c r="F26" s="392">
        <v>42462</v>
      </c>
      <c r="G26" s="126">
        <v>120</v>
      </c>
      <c r="H26" s="126">
        <v>74300</v>
      </c>
      <c r="I26" s="126">
        <v>37150</v>
      </c>
      <c r="J26" s="481" t="s">
        <v>33</v>
      </c>
      <c r="K26" s="481" t="s">
        <v>70</v>
      </c>
      <c r="L26" s="203" t="s">
        <v>134</v>
      </c>
      <c r="M26" s="473" t="s">
        <v>135</v>
      </c>
      <c r="N26" s="126"/>
      <c r="O26" s="126">
        <v>1200</v>
      </c>
      <c r="P26" s="203" t="s">
        <v>136</v>
      </c>
      <c r="Q26" s="126"/>
      <c r="R26" s="126">
        <v>500</v>
      </c>
      <c r="S26" s="126"/>
      <c r="T26" s="126"/>
      <c r="U26" s="203" t="s">
        <v>137</v>
      </c>
    </row>
    <row r="27" ht="18.75" customHeight="1" spans="1:21">
      <c r="A27" s="253">
        <v>24</v>
      </c>
      <c r="B27" s="203" t="s">
        <v>138</v>
      </c>
      <c r="C27" s="429" t="s">
        <v>139</v>
      </c>
      <c r="D27" s="450" t="s">
        <v>140</v>
      </c>
      <c r="E27" s="126">
        <v>13576767472</v>
      </c>
      <c r="F27" s="392">
        <v>42469</v>
      </c>
      <c r="G27" s="126">
        <v>90</v>
      </c>
      <c r="H27" s="126">
        <v>71890</v>
      </c>
      <c r="I27" s="126">
        <v>71890</v>
      </c>
      <c r="J27" s="203" t="s">
        <v>33</v>
      </c>
      <c r="K27" s="203" t="s">
        <v>104</v>
      </c>
      <c r="L27" s="203" t="s">
        <v>141</v>
      </c>
      <c r="M27" s="473" t="s">
        <v>105</v>
      </c>
      <c r="N27" s="126"/>
      <c r="O27" s="126">
        <v>1200</v>
      </c>
      <c r="P27" s="473" t="s">
        <v>142</v>
      </c>
      <c r="Q27" s="126"/>
      <c r="R27" s="126">
        <v>500</v>
      </c>
      <c r="S27" s="126"/>
      <c r="T27" s="203" t="s">
        <v>143</v>
      </c>
      <c r="U27" s="203" t="s">
        <v>43</v>
      </c>
    </row>
    <row r="28" ht="18.75" customHeight="1" spans="1:21">
      <c r="A28" s="428">
        <v>25</v>
      </c>
      <c r="B28" s="203"/>
      <c r="C28" s="429" t="s">
        <v>144</v>
      </c>
      <c r="D28" s="437" t="s">
        <v>145</v>
      </c>
      <c r="E28" s="126"/>
      <c r="F28" s="392"/>
      <c r="G28" s="126"/>
      <c r="H28" s="126"/>
      <c r="I28" s="126"/>
      <c r="J28" s="203" t="s">
        <v>63</v>
      </c>
      <c r="K28" s="203"/>
      <c r="L28" s="203" t="s">
        <v>55</v>
      </c>
      <c r="M28" s="126"/>
      <c r="N28" s="126"/>
      <c r="O28" s="126"/>
      <c r="P28" s="126">
        <v>200</v>
      </c>
      <c r="Q28" s="126"/>
      <c r="R28" s="126"/>
      <c r="S28" s="126"/>
      <c r="T28" s="126"/>
      <c r="U28" s="203"/>
    </row>
    <row r="29" ht="18.75" customHeight="1" spans="1:21">
      <c r="A29" s="253">
        <v>26</v>
      </c>
      <c r="B29" s="203"/>
      <c r="C29" s="427" t="s">
        <v>146</v>
      </c>
      <c r="D29" s="437" t="s">
        <v>147</v>
      </c>
      <c r="E29" s="126"/>
      <c r="F29" s="392"/>
      <c r="G29" s="126"/>
      <c r="H29" s="126"/>
      <c r="I29" s="126"/>
      <c r="J29" s="203"/>
      <c r="K29" s="203"/>
      <c r="L29" s="126"/>
      <c r="M29" s="126"/>
      <c r="N29" s="126"/>
      <c r="O29" s="126"/>
      <c r="P29" s="126"/>
      <c r="Q29" s="126"/>
      <c r="R29" s="126"/>
      <c r="S29" s="126"/>
      <c r="T29" s="126"/>
      <c r="U29" s="203"/>
    </row>
    <row r="30" ht="18.75" customHeight="1" spans="1:21">
      <c r="A30" s="428">
        <v>27</v>
      </c>
      <c r="B30" s="203" t="s">
        <v>148</v>
      </c>
      <c r="C30" s="429" t="s">
        <v>149</v>
      </c>
      <c r="D30" s="437" t="s">
        <v>150</v>
      </c>
      <c r="E30" s="126">
        <v>13879705182</v>
      </c>
      <c r="F30" s="392">
        <v>42486</v>
      </c>
      <c r="G30" s="126">
        <v>180</v>
      </c>
      <c r="H30" s="126">
        <v>339528</v>
      </c>
      <c r="I30" s="126">
        <v>166000</v>
      </c>
      <c r="J30" s="203" t="s">
        <v>63</v>
      </c>
      <c r="K30" s="203"/>
      <c r="L30" s="126"/>
      <c r="M30" s="203">
        <v>5600</v>
      </c>
      <c r="N30" s="475" t="s">
        <v>151</v>
      </c>
      <c r="O30" s="341"/>
      <c r="P30" s="203">
        <v>1200</v>
      </c>
      <c r="Q30" s="473">
        <v>800</v>
      </c>
      <c r="R30" s="126">
        <v>1200</v>
      </c>
      <c r="S30" s="126"/>
      <c r="T30" s="126"/>
      <c r="U30" s="203"/>
    </row>
    <row r="31" ht="18.75" customHeight="1" spans="1:21">
      <c r="A31" s="253">
        <v>28</v>
      </c>
      <c r="B31" s="126"/>
      <c r="C31" s="429" t="s">
        <v>152</v>
      </c>
      <c r="D31" s="224" t="s">
        <v>153</v>
      </c>
      <c r="E31" s="126"/>
      <c r="F31" s="392">
        <v>42490</v>
      </c>
      <c r="G31" s="126"/>
      <c r="H31" s="126"/>
      <c r="I31" s="126">
        <v>4000</v>
      </c>
      <c r="J31" s="126" t="s">
        <v>38</v>
      </c>
      <c r="K31" s="126" t="s">
        <v>38</v>
      </c>
      <c r="L31" s="126"/>
      <c r="M31" s="203"/>
      <c r="N31" s="203">
        <v>1000</v>
      </c>
      <c r="O31" s="203"/>
      <c r="P31" s="203"/>
      <c r="Q31" s="203"/>
      <c r="R31" s="126"/>
      <c r="S31" s="126"/>
      <c r="T31" s="126"/>
      <c r="U31" s="126"/>
    </row>
    <row r="32" ht="18.75" customHeight="1" spans="1:21">
      <c r="A32" s="428">
        <v>29</v>
      </c>
      <c r="B32" s="203"/>
      <c r="C32" s="429" t="s">
        <v>154</v>
      </c>
      <c r="D32" s="437" t="s">
        <v>155</v>
      </c>
      <c r="E32" s="126"/>
      <c r="F32" s="392"/>
      <c r="G32" s="126"/>
      <c r="H32" s="126"/>
      <c r="I32" s="126"/>
      <c r="J32" s="203" t="s">
        <v>38</v>
      </c>
      <c r="K32" s="203"/>
      <c r="L32" s="126"/>
      <c r="M32" s="203"/>
      <c r="N32" s="473" t="s">
        <v>156</v>
      </c>
      <c r="O32" s="203"/>
      <c r="P32" s="203"/>
      <c r="Q32" s="473">
        <v>400</v>
      </c>
      <c r="R32" s="126"/>
      <c r="S32" s="126"/>
      <c r="T32" s="126"/>
      <c r="U32" s="203"/>
    </row>
    <row r="33" ht="18.75" customHeight="1" spans="1:21">
      <c r="A33" s="253">
        <v>30</v>
      </c>
      <c r="B33" s="203" t="s">
        <v>157</v>
      </c>
      <c r="C33" s="451" t="s">
        <v>158</v>
      </c>
      <c r="D33" s="126" t="s">
        <v>159</v>
      </c>
      <c r="E33" s="126"/>
      <c r="F33" s="452">
        <v>42519</v>
      </c>
      <c r="G33" s="126"/>
      <c r="H33" s="203">
        <v>65180</v>
      </c>
      <c r="I33" s="126">
        <v>5000</v>
      </c>
      <c r="J33" s="203" t="s">
        <v>33</v>
      </c>
      <c r="K33" s="203" t="s">
        <v>33</v>
      </c>
      <c r="L33" s="126"/>
      <c r="M33" s="203">
        <v>800</v>
      </c>
      <c r="N33" s="203">
        <v>500</v>
      </c>
      <c r="O33" s="203"/>
      <c r="P33" s="203">
        <v>500</v>
      </c>
      <c r="Q33" s="473">
        <v>400</v>
      </c>
      <c r="R33" s="126"/>
      <c r="S33" s="126">
        <v>400</v>
      </c>
      <c r="T33" s="126"/>
      <c r="U33" s="202" t="s">
        <v>112</v>
      </c>
    </row>
    <row r="34" ht="18.75" customHeight="1" spans="1:21">
      <c r="A34" s="253">
        <v>31</v>
      </c>
      <c r="B34" s="203" t="s">
        <v>160</v>
      </c>
      <c r="C34" s="429" t="s">
        <v>161</v>
      </c>
      <c r="D34" s="437" t="s">
        <v>162</v>
      </c>
      <c r="E34" s="126">
        <v>18657120119</v>
      </c>
      <c r="F34" s="452">
        <v>42542</v>
      </c>
      <c r="G34" s="126"/>
      <c r="H34" s="203">
        <v>35697</v>
      </c>
      <c r="I34" s="126"/>
      <c r="J34" s="203" t="s">
        <v>63</v>
      </c>
      <c r="K34" s="203" t="s">
        <v>163</v>
      </c>
      <c r="L34" s="126"/>
      <c r="M34" s="203" t="s">
        <v>164</v>
      </c>
      <c r="N34" s="473">
        <v>400</v>
      </c>
      <c r="O34" s="203"/>
      <c r="P34" s="203" t="s">
        <v>165</v>
      </c>
      <c r="Q34" s="473">
        <v>400</v>
      </c>
      <c r="R34" s="126" t="s">
        <v>166</v>
      </c>
      <c r="S34" s="126"/>
      <c r="T34" s="126"/>
      <c r="U34" s="203" t="s">
        <v>167</v>
      </c>
    </row>
    <row r="35" ht="18.75" customHeight="1" spans="1:21">
      <c r="A35" s="428">
        <v>32</v>
      </c>
      <c r="B35" s="203" t="s">
        <v>168</v>
      </c>
      <c r="C35" s="429" t="s">
        <v>169</v>
      </c>
      <c r="D35" s="435" t="s">
        <v>170</v>
      </c>
      <c r="E35" s="126">
        <v>13576787624</v>
      </c>
      <c r="F35" s="452">
        <v>42542</v>
      </c>
      <c r="G35" s="126"/>
      <c r="H35" s="203">
        <v>37366</v>
      </c>
      <c r="I35" s="126"/>
      <c r="J35" s="203" t="s">
        <v>63</v>
      </c>
      <c r="K35" s="203" t="s">
        <v>163</v>
      </c>
      <c r="L35" s="126"/>
      <c r="M35" s="203" t="s">
        <v>171</v>
      </c>
      <c r="N35" s="473">
        <v>400</v>
      </c>
      <c r="O35" s="203"/>
      <c r="P35" s="203" t="s">
        <v>165</v>
      </c>
      <c r="Q35" s="473">
        <v>400</v>
      </c>
      <c r="R35" s="126" t="s">
        <v>166</v>
      </c>
      <c r="S35" s="126"/>
      <c r="T35" s="126"/>
      <c r="U35" s="203" t="s">
        <v>167</v>
      </c>
    </row>
    <row r="36" ht="18.75" customHeight="1" spans="1:21">
      <c r="A36" s="253">
        <v>33</v>
      </c>
      <c r="B36" s="203" t="s">
        <v>172</v>
      </c>
      <c r="C36" s="429" t="s">
        <v>173</v>
      </c>
      <c r="D36" s="435" t="s">
        <v>174</v>
      </c>
      <c r="E36" s="126">
        <v>18970786126</v>
      </c>
      <c r="F36" s="452">
        <v>42555</v>
      </c>
      <c r="G36" s="126">
        <v>90</v>
      </c>
      <c r="H36" s="203">
        <v>66203</v>
      </c>
      <c r="I36" s="126">
        <v>33000</v>
      </c>
      <c r="J36" s="126" t="s">
        <v>175</v>
      </c>
      <c r="K36" s="203"/>
      <c r="L36" s="126"/>
      <c r="M36" s="203" t="s">
        <v>176</v>
      </c>
      <c r="N36" s="473" t="s">
        <v>177</v>
      </c>
      <c r="O36" s="203"/>
      <c r="P36" s="203">
        <v>500</v>
      </c>
      <c r="Q36" s="473">
        <v>400</v>
      </c>
      <c r="R36" s="126">
        <v>500</v>
      </c>
      <c r="S36" s="126"/>
      <c r="T36" s="126"/>
      <c r="U36" s="126" t="s">
        <v>178</v>
      </c>
    </row>
    <row r="37" ht="18.75" customHeight="1" spans="1:22">
      <c r="A37" s="428"/>
      <c r="B37" s="203" t="s">
        <v>179</v>
      </c>
      <c r="C37" s="453" t="s">
        <v>180</v>
      </c>
      <c r="D37" s="454" t="s">
        <v>181</v>
      </c>
      <c r="E37" s="455">
        <v>15970887282</v>
      </c>
      <c r="F37" s="456">
        <v>42555</v>
      </c>
      <c r="G37" s="454">
        <v>90</v>
      </c>
      <c r="H37" s="457">
        <v>56000</v>
      </c>
      <c r="I37" s="481">
        <v>28000</v>
      </c>
      <c r="J37" s="454" t="s">
        <v>27</v>
      </c>
      <c r="K37" s="482"/>
      <c r="L37" s="217"/>
      <c r="M37" s="483">
        <v>1600</v>
      </c>
      <c r="N37" s="484">
        <v>600</v>
      </c>
      <c r="O37" s="483"/>
      <c r="P37" s="483" t="s">
        <v>182</v>
      </c>
      <c r="Q37" s="484">
        <v>400</v>
      </c>
      <c r="R37" s="487">
        <v>500</v>
      </c>
      <c r="S37" s="487"/>
      <c r="T37" s="487"/>
      <c r="U37" s="488" t="s">
        <v>183</v>
      </c>
      <c r="V37" s="488"/>
    </row>
    <row r="38" ht="18.75" customHeight="1" spans="1:21">
      <c r="A38" s="253">
        <v>69</v>
      </c>
      <c r="B38" s="203" t="s">
        <v>184</v>
      </c>
      <c r="C38" s="451" t="s">
        <v>185</v>
      </c>
      <c r="D38" s="126" t="s">
        <v>186</v>
      </c>
      <c r="E38" s="126"/>
      <c r="F38" s="452">
        <v>42557</v>
      </c>
      <c r="G38" s="126"/>
      <c r="H38" s="203">
        <v>54880</v>
      </c>
      <c r="I38" s="126" t="s">
        <v>187</v>
      </c>
      <c r="J38" s="203" t="s">
        <v>38</v>
      </c>
      <c r="K38" s="203"/>
      <c r="L38" s="126"/>
      <c r="M38" s="203" t="s">
        <v>188</v>
      </c>
      <c r="N38" s="473">
        <v>600</v>
      </c>
      <c r="O38" s="203"/>
      <c r="P38" s="203" t="s">
        <v>189</v>
      </c>
      <c r="Q38" s="473">
        <v>400</v>
      </c>
      <c r="R38" s="126"/>
      <c r="S38" s="126"/>
      <c r="T38" s="126"/>
      <c r="U38" s="126"/>
    </row>
    <row r="39" ht="18.75" customHeight="1" spans="1:21">
      <c r="A39" s="428">
        <v>66</v>
      </c>
      <c r="B39" s="203" t="s">
        <v>190</v>
      </c>
      <c r="C39" s="451" t="s">
        <v>191</v>
      </c>
      <c r="D39" s="126" t="s">
        <v>192</v>
      </c>
      <c r="E39" s="126"/>
      <c r="F39" s="452">
        <v>42560</v>
      </c>
      <c r="G39" s="126"/>
      <c r="H39" s="203">
        <v>84500</v>
      </c>
      <c r="I39" s="126" t="s">
        <v>193</v>
      </c>
      <c r="J39" s="203" t="s">
        <v>38</v>
      </c>
      <c r="K39" s="203" t="s">
        <v>39</v>
      </c>
      <c r="L39" s="126"/>
      <c r="M39" s="203">
        <v>2000</v>
      </c>
      <c r="N39" s="473">
        <v>1000</v>
      </c>
      <c r="O39" s="203"/>
      <c r="P39" s="203" t="s">
        <v>194</v>
      </c>
      <c r="Q39" s="473">
        <v>400</v>
      </c>
      <c r="R39" s="126"/>
      <c r="S39" s="126"/>
      <c r="T39" s="126"/>
      <c r="U39" s="126"/>
    </row>
    <row r="40" ht="18.75" customHeight="1" spans="1:21">
      <c r="A40" s="253">
        <v>71</v>
      </c>
      <c r="B40" s="203" t="s">
        <v>195</v>
      </c>
      <c r="C40" s="451" t="s">
        <v>196</v>
      </c>
      <c r="D40" s="126" t="s">
        <v>197</v>
      </c>
      <c r="E40" s="126"/>
      <c r="F40" s="452">
        <v>42562</v>
      </c>
      <c r="G40" s="126"/>
      <c r="H40" s="203">
        <v>55000</v>
      </c>
      <c r="I40" s="126" t="s">
        <v>198</v>
      </c>
      <c r="J40" s="203" t="s">
        <v>27</v>
      </c>
      <c r="K40" s="203"/>
      <c r="L40" s="126"/>
      <c r="M40" s="203">
        <v>1600</v>
      </c>
      <c r="N40" s="203"/>
      <c r="O40" s="203"/>
      <c r="P40" s="203">
        <v>500</v>
      </c>
      <c r="Q40" s="203"/>
      <c r="R40" s="126"/>
      <c r="S40" s="126"/>
      <c r="T40" s="126"/>
      <c r="U40" s="126"/>
    </row>
    <row r="41" ht="18.75" customHeight="1" spans="1:21">
      <c r="A41" s="253">
        <v>73</v>
      </c>
      <c r="B41" s="203" t="s">
        <v>199</v>
      </c>
      <c r="C41" s="451" t="s">
        <v>200</v>
      </c>
      <c r="D41" s="126" t="s">
        <v>201</v>
      </c>
      <c r="E41" s="126"/>
      <c r="F41" s="452">
        <v>42567</v>
      </c>
      <c r="G41" s="126"/>
      <c r="H41" s="203">
        <v>69306</v>
      </c>
      <c r="I41" s="126" t="s">
        <v>202</v>
      </c>
      <c r="J41" s="203" t="s">
        <v>63</v>
      </c>
      <c r="K41" s="203" t="s">
        <v>63</v>
      </c>
      <c r="L41" s="126"/>
      <c r="M41" s="203" t="s">
        <v>203</v>
      </c>
      <c r="N41" s="203">
        <v>800</v>
      </c>
      <c r="O41" s="203"/>
      <c r="P41" s="203">
        <v>500</v>
      </c>
      <c r="Q41" s="473">
        <v>400</v>
      </c>
      <c r="R41" s="126"/>
      <c r="S41" s="126">
        <v>400</v>
      </c>
      <c r="T41" s="126"/>
      <c r="U41" s="126"/>
    </row>
    <row r="42" ht="18.75" customHeight="1" spans="1:21">
      <c r="A42" s="428">
        <v>72</v>
      </c>
      <c r="B42" s="203" t="s">
        <v>204</v>
      </c>
      <c r="C42" s="451" t="s">
        <v>205</v>
      </c>
      <c r="D42" s="126" t="s">
        <v>206</v>
      </c>
      <c r="E42" s="126"/>
      <c r="F42" s="452">
        <v>42558</v>
      </c>
      <c r="G42" s="126"/>
      <c r="H42" s="203">
        <v>148600</v>
      </c>
      <c r="I42" s="126" t="s">
        <v>207</v>
      </c>
      <c r="J42" s="203" t="s">
        <v>27</v>
      </c>
      <c r="K42" s="203"/>
      <c r="L42" s="126"/>
      <c r="M42" s="126">
        <v>0</v>
      </c>
      <c r="N42" s="126"/>
      <c r="O42" s="203">
        <v>4400</v>
      </c>
      <c r="P42" s="473" t="s">
        <v>208</v>
      </c>
      <c r="Q42" s="203"/>
      <c r="R42" s="203">
        <v>1000</v>
      </c>
      <c r="S42" s="126"/>
      <c r="T42" s="126"/>
      <c r="U42" s="126"/>
    </row>
    <row r="43" ht="18.75" customHeight="1" spans="1:21">
      <c r="A43" s="253">
        <v>18</v>
      </c>
      <c r="B43" s="203" t="s">
        <v>209</v>
      </c>
      <c r="C43" s="451" t="s">
        <v>210</v>
      </c>
      <c r="D43" s="126" t="s">
        <v>211</v>
      </c>
      <c r="E43" s="126"/>
      <c r="F43" s="452">
        <v>42579</v>
      </c>
      <c r="G43" s="203">
        <v>90</v>
      </c>
      <c r="H43" s="203">
        <v>88000</v>
      </c>
      <c r="I43" s="126" t="s">
        <v>212</v>
      </c>
      <c r="J43" s="203" t="s">
        <v>38</v>
      </c>
      <c r="K43" s="203" t="s">
        <v>38</v>
      </c>
      <c r="L43" s="126"/>
      <c r="M43" s="485" t="s">
        <v>213</v>
      </c>
      <c r="N43" s="126"/>
      <c r="O43" s="203">
        <v>0</v>
      </c>
      <c r="P43" s="203"/>
      <c r="Q43" s="203"/>
      <c r="R43" s="203">
        <v>0</v>
      </c>
      <c r="S43" s="203"/>
      <c r="T43" s="203"/>
      <c r="U43" s="203"/>
    </row>
    <row r="44" ht="18.75" customHeight="1" spans="1:21">
      <c r="A44" s="428">
        <v>17</v>
      </c>
      <c r="B44" s="203" t="s">
        <v>214</v>
      </c>
      <c r="C44" s="451" t="s">
        <v>215</v>
      </c>
      <c r="D44" s="126" t="s">
        <v>216</v>
      </c>
      <c r="E44" s="126"/>
      <c r="F44" s="452">
        <v>42579</v>
      </c>
      <c r="G44" s="126"/>
      <c r="H44" s="203">
        <v>88000</v>
      </c>
      <c r="I44" s="126">
        <v>45000</v>
      </c>
      <c r="J44" s="203" t="s">
        <v>38</v>
      </c>
      <c r="K44" s="203" t="s">
        <v>38</v>
      </c>
      <c r="L44" s="126"/>
      <c r="M44" s="485" t="s">
        <v>217</v>
      </c>
      <c r="N44" s="126"/>
      <c r="O44" s="203">
        <v>0</v>
      </c>
      <c r="P44" s="203"/>
      <c r="Q44" s="203"/>
      <c r="R44" s="203">
        <v>0</v>
      </c>
      <c r="S44" s="203"/>
      <c r="T44" s="203"/>
      <c r="U44" s="203"/>
    </row>
    <row r="45" ht="18.75" customHeight="1" spans="1:21">
      <c r="A45" s="428">
        <v>19</v>
      </c>
      <c r="B45" s="203" t="s">
        <v>218</v>
      </c>
      <c r="C45" s="451" t="s">
        <v>219</v>
      </c>
      <c r="D45" s="126" t="s">
        <v>220</v>
      </c>
      <c r="E45" s="126"/>
      <c r="F45" s="452">
        <v>42582</v>
      </c>
      <c r="G45" s="126"/>
      <c r="H45" s="203">
        <v>66008</v>
      </c>
      <c r="I45" s="126" t="s">
        <v>221</v>
      </c>
      <c r="J45" s="203" t="s">
        <v>27</v>
      </c>
      <c r="K45" s="203" t="s">
        <v>222</v>
      </c>
      <c r="L45" s="126"/>
      <c r="M45" s="485" t="s">
        <v>223</v>
      </c>
      <c r="N45" s="126"/>
      <c r="O45" s="203">
        <v>1600</v>
      </c>
      <c r="P45" s="473" t="s">
        <v>224</v>
      </c>
      <c r="Q45" s="203"/>
      <c r="R45" s="203">
        <v>500</v>
      </c>
      <c r="S45" s="203"/>
      <c r="T45" s="203"/>
      <c r="U45" s="203"/>
    </row>
    <row r="46" s="341" customFormat="1" ht="18.75" customHeight="1" spans="1:21">
      <c r="A46" s="458"/>
      <c r="B46" s="203" t="s">
        <v>225</v>
      </c>
      <c r="C46" s="459" t="s">
        <v>226</v>
      </c>
      <c r="D46" s="437" t="s">
        <v>227</v>
      </c>
      <c r="E46" s="203">
        <v>18079765000</v>
      </c>
      <c r="F46" s="452">
        <v>42577</v>
      </c>
      <c r="G46" s="203"/>
      <c r="H46" s="203">
        <v>40000</v>
      </c>
      <c r="I46" s="203">
        <v>16000</v>
      </c>
      <c r="J46" s="203" t="s">
        <v>27</v>
      </c>
      <c r="K46" s="203"/>
      <c r="L46" s="203"/>
      <c r="M46" s="486"/>
      <c r="N46" s="203"/>
      <c r="O46" s="203"/>
      <c r="P46" s="203">
        <v>2600</v>
      </c>
      <c r="Q46" s="203"/>
      <c r="R46" s="203"/>
      <c r="S46" s="203"/>
      <c r="T46" s="203"/>
      <c r="U46" s="203"/>
    </row>
    <row r="47" ht="18.75" customHeight="1" spans="1:21">
      <c r="A47" s="428">
        <v>76</v>
      </c>
      <c r="B47" s="203" t="s">
        <v>228</v>
      </c>
      <c r="C47" s="451" t="s">
        <v>229</v>
      </c>
      <c r="D47" s="126" t="s">
        <v>230</v>
      </c>
      <c r="E47" s="126" t="s">
        <v>231</v>
      </c>
      <c r="F47" s="452">
        <v>42582</v>
      </c>
      <c r="G47" s="126"/>
      <c r="H47" s="203">
        <v>71000</v>
      </c>
      <c r="I47" s="126" t="s">
        <v>232</v>
      </c>
      <c r="J47" s="203" t="s">
        <v>27</v>
      </c>
      <c r="K47" s="203" t="s">
        <v>222</v>
      </c>
      <c r="L47" s="126"/>
      <c r="M47" s="485" t="s">
        <v>233</v>
      </c>
      <c r="N47" s="126"/>
      <c r="O47" s="203">
        <v>1600</v>
      </c>
      <c r="P47" s="473" t="s">
        <v>234</v>
      </c>
      <c r="Q47" s="203"/>
      <c r="R47" s="203">
        <v>500</v>
      </c>
      <c r="S47" s="203"/>
      <c r="T47" s="203"/>
      <c r="U47" s="203"/>
    </row>
    <row r="48" ht="18.75" customHeight="1" spans="1:21">
      <c r="A48" s="428">
        <v>74</v>
      </c>
      <c r="B48" s="203" t="s">
        <v>235</v>
      </c>
      <c r="C48" s="451" t="s">
        <v>236</v>
      </c>
      <c r="D48" s="126" t="s">
        <v>237</v>
      </c>
      <c r="E48" s="126"/>
      <c r="F48" s="392">
        <v>42569</v>
      </c>
      <c r="G48" s="126"/>
      <c r="H48" s="126"/>
      <c r="I48" s="126" t="s">
        <v>238</v>
      </c>
      <c r="J48" s="203" t="s">
        <v>38</v>
      </c>
      <c r="K48" s="203" t="s">
        <v>239</v>
      </c>
      <c r="L48" s="126"/>
      <c r="M48" s="485">
        <v>1000</v>
      </c>
      <c r="N48" s="126"/>
      <c r="O48" s="203">
        <v>1200</v>
      </c>
      <c r="P48" s="203">
        <v>600</v>
      </c>
      <c r="Q48" s="203"/>
      <c r="R48" s="203">
        <v>500</v>
      </c>
      <c r="S48" s="203"/>
      <c r="T48" s="203"/>
      <c r="U48" s="203" t="s">
        <v>240</v>
      </c>
    </row>
    <row r="49" ht="18.75" customHeight="1" spans="1:21">
      <c r="A49" s="253">
        <v>75</v>
      </c>
      <c r="B49" s="203" t="s">
        <v>241</v>
      </c>
      <c r="C49" s="460" t="s">
        <v>242</v>
      </c>
      <c r="D49" s="126" t="s">
        <v>243</v>
      </c>
      <c r="E49" s="126"/>
      <c r="F49" s="392">
        <v>42569</v>
      </c>
      <c r="G49" s="126"/>
      <c r="H49" s="126"/>
      <c r="I49" s="126" t="s">
        <v>244</v>
      </c>
      <c r="J49" s="203" t="s">
        <v>27</v>
      </c>
      <c r="K49" s="203"/>
      <c r="L49" s="126"/>
      <c r="M49" s="485"/>
      <c r="N49" s="126"/>
      <c r="O49" s="203">
        <v>3200</v>
      </c>
      <c r="P49" s="203"/>
      <c r="Q49" s="203"/>
      <c r="R49" s="203">
        <v>1200</v>
      </c>
      <c r="S49" s="203"/>
      <c r="T49" s="203"/>
      <c r="U49" s="203"/>
    </row>
    <row r="50" ht="18.75" customHeight="1" spans="1:21">
      <c r="A50" s="253">
        <v>77</v>
      </c>
      <c r="B50" s="203" t="s">
        <v>245</v>
      </c>
      <c r="C50" s="461" t="s">
        <v>246</v>
      </c>
      <c r="D50" s="126" t="s">
        <v>247</v>
      </c>
      <c r="E50" s="126"/>
      <c r="F50" s="392">
        <v>42575</v>
      </c>
      <c r="G50" s="126"/>
      <c r="H50" s="126"/>
      <c r="I50" s="203" t="s">
        <v>248</v>
      </c>
      <c r="J50" s="203" t="s">
        <v>38</v>
      </c>
      <c r="K50" s="203" t="s">
        <v>239</v>
      </c>
      <c r="L50" s="126"/>
      <c r="M50" s="485" t="s">
        <v>249</v>
      </c>
      <c r="N50" s="126"/>
      <c r="O50" s="203">
        <v>800</v>
      </c>
      <c r="P50" s="203">
        <v>400</v>
      </c>
      <c r="Q50" s="203"/>
      <c r="R50" s="203">
        <v>500</v>
      </c>
      <c r="S50" s="203">
        <v>400</v>
      </c>
      <c r="T50" s="203"/>
      <c r="U50" s="203" t="s">
        <v>250</v>
      </c>
    </row>
    <row r="51" ht="18.75" customHeight="1" spans="1:21">
      <c r="A51" s="428">
        <v>82</v>
      </c>
      <c r="B51" s="203" t="s">
        <v>251</v>
      </c>
      <c r="C51" s="451" t="s">
        <v>252</v>
      </c>
      <c r="D51" s="147" t="s">
        <v>253</v>
      </c>
      <c r="E51" s="126"/>
      <c r="F51" s="392">
        <v>42608</v>
      </c>
      <c r="G51" s="126"/>
      <c r="H51" s="126"/>
      <c r="I51" s="126" t="s">
        <v>254</v>
      </c>
      <c r="J51" s="203" t="s">
        <v>38</v>
      </c>
      <c r="K51" s="203" t="s">
        <v>239</v>
      </c>
      <c r="L51" s="126"/>
      <c r="M51" s="126">
        <v>1000</v>
      </c>
      <c r="N51" s="126"/>
      <c r="O51" s="203">
        <v>1200</v>
      </c>
      <c r="P51" s="203"/>
      <c r="Q51" s="203"/>
      <c r="R51" s="203">
        <v>500</v>
      </c>
      <c r="S51" s="203"/>
      <c r="T51" s="203"/>
      <c r="U51" s="203"/>
    </row>
    <row r="52" s="341" customFormat="1" ht="18.75" customHeight="1" spans="1:21">
      <c r="A52" s="458"/>
      <c r="B52" s="203" t="s">
        <v>255</v>
      </c>
      <c r="C52" s="434" t="s">
        <v>256</v>
      </c>
      <c r="D52" s="437"/>
      <c r="E52" s="203"/>
      <c r="F52" s="452">
        <v>42655</v>
      </c>
      <c r="G52" s="203"/>
      <c r="H52" s="203">
        <v>87588</v>
      </c>
      <c r="I52" s="203" t="s">
        <v>257</v>
      </c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</row>
    <row r="53" s="341" customFormat="1" ht="18.75" customHeight="1" spans="1:21">
      <c r="A53" s="458"/>
      <c r="B53" s="203" t="s">
        <v>258</v>
      </c>
      <c r="C53" s="462" t="s">
        <v>259</v>
      </c>
      <c r="D53" s="463" t="s">
        <v>260</v>
      </c>
      <c r="E53" s="203">
        <v>18170142818</v>
      </c>
      <c r="F53" s="452">
        <v>42598</v>
      </c>
      <c r="G53" s="203">
        <v>90</v>
      </c>
      <c r="H53" s="203">
        <v>69748</v>
      </c>
      <c r="I53" s="203" t="s">
        <v>261</v>
      </c>
      <c r="J53" s="203" t="s">
        <v>38</v>
      </c>
      <c r="K53" s="203" t="s">
        <v>262</v>
      </c>
      <c r="L53" s="203"/>
      <c r="M53" s="203"/>
      <c r="N53" s="203"/>
      <c r="O53" s="203">
        <v>800</v>
      </c>
      <c r="P53" s="203">
        <v>400</v>
      </c>
      <c r="Q53" s="203"/>
      <c r="R53" s="203">
        <v>500</v>
      </c>
      <c r="S53" s="203">
        <v>400</v>
      </c>
      <c r="T53" s="203"/>
      <c r="U53" s="203" t="s">
        <v>263</v>
      </c>
    </row>
    <row r="54" ht="18.75" customHeight="1" spans="1:21">
      <c r="A54" s="428">
        <v>84</v>
      </c>
      <c r="B54" s="203" t="s">
        <v>264</v>
      </c>
      <c r="C54" s="451" t="s">
        <v>265</v>
      </c>
      <c r="D54" s="126" t="s">
        <v>266</v>
      </c>
      <c r="E54" s="126"/>
      <c r="F54" s="392">
        <v>42612</v>
      </c>
      <c r="G54" s="126"/>
      <c r="H54" s="126"/>
      <c r="I54" s="126" t="s">
        <v>267</v>
      </c>
      <c r="J54" s="126" t="s">
        <v>38</v>
      </c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</row>
    <row r="55" ht="18.75" customHeight="1" spans="1:21">
      <c r="A55" s="428">
        <v>86</v>
      </c>
      <c r="B55" s="203" t="s">
        <v>268</v>
      </c>
      <c r="C55" s="464" t="s">
        <v>269</v>
      </c>
      <c r="D55" s="465" t="s">
        <v>270</v>
      </c>
      <c r="E55" s="126"/>
      <c r="F55" s="392">
        <v>42624</v>
      </c>
      <c r="G55" s="126"/>
      <c r="H55" s="126"/>
      <c r="I55" s="126" t="s">
        <v>271</v>
      </c>
      <c r="J55" s="126" t="s">
        <v>33</v>
      </c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</row>
    <row r="56" ht="18.75" customHeight="1" spans="1:21">
      <c r="A56" s="253">
        <v>81</v>
      </c>
      <c r="B56" s="203" t="s">
        <v>272</v>
      </c>
      <c r="C56" s="451" t="s">
        <v>273</v>
      </c>
      <c r="D56" s="147" t="s">
        <v>274</v>
      </c>
      <c r="E56" s="126"/>
      <c r="F56" s="392">
        <v>42608</v>
      </c>
      <c r="G56" s="126"/>
      <c r="H56" s="126"/>
      <c r="I56" s="126" t="s">
        <v>275</v>
      </c>
      <c r="J56" s="126" t="s">
        <v>38</v>
      </c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</row>
    <row r="57" s="341" customFormat="1" ht="18.75" customHeight="1" spans="1:21">
      <c r="A57" s="458"/>
      <c r="B57" s="203" t="s">
        <v>276</v>
      </c>
      <c r="C57" s="429" t="s">
        <v>277</v>
      </c>
      <c r="D57" s="203" t="s">
        <v>278</v>
      </c>
      <c r="E57" s="203">
        <v>13576783378</v>
      </c>
      <c r="F57" s="392">
        <v>42644</v>
      </c>
      <c r="G57" s="203">
        <v>90</v>
      </c>
      <c r="H57" s="203">
        <v>72755</v>
      </c>
      <c r="I57" s="203" t="s">
        <v>279</v>
      </c>
      <c r="J57" s="203" t="s">
        <v>175</v>
      </c>
      <c r="K57" s="203"/>
      <c r="L57" s="203"/>
      <c r="M57" s="203"/>
      <c r="N57" s="203"/>
      <c r="O57" s="203">
        <v>1600</v>
      </c>
      <c r="P57" s="203">
        <v>1000</v>
      </c>
      <c r="Q57" s="203"/>
      <c r="R57" s="203">
        <v>500</v>
      </c>
      <c r="S57" s="473">
        <v>400</v>
      </c>
      <c r="T57" s="203"/>
      <c r="U57" s="203"/>
    </row>
    <row r="58" s="341" customFormat="1" ht="18.75" customHeight="1" spans="1:21">
      <c r="A58" s="458"/>
      <c r="B58" s="203" t="s">
        <v>280</v>
      </c>
      <c r="C58" s="429" t="s">
        <v>281</v>
      </c>
      <c r="D58" s="203" t="s">
        <v>282</v>
      </c>
      <c r="E58" s="203">
        <v>13979701976</v>
      </c>
      <c r="F58" s="452">
        <v>42647</v>
      </c>
      <c r="G58" s="203"/>
      <c r="H58" s="203">
        <v>113790</v>
      </c>
      <c r="I58" s="203" t="s">
        <v>283</v>
      </c>
      <c r="J58" s="203" t="s">
        <v>33</v>
      </c>
      <c r="K58" s="203"/>
      <c r="L58" s="203"/>
      <c r="M58" s="203"/>
      <c r="N58" s="203"/>
      <c r="O58" s="203" t="s">
        <v>284</v>
      </c>
      <c r="P58" s="203">
        <v>800</v>
      </c>
      <c r="Q58" s="203"/>
      <c r="R58" s="203"/>
      <c r="S58" s="203"/>
      <c r="T58" s="203"/>
      <c r="U58" s="203"/>
    </row>
    <row r="59" s="341" customFormat="1" ht="18.75" customHeight="1" spans="1:21">
      <c r="A59" s="203"/>
      <c r="B59" s="203" t="s">
        <v>285</v>
      </c>
      <c r="C59" s="429" t="s">
        <v>286</v>
      </c>
      <c r="D59" s="203" t="s">
        <v>287</v>
      </c>
      <c r="E59" s="203">
        <v>18870780889</v>
      </c>
      <c r="F59" s="452">
        <v>42649</v>
      </c>
      <c r="G59" s="203"/>
      <c r="H59" s="203">
        <v>84354</v>
      </c>
      <c r="I59" s="203" t="s">
        <v>288</v>
      </c>
      <c r="J59" s="203" t="s">
        <v>33</v>
      </c>
      <c r="K59" s="203"/>
      <c r="L59" s="203"/>
      <c r="M59" s="203"/>
      <c r="N59" s="203"/>
      <c r="O59" s="203">
        <v>1200</v>
      </c>
      <c r="P59" s="203">
        <v>800</v>
      </c>
      <c r="Q59" s="203"/>
      <c r="R59" s="203">
        <v>500</v>
      </c>
      <c r="S59" s="203"/>
      <c r="T59" s="203"/>
      <c r="U59" s="203" t="s">
        <v>289</v>
      </c>
    </row>
    <row r="60" ht="18.75" customHeight="1" spans="1:21">
      <c r="A60" s="253">
        <v>94</v>
      </c>
      <c r="B60" s="203" t="s">
        <v>290</v>
      </c>
      <c r="C60" s="451" t="s">
        <v>291</v>
      </c>
      <c r="D60" s="126" t="s">
        <v>292</v>
      </c>
      <c r="E60" s="126"/>
      <c r="F60" s="392">
        <v>42645</v>
      </c>
      <c r="G60" s="126"/>
      <c r="H60" s="126"/>
      <c r="I60" s="126" t="s">
        <v>207</v>
      </c>
      <c r="J60" s="203" t="s">
        <v>33</v>
      </c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</row>
    <row r="61" ht="18.75" customHeight="1" spans="1:21">
      <c r="A61" s="428">
        <v>31</v>
      </c>
      <c r="B61" s="203" t="s">
        <v>293</v>
      </c>
      <c r="C61" s="429" t="s">
        <v>294</v>
      </c>
      <c r="D61" s="435" t="s">
        <v>295</v>
      </c>
      <c r="E61" s="126"/>
      <c r="F61" s="392">
        <v>42435</v>
      </c>
      <c r="G61" s="126"/>
      <c r="H61" s="126"/>
      <c r="I61" s="126" t="s">
        <v>296</v>
      </c>
      <c r="J61" s="126" t="s">
        <v>297</v>
      </c>
      <c r="K61" s="126" t="s">
        <v>104</v>
      </c>
      <c r="L61" s="126"/>
      <c r="M61" s="126"/>
      <c r="N61" s="126"/>
      <c r="O61" s="126"/>
      <c r="P61" s="126"/>
      <c r="Q61" s="126"/>
      <c r="R61" s="126"/>
      <c r="S61" s="126"/>
      <c r="T61" s="126" t="s">
        <v>143</v>
      </c>
      <c r="U61" s="126" t="s">
        <v>43</v>
      </c>
    </row>
    <row r="62" ht="18.75" customHeight="1" spans="1:21">
      <c r="A62" s="253">
        <v>96</v>
      </c>
      <c r="B62" s="203" t="s">
        <v>298</v>
      </c>
      <c r="C62" s="464" t="s">
        <v>299</v>
      </c>
      <c r="D62" s="126" t="s">
        <v>300</v>
      </c>
      <c r="E62" s="126"/>
      <c r="F62" s="392">
        <v>42686</v>
      </c>
      <c r="G62" s="126"/>
      <c r="H62" s="126"/>
      <c r="I62" s="126" t="s">
        <v>301</v>
      </c>
      <c r="J62" s="203" t="s">
        <v>33</v>
      </c>
      <c r="K62" s="126" t="s">
        <v>302</v>
      </c>
      <c r="L62" s="126"/>
      <c r="M62" s="126"/>
      <c r="N62" s="126"/>
      <c r="O62" s="126"/>
      <c r="P62" s="126"/>
      <c r="Q62" s="126"/>
      <c r="R62" s="126"/>
      <c r="S62" s="126"/>
      <c r="T62" s="126"/>
      <c r="U62" s="126"/>
    </row>
    <row r="63" ht="18.75" customHeight="1" spans="1:21">
      <c r="A63" s="253"/>
      <c r="B63" s="203" t="s">
        <v>303</v>
      </c>
      <c r="C63" s="464" t="s">
        <v>304</v>
      </c>
      <c r="D63" s="217" t="s">
        <v>305</v>
      </c>
      <c r="E63" s="126">
        <v>18970724189</v>
      </c>
      <c r="F63" s="392" t="s">
        <v>306</v>
      </c>
      <c r="G63" s="126"/>
      <c r="H63" s="126"/>
      <c r="I63" s="126">
        <v>40000</v>
      </c>
      <c r="J63" s="126" t="s">
        <v>38</v>
      </c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</row>
    <row r="64" ht="18.75" customHeight="1" spans="1:21">
      <c r="A64" s="428"/>
      <c r="B64" s="203" t="s">
        <v>307</v>
      </c>
      <c r="C64" s="466" t="s">
        <v>308</v>
      </c>
      <c r="D64" s="126" t="s">
        <v>309</v>
      </c>
      <c r="E64" s="126">
        <v>15880111772</v>
      </c>
      <c r="F64" s="126" t="s">
        <v>310</v>
      </c>
      <c r="G64" s="126"/>
      <c r="H64" s="126"/>
      <c r="I64" s="126">
        <v>35340</v>
      </c>
      <c r="J64" s="126" t="s">
        <v>38</v>
      </c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</row>
    <row r="65" ht="18.75" customHeight="1" spans="1:21">
      <c r="A65" s="253">
        <v>79</v>
      </c>
      <c r="B65" s="203" t="s">
        <v>311</v>
      </c>
      <c r="C65" s="451" t="s">
        <v>312</v>
      </c>
      <c r="D65" s="126" t="s">
        <v>313</v>
      </c>
      <c r="E65" s="126">
        <v>13809273065</v>
      </c>
      <c r="F65" s="392" t="s">
        <v>314</v>
      </c>
      <c r="G65" s="126"/>
      <c r="H65" s="126"/>
      <c r="I65" s="126" t="s">
        <v>315</v>
      </c>
      <c r="J65" s="126" t="s">
        <v>38</v>
      </c>
      <c r="K65" s="126" t="s">
        <v>316</v>
      </c>
      <c r="L65" s="126"/>
      <c r="M65" s="126"/>
      <c r="N65" s="126"/>
      <c r="O65" s="126"/>
      <c r="P65" s="126"/>
      <c r="Q65" s="126"/>
      <c r="R65" s="126"/>
      <c r="S65" s="126"/>
      <c r="T65" s="126"/>
      <c r="U65" s="126"/>
    </row>
    <row r="66" ht="18.75" customHeight="1" spans="1:21">
      <c r="A66" s="428"/>
      <c r="B66" s="126"/>
      <c r="C66" s="105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</row>
    <row r="67" ht="18.75" customHeight="1" spans="1:21">
      <c r="A67" s="428"/>
      <c r="B67" s="126"/>
      <c r="C67" s="105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</row>
    <row r="68" ht="18.75" customHeight="1" spans="1:21">
      <c r="A68" s="428"/>
      <c r="B68" s="126"/>
      <c r="C68" s="105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</row>
    <row r="69" ht="18.75" customHeight="1" spans="1:21">
      <c r="A69" s="428"/>
      <c r="B69" s="126"/>
      <c r="C69" s="14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</row>
    <row r="70" ht="18.75" customHeight="1" spans="1:21">
      <c r="A70" s="428"/>
      <c r="B70" s="126"/>
      <c r="C70" s="14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</row>
    <row r="71" ht="18.75" customHeight="1" spans="1:21">
      <c r="A71" s="253">
        <v>20</v>
      </c>
      <c r="B71" s="126"/>
      <c r="C71" s="459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</row>
    <row r="72" ht="18.75" customHeight="1" spans="1:21">
      <c r="A72" s="253">
        <v>15</v>
      </c>
      <c r="B72" s="126"/>
      <c r="C72" s="206" t="s">
        <v>317</v>
      </c>
      <c r="D72" s="126" t="s">
        <v>318</v>
      </c>
      <c r="E72" s="126"/>
      <c r="F72" s="392">
        <v>42476</v>
      </c>
      <c r="G72" s="126"/>
      <c r="H72" s="126"/>
      <c r="I72" s="126" t="s">
        <v>319</v>
      </c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</row>
    <row r="73" ht="18.75" customHeight="1" spans="1:21">
      <c r="A73" s="253">
        <v>21</v>
      </c>
      <c r="B73" s="126"/>
      <c r="C73" s="459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</row>
    <row r="74" ht="18.75" customHeight="1" spans="1:21">
      <c r="A74" s="428">
        <v>22</v>
      </c>
      <c r="B74" s="126"/>
      <c r="C74" s="459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</row>
    <row r="75" ht="18.75" customHeight="1" spans="1:21">
      <c r="A75" s="253">
        <v>28</v>
      </c>
      <c r="B75" s="126"/>
      <c r="C75" s="489" t="s">
        <v>320</v>
      </c>
      <c r="D75" s="126" t="s">
        <v>321</v>
      </c>
      <c r="E75" s="126" t="s">
        <v>322</v>
      </c>
      <c r="F75" s="392">
        <v>42431</v>
      </c>
      <c r="G75" s="126"/>
      <c r="H75" s="126"/>
      <c r="I75" s="126">
        <v>5000</v>
      </c>
      <c r="J75" s="126" t="s">
        <v>38</v>
      </c>
      <c r="K75" s="126" t="s">
        <v>104</v>
      </c>
      <c r="L75" s="126"/>
      <c r="M75" s="126"/>
      <c r="N75" s="126"/>
      <c r="O75" s="126"/>
      <c r="P75" s="126">
        <v>400</v>
      </c>
      <c r="Q75" s="126"/>
      <c r="R75" s="126"/>
      <c r="S75" s="126"/>
      <c r="T75" s="126" t="s">
        <v>143</v>
      </c>
      <c r="U75" s="126"/>
    </row>
    <row r="76" ht="18.75" customHeight="1" spans="1:21">
      <c r="A76" s="428">
        <v>29</v>
      </c>
      <c r="B76" s="126"/>
      <c r="C76" s="489" t="s">
        <v>323</v>
      </c>
      <c r="D76" s="203" t="s">
        <v>324</v>
      </c>
      <c r="E76" s="392" t="s">
        <v>325</v>
      </c>
      <c r="F76" s="392">
        <v>42430</v>
      </c>
      <c r="G76" s="126"/>
      <c r="H76" s="126"/>
      <c r="I76" s="126">
        <v>3000</v>
      </c>
      <c r="J76" s="203" t="s">
        <v>27</v>
      </c>
      <c r="K76" s="203" t="s">
        <v>316</v>
      </c>
      <c r="L76" s="126"/>
      <c r="M76" s="126"/>
      <c r="N76" s="126"/>
      <c r="O76" s="126"/>
      <c r="P76" s="126"/>
      <c r="Q76" s="126"/>
      <c r="R76" s="126"/>
      <c r="S76" s="126"/>
      <c r="T76" s="126"/>
      <c r="U76" s="203" t="s">
        <v>43</v>
      </c>
    </row>
    <row r="77" ht="18.75" customHeight="1" spans="1:21">
      <c r="A77" s="428">
        <v>32</v>
      </c>
      <c r="B77" s="126"/>
      <c r="C77" s="205" t="s">
        <v>326</v>
      </c>
      <c r="D77" s="126" t="s">
        <v>327</v>
      </c>
      <c r="E77" s="126"/>
      <c r="F77" s="392">
        <v>42438</v>
      </c>
      <c r="G77" s="126"/>
      <c r="H77" s="126"/>
      <c r="I77" s="126">
        <v>3000</v>
      </c>
      <c r="J77" s="126" t="s">
        <v>33</v>
      </c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</row>
    <row r="78" ht="18.75" customHeight="1" spans="1:21">
      <c r="A78" s="253">
        <v>33</v>
      </c>
      <c r="B78" s="126"/>
      <c r="C78" s="206" t="s">
        <v>328</v>
      </c>
      <c r="D78" s="126" t="s">
        <v>329</v>
      </c>
      <c r="E78" s="126" t="s">
        <v>330</v>
      </c>
      <c r="F78" s="392">
        <v>42449</v>
      </c>
      <c r="G78" s="126"/>
      <c r="H78" s="126"/>
      <c r="I78" s="126">
        <v>5000</v>
      </c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</row>
    <row r="79" ht="18.75" customHeight="1" spans="1:21">
      <c r="A79" s="253">
        <v>55</v>
      </c>
      <c r="B79" s="126"/>
      <c r="C79" s="490" t="s">
        <v>331</v>
      </c>
      <c r="D79" s="126" t="s">
        <v>332</v>
      </c>
      <c r="E79" s="126" t="s">
        <v>322</v>
      </c>
      <c r="F79" s="392">
        <v>42455</v>
      </c>
      <c r="G79" s="126"/>
      <c r="H79" s="126"/>
      <c r="I79" s="126">
        <v>5000</v>
      </c>
      <c r="J79" s="126"/>
      <c r="K79" s="126"/>
      <c r="L79" s="126"/>
      <c r="M79" s="126"/>
      <c r="N79" s="126"/>
      <c r="O79" s="126"/>
      <c r="P79" s="126">
        <v>750</v>
      </c>
      <c r="Q79" s="126"/>
      <c r="R79" s="126"/>
      <c r="S79" s="126"/>
      <c r="T79" s="126"/>
      <c r="U79" s="126"/>
    </row>
    <row r="80" ht="18.75" customHeight="1" spans="1:21">
      <c r="A80" s="253">
        <v>13</v>
      </c>
      <c r="B80" s="126"/>
      <c r="C80" s="490" t="s">
        <v>333</v>
      </c>
      <c r="D80" s="126" t="s">
        <v>334</v>
      </c>
      <c r="E80" s="126" t="s">
        <v>335</v>
      </c>
      <c r="F80" s="392">
        <v>42469</v>
      </c>
      <c r="G80" s="126"/>
      <c r="H80" s="126"/>
      <c r="I80" s="126">
        <v>5000</v>
      </c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</row>
    <row r="81" ht="18.75" customHeight="1" spans="1:21">
      <c r="A81" s="428">
        <v>14</v>
      </c>
      <c r="B81" s="126"/>
      <c r="C81" s="206" t="s">
        <v>336</v>
      </c>
      <c r="D81" s="126" t="s">
        <v>337</v>
      </c>
      <c r="E81" s="126"/>
      <c r="F81" s="392">
        <v>42474</v>
      </c>
      <c r="G81" s="126"/>
      <c r="H81" s="126"/>
      <c r="I81" s="126">
        <v>2000</v>
      </c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ht="18.75" customHeight="1" spans="1:21">
      <c r="A82" s="253">
        <v>16</v>
      </c>
      <c r="B82" s="126"/>
      <c r="C82" s="491" t="s">
        <v>338</v>
      </c>
      <c r="D82" s="126" t="s">
        <v>339</v>
      </c>
      <c r="E82" s="126" t="s">
        <v>340</v>
      </c>
      <c r="F82" s="392">
        <v>42469</v>
      </c>
      <c r="G82" s="126"/>
      <c r="H82" s="126"/>
      <c r="I82" s="126">
        <v>5000</v>
      </c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ht="18.75" customHeight="1" spans="1:21">
      <c r="A83" s="428">
        <v>58</v>
      </c>
      <c r="B83" s="126"/>
      <c r="C83" s="492" t="s">
        <v>341</v>
      </c>
      <c r="D83" s="126"/>
      <c r="E83" s="126"/>
      <c r="F83" s="392">
        <v>42487</v>
      </c>
      <c r="G83" s="126"/>
      <c r="H83" s="126"/>
      <c r="I83" s="126">
        <v>5000</v>
      </c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</row>
    <row r="84" s="341" customFormat="1" ht="18.75" customHeight="1" spans="1:21">
      <c r="A84" s="458"/>
      <c r="B84" s="203"/>
      <c r="C84" s="429" t="s">
        <v>342</v>
      </c>
      <c r="D84" s="437" t="s">
        <v>343</v>
      </c>
      <c r="E84" s="203"/>
      <c r="F84" s="452">
        <v>42498</v>
      </c>
      <c r="G84" s="203"/>
      <c r="H84" s="203"/>
      <c r="I84" s="203">
        <v>7000</v>
      </c>
      <c r="J84" s="203" t="s">
        <v>175</v>
      </c>
      <c r="K84" s="203" t="s">
        <v>316</v>
      </c>
      <c r="L84" s="203"/>
      <c r="M84" s="203"/>
      <c r="N84" s="203"/>
      <c r="O84" s="203"/>
      <c r="P84" s="473" t="s">
        <v>344</v>
      </c>
      <c r="Q84" s="203"/>
      <c r="R84" s="203"/>
      <c r="S84" s="203"/>
      <c r="T84" s="203"/>
      <c r="U84" s="203" t="s">
        <v>345</v>
      </c>
    </row>
    <row r="85" s="341" customFormat="1" ht="18.75" customHeight="1" spans="1:21">
      <c r="A85" s="203"/>
      <c r="B85" s="203"/>
      <c r="C85" s="459" t="s">
        <v>346</v>
      </c>
      <c r="D85" s="437" t="s">
        <v>347</v>
      </c>
      <c r="E85" s="203"/>
      <c r="F85" s="203"/>
      <c r="G85" s="203"/>
      <c r="H85" s="203"/>
      <c r="I85" s="203"/>
      <c r="J85" s="203" t="s">
        <v>27</v>
      </c>
      <c r="K85" s="203"/>
      <c r="L85" s="203"/>
      <c r="M85" s="203"/>
      <c r="N85" s="203"/>
      <c r="O85" s="203"/>
      <c r="P85" s="203" t="s">
        <v>348</v>
      </c>
      <c r="Q85" s="203"/>
      <c r="R85" s="203"/>
      <c r="S85" s="203"/>
      <c r="T85" s="203"/>
      <c r="U85" s="203"/>
    </row>
    <row r="86" ht="18.75" customHeight="1" spans="1:21">
      <c r="A86" s="253">
        <v>61</v>
      </c>
      <c r="B86" s="126"/>
      <c r="C86" s="451" t="s">
        <v>349</v>
      </c>
      <c r="D86" s="126" t="s">
        <v>350</v>
      </c>
      <c r="E86" s="126"/>
      <c r="F86" s="392">
        <v>42518</v>
      </c>
      <c r="G86" s="126"/>
      <c r="H86" s="126"/>
      <c r="I86" s="126" t="s">
        <v>351</v>
      </c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</row>
    <row r="87" ht="18.75" customHeight="1" spans="1:21">
      <c r="A87" s="428">
        <v>62</v>
      </c>
      <c r="B87" s="126"/>
      <c r="C87" s="146" t="s">
        <v>352</v>
      </c>
      <c r="D87" s="147" t="s">
        <v>353</v>
      </c>
      <c r="E87" s="126"/>
      <c r="F87" s="392">
        <v>42519</v>
      </c>
      <c r="G87" s="126"/>
      <c r="H87" s="126"/>
      <c r="I87" s="126">
        <v>3000</v>
      </c>
      <c r="J87" s="126" t="s">
        <v>33</v>
      </c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</row>
    <row r="88" ht="18.75" customHeight="1" spans="1:21">
      <c r="A88" s="253">
        <v>63</v>
      </c>
      <c r="B88" s="126"/>
      <c r="C88" s="451" t="s">
        <v>354</v>
      </c>
      <c r="D88" s="126" t="s">
        <v>355</v>
      </c>
      <c r="E88" s="126"/>
      <c r="F88" s="392">
        <v>42528</v>
      </c>
      <c r="G88" s="126"/>
      <c r="H88" s="126"/>
      <c r="I88" s="126">
        <v>3000</v>
      </c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</row>
    <row r="89" ht="18.75" customHeight="1" spans="1:21">
      <c r="A89" s="253">
        <v>67</v>
      </c>
      <c r="B89" s="126"/>
      <c r="C89" s="146" t="s">
        <v>356</v>
      </c>
      <c r="D89" s="126" t="s">
        <v>357</v>
      </c>
      <c r="E89" s="126"/>
      <c r="F89" s="392">
        <v>42531</v>
      </c>
      <c r="G89" s="126"/>
      <c r="H89" s="126"/>
      <c r="I89" s="126">
        <v>5000</v>
      </c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</row>
    <row r="90" ht="18.75" customHeight="1" spans="1:21">
      <c r="A90" s="428">
        <v>78</v>
      </c>
      <c r="B90" s="126"/>
      <c r="C90" s="493" t="s">
        <v>358</v>
      </c>
      <c r="D90" s="126" t="s">
        <v>359</v>
      </c>
      <c r="E90" s="126"/>
      <c r="F90" s="392">
        <v>42575</v>
      </c>
      <c r="G90" s="126"/>
      <c r="H90" s="126"/>
      <c r="I90" s="126">
        <v>5000</v>
      </c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</row>
    <row r="91" ht="18.75" customHeight="1" spans="1:21">
      <c r="A91" s="428">
        <v>95</v>
      </c>
      <c r="B91" s="126"/>
      <c r="C91" s="494" t="s">
        <v>360</v>
      </c>
      <c r="D91" s="126" t="s">
        <v>361</v>
      </c>
      <c r="E91" s="126"/>
      <c r="F91" s="392">
        <v>42658</v>
      </c>
      <c r="G91" s="126"/>
      <c r="H91" s="126"/>
      <c r="I91" s="126">
        <v>5000</v>
      </c>
      <c r="J91" s="126"/>
      <c r="K91" s="126"/>
      <c r="L91" s="126"/>
      <c r="M91" s="126"/>
      <c r="N91" s="126"/>
      <c r="O91" s="126"/>
      <c r="P91" s="126">
        <v>1000</v>
      </c>
      <c r="Q91" s="126"/>
      <c r="R91" s="126"/>
      <c r="S91" s="126"/>
      <c r="T91" s="126"/>
      <c r="U91" s="126"/>
    </row>
    <row r="92" ht="18.75" customHeight="1" spans="1:21">
      <c r="A92" s="428">
        <v>97</v>
      </c>
      <c r="B92" s="126"/>
      <c r="C92" s="412" t="s">
        <v>362</v>
      </c>
      <c r="D92" s="126" t="s">
        <v>363</v>
      </c>
      <c r="E92" s="126"/>
      <c r="F92" s="126" t="s">
        <v>364</v>
      </c>
      <c r="G92" s="126"/>
      <c r="H92" s="126"/>
      <c r="I92" s="126">
        <v>5000</v>
      </c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ht="18.75" customHeight="1" spans="1:21">
      <c r="A93" s="253">
        <v>98</v>
      </c>
      <c r="B93" s="126"/>
      <c r="C93" s="157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  <row r="94" ht="18.75" customHeight="1" spans="1:21">
      <c r="A94" s="428">
        <v>99</v>
      </c>
      <c r="B94" s="126"/>
      <c r="C94" s="157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</row>
    <row r="95" ht="18.75" customHeight="1" spans="1:21">
      <c r="A95" s="253"/>
      <c r="B95" s="126"/>
      <c r="C95" s="157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</row>
    <row r="96" ht="18.75" customHeight="1" spans="1:21">
      <c r="A96" s="253"/>
      <c r="B96" s="126"/>
      <c r="C96" s="157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ht="18.75" customHeight="1" spans="1:21">
      <c r="A97" s="253"/>
      <c r="B97" s="126"/>
      <c r="C97" s="157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</row>
    <row r="98" ht="18.75" customHeight="1" spans="1:21">
      <c r="A98" s="253"/>
      <c r="B98" s="126"/>
      <c r="C98" s="157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</row>
    <row r="99" ht="18.75" customHeight="1" spans="1:21">
      <c r="A99" s="253"/>
      <c r="B99" s="126"/>
      <c r="C99" s="157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</row>
    <row r="100" ht="18.75" customHeight="1" spans="1:21">
      <c r="A100" s="253"/>
      <c r="B100" s="126"/>
      <c r="C100" s="157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</row>
  </sheetData>
  <mergeCells count="20">
    <mergeCell ref="A1:B1"/>
    <mergeCell ref="C1:L1"/>
    <mergeCell ref="C2:E2"/>
    <mergeCell ref="A2:A3"/>
    <mergeCell ref="B2:B3"/>
    <mergeCell ref="F2:F3"/>
    <mergeCell ref="G2:G3"/>
    <mergeCell ref="H2:H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hyperlinks>
    <hyperlink ref="C4" location="郭玉华!A1" display="时间公园E69栋101"/>
    <hyperlink ref="C5" location="郭柏林!A1" display="春江花月24#1401"/>
    <hyperlink ref="C6" location="徐晨玮!A1" display="美地亚天骏7#802"/>
    <hyperlink ref="C7" location="龚卉芳!A1" display="中海东郡B区5#2006"/>
    <hyperlink ref="C8" location="日立空调!A1" display="日立空调"/>
    <hyperlink ref="C9" location="罗伟!A1" display="美地亚天骏2#602"/>
    <hyperlink ref="C10" location="欧阳晓兰!A1" display="公园首府8#2903"/>
    <hyperlink ref="C12" location="沈学亮!A1" display="美地亚天骏4#1601"/>
    <hyperlink ref="C11" location="钟娟华!A1" display="尚江尊品二期3#C区302"/>
    <hyperlink ref="C13" location="刘曙辉!A1" display="于都枫叶花园三路"/>
    <hyperlink ref="C14" location="梅正春!A1" display="锦绣虔诚1#2502"/>
    <hyperlink ref="C15" location="段小军!A1" display="中洋公园首府5#1803"/>
    <hyperlink ref="C16" location="刘亮亮!A1" display="中洋公园首府8#1401"/>
    <hyperlink ref="C17" location="余志云!A1" display="华润幸福里12#808"/>
    <hyperlink ref="C21" location="章少华!A1" display="尚江尊品2#902"/>
    <hyperlink ref="C22" location="刘高兵!A1" display="宝能太古城G栋2602"/>
    <hyperlink ref="C18" location="梁煌!A1" display="公园首府8#1701"/>
    <hyperlink ref="C19" location="王志红!A1" display="江山里9#1304"/>
    <hyperlink ref="C26" location="彭慧慧!A1" display="玖珑湾6-1702"/>
    <hyperlink ref="C27" location="刘运发生!A1" display="水游城3#2304"/>
    <hyperlink ref="C28" location="谢剑云!A1" display="九方57°湘"/>
    <hyperlink ref="C29" location="公园大观!A1" display="公园大观"/>
    <hyperlink ref="C30" location="谢阳红!A1" display="于都水岸新城别墅"/>
    <hyperlink ref="C32" location="肖斌!A1" display="锦绣路肖斌办公室"/>
    <hyperlink ref="C34" location="钟永春!A1" display="中海派8#1306（398合同）"/>
    <hyperlink ref="C35" location="袁桥英!A1" display="中海派8#1106（398合同）"/>
    <hyperlink ref="C36" location="熊亮!A1" display="状元府邸15#701"/>
    <hyperlink ref="C37" location="董丽凤!A1" display="中海国际中海派6#2401"/>
    <hyperlink ref="C53" location="李菲菲!A1" display="中海锦园6#2504"/>
    <hyperlink ref="C57" location="黄炳秀!A1" display="中央星城北苑7#902"/>
    <hyperlink ref="C58" location="吴晓梅!A1" display="龙湾上和城2#702"/>
    <hyperlink ref="C59" location="宋国岐!A1" display="海亮天城2#701"/>
    <hyperlink ref="C42" location="李美华!A1" display="06中央星城5#1104/1106"/>
    <hyperlink ref="C41" location="赖立东!A1" display="09宝能太古城E#3001赖立东装修定金032"/>
    <hyperlink ref="C38" location="刘畅!A1" display="021中海派7#3201刘畅装修定金052"/>
    <hyperlink ref="C39" location="刘懿蘋!A1" display="010宝能太古城F栋2602刘懿蘋装修定金"/>
    <hyperlink ref="C45" location="赖邦遂!A1" display="32中海派5#1801赖邦遂第一期工程款"/>
    <hyperlink ref="C51" location="肖隆学!A1" display="31玖珑湾4#1606肖隆学装修定金071"/>
    <hyperlink ref="C44" location="肖丽珍!A1" display="30隐龙山庄30#601肖丽珍一期工程款"/>
    <hyperlink ref="C55" location="温向宇!A1" display="12尚江尊品3#1201温向宇装修定金"/>
    <hyperlink ref="C60" location="刘凌琦!A1" display="02于都金水湾E栋901"/>
    <hyperlink ref="C54" location="谢金平!A1" display="36华润幸福10#2603谢金平装修定金"/>
    <hyperlink ref="C62" location="申继斌!A1" display="011尚江尊品3#B区1601"/>
    <hyperlink ref="C63" location="曾小兰!A1" display="红树林酒店"/>
    <hyperlink ref="C47" location="赖彦燕!A1" display="24国际时代16#2202赖燕装修定金"/>
    <hyperlink ref="C50" location="李雨桐!A1" display="26中海派6#2706装修定金"/>
    <hyperlink ref="C43" location="陈玉莲!A1" display="31隐龙山庄30#501陈玉莲一期工程款"/>
    <hyperlink ref="C23" location="水岸新天!A1" display="水岸新天水疗会所"/>
    <hyperlink ref="C61" location="温永红!A1" display="水游城1#3207"/>
    <hyperlink ref="C40" location="张璟琳!A1" display="024宝能太古城1#1403"/>
    <hyperlink ref="C31" location="丽水!A1" display="28丽水明珠14#1102.1202装修订金071"/>
    <hyperlink ref="C64" location="肖飞!A1" display="江山里三期7-2706"/>
    <hyperlink ref="C56" location="朱宇!A1" display="30华奕太极健身馆朱宇装修定金071（卫府里）"/>
    <hyperlink ref="C65" location="张盛东!A1" display="05起点壹中心1#1803"/>
    <hyperlink ref="C84" location="梅丽!A1" display="尚江尊品1#2304"/>
    <hyperlink ref="C49" location="谢红平!A1" display="20兴国自建别墅谢红平"/>
    <hyperlink ref="C86" location="崔强!A1" display="019起点壹中心1#1904崔总装修定金081"/>
    <hyperlink ref="C88" location="Sheet4!A1" display="05天韵雅苑5#1901肖艺婷设计定金"/>
    <hyperlink ref="C33" location="杨炎!A1" display="28水韵嘉城10#203杨炎装修订金042"/>
    <hyperlink ref="C48" location="杨梅!A1" display="19山与城16#504杨梅装修定金"/>
    <hyperlink ref="C20" location="李满红曾罗发!A1" display="华润幸福里10#1308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1"/>
  <sheetViews>
    <sheetView topLeftCell="A4"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3" width="16.375" customWidth="1"/>
    <col min="4" max="4" width="13.25" customWidth="1"/>
    <col min="5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68</v>
      </c>
      <c r="C3" s="7" t="s">
        <v>367</v>
      </c>
      <c r="D3" s="8" t="s">
        <v>69</v>
      </c>
      <c r="E3" s="8" t="s">
        <v>23</v>
      </c>
      <c r="F3" s="9"/>
    </row>
    <row r="4" ht="18" customHeight="1" spans="1:6">
      <c r="A4" s="5" t="s">
        <v>3</v>
      </c>
      <c r="B4" s="6" t="s">
        <v>67</v>
      </c>
      <c r="C4" s="7" t="s">
        <v>368</v>
      </c>
      <c r="D4" s="10">
        <v>42426</v>
      </c>
      <c r="E4" s="8" t="s">
        <v>369</v>
      </c>
      <c r="F4" s="8"/>
    </row>
    <row r="5" ht="18" customHeight="1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0.999648414725141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ht="18" customHeight="1" spans="1:6">
      <c r="A13" s="20">
        <v>90731.9</v>
      </c>
      <c r="B13" s="20"/>
      <c r="C13" s="21"/>
      <c r="D13" s="21">
        <f>A13+B13-C13</f>
        <v>90731.9</v>
      </c>
      <c r="E13" s="20"/>
      <c r="F13" s="12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ht="18" customHeight="1" spans="1:6">
      <c r="A15" s="13">
        <v>90700</v>
      </c>
      <c r="B15" s="22"/>
      <c r="C15" s="15"/>
      <c r="D15" s="23">
        <f>A15+B15-C15</f>
        <v>90700</v>
      </c>
      <c r="E15" s="22"/>
      <c r="F15" s="22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>
        <v>42388</v>
      </c>
      <c r="C19" s="32">
        <v>5000</v>
      </c>
      <c r="D19" s="2"/>
      <c r="E19" s="2"/>
      <c r="F19" s="2"/>
    </row>
    <row r="20" ht="18" customHeight="1" spans="1:6">
      <c r="A20" s="8" t="s">
        <v>396</v>
      </c>
      <c r="B20" s="33" t="s">
        <v>649</v>
      </c>
      <c r="C20" s="32">
        <v>150000</v>
      </c>
      <c r="D20" s="2"/>
      <c r="E20" s="2"/>
      <c r="F20" s="2"/>
    </row>
    <row r="21" ht="18" customHeight="1" spans="1:6">
      <c r="A21" s="8" t="s">
        <v>397</v>
      </c>
      <c r="B21" s="33">
        <v>42440</v>
      </c>
      <c r="C21" s="30">
        <v>-64300</v>
      </c>
      <c r="D21" s="2"/>
      <c r="E21" s="2"/>
      <c r="F21" s="2"/>
    </row>
    <row r="22" ht="18" customHeight="1" spans="1:6">
      <c r="A22" s="8" t="s">
        <v>398</v>
      </c>
      <c r="B22" s="33">
        <v>42562</v>
      </c>
      <c r="C22" s="30">
        <v>20000</v>
      </c>
      <c r="D22" s="2"/>
      <c r="E22" s="2">
        <v>32</v>
      </c>
      <c r="F22" s="2"/>
    </row>
    <row r="23" ht="18" customHeight="1" spans="1:6">
      <c r="A23" s="8" t="s">
        <v>399</v>
      </c>
      <c r="B23" s="33">
        <v>42566</v>
      </c>
      <c r="C23" s="30">
        <v>10000</v>
      </c>
      <c r="D23" s="2"/>
      <c r="E23" s="2"/>
      <c r="F23" s="2"/>
    </row>
    <row r="24" ht="18" customHeight="1" spans="1:6">
      <c r="A24" s="8"/>
      <c r="B24" s="33" t="s">
        <v>650</v>
      </c>
      <c r="C24" s="293">
        <v>4000</v>
      </c>
      <c r="D24" s="2"/>
      <c r="E24" s="2"/>
      <c r="F24" s="2"/>
    </row>
    <row r="25" ht="18" customHeight="1" spans="1:6">
      <c r="A25" s="8" t="s">
        <v>400</v>
      </c>
      <c r="B25" s="12"/>
      <c r="C25" s="30">
        <f>C19+C20+C21+C22+C23</f>
        <v>120700</v>
      </c>
      <c r="D25" s="2"/>
      <c r="E25" s="2"/>
      <c r="F25" s="2"/>
    </row>
    <row r="26" ht="18" customHeight="1" spans="1:6">
      <c r="A26" s="34" t="s">
        <v>401</v>
      </c>
      <c r="B26" s="34"/>
      <c r="C26" s="35">
        <f>D15-C25</f>
        <v>-30000</v>
      </c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7"/>
      <c r="B33" s="37"/>
      <c r="C33" s="38"/>
      <c r="D33" s="36"/>
      <c r="E33" s="36"/>
      <c r="F33" s="36"/>
    </row>
    <row r="34" ht="18" customHeight="1" spans="1:6">
      <c r="A34" s="39"/>
      <c r="B34" s="39"/>
      <c r="C34" s="39"/>
      <c r="D34" s="40"/>
      <c r="E34" s="40"/>
      <c r="F34" s="40"/>
    </row>
    <row r="35" ht="18" customHeight="1" spans="1:6">
      <c r="A35" s="41" t="s">
        <v>402</v>
      </c>
      <c r="B35" s="42"/>
      <c r="C35" s="43">
        <f>C36+C43</f>
        <v>62699.3</v>
      </c>
      <c r="D35" s="2"/>
      <c r="E35" s="2"/>
      <c r="F35" s="2"/>
    </row>
    <row r="36" ht="18" customHeight="1" spans="1:6">
      <c r="A36" s="44" t="s">
        <v>403</v>
      </c>
      <c r="B36" s="45"/>
      <c r="C36" s="46">
        <f>C37+C38+C39+C40</f>
        <v>4800</v>
      </c>
      <c r="D36" s="2"/>
      <c r="E36" s="2"/>
      <c r="F36" s="2"/>
    </row>
    <row r="37" ht="18" customHeight="1" spans="1:6">
      <c r="A37" s="344">
        <v>42461</v>
      </c>
      <c r="B37" s="345" t="s">
        <v>651</v>
      </c>
      <c r="C37" s="346">
        <v>1000</v>
      </c>
      <c r="D37" s="2"/>
      <c r="E37" s="2"/>
      <c r="F37" s="2"/>
    </row>
    <row r="38" ht="18" customHeight="1" spans="1:6">
      <c r="A38" s="230">
        <v>42476</v>
      </c>
      <c r="B38" s="232" t="s">
        <v>652</v>
      </c>
      <c r="C38" s="233">
        <v>800</v>
      </c>
      <c r="D38" s="2"/>
      <c r="E38" s="2"/>
      <c r="F38" s="2"/>
    </row>
    <row r="39" ht="18" customHeight="1" spans="1:6">
      <c r="A39" s="197">
        <v>42525</v>
      </c>
      <c r="B39" s="207" t="s">
        <v>653</v>
      </c>
      <c r="C39" s="155">
        <v>1000</v>
      </c>
      <c r="D39" s="2"/>
      <c r="E39" s="2"/>
      <c r="F39" s="2"/>
    </row>
    <row r="40" ht="18" customHeight="1" spans="1:6">
      <c r="A40" s="124">
        <v>42573</v>
      </c>
      <c r="B40" s="154" t="s">
        <v>654</v>
      </c>
      <c r="C40" s="155">
        <v>2000</v>
      </c>
      <c r="D40" s="2"/>
      <c r="E40" s="2"/>
      <c r="F40" s="2"/>
    </row>
    <row r="41" ht="18" customHeight="1" spans="1:6">
      <c r="A41" s="124">
        <v>42586</v>
      </c>
      <c r="B41" s="152" t="s">
        <v>655</v>
      </c>
      <c r="C41" s="126">
        <v>1000</v>
      </c>
      <c r="D41" s="2"/>
      <c r="E41" s="2"/>
      <c r="F41" s="2"/>
    </row>
    <row r="42" ht="18" customHeight="1" spans="1:6">
      <c r="A42" s="216"/>
      <c r="B42" s="363"/>
      <c r="C42" s="364"/>
      <c r="D42" s="2"/>
      <c r="E42" s="2"/>
      <c r="F42" s="2"/>
    </row>
    <row r="43" ht="18" customHeight="1" spans="1:6">
      <c r="A43" s="44" t="s">
        <v>405</v>
      </c>
      <c r="B43" s="45"/>
      <c r="C43" s="46">
        <f>C44+C61+C71+C83+C93+C103+C114</f>
        <v>57899.3</v>
      </c>
      <c r="D43" s="2"/>
      <c r="E43" s="2"/>
      <c r="F43" s="2"/>
    </row>
    <row r="44" ht="18" customHeight="1" spans="1:6">
      <c r="A44" s="44" t="s">
        <v>406</v>
      </c>
      <c r="B44" s="45"/>
      <c r="C44" s="46">
        <f>C45+[1]闫志高!C51+C48+C49+C50+C51+C52+C53+C54+C55+C56+C60</f>
        <v>19600</v>
      </c>
      <c r="D44" s="2"/>
      <c r="E44" s="2"/>
      <c r="F44" s="2"/>
    </row>
    <row r="45" s="352" customFormat="1" ht="18" customHeight="1" spans="1:4">
      <c r="A45" s="230">
        <v>42468</v>
      </c>
      <c r="B45" s="353" t="s">
        <v>656</v>
      </c>
      <c r="C45" s="231">
        <v>4000</v>
      </c>
      <c r="D45" s="231"/>
    </row>
    <row r="46" ht="18" customHeight="1" spans="1:6">
      <c r="A46" s="220">
        <v>42485</v>
      </c>
      <c r="B46" s="221" t="s">
        <v>657</v>
      </c>
      <c r="C46" s="137">
        <v>2000</v>
      </c>
      <c r="D46" s="2"/>
      <c r="E46" s="2"/>
      <c r="F46" s="2"/>
    </row>
    <row r="47" spans="1:3">
      <c r="A47" s="214">
        <v>42498</v>
      </c>
      <c r="B47" s="211" t="s">
        <v>658</v>
      </c>
      <c r="C47" s="173">
        <v>1500</v>
      </c>
    </row>
    <row r="48" ht="18" customHeight="1" spans="1:6">
      <c r="A48" s="31">
        <v>42498</v>
      </c>
      <c r="B48" s="211" t="s">
        <v>659</v>
      </c>
      <c r="C48" s="173">
        <v>2000</v>
      </c>
      <c r="D48" s="2"/>
      <c r="E48" s="2"/>
      <c r="F48" s="2"/>
    </row>
    <row r="49" ht="18" customHeight="1" spans="1:6">
      <c r="A49" s="197">
        <v>42512</v>
      </c>
      <c r="B49" s="202" t="s">
        <v>660</v>
      </c>
      <c r="C49" s="203">
        <v>3000</v>
      </c>
      <c r="D49" s="2"/>
      <c r="E49" s="2"/>
      <c r="F49" s="2"/>
    </row>
    <row r="50" ht="18" customHeight="1" spans="1:6">
      <c r="A50" s="197">
        <v>42518</v>
      </c>
      <c r="B50" s="82" t="s">
        <v>661</v>
      </c>
      <c r="C50" s="126">
        <v>1000</v>
      </c>
      <c r="D50" s="2"/>
      <c r="E50" s="2"/>
      <c r="F50" s="2"/>
    </row>
    <row r="51" ht="18" customHeight="1" spans="1:6">
      <c r="A51" s="197">
        <v>42525</v>
      </c>
      <c r="B51" s="207" t="s">
        <v>662</v>
      </c>
      <c r="C51" s="300">
        <v>1000</v>
      </c>
      <c r="D51" s="2"/>
      <c r="E51" s="2"/>
      <c r="F51" s="2"/>
    </row>
    <row r="52" ht="18" customHeight="1" spans="1:6">
      <c r="A52" s="124">
        <v>42540</v>
      </c>
      <c r="B52" s="156" t="s">
        <v>663</v>
      </c>
      <c r="C52" s="155">
        <v>1000</v>
      </c>
      <c r="D52" s="2"/>
      <c r="E52" s="2"/>
      <c r="F52" s="2"/>
    </row>
    <row r="53" ht="18" customHeight="1" spans="1:6">
      <c r="A53" s="124">
        <v>42548</v>
      </c>
      <c r="B53" s="189" t="s">
        <v>664</v>
      </c>
      <c r="C53" s="155">
        <v>2000</v>
      </c>
      <c r="D53" s="2"/>
      <c r="E53" s="2"/>
      <c r="F53" s="2"/>
    </row>
    <row r="54" ht="18" customHeight="1" spans="1:6">
      <c r="A54" s="124">
        <v>42562</v>
      </c>
      <c r="B54" s="194" t="s">
        <v>665</v>
      </c>
      <c r="C54" s="155">
        <v>2600</v>
      </c>
      <c r="D54" s="2"/>
      <c r="E54" s="2"/>
      <c r="F54" s="2"/>
    </row>
    <row r="55" ht="18" customHeight="1" spans="1:6">
      <c r="A55" s="124">
        <v>42562</v>
      </c>
      <c r="B55" s="194" t="s">
        <v>666</v>
      </c>
      <c r="C55" s="155">
        <v>1000</v>
      </c>
      <c r="D55" s="2"/>
      <c r="E55" s="2"/>
      <c r="F55" s="2"/>
    </row>
    <row r="56" ht="18" customHeight="1" spans="1:6">
      <c r="A56" s="124">
        <v>42573</v>
      </c>
      <c r="B56" s="154" t="s">
        <v>667</v>
      </c>
      <c r="C56" s="155">
        <v>1000</v>
      </c>
      <c r="D56" s="2"/>
      <c r="E56" s="2"/>
      <c r="F56" s="2"/>
    </row>
    <row r="57" ht="18" customHeight="1" spans="1:6">
      <c r="A57" s="124">
        <v>42596</v>
      </c>
      <c r="B57" s="82" t="s">
        <v>668</v>
      </c>
      <c r="C57" s="126">
        <v>2000</v>
      </c>
      <c r="D57" s="2"/>
      <c r="E57" s="2"/>
      <c r="F57" s="2"/>
    </row>
    <row r="58" ht="18" customHeight="1" spans="1:6">
      <c r="A58" s="124" t="s">
        <v>669</v>
      </c>
      <c r="B58" s="105" t="s">
        <v>670</v>
      </c>
      <c r="C58" s="155">
        <v>2000</v>
      </c>
      <c r="D58" s="2"/>
      <c r="E58" s="2"/>
      <c r="F58" s="2"/>
    </row>
    <row r="59" ht="18" customHeight="1" spans="1:6">
      <c r="A59" s="59"/>
      <c r="B59" s="57"/>
      <c r="C59" s="60"/>
      <c r="D59" s="2"/>
      <c r="E59" s="2"/>
      <c r="F59" s="2"/>
    </row>
    <row r="60" ht="18" customHeight="1" spans="1:6">
      <c r="A60" s="59"/>
      <c r="B60" s="57"/>
      <c r="C60" s="60"/>
      <c r="D60" s="2"/>
      <c r="E60" s="2"/>
      <c r="F60" s="2"/>
    </row>
    <row r="61" ht="18" customHeight="1" spans="1:6">
      <c r="A61" s="44" t="s">
        <v>408</v>
      </c>
      <c r="B61" s="45"/>
      <c r="C61" s="46">
        <f>C62+C63+C65+C64+C66+C67+C68+C69+C70</f>
        <v>11492</v>
      </c>
      <c r="D61" s="2"/>
      <c r="E61" s="2"/>
      <c r="F61" s="2"/>
    </row>
    <row r="62" ht="18" customHeight="1" spans="1:6">
      <c r="A62" s="59">
        <v>42471</v>
      </c>
      <c r="B62" s="134" t="s">
        <v>671</v>
      </c>
      <c r="C62" s="62">
        <v>2265</v>
      </c>
      <c r="D62" s="2"/>
      <c r="E62" s="2"/>
      <c r="F62" s="2"/>
    </row>
    <row r="63" ht="18" customHeight="1" spans="1:6">
      <c r="A63" s="58">
        <v>42491</v>
      </c>
      <c r="B63" s="134" t="s">
        <v>672</v>
      </c>
      <c r="C63" s="63">
        <v>5515</v>
      </c>
      <c r="D63" s="2"/>
      <c r="E63" s="2"/>
      <c r="F63" s="2"/>
    </row>
    <row r="64" ht="18" customHeight="1" spans="1:6">
      <c r="A64" s="58">
        <v>42498</v>
      </c>
      <c r="B64" s="134" t="s">
        <v>673</v>
      </c>
      <c r="C64" s="63">
        <v>856</v>
      </c>
      <c r="D64" s="2"/>
      <c r="E64" s="2"/>
      <c r="F64" s="2"/>
    </row>
    <row r="65" ht="18" customHeight="1" spans="1:6">
      <c r="A65" s="58">
        <v>42533</v>
      </c>
      <c r="B65" s="134" t="s">
        <v>674</v>
      </c>
      <c r="C65" s="63">
        <v>1034</v>
      </c>
      <c r="D65" s="2"/>
      <c r="E65" s="2"/>
      <c r="F65" s="2"/>
    </row>
    <row r="66" ht="18" customHeight="1" spans="1:6">
      <c r="A66" s="58">
        <v>42533</v>
      </c>
      <c r="B66" s="134" t="s">
        <v>675</v>
      </c>
      <c r="C66" s="63">
        <v>248</v>
      </c>
      <c r="D66" s="2"/>
      <c r="E66" s="2"/>
      <c r="F66" s="2"/>
    </row>
    <row r="67" ht="18" customHeight="1" spans="1:6">
      <c r="A67" s="58">
        <v>42561</v>
      </c>
      <c r="B67" s="134" t="s">
        <v>676</v>
      </c>
      <c r="C67" s="63">
        <v>1074</v>
      </c>
      <c r="D67" s="2"/>
      <c r="E67" s="2"/>
      <c r="F67" s="2"/>
    </row>
    <row r="68" ht="18" customHeight="1" spans="1:6">
      <c r="A68" s="58">
        <v>42598</v>
      </c>
      <c r="B68" s="134" t="s">
        <v>677</v>
      </c>
      <c r="C68" s="30">
        <v>500</v>
      </c>
      <c r="D68" s="2"/>
      <c r="E68" s="2"/>
      <c r="F68" s="2"/>
    </row>
    <row r="69" ht="18" customHeight="1" spans="1:6">
      <c r="A69" s="58"/>
      <c r="B69" s="64"/>
      <c r="C69" s="30"/>
      <c r="D69" s="2"/>
      <c r="E69" s="2"/>
      <c r="F69" s="2"/>
    </row>
    <row r="70" ht="18" customHeight="1" spans="1:6">
      <c r="A70" s="65"/>
      <c r="B70" s="66"/>
      <c r="C70" s="67"/>
      <c r="D70" s="2"/>
      <c r="E70" s="2"/>
      <c r="F70" s="2"/>
    </row>
    <row r="71" ht="18" customHeight="1" spans="1:6">
      <c r="A71" s="44" t="s">
        <v>412</v>
      </c>
      <c r="B71" s="45"/>
      <c r="C71" s="46">
        <f>C72+C73+C74+C75+C76+C77+C78+C79+C80+C81+C82</f>
        <v>11352.3</v>
      </c>
      <c r="D71" s="2"/>
      <c r="E71" s="2"/>
      <c r="F71" s="2"/>
    </row>
    <row r="72" ht="18" customHeight="1" spans="1:6">
      <c r="A72" s="59">
        <v>42498</v>
      </c>
      <c r="B72" s="134" t="s">
        <v>678</v>
      </c>
      <c r="C72" s="60">
        <v>9620.5</v>
      </c>
      <c r="D72" s="2"/>
      <c r="E72" s="2"/>
      <c r="F72" s="2"/>
    </row>
    <row r="73" ht="18" customHeight="1" spans="1:6">
      <c r="A73" s="59">
        <v>42529</v>
      </c>
      <c r="B73" s="134" t="s">
        <v>679</v>
      </c>
      <c r="C73" s="68">
        <v>1434</v>
      </c>
      <c r="D73" s="2"/>
      <c r="E73" s="2"/>
      <c r="F73" s="2"/>
    </row>
    <row r="74" ht="18" customHeight="1" spans="1:6">
      <c r="A74" s="59">
        <v>42561</v>
      </c>
      <c r="B74" s="134" t="s">
        <v>680</v>
      </c>
      <c r="C74" s="68">
        <v>297.8</v>
      </c>
      <c r="D74" s="2"/>
      <c r="E74" s="2"/>
      <c r="F74" s="2"/>
    </row>
    <row r="75" ht="18" customHeight="1" spans="1:6">
      <c r="A75" s="59"/>
      <c r="B75" s="57"/>
      <c r="C75" s="68"/>
      <c r="D75" s="2"/>
      <c r="E75" s="2"/>
      <c r="F75" s="2"/>
    </row>
    <row r="76" ht="18" customHeight="1" spans="1:6">
      <c r="A76" s="58"/>
      <c r="B76" s="57"/>
      <c r="C76" s="30"/>
      <c r="D76" s="2"/>
      <c r="E76" s="2"/>
      <c r="F76" s="2"/>
    </row>
    <row r="77" ht="18" customHeight="1" spans="1:6">
      <c r="A77" s="59"/>
      <c r="B77" s="56"/>
      <c r="C77" s="68"/>
      <c r="D77" s="2"/>
      <c r="E77" s="2"/>
      <c r="F77" s="2"/>
    </row>
    <row r="78" ht="18" customHeight="1" spans="1:6">
      <c r="A78" s="59"/>
      <c r="B78" s="56"/>
      <c r="C78" s="68"/>
      <c r="D78" s="2"/>
      <c r="E78" s="2"/>
      <c r="F78" s="2"/>
    </row>
    <row r="79" ht="18" customHeight="1" spans="1:6">
      <c r="A79" s="59"/>
      <c r="B79" s="56"/>
      <c r="C79" s="68"/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8"/>
      <c r="B81" s="56"/>
      <c r="C81" s="30"/>
      <c r="D81" s="2"/>
      <c r="E81" s="2"/>
      <c r="F81" s="2"/>
    </row>
    <row r="82" ht="18" customHeight="1" spans="1:6">
      <c r="A82" s="69"/>
      <c r="B82" s="70"/>
      <c r="C82" s="71"/>
      <c r="D82" s="2"/>
      <c r="E82" s="2"/>
      <c r="F82" s="2"/>
    </row>
    <row r="83" ht="18" customHeight="1" spans="1:6">
      <c r="A83" s="44" t="s">
        <v>413</v>
      </c>
      <c r="B83" s="45"/>
      <c r="C83" s="46">
        <f>C84+C85+C86+C87+C88+C89+C90+C91+C92</f>
        <v>7843</v>
      </c>
      <c r="D83" s="2"/>
      <c r="E83" s="2"/>
      <c r="F83" s="2"/>
    </row>
    <row r="84" ht="18" customHeight="1" spans="1:6">
      <c r="A84" s="350">
        <v>42460</v>
      </c>
      <c r="B84" s="345" t="s">
        <v>681</v>
      </c>
      <c r="C84" s="346">
        <v>7843</v>
      </c>
      <c r="D84" s="2"/>
      <c r="E84" s="2"/>
      <c r="F84" s="2"/>
    </row>
    <row r="85" ht="18" customHeight="1" spans="1:6">
      <c r="A85" s="59"/>
      <c r="B85" s="56"/>
      <c r="C85" s="68"/>
      <c r="D85" s="2"/>
      <c r="E85" s="2"/>
      <c r="F85" s="2"/>
    </row>
    <row r="86" ht="18" customHeight="1" spans="1:6">
      <c r="A86" s="59"/>
      <c r="B86" s="56"/>
      <c r="C86" s="68"/>
      <c r="D86" s="2"/>
      <c r="E86" s="2"/>
      <c r="F86" s="2"/>
    </row>
    <row r="87" ht="18" customHeight="1" spans="1:6">
      <c r="A87" s="59"/>
      <c r="B87" s="56"/>
      <c r="C87" s="68"/>
      <c r="D87" s="2"/>
      <c r="E87" s="2"/>
      <c r="F87" s="2"/>
    </row>
    <row r="88" ht="18" customHeight="1" spans="1:6">
      <c r="A88" s="59"/>
      <c r="B88" s="56"/>
      <c r="C88" s="68"/>
      <c r="D88" s="2"/>
      <c r="E88" s="2"/>
      <c r="F88" s="2"/>
    </row>
    <row r="89" ht="18" customHeight="1" spans="1:6">
      <c r="A89" s="59"/>
      <c r="B89" s="56"/>
      <c r="C89" s="68"/>
      <c r="D89" s="2"/>
      <c r="E89" s="2"/>
      <c r="F89" s="2"/>
    </row>
    <row r="90" ht="18" customHeight="1" spans="1:6">
      <c r="A90" s="59"/>
      <c r="B90" s="56"/>
      <c r="C90" s="68"/>
      <c r="D90" s="2"/>
      <c r="E90" s="2"/>
      <c r="F90" s="2"/>
    </row>
    <row r="91" ht="18" customHeight="1" spans="1:6">
      <c r="A91" s="59"/>
      <c r="B91" s="56"/>
      <c r="C91" s="68"/>
      <c r="D91" s="2"/>
      <c r="E91" s="2"/>
      <c r="F91" s="2"/>
    </row>
    <row r="92" ht="18" customHeight="1" spans="1:6">
      <c r="A92" s="50"/>
      <c r="B92" s="51"/>
      <c r="C92" s="46"/>
      <c r="D92" s="2"/>
      <c r="E92" s="2"/>
      <c r="F92" s="2"/>
    </row>
    <row r="93" ht="18" customHeight="1" spans="1:6">
      <c r="A93" s="44" t="s">
        <v>415</v>
      </c>
      <c r="B93" s="45"/>
      <c r="C93" s="46">
        <f>C94+C95+C96+C97+C98+C99+C100+C101+C102</f>
        <v>2980</v>
      </c>
      <c r="D93" s="2"/>
      <c r="E93" s="2"/>
      <c r="F93" s="2"/>
    </row>
    <row r="94" ht="18" customHeight="1" spans="1:6">
      <c r="A94" s="59">
        <v>42498</v>
      </c>
      <c r="B94" s="134" t="s">
        <v>682</v>
      </c>
      <c r="C94" s="60">
        <v>552</v>
      </c>
      <c r="D94" s="2"/>
      <c r="E94" s="2"/>
      <c r="F94" s="2"/>
    </row>
    <row r="95" ht="18" customHeight="1" spans="1:6">
      <c r="A95" s="59">
        <v>42561</v>
      </c>
      <c r="B95" s="127" t="s">
        <v>683</v>
      </c>
      <c r="C95" s="60">
        <v>955</v>
      </c>
      <c r="D95" s="2"/>
      <c r="E95" s="2"/>
      <c r="F95" s="2"/>
    </row>
    <row r="96" ht="18" customHeight="1" spans="1:6">
      <c r="A96" s="59">
        <v>42561</v>
      </c>
      <c r="B96" s="192" t="s">
        <v>684</v>
      </c>
      <c r="C96" s="60">
        <v>1353</v>
      </c>
      <c r="D96" s="2"/>
      <c r="E96" s="2"/>
      <c r="F96" s="2"/>
    </row>
    <row r="97" ht="18" customHeight="1" spans="1:6">
      <c r="A97" s="59">
        <v>42594</v>
      </c>
      <c r="B97" s="127" t="s">
        <v>685</v>
      </c>
      <c r="C97" s="60">
        <v>120</v>
      </c>
      <c r="D97" s="2"/>
      <c r="E97" s="2"/>
      <c r="F97" s="2"/>
    </row>
    <row r="98" ht="18" customHeight="1" spans="1:6">
      <c r="A98" s="59"/>
      <c r="B98" s="57"/>
      <c r="C98" s="60"/>
      <c r="D98" s="2"/>
      <c r="E98" s="2"/>
      <c r="F98" s="2"/>
    </row>
    <row r="99" ht="18" customHeight="1" spans="1:6">
      <c r="A99" s="59"/>
      <c r="B99" s="57"/>
      <c r="C99" s="60"/>
      <c r="D99" s="2"/>
      <c r="E99" s="2"/>
      <c r="F99" s="2"/>
    </row>
    <row r="100" ht="18" customHeight="1" spans="1:6">
      <c r="A100" s="59"/>
      <c r="B100" s="57"/>
      <c r="C100" s="60"/>
      <c r="D100" s="2"/>
      <c r="E100" s="2"/>
      <c r="F100" s="2"/>
    </row>
    <row r="101" ht="18" customHeight="1" spans="1:6">
      <c r="A101" s="59"/>
      <c r="B101" s="57"/>
      <c r="C101" s="60"/>
      <c r="D101" s="2"/>
      <c r="E101" s="2"/>
      <c r="F101" s="2"/>
    </row>
    <row r="102" ht="18" customHeight="1" spans="1:6">
      <c r="A102" s="72"/>
      <c r="B102" s="73"/>
      <c r="C102" s="49"/>
      <c r="D102" s="2"/>
      <c r="E102" s="2"/>
      <c r="F102" s="2"/>
    </row>
    <row r="103" ht="18" customHeight="1" spans="1:6">
      <c r="A103" s="74" t="s">
        <v>416</v>
      </c>
      <c r="B103" s="75"/>
      <c r="C103" s="46">
        <f>C104+C106+C105+C107+C108+C109+C110+C111+C112+C113</f>
        <v>0</v>
      </c>
      <c r="D103" s="76"/>
      <c r="E103" s="76"/>
      <c r="F103" s="76"/>
    </row>
    <row r="104" ht="18" customHeight="1" spans="1:6">
      <c r="A104" s="58"/>
      <c r="B104" s="56"/>
      <c r="C104" s="30"/>
      <c r="D104" s="2"/>
      <c r="E104" s="2"/>
      <c r="F104" s="2"/>
    </row>
    <row r="105" ht="18" customHeight="1" spans="1:6">
      <c r="A105" s="58"/>
      <c r="B105" s="56"/>
      <c r="C105" s="30"/>
      <c r="D105" s="2"/>
      <c r="E105" s="2"/>
      <c r="F105" s="2"/>
    </row>
    <row r="106" ht="18" customHeight="1" spans="1:6">
      <c r="A106" s="58"/>
      <c r="B106" s="56"/>
      <c r="C106" s="30"/>
      <c r="D106" s="2"/>
      <c r="E106" s="2"/>
      <c r="F106" s="2"/>
    </row>
    <row r="107" ht="18" customHeight="1" spans="1:6">
      <c r="A107" s="58"/>
      <c r="B107" s="56"/>
      <c r="C107" s="30"/>
      <c r="D107" s="2"/>
      <c r="E107" s="2"/>
      <c r="F107" s="2"/>
    </row>
    <row r="108" ht="18" customHeight="1" spans="1:6">
      <c r="A108" s="58"/>
      <c r="B108" s="56"/>
      <c r="C108" s="30"/>
      <c r="D108" s="2"/>
      <c r="E108" s="2"/>
      <c r="F108" s="2"/>
    </row>
    <row r="109" ht="18" customHeight="1" spans="1:6">
      <c r="A109" s="58"/>
      <c r="B109" s="56"/>
      <c r="C109" s="30"/>
      <c r="D109" s="2"/>
      <c r="E109" s="2"/>
      <c r="F109" s="2"/>
    </row>
    <row r="110" ht="18" customHeight="1" spans="1:6">
      <c r="A110" s="58" t="s">
        <v>296</v>
      </c>
      <c r="B110" s="56"/>
      <c r="C110" s="30"/>
      <c r="D110" s="2"/>
      <c r="E110" s="2"/>
      <c r="F110" s="2"/>
    </row>
    <row r="111" ht="18" customHeight="1" spans="1:6">
      <c r="A111" s="59"/>
      <c r="B111" s="56"/>
      <c r="C111" s="30"/>
      <c r="D111" s="2"/>
      <c r="E111" s="2"/>
      <c r="F111" s="2"/>
    </row>
    <row r="112" ht="18" customHeight="1" spans="1:6">
      <c r="A112" s="58"/>
      <c r="B112" s="77"/>
      <c r="C112" s="30"/>
      <c r="D112" s="2"/>
      <c r="E112" s="2"/>
      <c r="F112" s="2"/>
    </row>
    <row r="113" ht="18" customHeight="1" spans="1:6">
      <c r="A113" s="72"/>
      <c r="B113" s="73"/>
      <c r="C113" s="49"/>
      <c r="D113" s="2"/>
      <c r="E113" s="2"/>
      <c r="F113" s="2"/>
    </row>
    <row r="114" ht="18" customHeight="1" spans="1:6">
      <c r="A114" s="44" t="s">
        <v>419</v>
      </c>
      <c r="B114" s="45"/>
      <c r="C114" s="46">
        <f>C115+C119+C120+C121+C122+C123+C124+C125+C126+C127+C128+C129+C130</f>
        <v>4632</v>
      </c>
      <c r="D114" s="2"/>
      <c r="E114" s="2"/>
      <c r="F114" s="2"/>
    </row>
    <row r="115" ht="18" customHeight="1" spans="1:6">
      <c r="A115" s="197">
        <v>42432</v>
      </c>
      <c r="B115" s="365" t="s">
        <v>686</v>
      </c>
      <c r="C115" s="60">
        <v>200</v>
      </c>
      <c r="D115" s="2"/>
      <c r="E115" s="2"/>
      <c r="F115" s="2"/>
    </row>
    <row r="116" s="352" customFormat="1" ht="18" customHeight="1" spans="1:4">
      <c r="A116" s="230">
        <v>42468</v>
      </c>
      <c r="B116" s="353" t="s">
        <v>687</v>
      </c>
      <c r="C116" s="231">
        <v>2096</v>
      </c>
      <c r="D116" s="231"/>
    </row>
    <row r="117" s="352" customFormat="1" ht="18" customHeight="1" spans="1:4">
      <c r="A117" s="230">
        <v>42468</v>
      </c>
      <c r="B117" s="353" t="s">
        <v>688</v>
      </c>
      <c r="C117" s="231">
        <v>2531</v>
      </c>
      <c r="D117" s="231"/>
    </row>
    <row r="118" s="352" customFormat="1" ht="18" customHeight="1" spans="1:4">
      <c r="A118" s="230">
        <v>42468</v>
      </c>
      <c r="B118" s="353" t="s">
        <v>689</v>
      </c>
      <c r="C118" s="231">
        <v>256</v>
      </c>
      <c r="D118" s="231"/>
    </row>
    <row r="119" ht="18" customHeight="1" spans="1:6">
      <c r="A119" s="230">
        <v>42476</v>
      </c>
      <c r="B119" s="232" t="s">
        <v>690</v>
      </c>
      <c r="C119" s="233">
        <v>178</v>
      </c>
      <c r="D119" s="2"/>
      <c r="E119" s="2"/>
      <c r="F119" s="2"/>
    </row>
    <row r="120" ht="18" customHeight="1" spans="1:6">
      <c r="A120" s="223">
        <v>42490</v>
      </c>
      <c r="B120" s="200" t="s">
        <v>691</v>
      </c>
      <c r="C120" s="224">
        <v>715</v>
      </c>
      <c r="D120" s="2"/>
      <c r="E120" s="2"/>
      <c r="F120" s="2"/>
    </row>
    <row r="121" ht="18" customHeight="1" spans="1:6">
      <c r="A121" s="223">
        <v>42490</v>
      </c>
      <c r="B121" s="200" t="s">
        <v>692</v>
      </c>
      <c r="C121" s="224">
        <v>125</v>
      </c>
      <c r="D121" s="2"/>
      <c r="E121" s="2"/>
      <c r="F121" s="2"/>
    </row>
    <row r="122" ht="18" customHeight="1" spans="1:6">
      <c r="A122" s="223">
        <v>42504</v>
      </c>
      <c r="B122" s="200" t="s">
        <v>693</v>
      </c>
      <c r="C122" s="224">
        <v>717</v>
      </c>
      <c r="D122" s="2"/>
      <c r="E122" s="2"/>
      <c r="F122" s="2"/>
    </row>
    <row r="123" ht="18" customHeight="1" spans="1:6">
      <c r="A123" s="223">
        <v>42504</v>
      </c>
      <c r="B123" s="200" t="s">
        <v>694</v>
      </c>
      <c r="C123" s="224">
        <v>222</v>
      </c>
      <c r="D123" s="2"/>
      <c r="E123" s="2"/>
      <c r="F123" s="2"/>
    </row>
    <row r="124" ht="18" customHeight="1" spans="1:6">
      <c r="A124" s="223">
        <v>42504</v>
      </c>
      <c r="B124" s="200" t="s">
        <v>695</v>
      </c>
      <c r="C124" s="224">
        <v>180</v>
      </c>
      <c r="D124" s="2"/>
      <c r="E124" s="2"/>
      <c r="F124" s="2"/>
    </row>
    <row r="125" ht="18" customHeight="1" spans="1:6">
      <c r="A125" s="223">
        <v>42504</v>
      </c>
      <c r="B125" s="200" t="s">
        <v>696</v>
      </c>
      <c r="C125" s="224">
        <v>60</v>
      </c>
      <c r="D125" s="2"/>
      <c r="E125" s="2"/>
      <c r="F125" s="2"/>
    </row>
    <row r="126" ht="18" customHeight="1" spans="1:6">
      <c r="A126" s="223">
        <v>42504</v>
      </c>
      <c r="B126" s="200" t="s">
        <v>697</v>
      </c>
      <c r="C126" s="224">
        <v>1500</v>
      </c>
      <c r="D126" s="2"/>
      <c r="E126" s="2"/>
      <c r="F126" s="2"/>
    </row>
    <row r="127" ht="18" customHeight="1" spans="1:6">
      <c r="A127" s="197">
        <v>42512</v>
      </c>
      <c r="B127" s="202" t="s">
        <v>698</v>
      </c>
      <c r="C127" s="203">
        <v>190</v>
      </c>
      <c r="D127" s="2"/>
      <c r="E127" s="2"/>
      <c r="F127" s="2"/>
    </row>
    <row r="128" ht="18" customHeight="1" spans="1:6">
      <c r="A128" s="197">
        <v>42518</v>
      </c>
      <c r="B128" s="149" t="s">
        <v>699</v>
      </c>
      <c r="C128" s="126">
        <v>225</v>
      </c>
      <c r="D128" s="2"/>
      <c r="E128" s="2"/>
      <c r="F128" s="2"/>
    </row>
    <row r="129" ht="18" customHeight="1" spans="1:6">
      <c r="A129" s="197">
        <v>42518</v>
      </c>
      <c r="B129" s="149" t="s">
        <v>700</v>
      </c>
      <c r="C129" s="126">
        <v>150</v>
      </c>
      <c r="D129" s="2"/>
      <c r="E129" s="2"/>
      <c r="F129" s="2"/>
    </row>
    <row r="130" ht="18" customHeight="1" spans="1:6">
      <c r="A130" s="197">
        <v>42525</v>
      </c>
      <c r="B130" s="207" t="s">
        <v>701</v>
      </c>
      <c r="C130" s="155">
        <v>170</v>
      </c>
      <c r="D130" s="2"/>
      <c r="E130" s="2"/>
      <c r="F130" s="2"/>
    </row>
    <row r="131" ht="14.25" spans="1:3">
      <c r="A131" s="124">
        <v>42542</v>
      </c>
      <c r="B131" s="156" t="s">
        <v>702</v>
      </c>
      <c r="C131" s="155">
        <v>202</v>
      </c>
    </row>
    <row r="132" ht="14.25" spans="1:3">
      <c r="A132" s="124">
        <v>42542</v>
      </c>
      <c r="B132" s="156" t="s">
        <v>703</v>
      </c>
      <c r="C132" s="155">
        <v>45</v>
      </c>
    </row>
    <row r="133" ht="14.25" spans="1:3">
      <c r="A133" s="124">
        <v>42562</v>
      </c>
      <c r="B133" s="202" t="s">
        <v>704</v>
      </c>
      <c r="C133" s="137">
        <v>100</v>
      </c>
    </row>
    <row r="134" ht="14.25" spans="1:3">
      <c r="A134" s="124">
        <v>42573</v>
      </c>
      <c r="B134" s="154" t="s">
        <v>705</v>
      </c>
      <c r="C134" s="155">
        <v>350</v>
      </c>
    </row>
    <row r="135" ht="14.25" spans="1:3">
      <c r="A135" s="124">
        <v>42573</v>
      </c>
      <c r="B135" s="154" t="s">
        <v>706</v>
      </c>
      <c r="C135" s="155">
        <v>100</v>
      </c>
    </row>
    <row r="136" ht="14.25" spans="1:3">
      <c r="A136" s="124">
        <v>42586</v>
      </c>
      <c r="B136" s="152" t="s">
        <v>707</v>
      </c>
      <c r="C136" s="126">
        <v>800</v>
      </c>
    </row>
    <row r="137" ht="14.25" spans="1:3">
      <c r="A137" s="136">
        <v>42627</v>
      </c>
      <c r="B137" s="125" t="s">
        <v>708</v>
      </c>
      <c r="C137" s="137">
        <v>28</v>
      </c>
    </row>
    <row r="141" spans="1:3">
      <c r="A141" s="214">
        <v>42613</v>
      </c>
      <c r="B141" s="280" t="s">
        <v>709</v>
      </c>
      <c r="C141">
        <v>3575</v>
      </c>
    </row>
  </sheetData>
  <mergeCells count="14">
    <mergeCell ref="A2:F2"/>
    <mergeCell ref="D7:F7"/>
    <mergeCell ref="A8:F8"/>
    <mergeCell ref="A17:C17"/>
    <mergeCell ref="A34:C34"/>
    <mergeCell ref="A35:B35"/>
    <mergeCell ref="A36:B36"/>
    <mergeCell ref="A43:B43"/>
    <mergeCell ref="A44:B44"/>
    <mergeCell ref="A61:B61"/>
    <mergeCell ref="A71:B71"/>
    <mergeCell ref="A83:B83"/>
    <mergeCell ref="A93:B93"/>
    <mergeCell ref="A114:B114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3"/>
  <sheetViews>
    <sheetView topLeftCell="A31" workbookViewId="0">
      <selection activeCell="B71" sqref="B7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74</v>
      </c>
      <c r="C3" s="7" t="s">
        <v>367</v>
      </c>
      <c r="D3" s="8" t="s">
        <v>75</v>
      </c>
      <c r="E3" s="8" t="s">
        <v>23</v>
      </c>
      <c r="F3" s="9">
        <v>18679739066</v>
      </c>
    </row>
    <row r="4" ht="18" customHeight="1" spans="1:6">
      <c r="A4" s="5" t="s">
        <v>3</v>
      </c>
      <c r="B4" s="6" t="s">
        <v>73</v>
      </c>
      <c r="C4" s="7" t="s">
        <v>368</v>
      </c>
      <c r="D4" s="10">
        <v>42428</v>
      </c>
      <c r="E4" s="8" t="s">
        <v>369</v>
      </c>
      <c r="F4" s="8"/>
    </row>
    <row r="5" ht="18" customHeight="1" spans="1:6">
      <c r="A5" s="5" t="s">
        <v>370</v>
      </c>
      <c r="B5" s="11"/>
      <c r="C5" s="7" t="s">
        <v>371</v>
      </c>
      <c r="D5" s="10"/>
      <c r="E5" s="8" t="s">
        <v>372</v>
      </c>
      <c r="F5" s="358">
        <v>42658</v>
      </c>
    </row>
    <row r="6" ht="18" customHeight="1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0.889771794277036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ht="18" customHeight="1" spans="1:6">
      <c r="A13" s="20">
        <v>279622.26</v>
      </c>
      <c r="B13" s="20"/>
      <c r="C13" s="21"/>
      <c r="D13" s="21">
        <f>A13+B13-C13</f>
        <v>279622.26</v>
      </c>
      <c r="E13" s="20"/>
      <c r="F13" s="12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ht="18" customHeight="1" spans="1:6">
      <c r="A15" s="13">
        <v>248800</v>
      </c>
      <c r="B15" s="22"/>
      <c r="C15" s="15"/>
      <c r="D15" s="23">
        <f>A15+B15-C15</f>
        <v>248800</v>
      </c>
      <c r="E15" s="22"/>
      <c r="F15" s="22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>
        <v>42406</v>
      </c>
      <c r="C19" s="32">
        <v>6000</v>
      </c>
      <c r="D19" s="2"/>
      <c r="E19" s="2"/>
      <c r="F19" s="2"/>
    </row>
    <row r="20" ht="18" customHeight="1" spans="1:6">
      <c r="A20" s="8" t="s">
        <v>396</v>
      </c>
      <c r="B20" s="33">
        <v>42428</v>
      </c>
      <c r="C20" s="32">
        <v>14000</v>
      </c>
      <c r="D20" s="2"/>
      <c r="E20" s="2"/>
      <c r="F20" s="2"/>
    </row>
    <row r="21" ht="18" customHeight="1" spans="1:6">
      <c r="A21" s="8" t="s">
        <v>397</v>
      </c>
      <c r="B21" s="33">
        <v>42466</v>
      </c>
      <c r="C21" s="30">
        <v>50000</v>
      </c>
      <c r="D21" s="2"/>
      <c r="E21" s="2"/>
      <c r="F21" s="2"/>
    </row>
    <row r="22" ht="18" customHeight="1" spans="1:6">
      <c r="A22" s="8" t="s">
        <v>398</v>
      </c>
      <c r="B22" s="33">
        <v>42518</v>
      </c>
      <c r="C22" s="30">
        <v>110000</v>
      </c>
      <c r="D22" s="2"/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180000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68800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C35+C42</f>
        <v>127444.5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C36+C37+C40+C41</f>
        <v>3500</v>
      </c>
      <c r="D35" s="2"/>
      <c r="E35" s="2"/>
      <c r="F35" s="2"/>
    </row>
    <row r="36" ht="18" customHeight="1" spans="1:6">
      <c r="A36" s="223">
        <v>42432</v>
      </c>
      <c r="B36" s="359" t="s">
        <v>710</v>
      </c>
      <c r="C36" s="360">
        <v>1000</v>
      </c>
      <c r="D36" s="2"/>
      <c r="E36" s="2"/>
      <c r="F36" s="2"/>
    </row>
    <row r="37" s="352" customFormat="1" ht="18" customHeight="1" spans="1:4">
      <c r="A37" s="230">
        <v>42468</v>
      </c>
      <c r="B37" s="353" t="s">
        <v>711</v>
      </c>
      <c r="C37" s="231">
        <v>2500</v>
      </c>
      <c r="D37" s="231"/>
    </row>
    <row r="38" ht="18" customHeight="1" spans="1:4">
      <c r="A38" s="197">
        <v>42518</v>
      </c>
      <c r="B38" s="149" t="s">
        <v>712</v>
      </c>
      <c r="C38" s="126">
        <v>6500</v>
      </c>
      <c r="D38" s="361"/>
    </row>
    <row r="39" ht="18" customHeight="1" spans="1:6">
      <c r="A39" s="124">
        <v>42565</v>
      </c>
      <c r="B39" s="154" t="s">
        <v>713</v>
      </c>
      <c r="C39" s="155">
        <v>2500</v>
      </c>
      <c r="D39" s="2"/>
      <c r="E39" s="2"/>
      <c r="F39" s="2"/>
    </row>
    <row r="40" ht="18" customHeight="1" spans="1:6">
      <c r="A40" s="50"/>
      <c r="B40" s="51"/>
      <c r="C40" s="46"/>
      <c r="D40" s="2"/>
      <c r="E40" s="2"/>
      <c r="F40" s="2"/>
    </row>
    <row r="41" ht="18" customHeight="1" spans="1:6">
      <c r="A41" s="50"/>
      <c r="B41" s="51"/>
      <c r="C41" s="46"/>
      <c r="D41" s="2"/>
      <c r="E41" s="2"/>
      <c r="F41" s="2"/>
    </row>
    <row r="42" ht="18" customHeight="1" spans="1:6">
      <c r="A42" s="44" t="s">
        <v>405</v>
      </c>
      <c r="B42" s="45"/>
      <c r="C42" s="46">
        <f>C43+C63+C74+C86+C96+C106+C117</f>
        <v>123944.5</v>
      </c>
      <c r="D42" s="2"/>
      <c r="E42" s="2"/>
      <c r="F42" s="2"/>
    </row>
    <row r="43" ht="18" customHeight="1" spans="1:6">
      <c r="A43" s="44" t="s">
        <v>406</v>
      </c>
      <c r="B43" s="45"/>
      <c r="C43" s="46">
        <f>C44+C45+C46+C47+C48+C49+C50+C51+C52+C53+C56+C62</f>
        <v>54000</v>
      </c>
      <c r="D43" s="2"/>
      <c r="E43" s="2"/>
      <c r="F43" s="2"/>
    </row>
    <row r="44" ht="18" customHeight="1" spans="1:6">
      <c r="A44" s="347">
        <v>42455</v>
      </c>
      <c r="B44" s="206" t="s">
        <v>714</v>
      </c>
      <c r="C44" s="231">
        <v>3000</v>
      </c>
      <c r="D44" s="2"/>
      <c r="E44" s="2"/>
      <c r="F44" s="2"/>
    </row>
    <row r="45" ht="18" customHeight="1" spans="1:6">
      <c r="A45" s="230">
        <v>42476</v>
      </c>
      <c r="B45" s="232" t="s">
        <v>715</v>
      </c>
      <c r="C45" s="233">
        <v>8000</v>
      </c>
      <c r="D45" s="2"/>
      <c r="E45" s="2"/>
      <c r="F45" s="2"/>
    </row>
    <row r="46" ht="18" customHeight="1" spans="1:6">
      <c r="A46" s="223">
        <v>42490</v>
      </c>
      <c r="B46" s="200" t="s">
        <v>716</v>
      </c>
      <c r="C46" s="224">
        <v>3000</v>
      </c>
      <c r="D46" s="2"/>
      <c r="E46" s="2"/>
      <c r="F46" s="2"/>
    </row>
    <row r="47" ht="18" customHeight="1" spans="1:6">
      <c r="A47" s="223">
        <v>42504</v>
      </c>
      <c r="B47" s="200" t="s">
        <v>717</v>
      </c>
      <c r="C47" s="224">
        <v>3000</v>
      </c>
      <c r="D47" s="2"/>
      <c r="E47" s="2"/>
      <c r="F47" s="2"/>
    </row>
    <row r="48" ht="18" customHeight="1" spans="1:6">
      <c r="A48" s="197">
        <v>42518</v>
      </c>
      <c r="B48" s="82" t="s">
        <v>718</v>
      </c>
      <c r="C48" s="126">
        <v>4000</v>
      </c>
      <c r="D48" s="2"/>
      <c r="E48" s="2"/>
      <c r="F48" s="2"/>
    </row>
    <row r="49" ht="18" customHeight="1" spans="1:6">
      <c r="A49" s="197">
        <v>42518</v>
      </c>
      <c r="B49" s="82" t="s">
        <v>719</v>
      </c>
      <c r="C49" s="126">
        <v>3000</v>
      </c>
      <c r="D49" s="2"/>
      <c r="E49" s="2"/>
      <c r="F49" s="2"/>
    </row>
    <row r="50" ht="18" customHeight="1" spans="1:6">
      <c r="A50" s="197">
        <v>42525</v>
      </c>
      <c r="B50" s="207" t="s">
        <v>720</v>
      </c>
      <c r="C50" s="300">
        <v>4000</v>
      </c>
      <c r="D50" s="2"/>
      <c r="E50" s="2"/>
      <c r="F50" s="2"/>
    </row>
    <row r="51" ht="18" customHeight="1" spans="1:6">
      <c r="A51" s="124">
        <v>42540</v>
      </c>
      <c r="B51" s="201" t="s">
        <v>721</v>
      </c>
      <c r="C51" s="155">
        <v>8000</v>
      </c>
      <c r="D51" s="2"/>
      <c r="E51" s="2"/>
      <c r="F51" s="2"/>
    </row>
    <row r="52" ht="18" customHeight="1" spans="1:6">
      <c r="A52" s="124">
        <v>42540</v>
      </c>
      <c r="B52" s="201" t="s">
        <v>722</v>
      </c>
      <c r="C52" s="155">
        <v>8000</v>
      </c>
      <c r="D52" s="2"/>
      <c r="E52" s="2"/>
      <c r="F52" s="2"/>
    </row>
    <row r="53" ht="14.25" spans="1:6">
      <c r="A53" s="197">
        <v>42525</v>
      </c>
      <c r="B53" s="207" t="s">
        <v>720</v>
      </c>
      <c r="C53" s="300">
        <v>4000</v>
      </c>
      <c r="D53" s="2"/>
      <c r="E53" s="2"/>
      <c r="F53" s="2"/>
    </row>
    <row r="54" ht="18" customHeight="1" spans="1:6">
      <c r="A54" s="191">
        <v>42553</v>
      </c>
      <c r="B54" s="126" t="s">
        <v>723</v>
      </c>
      <c r="C54" s="126">
        <v>5000</v>
      </c>
      <c r="D54" s="2"/>
      <c r="E54" s="2"/>
      <c r="F54" s="2"/>
    </row>
    <row r="55" ht="18" customHeight="1" spans="1:6">
      <c r="A55" s="124">
        <v>42562</v>
      </c>
      <c r="B55" s="194" t="s">
        <v>724</v>
      </c>
      <c r="C55" s="155">
        <v>3000</v>
      </c>
      <c r="D55" s="2"/>
      <c r="E55" s="2"/>
      <c r="F55" s="2"/>
    </row>
    <row r="56" ht="18" customHeight="1" spans="1:6">
      <c r="A56" s="124">
        <v>42562</v>
      </c>
      <c r="B56" s="194" t="s">
        <v>725</v>
      </c>
      <c r="C56" s="155">
        <v>6000</v>
      </c>
      <c r="D56" s="2"/>
      <c r="E56" s="2"/>
      <c r="F56" s="2"/>
    </row>
    <row r="57" ht="18" customHeight="1" spans="1:6">
      <c r="A57" s="124">
        <v>42586</v>
      </c>
      <c r="B57" s="152" t="s">
        <v>726</v>
      </c>
      <c r="C57" s="126">
        <v>8000</v>
      </c>
      <c r="D57" s="2"/>
      <c r="E57" s="2"/>
      <c r="F57" s="2"/>
    </row>
    <row r="58" ht="18" customHeight="1" spans="1:6">
      <c r="A58" s="124">
        <v>42596</v>
      </c>
      <c r="B58" s="82" t="s">
        <v>727</v>
      </c>
      <c r="C58" s="126">
        <v>6000</v>
      </c>
      <c r="D58" s="2"/>
      <c r="E58" s="2"/>
      <c r="F58" s="2"/>
    </row>
    <row r="59" ht="18" customHeight="1" spans="1:6">
      <c r="A59" s="124"/>
      <c r="B59" s="194"/>
      <c r="C59" s="155"/>
      <c r="D59" s="2"/>
      <c r="E59" s="2"/>
      <c r="F59" s="2"/>
    </row>
    <row r="60" ht="18" customHeight="1" spans="1:6">
      <c r="A60" s="124"/>
      <c r="B60" s="194"/>
      <c r="C60" s="155"/>
      <c r="D60" s="2"/>
      <c r="E60" s="2"/>
      <c r="F60" s="2"/>
    </row>
    <row r="61" ht="18" customHeight="1" spans="1:6">
      <c r="A61" s="124"/>
      <c r="B61" s="194"/>
      <c r="C61" s="155"/>
      <c r="D61" s="2"/>
      <c r="E61" s="2"/>
      <c r="F61" s="2"/>
    </row>
    <row r="62" ht="18" customHeight="1" spans="1:6">
      <c r="A62" s="59"/>
      <c r="B62" s="57"/>
      <c r="C62" s="60"/>
      <c r="D62" s="2"/>
      <c r="E62" s="2"/>
      <c r="F62" s="2"/>
    </row>
    <row r="63" ht="18" customHeight="1" spans="1:6">
      <c r="A63" s="44" t="s">
        <v>408</v>
      </c>
      <c r="B63" s="45"/>
      <c r="C63" s="46">
        <f>C64+C66+C68+C67+C69+C70+C71+C72+C73</f>
        <v>8774</v>
      </c>
      <c r="D63" s="2"/>
      <c r="E63" s="2"/>
      <c r="F63" s="2"/>
    </row>
    <row r="64" ht="18" customHeight="1" spans="1:4">
      <c r="A64" s="223">
        <v>42432</v>
      </c>
      <c r="B64" s="359" t="s">
        <v>728</v>
      </c>
      <c r="C64" s="360">
        <v>3560</v>
      </c>
      <c r="D64" s="361"/>
    </row>
    <row r="65" ht="18" customHeight="1" spans="1:6">
      <c r="A65" s="220">
        <v>42485</v>
      </c>
      <c r="B65" s="221" t="s">
        <v>729</v>
      </c>
      <c r="C65" s="137">
        <v>4790</v>
      </c>
      <c r="D65" s="2"/>
      <c r="E65" s="2"/>
      <c r="F65" s="2"/>
    </row>
    <row r="66" ht="18" customHeight="1" spans="1:6">
      <c r="A66" s="58">
        <v>42490</v>
      </c>
      <c r="B66" s="150" t="s">
        <v>730</v>
      </c>
      <c r="C66" s="63">
        <v>1434</v>
      </c>
      <c r="D66" s="2"/>
      <c r="E66" s="2"/>
      <c r="F66" s="2"/>
    </row>
    <row r="67" ht="18" customHeight="1" spans="1:6">
      <c r="A67" s="58">
        <v>42491</v>
      </c>
      <c r="B67" s="150" t="s">
        <v>731</v>
      </c>
      <c r="C67" s="63">
        <v>1200</v>
      </c>
      <c r="D67" s="2"/>
      <c r="E67" s="2"/>
      <c r="F67" s="2"/>
    </row>
    <row r="68" ht="18" customHeight="1" spans="1:6">
      <c r="A68" s="58">
        <v>42533</v>
      </c>
      <c r="B68" s="150" t="s">
        <v>732</v>
      </c>
      <c r="C68" s="63">
        <v>1200</v>
      </c>
      <c r="D68" s="2"/>
      <c r="E68" s="2"/>
      <c r="F68" s="2"/>
    </row>
    <row r="69" ht="18" customHeight="1" spans="1:6">
      <c r="A69" s="58">
        <v>42561</v>
      </c>
      <c r="B69" s="150" t="s">
        <v>733</v>
      </c>
      <c r="C69" s="63">
        <v>600</v>
      </c>
      <c r="D69" s="2"/>
      <c r="E69" s="2"/>
      <c r="F69" s="2"/>
    </row>
    <row r="70" ht="18" customHeight="1" spans="1:6">
      <c r="A70" s="58">
        <v>42669</v>
      </c>
      <c r="B70" s="134" t="s">
        <v>734</v>
      </c>
      <c r="C70" s="63">
        <v>780</v>
      </c>
      <c r="D70" s="2"/>
      <c r="E70" s="2"/>
      <c r="F70" s="2"/>
    </row>
    <row r="71" ht="18" customHeight="1" spans="1:6">
      <c r="A71" s="58"/>
      <c r="B71" s="64"/>
      <c r="C71" s="30"/>
      <c r="D71" s="2"/>
      <c r="E71" s="2"/>
      <c r="F71" s="2"/>
    </row>
    <row r="72" ht="18" customHeight="1" spans="1:6">
      <c r="A72" s="58"/>
      <c r="B72" s="64"/>
      <c r="C72" s="30"/>
      <c r="D72" s="2"/>
      <c r="E72" s="2"/>
      <c r="F72" s="2"/>
    </row>
    <row r="73" ht="18" customHeight="1" spans="1:6">
      <c r="A73" s="65"/>
      <c r="B73" s="66"/>
      <c r="C73" s="67"/>
      <c r="D73" s="2"/>
      <c r="E73" s="2"/>
      <c r="F73" s="2"/>
    </row>
    <row r="74" ht="18" customHeight="1" spans="1:6">
      <c r="A74" s="44" t="s">
        <v>412</v>
      </c>
      <c r="B74" s="45"/>
      <c r="C74" s="46">
        <f>C75+C76+C77+C78+C79+C80+C81+C82+C83+C84+C85</f>
        <v>10707.5</v>
      </c>
      <c r="D74" s="2"/>
      <c r="E74" s="2"/>
      <c r="F74" s="2"/>
    </row>
    <row r="75" ht="18" customHeight="1" spans="1:6">
      <c r="A75" s="59">
        <v>42498</v>
      </c>
      <c r="B75" s="127" t="s">
        <v>735</v>
      </c>
      <c r="C75" s="60">
        <v>10707.5</v>
      </c>
      <c r="D75" s="2"/>
      <c r="E75" s="2"/>
      <c r="F75" s="2"/>
    </row>
    <row r="76" ht="18" customHeight="1" spans="1:6">
      <c r="A76" s="59"/>
      <c r="B76" s="56"/>
      <c r="C76" s="68"/>
      <c r="D76" s="2"/>
      <c r="E76" s="2"/>
      <c r="F76" s="2"/>
    </row>
    <row r="77" ht="18" customHeight="1" spans="1:6">
      <c r="A77" s="59"/>
      <c r="B77" s="56"/>
      <c r="C77" s="68"/>
      <c r="D77" s="2"/>
      <c r="E77" s="2"/>
      <c r="F77" s="2"/>
    </row>
    <row r="78" ht="18" customHeight="1" spans="1:6">
      <c r="A78" s="59"/>
      <c r="B78" s="57"/>
      <c r="C78" s="68"/>
      <c r="D78" s="2"/>
      <c r="E78" s="2"/>
      <c r="F78" s="2"/>
    </row>
    <row r="79" ht="18" customHeight="1" spans="1:6">
      <c r="A79" s="58"/>
      <c r="B79" s="57"/>
      <c r="C79" s="30"/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8"/>
      <c r="B84" s="56"/>
      <c r="C84" s="30"/>
      <c r="D84" s="2"/>
      <c r="E84" s="2"/>
      <c r="F84" s="2"/>
    </row>
    <row r="85" ht="18" customHeight="1" spans="1:6">
      <c r="A85" s="69"/>
      <c r="B85" s="70"/>
      <c r="C85" s="71"/>
      <c r="D85" s="2"/>
      <c r="E85" s="2"/>
      <c r="F85" s="2"/>
    </row>
    <row r="86" ht="18" customHeight="1" spans="1:6">
      <c r="A86" s="44" t="s">
        <v>413</v>
      </c>
      <c r="B86" s="45"/>
      <c r="C86" s="46">
        <f>C87+C88+C89+C90+C91+C92+C93+C94+C95</f>
        <v>17764</v>
      </c>
      <c r="D86" s="2"/>
      <c r="E86" s="2"/>
      <c r="F86" s="2"/>
    </row>
    <row r="87" ht="18" customHeight="1" spans="1:6">
      <c r="A87" s="347">
        <v>42443</v>
      </c>
      <c r="B87" s="206" t="s">
        <v>736</v>
      </c>
      <c r="C87" s="231">
        <v>17456</v>
      </c>
      <c r="D87" s="2"/>
      <c r="E87" s="2"/>
      <c r="F87" s="2"/>
    </row>
    <row r="88" ht="18" customHeight="1" spans="1:6">
      <c r="A88" s="344">
        <v>42461</v>
      </c>
      <c r="B88" s="345" t="s">
        <v>737</v>
      </c>
      <c r="C88" s="346">
        <v>308</v>
      </c>
      <c r="D88" s="2"/>
      <c r="E88" s="2"/>
      <c r="F88" s="2"/>
    </row>
    <row r="89" ht="18" customHeight="1" spans="1:6">
      <c r="A89" s="59"/>
      <c r="B89" s="56"/>
      <c r="C89" s="68"/>
      <c r="D89" s="2"/>
      <c r="E89" s="2"/>
      <c r="F89" s="2"/>
    </row>
    <row r="90" ht="18" customHeight="1" spans="1:6">
      <c r="A90" s="59"/>
      <c r="B90" s="56"/>
      <c r="C90" s="68"/>
      <c r="D90" s="2"/>
      <c r="E90" s="2"/>
      <c r="F90" s="2"/>
    </row>
    <row r="91" ht="18" customHeight="1" spans="1:6">
      <c r="A91" s="59"/>
      <c r="B91" s="56"/>
      <c r="C91" s="68"/>
      <c r="D91" s="2"/>
      <c r="E91" s="2"/>
      <c r="F91" s="2"/>
    </row>
    <row r="92" ht="18" customHeight="1" spans="1:6">
      <c r="A92" s="59"/>
      <c r="B92" s="56"/>
      <c r="C92" s="68"/>
      <c r="D92" s="2"/>
      <c r="E92" s="2"/>
      <c r="F92" s="2"/>
    </row>
    <row r="93" ht="18" customHeight="1" spans="1:6">
      <c r="A93" s="59"/>
      <c r="B93" s="56"/>
      <c r="C93" s="68"/>
      <c r="D93" s="2"/>
      <c r="E93" s="2"/>
      <c r="F93" s="2"/>
    </row>
    <row r="94" ht="18" customHeight="1" spans="1:6">
      <c r="A94" s="59"/>
      <c r="B94" s="56"/>
      <c r="C94" s="68"/>
      <c r="D94" s="2"/>
      <c r="E94" s="2"/>
      <c r="F94" s="2"/>
    </row>
    <row r="95" ht="18" customHeight="1" spans="1:6">
      <c r="A95" s="50"/>
      <c r="B95" s="51"/>
      <c r="C95" s="46"/>
      <c r="D95" s="2"/>
      <c r="E95" s="2"/>
      <c r="F95" s="2"/>
    </row>
    <row r="96" ht="18" customHeight="1" spans="1:6">
      <c r="A96" s="44" t="s">
        <v>415</v>
      </c>
      <c r="B96" s="45"/>
      <c r="C96" s="46">
        <f>C97+C98+C99+C100+C101+C102+C103+C104+C105</f>
        <v>342</v>
      </c>
      <c r="D96" s="2"/>
      <c r="E96" s="2"/>
      <c r="F96" s="2"/>
    </row>
    <row r="97" ht="18" customHeight="1" spans="1:6">
      <c r="A97" s="59">
        <v>42624</v>
      </c>
      <c r="B97" s="150" t="s">
        <v>738</v>
      </c>
      <c r="C97" s="60">
        <v>342</v>
      </c>
      <c r="D97" s="2"/>
      <c r="E97" s="2"/>
      <c r="F97" s="2"/>
    </row>
    <row r="98" ht="18" customHeight="1" spans="1:6">
      <c r="A98" s="59"/>
      <c r="B98" s="57"/>
      <c r="C98" s="60"/>
      <c r="D98" s="2"/>
      <c r="E98" s="2"/>
      <c r="F98" s="2"/>
    </row>
    <row r="99" ht="18" customHeight="1" spans="1:6">
      <c r="A99" s="59"/>
      <c r="B99" s="57"/>
      <c r="C99" s="60"/>
      <c r="D99" s="2"/>
      <c r="E99" s="2"/>
      <c r="F99" s="2"/>
    </row>
    <row r="100" ht="18" customHeight="1" spans="1:6">
      <c r="A100" s="59"/>
      <c r="B100" s="57"/>
      <c r="C100" s="60"/>
      <c r="D100" s="2"/>
      <c r="E100" s="2"/>
      <c r="F100" s="2"/>
    </row>
    <row r="101" ht="18" customHeight="1" spans="1:6">
      <c r="A101" s="59"/>
      <c r="B101" s="57"/>
      <c r="C101" s="60"/>
      <c r="D101" s="2"/>
      <c r="E101" s="2"/>
      <c r="F101" s="2"/>
    </row>
    <row r="102" ht="18" customHeight="1" spans="1:6">
      <c r="A102" s="59"/>
      <c r="B102" s="57"/>
      <c r="C102" s="60"/>
      <c r="D102" s="2"/>
      <c r="E102" s="2"/>
      <c r="F102" s="2"/>
    </row>
    <row r="103" ht="18" customHeight="1" spans="1:6">
      <c r="A103" s="59"/>
      <c r="B103" s="57"/>
      <c r="C103" s="60"/>
      <c r="D103" s="2"/>
      <c r="E103" s="2"/>
      <c r="F103" s="2"/>
    </row>
    <row r="104" ht="18" customHeight="1" spans="1:6">
      <c r="A104" s="59"/>
      <c r="B104" s="57"/>
      <c r="C104" s="60"/>
      <c r="D104" s="2"/>
      <c r="E104" s="2"/>
      <c r="F104" s="2"/>
    </row>
    <row r="105" ht="18" customHeight="1" spans="1:6">
      <c r="A105" s="72"/>
      <c r="B105" s="73"/>
      <c r="C105" s="49"/>
      <c r="D105" s="2"/>
      <c r="E105" s="2"/>
      <c r="F105" s="2"/>
    </row>
    <row r="106" ht="18" customHeight="1" spans="1:6">
      <c r="A106" s="74" t="s">
        <v>416</v>
      </c>
      <c r="B106" s="75"/>
      <c r="C106" s="46">
        <f>C107+C109+C108+C110+C111+C112+C113+C114+C115+C116</f>
        <v>0</v>
      </c>
      <c r="D106" s="76"/>
      <c r="E106" s="76"/>
      <c r="F106" s="76"/>
    </row>
    <row r="107" ht="18" customHeight="1" spans="1:6">
      <c r="A107" s="58"/>
      <c r="B107" s="56"/>
      <c r="C107" s="30"/>
      <c r="D107" s="2"/>
      <c r="E107" s="2"/>
      <c r="F107" s="2"/>
    </row>
    <row r="108" ht="18" customHeight="1" spans="1:6">
      <c r="A108" s="58"/>
      <c r="B108" s="56"/>
      <c r="C108" s="30"/>
      <c r="D108" s="2"/>
      <c r="E108" s="2"/>
      <c r="F108" s="2"/>
    </row>
    <row r="109" ht="18" customHeight="1" spans="1:6">
      <c r="A109" s="58"/>
      <c r="B109" s="56"/>
      <c r="C109" s="30"/>
      <c r="D109" s="2"/>
      <c r="E109" s="2"/>
      <c r="F109" s="2"/>
    </row>
    <row r="110" ht="18" customHeight="1" spans="1:6">
      <c r="A110" s="58"/>
      <c r="B110" s="56"/>
      <c r="C110" s="30"/>
      <c r="D110" s="2"/>
      <c r="E110" s="2"/>
      <c r="F110" s="2"/>
    </row>
    <row r="111" ht="18" customHeight="1" spans="1:6">
      <c r="A111" s="58"/>
      <c r="B111" s="56"/>
      <c r="C111" s="30"/>
      <c r="D111" s="2"/>
      <c r="E111" s="2"/>
      <c r="F111" s="2"/>
    </row>
    <row r="112" ht="18" customHeight="1" spans="1:6">
      <c r="A112" s="58"/>
      <c r="B112" s="56"/>
      <c r="C112" s="30"/>
      <c r="D112" s="2"/>
      <c r="E112" s="2"/>
      <c r="F112" s="2"/>
    </row>
    <row r="113" ht="18" customHeight="1" spans="1:6">
      <c r="A113" s="58" t="s">
        <v>296</v>
      </c>
      <c r="B113" s="56"/>
      <c r="C113" s="30"/>
      <c r="D113" s="2"/>
      <c r="E113" s="2"/>
      <c r="F113" s="2"/>
    </row>
    <row r="114" ht="18" customHeight="1" spans="1:6">
      <c r="A114" s="59"/>
      <c r="B114" s="56"/>
      <c r="C114" s="30"/>
      <c r="D114" s="2"/>
      <c r="E114" s="2"/>
      <c r="F114" s="2"/>
    </row>
    <row r="115" ht="18" customHeight="1" spans="1:6">
      <c r="A115" s="58"/>
      <c r="B115" s="77"/>
      <c r="C115" s="30"/>
      <c r="D115" s="2"/>
      <c r="E115" s="2"/>
      <c r="F115" s="2"/>
    </row>
    <row r="116" ht="18" customHeight="1" spans="1:6">
      <c r="A116" s="72"/>
      <c r="B116" s="73"/>
      <c r="C116" s="49"/>
      <c r="D116" s="2"/>
      <c r="E116" s="2"/>
      <c r="F116" s="2"/>
    </row>
    <row r="117" ht="18" customHeight="1" spans="1:6">
      <c r="A117" s="44" t="s">
        <v>419</v>
      </c>
      <c r="B117" s="45"/>
      <c r="C117" s="46">
        <f>C118+C119+C120+C121+C65+C123+C124+C125+C126+C127+C128+C129+C130</f>
        <v>32357</v>
      </c>
      <c r="D117" s="2"/>
      <c r="E117" s="2"/>
      <c r="F117" s="2"/>
    </row>
    <row r="118" ht="18" customHeight="1" spans="1:6">
      <c r="A118" s="347">
        <v>42441</v>
      </c>
      <c r="B118" s="362" t="s">
        <v>739</v>
      </c>
      <c r="C118" s="231">
        <v>1368</v>
      </c>
      <c r="D118" s="2"/>
      <c r="E118" s="2"/>
      <c r="F118" s="2"/>
    </row>
    <row r="119" ht="18" customHeight="1" spans="1:6">
      <c r="A119" s="347">
        <v>42455</v>
      </c>
      <c r="B119" s="206" t="s">
        <v>740</v>
      </c>
      <c r="C119" s="231">
        <v>40</v>
      </c>
      <c r="D119" s="2"/>
      <c r="E119" s="2"/>
      <c r="F119" s="2"/>
    </row>
    <row r="120" ht="18" customHeight="1" spans="1:6">
      <c r="A120" s="230">
        <v>42476</v>
      </c>
      <c r="B120" s="232" t="s">
        <v>741</v>
      </c>
      <c r="C120" s="233">
        <v>150</v>
      </c>
      <c r="D120" s="2"/>
      <c r="E120" s="2"/>
      <c r="F120" s="2"/>
    </row>
    <row r="121" ht="18" customHeight="1" spans="1:6">
      <c r="A121" s="230">
        <v>42476</v>
      </c>
      <c r="B121" s="232" t="s">
        <v>742</v>
      </c>
      <c r="C121" s="233">
        <v>1687</v>
      </c>
      <c r="D121" s="2"/>
      <c r="E121" s="2"/>
      <c r="F121" s="2"/>
    </row>
    <row r="122" ht="18" customHeight="1" spans="1:6">
      <c r="A122" s="214">
        <v>42498</v>
      </c>
      <c r="B122" s="211" t="s">
        <v>743</v>
      </c>
      <c r="C122" s="173">
        <v>650</v>
      </c>
      <c r="D122" s="2"/>
      <c r="E122" s="2"/>
      <c r="F122" s="2"/>
    </row>
    <row r="123" ht="18" customHeight="1" spans="1:6">
      <c r="A123" s="59">
        <v>42498</v>
      </c>
      <c r="B123" s="211" t="s">
        <v>744</v>
      </c>
      <c r="C123" s="173">
        <v>4420</v>
      </c>
      <c r="D123" s="2"/>
      <c r="E123" s="2"/>
      <c r="F123" s="2"/>
    </row>
    <row r="124" ht="18" customHeight="1" spans="1:6">
      <c r="A124" s="223">
        <v>42504</v>
      </c>
      <c r="B124" s="200" t="s">
        <v>745</v>
      </c>
      <c r="C124" s="224">
        <v>3000</v>
      </c>
      <c r="D124" s="2"/>
      <c r="E124" s="2"/>
      <c r="F124" s="2"/>
    </row>
    <row r="125" ht="18" customHeight="1" spans="1:6">
      <c r="A125" s="223">
        <v>42504</v>
      </c>
      <c r="B125" s="200" t="s">
        <v>746</v>
      </c>
      <c r="C125" s="224">
        <v>1060</v>
      </c>
      <c r="D125" s="2"/>
      <c r="E125" s="2"/>
      <c r="F125" s="2"/>
    </row>
    <row r="126" ht="18" customHeight="1" spans="1:6">
      <c r="A126" s="197">
        <v>42513</v>
      </c>
      <c r="B126" s="202" t="s">
        <v>747</v>
      </c>
      <c r="C126" s="203">
        <v>345</v>
      </c>
      <c r="D126" s="2"/>
      <c r="E126" s="2"/>
      <c r="F126" s="2"/>
    </row>
    <row r="127" ht="18" customHeight="1" spans="1:6">
      <c r="A127" s="197">
        <v>42513</v>
      </c>
      <c r="B127" s="202" t="s">
        <v>748</v>
      </c>
      <c r="C127" s="203">
        <v>5391</v>
      </c>
      <c r="D127" s="2"/>
      <c r="E127" s="2"/>
      <c r="F127" s="2"/>
    </row>
    <row r="128" ht="18" customHeight="1" spans="1:6">
      <c r="A128" s="197">
        <v>42518</v>
      </c>
      <c r="B128" s="149" t="s">
        <v>749</v>
      </c>
      <c r="C128" s="126">
        <v>5335</v>
      </c>
      <c r="D128" s="2"/>
      <c r="E128" s="2"/>
      <c r="F128" s="2"/>
    </row>
    <row r="129" ht="18" customHeight="1" spans="1:6">
      <c r="A129" s="197">
        <v>42525</v>
      </c>
      <c r="B129" s="207" t="s">
        <v>750</v>
      </c>
      <c r="C129" s="155">
        <v>3871</v>
      </c>
      <c r="D129" s="2"/>
      <c r="E129" s="2"/>
      <c r="F129" s="2"/>
    </row>
    <row r="130" ht="18" customHeight="1" spans="1:6">
      <c r="A130" s="197">
        <v>42525</v>
      </c>
      <c r="B130" s="207" t="s">
        <v>751</v>
      </c>
      <c r="C130" s="155">
        <v>900</v>
      </c>
      <c r="D130" s="2"/>
      <c r="E130" s="2"/>
      <c r="F130" s="2"/>
    </row>
    <row r="131" ht="14.25" spans="1:3">
      <c r="A131" s="124">
        <v>42542</v>
      </c>
      <c r="B131" s="156" t="s">
        <v>752</v>
      </c>
      <c r="C131" s="155">
        <v>5780</v>
      </c>
    </row>
    <row r="132" ht="14.25" spans="1:3">
      <c r="A132" s="124">
        <v>42542</v>
      </c>
      <c r="B132" s="156" t="s">
        <v>753</v>
      </c>
      <c r="C132" s="155">
        <v>1280</v>
      </c>
    </row>
    <row r="133" ht="14.25" spans="1:3">
      <c r="A133" s="124">
        <v>42548</v>
      </c>
      <c r="B133" s="189" t="s">
        <v>754</v>
      </c>
      <c r="C133" s="155">
        <v>3451</v>
      </c>
    </row>
    <row r="134" ht="14.25" spans="1:3">
      <c r="A134" s="191">
        <v>42553</v>
      </c>
      <c r="B134" s="126" t="s">
        <v>755</v>
      </c>
      <c r="C134" s="126">
        <v>300</v>
      </c>
    </row>
    <row r="135" ht="14.25" spans="1:3">
      <c r="A135" s="191">
        <v>42553</v>
      </c>
      <c r="B135" s="126" t="s">
        <v>756</v>
      </c>
      <c r="C135" s="126">
        <v>1116</v>
      </c>
    </row>
    <row r="136" ht="14.25" spans="1:3">
      <c r="A136" s="124">
        <v>42573</v>
      </c>
      <c r="B136" s="154" t="s">
        <v>757</v>
      </c>
      <c r="C136" s="155">
        <v>2650</v>
      </c>
    </row>
    <row r="137" ht="14.25" spans="1:3">
      <c r="A137" s="124">
        <v>42587</v>
      </c>
      <c r="B137" s="152" t="s">
        <v>758</v>
      </c>
      <c r="C137" s="126">
        <v>2695</v>
      </c>
    </row>
    <row r="138" ht="14.25" spans="1:3">
      <c r="A138" s="124">
        <v>42587</v>
      </c>
      <c r="B138" s="152" t="s">
        <v>759</v>
      </c>
      <c r="C138" s="126">
        <v>1615</v>
      </c>
    </row>
    <row r="139" ht="14.25" spans="1:3">
      <c r="A139" s="124">
        <v>42609</v>
      </c>
      <c r="B139" s="154" t="s">
        <v>760</v>
      </c>
      <c r="C139" s="155">
        <v>234</v>
      </c>
    </row>
    <row r="140" ht="14.25" spans="1:3">
      <c r="A140" s="124">
        <v>42609</v>
      </c>
      <c r="B140" s="154" t="s">
        <v>761</v>
      </c>
      <c r="C140" s="155">
        <v>462</v>
      </c>
    </row>
    <row r="141" ht="14.25" spans="1:3">
      <c r="A141" s="136">
        <v>42626</v>
      </c>
      <c r="B141" s="213" t="s">
        <v>762</v>
      </c>
      <c r="C141" s="137">
        <v>390</v>
      </c>
    </row>
    <row r="142" ht="14.25" spans="1:3">
      <c r="A142" s="124">
        <v>42654</v>
      </c>
      <c r="B142" s="125" t="s">
        <v>763</v>
      </c>
      <c r="C142" s="126">
        <v>450</v>
      </c>
    </row>
    <row r="143" ht="14.25" spans="1:3">
      <c r="A143" s="124">
        <v>42655</v>
      </c>
      <c r="B143" s="125" t="s">
        <v>764</v>
      </c>
      <c r="C143" s="126">
        <v>390</v>
      </c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2:B42"/>
    <mergeCell ref="A43:B43"/>
    <mergeCell ref="A63:B63"/>
    <mergeCell ref="A74:B74"/>
    <mergeCell ref="A86:B86"/>
    <mergeCell ref="A96:B96"/>
    <mergeCell ref="A117:B11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7"/>
  <sheetViews>
    <sheetView topLeftCell="A112" workbookViewId="0">
      <selection activeCell="B129" sqref="B129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5">
      <c r="A2" s="4"/>
      <c r="B2" s="4"/>
      <c r="C2" s="4"/>
      <c r="D2" s="4"/>
      <c r="E2" s="4"/>
    </row>
    <row r="3" ht="18" customHeight="1" spans="1:6">
      <c r="A3" s="5" t="s">
        <v>21</v>
      </c>
      <c r="B3" s="6" t="s">
        <v>78</v>
      </c>
      <c r="C3" s="7" t="s">
        <v>367</v>
      </c>
      <c r="D3" s="8" t="s">
        <v>79</v>
      </c>
      <c r="E3" s="8" t="s">
        <v>23</v>
      </c>
      <c r="F3" s="9">
        <v>15970187619</v>
      </c>
    </row>
    <row r="4" ht="18" customHeight="1" spans="1:6">
      <c r="A4" s="5" t="s">
        <v>3</v>
      </c>
      <c r="B4" s="6" t="s">
        <v>765</v>
      </c>
      <c r="C4" s="7" t="s">
        <v>368</v>
      </c>
      <c r="D4" s="10">
        <v>42434</v>
      </c>
      <c r="E4" s="8" t="s">
        <v>369</v>
      </c>
      <c r="F4" s="8"/>
    </row>
    <row r="5" ht="18" customHeight="1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/>
      <c r="C6" s="7" t="s">
        <v>9</v>
      </c>
      <c r="D6" s="12" t="s">
        <v>80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5">
      <c r="A8" s="12"/>
      <c r="B8" s="12"/>
      <c r="C8" s="12"/>
      <c r="D8" s="12"/>
      <c r="E8" s="12"/>
    </row>
    <row r="9" ht="18" customHeight="1" spans="1:6">
      <c r="A9" s="13" t="s">
        <v>374</v>
      </c>
      <c r="B9" s="14">
        <f>D15/D13</f>
        <v>0.930791009303957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28" t="s">
        <v>766</v>
      </c>
      <c r="F12" s="129"/>
    </row>
    <row r="13" ht="18" customHeight="1" spans="1:6">
      <c r="A13" s="20">
        <v>92193.5</v>
      </c>
      <c r="B13" s="20">
        <v>9000</v>
      </c>
      <c r="C13" s="21"/>
      <c r="D13" s="21">
        <f>A13+B13-C13</f>
        <v>101193.5</v>
      </c>
      <c r="E13" s="130" t="s">
        <v>767</v>
      </c>
      <c r="F13" s="131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130" t="s">
        <v>768</v>
      </c>
      <c r="F14" s="131"/>
    </row>
    <row r="15" ht="18" customHeight="1" spans="1:6">
      <c r="A15" s="13">
        <v>85190</v>
      </c>
      <c r="B15" s="22">
        <v>9000</v>
      </c>
      <c r="C15" s="15"/>
      <c r="D15" s="23">
        <f>A15+B15-C15</f>
        <v>94190</v>
      </c>
      <c r="E15" s="22"/>
      <c r="F15" s="22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/>
      <c r="B17" s="28"/>
      <c r="C17" s="29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>
        <v>42434</v>
      </c>
      <c r="C19" s="32">
        <v>10000</v>
      </c>
      <c r="D19" s="2"/>
      <c r="E19" s="2"/>
      <c r="F19" s="2"/>
    </row>
    <row r="20" ht="18" customHeight="1" spans="1:6">
      <c r="A20" s="8" t="s">
        <v>396</v>
      </c>
      <c r="B20" s="33" t="s">
        <v>769</v>
      </c>
      <c r="C20" s="32">
        <v>37000</v>
      </c>
      <c r="D20" s="2"/>
      <c r="E20" s="2"/>
      <c r="F20" s="2"/>
    </row>
    <row r="21" ht="18" customHeight="1" spans="1:6">
      <c r="A21" s="8" t="s">
        <v>397</v>
      </c>
      <c r="B21" s="33">
        <v>42486</v>
      </c>
      <c r="C21" s="30">
        <v>7000</v>
      </c>
      <c r="D21" s="2">
        <v>47</v>
      </c>
      <c r="E21" s="2"/>
      <c r="F21" s="2"/>
    </row>
    <row r="22" ht="18" customHeight="1" spans="1:6">
      <c r="A22" s="8" t="s">
        <v>397</v>
      </c>
      <c r="B22" s="33">
        <v>42488</v>
      </c>
      <c r="C22" s="30">
        <v>7000</v>
      </c>
      <c r="D22" s="2">
        <v>71</v>
      </c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61000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33190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41" t="s">
        <v>402</v>
      </c>
      <c r="B33" s="42"/>
      <c r="C33" s="43">
        <f>C34+C40</f>
        <v>43846</v>
      </c>
      <c r="D33" s="2"/>
      <c r="E33" s="2"/>
      <c r="F33" s="2"/>
    </row>
    <row r="34" ht="18" customHeight="1" spans="1:6">
      <c r="A34" s="44" t="s">
        <v>403</v>
      </c>
      <c r="B34" s="45"/>
      <c r="C34" s="46">
        <f>C35+C36+C38+C39</f>
        <v>1800</v>
      </c>
      <c r="D34" s="2"/>
      <c r="E34" s="2"/>
      <c r="F34" s="2"/>
    </row>
    <row r="35" s="352" customFormat="1" ht="18" customHeight="1" spans="1:4">
      <c r="A35" s="230">
        <v>42468</v>
      </c>
      <c r="B35" s="353" t="s">
        <v>770</v>
      </c>
      <c r="C35" s="231">
        <v>1200</v>
      </c>
      <c r="D35" s="231"/>
    </row>
    <row r="36" ht="18" customHeight="1" spans="1:6">
      <c r="A36" s="124">
        <v>42562</v>
      </c>
      <c r="B36" s="202" t="s">
        <v>771</v>
      </c>
      <c r="C36" s="137">
        <v>600</v>
      </c>
      <c r="D36" s="2"/>
      <c r="E36" s="2"/>
      <c r="F36" s="2"/>
    </row>
    <row r="37" ht="18" customHeight="1" spans="1:6">
      <c r="A37" s="124">
        <v>42586</v>
      </c>
      <c r="B37" s="152" t="s">
        <v>772</v>
      </c>
      <c r="C37" s="126">
        <v>300</v>
      </c>
      <c r="D37" s="2"/>
      <c r="E37" s="2"/>
      <c r="F37" s="2"/>
    </row>
    <row r="38" ht="18" customHeight="1" spans="1:6">
      <c r="A38" s="50"/>
      <c r="B38" s="51"/>
      <c r="C38" s="46"/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44" t="s">
        <v>405</v>
      </c>
      <c r="B40" s="45"/>
      <c r="C40" s="46">
        <f>C41+C55+C65+C77+C87+C97+C108</f>
        <v>42046</v>
      </c>
      <c r="D40" s="2"/>
      <c r="E40" s="2"/>
      <c r="F40" s="2"/>
    </row>
    <row r="41" ht="18" customHeight="1" spans="1:6">
      <c r="A41" s="44" t="s">
        <v>406</v>
      </c>
      <c r="B41" s="45"/>
      <c r="C41" s="46">
        <f>C42+C44+C45+C46+C47+C48+C49+C50+C51+C52+C53+C54</f>
        <v>7600</v>
      </c>
      <c r="D41" s="2"/>
      <c r="E41" s="2"/>
      <c r="F41" s="2"/>
    </row>
    <row r="42" s="352" customFormat="1" ht="18" customHeight="1" spans="1:4">
      <c r="A42" s="230">
        <v>42468</v>
      </c>
      <c r="B42" s="353" t="s">
        <v>773</v>
      </c>
      <c r="C42" s="231">
        <v>1300</v>
      </c>
      <c r="D42" s="231"/>
    </row>
    <row r="43" ht="18" customHeight="1" spans="1:6">
      <c r="A43" s="223">
        <v>42504</v>
      </c>
      <c r="B43" s="200" t="s">
        <v>774</v>
      </c>
      <c r="C43" s="224">
        <v>2000</v>
      </c>
      <c r="D43" s="2"/>
      <c r="E43" s="2"/>
      <c r="F43" s="2"/>
    </row>
    <row r="44" ht="18" customHeight="1" spans="1:6">
      <c r="A44" s="197">
        <v>42512</v>
      </c>
      <c r="B44" s="202" t="s">
        <v>775</v>
      </c>
      <c r="C44" s="203">
        <v>1500</v>
      </c>
      <c r="D44" s="2"/>
      <c r="E44" s="2"/>
      <c r="F44" s="2"/>
    </row>
    <row r="45" ht="18" customHeight="1" spans="1:6">
      <c r="A45" s="197">
        <v>42518</v>
      </c>
      <c r="B45" s="82" t="s">
        <v>776</v>
      </c>
      <c r="C45" s="126">
        <v>1000</v>
      </c>
      <c r="D45" s="2"/>
      <c r="E45" s="2"/>
      <c r="F45" s="2"/>
    </row>
    <row r="46" ht="18" customHeight="1" spans="1:6">
      <c r="A46" s="197">
        <v>42518</v>
      </c>
      <c r="B46" s="82" t="s">
        <v>777</v>
      </c>
      <c r="C46" s="126">
        <v>1000</v>
      </c>
      <c r="D46" s="2"/>
      <c r="E46" s="2"/>
      <c r="F46" s="2"/>
    </row>
    <row r="47" ht="18" customHeight="1" spans="1:6">
      <c r="A47" s="124">
        <v>42540</v>
      </c>
      <c r="B47" s="156" t="s">
        <v>778</v>
      </c>
      <c r="C47" s="155">
        <v>1000</v>
      </c>
      <c r="D47" s="2"/>
      <c r="E47" s="2"/>
      <c r="F47" s="2"/>
    </row>
    <row r="48" ht="18" customHeight="1" spans="1:6">
      <c r="A48" s="124">
        <v>42562</v>
      </c>
      <c r="B48" s="194" t="s">
        <v>779</v>
      </c>
      <c r="C48" s="155">
        <v>1800</v>
      </c>
      <c r="D48" s="2"/>
      <c r="E48" s="2"/>
      <c r="F48" s="2"/>
    </row>
    <row r="49" ht="18" customHeight="1" spans="1:6">
      <c r="A49" s="31"/>
      <c r="B49" s="56"/>
      <c r="C49" s="32"/>
      <c r="D49" s="2"/>
      <c r="E49" s="2"/>
      <c r="F49" s="2"/>
    </row>
    <row r="50" ht="18" customHeight="1" spans="1:6">
      <c r="A50" s="31"/>
      <c r="B50" s="56"/>
      <c r="C50" s="32"/>
      <c r="D50" s="2"/>
      <c r="E50" s="2"/>
      <c r="F50" s="2"/>
    </row>
    <row r="51" ht="18" customHeight="1" spans="1:6">
      <c r="A51" s="31"/>
      <c r="B51" s="57"/>
      <c r="C51" s="32"/>
      <c r="D51" s="2"/>
      <c r="E51" s="2"/>
      <c r="F51" s="2"/>
    </row>
    <row r="52" ht="18" customHeight="1" spans="1:6">
      <c r="A52" s="31"/>
      <c r="B52" s="57"/>
      <c r="C52" s="32"/>
      <c r="D52" s="2"/>
      <c r="E52" s="2"/>
      <c r="F52" s="2"/>
    </row>
    <row r="53" ht="18" customHeight="1" spans="1:6">
      <c r="A53" s="58"/>
      <c r="B53" s="57"/>
      <c r="C53" s="30"/>
      <c r="D53" s="2"/>
      <c r="E53" s="2"/>
      <c r="F53" s="2"/>
    </row>
    <row r="54" ht="18" customHeight="1" spans="1:6">
      <c r="A54" s="59"/>
      <c r="B54" s="57"/>
      <c r="C54" s="60"/>
      <c r="D54" s="2"/>
      <c r="E54" s="2"/>
      <c r="F54" s="2"/>
    </row>
    <row r="55" ht="18" customHeight="1" spans="1:6">
      <c r="A55" s="44" t="s">
        <v>408</v>
      </c>
      <c r="B55" s="45"/>
      <c r="C55" s="46">
        <f>C56+C57+C59+C58+C60+C61+C62+C63+C64</f>
        <v>3365</v>
      </c>
      <c r="D55" s="2"/>
      <c r="E55" s="2"/>
      <c r="F55" s="2"/>
    </row>
    <row r="56" ht="18" customHeight="1" spans="1:6">
      <c r="A56" s="59">
        <v>42471</v>
      </c>
      <c r="B56" s="134" t="s">
        <v>780</v>
      </c>
      <c r="C56" s="62">
        <v>1460</v>
      </c>
      <c r="D56" s="2"/>
      <c r="E56" s="2"/>
      <c r="F56" s="2"/>
    </row>
    <row r="57" ht="18" customHeight="1" spans="1:6">
      <c r="A57" s="58">
        <v>42490</v>
      </c>
      <c r="B57" s="134" t="s">
        <v>781</v>
      </c>
      <c r="C57" s="63">
        <v>120</v>
      </c>
      <c r="D57" s="2"/>
      <c r="E57" s="2"/>
      <c r="F57" s="2"/>
    </row>
    <row r="58" ht="18" customHeight="1" spans="1:6">
      <c r="A58" s="58">
        <v>42491</v>
      </c>
      <c r="B58" s="134" t="s">
        <v>782</v>
      </c>
      <c r="C58" s="63">
        <v>1145</v>
      </c>
      <c r="D58" s="2"/>
      <c r="E58" s="2"/>
      <c r="F58" s="2"/>
    </row>
    <row r="59" ht="18" customHeight="1" spans="1:6">
      <c r="A59" s="58">
        <v>42498</v>
      </c>
      <c r="B59" s="134" t="s">
        <v>783</v>
      </c>
      <c r="C59" s="63">
        <v>448</v>
      </c>
      <c r="D59" s="2"/>
      <c r="E59" s="2"/>
      <c r="F59" s="2"/>
    </row>
    <row r="60" ht="18" customHeight="1" spans="1:6">
      <c r="A60" s="58">
        <v>42571</v>
      </c>
      <c r="B60" s="134" t="s">
        <v>784</v>
      </c>
      <c r="C60" s="63">
        <v>192</v>
      </c>
      <c r="D60" s="2"/>
      <c r="E60" s="2"/>
      <c r="F60" s="2"/>
    </row>
    <row r="61" ht="18" customHeight="1" spans="1:6">
      <c r="A61" s="58"/>
      <c r="B61" s="57"/>
      <c r="C61" s="63"/>
      <c r="D61" s="2"/>
      <c r="E61" s="2"/>
      <c r="F61" s="2"/>
    </row>
    <row r="62" ht="18" customHeight="1" spans="1:6">
      <c r="A62" s="58"/>
      <c r="B62" s="64"/>
      <c r="C62" s="30"/>
      <c r="D62" s="2"/>
      <c r="E62" s="2"/>
      <c r="F62" s="2"/>
    </row>
    <row r="63" ht="18" customHeight="1" spans="1:6">
      <c r="A63" s="58"/>
      <c r="B63" s="64"/>
      <c r="C63" s="30"/>
      <c r="D63" s="2"/>
      <c r="E63" s="2"/>
      <c r="F63" s="2"/>
    </row>
    <row r="64" ht="18" customHeight="1" spans="1:6">
      <c r="A64" s="65"/>
      <c r="B64" s="66"/>
      <c r="C64" s="67"/>
      <c r="D64" s="2"/>
      <c r="E64" s="2"/>
      <c r="F64" s="2"/>
    </row>
    <row r="65" ht="18" customHeight="1" spans="1:6">
      <c r="A65" s="44" t="s">
        <v>412</v>
      </c>
      <c r="B65" s="45"/>
      <c r="C65" s="46">
        <f>C66+C67+C68+C69+C70+C71+C72+C73+C74+C75+C76</f>
        <v>7911.5</v>
      </c>
      <c r="D65" s="2"/>
      <c r="E65" s="2"/>
      <c r="F65" s="2"/>
    </row>
    <row r="66" ht="18" customHeight="1" spans="1:6">
      <c r="A66" s="59">
        <v>42498</v>
      </c>
      <c r="B66" s="134" t="s">
        <v>785</v>
      </c>
      <c r="C66" s="60">
        <v>3629.5</v>
      </c>
      <c r="D66" s="2"/>
      <c r="E66" s="2"/>
      <c r="F66" s="2"/>
    </row>
    <row r="67" ht="18" customHeight="1" spans="1:6">
      <c r="A67" s="59">
        <v>42529</v>
      </c>
      <c r="B67" s="134" t="s">
        <v>786</v>
      </c>
      <c r="C67" s="68">
        <v>4282</v>
      </c>
      <c r="D67" s="2"/>
      <c r="E67" s="2"/>
      <c r="F67" s="2"/>
    </row>
    <row r="68" ht="18" customHeight="1" spans="1:6">
      <c r="A68" s="59"/>
      <c r="B68" s="56"/>
      <c r="C68" s="68"/>
      <c r="D68" s="2"/>
      <c r="E68" s="2"/>
      <c r="F68" s="2"/>
    </row>
    <row r="69" ht="18" customHeight="1" spans="1:6">
      <c r="A69" s="59"/>
      <c r="B69" s="57"/>
      <c r="C69" s="68"/>
      <c r="D69" s="2"/>
      <c r="E69" s="2"/>
      <c r="F69" s="2"/>
    </row>
    <row r="70" ht="18" customHeight="1" spans="1:6">
      <c r="A70" s="58"/>
      <c r="B70" s="57"/>
      <c r="C70" s="30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9"/>
      <c r="B74" s="56"/>
      <c r="C74" s="68"/>
      <c r="D74" s="2"/>
      <c r="E74" s="2"/>
      <c r="F74" s="2"/>
    </row>
    <row r="75" ht="18" customHeight="1" spans="1:6">
      <c r="A75" s="58"/>
      <c r="B75" s="56"/>
      <c r="C75" s="30"/>
      <c r="D75" s="2"/>
      <c r="E75" s="2"/>
      <c r="F75" s="2"/>
    </row>
    <row r="76" ht="18" customHeight="1" spans="1:6">
      <c r="A76" s="69"/>
      <c r="B76" s="70"/>
      <c r="C76" s="71"/>
      <c r="D76" s="2"/>
      <c r="E76" s="2"/>
      <c r="F76" s="2"/>
    </row>
    <row r="77" ht="18" customHeight="1" spans="1:6">
      <c r="A77" s="44" t="s">
        <v>413</v>
      </c>
      <c r="B77" s="45"/>
      <c r="C77" s="46">
        <f>C78+C79+C80+C81+C82+C83+C84+C85+C86</f>
        <v>3920</v>
      </c>
      <c r="D77" s="2"/>
      <c r="E77" s="2"/>
      <c r="F77" s="2"/>
    </row>
    <row r="78" ht="18" customHeight="1" spans="1:6">
      <c r="A78" s="344">
        <v>42461</v>
      </c>
      <c r="B78" s="345" t="s">
        <v>787</v>
      </c>
      <c r="C78" s="346">
        <v>116</v>
      </c>
      <c r="D78" s="2"/>
      <c r="E78" s="2"/>
      <c r="F78" s="2"/>
    </row>
    <row r="79" ht="18" customHeight="1" spans="1:6">
      <c r="A79" s="230">
        <v>42471</v>
      </c>
      <c r="B79" s="206" t="s">
        <v>788</v>
      </c>
      <c r="C79" s="231">
        <v>3804</v>
      </c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9"/>
      <c r="B85" s="56"/>
      <c r="C85" s="68"/>
      <c r="D85" s="2"/>
      <c r="E85" s="2"/>
      <c r="F85" s="2"/>
    </row>
    <row r="86" ht="18" customHeight="1" spans="1:6">
      <c r="A86" s="50"/>
      <c r="B86" s="51"/>
      <c r="C86" s="46"/>
      <c r="D86" s="2"/>
      <c r="E86" s="2"/>
      <c r="F86" s="2"/>
    </row>
    <row r="87" ht="18" customHeight="1" spans="1:6">
      <c r="A87" s="44" t="s">
        <v>415</v>
      </c>
      <c r="B87" s="45"/>
      <c r="C87" s="46">
        <f>C88+C89+C90+C91+C92+C93+C94+C95+C96</f>
        <v>1929</v>
      </c>
      <c r="D87" s="2"/>
      <c r="E87" s="2"/>
      <c r="F87" s="2"/>
    </row>
    <row r="88" ht="18" customHeight="1" spans="1:6">
      <c r="A88" s="59">
        <v>42498</v>
      </c>
      <c r="B88" s="134" t="s">
        <v>789</v>
      </c>
      <c r="C88" s="60">
        <v>1284</v>
      </c>
      <c r="D88" s="2"/>
      <c r="E88" s="2"/>
      <c r="F88" s="2"/>
    </row>
    <row r="89" ht="18" customHeight="1" spans="1:6">
      <c r="A89" s="59">
        <v>42530</v>
      </c>
      <c r="B89" s="134" t="s">
        <v>790</v>
      </c>
      <c r="C89" s="60">
        <v>570</v>
      </c>
      <c r="D89" s="2"/>
      <c r="E89" s="2"/>
      <c r="F89" s="2"/>
    </row>
    <row r="90" ht="18" customHeight="1" spans="1:6">
      <c r="A90" s="59">
        <v>42561</v>
      </c>
      <c r="B90" s="134" t="s">
        <v>791</v>
      </c>
      <c r="C90" s="60">
        <v>75</v>
      </c>
      <c r="D90" s="2"/>
      <c r="E90" s="2"/>
      <c r="F90" s="2"/>
    </row>
    <row r="91" ht="18" customHeight="1" spans="1:6">
      <c r="A91" s="59"/>
      <c r="B91" s="57"/>
      <c r="C91" s="60"/>
      <c r="D91" s="2"/>
      <c r="E91" s="2"/>
      <c r="F91" s="2"/>
    </row>
    <row r="92" ht="18" customHeight="1" spans="1:6">
      <c r="A92" s="59"/>
      <c r="B92" s="57"/>
      <c r="C92" s="60"/>
      <c r="D92" s="2"/>
      <c r="E92" s="2"/>
      <c r="F92" s="2"/>
    </row>
    <row r="93" ht="18" customHeight="1" spans="1:6">
      <c r="A93" s="59"/>
      <c r="B93" s="57"/>
      <c r="C93" s="60"/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59"/>
      <c r="B95" s="57"/>
      <c r="C95" s="60"/>
      <c r="D95" s="2"/>
      <c r="E95" s="2"/>
      <c r="F95" s="2"/>
    </row>
    <row r="96" ht="18" customHeight="1" spans="1:6">
      <c r="A96" s="72"/>
      <c r="B96" s="73"/>
      <c r="C96" s="49"/>
      <c r="D96" s="2"/>
      <c r="E96" s="2"/>
      <c r="F96" s="2"/>
    </row>
    <row r="97" ht="18" customHeight="1" spans="1:6">
      <c r="A97" s="74" t="s">
        <v>416</v>
      </c>
      <c r="B97" s="75"/>
      <c r="C97" s="46">
        <f>C98+C100+C99+C101+C111+C103+C104+C105+C106+C107</f>
        <v>6403</v>
      </c>
      <c r="D97" s="76"/>
      <c r="E97" s="76"/>
      <c r="F97" s="76"/>
    </row>
    <row r="98" ht="18" customHeight="1" spans="1:6">
      <c r="A98" s="347">
        <v>42455</v>
      </c>
      <c r="B98" s="206" t="s">
        <v>792</v>
      </c>
      <c r="C98" s="231">
        <v>400</v>
      </c>
      <c r="D98" s="2"/>
      <c r="E98" s="2"/>
      <c r="F98" s="2"/>
    </row>
    <row r="99" ht="18" customHeight="1" spans="1:6">
      <c r="A99" s="347">
        <v>42455</v>
      </c>
      <c r="B99" s="206" t="s">
        <v>793</v>
      </c>
      <c r="C99" s="231">
        <v>1675</v>
      </c>
      <c r="D99" s="2"/>
      <c r="E99" s="2"/>
      <c r="F99" s="2"/>
    </row>
    <row r="100" ht="18" customHeight="1" spans="1:6">
      <c r="A100" s="230">
        <v>42476</v>
      </c>
      <c r="B100" s="232" t="s">
        <v>794</v>
      </c>
      <c r="C100" s="233">
        <v>768</v>
      </c>
      <c r="D100" s="2"/>
      <c r="E100" s="2"/>
      <c r="F100" s="2"/>
    </row>
    <row r="101" ht="18" customHeight="1" spans="1:6">
      <c r="A101" s="355">
        <v>42476</v>
      </c>
      <c r="B101" s="200" t="s">
        <v>795</v>
      </c>
      <c r="C101" s="224">
        <v>1560</v>
      </c>
      <c r="D101" s="2"/>
      <c r="E101" s="2"/>
      <c r="F101" s="2"/>
    </row>
    <row r="102" ht="18" customHeight="1" spans="4:6">
      <c r="D102" s="2"/>
      <c r="E102" s="2"/>
      <c r="F102" s="2"/>
    </row>
    <row r="103" ht="18" customHeight="1" spans="1:6">
      <c r="A103" s="58"/>
      <c r="B103" s="56"/>
      <c r="C103" s="30"/>
      <c r="D103" s="2"/>
      <c r="E103" s="2"/>
      <c r="F103" s="2"/>
    </row>
    <row r="104" ht="18" customHeight="1" spans="1:6">
      <c r="A104" s="58" t="s">
        <v>296</v>
      </c>
      <c r="B104" s="56"/>
      <c r="C104" s="30"/>
      <c r="D104" s="2"/>
      <c r="E104" s="2"/>
      <c r="F104" s="2"/>
    </row>
    <row r="105" ht="18" customHeight="1" spans="1:6">
      <c r="A105" s="59"/>
      <c r="B105" s="56"/>
      <c r="C105" s="30"/>
      <c r="D105" s="2"/>
      <c r="E105" s="2"/>
      <c r="F105" s="2"/>
    </row>
    <row r="106" ht="18" customHeight="1" spans="1:6">
      <c r="A106" s="58"/>
      <c r="B106" s="77"/>
      <c r="C106" s="30"/>
      <c r="D106" s="2"/>
      <c r="E106" s="2"/>
      <c r="F106" s="2"/>
    </row>
    <row r="107" ht="18" customHeight="1" spans="1:6">
      <c r="A107" s="72"/>
      <c r="B107" s="73"/>
      <c r="C107" s="49"/>
      <c r="D107" s="2"/>
      <c r="E107" s="2"/>
      <c r="F107" s="2"/>
    </row>
    <row r="108" ht="18" customHeight="1" spans="1:6">
      <c r="A108" s="44" t="s">
        <v>419</v>
      </c>
      <c r="B108" s="45"/>
      <c r="C108" s="46">
        <f>C109+C110+C111+C114+C115+C116+C117+C118+C119+C120+C121+C122</f>
        <v>10917.5</v>
      </c>
      <c r="D108" s="2"/>
      <c r="E108" s="2"/>
      <c r="F108" s="2"/>
    </row>
    <row r="109" ht="18" customHeight="1" spans="1:6">
      <c r="A109" s="347">
        <v>42455</v>
      </c>
      <c r="B109" s="206" t="s">
        <v>796</v>
      </c>
      <c r="C109" s="231">
        <v>345</v>
      </c>
      <c r="D109" s="2"/>
      <c r="E109" s="2"/>
      <c r="F109" s="2"/>
    </row>
    <row r="110" s="352" customFormat="1" ht="18" customHeight="1" spans="1:4">
      <c r="A110" s="230">
        <v>42468</v>
      </c>
      <c r="B110" s="353" t="s">
        <v>797</v>
      </c>
      <c r="C110" s="231">
        <v>250.5</v>
      </c>
      <c r="D110" s="2"/>
    </row>
    <row r="111" ht="18" customHeight="1" spans="1:6">
      <c r="A111" s="220">
        <v>42485</v>
      </c>
      <c r="B111" s="356" t="s">
        <v>798</v>
      </c>
      <c r="C111" s="357">
        <v>2000</v>
      </c>
      <c r="D111" s="2"/>
      <c r="E111" s="2"/>
      <c r="F111" s="2"/>
    </row>
    <row r="112" ht="18" customHeight="1" spans="1:6">
      <c r="A112" s="197">
        <v>42512</v>
      </c>
      <c r="B112" s="202" t="s">
        <v>799</v>
      </c>
      <c r="C112" s="203">
        <v>70</v>
      </c>
      <c r="D112" s="2"/>
      <c r="E112" s="2"/>
      <c r="F112" s="2"/>
    </row>
    <row r="113" ht="18" customHeight="1" spans="1:6">
      <c r="A113" s="197">
        <v>42512</v>
      </c>
      <c r="B113" s="202" t="s">
        <v>800</v>
      </c>
      <c r="C113" s="203">
        <v>38</v>
      </c>
      <c r="D113" s="2"/>
      <c r="E113" s="2"/>
      <c r="F113" s="2"/>
    </row>
    <row r="114" ht="18" customHeight="1" spans="1:6">
      <c r="A114" s="197">
        <v>42518</v>
      </c>
      <c r="B114" s="149" t="s">
        <v>801</v>
      </c>
      <c r="C114" s="126">
        <v>75</v>
      </c>
      <c r="D114" s="2"/>
      <c r="E114" s="2"/>
      <c r="F114" s="2"/>
    </row>
    <row r="115" ht="18" customHeight="1" spans="1:6">
      <c r="A115" s="197">
        <v>42518</v>
      </c>
      <c r="B115" s="149" t="s">
        <v>802</v>
      </c>
      <c r="C115" s="126">
        <v>829</v>
      </c>
      <c r="D115" s="2"/>
      <c r="E115" s="2"/>
      <c r="F115" s="2"/>
    </row>
    <row r="116" ht="18" customHeight="1" spans="1:6">
      <c r="A116" s="197">
        <v>42540</v>
      </c>
      <c r="B116" s="177" t="s">
        <v>803</v>
      </c>
      <c r="C116" s="155">
        <v>1000</v>
      </c>
      <c r="D116" s="2"/>
      <c r="E116" s="2"/>
      <c r="F116" s="2"/>
    </row>
    <row r="117" ht="18" customHeight="1" spans="1:6">
      <c r="A117" s="124">
        <v>42542</v>
      </c>
      <c r="B117" s="156" t="s">
        <v>804</v>
      </c>
      <c r="C117" s="155">
        <v>900</v>
      </c>
      <c r="D117" s="2"/>
      <c r="E117" s="2"/>
      <c r="F117" s="2"/>
    </row>
    <row r="118" ht="18" customHeight="1" spans="1:6">
      <c r="A118" s="124">
        <v>42573</v>
      </c>
      <c r="B118" s="154" t="s">
        <v>805</v>
      </c>
      <c r="C118" s="155">
        <v>500</v>
      </c>
      <c r="D118" s="2"/>
      <c r="E118" s="2"/>
      <c r="F118" s="2"/>
    </row>
    <row r="119" ht="18" customHeight="1" spans="1:6">
      <c r="A119" s="124">
        <v>42587</v>
      </c>
      <c r="B119" s="152" t="s">
        <v>806</v>
      </c>
      <c r="C119" s="126">
        <v>500</v>
      </c>
      <c r="D119" s="2"/>
      <c r="E119" s="2"/>
      <c r="F119" s="2"/>
    </row>
    <row r="120" ht="18" customHeight="1" spans="1:6">
      <c r="A120" s="124">
        <v>42596</v>
      </c>
      <c r="B120" s="82" t="s">
        <v>807</v>
      </c>
      <c r="C120" s="126">
        <v>4518</v>
      </c>
      <c r="D120" s="2"/>
      <c r="E120" s="2"/>
      <c r="F120" s="2"/>
    </row>
    <row r="121" ht="18" customHeight="1" spans="1:6">
      <c r="A121" s="58"/>
      <c r="B121" s="57"/>
      <c r="C121" s="30"/>
      <c r="D121" s="2"/>
      <c r="E121" s="2"/>
      <c r="F121" s="2"/>
    </row>
    <row r="122" ht="18" customHeight="1" spans="1:6">
      <c r="A122" s="78"/>
      <c r="B122" s="79"/>
      <c r="C122" s="80"/>
      <c r="D122" s="2"/>
      <c r="E122" s="2"/>
      <c r="F122" s="2"/>
    </row>
    <row r="123" spans="1:3">
      <c r="A123" s="58"/>
      <c r="B123" s="57"/>
      <c r="C123" s="30"/>
    </row>
    <row r="124" spans="1:3">
      <c r="A124" s="58"/>
      <c r="B124" s="57"/>
      <c r="C124" s="30"/>
    </row>
    <row r="125" ht="14.25" spans="1:3">
      <c r="A125" s="78"/>
      <c r="B125" s="79"/>
      <c r="C125" s="80"/>
    </row>
    <row r="127" spans="1:3">
      <c r="A127" s="214">
        <v>42613</v>
      </c>
      <c r="B127" s="280" t="s">
        <v>808</v>
      </c>
      <c r="C127">
        <v>3575</v>
      </c>
    </row>
  </sheetData>
  <mergeCells count="16">
    <mergeCell ref="A2:E2"/>
    <mergeCell ref="D7:F7"/>
    <mergeCell ref="A8:E8"/>
    <mergeCell ref="E12:F12"/>
    <mergeCell ref="E13:F13"/>
    <mergeCell ref="E14:F14"/>
    <mergeCell ref="A17:B17"/>
    <mergeCell ref="A33:B33"/>
    <mergeCell ref="A34:B34"/>
    <mergeCell ref="A40:B40"/>
    <mergeCell ref="A41:B41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 horizontalDpi="180" verticalDpi="18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7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5">
      <c r="A2" s="4"/>
      <c r="B2" s="4"/>
      <c r="C2" s="4"/>
      <c r="D2" s="4"/>
      <c r="E2" s="4"/>
    </row>
    <row r="3" spans="1:6">
      <c r="A3" s="5" t="s">
        <v>21</v>
      </c>
      <c r="B3" s="6" t="s">
        <v>82</v>
      </c>
      <c r="C3" s="7" t="s">
        <v>367</v>
      </c>
      <c r="D3" s="8" t="s">
        <v>809</v>
      </c>
      <c r="E3" s="8" t="s">
        <v>23</v>
      </c>
      <c r="F3" s="9">
        <v>13766326785</v>
      </c>
    </row>
    <row r="4" spans="1:6">
      <c r="A4" s="5" t="s">
        <v>3</v>
      </c>
      <c r="B4" s="6" t="s">
        <v>810</v>
      </c>
      <c r="C4" s="7" t="s">
        <v>368</v>
      </c>
      <c r="D4" s="10">
        <v>42441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A15/A13</f>
        <v>0.863668832440354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67155.37</v>
      </c>
      <c r="B13" s="20">
        <v>13000</v>
      </c>
      <c r="C13" s="21"/>
      <c r="D13" s="21">
        <f>A13+B13-C13</f>
        <v>80155.37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58000</v>
      </c>
      <c r="B15" s="22">
        <v>13000</v>
      </c>
      <c r="C15" s="15"/>
      <c r="D15" s="23">
        <f>A15+B15-C15</f>
        <v>71000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/>
      <c r="B17" s="28"/>
      <c r="C17" s="29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42384</v>
      </c>
      <c r="C19" s="32">
        <v>3000</v>
      </c>
      <c r="D19" s="2"/>
      <c r="E19" s="2"/>
      <c r="F19" s="2"/>
    </row>
    <row r="20" spans="1:6">
      <c r="A20" s="8" t="s">
        <v>396</v>
      </c>
      <c r="B20" s="33">
        <v>42442</v>
      </c>
      <c r="C20" s="32">
        <v>150000</v>
      </c>
      <c r="D20" s="2"/>
      <c r="E20" s="2"/>
      <c r="F20" s="2"/>
    </row>
    <row r="21" spans="1:6">
      <c r="A21" s="8" t="s">
        <v>397</v>
      </c>
      <c r="B21" s="33">
        <v>42448</v>
      </c>
      <c r="C21" s="30">
        <v>-82000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71000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ht="14.25" spans="1:6">
      <c r="A31" s="37"/>
      <c r="B31" s="37"/>
      <c r="C31" s="38"/>
      <c r="D31" s="36"/>
      <c r="E31" s="36"/>
      <c r="F31" s="36"/>
    </row>
    <row r="32" spans="1:6">
      <c r="A32" s="41" t="s">
        <v>402</v>
      </c>
      <c r="B32" s="42"/>
      <c r="C32" s="43">
        <f>C33+C40</f>
        <v>39538</v>
      </c>
      <c r="D32" s="36"/>
      <c r="E32" s="36"/>
      <c r="F32" s="36"/>
    </row>
    <row r="33" spans="1:6">
      <c r="A33" s="44" t="s">
        <v>403</v>
      </c>
      <c r="B33" s="45"/>
      <c r="C33" s="46">
        <f>C34+C35+C38+C39</f>
        <v>1800</v>
      </c>
      <c r="D33" s="40"/>
      <c r="E33" s="40"/>
      <c r="F33" s="40"/>
    </row>
    <row r="34" ht="14.25" spans="1:6">
      <c r="A34" s="223">
        <v>42490</v>
      </c>
      <c r="B34" s="200" t="s">
        <v>811</v>
      </c>
      <c r="C34" s="224">
        <v>1000</v>
      </c>
      <c r="D34" s="2"/>
      <c r="E34" s="2"/>
      <c r="F34" s="2"/>
    </row>
    <row r="35" ht="14.25" spans="1:6">
      <c r="A35" s="197">
        <v>42513</v>
      </c>
      <c r="B35" s="202" t="s">
        <v>812</v>
      </c>
      <c r="C35" s="235">
        <v>800</v>
      </c>
      <c r="D35" s="2"/>
      <c r="E35" s="2"/>
      <c r="F35" s="2"/>
    </row>
    <row r="36" spans="1:6">
      <c r="A36" s="50"/>
      <c r="B36" s="51"/>
      <c r="C36" s="46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C41+C55+C65+C77+C87+C97+C108</f>
        <v>37738</v>
      </c>
      <c r="D40" s="2"/>
      <c r="E40" s="2"/>
      <c r="F40" s="2"/>
    </row>
    <row r="41" spans="1:6">
      <c r="A41" s="44" t="s">
        <v>406</v>
      </c>
      <c r="B41" s="45"/>
      <c r="C41" s="46">
        <f>C43+C44+C45+C46+C47+C48+C49+C50+C51+C52+C53+C54</f>
        <v>13500</v>
      </c>
      <c r="D41" s="2"/>
      <c r="E41" s="2"/>
      <c r="F41" s="2"/>
    </row>
    <row r="42" s="352" customFormat="1" ht="18" customHeight="1" spans="1:4">
      <c r="A42" s="230">
        <v>42468</v>
      </c>
      <c r="B42" s="353" t="s">
        <v>813</v>
      </c>
      <c r="C42" s="231">
        <v>1247</v>
      </c>
      <c r="D42" s="231"/>
    </row>
    <row r="43" ht="14.25" spans="1:6">
      <c r="A43" s="223">
        <v>42490</v>
      </c>
      <c r="B43" s="354" t="s">
        <v>814</v>
      </c>
      <c r="C43" s="234">
        <v>2500</v>
      </c>
      <c r="D43" s="2"/>
      <c r="E43" s="2"/>
      <c r="F43" s="2"/>
    </row>
    <row r="44" ht="14.25" spans="1:6">
      <c r="A44" s="223">
        <v>42504</v>
      </c>
      <c r="B44" s="200" t="s">
        <v>815</v>
      </c>
      <c r="C44" s="224">
        <v>2000</v>
      </c>
      <c r="D44" s="2"/>
      <c r="E44" s="2"/>
      <c r="F44" s="2"/>
    </row>
    <row r="45" ht="14.25" spans="1:6">
      <c r="A45" s="197">
        <v>42512</v>
      </c>
      <c r="B45" s="202" t="s">
        <v>816</v>
      </c>
      <c r="C45" s="203">
        <v>2000</v>
      </c>
      <c r="D45" s="2"/>
      <c r="E45" s="2"/>
      <c r="F45" s="2"/>
    </row>
    <row r="46" ht="14.25" spans="1:6">
      <c r="A46" s="197">
        <v>42525</v>
      </c>
      <c r="B46" s="207" t="s">
        <v>817</v>
      </c>
      <c r="C46" s="300">
        <v>1500</v>
      </c>
      <c r="D46" s="2"/>
      <c r="E46" s="2"/>
      <c r="F46" s="2"/>
    </row>
    <row r="47" ht="14.25" spans="1:6">
      <c r="A47" s="197">
        <v>42525</v>
      </c>
      <c r="B47" s="207" t="s">
        <v>818</v>
      </c>
      <c r="C47" s="300">
        <v>1500</v>
      </c>
      <c r="D47" s="2"/>
      <c r="E47" s="2"/>
      <c r="F47" s="2"/>
    </row>
    <row r="48" ht="14.25" spans="1:6">
      <c r="A48" s="124">
        <v>42573</v>
      </c>
      <c r="B48" s="154" t="s">
        <v>819</v>
      </c>
      <c r="C48" s="155">
        <v>2000</v>
      </c>
      <c r="D48" s="2"/>
      <c r="E48" s="2"/>
      <c r="F48" s="2"/>
    </row>
    <row r="49" ht="14.25" spans="1:6">
      <c r="A49" s="124">
        <v>42596</v>
      </c>
      <c r="B49" s="82" t="s">
        <v>820</v>
      </c>
      <c r="C49" s="126">
        <v>2000</v>
      </c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6825</v>
      </c>
      <c r="D55" s="2"/>
      <c r="E55" s="2"/>
      <c r="F55" s="2"/>
    </row>
    <row r="56" ht="14.25" spans="1:6">
      <c r="A56" s="59">
        <v>42490</v>
      </c>
      <c r="B56" s="134" t="s">
        <v>821</v>
      </c>
      <c r="C56" s="62">
        <v>2112</v>
      </c>
      <c r="D56" s="2"/>
      <c r="E56" s="2"/>
      <c r="F56" s="2"/>
    </row>
    <row r="57" ht="16.5" spans="1:6">
      <c r="A57" s="58">
        <v>42533</v>
      </c>
      <c r="B57" s="192" t="s">
        <v>822</v>
      </c>
      <c r="C57" s="63">
        <v>70</v>
      </c>
      <c r="D57" s="2"/>
      <c r="E57" s="2"/>
      <c r="F57" s="2"/>
    </row>
    <row r="58" ht="16.5" spans="1:6">
      <c r="A58" s="58">
        <v>42541</v>
      </c>
      <c r="B58" s="127" t="s">
        <v>823</v>
      </c>
      <c r="C58" s="63">
        <v>3036</v>
      </c>
      <c r="D58" s="2"/>
      <c r="E58" s="2"/>
      <c r="F58" s="2"/>
    </row>
    <row r="59" ht="16.5" spans="1:6">
      <c r="A59" s="58">
        <v>42571</v>
      </c>
      <c r="B59" s="150" t="s">
        <v>824</v>
      </c>
      <c r="C59" s="63">
        <v>635</v>
      </c>
      <c r="D59" s="2"/>
      <c r="E59" s="2"/>
      <c r="F59" s="2"/>
    </row>
    <row r="60" ht="16.5" spans="1:6">
      <c r="A60" s="58">
        <v>42571</v>
      </c>
      <c r="B60" s="134" t="s">
        <v>825</v>
      </c>
      <c r="C60" s="63">
        <v>580</v>
      </c>
      <c r="D60" s="2"/>
      <c r="E60" s="2"/>
      <c r="F60" s="2"/>
    </row>
    <row r="61" ht="16.5" spans="1:6">
      <c r="A61" s="58">
        <v>42598</v>
      </c>
      <c r="B61" s="134" t="s">
        <v>826</v>
      </c>
      <c r="C61" s="63">
        <v>392</v>
      </c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3933.5</v>
      </c>
      <c r="D65" s="2"/>
      <c r="E65" s="2"/>
      <c r="F65" s="2"/>
    </row>
    <row r="66" spans="1:6">
      <c r="A66" s="59">
        <v>42530</v>
      </c>
      <c r="B66" s="127" t="s">
        <v>827</v>
      </c>
      <c r="C66" s="60">
        <v>3933.5</v>
      </c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8104.5</v>
      </c>
      <c r="D77" s="2"/>
      <c r="E77" s="2"/>
      <c r="F77" s="2"/>
    </row>
    <row r="78" spans="1:6">
      <c r="A78" s="59">
        <v>42498</v>
      </c>
      <c r="B78" s="127" t="s">
        <v>828</v>
      </c>
      <c r="C78" s="68">
        <v>1719.5</v>
      </c>
      <c r="D78" s="2"/>
      <c r="E78" s="2"/>
      <c r="F78" s="2"/>
    </row>
    <row r="79" ht="14.25" spans="1:6">
      <c r="A79" s="124">
        <v>42522</v>
      </c>
      <c r="B79" s="301" t="s">
        <v>829</v>
      </c>
      <c r="C79" s="302">
        <v>6385</v>
      </c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2543</v>
      </c>
      <c r="D87" s="2"/>
      <c r="E87" s="2"/>
      <c r="F87" s="2"/>
    </row>
    <row r="88" spans="1:6">
      <c r="A88" s="59">
        <v>42498</v>
      </c>
      <c r="B88" s="127" t="s">
        <v>830</v>
      </c>
      <c r="C88" s="60">
        <v>143</v>
      </c>
      <c r="D88" s="2"/>
      <c r="E88" s="2"/>
      <c r="F88" s="2"/>
    </row>
    <row r="89" spans="1:6">
      <c r="A89" s="59">
        <v>42526</v>
      </c>
      <c r="B89" s="192" t="s">
        <v>831</v>
      </c>
      <c r="C89" s="60">
        <v>531.5</v>
      </c>
      <c r="D89" s="2"/>
      <c r="E89" s="2"/>
      <c r="F89" s="2"/>
    </row>
    <row r="90" spans="1:6">
      <c r="A90" s="59">
        <v>42526</v>
      </c>
      <c r="B90" s="192" t="s">
        <v>832</v>
      </c>
      <c r="C90" s="60">
        <v>1124.5</v>
      </c>
      <c r="D90" s="2"/>
      <c r="E90" s="2"/>
      <c r="F90" s="2"/>
    </row>
    <row r="91" spans="1:6">
      <c r="A91" s="59">
        <v>42561</v>
      </c>
      <c r="B91" s="192" t="s">
        <v>833</v>
      </c>
      <c r="C91" s="60">
        <v>579</v>
      </c>
      <c r="D91" s="2"/>
      <c r="E91" s="2"/>
      <c r="F91" s="2"/>
    </row>
    <row r="92" spans="1:6">
      <c r="A92" s="59">
        <v>42594</v>
      </c>
      <c r="B92" s="127" t="s">
        <v>834</v>
      </c>
      <c r="C92" s="60">
        <v>165</v>
      </c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1512</v>
      </c>
      <c r="D97" s="2"/>
      <c r="E97" s="2"/>
      <c r="F97" s="2"/>
    </row>
    <row r="98" ht="14.25" spans="1:6">
      <c r="A98" s="347">
        <v>42455</v>
      </c>
      <c r="B98" s="206" t="s">
        <v>835</v>
      </c>
      <c r="C98" s="231">
        <v>1512</v>
      </c>
      <c r="D98" s="2"/>
      <c r="E98" s="2"/>
      <c r="F98" s="2"/>
    </row>
    <row r="99" spans="1:6">
      <c r="A99" s="58"/>
      <c r="B99" s="56"/>
      <c r="C99" s="30"/>
      <c r="D99" s="76"/>
      <c r="E99" s="76"/>
      <c r="F99" s="76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C109+C111+C112+C113+C114+C115+C116+C117+C118+C119+C120+C121+C122</f>
        <v>1320</v>
      </c>
      <c r="D108" s="2"/>
      <c r="E108" s="2"/>
      <c r="F108" s="2"/>
    </row>
    <row r="109" ht="14.25" spans="1:6">
      <c r="A109" s="347">
        <v>42455</v>
      </c>
      <c r="B109" s="206" t="s">
        <v>836</v>
      </c>
      <c r="C109" s="231">
        <v>385</v>
      </c>
      <c r="D109" s="2"/>
      <c r="E109" s="2"/>
      <c r="F109" s="2"/>
    </row>
    <row r="110" s="352" customFormat="1" ht="18" customHeight="1" spans="1:4">
      <c r="A110" s="230">
        <v>42468</v>
      </c>
      <c r="B110" s="353" t="s">
        <v>837</v>
      </c>
      <c r="C110" s="231">
        <v>1747</v>
      </c>
      <c r="D110" s="231"/>
    </row>
    <row r="111" ht="14.25" spans="1:6">
      <c r="A111" s="223">
        <v>42504</v>
      </c>
      <c r="B111" s="200" t="s">
        <v>838</v>
      </c>
      <c r="C111" s="224">
        <v>170</v>
      </c>
      <c r="D111" s="2"/>
      <c r="E111" s="2"/>
      <c r="F111" s="2"/>
    </row>
    <row r="112" ht="14.25" spans="1:6">
      <c r="A112" s="124">
        <v>42609</v>
      </c>
      <c r="B112" s="154" t="s">
        <v>839</v>
      </c>
      <c r="C112" s="155">
        <v>15</v>
      </c>
      <c r="D112" s="2"/>
      <c r="E112" s="2"/>
      <c r="F112" s="2"/>
    </row>
    <row r="113" ht="14.25" spans="1:6">
      <c r="A113" s="124">
        <v>42616</v>
      </c>
      <c r="B113" s="157" t="s">
        <v>840</v>
      </c>
      <c r="C113" s="126">
        <v>750</v>
      </c>
      <c r="D113" s="2"/>
      <c r="E113" s="2"/>
      <c r="F113" s="2"/>
    </row>
    <row r="114" spans="1:6">
      <c r="A114" s="59"/>
      <c r="B114" s="57"/>
      <c r="C114" s="60"/>
      <c r="D114" s="2"/>
      <c r="E114" s="2"/>
      <c r="F114" s="2"/>
    </row>
    <row r="115" spans="1:6">
      <c r="A115" s="59"/>
      <c r="B115" s="57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ht="14.25" spans="1:6">
      <c r="A122" s="78"/>
      <c r="B122" s="79"/>
      <c r="C122" s="80"/>
      <c r="D122" s="2"/>
      <c r="E122" s="2"/>
      <c r="F122" s="2"/>
    </row>
    <row r="123" spans="1:6">
      <c r="A123" s="59"/>
      <c r="B123" s="56"/>
      <c r="C123" s="68"/>
      <c r="D123" s="2"/>
      <c r="E123" s="2"/>
      <c r="F123" s="2"/>
    </row>
    <row r="124" spans="1:6">
      <c r="A124" s="59"/>
      <c r="B124" s="56"/>
      <c r="C124" s="68"/>
      <c r="D124" s="2"/>
      <c r="E124" s="2"/>
      <c r="F124" s="2"/>
    </row>
    <row r="125" spans="1:3">
      <c r="A125" s="58"/>
      <c r="B125" s="57"/>
      <c r="C125" s="30"/>
    </row>
    <row r="126" spans="1:3">
      <c r="A126" s="58"/>
      <c r="B126" s="57"/>
      <c r="C126" s="30"/>
    </row>
    <row r="127" ht="14.25" spans="1:3">
      <c r="A127" s="78"/>
      <c r="B127" s="79"/>
      <c r="C127" s="80"/>
    </row>
  </sheetData>
  <mergeCells count="13">
    <mergeCell ref="A2:E2"/>
    <mergeCell ref="D7:F7"/>
    <mergeCell ref="A8:F8"/>
    <mergeCell ref="A17:B17"/>
    <mergeCell ref="A32:B32"/>
    <mergeCell ref="A33:B33"/>
    <mergeCell ref="A40:B40"/>
    <mergeCell ref="A41:B41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3"/>
  <sheetViews>
    <sheetView topLeftCell="A79" workbookViewId="0">
      <selection activeCell="B107" sqref="B107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5">
      <c r="A2" s="4"/>
      <c r="B2" s="4"/>
      <c r="C2" s="4"/>
      <c r="D2" s="4"/>
      <c r="E2" s="4"/>
    </row>
    <row r="3" spans="1:6">
      <c r="A3" s="5" t="s">
        <v>21</v>
      </c>
      <c r="B3" s="6" t="s">
        <v>85</v>
      </c>
      <c r="C3" s="7" t="s">
        <v>367</v>
      </c>
      <c r="D3" s="8" t="s">
        <v>841</v>
      </c>
      <c r="E3" s="8" t="s">
        <v>23</v>
      </c>
      <c r="F3" s="9">
        <v>13979715581</v>
      </c>
    </row>
    <row r="4" spans="1:6">
      <c r="A4" s="5" t="s">
        <v>3</v>
      </c>
      <c r="B4" s="6" t="s">
        <v>842</v>
      </c>
      <c r="C4" s="7" t="s">
        <v>368</v>
      </c>
      <c r="D4" s="10">
        <v>42441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0.909739856855466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69441.15</v>
      </c>
      <c r="B13" s="20">
        <v>13000</v>
      </c>
      <c r="C13" s="21"/>
      <c r="D13" s="21">
        <f>A13+B13-C13</f>
        <v>82441.15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62000</v>
      </c>
      <c r="B15" s="22">
        <v>13000</v>
      </c>
      <c r="C15" s="15"/>
      <c r="D15" s="23">
        <f>A15+B15-C15</f>
        <v>75000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/>
      <c r="B17" s="28"/>
      <c r="C17" s="29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42384</v>
      </c>
      <c r="C19" s="32">
        <v>3000</v>
      </c>
      <c r="D19" s="2"/>
      <c r="E19" s="2"/>
      <c r="F19" s="2"/>
    </row>
    <row r="20" spans="1:6">
      <c r="A20" s="8" t="s">
        <v>396</v>
      </c>
      <c r="B20" s="33" t="s">
        <v>843</v>
      </c>
      <c r="C20" s="32">
        <v>150000</v>
      </c>
      <c r="D20" s="2"/>
      <c r="E20" s="2"/>
      <c r="F20" s="2"/>
    </row>
    <row r="21" spans="1:6">
      <c r="A21" s="8" t="s">
        <v>397</v>
      </c>
      <c r="B21" s="33">
        <v>42448</v>
      </c>
      <c r="C21" s="30">
        <v>-78000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75000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 t="s">
        <v>296</v>
      </c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ht="14.25" spans="1:6">
      <c r="A31" s="37"/>
      <c r="B31" s="37"/>
      <c r="C31" s="38"/>
      <c r="D31" s="36"/>
      <c r="E31" s="36"/>
      <c r="F31" s="36"/>
    </row>
    <row r="32" spans="1:6">
      <c r="A32" s="41" t="s">
        <v>402</v>
      </c>
      <c r="B32" s="42"/>
      <c r="C32" s="43">
        <f>C33+C38</f>
        <v>1250</v>
      </c>
      <c r="D32" s="36"/>
      <c r="E32" s="36"/>
      <c r="F32" s="36"/>
    </row>
    <row r="33" spans="1:6">
      <c r="A33" s="44" t="s">
        <v>403</v>
      </c>
      <c r="B33" s="45"/>
      <c r="C33" s="46">
        <f>C34+C35+C36+C37</f>
        <v>1000</v>
      </c>
      <c r="D33" s="40"/>
      <c r="E33" s="40"/>
      <c r="F33" s="40"/>
    </row>
    <row r="34" spans="1:6">
      <c r="A34" s="47" t="s">
        <v>310</v>
      </c>
      <c r="B34" s="98" t="s">
        <v>844</v>
      </c>
      <c r="C34" s="49">
        <v>1000</v>
      </c>
      <c r="D34" s="2"/>
      <c r="E34" s="2"/>
      <c r="F34" s="2"/>
    </row>
    <row r="35" spans="1:6">
      <c r="A35" s="50"/>
      <c r="B35" s="51"/>
      <c r="C35" s="46"/>
      <c r="D35" s="2"/>
      <c r="E35" s="2"/>
      <c r="F35" s="2"/>
    </row>
    <row r="36" spans="1:6">
      <c r="A36" s="50"/>
      <c r="B36" s="51"/>
      <c r="C36" s="46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44" t="s">
        <v>405</v>
      </c>
      <c r="B38" s="45"/>
      <c r="C38" s="46">
        <f>C39+C52+C62+C74+C84+C94+C105</f>
        <v>250</v>
      </c>
      <c r="D38" s="2"/>
      <c r="E38" s="2"/>
      <c r="F38" s="2"/>
    </row>
    <row r="39" spans="1:6">
      <c r="A39" s="44" t="s">
        <v>406</v>
      </c>
      <c r="B39" s="45"/>
      <c r="C39" s="46">
        <f>C40+C41+C42+C43+C44+C45+C46+C47+C48+C49+C50+C51</f>
        <v>0</v>
      </c>
      <c r="D39" s="2"/>
      <c r="E39" s="2"/>
      <c r="F39" s="2"/>
    </row>
    <row r="40" spans="1:6">
      <c r="A40" s="31"/>
      <c r="B40" s="52"/>
      <c r="C40" s="32"/>
      <c r="D40" s="2"/>
      <c r="E40" s="2"/>
      <c r="F40" s="2"/>
    </row>
    <row r="41" spans="1:6">
      <c r="A41" s="53"/>
      <c r="B41" s="54"/>
      <c r="C41" s="55"/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31"/>
      <c r="B43" s="52"/>
      <c r="C43" s="32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6"/>
      <c r="C46" s="32"/>
      <c r="D46" s="2"/>
      <c r="E46" s="2"/>
      <c r="F46" s="2"/>
    </row>
    <row r="47" spans="1:6">
      <c r="A47" s="31"/>
      <c r="B47" s="56"/>
      <c r="C47" s="32"/>
      <c r="D47" s="2"/>
      <c r="E47" s="2"/>
      <c r="F47" s="2"/>
    </row>
    <row r="48" spans="1:6">
      <c r="A48" s="31"/>
      <c r="B48" s="57"/>
      <c r="C48" s="32"/>
      <c r="D48" s="2"/>
      <c r="E48" s="2"/>
      <c r="F48" s="2"/>
    </row>
    <row r="49" spans="1:6">
      <c r="A49" s="31"/>
      <c r="B49" s="57"/>
      <c r="C49" s="32"/>
      <c r="D49" s="2"/>
      <c r="E49" s="2"/>
      <c r="F49" s="2"/>
    </row>
    <row r="50" spans="1:6">
      <c r="A50" s="58"/>
      <c r="B50" s="57"/>
      <c r="C50" s="30"/>
      <c r="D50" s="2"/>
      <c r="E50" s="2"/>
      <c r="F50" s="2"/>
    </row>
    <row r="51" spans="1:6">
      <c r="A51" s="59"/>
      <c r="B51" s="57"/>
      <c r="C51" s="60"/>
      <c r="D51" s="2"/>
      <c r="E51" s="2"/>
      <c r="F51" s="2"/>
    </row>
    <row r="52" spans="1:6">
      <c r="A52" s="44" t="s">
        <v>408</v>
      </c>
      <c r="B52" s="45"/>
      <c r="C52" s="46">
        <f>C53+C54+C56+C55+C57+C58+C59+C60+C61</f>
        <v>0</v>
      </c>
      <c r="D52" s="2"/>
      <c r="E52" s="2"/>
      <c r="F52" s="2"/>
    </row>
    <row r="53" ht="14.25" spans="1:6">
      <c r="A53" s="59"/>
      <c r="B53" s="61"/>
      <c r="C53" s="62"/>
      <c r="D53" s="2"/>
      <c r="E53" s="2"/>
      <c r="F53" s="2"/>
    </row>
    <row r="54" ht="16.5" spans="1:6">
      <c r="A54" s="58"/>
      <c r="B54" s="57"/>
      <c r="C54" s="63"/>
      <c r="D54" s="2"/>
      <c r="E54" s="2"/>
      <c r="F54" s="2"/>
    </row>
    <row r="55" ht="16.5" spans="1:6">
      <c r="A55" s="58"/>
      <c r="B55" s="57"/>
      <c r="C55" s="63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4.25" spans="1:6">
      <c r="A59" s="58"/>
      <c r="B59" s="64"/>
      <c r="C59" s="30"/>
      <c r="D59" s="2"/>
      <c r="E59" s="2"/>
      <c r="F59" s="2"/>
    </row>
    <row r="60" ht="14.25" spans="1:6">
      <c r="A60" s="58"/>
      <c r="B60" s="64"/>
      <c r="C60" s="30"/>
      <c r="D60" s="2"/>
      <c r="E60" s="2"/>
      <c r="F60" s="2"/>
    </row>
    <row r="61" spans="1:6">
      <c r="A61" s="65"/>
      <c r="B61" s="66"/>
      <c r="C61" s="67"/>
      <c r="D61" s="2"/>
      <c r="E61" s="2"/>
      <c r="F61" s="2"/>
    </row>
    <row r="62" spans="1:6">
      <c r="A62" s="44" t="s">
        <v>412</v>
      </c>
      <c r="B62" s="45"/>
      <c r="C62" s="46">
        <f>C63+C64+C65+C66+C67+C68+C69+C70+C71+C72+C73</f>
        <v>0</v>
      </c>
      <c r="D62" s="2"/>
      <c r="E62" s="2"/>
      <c r="F62" s="2"/>
    </row>
    <row r="63" spans="1:6">
      <c r="A63" s="59"/>
      <c r="B63" s="57"/>
      <c r="C63" s="60"/>
      <c r="D63" s="2"/>
      <c r="E63" s="2"/>
      <c r="F63" s="2"/>
    </row>
    <row r="64" spans="1:6">
      <c r="A64" s="59"/>
      <c r="B64" s="56"/>
      <c r="C64" s="68"/>
      <c r="D64" s="2"/>
      <c r="E64" s="2"/>
      <c r="F64" s="2"/>
    </row>
    <row r="65" spans="1:6">
      <c r="A65" s="59"/>
      <c r="B65" s="56"/>
      <c r="C65" s="68"/>
      <c r="D65" s="2"/>
      <c r="E65" s="2"/>
      <c r="F65" s="2"/>
    </row>
    <row r="66" spans="1:6">
      <c r="A66" s="59"/>
      <c r="B66" s="57"/>
      <c r="C66" s="68"/>
      <c r="D66" s="2"/>
      <c r="E66" s="2"/>
      <c r="F66" s="2"/>
    </row>
    <row r="67" spans="1:6">
      <c r="A67" s="58"/>
      <c r="B67" s="57"/>
      <c r="C67" s="30"/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6"/>
      <c r="C69" s="68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8"/>
      <c r="B72" s="56"/>
      <c r="C72" s="30"/>
      <c r="D72" s="2"/>
      <c r="E72" s="2"/>
      <c r="F72" s="2"/>
    </row>
    <row r="73" spans="1:6">
      <c r="A73" s="69"/>
      <c r="B73" s="70"/>
      <c r="C73" s="71"/>
      <c r="D73" s="2"/>
      <c r="E73" s="2"/>
      <c r="F73" s="2"/>
    </row>
    <row r="74" spans="1:6">
      <c r="A74" s="44" t="s">
        <v>413</v>
      </c>
      <c r="B74" s="45"/>
      <c r="C74" s="46">
        <f>C75+C76+C77+C78+C79+C80+C81+C82+C83</f>
        <v>0</v>
      </c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0"/>
      <c r="B83" s="51"/>
      <c r="C83" s="46"/>
      <c r="D83" s="2"/>
      <c r="E83" s="2"/>
      <c r="F83" s="2"/>
    </row>
    <row r="84" spans="1:6">
      <c r="A84" s="44" t="s">
        <v>415</v>
      </c>
      <c r="B84" s="45"/>
      <c r="C84" s="46">
        <f>C85+C86+C87+C88+C89+C90+C91+C92+C93</f>
        <v>0</v>
      </c>
      <c r="D84" s="2"/>
      <c r="E84" s="2"/>
      <c r="F84" s="2"/>
    </row>
    <row r="85" spans="1:6">
      <c r="A85" s="59"/>
      <c r="B85" s="57"/>
      <c r="C85" s="60"/>
      <c r="D85" s="2"/>
      <c r="E85" s="2"/>
      <c r="F85" s="2"/>
    </row>
    <row r="86" spans="1:6">
      <c r="A86" s="59"/>
      <c r="B86" s="57"/>
      <c r="C86" s="60"/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72"/>
      <c r="B93" s="73"/>
      <c r="C93" s="49"/>
      <c r="D93" s="2"/>
      <c r="E93" s="2"/>
      <c r="F93" s="2"/>
    </row>
    <row r="94" ht="14.25" spans="1:6">
      <c r="A94" s="74" t="s">
        <v>416</v>
      </c>
      <c r="B94" s="75"/>
      <c r="C94" s="46">
        <f>C95+C97+C96+C98+C99+C100+C101+C102+C103+C104</f>
        <v>0</v>
      </c>
      <c r="D94" s="2"/>
      <c r="E94" s="2"/>
      <c r="F94" s="2"/>
    </row>
    <row r="95" spans="1:6">
      <c r="A95" s="58"/>
      <c r="B95" s="56"/>
      <c r="C95" s="30"/>
      <c r="D95" s="2"/>
      <c r="E95" s="2"/>
      <c r="F95" s="2"/>
    </row>
    <row r="96" spans="1:6">
      <c r="A96" s="58"/>
      <c r="B96" s="56"/>
      <c r="C96" s="30"/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 t="s">
        <v>296</v>
      </c>
      <c r="B101" s="56"/>
      <c r="C101" s="30"/>
      <c r="D101" s="2"/>
      <c r="E101" s="2"/>
      <c r="F101" s="2"/>
    </row>
    <row r="102" spans="1:6">
      <c r="A102" s="59"/>
      <c r="B102" s="56"/>
      <c r="C102" s="30"/>
      <c r="D102" s="2"/>
      <c r="E102" s="2"/>
      <c r="F102" s="2"/>
    </row>
    <row r="103" ht="14.25" spans="1:6">
      <c r="A103" s="58"/>
      <c r="B103" s="77"/>
      <c r="C103" s="30"/>
      <c r="D103" s="2"/>
      <c r="E103" s="2"/>
      <c r="F103" s="2"/>
    </row>
    <row r="104" spans="1:6">
      <c r="A104" s="72"/>
      <c r="B104" s="73"/>
      <c r="C104" s="49"/>
      <c r="D104" s="2"/>
      <c r="E104" s="2"/>
      <c r="F104" s="2"/>
    </row>
    <row r="105" spans="1:6">
      <c r="A105" s="44" t="s">
        <v>419</v>
      </c>
      <c r="B105" s="45"/>
      <c r="C105" s="46">
        <f>C106+C107+C108+C109+C110+C111+C112+C113+C114+C115+C116+C117+C118</f>
        <v>250</v>
      </c>
      <c r="D105" s="2"/>
      <c r="E105" s="2"/>
      <c r="F105" s="2"/>
    </row>
    <row r="106" spans="1:6">
      <c r="A106" s="47" t="s">
        <v>310</v>
      </c>
      <c r="B106" s="204" t="s">
        <v>845</v>
      </c>
      <c r="C106" s="60">
        <v>250</v>
      </c>
      <c r="D106" s="2"/>
      <c r="E106" s="2"/>
      <c r="F106" s="2"/>
    </row>
    <row r="107" spans="1:6">
      <c r="A107" s="47"/>
      <c r="B107" s="48"/>
      <c r="C107" s="60"/>
      <c r="D107" s="2"/>
      <c r="E107" s="2"/>
      <c r="F107" s="2"/>
    </row>
    <row r="108" spans="1:6">
      <c r="A108" s="59"/>
      <c r="B108" s="57"/>
      <c r="C108" s="60"/>
      <c r="D108" s="2"/>
      <c r="E108" s="2"/>
      <c r="F108" s="2"/>
    </row>
    <row r="109" spans="1:6">
      <c r="A109" s="59"/>
      <c r="B109" s="57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8"/>
      <c r="D111" s="2"/>
      <c r="E111" s="2"/>
      <c r="F111" s="2"/>
    </row>
    <row r="112" spans="1:6">
      <c r="A112" s="59"/>
      <c r="B112" s="56"/>
      <c r="C112" s="68"/>
      <c r="D112" s="2"/>
      <c r="E112" s="2"/>
      <c r="F112" s="2"/>
    </row>
    <row r="113" spans="1:6">
      <c r="A113" s="59"/>
      <c r="B113" s="56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8"/>
      <c r="B116" s="57"/>
      <c r="C116" s="30"/>
      <c r="D116" s="2"/>
      <c r="E116" s="2"/>
      <c r="F116" s="2"/>
    </row>
    <row r="117" spans="1:6">
      <c r="A117" s="58"/>
      <c r="B117" s="57"/>
      <c r="C117" s="30"/>
      <c r="D117" s="2"/>
      <c r="E117" s="2"/>
      <c r="F117" s="2"/>
    </row>
    <row r="118" ht="14.25" spans="1:6">
      <c r="A118" s="78"/>
      <c r="B118" s="79"/>
      <c r="C118" s="80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9"/>
      <c r="B120" s="56"/>
      <c r="C120" s="68"/>
      <c r="D120" s="2"/>
      <c r="E120" s="2"/>
      <c r="F120" s="2"/>
    </row>
    <row r="121" spans="1:3">
      <c r="A121" s="58"/>
      <c r="B121" s="57"/>
      <c r="C121" s="30"/>
    </row>
    <row r="122" spans="1:3">
      <c r="A122" s="58"/>
      <c r="B122" s="57"/>
      <c r="C122" s="30"/>
    </row>
    <row r="123" ht="14.25" spans="1:3">
      <c r="A123" s="78"/>
      <c r="B123" s="79"/>
      <c r="C123" s="80"/>
    </row>
  </sheetData>
  <mergeCells count="13">
    <mergeCell ref="A2:E2"/>
    <mergeCell ref="D7:F7"/>
    <mergeCell ref="A8:F8"/>
    <mergeCell ref="A17:B17"/>
    <mergeCell ref="A32:B32"/>
    <mergeCell ref="A33:B33"/>
    <mergeCell ref="A38:B38"/>
    <mergeCell ref="A39:B39"/>
    <mergeCell ref="A52:B52"/>
    <mergeCell ref="A62:B62"/>
    <mergeCell ref="A74:B74"/>
    <mergeCell ref="A84:B84"/>
    <mergeCell ref="A105:B105"/>
  </mergeCells>
  <hyperlinks>
    <hyperlink ref="A1" location="合同!A1" display="合同目录"/>
  </hyperlinks>
  <pageMargins left="0.75" right="0.75" top="1" bottom="1" header="0.5" footer="0.5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2"/>
  <sheetViews>
    <sheetView workbookViewId="0">
      <selection activeCell="E25" sqref="E25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93</v>
      </c>
      <c r="C3" s="7" t="s">
        <v>367</v>
      </c>
      <c r="D3" s="8" t="s">
        <v>94</v>
      </c>
      <c r="E3" s="8" t="s">
        <v>23</v>
      </c>
      <c r="F3" s="9">
        <v>18970793286</v>
      </c>
    </row>
    <row r="4" spans="1:6">
      <c r="A4" s="5" t="s">
        <v>3</v>
      </c>
      <c r="B4" s="6" t="s">
        <v>846</v>
      </c>
      <c r="C4" s="7" t="s">
        <v>368</v>
      </c>
      <c r="D4" s="10">
        <v>42428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0.999990242327516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289" t="s">
        <v>847</v>
      </c>
      <c r="F12" s="290"/>
    </row>
    <row r="13" spans="1:6">
      <c r="A13" s="20">
        <v>58415.57</v>
      </c>
      <c r="B13" s="20"/>
      <c r="C13" s="21"/>
      <c r="D13" s="21">
        <f>A13+B13-C13</f>
        <v>58415.57</v>
      </c>
      <c r="E13" s="291" t="s">
        <v>848</v>
      </c>
      <c r="F13" s="29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91" t="s">
        <v>849</v>
      </c>
      <c r="F14" s="292"/>
    </row>
    <row r="15" spans="1:6">
      <c r="A15" s="13">
        <v>58415</v>
      </c>
      <c r="B15" s="22"/>
      <c r="C15" s="15"/>
      <c r="D15" s="23">
        <f>A15+B15-C15</f>
        <v>58415</v>
      </c>
      <c r="E15" s="86" t="s">
        <v>850</v>
      </c>
      <c r="F15" s="87"/>
    </row>
    <row r="16" spans="1:6">
      <c r="A16" s="24"/>
      <c r="B16" s="25"/>
      <c r="C16" s="26"/>
      <c r="D16" s="27">
        <v>63919.17</v>
      </c>
      <c r="E16" s="27" t="s">
        <v>611</v>
      </c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42446</v>
      </c>
      <c r="C20" s="32">
        <v>20200</v>
      </c>
      <c r="D20" s="2"/>
      <c r="E20" s="2"/>
      <c r="F20" s="2"/>
    </row>
    <row r="21" spans="1:6">
      <c r="A21" s="8" t="s">
        <v>397</v>
      </c>
      <c r="B21" s="33">
        <v>42519</v>
      </c>
      <c r="C21" s="30">
        <v>35600</v>
      </c>
      <c r="D21" s="2"/>
      <c r="E21" s="2"/>
      <c r="F21" s="2"/>
    </row>
    <row r="22" spans="1:6">
      <c r="A22" s="8" t="s">
        <v>398</v>
      </c>
      <c r="B22" s="33">
        <v>42585</v>
      </c>
      <c r="C22" s="30">
        <v>12000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67800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-9385</v>
      </c>
      <c r="D25" s="36">
        <f>C24-D16</f>
        <v>3880.83</v>
      </c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40158.27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1150</v>
      </c>
      <c r="D35" s="2"/>
      <c r="E35" s="2"/>
      <c r="F35" s="2"/>
    </row>
    <row r="36" ht="14.25" spans="1:6">
      <c r="A36" s="223">
        <v>42490</v>
      </c>
      <c r="B36" s="200" t="s">
        <v>851</v>
      </c>
      <c r="C36" s="224">
        <v>750</v>
      </c>
      <c r="D36" s="2"/>
      <c r="E36" s="2"/>
      <c r="F36" s="2"/>
    </row>
    <row r="37" ht="14.25" spans="1:6">
      <c r="A37" s="124">
        <v>42596</v>
      </c>
      <c r="B37" s="82" t="s">
        <v>852</v>
      </c>
      <c r="C37" s="126">
        <v>400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C41+C54+C64+C76+C86+C96+C108</f>
        <v>39008.27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13100</v>
      </c>
      <c r="D41" s="2"/>
      <c r="E41" s="2"/>
      <c r="F41" s="2"/>
    </row>
    <row r="42" ht="14.25" spans="1:6">
      <c r="A42" s="223">
        <v>42490</v>
      </c>
      <c r="B42" s="200" t="s">
        <v>853</v>
      </c>
      <c r="C42" s="224">
        <v>2500</v>
      </c>
      <c r="D42" s="2"/>
      <c r="E42" s="2"/>
      <c r="F42" s="2"/>
    </row>
    <row r="43" ht="14.25" spans="1:6">
      <c r="A43" s="223">
        <v>42504</v>
      </c>
      <c r="B43" s="200" t="s">
        <v>854</v>
      </c>
      <c r="C43" s="224">
        <v>2000</v>
      </c>
      <c r="D43" s="2"/>
      <c r="E43" s="2"/>
      <c r="F43" s="2"/>
    </row>
    <row r="44" ht="14.25" spans="1:6">
      <c r="A44" s="197">
        <v>42525</v>
      </c>
      <c r="B44" s="207" t="s">
        <v>855</v>
      </c>
      <c r="C44" s="300">
        <v>1000</v>
      </c>
      <c r="D44" s="2"/>
      <c r="E44" s="2"/>
      <c r="F44" s="2"/>
    </row>
    <row r="45" ht="14.25" spans="1:6">
      <c r="A45" s="197">
        <v>42525</v>
      </c>
      <c r="B45" s="207" t="s">
        <v>856</v>
      </c>
      <c r="C45" s="300">
        <v>1000</v>
      </c>
      <c r="D45" s="2"/>
      <c r="E45" s="2"/>
      <c r="F45" s="2"/>
    </row>
    <row r="46" ht="14.25" spans="1:6">
      <c r="A46" s="31">
        <v>42540</v>
      </c>
      <c r="B46" s="156" t="s">
        <v>857</v>
      </c>
      <c r="C46" s="147">
        <v>2000</v>
      </c>
      <c r="D46" s="2"/>
      <c r="E46" s="2"/>
      <c r="F46" s="2"/>
    </row>
    <row r="47" ht="14.25" spans="1:6">
      <c r="A47" s="124">
        <v>42573</v>
      </c>
      <c r="B47" s="349" t="s">
        <v>858</v>
      </c>
      <c r="C47" s="155">
        <v>2000</v>
      </c>
      <c r="D47" s="2"/>
      <c r="E47" s="2"/>
      <c r="F47" s="2"/>
    </row>
    <row r="48" ht="14.25" spans="1:6">
      <c r="A48" s="124">
        <v>42596</v>
      </c>
      <c r="B48" s="82" t="s">
        <v>859</v>
      </c>
      <c r="C48" s="126">
        <v>2600</v>
      </c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6927</v>
      </c>
      <c r="D54" s="2"/>
      <c r="E54" s="2"/>
      <c r="F54" s="2"/>
    </row>
    <row r="55" ht="14.25" spans="1:6">
      <c r="A55" s="59">
        <v>42471</v>
      </c>
      <c r="B55" s="134" t="s">
        <v>860</v>
      </c>
      <c r="C55" s="62">
        <v>2239</v>
      </c>
      <c r="D55" s="2"/>
      <c r="E55" s="2"/>
      <c r="F55" s="2"/>
    </row>
    <row r="56" ht="16.5" spans="1:6">
      <c r="A56" s="58">
        <v>42490</v>
      </c>
      <c r="B56" s="160" t="s">
        <v>861</v>
      </c>
      <c r="C56" s="63">
        <v>2353</v>
      </c>
      <c r="D56" s="2"/>
      <c r="E56" s="2"/>
      <c r="F56" s="2"/>
    </row>
    <row r="57" ht="16.5" spans="1:6">
      <c r="A57" s="58">
        <v>42541</v>
      </c>
      <c r="B57" s="127" t="s">
        <v>862</v>
      </c>
      <c r="C57" s="63">
        <v>504</v>
      </c>
      <c r="D57" s="2"/>
      <c r="E57" s="2"/>
      <c r="F57" s="2"/>
    </row>
    <row r="58" ht="16.5" spans="1:6">
      <c r="A58" s="58">
        <v>42571</v>
      </c>
      <c r="B58" s="150" t="s">
        <v>863</v>
      </c>
      <c r="C58" s="63">
        <v>945</v>
      </c>
      <c r="D58" s="2"/>
      <c r="E58" s="2"/>
      <c r="F58" s="2"/>
    </row>
    <row r="59" ht="16.5" spans="1:6">
      <c r="A59" s="58">
        <v>42571</v>
      </c>
      <c r="B59" s="127" t="s">
        <v>864</v>
      </c>
      <c r="C59" s="63">
        <v>520</v>
      </c>
      <c r="D59" s="2"/>
      <c r="E59" s="2"/>
      <c r="F59" s="2"/>
    </row>
    <row r="60" ht="16.5" spans="1:6">
      <c r="A60" s="58">
        <v>42598</v>
      </c>
      <c r="B60" s="127" t="s">
        <v>865</v>
      </c>
      <c r="C60" s="63">
        <v>366</v>
      </c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2618.27</v>
      </c>
      <c r="D64" s="2"/>
      <c r="E64" s="2"/>
      <c r="F64" s="2"/>
    </row>
    <row r="65" spans="1:6">
      <c r="A65" s="59">
        <v>42529</v>
      </c>
      <c r="B65" s="127" t="s">
        <v>866</v>
      </c>
      <c r="C65" s="60">
        <v>2618.27</v>
      </c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ht="14.25" spans="1:6">
      <c r="A76" s="44" t="s">
        <v>413</v>
      </c>
      <c r="B76" s="45"/>
      <c r="C76" s="46">
        <f>C77+C78+C79+C80+C81+C82+C83+C84+C85</f>
        <v>6577</v>
      </c>
      <c r="D76" s="2"/>
      <c r="E76" s="2"/>
      <c r="F76" s="2"/>
    </row>
    <row r="77" ht="15" spans="1:6">
      <c r="A77" s="350">
        <v>42460</v>
      </c>
      <c r="B77" s="345" t="s">
        <v>867</v>
      </c>
      <c r="C77" s="346">
        <v>6577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2736</v>
      </c>
      <c r="D86" s="2"/>
      <c r="E86" s="2"/>
      <c r="F86" s="2"/>
    </row>
    <row r="87" spans="1:6">
      <c r="A87" s="59">
        <v>42526</v>
      </c>
      <c r="B87" s="192" t="s">
        <v>868</v>
      </c>
      <c r="C87" s="60">
        <v>460</v>
      </c>
      <c r="D87" s="2"/>
      <c r="E87" s="2"/>
      <c r="F87" s="2"/>
    </row>
    <row r="88" spans="1:6">
      <c r="A88" s="59">
        <v>42561</v>
      </c>
      <c r="B88" s="127" t="s">
        <v>869</v>
      </c>
      <c r="C88" s="60">
        <v>1708</v>
      </c>
      <c r="D88" s="2"/>
      <c r="E88" s="2"/>
      <c r="F88" s="2"/>
    </row>
    <row r="89" spans="1:6">
      <c r="A89" s="59">
        <v>42594</v>
      </c>
      <c r="B89" s="127" t="s">
        <v>870</v>
      </c>
      <c r="C89" s="60">
        <v>568</v>
      </c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SUM(C97:C107)</f>
        <v>1017</v>
      </c>
      <c r="D96" s="76"/>
      <c r="E96" s="76"/>
      <c r="F96" s="76"/>
    </row>
    <row r="97" ht="14.25" spans="1:4">
      <c r="A97" s="347">
        <v>42447</v>
      </c>
      <c r="B97" s="206" t="s">
        <v>871</v>
      </c>
      <c r="C97" s="231">
        <v>1017</v>
      </c>
      <c r="D97" s="351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C109+C111+C112+C113+C114+C115+C116+C117+C118+C119+C120+C121+C122</f>
        <v>6033</v>
      </c>
      <c r="D108" s="2"/>
      <c r="E108" s="2"/>
      <c r="F108" s="2"/>
    </row>
    <row r="109" ht="14.25" spans="1:4">
      <c r="A109" s="347">
        <v>42448</v>
      </c>
      <c r="B109" s="206" t="s">
        <v>872</v>
      </c>
      <c r="C109" s="231">
        <v>245</v>
      </c>
      <c r="D109" s="351"/>
    </row>
    <row r="110" ht="14.25" spans="1:6">
      <c r="A110" s="347">
        <v>42455</v>
      </c>
      <c r="B110" s="206" t="s">
        <v>873</v>
      </c>
      <c r="C110" s="231">
        <v>120</v>
      </c>
      <c r="D110" s="2"/>
      <c r="E110" s="2"/>
      <c r="F110" s="2"/>
    </row>
    <row r="111" ht="14.25" spans="1:6">
      <c r="A111" s="223">
        <v>42490</v>
      </c>
      <c r="B111" s="200" t="s">
        <v>874</v>
      </c>
      <c r="C111" s="224">
        <v>300</v>
      </c>
      <c r="D111" s="2"/>
      <c r="E111" s="2"/>
      <c r="F111" s="2"/>
    </row>
    <row r="112" ht="14.25" spans="1:6">
      <c r="A112" s="223">
        <v>42504</v>
      </c>
      <c r="B112" s="200" t="s">
        <v>875</v>
      </c>
      <c r="C112" s="224">
        <v>12</v>
      </c>
      <c r="D112" s="2"/>
      <c r="E112" s="2"/>
      <c r="F112" s="2"/>
    </row>
    <row r="113" ht="14.25" spans="1:6">
      <c r="A113" s="124">
        <v>42548</v>
      </c>
      <c r="B113" s="154" t="s">
        <v>876</v>
      </c>
      <c r="C113" s="155">
        <v>800</v>
      </c>
      <c r="D113" s="2"/>
      <c r="E113" s="2"/>
      <c r="F113" s="2"/>
    </row>
    <row r="114" ht="14.25" spans="1:6">
      <c r="A114" s="124">
        <v>42573</v>
      </c>
      <c r="B114" s="154" t="s">
        <v>877</v>
      </c>
      <c r="C114" s="155">
        <v>46</v>
      </c>
      <c r="D114" s="2"/>
      <c r="E114" s="2"/>
      <c r="F114" s="2"/>
    </row>
    <row r="115" ht="14.25" spans="1:6">
      <c r="A115" s="124">
        <v>42616</v>
      </c>
      <c r="B115" s="157" t="s">
        <v>878</v>
      </c>
      <c r="C115" s="126">
        <v>700</v>
      </c>
      <c r="D115" s="2"/>
      <c r="E115" s="2"/>
      <c r="F115" s="2"/>
    </row>
    <row r="116" spans="1:6">
      <c r="A116" s="59">
        <v>42641</v>
      </c>
      <c r="B116" s="252" t="s">
        <v>879</v>
      </c>
      <c r="C116" s="68">
        <v>3930</v>
      </c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ht="14.25" spans="1:6">
      <c r="A122" s="78"/>
      <c r="B122" s="79"/>
      <c r="C122" s="80"/>
      <c r="D122" s="2"/>
      <c r="E122" s="2"/>
      <c r="F122" s="2"/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3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88</v>
      </c>
      <c r="C3" s="7" t="s">
        <v>367</v>
      </c>
      <c r="D3" s="8" t="s">
        <v>89</v>
      </c>
      <c r="E3" s="8" t="s">
        <v>23</v>
      </c>
      <c r="F3" s="9">
        <v>13517978415</v>
      </c>
    </row>
    <row r="4" spans="1:6">
      <c r="A4" s="5" t="s">
        <v>3</v>
      </c>
      <c r="B4" s="6" t="s">
        <v>846</v>
      </c>
      <c r="C4" s="7" t="s">
        <v>368</v>
      </c>
      <c r="D4" s="10">
        <v>42442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90</v>
      </c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0.999663779590948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289" t="s">
        <v>880</v>
      </c>
      <c r="F12" s="290"/>
    </row>
    <row r="13" spans="1:6">
      <c r="A13" s="20">
        <v>66428.4</v>
      </c>
      <c r="B13" s="20">
        <v>18040</v>
      </c>
      <c r="C13" s="21"/>
      <c r="D13" s="21">
        <f>A13+B13-C13</f>
        <v>84468.4</v>
      </c>
      <c r="E13" s="291" t="s">
        <v>881</v>
      </c>
      <c r="F13" s="292"/>
    </row>
    <row r="14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28" t="s">
        <v>882</v>
      </c>
      <c r="F14" s="329"/>
    </row>
    <row r="15" spans="1:6">
      <c r="A15" s="13">
        <v>66400</v>
      </c>
      <c r="B15" s="22">
        <v>18040</v>
      </c>
      <c r="C15" s="15"/>
      <c r="D15" s="348">
        <f>A15+B15-C15</f>
        <v>84440</v>
      </c>
      <c r="E15" s="330"/>
      <c r="F15" s="331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42390</v>
      </c>
      <c r="C19" s="32">
        <v>3000</v>
      </c>
      <c r="D19" s="2"/>
      <c r="E19" s="2"/>
      <c r="F19" s="2"/>
    </row>
    <row r="20" spans="1:6">
      <c r="A20" s="8" t="s">
        <v>396</v>
      </c>
      <c r="B20" s="33">
        <v>42442</v>
      </c>
      <c r="C20" s="32">
        <v>3640</v>
      </c>
      <c r="D20" s="2"/>
      <c r="E20" s="2"/>
      <c r="F20" s="2"/>
    </row>
    <row r="21" spans="1:6">
      <c r="A21" s="8" t="s">
        <v>396</v>
      </c>
      <c r="B21" s="33">
        <v>42449</v>
      </c>
      <c r="C21" s="30">
        <v>26560</v>
      </c>
      <c r="D21" s="2"/>
      <c r="E21" s="2"/>
      <c r="F21" s="2"/>
    </row>
    <row r="22" spans="1:6">
      <c r="A22" s="8" t="s">
        <v>397</v>
      </c>
      <c r="B22" s="33">
        <v>42496</v>
      </c>
      <c r="C22" s="30">
        <v>16600</v>
      </c>
      <c r="D22" s="2"/>
      <c r="E22" s="2"/>
      <c r="F22" s="2"/>
    </row>
    <row r="23" spans="1:6">
      <c r="A23" s="8"/>
      <c r="B23" s="33">
        <v>42496</v>
      </c>
      <c r="C23" s="30">
        <v>18040</v>
      </c>
      <c r="D23" s="2" t="s">
        <v>883</v>
      </c>
      <c r="E23" s="2"/>
      <c r="F23" s="2"/>
    </row>
    <row r="24" spans="1:6">
      <c r="A24" s="8" t="s">
        <v>398</v>
      </c>
      <c r="B24" s="33">
        <v>42553</v>
      </c>
      <c r="C24" s="30">
        <v>6280</v>
      </c>
      <c r="D24" s="2"/>
      <c r="E24" s="2"/>
      <c r="F24" s="2"/>
    </row>
    <row r="25" spans="1:6">
      <c r="A25" s="8" t="s">
        <v>399</v>
      </c>
      <c r="B25" s="33"/>
      <c r="C25" s="30"/>
      <c r="D25" s="2"/>
      <c r="E25" s="2"/>
      <c r="F25" s="2"/>
    </row>
    <row r="26" spans="1:6">
      <c r="A26" s="8" t="s">
        <v>400</v>
      </c>
      <c r="B26" s="12"/>
      <c r="C26" s="30">
        <f>SUM(C19:C25)</f>
        <v>74120</v>
      </c>
      <c r="D26" s="2"/>
      <c r="E26" s="2"/>
      <c r="F26" s="2"/>
    </row>
    <row r="27" spans="1:6">
      <c r="A27" s="34" t="s">
        <v>401</v>
      </c>
      <c r="B27" s="34"/>
      <c r="C27" s="35">
        <f>D15-C26</f>
        <v>10320</v>
      </c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spans="1:6">
      <c r="A33" s="37"/>
      <c r="B33" s="37"/>
      <c r="C33" s="38"/>
      <c r="D33" s="36"/>
      <c r="E33" s="36"/>
      <c r="F33" s="36"/>
    </row>
    <row r="34" ht="14.25" spans="1:6">
      <c r="A34" s="37"/>
      <c r="B34" s="37"/>
      <c r="C34" s="38"/>
      <c r="D34" s="36"/>
      <c r="E34" s="36"/>
      <c r="F34" s="36"/>
    </row>
    <row r="35" ht="14.25" spans="1:6">
      <c r="A35" s="39"/>
      <c r="B35" s="39"/>
      <c r="C35" s="39"/>
      <c r="D35" s="40"/>
      <c r="E35" s="40"/>
      <c r="F35" s="40"/>
    </row>
    <row r="36" spans="1:6">
      <c r="A36" s="41" t="s">
        <v>402</v>
      </c>
      <c r="B36" s="42"/>
      <c r="C36" s="43">
        <f>C37+C42</f>
        <v>30297.5</v>
      </c>
      <c r="D36" s="2"/>
      <c r="E36" s="2"/>
      <c r="F36" s="2"/>
    </row>
    <row r="37" spans="1:6">
      <c r="A37" s="44" t="s">
        <v>403</v>
      </c>
      <c r="B37" s="45"/>
      <c r="C37" s="46">
        <f>C38+C39+C40+C41</f>
        <v>1300</v>
      </c>
      <c r="D37" s="2"/>
      <c r="E37" s="2"/>
      <c r="F37" s="2"/>
    </row>
    <row r="38" ht="14.25" spans="1:6">
      <c r="A38" s="303">
        <v>42455</v>
      </c>
      <c r="B38" s="147" t="s">
        <v>884</v>
      </c>
      <c r="C38" s="147">
        <v>900</v>
      </c>
      <c r="D38" s="2"/>
      <c r="E38" s="2"/>
      <c r="F38" s="2"/>
    </row>
    <row r="39" ht="14.25" spans="1:6">
      <c r="A39" s="124">
        <v>42565</v>
      </c>
      <c r="B39" s="154" t="s">
        <v>885</v>
      </c>
      <c r="C39" s="155">
        <v>400</v>
      </c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50"/>
      <c r="B41" s="51"/>
      <c r="C41" s="46"/>
      <c r="D41" s="2"/>
      <c r="E41" s="2"/>
      <c r="F41" s="2"/>
    </row>
    <row r="42" spans="1:6">
      <c r="A42" s="44" t="s">
        <v>405</v>
      </c>
      <c r="B42" s="45"/>
      <c r="C42" s="46">
        <f>C43+C56+C66+C78+C87+C97+C108</f>
        <v>28997.5</v>
      </c>
      <c r="D42" s="2"/>
      <c r="E42" s="2"/>
      <c r="F42" s="2"/>
    </row>
    <row r="43" spans="1:6">
      <c r="A43" s="44" t="s">
        <v>406</v>
      </c>
      <c r="B43" s="45"/>
      <c r="C43" s="46">
        <f>C44+C45+C46+C47+C48+C49+C50+C51+C52+C53+C54+C55</f>
        <v>11800</v>
      </c>
      <c r="D43" s="2"/>
      <c r="E43" s="2"/>
      <c r="F43" s="2"/>
    </row>
    <row r="44" ht="14.25" spans="1:6">
      <c r="A44" s="197">
        <v>42490</v>
      </c>
      <c r="B44" s="82" t="s">
        <v>886</v>
      </c>
      <c r="C44" s="32">
        <v>2000</v>
      </c>
      <c r="D44" s="2"/>
      <c r="E44" s="2"/>
      <c r="F44" s="2"/>
    </row>
    <row r="45" ht="14.25" spans="1:6">
      <c r="A45" s="197">
        <v>42490</v>
      </c>
      <c r="B45" s="82" t="s">
        <v>887</v>
      </c>
      <c r="C45" s="55">
        <v>2200</v>
      </c>
      <c r="D45" s="2"/>
      <c r="E45" s="2"/>
      <c r="F45" s="2"/>
    </row>
    <row r="46" ht="14.25" spans="1:6">
      <c r="A46" s="197">
        <v>42518</v>
      </c>
      <c r="B46" s="82" t="s">
        <v>888</v>
      </c>
      <c r="C46" s="126">
        <v>3000</v>
      </c>
      <c r="D46" s="2"/>
      <c r="E46" s="2"/>
      <c r="F46" s="2"/>
    </row>
    <row r="47" ht="14.25" spans="1:6">
      <c r="A47" s="197">
        <v>42518</v>
      </c>
      <c r="B47" s="82" t="s">
        <v>889</v>
      </c>
      <c r="C47" s="126">
        <v>2000</v>
      </c>
      <c r="D47" s="2"/>
      <c r="E47" s="2"/>
      <c r="F47" s="2"/>
    </row>
    <row r="48" ht="14.25" spans="1:6">
      <c r="A48" s="124">
        <v>42573</v>
      </c>
      <c r="B48" s="154" t="s">
        <v>890</v>
      </c>
      <c r="C48" s="155">
        <v>2600</v>
      </c>
      <c r="D48" s="2"/>
      <c r="E48" s="2"/>
      <c r="F48" s="2"/>
    </row>
    <row r="49" spans="1:6">
      <c r="A49" s="31"/>
      <c r="B49" s="52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6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31"/>
      <c r="B53" s="57"/>
      <c r="C53" s="32"/>
      <c r="D53" s="2"/>
      <c r="E53" s="2"/>
      <c r="F53" s="2"/>
    </row>
    <row r="54" spans="1:6">
      <c r="A54" s="58"/>
      <c r="B54" s="57"/>
      <c r="C54" s="30"/>
      <c r="D54" s="2"/>
      <c r="E54" s="2"/>
      <c r="F54" s="2"/>
    </row>
    <row r="55" spans="1:6">
      <c r="A55" s="59"/>
      <c r="B55" s="57"/>
      <c r="C55" s="60"/>
      <c r="D55" s="2"/>
      <c r="E55" s="2"/>
      <c r="F55" s="2"/>
    </row>
    <row r="56" spans="1:6">
      <c r="A56" s="44" t="s">
        <v>408</v>
      </c>
      <c r="B56" s="45"/>
      <c r="C56" s="46">
        <f>C57+C58+C60+C59+C61+C62+C63+C64+C65</f>
        <v>3650</v>
      </c>
      <c r="D56" s="2"/>
      <c r="E56" s="2"/>
      <c r="F56" s="2"/>
    </row>
    <row r="57" ht="14.25" spans="1:6">
      <c r="A57" s="59">
        <v>42471</v>
      </c>
      <c r="B57" s="127" t="s">
        <v>891</v>
      </c>
      <c r="C57" s="62">
        <v>814</v>
      </c>
      <c r="D57" s="2"/>
      <c r="E57" s="2"/>
      <c r="F57" s="2"/>
    </row>
    <row r="58" ht="16.5" spans="1:6">
      <c r="A58" s="58">
        <v>42490</v>
      </c>
      <c r="B58" s="127" t="s">
        <v>892</v>
      </c>
      <c r="C58" s="63">
        <v>360</v>
      </c>
      <c r="D58" s="2"/>
      <c r="E58" s="2"/>
      <c r="F58" s="2"/>
    </row>
    <row r="59" ht="16.5" spans="1:6">
      <c r="A59" s="58">
        <v>42498</v>
      </c>
      <c r="B59" s="127" t="s">
        <v>893</v>
      </c>
      <c r="C59" s="63">
        <v>936</v>
      </c>
      <c r="D59" s="2"/>
      <c r="E59" s="2"/>
      <c r="F59" s="2"/>
    </row>
    <row r="60" ht="16.5" spans="1:6">
      <c r="A60" s="58">
        <v>42541</v>
      </c>
      <c r="B60" s="134" t="s">
        <v>894</v>
      </c>
      <c r="C60" s="63">
        <v>1540</v>
      </c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ht="14.25" spans="1:6">
      <c r="A64" s="58"/>
      <c r="B64" s="64"/>
      <c r="C64" s="30"/>
      <c r="D64" s="2"/>
      <c r="E64" s="2"/>
      <c r="F64" s="2"/>
    </row>
    <row r="65" spans="1:6">
      <c r="A65" s="65"/>
      <c r="B65" s="66"/>
      <c r="C65" s="67"/>
      <c r="D65" s="2"/>
      <c r="E65" s="2"/>
      <c r="F65" s="2"/>
    </row>
    <row r="66" spans="1:6">
      <c r="A66" s="44" t="s">
        <v>412</v>
      </c>
      <c r="B66" s="45"/>
      <c r="C66" s="46">
        <f>C67+C68+C69+C70+C71+C72+C73+C74+C75+C76+C77</f>
        <v>3665.5</v>
      </c>
      <c r="D66" s="2"/>
      <c r="E66" s="2"/>
      <c r="F66" s="2"/>
    </row>
    <row r="67" spans="1:6">
      <c r="A67" s="59">
        <v>42529</v>
      </c>
      <c r="B67" s="150" t="s">
        <v>895</v>
      </c>
      <c r="C67" s="60">
        <v>3665.5</v>
      </c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6"/>
      <c r="C69" s="68"/>
      <c r="D69" s="2"/>
      <c r="E69" s="2"/>
      <c r="F69" s="2"/>
    </row>
    <row r="70" spans="1:6">
      <c r="A70" s="59"/>
      <c r="B70" s="57"/>
      <c r="C70" s="68"/>
      <c r="D70" s="2"/>
      <c r="E70" s="2"/>
      <c r="F70" s="2"/>
    </row>
    <row r="71" spans="1:6">
      <c r="A71" s="58"/>
      <c r="B71" s="57"/>
      <c r="C71" s="30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8"/>
      <c r="B76" s="56"/>
      <c r="C76" s="30"/>
      <c r="D76" s="2"/>
      <c r="E76" s="2"/>
      <c r="F76" s="2"/>
    </row>
    <row r="77" spans="1:6">
      <c r="A77" s="69"/>
      <c r="B77" s="70"/>
      <c r="C77" s="71"/>
      <c r="D77" s="2"/>
      <c r="E77" s="2"/>
      <c r="F77" s="2"/>
    </row>
    <row r="78" spans="1:6">
      <c r="A78" s="44" t="s">
        <v>413</v>
      </c>
      <c r="B78" s="45"/>
      <c r="C78" s="46">
        <f>C79+C80+C81+C82+C83+C84+C85+C86</f>
        <v>5207</v>
      </c>
      <c r="D78" s="2"/>
      <c r="E78" s="2"/>
      <c r="F78" s="2"/>
    </row>
    <row r="79" ht="14.25" spans="1:6">
      <c r="A79" s="303">
        <v>42460</v>
      </c>
      <c r="B79" s="147" t="s">
        <v>896</v>
      </c>
      <c r="C79" s="147">
        <v>4815</v>
      </c>
      <c r="D79" s="2"/>
      <c r="E79" s="2"/>
      <c r="F79" s="2"/>
    </row>
    <row r="80" ht="14.25" spans="1:6">
      <c r="A80" s="124">
        <v>42471</v>
      </c>
      <c r="B80" s="146" t="s">
        <v>897</v>
      </c>
      <c r="C80" s="147">
        <v>392</v>
      </c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2790</v>
      </c>
      <c r="D87" s="2"/>
      <c r="E87" s="2"/>
      <c r="F87" s="2"/>
    </row>
    <row r="88" spans="1:6">
      <c r="A88" s="59">
        <v>42498</v>
      </c>
      <c r="B88" s="127" t="s">
        <v>898</v>
      </c>
      <c r="C88" s="60">
        <v>1227</v>
      </c>
      <c r="D88" s="2"/>
      <c r="E88" s="2"/>
      <c r="F88" s="2"/>
    </row>
    <row r="89" spans="1:6">
      <c r="A89" s="59">
        <v>42561</v>
      </c>
      <c r="B89" s="134" t="s">
        <v>899</v>
      </c>
      <c r="C89" s="60">
        <v>668</v>
      </c>
      <c r="D89" s="2"/>
      <c r="E89" s="2"/>
      <c r="F89" s="2"/>
    </row>
    <row r="90" spans="1:6">
      <c r="A90" s="59">
        <v>42594</v>
      </c>
      <c r="B90" s="134" t="s">
        <v>900</v>
      </c>
      <c r="C90" s="60">
        <v>895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0</v>
      </c>
      <c r="D97" s="76"/>
      <c r="E97" s="76"/>
      <c r="F97" s="76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C109+C110+C111+C112+C113+C114+C115+C116+C117+C118+C119+C120+C121</f>
        <v>1885</v>
      </c>
      <c r="D108" s="2"/>
      <c r="E108" s="2"/>
      <c r="F108" s="2"/>
    </row>
    <row r="109" ht="14.25" spans="1:6">
      <c r="A109" s="303">
        <v>42455</v>
      </c>
      <c r="B109" s="147" t="s">
        <v>901</v>
      </c>
      <c r="C109" s="147">
        <v>75</v>
      </c>
      <c r="D109" s="2"/>
      <c r="E109" s="2"/>
      <c r="F109" s="2"/>
    </row>
    <row r="110" ht="14.25" spans="1:6">
      <c r="A110" s="124">
        <v>42476</v>
      </c>
      <c r="B110" s="82" t="s">
        <v>902</v>
      </c>
      <c r="C110" s="126">
        <v>31</v>
      </c>
      <c r="D110" s="2"/>
      <c r="E110" s="2"/>
      <c r="F110" s="2"/>
    </row>
    <row r="111" ht="14.25" spans="1:6">
      <c r="A111" s="197">
        <v>42490</v>
      </c>
      <c r="B111" s="82" t="s">
        <v>903</v>
      </c>
      <c r="C111" s="60">
        <v>200</v>
      </c>
      <c r="D111" s="2"/>
      <c r="E111" s="2"/>
      <c r="F111" s="2"/>
    </row>
    <row r="112" spans="1:6">
      <c r="A112" s="59">
        <v>42498</v>
      </c>
      <c r="B112" s="211" t="s">
        <v>904</v>
      </c>
      <c r="C112" s="60">
        <v>769</v>
      </c>
      <c r="D112" s="2"/>
      <c r="E112" s="2"/>
      <c r="F112" s="2"/>
    </row>
    <row r="113" ht="14.25" spans="1:6">
      <c r="A113" s="191">
        <v>42553</v>
      </c>
      <c r="B113" s="126" t="s">
        <v>905</v>
      </c>
      <c r="C113" s="126">
        <v>60</v>
      </c>
      <c r="D113" s="2"/>
      <c r="E113" s="2"/>
      <c r="F113" s="2"/>
    </row>
    <row r="114" spans="1:6">
      <c r="A114" s="59">
        <v>42641</v>
      </c>
      <c r="B114" s="138" t="s">
        <v>906</v>
      </c>
      <c r="C114" s="68">
        <v>750</v>
      </c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ht="14.25" spans="1:6">
      <c r="A121" s="78"/>
      <c r="B121" s="79"/>
      <c r="C121" s="80"/>
      <c r="D121" s="2"/>
      <c r="E121" s="2"/>
      <c r="F121" s="2"/>
    </row>
    <row r="123" spans="1:3">
      <c r="A123" s="214">
        <v>42613</v>
      </c>
      <c r="B123" s="280" t="s">
        <v>907</v>
      </c>
      <c r="C123">
        <v>3575</v>
      </c>
    </row>
  </sheetData>
  <mergeCells count="17">
    <mergeCell ref="A2:F2"/>
    <mergeCell ref="D7:F7"/>
    <mergeCell ref="A8:F8"/>
    <mergeCell ref="E12:F12"/>
    <mergeCell ref="E13:F13"/>
    <mergeCell ref="A17:C17"/>
    <mergeCell ref="A35:C35"/>
    <mergeCell ref="A36:B36"/>
    <mergeCell ref="A37:B37"/>
    <mergeCell ref="A42:B42"/>
    <mergeCell ref="A43:B43"/>
    <mergeCell ref="A56:B56"/>
    <mergeCell ref="A66:B66"/>
    <mergeCell ref="A78:B78"/>
    <mergeCell ref="A87:B87"/>
    <mergeCell ref="A108:B108"/>
    <mergeCell ref="E14:F15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37" workbookViewId="0">
      <selection activeCell="B60" sqref="B6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97</v>
      </c>
      <c r="C3" s="7" t="s">
        <v>367</v>
      </c>
      <c r="D3" s="8" t="s">
        <v>98</v>
      </c>
      <c r="E3" s="8" t="s">
        <v>23</v>
      </c>
      <c r="F3" s="9">
        <v>13763909660</v>
      </c>
    </row>
    <row r="4" spans="1:6">
      <c r="A4" s="5" t="s">
        <v>3</v>
      </c>
      <c r="B4" s="6" t="s">
        <v>96</v>
      </c>
      <c r="C4" s="7" t="s">
        <v>368</v>
      </c>
      <c r="D4" s="10">
        <v>42440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39</v>
      </c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0.840108696441935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88083.84</v>
      </c>
      <c r="B13" s="20"/>
      <c r="C13" s="21"/>
      <c r="D13" s="21">
        <f>A13+B13-C13</f>
        <v>88083.84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74000</v>
      </c>
      <c r="B15" s="22"/>
      <c r="C15" s="15"/>
      <c r="D15" s="23">
        <f>A15+B15-C15</f>
        <v>74000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42312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42447</v>
      </c>
      <c r="C20" s="32">
        <v>32000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37000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37000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31186.9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1100</v>
      </c>
      <c r="D35" s="2"/>
      <c r="E35" s="2"/>
      <c r="F35" s="2"/>
    </row>
    <row r="36" ht="14.25" spans="1:6">
      <c r="A36" s="124">
        <v>42542</v>
      </c>
      <c r="B36" s="156" t="s">
        <v>908</v>
      </c>
      <c r="C36" s="155">
        <v>1100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30086.9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5500</v>
      </c>
      <c r="D41" s="2"/>
      <c r="E41" s="2"/>
      <c r="F41" s="2"/>
    </row>
    <row r="42" ht="14.25" spans="1:6">
      <c r="A42" s="124">
        <v>42548</v>
      </c>
      <c r="B42" s="189" t="s">
        <v>909</v>
      </c>
      <c r="C42" s="155">
        <v>2500</v>
      </c>
      <c r="D42" s="2"/>
      <c r="E42" s="2"/>
      <c r="F42" s="2"/>
    </row>
    <row r="43" ht="14.25" spans="1:6">
      <c r="A43" s="191">
        <v>42553</v>
      </c>
      <c r="B43" s="126" t="s">
        <v>910</v>
      </c>
      <c r="C43" s="126">
        <v>2000</v>
      </c>
      <c r="D43" s="2"/>
      <c r="E43" s="2"/>
      <c r="F43" s="2"/>
    </row>
    <row r="44" ht="14.25" spans="1:6">
      <c r="A44" s="124">
        <v>42562</v>
      </c>
      <c r="B44" s="194" t="s">
        <v>911</v>
      </c>
      <c r="C44" s="155">
        <v>1000</v>
      </c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6117.5</v>
      </c>
      <c r="D54" s="2"/>
      <c r="E54" s="2"/>
      <c r="F54" s="2"/>
    </row>
    <row r="55" ht="14.25" spans="1:6">
      <c r="A55" s="59">
        <v>42490</v>
      </c>
      <c r="B55" s="127" t="s">
        <v>912</v>
      </c>
      <c r="C55" s="62">
        <v>867.5</v>
      </c>
      <c r="D55" s="2"/>
      <c r="E55" s="2"/>
      <c r="F55" s="2"/>
    </row>
    <row r="56" ht="16.5" spans="1:6">
      <c r="A56" s="58">
        <v>42491</v>
      </c>
      <c r="B56" s="127" t="s">
        <v>913</v>
      </c>
      <c r="C56" s="63">
        <v>1220</v>
      </c>
      <c r="D56" s="2"/>
      <c r="E56" s="2"/>
      <c r="F56" s="2"/>
    </row>
    <row r="57" ht="16.5" spans="1:6">
      <c r="A57" s="58">
        <v>42561</v>
      </c>
      <c r="B57" s="134" t="s">
        <v>914</v>
      </c>
      <c r="C57" s="63">
        <v>1364</v>
      </c>
      <c r="D57" s="2"/>
      <c r="E57" s="2"/>
      <c r="F57" s="2"/>
    </row>
    <row r="58" ht="16.5" spans="1:6">
      <c r="A58" s="58">
        <v>42571</v>
      </c>
      <c r="B58" s="127" t="s">
        <v>915</v>
      </c>
      <c r="C58" s="63">
        <v>2120</v>
      </c>
      <c r="D58" s="2"/>
      <c r="E58" s="2"/>
      <c r="F58" s="2"/>
    </row>
    <row r="59" ht="16.5" spans="1:6">
      <c r="A59" s="58">
        <v>42657</v>
      </c>
      <c r="B59" s="134" t="s">
        <v>916</v>
      </c>
      <c r="C59" s="63">
        <v>546</v>
      </c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8720</v>
      </c>
      <c r="D76" s="2"/>
      <c r="E76" s="2"/>
      <c r="F76" s="2"/>
    </row>
    <row r="77" spans="1:6">
      <c r="A77" s="59">
        <v>42498</v>
      </c>
      <c r="B77" s="127" t="s">
        <v>917</v>
      </c>
      <c r="C77" s="68">
        <v>9317</v>
      </c>
      <c r="D77" s="2"/>
      <c r="E77" s="2"/>
      <c r="F77" s="2"/>
    </row>
    <row r="78" spans="1:6">
      <c r="A78" s="59">
        <v>42598</v>
      </c>
      <c r="B78" s="127" t="s">
        <v>918</v>
      </c>
      <c r="C78" s="68">
        <v>-597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256</v>
      </c>
      <c r="D86" s="2"/>
      <c r="E86" s="2"/>
      <c r="F86" s="2"/>
    </row>
    <row r="87" spans="1:6">
      <c r="A87" s="59">
        <v>42561</v>
      </c>
      <c r="B87" s="127" t="s">
        <v>919</v>
      </c>
      <c r="C87" s="60">
        <v>256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3838.9</v>
      </c>
      <c r="D96" s="76"/>
      <c r="E96" s="76"/>
      <c r="F96" s="76"/>
    </row>
    <row r="97" spans="1:6">
      <c r="A97" s="58">
        <v>42498</v>
      </c>
      <c r="B97" s="211" t="s">
        <v>920</v>
      </c>
      <c r="C97" s="30">
        <v>2308.9</v>
      </c>
      <c r="D97" s="2"/>
      <c r="E97" s="2"/>
      <c r="F97" s="2"/>
    </row>
    <row r="98" ht="14.25" spans="1:6">
      <c r="A98" s="191">
        <v>42553</v>
      </c>
      <c r="B98" s="126" t="s">
        <v>921</v>
      </c>
      <c r="C98" s="126">
        <v>1530</v>
      </c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5654.5</v>
      </c>
      <c r="D107" s="2"/>
      <c r="E107" s="2"/>
      <c r="F107" s="2"/>
    </row>
    <row r="108" ht="14.25" spans="1:6">
      <c r="A108" s="347">
        <v>42455</v>
      </c>
      <c r="B108" s="206" t="s">
        <v>922</v>
      </c>
      <c r="C108" s="231">
        <v>410</v>
      </c>
      <c r="D108" s="2"/>
      <c r="E108" s="2"/>
      <c r="F108" s="2"/>
    </row>
    <row r="109" ht="15" spans="1:6">
      <c r="A109" s="344">
        <v>42461</v>
      </c>
      <c r="B109" s="345" t="s">
        <v>923</v>
      </c>
      <c r="C109" s="346">
        <v>1234.5</v>
      </c>
      <c r="D109" s="2"/>
      <c r="E109" s="2"/>
      <c r="F109" s="2"/>
    </row>
    <row r="110" ht="15" spans="1:6">
      <c r="A110" s="344">
        <v>42461</v>
      </c>
      <c r="B110" s="345" t="s">
        <v>924</v>
      </c>
      <c r="C110" s="346">
        <v>3265</v>
      </c>
      <c r="D110" s="2"/>
      <c r="E110" s="2"/>
      <c r="F110" s="2"/>
    </row>
    <row r="111" ht="15" spans="1:6">
      <c r="A111" s="344">
        <v>42461</v>
      </c>
      <c r="B111" s="345" t="s">
        <v>925</v>
      </c>
      <c r="C111" s="346">
        <v>50</v>
      </c>
      <c r="D111" s="2"/>
      <c r="E111" s="2"/>
      <c r="F111" s="2"/>
    </row>
    <row r="112" ht="14.25" spans="1:6">
      <c r="A112" s="124">
        <v>42542</v>
      </c>
      <c r="B112" s="156" t="s">
        <v>926</v>
      </c>
      <c r="C112" s="155">
        <v>585</v>
      </c>
      <c r="D112" s="2"/>
      <c r="E112" s="2"/>
      <c r="F112" s="2"/>
    </row>
    <row r="113" ht="14.25" spans="1:6">
      <c r="A113" s="124">
        <v>42586</v>
      </c>
      <c r="B113" s="152" t="s">
        <v>927</v>
      </c>
      <c r="C113" s="126">
        <v>110</v>
      </c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3"/>
  <sheetViews>
    <sheetView workbookViewId="0">
      <selection activeCell="E17" sqref="E17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102</v>
      </c>
      <c r="C3" s="7" t="s">
        <v>367</v>
      </c>
      <c r="D3" s="8" t="s">
        <v>928</v>
      </c>
      <c r="E3" s="8" t="s">
        <v>23</v>
      </c>
      <c r="F3" s="9">
        <v>15079790766</v>
      </c>
    </row>
    <row r="4" spans="1:6">
      <c r="A4" s="5" t="s">
        <v>3</v>
      </c>
      <c r="B4" s="6" t="s">
        <v>101</v>
      </c>
      <c r="C4" s="7" t="s">
        <v>368</v>
      </c>
      <c r="D4" s="10">
        <v>42447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104</v>
      </c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0.998726017194341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70376.3</v>
      </c>
      <c r="B13" s="20"/>
      <c r="C13" s="21">
        <v>10508.93</v>
      </c>
      <c r="D13" s="21">
        <f>A13+B13-C13</f>
        <v>59867.37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70300</v>
      </c>
      <c r="B15" s="22"/>
      <c r="C15" s="15">
        <v>10508.9</v>
      </c>
      <c r="D15" s="23">
        <f>A15+B15-C15</f>
        <v>59791.1</v>
      </c>
      <c r="E15" s="22"/>
      <c r="F15" s="22"/>
      <c r="G15" t="s">
        <v>929</v>
      </c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42435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42459</v>
      </c>
      <c r="C20" s="32">
        <v>65300</v>
      </c>
      <c r="D20" s="2"/>
      <c r="E20" s="2"/>
      <c r="F20" s="2"/>
    </row>
    <row r="21" spans="1:6">
      <c r="A21" s="8" t="s">
        <v>397</v>
      </c>
      <c r="B21" s="33"/>
      <c r="C21" s="30"/>
      <c r="D21" s="2" t="s">
        <v>930</v>
      </c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70300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-10508.9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C35+C43</f>
        <v>40441.71</v>
      </c>
      <c r="D34" s="2"/>
      <c r="E34" s="2"/>
      <c r="F34" s="2"/>
    </row>
    <row r="35" spans="1:6">
      <c r="A35" s="44" t="s">
        <v>403</v>
      </c>
      <c r="B35" s="45"/>
      <c r="C35" s="46">
        <f>C36+C37+C38+C42</f>
        <v>3100</v>
      </c>
      <c r="D35" s="2"/>
      <c r="E35" s="2"/>
      <c r="F35" s="2"/>
    </row>
    <row r="36" ht="14.25" spans="1:6">
      <c r="A36" s="223">
        <v>42490</v>
      </c>
      <c r="B36" s="200" t="s">
        <v>931</v>
      </c>
      <c r="C36" s="224">
        <v>1000</v>
      </c>
      <c r="D36" s="2"/>
      <c r="E36" s="2"/>
      <c r="F36" s="2"/>
    </row>
    <row r="37" spans="1:6">
      <c r="A37" s="169">
        <v>42498</v>
      </c>
      <c r="B37" s="211" t="s">
        <v>932</v>
      </c>
      <c r="C37" s="46">
        <v>1000</v>
      </c>
      <c r="D37" s="2"/>
      <c r="E37" s="2"/>
      <c r="F37" s="2"/>
    </row>
    <row r="38" ht="14.25" spans="1:6">
      <c r="A38" s="197">
        <v>42513</v>
      </c>
      <c r="B38" s="202" t="s">
        <v>933</v>
      </c>
      <c r="C38" s="203">
        <v>1100</v>
      </c>
      <c r="D38" s="2"/>
      <c r="E38" s="2"/>
      <c r="F38" s="2"/>
    </row>
    <row r="39" ht="14.25" spans="1:6">
      <c r="A39" s="340"/>
      <c r="B39" s="341"/>
      <c r="C39" s="342"/>
      <c r="D39" s="2"/>
      <c r="E39" s="2"/>
      <c r="F39" s="2"/>
    </row>
    <row r="40" ht="14.25" spans="1:6">
      <c r="A40" s="340"/>
      <c r="B40" s="341"/>
      <c r="C40" s="342"/>
      <c r="D40" s="2"/>
      <c r="E40" s="2"/>
      <c r="F40" s="2"/>
    </row>
    <row r="41" ht="14.25" spans="1:6">
      <c r="A41" s="340"/>
      <c r="B41" s="341"/>
      <c r="C41" s="342"/>
      <c r="D41" s="2"/>
      <c r="E41" s="2"/>
      <c r="F41" s="2"/>
    </row>
    <row r="42" spans="1:6">
      <c r="A42" s="50"/>
      <c r="B42" s="51"/>
      <c r="C42" s="46"/>
      <c r="D42" s="2"/>
      <c r="E42" s="2"/>
      <c r="F42" s="2"/>
    </row>
    <row r="43" spans="1:6">
      <c r="A43" s="44" t="s">
        <v>405</v>
      </c>
      <c r="B43" s="45"/>
      <c r="C43" s="46">
        <f>C44+C57+C67+C79+C89+C99+C110</f>
        <v>37341.71</v>
      </c>
      <c r="D43" s="2"/>
      <c r="E43" s="2"/>
      <c r="F43" s="2"/>
    </row>
    <row r="44" spans="1:6">
      <c r="A44" s="44" t="s">
        <v>406</v>
      </c>
      <c r="B44" s="45"/>
      <c r="C44" s="46">
        <f>C45+C46+C47+C48+C49+C50+C51+C52+C53+C54+C55+C56</f>
        <v>13800</v>
      </c>
      <c r="D44" s="2"/>
      <c r="E44" s="2"/>
      <c r="F44" s="2"/>
    </row>
    <row r="45" ht="14.25" spans="1:6">
      <c r="A45" s="230">
        <v>42476</v>
      </c>
      <c r="B45" s="232" t="s">
        <v>934</v>
      </c>
      <c r="C45" s="233">
        <v>2500</v>
      </c>
      <c r="D45" s="2"/>
      <c r="E45" s="2"/>
      <c r="F45" s="2"/>
    </row>
    <row r="46" ht="14.25" spans="1:6">
      <c r="A46" s="223">
        <v>42490</v>
      </c>
      <c r="B46" s="200" t="s">
        <v>935</v>
      </c>
      <c r="C46" s="224">
        <v>2500</v>
      </c>
      <c r="D46" s="2"/>
      <c r="E46" s="2"/>
      <c r="F46" s="2"/>
    </row>
    <row r="47" ht="14.25" spans="1:6">
      <c r="A47" s="197">
        <v>42512</v>
      </c>
      <c r="B47" s="202" t="s">
        <v>936</v>
      </c>
      <c r="C47" s="203">
        <v>1800</v>
      </c>
      <c r="D47" s="2"/>
      <c r="E47" s="2"/>
      <c r="F47" s="2"/>
    </row>
    <row r="48" ht="14.25" spans="1:6">
      <c r="A48" s="197">
        <v>42518</v>
      </c>
      <c r="B48" s="82" t="s">
        <v>937</v>
      </c>
      <c r="C48" s="126">
        <v>2000</v>
      </c>
      <c r="D48" s="2"/>
      <c r="E48" s="2"/>
      <c r="F48" s="2"/>
    </row>
    <row r="49" ht="14.25" spans="1:6">
      <c r="A49" s="197">
        <v>42525</v>
      </c>
      <c r="B49" s="207" t="s">
        <v>938</v>
      </c>
      <c r="C49" s="300">
        <v>2000</v>
      </c>
      <c r="D49" s="2"/>
      <c r="E49" s="2"/>
      <c r="F49" s="2"/>
    </row>
    <row r="50" ht="14.25" spans="1:6">
      <c r="A50" s="191">
        <v>42553</v>
      </c>
      <c r="B50" s="126" t="s">
        <v>939</v>
      </c>
      <c r="C50" s="126">
        <v>1000</v>
      </c>
      <c r="D50" s="2"/>
      <c r="E50" s="2"/>
      <c r="F50" s="2"/>
    </row>
    <row r="51" ht="14.25" spans="1:6">
      <c r="A51" s="124">
        <v>42605</v>
      </c>
      <c r="B51" s="82" t="s">
        <v>940</v>
      </c>
      <c r="C51" s="126">
        <v>2000</v>
      </c>
      <c r="D51" s="2"/>
      <c r="E51" s="2"/>
      <c r="F51" s="2"/>
    </row>
    <row r="52" spans="1:6">
      <c r="A52" s="31"/>
      <c r="B52" s="56"/>
      <c r="C52" s="32"/>
      <c r="D52" s="2"/>
      <c r="E52" s="2"/>
      <c r="F52" s="2"/>
    </row>
    <row r="53" spans="1:6">
      <c r="A53" s="31"/>
      <c r="B53" s="57"/>
      <c r="C53" s="32"/>
      <c r="D53" s="2"/>
      <c r="E53" s="2"/>
      <c r="F53" s="2"/>
    </row>
    <row r="54" spans="1:6">
      <c r="A54" s="31"/>
      <c r="B54" s="57"/>
      <c r="C54" s="32"/>
      <c r="D54" s="2"/>
      <c r="E54" s="2"/>
      <c r="F54" s="2"/>
    </row>
    <row r="55" spans="1:6">
      <c r="A55" s="58"/>
      <c r="B55" s="57"/>
      <c r="C55" s="30"/>
      <c r="D55" s="2"/>
      <c r="E55" s="2"/>
      <c r="F55" s="2"/>
    </row>
    <row r="56" spans="1:6">
      <c r="A56" s="59"/>
      <c r="B56" s="57"/>
      <c r="C56" s="60"/>
      <c r="D56" s="2"/>
      <c r="E56" s="2"/>
      <c r="F56" s="2"/>
    </row>
    <row r="57" spans="1:6">
      <c r="A57" s="44" t="s">
        <v>408</v>
      </c>
      <c r="B57" s="45"/>
      <c r="C57" s="46">
        <f>C58+C59+C61+C60+C62+C63+C64+C65+C66</f>
        <v>7045</v>
      </c>
      <c r="D57" s="2"/>
      <c r="E57" s="2"/>
      <c r="F57" s="2"/>
    </row>
    <row r="58" ht="14.25" spans="1:6">
      <c r="A58" s="59">
        <v>42490</v>
      </c>
      <c r="B58" s="134" t="s">
        <v>941</v>
      </c>
      <c r="C58" s="62">
        <v>1280</v>
      </c>
      <c r="D58" s="2"/>
      <c r="E58" s="2"/>
      <c r="F58" s="2"/>
    </row>
    <row r="59" ht="16.5" spans="1:6">
      <c r="A59" s="58">
        <v>42491</v>
      </c>
      <c r="B59" s="134" t="s">
        <v>942</v>
      </c>
      <c r="C59" s="63">
        <v>2820</v>
      </c>
      <c r="D59" s="2"/>
      <c r="E59" s="2"/>
      <c r="F59" s="2"/>
    </row>
    <row r="60" ht="16.5" spans="1:6">
      <c r="A60" s="58">
        <v>42498</v>
      </c>
      <c r="B60" s="134" t="s">
        <v>943</v>
      </c>
      <c r="C60" s="63">
        <v>165</v>
      </c>
      <c r="D60" s="2"/>
      <c r="E60" s="2"/>
      <c r="F60" s="2"/>
    </row>
    <row r="61" ht="16.5" spans="1:6">
      <c r="A61" s="58">
        <v>42541</v>
      </c>
      <c r="B61" s="134" t="s">
        <v>944</v>
      </c>
      <c r="C61" s="63">
        <v>750</v>
      </c>
      <c r="D61" s="2"/>
      <c r="E61" s="2"/>
      <c r="F61" s="2"/>
    </row>
    <row r="62" ht="16.5" spans="1:6">
      <c r="A62" s="58">
        <v>42571</v>
      </c>
      <c r="B62" s="150" t="s">
        <v>945</v>
      </c>
      <c r="C62" s="63">
        <v>1450</v>
      </c>
      <c r="D62" s="2"/>
      <c r="E62" s="2"/>
      <c r="F62" s="2"/>
    </row>
    <row r="63" ht="16.5" spans="1:6">
      <c r="A63" s="58">
        <v>42571</v>
      </c>
      <c r="B63" s="134" t="s">
        <v>946</v>
      </c>
      <c r="C63" s="63">
        <v>580</v>
      </c>
      <c r="D63" s="2"/>
      <c r="E63" s="2"/>
      <c r="F63" s="2"/>
    </row>
    <row r="64" ht="14.25" spans="1:6">
      <c r="A64" s="58"/>
      <c r="B64" s="64"/>
      <c r="C64" s="30"/>
      <c r="D64" s="2"/>
      <c r="E64" s="2"/>
      <c r="F64" s="2"/>
    </row>
    <row r="65" ht="14.25" spans="1:6">
      <c r="A65" s="58"/>
      <c r="B65" s="64"/>
      <c r="C65" s="30"/>
      <c r="D65" s="2"/>
      <c r="E65" s="2"/>
      <c r="F65" s="2"/>
    </row>
    <row r="66" spans="1:6">
      <c r="A66" s="65"/>
      <c r="B66" s="66"/>
      <c r="C66" s="67"/>
      <c r="D66" s="2"/>
      <c r="E66" s="2"/>
      <c r="F66" s="2"/>
    </row>
    <row r="67" spans="1:6">
      <c r="A67" s="44" t="s">
        <v>412</v>
      </c>
      <c r="B67" s="45"/>
      <c r="C67" s="46">
        <f>C68+C69+C70+C71+C72+C73+C74+C75+C76+C77+C78</f>
        <v>2819.71</v>
      </c>
      <c r="D67" s="2"/>
      <c r="E67" s="2"/>
      <c r="F67" s="2"/>
    </row>
    <row r="68" spans="1:6">
      <c r="A68" s="59">
        <v>42498</v>
      </c>
      <c r="B68" s="134" t="s">
        <v>947</v>
      </c>
      <c r="C68" s="60">
        <v>2098</v>
      </c>
      <c r="D68" s="2"/>
      <c r="E68" s="2"/>
      <c r="F68" s="2"/>
    </row>
    <row r="69" spans="1:6">
      <c r="A69" s="59">
        <v>42529</v>
      </c>
      <c r="B69" s="134" t="s">
        <v>948</v>
      </c>
      <c r="C69" s="68">
        <v>721.71</v>
      </c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7"/>
      <c r="C71" s="68"/>
      <c r="D71" s="2"/>
      <c r="E71" s="2"/>
      <c r="F71" s="2"/>
    </row>
    <row r="72" spans="1:6">
      <c r="A72" s="58"/>
      <c r="B72" s="57"/>
      <c r="C72" s="30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8"/>
      <c r="B77" s="56"/>
      <c r="C77" s="30"/>
      <c r="D77" s="2"/>
      <c r="E77" s="2"/>
      <c r="F77" s="2"/>
    </row>
    <row r="78" spans="1:6">
      <c r="A78" s="69"/>
      <c r="B78" s="70"/>
      <c r="C78" s="71"/>
      <c r="D78" s="2"/>
      <c r="E78" s="2"/>
      <c r="F78" s="2"/>
    </row>
    <row r="79" spans="1:6">
      <c r="A79" s="44" t="s">
        <v>413</v>
      </c>
      <c r="B79" s="45"/>
      <c r="C79" s="46">
        <f>C80+C81+C82+C83+C84+C85+C86+C87+C88</f>
        <v>6054</v>
      </c>
      <c r="D79" s="2"/>
      <c r="E79" s="2"/>
      <c r="F79" s="2"/>
    </row>
    <row r="80" ht="14.25" spans="1:6">
      <c r="A80" s="230">
        <v>42471</v>
      </c>
      <c r="B80" s="206" t="s">
        <v>949</v>
      </c>
      <c r="C80" s="231">
        <v>5872</v>
      </c>
      <c r="D80" s="2"/>
      <c r="E80" s="2"/>
      <c r="F80" s="2"/>
    </row>
    <row r="81" ht="14.25" spans="1:6">
      <c r="A81" s="124">
        <v>42522</v>
      </c>
      <c r="B81" s="343" t="s">
        <v>950</v>
      </c>
      <c r="C81" s="302">
        <v>182</v>
      </c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9"/>
      <c r="B87" s="56"/>
      <c r="C87" s="68"/>
      <c r="D87" s="2"/>
      <c r="E87" s="2"/>
      <c r="F87" s="2"/>
    </row>
    <row r="88" spans="1:6">
      <c r="A88" s="50"/>
      <c r="B88" s="51"/>
      <c r="C88" s="46"/>
      <c r="D88" s="2"/>
      <c r="E88" s="2"/>
      <c r="F88" s="2"/>
    </row>
    <row r="89" spans="1:6">
      <c r="A89" s="44" t="s">
        <v>415</v>
      </c>
      <c r="B89" s="45"/>
      <c r="C89" s="46">
        <f>C90+C91+C92+C93+C94+C95+C96+C97+C98</f>
        <v>6024</v>
      </c>
      <c r="D89" s="2"/>
      <c r="E89" s="2"/>
      <c r="F89" s="2"/>
    </row>
    <row r="90" spans="1:6">
      <c r="A90" s="59">
        <v>42498</v>
      </c>
      <c r="B90" s="134" t="s">
        <v>951</v>
      </c>
      <c r="C90" s="60">
        <v>305</v>
      </c>
      <c r="D90" s="2"/>
      <c r="E90" s="2"/>
      <c r="F90" s="2"/>
    </row>
    <row r="91" spans="1:6">
      <c r="A91" s="59">
        <v>42530</v>
      </c>
      <c r="B91" s="134" t="s">
        <v>952</v>
      </c>
      <c r="C91" s="60">
        <v>4049</v>
      </c>
      <c r="D91" s="2"/>
      <c r="E91" s="2"/>
      <c r="F91" s="2"/>
    </row>
    <row r="92" spans="1:6">
      <c r="A92" s="59"/>
      <c r="B92" s="134" t="s">
        <v>953</v>
      </c>
      <c r="C92" s="60">
        <v>1670</v>
      </c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59"/>
      <c r="B97" s="57"/>
      <c r="C97" s="60"/>
      <c r="D97" s="2"/>
      <c r="E97" s="2"/>
      <c r="F97" s="2"/>
    </row>
    <row r="98" spans="1:6">
      <c r="A98" s="72"/>
      <c r="B98" s="73"/>
      <c r="C98" s="49"/>
      <c r="D98" s="2"/>
      <c r="E98" s="2"/>
      <c r="F98" s="2"/>
    </row>
    <row r="99" ht="14.25" spans="1:6">
      <c r="A99" s="74" t="s">
        <v>416</v>
      </c>
      <c r="B99" s="75"/>
      <c r="C99" s="46">
        <f>C100+C102+C101+C103+C104+C105+C106+C107+C108+C109</f>
        <v>0</v>
      </c>
      <c r="D99" s="76"/>
      <c r="E99" s="76"/>
      <c r="F99" s="76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/>
      <c r="B105" s="56"/>
      <c r="C105" s="30"/>
      <c r="D105" s="2"/>
      <c r="E105" s="2"/>
      <c r="F105" s="2"/>
    </row>
    <row r="106" spans="1:6">
      <c r="A106" s="58" t="s">
        <v>296</v>
      </c>
      <c r="B106" s="56"/>
      <c r="C106" s="30"/>
      <c r="D106" s="2"/>
      <c r="E106" s="2"/>
      <c r="F106" s="2"/>
    </row>
    <row r="107" spans="1:6">
      <c r="A107" s="59"/>
      <c r="B107" s="56"/>
      <c r="C107" s="30"/>
      <c r="D107" s="2"/>
      <c r="E107" s="2"/>
      <c r="F107" s="2"/>
    </row>
    <row r="108" ht="14.25" spans="1:6">
      <c r="A108" s="58"/>
      <c r="B108" s="77"/>
      <c r="C108" s="30"/>
      <c r="D108" s="2"/>
      <c r="E108" s="2"/>
      <c r="F108" s="2"/>
    </row>
    <row r="109" spans="1:6">
      <c r="A109" s="72"/>
      <c r="B109" s="73"/>
      <c r="C109" s="49"/>
      <c r="D109" s="2"/>
      <c r="E109" s="2"/>
      <c r="F109" s="2"/>
    </row>
    <row r="110" spans="1:6">
      <c r="A110" s="44" t="s">
        <v>419</v>
      </c>
      <c r="B110" s="45"/>
      <c r="C110" s="46">
        <f>C111+C112+C113+C114+C115+C116+C117+C118+C119+C120+C121+C122+C123</f>
        <v>1599</v>
      </c>
      <c r="D110" s="2"/>
      <c r="E110" s="2"/>
      <c r="F110" s="2"/>
    </row>
    <row r="111" ht="15" spans="1:6">
      <c r="A111" s="344">
        <v>42461</v>
      </c>
      <c r="B111" s="345" t="s">
        <v>954</v>
      </c>
      <c r="C111" s="346">
        <v>200</v>
      </c>
      <c r="D111" s="2"/>
      <c r="E111" s="2"/>
      <c r="F111" s="2"/>
    </row>
    <row r="112" ht="14.25" spans="1:6">
      <c r="A112" s="230">
        <v>42476</v>
      </c>
      <c r="B112" s="232" t="s">
        <v>955</v>
      </c>
      <c r="C112" s="233">
        <v>67</v>
      </c>
      <c r="D112" s="2"/>
      <c r="E112" s="2"/>
      <c r="F112" s="2"/>
    </row>
    <row r="113" ht="14.25" spans="1:6">
      <c r="A113" s="230">
        <v>42476</v>
      </c>
      <c r="B113" s="232" t="s">
        <v>956</v>
      </c>
      <c r="C113" s="233">
        <v>632</v>
      </c>
      <c r="D113" s="2"/>
      <c r="E113" s="2"/>
      <c r="F113" s="2"/>
    </row>
    <row r="114" ht="14.25" spans="1:6">
      <c r="A114" s="124">
        <v>42562</v>
      </c>
      <c r="B114" s="194" t="s">
        <v>957</v>
      </c>
      <c r="C114" s="155">
        <v>700</v>
      </c>
      <c r="D114" s="2"/>
      <c r="E114" s="2"/>
      <c r="F114" s="2"/>
    </row>
    <row r="115" spans="1:6">
      <c r="A115" s="59"/>
      <c r="B115" s="57"/>
      <c r="C115" s="60"/>
      <c r="D115" s="2"/>
      <c r="E115" s="2"/>
      <c r="F115" s="2"/>
    </row>
    <row r="116" spans="1:6">
      <c r="A116" s="59"/>
      <c r="B116" s="57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9"/>
      <c r="B120" s="56"/>
      <c r="C120" s="68"/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spans="1:6">
      <c r="A122" s="58"/>
      <c r="B122" s="57"/>
      <c r="C122" s="30"/>
      <c r="D122" s="2"/>
      <c r="E122" s="2"/>
      <c r="F122" s="2"/>
    </row>
    <row r="123" ht="14.25" spans="1:6">
      <c r="A123" s="78"/>
      <c r="B123" s="79"/>
      <c r="C123" s="80"/>
      <c r="D123" s="2"/>
      <c r="E123" s="2"/>
      <c r="F123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3:B43"/>
    <mergeCell ref="A44:B44"/>
    <mergeCell ref="A57:B57"/>
    <mergeCell ref="A67:B67"/>
    <mergeCell ref="A79:B79"/>
    <mergeCell ref="A89:B89"/>
    <mergeCell ref="A110:B110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6"/>
  <sheetViews>
    <sheetView topLeftCell="A94" workbookViewId="0">
      <selection activeCell="C108" sqref="C108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107</v>
      </c>
      <c r="C3" s="7" t="s">
        <v>367</v>
      </c>
      <c r="D3" s="8" t="s">
        <v>108</v>
      </c>
      <c r="E3" s="8" t="s">
        <v>23</v>
      </c>
      <c r="F3" s="9">
        <v>13576686374</v>
      </c>
    </row>
    <row r="4" spans="1:6">
      <c r="A4" s="5" t="s">
        <v>3</v>
      </c>
      <c r="B4" s="6" t="s">
        <v>106</v>
      </c>
      <c r="C4" s="7" t="s">
        <v>368</v>
      </c>
      <c r="D4" s="10">
        <v>42457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109</v>
      </c>
      <c r="C6" s="7" t="s">
        <v>9</v>
      </c>
      <c r="D6" s="12" t="s">
        <v>27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/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289" t="s">
        <v>958</v>
      </c>
      <c r="F12" s="290"/>
    </row>
    <row r="13" spans="1:6">
      <c r="A13" s="20">
        <v>82719.9</v>
      </c>
      <c r="B13" s="20"/>
      <c r="C13" s="21"/>
      <c r="D13" s="21">
        <f>A13+B13-C13</f>
        <v>82719.9</v>
      </c>
      <c r="E13" s="291" t="s">
        <v>959</v>
      </c>
      <c r="F13" s="29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28" t="s">
        <v>960</v>
      </c>
      <c r="F14" s="329"/>
    </row>
    <row r="15" spans="1:6">
      <c r="A15" s="13">
        <v>77000</v>
      </c>
      <c r="B15" s="22"/>
      <c r="C15" s="15"/>
      <c r="D15" s="23">
        <f>A15+B15-C15</f>
        <v>77000</v>
      </c>
      <c r="E15" s="330"/>
      <c r="F15" s="331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="327" customFormat="1" spans="1:6">
      <c r="A19" s="332" t="s">
        <v>395</v>
      </c>
      <c r="B19" s="333" t="s">
        <v>961</v>
      </c>
      <c r="C19" s="334">
        <v>5000</v>
      </c>
      <c r="D19" s="335"/>
      <c r="E19" s="335"/>
      <c r="F19" s="335"/>
    </row>
    <row r="20" spans="1:6">
      <c r="A20" s="8" t="s">
        <v>396</v>
      </c>
      <c r="B20" s="33">
        <v>42457</v>
      </c>
      <c r="C20" s="32">
        <v>33000</v>
      </c>
      <c r="D20" s="2"/>
      <c r="E20" s="2"/>
      <c r="F20" s="2"/>
    </row>
    <row r="21" spans="1:6">
      <c r="A21" s="8" t="s">
        <v>397</v>
      </c>
      <c r="B21" s="33">
        <v>42528</v>
      </c>
      <c r="C21" s="30">
        <v>37000</v>
      </c>
      <c r="D21" s="2">
        <v>28</v>
      </c>
      <c r="E21" s="2" t="s">
        <v>962</v>
      </c>
      <c r="F21" s="2"/>
    </row>
    <row r="22" spans="1:6">
      <c r="A22" s="8" t="s">
        <v>398</v>
      </c>
      <c r="B22" s="33">
        <v>42621</v>
      </c>
      <c r="C22" s="30">
        <v>14131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89131</v>
      </c>
      <c r="D24" s="2"/>
      <c r="E24" s="2"/>
      <c r="F24" s="2"/>
    </row>
    <row r="25" spans="1:6">
      <c r="A25" s="34" t="s">
        <v>401</v>
      </c>
      <c r="B25" s="34"/>
      <c r="C25" s="35">
        <f>D15-C24</f>
        <v>-12131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47764.5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4750</v>
      </c>
      <c r="D35" s="2"/>
      <c r="E35" s="2"/>
      <c r="F35" s="2"/>
    </row>
    <row r="36" ht="14.25" spans="1:6">
      <c r="A36" s="124">
        <v>42542</v>
      </c>
      <c r="B36" s="156" t="s">
        <v>963</v>
      </c>
      <c r="C36" s="155">
        <v>2250</v>
      </c>
      <c r="D36" s="2"/>
      <c r="E36" s="2"/>
      <c r="F36" s="2"/>
    </row>
    <row r="37" ht="14.25" spans="1:6">
      <c r="A37" s="124">
        <v>42605</v>
      </c>
      <c r="B37" s="82" t="s">
        <v>964</v>
      </c>
      <c r="C37" s="126">
        <v>1000</v>
      </c>
      <c r="D37" s="2"/>
      <c r="E37" s="2"/>
      <c r="F37" s="2"/>
    </row>
    <row r="38" spans="1:6">
      <c r="A38" s="169">
        <v>42641</v>
      </c>
      <c r="B38" s="138" t="s">
        <v>965</v>
      </c>
      <c r="C38" s="46">
        <v>1500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43014.5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14000</v>
      </c>
      <c r="D41" s="2"/>
      <c r="E41" s="2"/>
      <c r="F41" s="2"/>
    </row>
    <row r="42" ht="14.25" spans="1:6">
      <c r="A42" s="223">
        <v>42504</v>
      </c>
      <c r="B42" s="200" t="s">
        <v>966</v>
      </c>
      <c r="C42" s="224">
        <v>2000</v>
      </c>
      <c r="D42" s="2"/>
      <c r="E42" s="2"/>
      <c r="F42" s="2"/>
    </row>
    <row r="43" ht="14.25" spans="1:6">
      <c r="A43" s="197">
        <v>42518</v>
      </c>
      <c r="B43" s="82" t="s">
        <v>967</v>
      </c>
      <c r="C43" s="126">
        <v>2000</v>
      </c>
      <c r="D43" s="2"/>
      <c r="E43" s="2"/>
      <c r="F43" s="2"/>
    </row>
    <row r="44" ht="14.25" spans="1:6">
      <c r="A44" s="191">
        <v>42553</v>
      </c>
      <c r="B44" s="126" t="s">
        <v>968</v>
      </c>
      <c r="C44" s="126">
        <v>2000</v>
      </c>
      <c r="D44" s="2"/>
      <c r="E44" s="2"/>
      <c r="F44" s="2"/>
    </row>
    <row r="45" ht="14.25" spans="1:6">
      <c r="A45" s="124">
        <v>42562</v>
      </c>
      <c r="B45" s="194" t="s">
        <v>969</v>
      </c>
      <c r="C45" s="155">
        <v>2000</v>
      </c>
      <c r="D45" s="2"/>
      <c r="E45" s="2"/>
      <c r="F45" s="2"/>
    </row>
    <row r="46" ht="14.25" spans="1:6">
      <c r="A46" s="124">
        <v>42605</v>
      </c>
      <c r="B46" s="82" t="s">
        <v>970</v>
      </c>
      <c r="C46" s="126">
        <v>2000</v>
      </c>
      <c r="D46" s="2"/>
      <c r="E46" s="2"/>
      <c r="F46" s="2"/>
    </row>
    <row r="47" ht="14.25" spans="1:6">
      <c r="A47" s="124">
        <v>42605</v>
      </c>
      <c r="B47" s="82" t="s">
        <v>971</v>
      </c>
      <c r="C47" s="126">
        <v>1000</v>
      </c>
      <c r="D47" s="2"/>
      <c r="E47" s="2"/>
      <c r="F47" s="2"/>
    </row>
    <row r="48" spans="1:6">
      <c r="A48" s="31">
        <v>42641</v>
      </c>
      <c r="B48" s="138" t="s">
        <v>972</v>
      </c>
      <c r="C48" s="32">
        <v>3000</v>
      </c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3885</v>
      </c>
      <c r="D54" s="2"/>
      <c r="E54" s="2"/>
      <c r="F54" s="2"/>
    </row>
    <row r="55" ht="14.25" spans="1:6">
      <c r="A55" s="59">
        <v>42490</v>
      </c>
      <c r="B55" s="127" t="s">
        <v>973</v>
      </c>
      <c r="C55" s="62">
        <v>320</v>
      </c>
      <c r="D55" s="2"/>
      <c r="E55" s="2"/>
      <c r="F55" s="2"/>
    </row>
    <row r="56" ht="16.5" spans="1:6">
      <c r="A56" s="58">
        <v>42541</v>
      </c>
      <c r="B56" s="127" t="s">
        <v>974</v>
      </c>
      <c r="C56" s="63">
        <v>3160</v>
      </c>
      <c r="D56" s="2"/>
      <c r="E56" s="2"/>
      <c r="F56" s="2"/>
    </row>
    <row r="57" ht="16.5" spans="1:6">
      <c r="A57" s="58">
        <v>42657</v>
      </c>
      <c r="B57" s="127" t="s">
        <v>975</v>
      </c>
      <c r="C57" s="63">
        <v>300</v>
      </c>
      <c r="D57" s="2"/>
      <c r="E57" s="2"/>
      <c r="F57" s="2"/>
    </row>
    <row r="58" ht="16.5" spans="1:6">
      <c r="A58" s="58">
        <v>42669</v>
      </c>
      <c r="B58" s="134" t="s">
        <v>976</v>
      </c>
      <c r="C58" s="63">
        <v>105</v>
      </c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5131.5</v>
      </c>
      <c r="D64" s="2"/>
      <c r="E64" s="2"/>
      <c r="F64" s="2"/>
    </row>
    <row r="65" spans="1:6">
      <c r="A65" s="59">
        <v>42561</v>
      </c>
      <c r="B65" s="127" t="s">
        <v>977</v>
      </c>
      <c r="C65" s="60">
        <v>2482.5</v>
      </c>
      <c r="D65" s="2"/>
      <c r="E65" s="2"/>
      <c r="F65" s="2"/>
    </row>
    <row r="66" spans="1:6">
      <c r="A66" s="59">
        <v>42594</v>
      </c>
      <c r="B66" s="127" t="s">
        <v>978</v>
      </c>
      <c r="C66" s="68">
        <v>2649</v>
      </c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5129</v>
      </c>
      <c r="D76" s="2"/>
      <c r="E76" s="2"/>
      <c r="F76" s="2"/>
    </row>
    <row r="77" spans="1:6">
      <c r="A77" s="59">
        <v>42498</v>
      </c>
      <c r="B77" s="127" t="s">
        <v>979</v>
      </c>
      <c r="C77" s="68">
        <v>5129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3602</v>
      </c>
      <c r="D86" s="2"/>
      <c r="E86" s="2"/>
      <c r="F86" s="2"/>
    </row>
    <row r="87" spans="1:6">
      <c r="A87" s="59">
        <v>42530</v>
      </c>
      <c r="B87" s="127" t="s">
        <v>974</v>
      </c>
      <c r="C87" s="60">
        <v>384</v>
      </c>
      <c r="D87" s="2"/>
      <c r="E87" s="2"/>
      <c r="F87" s="2"/>
    </row>
    <row r="88" spans="1:6">
      <c r="A88" s="59">
        <v>42594</v>
      </c>
      <c r="B88" s="150" t="s">
        <v>980</v>
      </c>
      <c r="C88" s="60">
        <v>336</v>
      </c>
      <c r="D88" s="2"/>
      <c r="E88" s="2"/>
      <c r="F88" s="2"/>
    </row>
    <row r="89" spans="1:6">
      <c r="A89" s="59">
        <v>42624</v>
      </c>
      <c r="B89" s="150" t="s">
        <v>981</v>
      </c>
      <c r="C89" s="60">
        <v>2015</v>
      </c>
      <c r="D89" s="2"/>
      <c r="E89" s="2"/>
      <c r="F89" s="2"/>
    </row>
    <row r="90" spans="1:6">
      <c r="A90" s="59" t="s">
        <v>364</v>
      </c>
      <c r="B90" s="122" t="s">
        <v>982</v>
      </c>
      <c r="C90" s="60">
        <v>315</v>
      </c>
      <c r="D90" s="2"/>
      <c r="E90" s="2"/>
      <c r="F90" s="2"/>
    </row>
    <row r="91" spans="1:6">
      <c r="A91" s="59" t="s">
        <v>364</v>
      </c>
      <c r="B91" s="92" t="s">
        <v>983</v>
      </c>
      <c r="C91" s="60">
        <v>552</v>
      </c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1587</v>
      </c>
      <c r="D96" s="76"/>
      <c r="E96" s="76"/>
      <c r="F96" s="76"/>
    </row>
    <row r="97" ht="14.25" spans="1:6">
      <c r="A97" s="197">
        <v>42518</v>
      </c>
      <c r="B97" s="82" t="s">
        <v>984</v>
      </c>
      <c r="C97" s="126">
        <v>1587</v>
      </c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SUM(C108:C125)</f>
        <v>9680</v>
      </c>
      <c r="D107" s="2"/>
      <c r="E107" s="2"/>
      <c r="F107" s="2"/>
    </row>
    <row r="108" ht="14.25" spans="1:6">
      <c r="A108" s="230">
        <v>42476</v>
      </c>
      <c r="B108" s="232" t="s">
        <v>985</v>
      </c>
      <c r="C108" s="233">
        <v>200</v>
      </c>
      <c r="D108" s="2"/>
      <c r="E108" s="2"/>
      <c r="F108" s="2"/>
    </row>
    <row r="109" ht="14.25" spans="1:6">
      <c r="A109" s="230">
        <v>42476</v>
      </c>
      <c r="B109" s="232" t="s">
        <v>986</v>
      </c>
      <c r="C109" s="233">
        <v>67</v>
      </c>
      <c r="D109" s="2"/>
      <c r="E109" s="2"/>
      <c r="F109" s="2"/>
    </row>
    <row r="110" ht="14.25" spans="1:6">
      <c r="A110" s="223">
        <v>42490</v>
      </c>
      <c r="B110" s="200" t="s">
        <v>987</v>
      </c>
      <c r="C110" s="224">
        <v>100</v>
      </c>
      <c r="D110" s="2"/>
      <c r="E110" s="2"/>
      <c r="F110" s="2"/>
    </row>
    <row r="111" spans="1:6">
      <c r="A111" s="59">
        <v>42498</v>
      </c>
      <c r="B111" s="211" t="s">
        <v>988</v>
      </c>
      <c r="C111" s="60">
        <v>152</v>
      </c>
      <c r="D111" s="2"/>
      <c r="E111" s="2"/>
      <c r="F111" s="2"/>
    </row>
    <row r="112" ht="14.25" spans="1:6">
      <c r="A112" s="223">
        <v>42504</v>
      </c>
      <c r="B112" s="200" t="s">
        <v>989</v>
      </c>
      <c r="C112" s="224">
        <v>952</v>
      </c>
      <c r="D112" s="2"/>
      <c r="E112" s="2"/>
      <c r="F112" s="2"/>
    </row>
    <row r="113" ht="14.25" spans="1:6">
      <c r="A113" s="124">
        <v>42562</v>
      </c>
      <c r="B113" s="194" t="s">
        <v>990</v>
      </c>
      <c r="C113" s="155">
        <v>1704</v>
      </c>
      <c r="D113" s="2"/>
      <c r="E113" s="2"/>
      <c r="F113" s="2"/>
    </row>
    <row r="114" spans="1:6">
      <c r="A114" s="59">
        <v>42586</v>
      </c>
      <c r="B114" s="299" t="s">
        <v>991</v>
      </c>
      <c r="C114" s="68">
        <v>200</v>
      </c>
      <c r="D114" s="2"/>
      <c r="E114" s="2"/>
      <c r="F114" s="2"/>
    </row>
    <row r="115" ht="14.25" spans="1:6">
      <c r="A115" s="124">
        <v>42587</v>
      </c>
      <c r="B115" s="152" t="s">
        <v>992</v>
      </c>
      <c r="C115" s="126">
        <v>114</v>
      </c>
      <c r="D115" s="2"/>
      <c r="E115" s="2"/>
      <c r="F115" s="2"/>
    </row>
    <row r="116" ht="14.25" spans="1:6">
      <c r="A116" s="124">
        <v>42590</v>
      </c>
      <c r="B116" s="149" t="s">
        <v>993</v>
      </c>
      <c r="C116" s="126">
        <v>485</v>
      </c>
      <c r="D116" s="2"/>
      <c r="E116" s="2"/>
      <c r="F116" s="2"/>
    </row>
    <row r="117" ht="14.25" spans="1:6">
      <c r="A117" s="124">
        <v>42605</v>
      </c>
      <c r="B117" s="82" t="s">
        <v>994</v>
      </c>
      <c r="C117" s="126">
        <v>145</v>
      </c>
      <c r="D117" s="2"/>
      <c r="E117" s="2"/>
      <c r="F117" s="2"/>
    </row>
    <row r="118" ht="14.25" spans="1:6">
      <c r="A118" s="124">
        <v>42605</v>
      </c>
      <c r="B118" s="82" t="s">
        <v>995</v>
      </c>
      <c r="C118" s="126">
        <v>36</v>
      </c>
      <c r="D118" s="2"/>
      <c r="E118" s="2"/>
      <c r="F118" s="2"/>
    </row>
    <row r="119" ht="14.25" spans="1:6">
      <c r="A119" s="124">
        <v>42616</v>
      </c>
      <c r="B119" s="157" t="s">
        <v>996</v>
      </c>
      <c r="C119" s="126">
        <v>260</v>
      </c>
      <c r="D119" s="2"/>
      <c r="E119" s="2"/>
      <c r="F119" s="2"/>
    </row>
    <row r="120" ht="14.25" spans="1:6">
      <c r="A120" s="136">
        <v>42626</v>
      </c>
      <c r="B120" s="125" t="s">
        <v>997</v>
      </c>
      <c r="C120" s="137">
        <v>100</v>
      </c>
      <c r="D120" s="2"/>
      <c r="E120" s="2"/>
      <c r="F120" s="2"/>
    </row>
    <row r="121" ht="14.25" spans="1:3">
      <c r="A121" s="136">
        <v>42626</v>
      </c>
      <c r="B121" s="125" t="s">
        <v>998</v>
      </c>
      <c r="C121" s="137">
        <v>24</v>
      </c>
    </row>
    <row r="122" spans="1:3">
      <c r="A122" s="214">
        <v>42641</v>
      </c>
      <c r="B122" s="138" t="s">
        <v>999</v>
      </c>
      <c r="C122" s="336">
        <v>36</v>
      </c>
    </row>
    <row r="123" ht="14.25" spans="1:3">
      <c r="A123" s="90">
        <v>42660</v>
      </c>
      <c r="B123" s="89" t="s">
        <v>1000</v>
      </c>
      <c r="C123" s="91">
        <v>2160</v>
      </c>
    </row>
    <row r="124" ht="14.25" spans="1:3">
      <c r="A124" s="337">
        <v>42673</v>
      </c>
      <c r="B124" s="338" t="s">
        <v>1001</v>
      </c>
      <c r="C124" s="339">
        <v>300</v>
      </c>
    </row>
    <row r="125" spans="1:3">
      <c r="A125" s="82" t="s">
        <v>523</v>
      </c>
      <c r="B125" s="81" t="s">
        <v>1002</v>
      </c>
      <c r="C125" s="82">
        <v>2645</v>
      </c>
    </row>
    <row r="126" spans="1:3">
      <c r="A126" s="82"/>
      <c r="B126" s="82"/>
      <c r="C126" s="82"/>
    </row>
  </sheetData>
  <mergeCells count="17">
    <mergeCell ref="A2:F2"/>
    <mergeCell ref="D7:F7"/>
    <mergeCell ref="A8:F8"/>
    <mergeCell ref="E12:F12"/>
    <mergeCell ref="E13:F13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  <mergeCell ref="E14:F15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2"/>
  <sheetViews>
    <sheetView workbookViewId="0">
      <selection activeCell="B59" sqref="B59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25</v>
      </c>
      <c r="C3" s="7" t="s">
        <v>367</v>
      </c>
      <c r="D3" s="8" t="s">
        <v>26</v>
      </c>
      <c r="E3" s="8" t="s">
        <v>23</v>
      </c>
      <c r="F3" s="9">
        <v>18079756198</v>
      </c>
    </row>
    <row r="4" ht="18" customHeight="1" spans="1:6">
      <c r="A4" s="5" t="s">
        <v>3</v>
      </c>
      <c r="B4" s="6" t="s">
        <v>24</v>
      </c>
      <c r="C4" s="7" t="s">
        <v>368</v>
      </c>
      <c r="D4" s="10">
        <v>42371</v>
      </c>
      <c r="E4" s="8" t="s">
        <v>369</v>
      </c>
      <c r="F4" s="8"/>
    </row>
    <row r="5" ht="18" customHeight="1" spans="1:6">
      <c r="A5" s="5" t="s">
        <v>370</v>
      </c>
      <c r="B5" s="11">
        <v>120</v>
      </c>
      <c r="C5" s="7" t="s">
        <v>371</v>
      </c>
      <c r="D5" s="10">
        <v>42374</v>
      </c>
      <c r="E5" s="8" t="s">
        <v>372</v>
      </c>
      <c r="F5" s="8"/>
    </row>
    <row r="6" ht="18" customHeight="1" spans="1:6">
      <c r="A6" s="5" t="s">
        <v>10</v>
      </c>
      <c r="B6" s="8"/>
      <c r="C6" s="7" t="s">
        <v>9</v>
      </c>
      <c r="D6" s="12" t="s">
        <v>27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0.804408574727206</v>
      </c>
      <c r="C9" s="15" t="s">
        <v>375</v>
      </c>
      <c r="D9" s="14">
        <v>800</v>
      </c>
      <c r="E9" s="14" t="s">
        <v>376</v>
      </c>
      <c r="F9" s="14">
        <v>500</v>
      </c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403" t="s">
        <v>386</v>
      </c>
      <c r="F12" s="404"/>
    </row>
    <row r="13" ht="18" customHeight="1" spans="1:6">
      <c r="A13" s="20">
        <v>72930.6</v>
      </c>
      <c r="B13" s="20"/>
      <c r="C13" s="21"/>
      <c r="D13" s="21">
        <f>A13+B13-C13</f>
        <v>72930.6</v>
      </c>
      <c r="E13" s="405"/>
      <c r="F13" s="406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405"/>
      <c r="F14" s="406"/>
    </row>
    <row r="15" ht="18" customHeight="1" spans="1:6">
      <c r="A15" s="13">
        <v>58666</v>
      </c>
      <c r="B15" s="22"/>
      <c r="C15" s="15"/>
      <c r="D15" s="23">
        <f>A15+B15-C15</f>
        <v>58666</v>
      </c>
      <c r="E15" s="407"/>
      <c r="F15" s="408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/>
      <c r="C19" s="32"/>
      <c r="D19" s="2"/>
      <c r="E19" s="2"/>
      <c r="F19" s="2"/>
    </row>
    <row r="20" ht="18" customHeight="1" spans="1:6">
      <c r="A20" s="8" t="s">
        <v>396</v>
      </c>
      <c r="B20" s="33">
        <v>42443</v>
      </c>
      <c r="C20" s="32">
        <v>20000</v>
      </c>
      <c r="D20" s="2"/>
      <c r="E20" s="2"/>
      <c r="F20" s="2"/>
    </row>
    <row r="21" ht="18" customHeight="1" spans="1:6">
      <c r="A21" s="8" t="s">
        <v>397</v>
      </c>
      <c r="B21" s="33"/>
      <c r="C21" s="30"/>
      <c r="D21" s="2"/>
      <c r="E21" s="2"/>
      <c r="F21" s="2"/>
    </row>
    <row r="22" ht="18" customHeight="1" spans="1:6">
      <c r="A22" s="8" t="s">
        <v>398</v>
      </c>
      <c r="B22" s="33"/>
      <c r="C22" s="30"/>
      <c r="D22" s="2"/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20000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38666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C35+C41</f>
        <v>14729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C36+C38+C39+C40</f>
        <v>600</v>
      </c>
      <c r="D35" s="2"/>
      <c r="E35" s="2"/>
      <c r="F35" s="2"/>
    </row>
    <row r="36" ht="14.25" spans="1:4">
      <c r="A36" s="347">
        <v>42447</v>
      </c>
      <c r="B36" s="206" t="s">
        <v>404</v>
      </c>
      <c r="C36" s="231">
        <v>600</v>
      </c>
      <c r="D36" s="351"/>
    </row>
    <row r="37" ht="18" customHeight="1" spans="1:6">
      <c r="A37" s="72"/>
      <c r="B37" s="73"/>
      <c r="C37" s="49"/>
      <c r="D37" s="2"/>
      <c r="E37" s="2"/>
      <c r="F37" s="2"/>
    </row>
    <row r="38" ht="18" customHeight="1" spans="1:6">
      <c r="A38" s="50"/>
      <c r="B38" s="51"/>
      <c r="C38" s="46"/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50"/>
      <c r="B40" s="51"/>
      <c r="C40" s="46"/>
      <c r="D40" s="2"/>
      <c r="E40" s="2"/>
      <c r="F40" s="2"/>
    </row>
    <row r="41" ht="18" customHeight="1" spans="1:6">
      <c r="A41" s="44" t="s">
        <v>405</v>
      </c>
      <c r="B41" s="45"/>
      <c r="C41" s="46">
        <f>C42+C55+C65+C77+C87+C97+C109</f>
        <v>14129</v>
      </c>
      <c r="D41" s="2"/>
      <c r="E41" s="2"/>
      <c r="F41" s="2"/>
    </row>
    <row r="42" ht="18" customHeight="1" spans="1:6">
      <c r="A42" s="44" t="s">
        <v>406</v>
      </c>
      <c r="B42" s="45"/>
      <c r="C42" s="46">
        <f>C43+C44+C45+C46+C47+C48+C49+C50+C51+C52+C53+C54</f>
        <v>2500</v>
      </c>
      <c r="D42" s="2"/>
      <c r="E42" s="2"/>
      <c r="F42" s="2"/>
    </row>
    <row r="43" ht="18" customHeight="1" spans="1:6">
      <c r="A43" s="347">
        <v>42455</v>
      </c>
      <c r="B43" s="206" t="s">
        <v>407</v>
      </c>
      <c r="C43" s="231">
        <v>2500</v>
      </c>
      <c r="D43" s="2"/>
      <c r="E43" s="2"/>
      <c r="F43" s="2"/>
    </row>
    <row r="44" ht="18" customHeight="1" spans="1:6">
      <c r="A44" s="53"/>
      <c r="B44" s="54"/>
      <c r="C44" s="55"/>
      <c r="D44" s="2"/>
      <c r="E44" s="2"/>
      <c r="F44" s="2"/>
    </row>
    <row r="45" ht="18" customHeight="1" spans="1:6">
      <c r="A45" s="31"/>
      <c r="B45" s="52"/>
      <c r="C45" s="32"/>
      <c r="D45" s="2"/>
      <c r="E45" s="2"/>
      <c r="F45" s="2"/>
    </row>
    <row r="46" ht="18" customHeight="1" spans="1:6">
      <c r="A46" s="31"/>
      <c r="B46" s="52"/>
      <c r="C46" s="32"/>
      <c r="D46" s="2"/>
      <c r="E46" s="2"/>
      <c r="F46" s="2"/>
    </row>
    <row r="47" ht="18" customHeight="1" spans="1:6">
      <c r="A47" s="31"/>
      <c r="B47" s="52"/>
      <c r="C47" s="32"/>
      <c r="D47" s="2"/>
      <c r="E47" s="2"/>
      <c r="F47" s="2"/>
    </row>
    <row r="48" ht="18" customHeight="1" spans="1:6">
      <c r="A48" s="31"/>
      <c r="B48" s="52"/>
      <c r="C48" s="32"/>
      <c r="D48" s="2"/>
      <c r="E48" s="2"/>
      <c r="F48" s="2"/>
    </row>
    <row r="49" ht="18" customHeight="1" spans="1:6">
      <c r="A49" s="31"/>
      <c r="B49" s="56"/>
      <c r="C49" s="32"/>
      <c r="D49" s="2"/>
      <c r="E49" s="2"/>
      <c r="F49" s="2"/>
    </row>
    <row r="50" ht="18" customHeight="1" spans="1:6">
      <c r="A50" s="31"/>
      <c r="B50" s="56"/>
      <c r="C50" s="32"/>
      <c r="D50" s="2"/>
      <c r="E50" s="2"/>
      <c r="F50" s="2"/>
    </row>
    <row r="51" ht="18" customHeight="1" spans="1:6">
      <c r="A51" s="31"/>
      <c r="B51" s="57"/>
      <c r="C51" s="32"/>
      <c r="D51" s="2"/>
      <c r="E51" s="2"/>
      <c r="F51" s="2"/>
    </row>
    <row r="52" ht="18" customHeight="1" spans="1:6">
      <c r="A52" s="31"/>
      <c r="B52" s="57"/>
      <c r="C52" s="32"/>
      <c r="D52" s="2"/>
      <c r="E52" s="2"/>
      <c r="F52" s="2"/>
    </row>
    <row r="53" ht="18" customHeight="1" spans="1:6">
      <c r="A53" s="58"/>
      <c r="B53" s="57"/>
      <c r="C53" s="30"/>
      <c r="D53" s="2"/>
      <c r="E53" s="2"/>
      <c r="F53" s="2"/>
    </row>
    <row r="54" ht="18" customHeight="1" spans="1:6">
      <c r="A54" s="59"/>
      <c r="B54" s="57"/>
      <c r="C54" s="60"/>
      <c r="D54" s="2"/>
      <c r="E54" s="2"/>
      <c r="F54" s="2"/>
    </row>
    <row r="55" ht="18" customHeight="1" spans="1:6">
      <c r="A55" s="44" t="s">
        <v>408</v>
      </c>
      <c r="B55" s="45"/>
      <c r="C55" s="46">
        <f>C56+C57+C59+C58+C60+C61+C62+C63+C64</f>
        <v>4286</v>
      </c>
      <c r="D55" s="2"/>
      <c r="E55" s="2"/>
      <c r="F55" s="2"/>
    </row>
    <row r="56" ht="18" customHeight="1" spans="1:6">
      <c r="A56" s="59">
        <v>42471</v>
      </c>
      <c r="B56" s="127" t="s">
        <v>409</v>
      </c>
      <c r="C56" s="62">
        <v>2966</v>
      </c>
      <c r="D56" s="2"/>
      <c r="E56" s="2"/>
      <c r="F56" s="2"/>
    </row>
    <row r="57" ht="18" customHeight="1" spans="1:6">
      <c r="A57" s="58">
        <v>42491</v>
      </c>
      <c r="B57" s="127" t="s">
        <v>410</v>
      </c>
      <c r="C57" s="63">
        <v>750</v>
      </c>
      <c r="D57" s="2"/>
      <c r="E57" s="2"/>
      <c r="F57" s="2"/>
    </row>
    <row r="58" ht="18" customHeight="1" spans="1:6">
      <c r="A58" s="58">
        <v>42571</v>
      </c>
      <c r="B58" s="150" t="s">
        <v>411</v>
      </c>
      <c r="C58" s="63">
        <v>570</v>
      </c>
      <c r="D58" s="2"/>
      <c r="E58" s="2"/>
      <c r="F58" s="2"/>
    </row>
    <row r="59" ht="18" customHeight="1" spans="1:6">
      <c r="A59" s="58"/>
      <c r="B59" s="57"/>
      <c r="C59" s="63"/>
      <c r="D59" s="2"/>
      <c r="E59" s="2"/>
      <c r="F59" s="2"/>
    </row>
    <row r="60" ht="18" customHeight="1" spans="1:6">
      <c r="A60" s="58"/>
      <c r="B60" s="57"/>
      <c r="C60" s="63"/>
      <c r="D60" s="2"/>
      <c r="E60" s="2"/>
      <c r="F60" s="2"/>
    </row>
    <row r="61" ht="18" customHeight="1" spans="1:6">
      <c r="A61" s="58"/>
      <c r="B61" s="57"/>
      <c r="C61" s="63"/>
      <c r="D61" s="2"/>
      <c r="E61" s="2"/>
      <c r="F61" s="2"/>
    </row>
    <row r="62" ht="18" customHeight="1" spans="1:6">
      <c r="A62" s="58"/>
      <c r="B62" s="64"/>
      <c r="C62" s="30"/>
      <c r="D62" s="2"/>
      <c r="E62" s="2"/>
      <c r="F62" s="2"/>
    </row>
    <row r="63" ht="18" customHeight="1" spans="1:6">
      <c r="A63" s="58"/>
      <c r="B63" s="64"/>
      <c r="C63" s="30"/>
      <c r="D63" s="2"/>
      <c r="E63" s="2"/>
      <c r="F63" s="2"/>
    </row>
    <row r="64" ht="18" customHeight="1" spans="1:6">
      <c r="A64" s="65"/>
      <c r="B64" s="66"/>
      <c r="C64" s="67"/>
      <c r="D64" s="2"/>
      <c r="E64" s="2"/>
      <c r="F64" s="2"/>
    </row>
    <row r="65" ht="18" customHeight="1" spans="1:6">
      <c r="A65" s="44" t="s">
        <v>412</v>
      </c>
      <c r="B65" s="45"/>
      <c r="C65" s="46">
        <f>C66+C67+C68+C69+C70+C71+C72+C73+C74+C75+C76</f>
        <v>0</v>
      </c>
      <c r="D65" s="2"/>
      <c r="E65" s="2"/>
      <c r="F65" s="2"/>
    </row>
    <row r="66" ht="18" customHeight="1" spans="1:6">
      <c r="A66" s="59"/>
      <c r="B66" s="57"/>
      <c r="C66" s="60"/>
      <c r="D66" s="2"/>
      <c r="E66" s="2"/>
      <c r="F66" s="2"/>
    </row>
    <row r="67" ht="18" customHeight="1" spans="1:6">
      <c r="A67" s="59"/>
      <c r="B67" s="56"/>
      <c r="C67" s="68"/>
      <c r="D67" s="2"/>
      <c r="E67" s="2"/>
      <c r="F67" s="2"/>
    </row>
    <row r="68" ht="18" customHeight="1" spans="1:6">
      <c r="A68" s="59"/>
      <c r="B68" s="56"/>
      <c r="C68" s="68"/>
      <c r="D68" s="2"/>
      <c r="E68" s="2"/>
      <c r="F68" s="2"/>
    </row>
    <row r="69" ht="18" customHeight="1" spans="1:6">
      <c r="A69" s="59"/>
      <c r="B69" s="57"/>
      <c r="C69" s="68"/>
      <c r="D69" s="2"/>
      <c r="E69" s="2"/>
      <c r="F69" s="2"/>
    </row>
    <row r="70" ht="18" customHeight="1" spans="1:6">
      <c r="A70" s="58"/>
      <c r="B70" s="57"/>
      <c r="C70" s="30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9"/>
      <c r="B74" s="56"/>
      <c r="C74" s="68"/>
      <c r="D74" s="2"/>
      <c r="E74" s="2"/>
      <c r="F74" s="2"/>
    </row>
    <row r="75" ht="18" customHeight="1" spans="1:6">
      <c r="A75" s="58"/>
      <c r="B75" s="56"/>
      <c r="C75" s="30"/>
      <c r="D75" s="2"/>
      <c r="E75" s="2"/>
      <c r="F75" s="2"/>
    </row>
    <row r="76" ht="18" customHeight="1" spans="1:6">
      <c r="A76" s="69"/>
      <c r="B76" s="70"/>
      <c r="C76" s="71"/>
      <c r="D76" s="2"/>
      <c r="E76" s="2"/>
      <c r="F76" s="2"/>
    </row>
    <row r="77" ht="18" customHeight="1" spans="1:6">
      <c r="A77" s="44" t="s">
        <v>413</v>
      </c>
      <c r="B77" s="45"/>
      <c r="C77" s="46">
        <f>C78+C79+C80+C81+C82+C83+C84+C85+C86</f>
        <v>6003</v>
      </c>
      <c r="D77" s="2"/>
      <c r="E77" s="2"/>
      <c r="F77" s="2"/>
    </row>
    <row r="78" ht="18" customHeight="1" spans="1:6">
      <c r="A78" s="230">
        <v>42471</v>
      </c>
      <c r="B78" s="206" t="s">
        <v>414</v>
      </c>
      <c r="C78" s="231">
        <v>6003</v>
      </c>
      <c r="D78" s="2"/>
      <c r="E78" s="2"/>
      <c r="F78" s="2"/>
    </row>
    <row r="79" ht="18" customHeight="1" spans="1:6">
      <c r="A79" s="59"/>
      <c r="B79" s="56"/>
      <c r="C79" s="68"/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9"/>
      <c r="B85" s="56"/>
      <c r="C85" s="68"/>
      <c r="D85" s="2"/>
      <c r="E85" s="2"/>
      <c r="F85" s="2"/>
    </row>
    <row r="86" ht="18" customHeight="1" spans="1:6">
      <c r="A86" s="50"/>
      <c r="B86" s="51"/>
      <c r="C86" s="46"/>
      <c r="D86" s="2"/>
      <c r="E86" s="2"/>
      <c r="F86" s="2"/>
    </row>
    <row r="87" ht="18" customHeight="1" spans="1:6">
      <c r="A87" s="44" t="s">
        <v>415</v>
      </c>
      <c r="B87" s="45"/>
      <c r="C87" s="46">
        <f>C88+C89+C90+C91+C92+C93+C94+C95+C96</f>
        <v>0</v>
      </c>
      <c r="D87" s="2"/>
      <c r="E87" s="2"/>
      <c r="F87" s="2"/>
    </row>
    <row r="88" ht="18" customHeight="1" spans="1:6">
      <c r="A88" s="59"/>
      <c r="B88" s="57"/>
      <c r="C88" s="60"/>
      <c r="D88" s="2"/>
      <c r="E88" s="2"/>
      <c r="F88" s="2"/>
    </row>
    <row r="89" ht="18" customHeight="1" spans="1:6">
      <c r="A89" s="59"/>
      <c r="B89" s="57"/>
      <c r="C89" s="60"/>
      <c r="D89" s="2"/>
      <c r="E89" s="2"/>
      <c r="F89" s="2"/>
    </row>
    <row r="90" ht="18" customHeight="1" spans="1:6">
      <c r="A90" s="59"/>
      <c r="B90" s="57"/>
      <c r="C90" s="60"/>
      <c r="D90" s="2"/>
      <c r="E90" s="2"/>
      <c r="F90" s="2"/>
    </row>
    <row r="91" ht="18" customHeight="1" spans="1:6">
      <c r="A91" s="59"/>
      <c r="B91" s="57"/>
      <c r="C91" s="60"/>
      <c r="D91" s="2"/>
      <c r="E91" s="2"/>
      <c r="F91" s="2"/>
    </row>
    <row r="92" ht="18" customHeight="1" spans="1:6">
      <c r="A92" s="59"/>
      <c r="B92" s="57"/>
      <c r="C92" s="60"/>
      <c r="D92" s="2"/>
      <c r="E92" s="2"/>
      <c r="F92" s="2"/>
    </row>
    <row r="93" ht="18" customHeight="1" spans="1:6">
      <c r="A93" s="59"/>
      <c r="B93" s="57"/>
      <c r="C93" s="60"/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59"/>
      <c r="B95" s="57"/>
      <c r="C95" s="60"/>
      <c r="D95" s="2"/>
      <c r="E95" s="2"/>
      <c r="F95" s="2"/>
    </row>
    <row r="96" ht="18" customHeight="1" spans="1:6">
      <c r="A96" s="72"/>
      <c r="B96" s="73"/>
      <c r="C96" s="49"/>
      <c r="D96" s="2"/>
      <c r="E96" s="2"/>
      <c r="F96" s="2"/>
    </row>
    <row r="97" ht="18" customHeight="1" spans="1:6">
      <c r="A97" s="74" t="s">
        <v>416</v>
      </c>
      <c r="B97" s="75"/>
      <c r="C97" s="46">
        <f>C98+C101+C100+C102+C103+C104+C105+C106+C107+C108</f>
        <v>1340</v>
      </c>
      <c r="D97" s="76"/>
      <c r="E97" s="76"/>
      <c r="F97" s="76"/>
    </row>
    <row r="98" ht="14.25" spans="1:4">
      <c r="A98" s="347">
        <v>42447</v>
      </c>
      <c r="B98" s="206" t="s">
        <v>417</v>
      </c>
      <c r="C98" s="231">
        <v>1340</v>
      </c>
      <c r="D98" s="351"/>
    </row>
    <row r="99" ht="18" customHeight="1" spans="1:6">
      <c r="A99" s="344">
        <v>42461</v>
      </c>
      <c r="B99" s="345" t="s">
        <v>418</v>
      </c>
      <c r="C99" s="346">
        <v>350</v>
      </c>
      <c r="D99" s="2"/>
      <c r="E99" s="2"/>
      <c r="F99" s="2"/>
    </row>
    <row r="100" ht="18" customHeight="1" spans="1:6">
      <c r="A100" s="58"/>
      <c r="B100" s="56"/>
      <c r="C100" s="30"/>
      <c r="D100" s="2"/>
      <c r="E100" s="2"/>
      <c r="F100" s="2"/>
    </row>
    <row r="101" ht="18" customHeight="1" spans="1:6">
      <c r="A101" s="58"/>
      <c r="B101" s="56"/>
      <c r="C101" s="30"/>
      <c r="D101" s="2"/>
      <c r="E101" s="2"/>
      <c r="F101" s="2"/>
    </row>
    <row r="102" ht="18" customHeight="1" spans="1:6">
      <c r="A102" s="58"/>
      <c r="B102" s="56"/>
      <c r="C102" s="30"/>
      <c r="D102" s="2"/>
      <c r="E102" s="2"/>
      <c r="F102" s="2"/>
    </row>
    <row r="103" ht="18" customHeight="1" spans="1:6">
      <c r="A103" s="58"/>
      <c r="B103" s="56"/>
      <c r="C103" s="30"/>
      <c r="D103" s="2"/>
      <c r="E103" s="2"/>
      <c r="F103" s="2"/>
    </row>
    <row r="104" ht="18" customHeight="1" spans="1:6">
      <c r="A104" s="58"/>
      <c r="B104" s="56"/>
      <c r="C104" s="30"/>
      <c r="D104" s="2"/>
      <c r="E104" s="2"/>
      <c r="F104" s="2"/>
    </row>
    <row r="105" ht="18" customHeight="1" spans="1:6">
      <c r="A105" s="58" t="s">
        <v>296</v>
      </c>
      <c r="B105" s="56"/>
      <c r="C105" s="30"/>
      <c r="D105" s="2"/>
      <c r="E105" s="2"/>
      <c r="F105" s="2"/>
    </row>
    <row r="106" ht="18" customHeight="1" spans="1:6">
      <c r="A106" s="59"/>
      <c r="B106" s="56"/>
      <c r="C106" s="30"/>
      <c r="D106" s="2"/>
      <c r="E106" s="2"/>
      <c r="F106" s="2"/>
    </row>
    <row r="107" ht="18" customHeight="1" spans="1:6">
      <c r="A107" s="58"/>
      <c r="B107" s="77"/>
      <c r="C107" s="30"/>
      <c r="D107" s="2"/>
      <c r="E107" s="2"/>
      <c r="F107" s="2"/>
    </row>
    <row r="108" ht="18" customHeight="1" spans="1:6">
      <c r="A108" s="72"/>
      <c r="B108" s="73"/>
      <c r="C108" s="49"/>
      <c r="D108" s="2"/>
      <c r="E108" s="2"/>
      <c r="F108" s="2"/>
    </row>
    <row r="109" ht="18" customHeight="1" spans="1:6">
      <c r="A109" s="44" t="s">
        <v>419</v>
      </c>
      <c r="B109" s="45"/>
      <c r="C109" s="46">
        <f>C110+C111+C112+C113+C114+C115+C116+C117+C118+C119+C120+C121+C122</f>
        <v>0</v>
      </c>
      <c r="D109" s="2"/>
      <c r="E109" s="2"/>
      <c r="F109" s="2"/>
    </row>
    <row r="110" ht="18" customHeight="1" spans="1:6">
      <c r="A110" s="59"/>
      <c r="B110" s="57"/>
      <c r="C110" s="60"/>
      <c r="D110" s="2"/>
      <c r="E110" s="2"/>
      <c r="F110" s="2"/>
    </row>
    <row r="111" ht="18" customHeight="1" spans="1:6">
      <c r="A111" s="59"/>
      <c r="B111" s="57"/>
      <c r="C111" s="60"/>
      <c r="D111" s="2"/>
      <c r="E111" s="2"/>
      <c r="F111" s="2"/>
    </row>
    <row r="112" ht="18" customHeight="1" spans="1:6">
      <c r="A112" s="59"/>
      <c r="B112" s="57"/>
      <c r="C112" s="60"/>
      <c r="D112" s="2"/>
      <c r="E112" s="2"/>
      <c r="F112" s="2"/>
    </row>
    <row r="113" ht="18" customHeight="1" spans="1:6">
      <c r="A113" s="59"/>
      <c r="B113" s="57"/>
      <c r="C113" s="60"/>
      <c r="D113" s="2"/>
      <c r="E113" s="2"/>
      <c r="F113" s="2"/>
    </row>
    <row r="114" ht="18" customHeight="1" spans="1:6">
      <c r="A114" s="59"/>
      <c r="B114" s="57"/>
      <c r="C114" s="60"/>
      <c r="D114" s="2"/>
      <c r="E114" s="2"/>
      <c r="F114" s="2"/>
    </row>
    <row r="115" ht="18" customHeight="1" spans="1:6">
      <c r="A115" s="59"/>
      <c r="B115" s="57"/>
      <c r="C115" s="68"/>
      <c r="D115" s="2"/>
      <c r="E115" s="2"/>
      <c r="F115" s="2"/>
    </row>
    <row r="116" ht="18" customHeight="1" spans="1:6">
      <c r="A116" s="59"/>
      <c r="B116" s="56"/>
      <c r="C116" s="68"/>
      <c r="D116" s="2"/>
      <c r="E116" s="2"/>
      <c r="F116" s="2"/>
    </row>
    <row r="117" ht="18" customHeight="1" spans="1:6">
      <c r="A117" s="59"/>
      <c r="B117" s="56"/>
      <c r="C117" s="68"/>
      <c r="D117" s="2"/>
      <c r="E117" s="2"/>
      <c r="F117" s="2"/>
    </row>
    <row r="118" ht="18" customHeight="1" spans="1:6">
      <c r="A118" s="59"/>
      <c r="B118" s="56"/>
      <c r="C118" s="68"/>
      <c r="D118" s="2"/>
      <c r="E118" s="2"/>
      <c r="F118" s="2"/>
    </row>
    <row r="119" ht="18" customHeight="1" spans="1:6">
      <c r="A119" s="59"/>
      <c r="B119" s="56"/>
      <c r="C119" s="68"/>
      <c r="D119" s="2"/>
      <c r="E119" s="2"/>
      <c r="F119" s="2"/>
    </row>
    <row r="120" ht="18" customHeight="1" spans="1:6">
      <c r="A120" s="58"/>
      <c r="B120" s="57"/>
      <c r="C120" s="30"/>
      <c r="D120" s="2"/>
      <c r="E120" s="2"/>
      <c r="F120" s="2"/>
    </row>
    <row r="121" ht="18" customHeight="1" spans="1:6">
      <c r="A121" s="58"/>
      <c r="B121" s="57"/>
      <c r="C121" s="30"/>
      <c r="D121" s="2"/>
      <c r="E121" s="2"/>
      <c r="F121" s="2"/>
    </row>
    <row r="122" ht="18" customHeight="1" spans="1:6">
      <c r="A122" s="78"/>
      <c r="B122" s="79"/>
      <c r="C122" s="80"/>
      <c r="D122" s="2"/>
      <c r="E122" s="2"/>
      <c r="F122" s="2"/>
    </row>
  </sheetData>
  <mergeCells count="15">
    <mergeCell ref="A2:F2"/>
    <mergeCell ref="D7:F7"/>
    <mergeCell ref="A8:F8"/>
    <mergeCell ref="A17:C17"/>
    <mergeCell ref="A33:C33"/>
    <mergeCell ref="A34:B34"/>
    <mergeCell ref="A35:B35"/>
    <mergeCell ref="A41:B41"/>
    <mergeCell ref="A42:B42"/>
    <mergeCell ref="A55:B55"/>
    <mergeCell ref="A65:B65"/>
    <mergeCell ref="A77:B77"/>
    <mergeCell ref="A87:B87"/>
    <mergeCell ref="A109:B109"/>
    <mergeCell ref="E12:F15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5"/>
  <sheetViews>
    <sheetView workbookViewId="0">
      <selection activeCell="D27" sqref="D27"/>
    </sheetView>
  </sheetViews>
  <sheetFormatPr defaultColWidth="9" defaultRowHeight="13.5" outlineLevelCol="5"/>
  <cols>
    <col min="1" max="1" width="12.625" customWidth="1"/>
    <col min="2" max="2" width="51.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114</v>
      </c>
      <c r="C3" s="7" t="s">
        <v>367</v>
      </c>
      <c r="D3" s="8" t="s">
        <v>115</v>
      </c>
      <c r="E3" s="8" t="s">
        <v>23</v>
      </c>
      <c r="F3" s="9">
        <v>13870733563</v>
      </c>
    </row>
    <row r="4" spans="1:6">
      <c r="A4" s="5" t="s">
        <v>3</v>
      </c>
      <c r="B4" s="6" t="s">
        <v>1003</v>
      </c>
      <c r="C4" s="7" t="s">
        <v>368</v>
      </c>
      <c r="D4" s="10">
        <v>42461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116</v>
      </c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/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28" t="s">
        <v>1004</v>
      </c>
      <c r="F12" s="129"/>
    </row>
    <row r="13" spans="1:6">
      <c r="A13" s="20">
        <v>80086.79</v>
      </c>
      <c r="B13" s="20"/>
      <c r="C13" s="21"/>
      <c r="D13" s="21">
        <f>A13+B13-C13</f>
        <v>80086.79</v>
      </c>
      <c r="E13" s="130" t="s">
        <v>1005</v>
      </c>
      <c r="F13" s="131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21" t="s">
        <v>1006</v>
      </c>
      <c r="F14" s="322"/>
    </row>
    <row r="15" spans="1:6">
      <c r="A15" s="13">
        <v>80000</v>
      </c>
      <c r="B15" s="22"/>
      <c r="C15" s="15"/>
      <c r="D15" s="23">
        <f>A15+B15-C15</f>
        <v>80000</v>
      </c>
      <c r="E15" s="323"/>
      <c r="F15" s="324"/>
    </row>
    <row r="16" spans="1:6">
      <c r="A16" s="166"/>
      <c r="B16" s="27"/>
      <c r="C16" s="167" t="s">
        <v>611</v>
      </c>
      <c r="D16" s="168">
        <v>115000.96</v>
      </c>
      <c r="E16" s="325"/>
      <c r="F16" s="325"/>
    </row>
    <row r="17" spans="1:6">
      <c r="A17" s="24"/>
      <c r="B17" s="25"/>
      <c r="C17" s="26"/>
      <c r="D17" s="27"/>
      <c r="E17" s="27"/>
      <c r="F17" s="27"/>
    </row>
    <row r="18" spans="1:6">
      <c r="A18" s="28" t="s">
        <v>391</v>
      </c>
      <c r="B18" s="28"/>
      <c r="C18" s="28"/>
      <c r="D18" s="29"/>
      <c r="E18" s="29"/>
      <c r="F18" s="29"/>
    </row>
    <row r="19" spans="1:6">
      <c r="A19" s="8" t="s">
        <v>392</v>
      </c>
      <c r="B19" s="8" t="s">
        <v>393</v>
      </c>
      <c r="C19" s="30" t="s">
        <v>394</v>
      </c>
      <c r="D19" s="2"/>
      <c r="E19" s="2"/>
      <c r="F19" s="2"/>
    </row>
    <row r="20" spans="1:6">
      <c r="A20" s="8" t="s">
        <v>395</v>
      </c>
      <c r="B20" s="31" t="s">
        <v>1007</v>
      </c>
      <c r="C20" s="32">
        <v>8000</v>
      </c>
      <c r="D20" s="2"/>
      <c r="E20" s="2"/>
      <c r="F20" s="2"/>
    </row>
    <row r="21" spans="1:6">
      <c r="A21" s="8"/>
      <c r="B21" s="31" t="s">
        <v>1008</v>
      </c>
      <c r="C21" s="326">
        <v>5000</v>
      </c>
      <c r="D21" s="2"/>
      <c r="E21" s="2"/>
      <c r="F21" s="2"/>
    </row>
    <row r="22" spans="1:6">
      <c r="A22" s="8" t="s">
        <v>396</v>
      </c>
      <c r="B22" s="33">
        <v>42506</v>
      </c>
      <c r="C22" s="32">
        <v>32000</v>
      </c>
      <c r="D22" s="2"/>
      <c r="E22" s="2"/>
      <c r="F22" s="2"/>
    </row>
    <row r="23" spans="1:6">
      <c r="A23" s="8" t="s">
        <v>397</v>
      </c>
      <c r="B23" s="33">
        <v>42525</v>
      </c>
      <c r="C23" s="30">
        <v>20000</v>
      </c>
      <c r="D23" s="2">
        <v>14</v>
      </c>
      <c r="E23" s="2"/>
      <c r="F23" s="2"/>
    </row>
    <row r="24" spans="1:6">
      <c r="A24" s="8" t="s">
        <v>398</v>
      </c>
      <c r="B24" s="33">
        <v>42587</v>
      </c>
      <c r="C24" s="30">
        <v>20000</v>
      </c>
      <c r="D24" s="2"/>
      <c r="E24" s="2"/>
      <c r="F24" s="2"/>
    </row>
    <row r="25" spans="1:6">
      <c r="A25" s="8" t="s">
        <v>399</v>
      </c>
      <c r="B25" s="33">
        <v>42596</v>
      </c>
      <c r="C25" s="30">
        <v>30000</v>
      </c>
      <c r="D25" s="2"/>
      <c r="E25" s="2"/>
      <c r="F25" s="2"/>
    </row>
    <row r="26" spans="1:6">
      <c r="A26" s="8" t="s">
        <v>400</v>
      </c>
      <c r="B26" s="12"/>
      <c r="C26" s="30">
        <f>C20+C22+C23+C24+C25+C21</f>
        <v>115000</v>
      </c>
      <c r="D26" s="2"/>
      <c r="E26" s="2"/>
      <c r="F26" s="2"/>
    </row>
    <row r="27" spans="1:6">
      <c r="A27" s="34" t="s">
        <v>401</v>
      </c>
      <c r="B27" s="34"/>
      <c r="C27" s="35">
        <f>D16-C26</f>
        <v>0.960000000006403</v>
      </c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spans="1:6">
      <c r="A33" s="37"/>
      <c r="B33" s="37"/>
      <c r="C33" s="38"/>
      <c r="D33" s="36"/>
      <c r="E33" s="36"/>
      <c r="F33" s="36"/>
    </row>
    <row r="34" ht="14.25" spans="1:6">
      <c r="A34" s="37"/>
      <c r="B34" s="37"/>
      <c r="C34" s="38"/>
      <c r="D34" s="36"/>
      <c r="E34" s="36"/>
      <c r="F34" s="36"/>
    </row>
    <row r="35" ht="14.25" spans="1:6">
      <c r="A35" s="39"/>
      <c r="B35" s="39"/>
      <c r="C35" s="39"/>
      <c r="D35" s="40"/>
      <c r="E35" s="40"/>
      <c r="F35" s="40"/>
    </row>
    <row r="36" spans="1:6">
      <c r="A36" s="41" t="s">
        <v>402</v>
      </c>
      <c r="B36" s="42"/>
      <c r="C36" s="43">
        <f>C37+C44</f>
        <v>67423.8</v>
      </c>
      <c r="D36" s="2"/>
      <c r="E36" s="2"/>
      <c r="F36" s="2"/>
    </row>
    <row r="37" spans="1:6">
      <c r="A37" s="44" t="s">
        <v>403</v>
      </c>
      <c r="B37" s="45"/>
      <c r="C37" s="46">
        <f>C38+C39+C40+C43</f>
        <v>2400</v>
      </c>
      <c r="D37" s="2"/>
      <c r="E37" s="2"/>
      <c r="F37" s="2"/>
    </row>
    <row r="38" ht="14.25" spans="1:6">
      <c r="A38" s="197">
        <v>42525</v>
      </c>
      <c r="B38" s="207" t="s">
        <v>1009</v>
      </c>
      <c r="C38" s="155">
        <v>1200</v>
      </c>
      <c r="D38" s="2"/>
      <c r="E38" s="2"/>
      <c r="F38" s="2"/>
    </row>
    <row r="39" ht="14.25" spans="1:6">
      <c r="A39" s="124">
        <v>42542</v>
      </c>
      <c r="B39" s="156" t="s">
        <v>1010</v>
      </c>
      <c r="C39" s="155">
        <v>600</v>
      </c>
      <c r="D39" s="2"/>
      <c r="E39" s="2"/>
      <c r="F39" s="2"/>
    </row>
    <row r="40" ht="14.25" spans="1:6">
      <c r="A40" s="124">
        <v>42596</v>
      </c>
      <c r="B40" s="82" t="s">
        <v>1011</v>
      </c>
      <c r="C40" s="126">
        <v>600</v>
      </c>
      <c r="D40" s="2"/>
      <c r="E40" s="2"/>
      <c r="F40" s="2"/>
    </row>
    <row r="41" ht="14.25" spans="1:6">
      <c r="A41" s="124">
        <v>42605</v>
      </c>
      <c r="B41" s="82" t="s">
        <v>1012</v>
      </c>
      <c r="C41" s="126">
        <v>900</v>
      </c>
      <c r="D41" s="2"/>
      <c r="E41" s="2"/>
      <c r="F41" s="2"/>
    </row>
    <row r="42" spans="1:6">
      <c r="A42" s="50"/>
      <c r="B42" s="51"/>
      <c r="C42" s="46"/>
      <c r="D42" s="2"/>
      <c r="E42" s="2"/>
      <c r="F42" s="2"/>
    </row>
    <row r="43" spans="1:6">
      <c r="A43" s="50"/>
      <c r="B43" s="51"/>
      <c r="C43" s="46"/>
      <c r="D43" s="2"/>
      <c r="E43" s="2"/>
      <c r="F43" s="2"/>
    </row>
    <row r="44" spans="1:6">
      <c r="A44" s="44" t="s">
        <v>405</v>
      </c>
      <c r="B44" s="45"/>
      <c r="C44" s="46">
        <f>C45+C59+C69+C81+C91+C101+C112</f>
        <v>65023.8</v>
      </c>
      <c r="D44" s="2"/>
      <c r="E44" s="2"/>
      <c r="F44" s="2"/>
    </row>
    <row r="45" spans="1:6">
      <c r="A45" s="44" t="s">
        <v>406</v>
      </c>
      <c r="B45" s="45"/>
      <c r="C45" s="46">
        <f>C46+C47+C48+C49+C50+C51+C52+C53+C54+C55+C56+C58+C57</f>
        <v>36916</v>
      </c>
      <c r="D45" s="2"/>
      <c r="E45" s="2"/>
      <c r="F45" s="2"/>
    </row>
    <row r="46" ht="14.25" spans="1:6">
      <c r="A46" s="197">
        <v>42525</v>
      </c>
      <c r="B46" s="207" t="s">
        <v>1013</v>
      </c>
      <c r="C46" s="300">
        <v>4000</v>
      </c>
      <c r="D46" s="2"/>
      <c r="E46" s="2"/>
      <c r="F46" s="2"/>
    </row>
    <row r="47" ht="14.25" spans="1:6">
      <c r="A47" s="124">
        <v>42540</v>
      </c>
      <c r="B47" s="156" t="s">
        <v>1014</v>
      </c>
      <c r="C47" s="155">
        <v>2000</v>
      </c>
      <c r="D47" s="2"/>
      <c r="E47" s="2"/>
      <c r="F47" s="2"/>
    </row>
    <row r="48" ht="14.25" spans="1:6">
      <c r="A48" s="124">
        <v>42542</v>
      </c>
      <c r="B48" s="156" t="s">
        <v>1015</v>
      </c>
      <c r="C48" s="155">
        <v>3000</v>
      </c>
      <c r="D48" s="2"/>
      <c r="E48" s="2"/>
      <c r="F48" s="2"/>
    </row>
    <row r="49" ht="14.25" spans="1:6">
      <c r="A49" s="124">
        <v>42548</v>
      </c>
      <c r="B49" s="189" t="s">
        <v>1016</v>
      </c>
      <c r="C49" s="155">
        <v>2000</v>
      </c>
      <c r="D49" s="2"/>
      <c r="E49" s="2"/>
      <c r="F49" s="2"/>
    </row>
    <row r="50" ht="14.25" spans="1:6">
      <c r="A50" s="124">
        <v>42573</v>
      </c>
      <c r="B50" s="154" t="s">
        <v>1017</v>
      </c>
      <c r="C50" s="155">
        <v>1000</v>
      </c>
      <c r="D50" s="2"/>
      <c r="E50" s="2"/>
      <c r="F50" s="2"/>
    </row>
    <row r="51" ht="14.25" spans="1:6">
      <c r="A51" s="124">
        <v>42596</v>
      </c>
      <c r="B51" s="82">
        <v>6</v>
      </c>
      <c r="C51" s="126">
        <v>3000</v>
      </c>
      <c r="D51" s="2"/>
      <c r="E51" s="2"/>
      <c r="F51" s="2"/>
    </row>
    <row r="52" ht="14.25" spans="1:6">
      <c r="A52" s="124">
        <v>42605</v>
      </c>
      <c r="B52" s="82" t="s">
        <v>1018</v>
      </c>
      <c r="C52" s="126">
        <v>2500</v>
      </c>
      <c r="D52" s="2"/>
      <c r="E52" s="2"/>
      <c r="F52" s="2"/>
    </row>
    <row r="53" ht="14.25" spans="1:6">
      <c r="A53" s="124">
        <v>42605</v>
      </c>
      <c r="B53" s="82" t="s">
        <v>1019</v>
      </c>
      <c r="C53" s="126">
        <v>2000</v>
      </c>
      <c r="D53" s="2"/>
      <c r="E53" s="2"/>
      <c r="F53" s="2"/>
    </row>
    <row r="54" spans="1:6">
      <c r="A54" s="59" t="s">
        <v>669</v>
      </c>
      <c r="B54" s="92" t="s">
        <v>1020</v>
      </c>
      <c r="C54" s="68">
        <v>2192</v>
      </c>
      <c r="D54" s="2">
        <v>100</v>
      </c>
      <c r="E54" s="2"/>
      <c r="F54" s="2"/>
    </row>
    <row r="55" spans="1:6">
      <c r="A55" s="31" t="s">
        <v>1021</v>
      </c>
      <c r="B55" s="105" t="s">
        <v>1022</v>
      </c>
      <c r="C55" s="105">
        <f>9636+600</f>
        <v>10236</v>
      </c>
      <c r="D55" s="2">
        <v>600</v>
      </c>
      <c r="E55" s="2"/>
      <c r="F55" s="2"/>
    </row>
    <row r="56" spans="1:6">
      <c r="A56" s="31" t="s">
        <v>1021</v>
      </c>
      <c r="B56" s="105" t="s">
        <v>1023</v>
      </c>
      <c r="C56" s="105">
        <f>4788+200</f>
        <v>4988</v>
      </c>
      <c r="D56" s="2">
        <v>200</v>
      </c>
      <c r="E56" s="2"/>
      <c r="F56" s="2"/>
    </row>
    <row r="57" spans="1:6">
      <c r="A57" s="58"/>
      <c r="B57" s="105"/>
      <c r="C57" s="30"/>
      <c r="D57" s="2"/>
      <c r="E57" s="2"/>
      <c r="F57" s="2"/>
    </row>
    <row r="58" spans="1:6">
      <c r="A58" s="59"/>
      <c r="B58" s="57"/>
      <c r="C58" s="60"/>
      <c r="D58" s="2"/>
      <c r="E58" s="2"/>
      <c r="F58" s="2"/>
    </row>
    <row r="59" spans="1:6">
      <c r="A59" s="44" t="s">
        <v>408</v>
      </c>
      <c r="B59" s="45"/>
      <c r="C59" s="46">
        <f>C60+C61+C63+C62+C64+C65+C66+C67+C68</f>
        <v>11388</v>
      </c>
      <c r="D59" s="2"/>
      <c r="E59" s="2"/>
      <c r="F59" s="2"/>
    </row>
    <row r="60" ht="14.25" spans="1:6">
      <c r="A60" s="59">
        <v>42533</v>
      </c>
      <c r="B60" s="127" t="s">
        <v>1024</v>
      </c>
      <c r="C60" s="62">
        <v>2162</v>
      </c>
      <c r="D60" s="2"/>
      <c r="E60" s="2"/>
      <c r="F60" s="2"/>
    </row>
    <row r="61" ht="16.5" spans="1:6">
      <c r="A61" s="58">
        <v>42541</v>
      </c>
      <c r="B61" s="150" t="s">
        <v>1025</v>
      </c>
      <c r="C61" s="63">
        <v>7911</v>
      </c>
      <c r="D61" s="2"/>
      <c r="E61" s="2"/>
      <c r="F61" s="2"/>
    </row>
    <row r="62" ht="16.5" spans="1:6">
      <c r="A62" s="58">
        <v>42561</v>
      </c>
      <c r="B62" s="127" t="s">
        <v>1026</v>
      </c>
      <c r="C62" s="63">
        <v>1291</v>
      </c>
      <c r="D62" s="2"/>
      <c r="E62" s="2"/>
      <c r="F62" s="2"/>
    </row>
    <row r="63" ht="16.5" spans="1:6">
      <c r="A63" s="58">
        <v>42571</v>
      </c>
      <c r="B63" s="127" t="s">
        <v>1027</v>
      </c>
      <c r="C63" s="63">
        <v>24</v>
      </c>
      <c r="D63" s="2"/>
      <c r="E63" s="2"/>
      <c r="F63" s="2"/>
    </row>
    <row r="64" ht="16.5" spans="1:6">
      <c r="A64" s="58"/>
      <c r="B64" s="57"/>
      <c r="C64" s="63"/>
      <c r="D64" s="2"/>
      <c r="E64" s="2"/>
      <c r="F64" s="2"/>
    </row>
    <row r="65" ht="16.5" spans="1:6">
      <c r="A65" s="58"/>
      <c r="B65" s="57"/>
      <c r="C65" s="63"/>
      <c r="D65" s="2"/>
      <c r="E65" s="2"/>
      <c r="F65" s="2"/>
    </row>
    <row r="66" ht="14.25" spans="1:6">
      <c r="A66" s="58"/>
      <c r="B66" s="64"/>
      <c r="C66" s="30"/>
      <c r="D66" s="2"/>
      <c r="E66" s="2"/>
      <c r="F66" s="2"/>
    </row>
    <row r="67" ht="14.25" spans="1:6">
      <c r="A67" s="58"/>
      <c r="B67" s="64"/>
      <c r="C67" s="30"/>
      <c r="D67" s="2"/>
      <c r="E67" s="2"/>
      <c r="F67" s="2"/>
    </row>
    <row r="68" spans="1:6">
      <c r="A68" s="65"/>
      <c r="B68" s="66"/>
      <c r="C68" s="67"/>
      <c r="D68" s="2"/>
      <c r="E68" s="2"/>
      <c r="F68" s="2"/>
    </row>
    <row r="69" spans="1:6">
      <c r="A69" s="44" t="s">
        <v>412</v>
      </c>
      <c r="B69" s="45"/>
      <c r="C69" s="46">
        <f>C70+C71+C72+C73+C74+C75+C76+C77+C78+C79+C80</f>
        <v>6659</v>
      </c>
      <c r="D69" s="2"/>
      <c r="E69" s="2"/>
      <c r="F69" s="2"/>
    </row>
    <row r="70" spans="1:6">
      <c r="A70" s="59">
        <v>42530</v>
      </c>
      <c r="B70" s="127" t="s">
        <v>1028</v>
      </c>
      <c r="C70" s="193">
        <v>4505</v>
      </c>
      <c r="D70" s="2"/>
      <c r="E70" s="2"/>
      <c r="F70" s="2"/>
    </row>
    <row r="71" spans="1:6">
      <c r="A71" s="59">
        <v>42561</v>
      </c>
      <c r="B71" s="127" t="s">
        <v>1029</v>
      </c>
      <c r="C71" s="68">
        <v>2154</v>
      </c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7"/>
      <c r="C73" s="68"/>
      <c r="D73" s="2"/>
      <c r="E73" s="2"/>
      <c r="F73" s="2"/>
    </row>
    <row r="74" spans="1:6">
      <c r="A74" s="58"/>
      <c r="B74" s="57"/>
      <c r="C74" s="30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8"/>
      <c r="B79" s="56"/>
      <c r="C79" s="30"/>
      <c r="D79" s="2"/>
      <c r="E79" s="2"/>
      <c r="F79" s="2"/>
    </row>
    <row r="80" spans="1:6">
      <c r="A80" s="69"/>
      <c r="B80" s="70"/>
      <c r="C80" s="71"/>
      <c r="D80" s="2"/>
      <c r="E80" s="2"/>
      <c r="F80" s="2"/>
    </row>
    <row r="81" spans="1:6">
      <c r="A81" s="44" t="s">
        <v>413</v>
      </c>
      <c r="B81" s="45"/>
      <c r="C81" s="46">
        <f>C82+C83+C84+C85+C86+C87+C88+C89+C90</f>
        <v>0</v>
      </c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9"/>
      <c r="B87" s="56"/>
      <c r="C87" s="68"/>
      <c r="D87" s="2"/>
      <c r="E87" s="2"/>
      <c r="F87" s="2"/>
    </row>
    <row r="88" spans="1:6">
      <c r="A88" s="59"/>
      <c r="B88" s="56"/>
      <c r="C88" s="68"/>
      <c r="D88" s="2"/>
      <c r="E88" s="2"/>
      <c r="F88" s="2"/>
    </row>
    <row r="89" spans="1:6">
      <c r="A89" s="59"/>
      <c r="B89" s="56"/>
      <c r="C89" s="68"/>
      <c r="D89" s="2"/>
      <c r="E89" s="2"/>
      <c r="F89" s="2"/>
    </row>
    <row r="90" spans="1:6">
      <c r="A90" s="50"/>
      <c r="B90" s="51"/>
      <c r="C90" s="46"/>
      <c r="D90" s="2"/>
      <c r="E90" s="2"/>
      <c r="F90" s="2"/>
    </row>
    <row r="91" spans="1:6">
      <c r="A91" s="44" t="s">
        <v>415</v>
      </c>
      <c r="B91" s="45"/>
      <c r="C91" s="46">
        <f>C92+C93+C94+C95+C96+C97+C98+C99+C100</f>
        <v>5375</v>
      </c>
      <c r="D91" s="2"/>
      <c r="E91" s="2"/>
      <c r="F91" s="2"/>
    </row>
    <row r="92" spans="1:6">
      <c r="A92" s="59">
        <v>42561</v>
      </c>
      <c r="B92" s="127" t="s">
        <v>1030</v>
      </c>
      <c r="C92" s="60">
        <v>3240</v>
      </c>
      <c r="D92" s="2"/>
      <c r="E92" s="2"/>
      <c r="F92" s="2"/>
    </row>
    <row r="93" spans="1:6">
      <c r="A93" s="59">
        <v>42624</v>
      </c>
      <c r="B93" s="134" t="s">
        <v>1031</v>
      </c>
      <c r="C93" s="60">
        <v>2135</v>
      </c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59"/>
      <c r="B97" s="57"/>
      <c r="C97" s="60"/>
      <c r="D97" s="2"/>
      <c r="E97" s="2"/>
      <c r="F97" s="2"/>
    </row>
    <row r="98" spans="1:6">
      <c r="A98" s="59"/>
      <c r="B98" s="57"/>
      <c r="C98" s="60"/>
      <c r="D98" s="2"/>
      <c r="E98" s="2"/>
      <c r="F98" s="2"/>
    </row>
    <row r="99" spans="1:6">
      <c r="A99" s="59"/>
      <c r="B99" s="57"/>
      <c r="C99" s="60"/>
      <c r="D99" s="2"/>
      <c r="E99" s="2"/>
      <c r="F99" s="2"/>
    </row>
    <row r="100" spans="1:6">
      <c r="A100" s="72"/>
      <c r="B100" s="73"/>
      <c r="C100" s="49"/>
      <c r="D100" s="2"/>
      <c r="E100" s="2"/>
      <c r="F100" s="2"/>
    </row>
    <row r="101" ht="14.25" spans="1:6">
      <c r="A101" s="74" t="s">
        <v>416</v>
      </c>
      <c r="B101" s="75"/>
      <c r="C101" s="46">
        <f>C102+C104+C103+C105+C106+C107+C108+C109+C110+C111</f>
        <v>0</v>
      </c>
      <c r="D101" s="76"/>
      <c r="E101" s="76"/>
      <c r="F101" s="76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/>
      <c r="B105" s="56"/>
      <c r="C105" s="30"/>
      <c r="D105" s="2"/>
      <c r="E105" s="2"/>
      <c r="F105" s="2"/>
    </row>
    <row r="106" spans="1:6">
      <c r="A106" s="58"/>
      <c r="B106" s="56"/>
      <c r="C106" s="30"/>
      <c r="D106" s="2"/>
      <c r="E106" s="2"/>
      <c r="F106" s="2"/>
    </row>
    <row r="107" spans="1:6">
      <c r="A107" s="58"/>
      <c r="B107" s="56"/>
      <c r="C107" s="30"/>
      <c r="D107" s="2"/>
      <c r="E107" s="2"/>
      <c r="F107" s="2"/>
    </row>
    <row r="108" spans="1:6">
      <c r="A108" s="58" t="s">
        <v>296</v>
      </c>
      <c r="B108" s="56"/>
      <c r="C108" s="30"/>
      <c r="D108" s="2"/>
      <c r="E108" s="2"/>
      <c r="F108" s="2"/>
    </row>
    <row r="109" spans="1:6">
      <c r="A109" s="59"/>
      <c r="B109" s="56"/>
      <c r="C109" s="30"/>
      <c r="D109" s="2"/>
      <c r="E109" s="2"/>
      <c r="F109" s="2"/>
    </row>
    <row r="110" ht="14.25" spans="1:6">
      <c r="A110" s="58"/>
      <c r="B110" s="77"/>
      <c r="C110" s="30"/>
      <c r="D110" s="2"/>
      <c r="E110" s="2"/>
      <c r="F110" s="2"/>
    </row>
    <row r="111" spans="1:6">
      <c r="A111" s="72"/>
      <c r="B111" s="73"/>
      <c r="C111" s="49"/>
      <c r="D111" s="2"/>
      <c r="E111" s="2"/>
      <c r="F111" s="2"/>
    </row>
    <row r="112" spans="1:6">
      <c r="A112" s="44" t="s">
        <v>419</v>
      </c>
      <c r="B112" s="45"/>
      <c r="C112" s="46">
        <f>C113+C114+C115+C116+C117+C118+C119+C120+C54+C122+C123+C124+C125</f>
        <v>4685.8</v>
      </c>
      <c r="D112" s="2"/>
      <c r="E112" s="2"/>
      <c r="F112" s="2"/>
    </row>
    <row r="113" ht="14.25" spans="1:6">
      <c r="A113" s="223">
        <v>42490</v>
      </c>
      <c r="B113" s="200" t="s">
        <v>1032</v>
      </c>
      <c r="C113" s="224">
        <v>200</v>
      </c>
      <c r="D113" s="2"/>
      <c r="E113" s="2"/>
      <c r="F113" s="2"/>
    </row>
    <row r="114" ht="14.25" spans="1:6">
      <c r="A114" s="197">
        <v>42512</v>
      </c>
      <c r="B114" s="202" t="s">
        <v>1033</v>
      </c>
      <c r="C114" s="203">
        <v>276</v>
      </c>
      <c r="D114" s="2"/>
      <c r="E114" s="2"/>
      <c r="F114" s="2"/>
    </row>
    <row r="115" ht="14.25" spans="1:6">
      <c r="A115" s="197">
        <v>42525</v>
      </c>
      <c r="B115" s="207" t="s">
        <v>1034</v>
      </c>
      <c r="C115" s="155">
        <v>788.8</v>
      </c>
      <c r="D115" s="2"/>
      <c r="E115" s="2"/>
      <c r="F115" s="2"/>
    </row>
    <row r="116" ht="14.25" spans="1:6">
      <c r="A116" s="197">
        <v>42525</v>
      </c>
      <c r="B116" s="207" t="s">
        <v>1035</v>
      </c>
      <c r="C116" s="155">
        <v>25</v>
      </c>
      <c r="D116" s="2"/>
      <c r="E116" s="2"/>
      <c r="F116" s="2"/>
    </row>
    <row r="117" ht="14.25" spans="1:6">
      <c r="A117" s="197">
        <v>42525</v>
      </c>
      <c r="B117" s="207" t="s">
        <v>1036</v>
      </c>
      <c r="C117" s="155">
        <v>100</v>
      </c>
      <c r="D117" s="2"/>
      <c r="E117" s="2"/>
      <c r="F117" s="2"/>
    </row>
    <row r="118" ht="14.25" spans="1:6">
      <c r="A118" s="124">
        <v>42542</v>
      </c>
      <c r="B118" s="156" t="s">
        <v>1037</v>
      </c>
      <c r="C118" s="155">
        <v>130</v>
      </c>
      <c r="D118" s="2"/>
      <c r="E118" s="2"/>
      <c r="F118" s="2"/>
    </row>
    <row r="119" ht="14.25" spans="1:6">
      <c r="A119" s="124">
        <v>42548</v>
      </c>
      <c r="B119" s="189" t="s">
        <v>1038</v>
      </c>
      <c r="C119" s="155">
        <v>74</v>
      </c>
      <c r="D119" s="2"/>
      <c r="E119" s="2"/>
      <c r="F119" s="2"/>
    </row>
    <row r="120" ht="14.25" spans="1:6">
      <c r="A120" s="124">
        <v>42616</v>
      </c>
      <c r="B120" s="157" t="s">
        <v>1039</v>
      </c>
      <c r="C120" s="126">
        <v>900</v>
      </c>
      <c r="D120" s="2"/>
      <c r="E120" s="2"/>
      <c r="F120" s="2"/>
    </row>
    <row r="121" spans="1:6">
      <c r="A121" t="s">
        <v>523</v>
      </c>
      <c r="B121" s="81" t="s">
        <v>1040</v>
      </c>
      <c r="C121">
        <v>400</v>
      </c>
      <c r="D121" s="2"/>
      <c r="E121" s="2"/>
      <c r="F121" s="2"/>
    </row>
    <row r="122" spans="1:6">
      <c r="A122" s="59"/>
      <c r="B122" s="56"/>
      <c r="C122" s="68"/>
      <c r="D122" s="2"/>
      <c r="E122" s="2"/>
      <c r="F122" s="2"/>
    </row>
    <row r="123" spans="1:6">
      <c r="A123" s="58"/>
      <c r="B123" s="57"/>
      <c r="C123" s="30"/>
      <c r="D123" s="2"/>
      <c r="E123" s="2"/>
      <c r="F123" s="2"/>
    </row>
    <row r="124" spans="1:6">
      <c r="A124" s="58"/>
      <c r="B124" s="57"/>
      <c r="C124" s="30"/>
      <c r="D124" s="2"/>
      <c r="E124" s="2"/>
      <c r="F124" s="2"/>
    </row>
    <row r="125" ht="14.25" spans="1:6">
      <c r="A125" s="78"/>
      <c r="B125" s="79"/>
      <c r="C125" s="80"/>
      <c r="D125" s="2"/>
      <c r="E125" s="2"/>
      <c r="F125" s="2"/>
    </row>
  </sheetData>
  <mergeCells count="17">
    <mergeCell ref="A2:F2"/>
    <mergeCell ref="D7:F7"/>
    <mergeCell ref="A8:F8"/>
    <mergeCell ref="E12:F12"/>
    <mergeCell ref="E13:F13"/>
    <mergeCell ref="A18:C18"/>
    <mergeCell ref="A35:C35"/>
    <mergeCell ref="A36:B36"/>
    <mergeCell ref="A37:B37"/>
    <mergeCell ref="A44:B44"/>
    <mergeCell ref="A45:B45"/>
    <mergeCell ref="A59:B59"/>
    <mergeCell ref="A69:B69"/>
    <mergeCell ref="A81:B81"/>
    <mergeCell ref="A91:B91"/>
    <mergeCell ref="A112:B112"/>
    <mergeCell ref="E14:F15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4"/>
  <sheetViews>
    <sheetView topLeftCell="A106" workbookViewId="0">
      <selection activeCell="B106" sqref="A$1:F$1048576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/>
      <c r="C3" s="7" t="s">
        <v>367</v>
      </c>
      <c r="D3" s="8" t="s">
        <v>120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/>
      <c r="C20" s="32"/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18154.5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C41+C55+C65+C77+C87+C97+C108</f>
        <v>18154.5</v>
      </c>
      <c r="D40" s="2"/>
      <c r="E40" s="2"/>
      <c r="F40" s="2"/>
    </row>
    <row r="41" spans="1:6">
      <c r="A41" s="44" t="s">
        <v>406</v>
      </c>
      <c r="B41" s="45"/>
      <c r="C41" s="46">
        <f>C43+C44+C45+C46+C47+C48+C49+C50+C51+C52+C53+C54</f>
        <v>0</v>
      </c>
      <c r="D41" s="2"/>
      <c r="E41" s="2"/>
      <c r="F41" s="2"/>
    </row>
    <row r="42" ht="18" customHeight="1" spans="1:6">
      <c r="A42" s="303">
        <v>42455</v>
      </c>
      <c r="B42" s="147" t="s">
        <v>1041</v>
      </c>
      <c r="C42" s="147">
        <v>1000</v>
      </c>
      <c r="D42" s="2"/>
      <c r="E42" s="2"/>
      <c r="F42" s="2"/>
    </row>
    <row r="43" spans="1:6">
      <c r="A43" s="31"/>
      <c r="B43" s="52"/>
      <c r="C43" s="32"/>
      <c r="D43" s="2"/>
      <c r="E43" s="2"/>
      <c r="F43" s="2"/>
    </row>
    <row r="44" spans="1:6">
      <c r="A44" s="53"/>
      <c r="B44" s="54"/>
      <c r="C44" s="55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2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0</v>
      </c>
      <c r="D55" s="2"/>
      <c r="E55" s="2"/>
      <c r="F55" s="2"/>
    </row>
    <row r="56" ht="14.25" spans="1:6">
      <c r="A56" s="59"/>
      <c r="B56" s="61"/>
      <c r="C56" s="62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0</v>
      </c>
      <c r="D65" s="2"/>
      <c r="E65" s="2"/>
      <c r="F65" s="2"/>
    </row>
    <row r="66" spans="1:6">
      <c r="A66" s="59"/>
      <c r="B66" s="57"/>
      <c r="C66" s="60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0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0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0</v>
      </c>
      <c r="D97" s="76"/>
      <c r="E97" s="76"/>
      <c r="F97" s="76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SUM(C109:C136)</f>
        <v>18154.5</v>
      </c>
      <c r="D108" s="2"/>
      <c r="E108" s="2"/>
      <c r="F108" s="2"/>
    </row>
    <row r="109" ht="19" customHeight="1" spans="1:6">
      <c r="A109" s="304">
        <v>42455</v>
      </c>
      <c r="B109" s="305" t="s">
        <v>1042</v>
      </c>
      <c r="C109" s="306">
        <v>1000</v>
      </c>
      <c r="D109" s="2"/>
      <c r="E109" s="2"/>
      <c r="F109" s="2"/>
    </row>
    <row r="110" ht="19" customHeight="1" spans="1:6">
      <c r="A110" s="307">
        <v>42455</v>
      </c>
      <c r="B110" s="305" t="s">
        <v>1043</v>
      </c>
      <c r="C110" s="306">
        <v>807</v>
      </c>
      <c r="D110" s="2"/>
      <c r="E110" s="2"/>
      <c r="F110" s="2"/>
    </row>
    <row r="111" ht="19" customHeight="1" spans="1:6">
      <c r="A111" s="308">
        <v>42460</v>
      </c>
      <c r="B111" s="309" t="s">
        <v>1044</v>
      </c>
      <c r="C111" s="310">
        <v>680</v>
      </c>
      <c r="D111" s="2"/>
      <c r="E111" s="2"/>
      <c r="F111" s="2"/>
    </row>
    <row r="112" ht="19" customHeight="1" spans="1:6">
      <c r="A112" s="308">
        <v>42460</v>
      </c>
      <c r="B112" s="309" t="s">
        <v>1045</v>
      </c>
      <c r="C112" s="310">
        <v>1262</v>
      </c>
      <c r="D112" s="2"/>
      <c r="E112" s="2"/>
      <c r="F112" s="2"/>
    </row>
    <row r="113" ht="19" customHeight="1" spans="1:6">
      <c r="A113" s="308">
        <v>42460</v>
      </c>
      <c r="B113" s="309" t="s">
        <v>1046</v>
      </c>
      <c r="C113" s="310">
        <v>300</v>
      </c>
      <c r="D113" s="2"/>
      <c r="E113" s="2"/>
      <c r="F113" s="2"/>
    </row>
    <row r="114" ht="19" customHeight="1" spans="1:6">
      <c r="A114" s="308">
        <v>42460</v>
      </c>
      <c r="B114" s="309" t="s">
        <v>1047</v>
      </c>
      <c r="C114" s="310">
        <v>2400</v>
      </c>
      <c r="D114" s="2"/>
      <c r="E114" s="2"/>
      <c r="F114" s="2"/>
    </row>
    <row r="115" ht="19" customHeight="1" spans="1:6">
      <c r="A115" s="308">
        <v>42460</v>
      </c>
      <c r="B115" s="309" t="s">
        <v>1048</v>
      </c>
      <c r="C115" s="310">
        <v>825</v>
      </c>
      <c r="D115" s="2"/>
      <c r="E115" s="2"/>
      <c r="F115" s="2"/>
    </row>
    <row r="116" ht="19" customHeight="1" spans="1:6">
      <c r="A116" s="308">
        <v>42460</v>
      </c>
      <c r="B116" s="309" t="s">
        <v>1049</v>
      </c>
      <c r="C116" s="310">
        <v>562</v>
      </c>
      <c r="D116" s="2"/>
      <c r="E116" s="2"/>
      <c r="F116" s="2"/>
    </row>
    <row r="117" ht="19" customHeight="1" spans="1:6">
      <c r="A117" s="308">
        <v>42460</v>
      </c>
      <c r="B117" s="309" t="s">
        <v>1050</v>
      </c>
      <c r="C117" s="310">
        <v>700</v>
      </c>
      <c r="D117" s="2"/>
      <c r="E117" s="2"/>
      <c r="F117" s="2"/>
    </row>
    <row r="118" ht="19" customHeight="1" spans="1:6">
      <c r="A118" s="308">
        <v>42460</v>
      </c>
      <c r="B118" s="309" t="s">
        <v>1051</v>
      </c>
      <c r="C118" s="310">
        <v>1200</v>
      </c>
      <c r="D118" s="2"/>
      <c r="E118" s="2"/>
      <c r="F118" s="2"/>
    </row>
    <row r="119" ht="19" customHeight="1" spans="1:6">
      <c r="A119" s="307">
        <v>42471</v>
      </c>
      <c r="B119" s="305" t="s">
        <v>1052</v>
      </c>
      <c r="C119" s="306">
        <v>557</v>
      </c>
      <c r="D119" s="2"/>
      <c r="E119" s="2"/>
      <c r="F119" s="2"/>
    </row>
    <row r="120" ht="19" customHeight="1" spans="1:6">
      <c r="A120" s="307">
        <v>42476</v>
      </c>
      <c r="B120" s="194" t="s">
        <v>1053</v>
      </c>
      <c r="C120" s="311">
        <v>300</v>
      </c>
      <c r="D120" s="2"/>
      <c r="E120" s="2"/>
      <c r="F120" s="2"/>
    </row>
    <row r="121" ht="19" customHeight="1" spans="1:6">
      <c r="A121" s="307">
        <v>42476</v>
      </c>
      <c r="B121" s="194" t="s">
        <v>1054</v>
      </c>
      <c r="C121" s="311">
        <v>100.5</v>
      </c>
      <c r="D121" s="2"/>
      <c r="E121" s="2"/>
      <c r="F121" s="2"/>
    </row>
    <row r="122" ht="19" customHeight="1" spans="1:6">
      <c r="A122" s="307">
        <v>42476</v>
      </c>
      <c r="B122" s="194" t="s">
        <v>1055</v>
      </c>
      <c r="C122" s="311">
        <v>844</v>
      </c>
      <c r="D122" s="2"/>
      <c r="E122" s="2"/>
      <c r="F122" s="2"/>
    </row>
    <row r="123" ht="19" customHeight="1" spans="1:6">
      <c r="A123" s="312">
        <v>42504</v>
      </c>
      <c r="B123" s="202" t="s">
        <v>1056</v>
      </c>
      <c r="C123" s="203">
        <v>55</v>
      </c>
      <c r="D123" s="2"/>
      <c r="E123" s="2"/>
      <c r="F123" s="2"/>
    </row>
    <row r="124" ht="19" customHeight="1" spans="1:6">
      <c r="A124" s="307">
        <v>42540</v>
      </c>
      <c r="B124" s="313" t="s">
        <v>1057</v>
      </c>
      <c r="C124" s="314">
        <v>256</v>
      </c>
      <c r="D124" s="2"/>
      <c r="E124" s="2"/>
      <c r="F124" s="2"/>
    </row>
    <row r="125" ht="19" customHeight="1" spans="1:6">
      <c r="A125" s="307">
        <v>42586</v>
      </c>
      <c r="B125" s="315" t="s">
        <v>1058</v>
      </c>
      <c r="C125" s="316">
        <v>900</v>
      </c>
      <c r="D125" s="2"/>
      <c r="E125" s="2"/>
      <c r="F125" s="2"/>
    </row>
    <row r="126" ht="19" customHeight="1" spans="1:6">
      <c r="A126" s="307">
        <v>42586</v>
      </c>
      <c r="B126" s="315" t="s">
        <v>1059</v>
      </c>
      <c r="C126" s="316">
        <v>930</v>
      </c>
      <c r="D126" s="2"/>
      <c r="E126" s="2"/>
      <c r="F126" s="2"/>
    </row>
    <row r="127" ht="19" customHeight="1" spans="1:6">
      <c r="A127" s="307">
        <v>42586</v>
      </c>
      <c r="B127" s="315" t="s">
        <v>1060</v>
      </c>
      <c r="C127" s="316">
        <v>603</v>
      </c>
      <c r="D127" s="2"/>
      <c r="E127" s="2"/>
      <c r="F127" s="2"/>
    </row>
    <row r="128" ht="19" customHeight="1" spans="1:6">
      <c r="A128" s="307">
        <v>42586</v>
      </c>
      <c r="B128" s="315" t="s">
        <v>1061</v>
      </c>
      <c r="C128" s="316">
        <v>880</v>
      </c>
      <c r="D128" s="2"/>
      <c r="E128" s="2"/>
      <c r="F128" s="2"/>
    </row>
    <row r="129" ht="19" customHeight="1" spans="1:6">
      <c r="A129" s="307">
        <v>42590</v>
      </c>
      <c r="B129" s="317" t="s">
        <v>1062</v>
      </c>
      <c r="C129" s="316">
        <v>1279</v>
      </c>
      <c r="D129" s="2"/>
      <c r="E129" s="2"/>
      <c r="F129" s="2"/>
    </row>
    <row r="130" ht="19" customHeight="1" spans="1:6">
      <c r="A130" s="307">
        <v>42605</v>
      </c>
      <c r="B130" s="317" t="s">
        <v>1063</v>
      </c>
      <c r="C130" s="316">
        <v>280</v>
      </c>
      <c r="D130" s="2"/>
      <c r="E130" s="2"/>
      <c r="F130" s="2"/>
    </row>
    <row r="131" ht="19" customHeight="1" spans="1:6">
      <c r="A131" s="307">
        <v>42605</v>
      </c>
      <c r="B131" s="317" t="s">
        <v>1064</v>
      </c>
      <c r="C131" s="316">
        <v>120</v>
      </c>
      <c r="D131" s="2"/>
      <c r="E131" s="2"/>
      <c r="F131" s="2"/>
    </row>
    <row r="132" ht="19" customHeight="1" spans="1:3">
      <c r="A132" s="307">
        <v>42616</v>
      </c>
      <c r="B132" s="318" t="s">
        <v>1065</v>
      </c>
      <c r="C132" s="316">
        <v>854</v>
      </c>
    </row>
    <row r="133" ht="19" customHeight="1" spans="1:3">
      <c r="A133" s="319">
        <v>42627</v>
      </c>
      <c r="B133" s="125" t="s">
        <v>1066</v>
      </c>
      <c r="C133" s="320">
        <v>60</v>
      </c>
    </row>
    <row r="134" ht="19" customHeight="1" spans="1:3">
      <c r="A134" s="317" t="s">
        <v>310</v>
      </c>
      <c r="B134" s="115" t="s">
        <v>1067</v>
      </c>
      <c r="C134" s="317">
        <v>400</v>
      </c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3"/>
  <sheetViews>
    <sheetView topLeftCell="A103" workbookViewId="0">
      <selection activeCell="A120" sqref="A120:C12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1068</v>
      </c>
      <c r="C3" s="7" t="s">
        <v>367</v>
      </c>
      <c r="D3" s="8" t="s">
        <v>123</v>
      </c>
      <c r="E3" s="8" t="s">
        <v>23</v>
      </c>
      <c r="F3" s="9">
        <v>18397875999</v>
      </c>
    </row>
    <row r="4" spans="1:6">
      <c r="A4" s="5" t="s">
        <v>3</v>
      </c>
      <c r="B4" s="6"/>
      <c r="C4" s="7" t="s">
        <v>368</v>
      </c>
      <c r="D4" s="10">
        <v>42462</v>
      </c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124</v>
      </c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0.808787475925935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79130.8</v>
      </c>
      <c r="B13" s="20"/>
      <c r="C13" s="21"/>
      <c r="D13" s="21">
        <f>A13+B13-C13</f>
        <v>79130.8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64000</v>
      </c>
      <c r="B15" s="22"/>
      <c r="C15" s="15"/>
      <c r="D15" s="23">
        <f>A15+B15-C15</f>
        <v>64000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3.27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42462</v>
      </c>
      <c r="C20" s="32">
        <v>27000</v>
      </c>
      <c r="D20" s="2"/>
      <c r="E20" s="2"/>
      <c r="F20" s="2"/>
    </row>
    <row r="21" spans="1:6">
      <c r="A21" s="8" t="s">
        <v>397</v>
      </c>
      <c r="B21" s="33">
        <v>42488</v>
      </c>
      <c r="C21" s="30">
        <v>15600</v>
      </c>
      <c r="D21" s="2">
        <v>71</v>
      </c>
      <c r="E21" s="2"/>
      <c r="F21" s="2"/>
    </row>
    <row r="22" spans="1:6">
      <c r="A22" s="8" t="s">
        <v>398</v>
      </c>
      <c r="B22" s="33">
        <v>42503</v>
      </c>
      <c r="C22" s="30">
        <v>12000</v>
      </c>
      <c r="D22" s="2">
        <v>44</v>
      </c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59600</v>
      </c>
      <c r="D24" s="2"/>
      <c r="E24" s="2"/>
      <c r="F24" s="2"/>
    </row>
    <row r="25" spans="1:6">
      <c r="A25" s="34" t="s">
        <v>401</v>
      </c>
      <c r="B25" s="34"/>
      <c r="C25" s="35">
        <f>D15-C24</f>
        <v>4400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37556.5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1800</v>
      </c>
      <c r="D35" s="2"/>
      <c r="E35" s="2"/>
      <c r="F35" s="2"/>
    </row>
    <row r="36" ht="14.25" spans="1:6">
      <c r="A36" s="197">
        <v>42513</v>
      </c>
      <c r="B36" s="202" t="s">
        <v>1069</v>
      </c>
      <c r="C36" s="203">
        <v>800</v>
      </c>
      <c r="D36" s="2"/>
      <c r="E36" s="2"/>
      <c r="F36" s="2"/>
    </row>
    <row r="37" ht="14.25" spans="1:6">
      <c r="A37" s="124">
        <v>42605</v>
      </c>
      <c r="B37" s="82" t="s">
        <v>1070</v>
      </c>
      <c r="C37" s="126">
        <v>1000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C41+C57+C67+C79+C89+C99+C110</f>
        <v>35756.5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C42+C43+C44+C45+C46+C47+C48+C49+C50+C54+C55+C56</f>
        <v>16050</v>
      </c>
      <c r="D41" s="2"/>
      <c r="E41" s="2"/>
      <c r="F41" s="2"/>
    </row>
    <row r="42" ht="14.25" spans="1:6">
      <c r="A42" s="223">
        <v>42490</v>
      </c>
      <c r="B42" s="200" t="s">
        <v>1071</v>
      </c>
      <c r="C42" s="224">
        <v>1000</v>
      </c>
      <c r="D42" s="2"/>
      <c r="E42" s="2"/>
      <c r="F42" s="2"/>
    </row>
    <row r="43" ht="14.25" spans="1:6">
      <c r="A43" s="223">
        <v>42490</v>
      </c>
      <c r="B43" s="200" t="s">
        <v>1072</v>
      </c>
      <c r="C43" s="224">
        <v>2000</v>
      </c>
      <c r="D43" s="2"/>
      <c r="E43" s="2"/>
      <c r="F43" s="2"/>
    </row>
    <row r="44" ht="14.25" spans="1:6">
      <c r="A44" s="223">
        <v>42490</v>
      </c>
      <c r="B44" s="200" t="s">
        <v>1073</v>
      </c>
      <c r="C44" s="224">
        <v>2000</v>
      </c>
      <c r="D44" s="2"/>
      <c r="E44" s="2"/>
      <c r="F44" s="2"/>
    </row>
    <row r="45" ht="14.25" spans="1:6">
      <c r="A45" s="223">
        <v>42504</v>
      </c>
      <c r="B45" s="200" t="s">
        <v>1074</v>
      </c>
      <c r="C45" s="224">
        <v>2800</v>
      </c>
      <c r="D45" s="2"/>
      <c r="E45" s="2"/>
      <c r="F45" s="2"/>
    </row>
    <row r="46" ht="14.25" spans="1:6">
      <c r="A46" s="197">
        <v>42518</v>
      </c>
      <c r="B46" s="82" t="s">
        <v>1075</v>
      </c>
      <c r="C46" s="126">
        <v>3000</v>
      </c>
      <c r="D46" s="2"/>
      <c r="E46" s="2"/>
      <c r="F46" s="2"/>
    </row>
    <row r="47" ht="14.25" spans="1:6">
      <c r="A47" s="197">
        <v>42525</v>
      </c>
      <c r="B47" s="207" t="s">
        <v>1076</v>
      </c>
      <c r="C47" s="300">
        <v>1500</v>
      </c>
      <c r="D47" s="2"/>
      <c r="E47" s="2"/>
      <c r="F47" s="2"/>
    </row>
    <row r="48" ht="14.25" spans="1:6">
      <c r="A48" s="191">
        <v>42553</v>
      </c>
      <c r="B48" s="126" t="s">
        <v>1077</v>
      </c>
      <c r="C48" s="126">
        <v>1500</v>
      </c>
      <c r="D48" s="2"/>
      <c r="E48" s="2"/>
      <c r="F48" s="2"/>
    </row>
    <row r="49" ht="14.25" spans="1:6">
      <c r="A49" s="124">
        <v>42562</v>
      </c>
      <c r="B49" s="194" t="s">
        <v>1078</v>
      </c>
      <c r="C49" s="155">
        <v>1500</v>
      </c>
      <c r="D49" s="2"/>
      <c r="E49" s="2"/>
      <c r="F49" s="2"/>
    </row>
    <row r="50" ht="14.25" spans="1:6">
      <c r="A50" s="124">
        <v>42609</v>
      </c>
      <c r="B50" s="154" t="s">
        <v>1079</v>
      </c>
      <c r="C50" s="155">
        <v>750</v>
      </c>
      <c r="D50" s="2"/>
      <c r="E50" s="2"/>
      <c r="F50" s="2"/>
    </row>
    <row r="51" ht="14.25" spans="1:6">
      <c r="A51" s="136">
        <v>42626</v>
      </c>
      <c r="B51" s="125" t="s">
        <v>1080</v>
      </c>
      <c r="C51" s="137">
        <v>200</v>
      </c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31"/>
      <c r="B54" s="57"/>
      <c r="C54" s="32"/>
      <c r="D54" s="2"/>
      <c r="E54" s="2"/>
      <c r="F54" s="2"/>
    </row>
    <row r="55" spans="1:6">
      <c r="A55" s="58"/>
      <c r="B55" s="57"/>
      <c r="C55" s="30"/>
      <c r="D55" s="2"/>
      <c r="E55" s="2"/>
      <c r="F55" s="2"/>
    </row>
    <row r="56" spans="1:6">
      <c r="A56" s="59"/>
      <c r="B56" s="57"/>
      <c r="C56" s="60"/>
      <c r="D56" s="2"/>
      <c r="E56" s="2"/>
      <c r="F56" s="2"/>
    </row>
    <row r="57" spans="1:6">
      <c r="A57" s="44" t="s">
        <v>408</v>
      </c>
      <c r="B57" s="45"/>
      <c r="C57" s="46">
        <f>C58+C59+C61+C60+C62+C63+C64+C65+C66</f>
        <v>4367.5</v>
      </c>
      <c r="D57" s="2"/>
      <c r="E57" s="2"/>
      <c r="F57" s="2"/>
    </row>
    <row r="58" ht="14.25" spans="1:6">
      <c r="A58" s="59">
        <v>42490</v>
      </c>
      <c r="B58" s="127" t="s">
        <v>1081</v>
      </c>
      <c r="C58" s="62">
        <v>2827.5</v>
      </c>
      <c r="D58" s="2"/>
      <c r="E58" s="2"/>
      <c r="F58" s="2"/>
    </row>
    <row r="59" ht="16.5" spans="1:6">
      <c r="A59" s="58">
        <v>42491</v>
      </c>
      <c r="B59" s="127" t="s">
        <v>1082</v>
      </c>
      <c r="C59" s="63">
        <v>220</v>
      </c>
      <c r="D59" s="2"/>
      <c r="E59" s="2"/>
      <c r="F59" s="2"/>
    </row>
    <row r="60" ht="16.5" spans="1:6">
      <c r="A60" s="58">
        <v>42541</v>
      </c>
      <c r="B60" s="127" t="s">
        <v>1083</v>
      </c>
      <c r="C60" s="63">
        <v>700</v>
      </c>
      <c r="D60" s="2"/>
      <c r="E60" s="2"/>
      <c r="F60" s="2"/>
    </row>
    <row r="61" ht="16.5" spans="1:6">
      <c r="A61" s="58">
        <v>42571</v>
      </c>
      <c r="B61" s="150" t="s">
        <v>1084</v>
      </c>
      <c r="C61" s="63">
        <v>620</v>
      </c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6.5" spans="1:6">
      <c r="A63" s="58"/>
      <c r="B63" s="57"/>
      <c r="C63" s="63"/>
      <c r="D63" s="2"/>
      <c r="E63" s="2"/>
      <c r="F63" s="2"/>
    </row>
    <row r="64" ht="14.25" spans="1:6">
      <c r="A64" s="58"/>
      <c r="B64" s="64"/>
      <c r="C64" s="30"/>
      <c r="D64" s="2"/>
      <c r="E64" s="2"/>
      <c r="F64" s="2"/>
    </row>
    <row r="65" ht="14.25" spans="1:6">
      <c r="A65" s="58"/>
      <c r="B65" s="64"/>
      <c r="C65" s="30"/>
      <c r="D65" s="2"/>
      <c r="E65" s="2"/>
      <c r="F65" s="2"/>
    </row>
    <row r="66" spans="1:6">
      <c r="A66" s="65"/>
      <c r="B66" s="66"/>
      <c r="C66" s="67"/>
      <c r="D66" s="2"/>
      <c r="E66" s="2"/>
      <c r="F66" s="2"/>
    </row>
    <row r="67" spans="1:6">
      <c r="A67" s="44" t="s">
        <v>412</v>
      </c>
      <c r="B67" s="45"/>
      <c r="C67" s="46">
        <f>C68+C69+C70+C71+C72+C73+C74+C75+C76+C77+C78</f>
        <v>2080.5</v>
      </c>
      <c r="D67" s="2"/>
      <c r="E67" s="2"/>
      <c r="F67" s="2"/>
    </row>
    <row r="68" spans="1:6">
      <c r="A68" s="59"/>
      <c r="B68" s="127" t="s">
        <v>1085</v>
      </c>
      <c r="C68" s="60">
        <v>2080.5</v>
      </c>
      <c r="D68" s="2"/>
      <c r="E68" s="2"/>
      <c r="F68" s="2"/>
    </row>
    <row r="69" spans="1:6">
      <c r="A69" s="59"/>
      <c r="B69" s="56"/>
      <c r="C69" s="68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7"/>
      <c r="C71" s="68"/>
      <c r="D71" s="2"/>
      <c r="E71" s="2"/>
      <c r="F71" s="2"/>
    </row>
    <row r="72" spans="1:6">
      <c r="A72" s="58"/>
      <c r="B72" s="57"/>
      <c r="C72" s="30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8"/>
      <c r="B77" s="56"/>
      <c r="C77" s="30"/>
      <c r="D77" s="2"/>
      <c r="E77" s="2"/>
      <c r="F77" s="2"/>
    </row>
    <row r="78" spans="1:6">
      <c r="A78" s="69"/>
      <c r="B78" s="70"/>
      <c r="C78" s="71"/>
      <c r="D78" s="2"/>
      <c r="E78" s="2"/>
      <c r="F78" s="2"/>
    </row>
    <row r="79" spans="1:6">
      <c r="A79" s="44" t="s">
        <v>413</v>
      </c>
      <c r="B79" s="45"/>
      <c r="C79" s="46">
        <f>C80+C81+C82+C83+C84+C85+C86+C87+C88</f>
        <v>5809.5</v>
      </c>
      <c r="D79" s="2"/>
      <c r="E79" s="2"/>
      <c r="F79" s="2"/>
    </row>
    <row r="80" spans="1:6">
      <c r="A80" s="59">
        <v>42498</v>
      </c>
      <c r="B80" s="127" t="s">
        <v>1086</v>
      </c>
      <c r="C80" s="68">
        <v>4277.5</v>
      </c>
      <c r="D80" s="2"/>
      <c r="E80" s="2"/>
      <c r="F80" s="2"/>
    </row>
    <row r="81" ht="14.25" spans="1:6">
      <c r="A81" s="124">
        <v>42522</v>
      </c>
      <c r="B81" s="301" t="s">
        <v>1087</v>
      </c>
      <c r="C81" s="302">
        <v>1532</v>
      </c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9"/>
      <c r="B87" s="56"/>
      <c r="C87" s="68"/>
      <c r="D87" s="2"/>
      <c r="E87" s="2"/>
      <c r="F87" s="2"/>
    </row>
    <row r="88" spans="1:6">
      <c r="A88" s="50"/>
      <c r="B88" s="51"/>
      <c r="C88" s="46"/>
      <c r="D88" s="2"/>
      <c r="E88" s="2"/>
      <c r="F88" s="2"/>
    </row>
    <row r="89" spans="1:6">
      <c r="A89" s="44" t="s">
        <v>415</v>
      </c>
      <c r="B89" s="45"/>
      <c r="C89" s="46">
        <f>C90+C91+C92+C93+C94+C95+C96+C97+C98</f>
        <v>4914</v>
      </c>
      <c r="D89" s="2"/>
      <c r="E89" s="2"/>
      <c r="F89" s="2"/>
    </row>
    <row r="90" spans="1:6">
      <c r="A90" s="59">
        <v>42498</v>
      </c>
      <c r="B90" s="127" t="s">
        <v>1088</v>
      </c>
      <c r="C90" s="60">
        <v>266</v>
      </c>
      <c r="D90" s="2"/>
      <c r="E90" s="2"/>
      <c r="F90" s="2"/>
    </row>
    <row r="91" spans="1:6">
      <c r="A91" s="59">
        <v>42530</v>
      </c>
      <c r="B91" s="127" t="s">
        <v>1089</v>
      </c>
      <c r="C91" s="60">
        <v>3258</v>
      </c>
      <c r="D91" s="2"/>
      <c r="E91" s="2"/>
      <c r="F91" s="2"/>
    </row>
    <row r="92" spans="1:6">
      <c r="A92" s="59">
        <v>42594</v>
      </c>
      <c r="B92" s="150" t="s">
        <v>1090</v>
      </c>
      <c r="C92" s="60">
        <v>1040</v>
      </c>
      <c r="D92" s="2"/>
      <c r="E92" s="2"/>
      <c r="F92" s="2"/>
    </row>
    <row r="93" spans="1:6">
      <c r="A93" s="59">
        <v>42624</v>
      </c>
      <c r="B93" s="150" t="s">
        <v>1091</v>
      </c>
      <c r="C93" s="60">
        <v>350</v>
      </c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59"/>
      <c r="B97" s="57"/>
      <c r="C97" s="60"/>
      <c r="D97" s="2"/>
      <c r="E97" s="2"/>
      <c r="F97" s="2"/>
    </row>
    <row r="98" spans="1:6">
      <c r="A98" s="72"/>
      <c r="B98" s="73"/>
      <c r="C98" s="49"/>
      <c r="D98" s="2"/>
      <c r="E98" s="2"/>
      <c r="F98" s="2"/>
    </row>
    <row r="99" ht="14.25" spans="1:6">
      <c r="A99" s="74" t="s">
        <v>416</v>
      </c>
      <c r="B99" s="75"/>
      <c r="C99" s="46">
        <f>C100+C102+C101+C103+C104+C105+C106+C107+C108+C109</f>
        <v>0</v>
      </c>
      <c r="D99" s="76"/>
      <c r="E99" s="76"/>
      <c r="F99" s="76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/>
      <c r="B105" s="56"/>
      <c r="C105" s="30"/>
      <c r="D105" s="2"/>
      <c r="E105" s="2"/>
      <c r="F105" s="2"/>
    </row>
    <row r="106" spans="1:6">
      <c r="A106" s="58" t="s">
        <v>296</v>
      </c>
      <c r="B106" s="56"/>
      <c r="C106" s="30"/>
      <c r="D106" s="2"/>
      <c r="E106" s="2"/>
      <c r="F106" s="2"/>
    </row>
    <row r="107" spans="1:6">
      <c r="A107" s="59"/>
      <c r="B107" s="56"/>
      <c r="C107" s="30"/>
      <c r="D107" s="2"/>
      <c r="E107" s="2"/>
      <c r="F107" s="2"/>
    </row>
    <row r="108" ht="14.25" spans="1:6">
      <c r="A108" s="58"/>
      <c r="B108" s="77"/>
      <c r="C108" s="30"/>
      <c r="D108" s="2"/>
      <c r="E108" s="2"/>
      <c r="F108" s="2"/>
    </row>
    <row r="109" spans="1:6">
      <c r="A109" s="72"/>
      <c r="B109" s="73"/>
      <c r="C109" s="49"/>
      <c r="D109" s="2"/>
      <c r="E109" s="2"/>
      <c r="F109" s="2"/>
    </row>
    <row r="110" spans="1:6">
      <c r="A110" s="44" t="s">
        <v>419</v>
      </c>
      <c r="B110" s="45"/>
      <c r="C110" s="46">
        <f>C111+C112+C113+C114+C115+C116+C117+C118+C119+C120+C121+C122+C123</f>
        <v>2535</v>
      </c>
      <c r="D110" s="2"/>
      <c r="E110" s="2"/>
      <c r="F110" s="2"/>
    </row>
    <row r="111" ht="14.25" spans="1:6">
      <c r="A111" s="230">
        <v>42476</v>
      </c>
      <c r="B111" s="232" t="s">
        <v>1092</v>
      </c>
      <c r="C111" s="233">
        <v>200</v>
      </c>
      <c r="D111" s="2"/>
      <c r="E111" s="2"/>
      <c r="F111" s="2"/>
    </row>
    <row r="112" ht="14.25" spans="1:6">
      <c r="A112" s="230">
        <v>42476</v>
      </c>
      <c r="B112" s="232" t="s">
        <v>1093</v>
      </c>
      <c r="C112" s="233">
        <v>67</v>
      </c>
      <c r="D112" s="2"/>
      <c r="E112" s="2"/>
      <c r="F112" s="2"/>
    </row>
    <row r="113" ht="14.25" spans="1:6">
      <c r="A113" s="124">
        <v>42573</v>
      </c>
      <c r="B113" s="154" t="s">
        <v>1094</v>
      </c>
      <c r="C113" s="155">
        <v>184</v>
      </c>
      <c r="D113" s="2"/>
      <c r="E113" s="2"/>
      <c r="F113" s="2"/>
    </row>
    <row r="114" ht="14.25" spans="1:6">
      <c r="A114" s="124">
        <v>42605</v>
      </c>
      <c r="B114" s="82" t="s">
        <v>1095</v>
      </c>
      <c r="C114" s="126">
        <v>350</v>
      </c>
      <c r="D114" s="2"/>
      <c r="E114" s="2"/>
      <c r="F114" s="2"/>
    </row>
    <row r="115" ht="14.25" spans="1:6">
      <c r="A115" s="124">
        <v>42609</v>
      </c>
      <c r="B115" s="154" t="s">
        <v>1096</v>
      </c>
      <c r="C115" s="155">
        <v>12</v>
      </c>
      <c r="D115" s="2"/>
      <c r="E115" s="2"/>
      <c r="F115" s="2"/>
    </row>
    <row r="116" ht="14.25" spans="1:6">
      <c r="A116" s="136">
        <v>42626</v>
      </c>
      <c r="B116" s="125" t="s">
        <v>1097</v>
      </c>
      <c r="C116" s="137">
        <v>780</v>
      </c>
      <c r="D116" s="2"/>
      <c r="E116" s="2"/>
      <c r="F116" s="2"/>
    </row>
    <row r="117" ht="14.25" spans="1:6">
      <c r="A117" s="136">
        <v>42626</v>
      </c>
      <c r="B117" s="125" t="s">
        <v>1098</v>
      </c>
      <c r="C117" s="137">
        <v>100</v>
      </c>
      <c r="D117" s="2"/>
      <c r="E117" s="2"/>
      <c r="F117" s="2"/>
    </row>
    <row r="118" ht="14.25" spans="1:6">
      <c r="A118" s="136">
        <v>42626</v>
      </c>
      <c r="B118" s="125" t="s">
        <v>1099</v>
      </c>
      <c r="C118" s="137">
        <v>82</v>
      </c>
      <c r="D118" s="2"/>
      <c r="E118" s="2"/>
      <c r="F118" s="2"/>
    </row>
    <row r="119" spans="1:6">
      <c r="A119" s="59">
        <v>42641</v>
      </c>
      <c r="B119" s="138" t="s">
        <v>1100</v>
      </c>
      <c r="C119" s="68">
        <v>60</v>
      </c>
      <c r="D119" s="2"/>
      <c r="E119" s="2"/>
      <c r="F119" s="2"/>
    </row>
    <row r="120" ht="14.25" spans="1:6">
      <c r="A120" s="90">
        <v>42660</v>
      </c>
      <c r="B120" s="89" t="s">
        <v>1101</v>
      </c>
      <c r="C120" s="91">
        <v>700</v>
      </c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spans="1:6">
      <c r="A122" s="58"/>
      <c r="B122" s="57"/>
      <c r="C122" s="30"/>
      <c r="D122" s="2"/>
      <c r="E122" s="2"/>
      <c r="F122" s="2"/>
    </row>
    <row r="123" ht="14.25" spans="1:6">
      <c r="A123" s="78"/>
      <c r="B123" s="79"/>
      <c r="C123" s="80"/>
      <c r="D123" s="2"/>
      <c r="E123" s="2"/>
      <c r="F123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7:B57"/>
    <mergeCell ref="A67:B67"/>
    <mergeCell ref="A79:B79"/>
    <mergeCell ref="A89:B89"/>
    <mergeCell ref="A110:B110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6"/>
  <sheetViews>
    <sheetView topLeftCell="A75" workbookViewId="0">
      <selection activeCell="B81" sqref="B8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128</v>
      </c>
      <c r="C3" s="7" t="s">
        <v>367</v>
      </c>
      <c r="D3" s="8" t="s">
        <v>129</v>
      </c>
      <c r="E3" s="8" t="s">
        <v>23</v>
      </c>
      <c r="F3" s="9">
        <v>13970107138</v>
      </c>
    </row>
    <row r="4" spans="1:6">
      <c r="A4" s="5" t="s">
        <v>3</v>
      </c>
      <c r="B4" s="6" t="s">
        <v>1102</v>
      </c>
      <c r="C4" s="7" t="s">
        <v>368</v>
      </c>
      <c r="D4" s="10">
        <v>42468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27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85000</v>
      </c>
      <c r="B15" s="22"/>
      <c r="C15" s="15"/>
      <c r="D15" s="23">
        <f>A15+B15-C15</f>
        <v>85000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42468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42476</v>
      </c>
      <c r="C20" s="32">
        <v>30000</v>
      </c>
      <c r="D20" s="2"/>
      <c r="E20" s="2"/>
      <c r="F20" s="2"/>
    </row>
    <row r="21" spans="1:6">
      <c r="A21" s="8" t="s">
        <v>397</v>
      </c>
      <c r="B21" s="33">
        <v>42482</v>
      </c>
      <c r="C21" s="30">
        <v>20000</v>
      </c>
      <c r="D21" s="2">
        <v>47</v>
      </c>
      <c r="E21" s="2"/>
      <c r="F21" s="2"/>
    </row>
    <row r="22" spans="1:6">
      <c r="A22" s="8" t="s">
        <v>398</v>
      </c>
      <c r="B22" s="33">
        <v>42491</v>
      </c>
      <c r="C22" s="30">
        <v>25000</v>
      </c>
      <c r="D22" s="2">
        <v>29</v>
      </c>
      <c r="E22" s="2"/>
      <c r="F22" s="2"/>
    </row>
    <row r="23" spans="1:6">
      <c r="A23" s="8" t="s">
        <v>399</v>
      </c>
      <c r="B23" s="33">
        <v>42504</v>
      </c>
      <c r="C23" s="30">
        <v>3000</v>
      </c>
      <c r="D23" s="2">
        <v>31</v>
      </c>
      <c r="E23" s="2"/>
      <c r="F23" s="2"/>
    </row>
    <row r="24" spans="1:6">
      <c r="A24" s="8" t="s">
        <v>399</v>
      </c>
      <c r="B24" s="33">
        <v>42502</v>
      </c>
      <c r="C24" s="30">
        <v>10000</v>
      </c>
      <c r="D24" s="2">
        <v>44</v>
      </c>
      <c r="E24" s="2"/>
      <c r="F24" s="2"/>
    </row>
    <row r="25" spans="1:6">
      <c r="A25" s="8" t="s">
        <v>400</v>
      </c>
      <c r="B25" s="12"/>
      <c r="C25" s="30">
        <f>C19+C20+C21+C22+C24+C23</f>
        <v>93000</v>
      </c>
      <c r="D25" s="2"/>
      <c r="E25" s="2"/>
      <c r="F25" s="2"/>
    </row>
    <row r="26" spans="1:6">
      <c r="A26" s="34" t="s">
        <v>401</v>
      </c>
      <c r="B26" s="34"/>
      <c r="C26" s="35">
        <f>D15-C25</f>
        <v>-8000</v>
      </c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ht="14.25" spans="1:6">
      <c r="A33" s="37"/>
      <c r="B33" s="37"/>
      <c r="C33" s="38"/>
      <c r="D33" s="36"/>
      <c r="E33" s="36"/>
      <c r="F33" s="36"/>
    </row>
    <row r="34" ht="14.25" spans="1:6">
      <c r="A34" s="39"/>
      <c r="B34" s="39"/>
      <c r="C34" s="39"/>
      <c r="D34" s="40"/>
      <c r="E34" s="40"/>
      <c r="F34" s="40"/>
    </row>
    <row r="35" spans="1:6">
      <c r="A35" s="41" t="s">
        <v>402</v>
      </c>
      <c r="B35" s="42"/>
      <c r="C35" s="43">
        <f>C36+C42</f>
        <v>85541.4</v>
      </c>
      <c r="D35" s="2"/>
      <c r="E35" s="2"/>
      <c r="F35" s="2"/>
    </row>
    <row r="36" spans="1:6">
      <c r="A36" s="44" t="s">
        <v>403</v>
      </c>
      <c r="B36" s="45"/>
      <c r="C36" s="46">
        <f>C38+C39+C40+C41+C37</f>
        <v>2700</v>
      </c>
      <c r="D36" s="2"/>
      <c r="E36" s="2"/>
      <c r="F36" s="2"/>
    </row>
    <row r="37" s="219" customFormat="1" ht="16.5" customHeight="1" spans="1:5">
      <c r="A37" s="220">
        <v>42485</v>
      </c>
      <c r="B37" s="295" t="s">
        <v>1103</v>
      </c>
      <c r="C37" s="296">
        <v>1000</v>
      </c>
      <c r="E37" s="222"/>
    </row>
    <row r="38" spans="1:6">
      <c r="A38" s="47">
        <v>42498</v>
      </c>
      <c r="B38" s="211" t="s">
        <v>1104</v>
      </c>
      <c r="C38" s="49">
        <v>1500</v>
      </c>
      <c r="D38" s="2"/>
      <c r="E38" s="2"/>
      <c r="F38" s="2"/>
    </row>
    <row r="39" ht="14.25" spans="1:6">
      <c r="A39" s="223">
        <v>42504</v>
      </c>
      <c r="B39" s="200" t="s">
        <v>1105</v>
      </c>
      <c r="C39" s="224">
        <v>200</v>
      </c>
      <c r="D39" s="2"/>
      <c r="E39" s="2"/>
      <c r="F39" s="2"/>
    </row>
    <row r="40" ht="14.25" spans="1:6">
      <c r="A40" s="223"/>
      <c r="B40" s="200"/>
      <c r="C40" s="224"/>
      <c r="D40" s="2"/>
      <c r="E40" s="2"/>
      <c r="F40" s="2"/>
    </row>
    <row r="41" spans="1:6">
      <c r="A41" s="50"/>
      <c r="B41" s="51"/>
      <c r="C41" s="46"/>
      <c r="D41" s="2"/>
      <c r="E41" s="2"/>
      <c r="F41" s="2"/>
    </row>
    <row r="42" spans="1:6">
      <c r="A42" s="44" t="s">
        <v>405</v>
      </c>
      <c r="B42" s="45"/>
      <c r="C42" s="46">
        <f>C43+C56+C66+C78+C88+C98+C109</f>
        <v>82841.4</v>
      </c>
      <c r="D42" s="2"/>
      <c r="E42" s="2"/>
      <c r="F42" s="2"/>
    </row>
    <row r="43" spans="1:6">
      <c r="A43" s="44" t="s">
        <v>406</v>
      </c>
      <c r="B43" s="45"/>
      <c r="C43" s="46">
        <f>C44+C45+C46+C47+C48+C49+C50+C51+C52+C53+C54+C55</f>
        <v>31229</v>
      </c>
      <c r="D43" s="2"/>
      <c r="E43" s="2"/>
      <c r="F43" s="2"/>
    </row>
    <row r="44" ht="14.25" spans="1:6">
      <c r="A44" s="223">
        <v>42490</v>
      </c>
      <c r="B44" s="200" t="s">
        <v>1106</v>
      </c>
      <c r="C44" s="224">
        <v>2000</v>
      </c>
      <c r="D44" s="2"/>
      <c r="E44" s="2"/>
      <c r="F44" s="2"/>
    </row>
    <row r="45" ht="14.25" spans="1:6">
      <c r="A45" s="223">
        <v>42490</v>
      </c>
      <c r="B45" s="200" t="s">
        <v>1107</v>
      </c>
      <c r="C45" s="224">
        <v>4000</v>
      </c>
      <c r="D45" s="2"/>
      <c r="E45" s="2"/>
      <c r="F45" s="2"/>
    </row>
    <row r="46" ht="14.25" spans="1:6">
      <c r="A46" s="223">
        <v>42490</v>
      </c>
      <c r="B46" s="200" t="s">
        <v>1108</v>
      </c>
      <c r="C46" s="224">
        <v>1000</v>
      </c>
      <c r="D46" s="2"/>
      <c r="E46" s="2"/>
      <c r="F46" s="2"/>
    </row>
    <row r="47" spans="1:6">
      <c r="A47" s="31">
        <v>42498</v>
      </c>
      <c r="B47" s="211" t="s">
        <v>1109</v>
      </c>
      <c r="C47" s="32">
        <v>4000</v>
      </c>
      <c r="D47" s="2"/>
      <c r="E47" s="2"/>
      <c r="F47" s="2"/>
    </row>
    <row r="48" ht="14.25" spans="1:6">
      <c r="A48" s="223">
        <v>42504</v>
      </c>
      <c r="B48" s="200" t="s">
        <v>1110</v>
      </c>
      <c r="C48" s="224">
        <v>3000</v>
      </c>
      <c r="D48" s="2"/>
      <c r="E48" s="2"/>
      <c r="F48" s="2"/>
    </row>
    <row r="49" ht="14.25" spans="1:6">
      <c r="A49" s="124">
        <v>42573</v>
      </c>
      <c r="B49" s="297" t="s">
        <v>1111</v>
      </c>
      <c r="C49" s="155">
        <v>4865</v>
      </c>
      <c r="D49" s="2">
        <v>200</v>
      </c>
      <c r="E49" s="2"/>
      <c r="F49" s="2"/>
    </row>
    <row r="50" ht="14.25" spans="1:6">
      <c r="A50" s="124">
        <v>42573</v>
      </c>
      <c r="B50" s="297" t="s">
        <v>1112</v>
      </c>
      <c r="C50" s="155">
        <v>2414</v>
      </c>
      <c r="D50" s="298">
        <v>100</v>
      </c>
      <c r="E50" s="2"/>
      <c r="F50" s="2"/>
    </row>
    <row r="51" ht="14.25" spans="1:6">
      <c r="A51" s="124">
        <v>42573</v>
      </c>
      <c r="B51" s="297" t="s">
        <v>1113</v>
      </c>
      <c r="C51" s="155">
        <v>2650</v>
      </c>
      <c r="D51" s="298">
        <v>100</v>
      </c>
      <c r="E51" s="2"/>
      <c r="F51" s="2"/>
    </row>
    <row r="52" spans="1:6">
      <c r="A52" s="31">
        <v>42574</v>
      </c>
      <c r="B52" s="299" t="s">
        <v>1114</v>
      </c>
      <c r="C52" s="32">
        <v>7300</v>
      </c>
      <c r="D52" s="2">
        <v>400</v>
      </c>
      <c r="E52" s="2"/>
      <c r="F52" s="2"/>
    </row>
    <row r="53" spans="1:6">
      <c r="A53" s="31"/>
      <c r="B53" s="57"/>
      <c r="C53" s="32"/>
      <c r="D53" s="2"/>
      <c r="E53" s="2"/>
      <c r="F53" s="2"/>
    </row>
    <row r="54" spans="1:6">
      <c r="A54" s="58"/>
      <c r="B54" s="57"/>
      <c r="C54" s="30"/>
      <c r="D54" s="2"/>
      <c r="E54" s="2"/>
      <c r="F54" s="2"/>
    </row>
    <row r="55" spans="1:6">
      <c r="A55" s="59"/>
      <c r="B55" s="57"/>
      <c r="C55" s="60"/>
      <c r="D55" s="2"/>
      <c r="E55" s="2"/>
      <c r="F55" s="2"/>
    </row>
    <row r="56" spans="1:6">
      <c r="A56" s="44" t="s">
        <v>408</v>
      </c>
      <c r="B56" s="45"/>
      <c r="C56" s="46">
        <f>C57+C58+C60+C59+C61+C62+C63+C64+C65</f>
        <v>2460</v>
      </c>
      <c r="D56" s="2"/>
      <c r="E56" s="2"/>
      <c r="F56" s="2"/>
    </row>
    <row r="57" ht="14.25" spans="1:6">
      <c r="A57" s="59">
        <v>42491</v>
      </c>
      <c r="B57" s="127" t="s">
        <v>1115</v>
      </c>
      <c r="C57" s="62">
        <v>2220</v>
      </c>
      <c r="D57" s="2"/>
      <c r="E57" s="2"/>
      <c r="F57" s="2"/>
    </row>
    <row r="58" ht="16.5" spans="1:6">
      <c r="A58" s="58">
        <v>42498</v>
      </c>
      <c r="B58" s="127" t="s">
        <v>1116</v>
      </c>
      <c r="C58" s="63">
        <v>240</v>
      </c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ht="14.25" spans="1:6">
      <c r="A64" s="58"/>
      <c r="B64" s="64"/>
      <c r="C64" s="30"/>
      <c r="D64" s="2"/>
      <c r="E64" s="2"/>
      <c r="F64" s="2"/>
    </row>
    <row r="65" spans="1:6">
      <c r="A65" s="65"/>
      <c r="B65" s="66"/>
      <c r="C65" s="67"/>
      <c r="D65" s="2"/>
      <c r="E65" s="2"/>
      <c r="F65" s="2"/>
    </row>
    <row r="66" spans="1:6">
      <c r="A66" s="44" t="s">
        <v>412</v>
      </c>
      <c r="B66" s="45"/>
      <c r="C66" s="46">
        <f>C67+C68+C69+C70+C71+C72+C73+C74+C75+C76+C77</f>
        <v>14022.9</v>
      </c>
      <c r="D66" s="2"/>
      <c r="E66" s="2"/>
      <c r="F66" s="2"/>
    </row>
    <row r="67" spans="1:6">
      <c r="A67" s="59">
        <v>42498</v>
      </c>
      <c r="B67" s="127" t="s">
        <v>1117</v>
      </c>
      <c r="C67" s="60">
        <v>11701.5</v>
      </c>
      <c r="D67" s="2"/>
      <c r="E67" s="2"/>
      <c r="F67" s="2"/>
    </row>
    <row r="68" spans="1:6">
      <c r="A68" s="59">
        <v>42530</v>
      </c>
      <c r="B68" s="127" t="s">
        <v>1118</v>
      </c>
      <c r="C68" s="68">
        <v>2321.4</v>
      </c>
      <c r="D68" s="2"/>
      <c r="E68" s="2"/>
      <c r="F68" s="2"/>
    </row>
    <row r="69" spans="1:6">
      <c r="A69" s="59"/>
      <c r="B69" s="56"/>
      <c r="C69" s="68"/>
      <c r="D69" s="2"/>
      <c r="E69" s="2"/>
      <c r="F69" s="2"/>
    </row>
    <row r="70" spans="1:6">
      <c r="A70" s="59"/>
      <c r="B70" s="57"/>
      <c r="C70" s="68"/>
      <c r="D70" s="2"/>
      <c r="E70" s="2"/>
      <c r="F70" s="2"/>
    </row>
    <row r="71" spans="1:6">
      <c r="A71" s="58"/>
      <c r="B71" s="57"/>
      <c r="C71" s="30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8"/>
      <c r="B76" s="56"/>
      <c r="C76" s="30"/>
      <c r="D76" s="2"/>
      <c r="E76" s="2"/>
      <c r="F76" s="2"/>
    </row>
    <row r="77" spans="1:6">
      <c r="A77" s="69"/>
      <c r="B77" s="70"/>
      <c r="C77" s="71"/>
      <c r="D77" s="2"/>
      <c r="E77" s="2"/>
      <c r="F77" s="2"/>
    </row>
    <row r="78" spans="1:6">
      <c r="A78" s="44" t="s">
        <v>413</v>
      </c>
      <c r="B78" s="45"/>
      <c r="C78" s="46">
        <f>C79+C80+C81+C82+C83+C84+C85+C86+C87</f>
        <v>4499.5</v>
      </c>
      <c r="D78" s="2"/>
      <c r="E78" s="2"/>
      <c r="F78" s="2"/>
    </row>
    <row r="79" spans="1:6">
      <c r="A79" s="59">
        <v>42498</v>
      </c>
      <c r="B79" s="127" t="s">
        <v>1119</v>
      </c>
      <c r="C79" s="68">
        <v>3521</v>
      </c>
      <c r="D79" s="2"/>
      <c r="E79" s="2"/>
      <c r="F79" s="2"/>
    </row>
    <row r="80" spans="1:6">
      <c r="A80" s="59">
        <v>42598</v>
      </c>
      <c r="B80" s="127" t="s">
        <v>1120</v>
      </c>
      <c r="C80" s="68">
        <v>978.5</v>
      </c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0"/>
      <c r="B87" s="51"/>
      <c r="C87" s="46"/>
      <c r="D87" s="2"/>
      <c r="E87" s="2"/>
      <c r="F87" s="2"/>
    </row>
    <row r="88" spans="1:6">
      <c r="A88" s="44" t="s">
        <v>415</v>
      </c>
      <c r="B88" s="45"/>
      <c r="C88" s="46">
        <f>C89+C90+C91+C92+C93+C94+C95+C96+C97</f>
        <v>6487</v>
      </c>
      <c r="D88" s="2"/>
      <c r="E88" s="2"/>
      <c r="F88" s="2"/>
    </row>
    <row r="89" spans="1:6">
      <c r="A89" s="59">
        <v>42498</v>
      </c>
      <c r="B89" s="127" t="s">
        <v>1121</v>
      </c>
      <c r="C89" s="60">
        <v>3463</v>
      </c>
      <c r="D89" s="2"/>
      <c r="E89" s="2"/>
      <c r="F89" s="2"/>
    </row>
    <row r="90" spans="1:6">
      <c r="A90" s="59">
        <v>42526</v>
      </c>
      <c r="B90" s="192" t="s">
        <v>1122</v>
      </c>
      <c r="C90" s="60">
        <v>802</v>
      </c>
      <c r="D90" s="2"/>
      <c r="E90" s="2"/>
      <c r="F90" s="2"/>
    </row>
    <row r="91" spans="1:6">
      <c r="A91" s="59">
        <v>42530</v>
      </c>
      <c r="B91" s="127" t="s">
        <v>1123</v>
      </c>
      <c r="C91" s="60">
        <v>2222</v>
      </c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72"/>
      <c r="B97" s="73"/>
      <c r="C97" s="49"/>
      <c r="D97" s="2"/>
      <c r="E97" s="2"/>
      <c r="F97" s="2"/>
    </row>
    <row r="98" ht="14.25" spans="1:6">
      <c r="A98" s="74" t="s">
        <v>416</v>
      </c>
      <c r="B98" s="75"/>
      <c r="C98" s="46">
        <f>C99+C101+C100+C102+C103+C104+C105+C106+C107+C108</f>
        <v>0</v>
      </c>
      <c r="D98" s="76"/>
      <c r="E98" s="76"/>
      <c r="F98" s="76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 t="s">
        <v>296</v>
      </c>
      <c r="B105" s="56"/>
      <c r="C105" s="30"/>
      <c r="D105" s="2"/>
      <c r="E105" s="2"/>
      <c r="F105" s="2"/>
    </row>
    <row r="106" spans="1:6">
      <c r="A106" s="59"/>
      <c r="B106" s="56"/>
      <c r="C106" s="30"/>
      <c r="D106" s="2"/>
      <c r="E106" s="2"/>
      <c r="F106" s="2"/>
    </row>
    <row r="107" ht="14.25" spans="1:6">
      <c r="A107" s="58"/>
      <c r="B107" s="77"/>
      <c r="C107" s="30"/>
      <c r="D107" s="2"/>
      <c r="E107" s="2"/>
      <c r="F107" s="2"/>
    </row>
    <row r="108" spans="1:6">
      <c r="A108" s="72"/>
      <c r="B108" s="73"/>
      <c r="C108" s="49"/>
      <c r="D108" s="2"/>
      <c r="E108" s="2"/>
      <c r="F108" s="2"/>
    </row>
    <row r="109" spans="1:6">
      <c r="A109" s="44" t="s">
        <v>419</v>
      </c>
      <c r="B109" s="45"/>
      <c r="C109" s="46">
        <f>C110+C111+C112+C113+C114+C115+C116+C117+C118+C119+C120+C121+C122+C133+C132+C131+C130+C129+C128+C127+C126+C125+C124+C123</f>
        <v>24143</v>
      </c>
      <c r="D109" s="2"/>
      <c r="E109" s="2"/>
      <c r="F109" s="2"/>
    </row>
    <row r="110" ht="14.25" spans="1:6">
      <c r="A110" s="220"/>
      <c r="B110" s="295"/>
      <c r="C110" s="296"/>
      <c r="D110" s="2"/>
      <c r="E110" s="2"/>
      <c r="F110" s="2"/>
    </row>
    <row r="111" ht="14.25" spans="1:6">
      <c r="A111" s="223">
        <v>42490</v>
      </c>
      <c r="B111" s="200" t="s">
        <v>1124</v>
      </c>
      <c r="C111" s="224">
        <v>80</v>
      </c>
      <c r="D111" s="2"/>
      <c r="E111" s="2"/>
      <c r="F111" s="2"/>
    </row>
    <row r="112" ht="14.25" spans="1:6">
      <c r="A112" s="223">
        <v>42490</v>
      </c>
      <c r="B112" s="200" t="s">
        <v>1125</v>
      </c>
      <c r="C112" s="224">
        <v>190</v>
      </c>
      <c r="D112" s="2"/>
      <c r="E112" s="2"/>
      <c r="F112" s="2"/>
    </row>
    <row r="113" ht="14.25" spans="1:6">
      <c r="A113" s="223">
        <v>42490</v>
      </c>
      <c r="B113" s="200" t="s">
        <v>1126</v>
      </c>
      <c r="C113" s="224">
        <v>250</v>
      </c>
      <c r="D113" s="2"/>
      <c r="E113" s="2"/>
      <c r="F113" s="2"/>
    </row>
    <row r="114" ht="14.25" spans="1:6">
      <c r="A114" s="223">
        <v>42490</v>
      </c>
      <c r="B114" s="200" t="s">
        <v>1127</v>
      </c>
      <c r="C114" s="224">
        <v>28</v>
      </c>
      <c r="D114" s="2"/>
      <c r="E114" s="2"/>
      <c r="F114" s="2"/>
    </row>
    <row r="115" spans="1:6">
      <c r="A115" s="59">
        <v>42498</v>
      </c>
      <c r="B115" s="211" t="s">
        <v>1128</v>
      </c>
      <c r="C115" s="68">
        <v>225</v>
      </c>
      <c r="D115" s="2"/>
      <c r="E115" s="2"/>
      <c r="F115" s="2"/>
    </row>
    <row r="116" ht="14.25" spans="1:6">
      <c r="A116" s="223">
        <v>42504</v>
      </c>
      <c r="B116" s="200" t="s">
        <v>1129</v>
      </c>
      <c r="C116" s="224">
        <v>50</v>
      </c>
      <c r="D116" s="2"/>
      <c r="E116" s="2"/>
      <c r="F116" s="2"/>
    </row>
    <row r="117" ht="14.25" spans="1:6">
      <c r="A117" s="197">
        <v>42512</v>
      </c>
      <c r="B117" s="202" t="s">
        <v>1130</v>
      </c>
      <c r="C117" s="203">
        <v>100</v>
      </c>
      <c r="D117" s="2"/>
      <c r="E117" s="2"/>
      <c r="F117" s="2"/>
    </row>
    <row r="118" ht="14.25" spans="1:6">
      <c r="A118" s="197">
        <v>42512</v>
      </c>
      <c r="B118" s="202" t="s">
        <v>1131</v>
      </c>
      <c r="C118" s="203">
        <v>203</v>
      </c>
      <c r="D118" s="2"/>
      <c r="E118" s="2"/>
      <c r="F118" s="2"/>
    </row>
    <row r="119" ht="14.25" spans="1:6">
      <c r="A119" s="197">
        <v>42512</v>
      </c>
      <c r="B119" s="202" t="s">
        <v>1132</v>
      </c>
      <c r="C119" s="203">
        <v>33</v>
      </c>
      <c r="D119" s="2"/>
      <c r="E119" s="2"/>
      <c r="F119" s="2"/>
    </row>
    <row r="120" ht="14.25" spans="1:6">
      <c r="A120" s="197">
        <v>42513</v>
      </c>
      <c r="B120" s="202" t="s">
        <v>1133</v>
      </c>
      <c r="C120" s="203">
        <v>2868</v>
      </c>
      <c r="D120" s="2"/>
      <c r="E120" s="2"/>
      <c r="F120" s="2"/>
    </row>
    <row r="121" ht="14.25" spans="1:6">
      <c r="A121" s="124">
        <v>42509</v>
      </c>
      <c r="B121" s="146" t="s">
        <v>1134</v>
      </c>
      <c r="C121" s="147">
        <v>4969</v>
      </c>
      <c r="D121" s="2"/>
      <c r="E121" s="2"/>
      <c r="F121" s="2"/>
    </row>
    <row r="122" ht="14.25" spans="1:6">
      <c r="A122" s="197">
        <v>42518</v>
      </c>
      <c r="B122" s="82" t="s">
        <v>1135</v>
      </c>
      <c r="C122" s="126">
        <v>660</v>
      </c>
      <c r="D122" s="2"/>
      <c r="E122" s="2"/>
      <c r="F122" s="2"/>
    </row>
    <row r="123" ht="14.25" spans="1:3">
      <c r="A123" s="197">
        <v>42518</v>
      </c>
      <c r="B123" s="82" t="s">
        <v>1136</v>
      </c>
      <c r="C123" s="126">
        <v>315</v>
      </c>
    </row>
    <row r="124" ht="14.25" spans="1:3">
      <c r="A124" s="197">
        <v>42518</v>
      </c>
      <c r="B124" s="149" t="s">
        <v>1137</v>
      </c>
      <c r="C124" s="126">
        <v>5567</v>
      </c>
    </row>
    <row r="125" ht="14.25" spans="1:3">
      <c r="A125" s="197">
        <v>42518</v>
      </c>
      <c r="B125" s="149" t="s">
        <v>1138</v>
      </c>
      <c r="C125" s="126">
        <v>1830</v>
      </c>
    </row>
    <row r="126" ht="14.25" spans="1:3">
      <c r="A126" s="197">
        <v>42525</v>
      </c>
      <c r="B126" s="207" t="s">
        <v>1139</v>
      </c>
      <c r="C126" s="155">
        <v>2400</v>
      </c>
    </row>
    <row r="127" ht="14.25" spans="1:3">
      <c r="A127" s="124">
        <v>42540</v>
      </c>
      <c r="B127" s="156" t="s">
        <v>1140</v>
      </c>
      <c r="C127" s="155">
        <v>462</v>
      </c>
    </row>
    <row r="128" ht="14.25" spans="1:3">
      <c r="A128" s="124">
        <v>42542</v>
      </c>
      <c r="B128" s="156" t="s">
        <v>1141</v>
      </c>
      <c r="C128" s="155">
        <v>110</v>
      </c>
    </row>
    <row r="129" ht="14.25" spans="1:3">
      <c r="A129" s="124">
        <v>42542</v>
      </c>
      <c r="B129" s="156" t="s">
        <v>1142</v>
      </c>
      <c r="C129" s="155">
        <v>986</v>
      </c>
    </row>
    <row r="130" ht="14.25" spans="1:3">
      <c r="A130" s="124">
        <v>42542</v>
      </c>
      <c r="B130" s="156" t="s">
        <v>1143</v>
      </c>
      <c r="C130" s="155">
        <v>76</v>
      </c>
    </row>
    <row r="131" ht="14.25" spans="1:3">
      <c r="A131" s="191">
        <v>42553</v>
      </c>
      <c r="B131" s="126" t="s">
        <v>1144</v>
      </c>
      <c r="C131" s="126">
        <v>56</v>
      </c>
    </row>
    <row r="132" ht="14.25" spans="1:3">
      <c r="A132" s="191">
        <v>42553</v>
      </c>
      <c r="B132" s="126" t="s">
        <v>1145</v>
      </c>
      <c r="C132" s="137">
        <v>1412</v>
      </c>
    </row>
    <row r="133" ht="14.25" spans="1:3">
      <c r="A133" s="124">
        <v>42562</v>
      </c>
      <c r="B133" s="194" t="s">
        <v>1146</v>
      </c>
      <c r="C133" s="155">
        <v>1273</v>
      </c>
    </row>
    <row r="134" ht="14.25" spans="1:3">
      <c r="A134" s="124">
        <v>42586</v>
      </c>
      <c r="B134" s="152" t="s">
        <v>1147</v>
      </c>
      <c r="C134" s="126">
        <v>432</v>
      </c>
    </row>
    <row r="135" ht="14.25" spans="1:3">
      <c r="A135" s="124">
        <v>42587</v>
      </c>
      <c r="B135" s="152" t="s">
        <v>1148</v>
      </c>
      <c r="C135" s="126">
        <v>2923</v>
      </c>
    </row>
    <row r="136" spans="3:3">
      <c r="C136">
        <f>SUM(C111:C135)</f>
        <v>27498</v>
      </c>
    </row>
  </sheetData>
  <mergeCells count="14">
    <mergeCell ref="A2:F2"/>
    <mergeCell ref="D7:F7"/>
    <mergeCell ref="A8:F8"/>
    <mergeCell ref="A17:C17"/>
    <mergeCell ref="A34:C34"/>
    <mergeCell ref="A35:B35"/>
    <mergeCell ref="A36:B36"/>
    <mergeCell ref="A42:B42"/>
    <mergeCell ref="A43:B43"/>
    <mergeCell ref="A56:B56"/>
    <mergeCell ref="A66:B66"/>
    <mergeCell ref="A78:B78"/>
    <mergeCell ref="A88:B88"/>
    <mergeCell ref="A109:B109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2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1149</v>
      </c>
      <c r="C3" s="7" t="s">
        <v>367</v>
      </c>
      <c r="D3" s="8" t="s">
        <v>133</v>
      </c>
      <c r="E3" s="8" t="s">
        <v>23</v>
      </c>
      <c r="F3" s="9">
        <v>15807073217</v>
      </c>
    </row>
    <row r="4" spans="1:6">
      <c r="A4" s="5" t="s">
        <v>3</v>
      </c>
      <c r="B4" s="6" t="s">
        <v>1150</v>
      </c>
      <c r="C4" s="7" t="s">
        <v>368</v>
      </c>
      <c r="D4" s="10">
        <v>42462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70</v>
      </c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0.999691510451195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74328.79</v>
      </c>
      <c r="B13" s="20">
        <v>18996.9</v>
      </c>
      <c r="C13" s="21"/>
      <c r="D13" s="21">
        <f>A13+B13-C13</f>
        <v>93325.69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74300</v>
      </c>
      <c r="B15" s="22">
        <v>18996.9</v>
      </c>
      <c r="C15" s="15"/>
      <c r="D15" s="23">
        <f>A15+B15-C15</f>
        <v>93296.9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42328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42463</v>
      </c>
      <c r="C20" s="32">
        <v>32150</v>
      </c>
      <c r="D20" s="2"/>
      <c r="E20" s="2"/>
      <c r="F20" s="2"/>
    </row>
    <row r="21" spans="1:6">
      <c r="A21" s="8" t="s">
        <v>397</v>
      </c>
      <c r="B21" s="33">
        <v>42529</v>
      </c>
      <c r="C21" s="30">
        <v>37571.9</v>
      </c>
      <c r="D21" s="2">
        <v>28</v>
      </c>
      <c r="E21" s="2" t="s">
        <v>1151</v>
      </c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74721.9</v>
      </c>
      <c r="D24" s="2"/>
      <c r="E24" s="2"/>
      <c r="F24" s="2"/>
    </row>
    <row r="25" spans="1:6">
      <c r="A25" s="34" t="s">
        <v>401</v>
      </c>
      <c r="B25" s="34"/>
      <c r="C25" s="35">
        <f>D15-C24</f>
        <v>18575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C35+C42</f>
        <v>35367.48</v>
      </c>
      <c r="D34" s="2"/>
      <c r="E34" s="2"/>
      <c r="F34" s="2"/>
    </row>
    <row r="35" spans="1:6">
      <c r="A35" s="44" t="s">
        <v>403</v>
      </c>
      <c r="B35" s="45"/>
      <c r="C35" s="46">
        <f>C36+C39+C40+C41</f>
        <v>2100</v>
      </c>
      <c r="D35" s="2"/>
      <c r="E35" s="2"/>
      <c r="F35" s="2"/>
    </row>
    <row r="36" ht="14.25" spans="1:6">
      <c r="A36" s="197">
        <v>42513</v>
      </c>
      <c r="B36" s="202" t="s">
        <v>1152</v>
      </c>
      <c r="C36" s="202">
        <v>1100</v>
      </c>
      <c r="D36" s="2"/>
      <c r="E36" s="2"/>
      <c r="F36" s="2"/>
    </row>
    <row r="37" ht="14.25" spans="1:6">
      <c r="A37" s="191">
        <v>42553</v>
      </c>
      <c r="B37" s="126" t="s">
        <v>1153</v>
      </c>
      <c r="C37" s="126">
        <v>1000</v>
      </c>
      <c r="D37" s="2"/>
      <c r="E37" s="2"/>
      <c r="F37" s="2"/>
    </row>
    <row r="38" ht="14.25" spans="1:6">
      <c r="A38" s="124">
        <v>42586</v>
      </c>
      <c r="B38" s="152" t="s">
        <v>1154</v>
      </c>
      <c r="C38" s="126">
        <v>2000</v>
      </c>
      <c r="D38" s="2"/>
      <c r="E38" s="2"/>
      <c r="F38" s="2"/>
    </row>
    <row r="39" ht="14.25" spans="1:6">
      <c r="A39" s="124">
        <v>42605</v>
      </c>
      <c r="B39" s="82" t="s">
        <v>1155</v>
      </c>
      <c r="C39" s="126">
        <v>1000</v>
      </c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50"/>
      <c r="B41" s="51"/>
      <c r="C41" s="46"/>
      <c r="D41" s="2"/>
      <c r="E41" s="2"/>
      <c r="F41" s="2"/>
    </row>
    <row r="42" spans="1:6">
      <c r="A42" s="44" t="s">
        <v>405</v>
      </c>
      <c r="B42" s="45"/>
      <c r="C42" s="46">
        <f>C43+C56+C66+C78+C88+C98+C109</f>
        <v>33267.48</v>
      </c>
      <c r="D42" s="2"/>
      <c r="E42" s="2"/>
      <c r="F42" s="2"/>
    </row>
    <row r="43" spans="1:6">
      <c r="A43" s="44" t="s">
        <v>406</v>
      </c>
      <c r="B43" s="45"/>
      <c r="C43" s="46">
        <f>C44+C45+C46+C47+C48+C49+C50+C51+C52+C53+C54+C55</f>
        <v>9500</v>
      </c>
      <c r="D43" s="2"/>
      <c r="E43" s="2"/>
      <c r="F43" s="2"/>
    </row>
    <row r="44" ht="14.25" spans="1:6">
      <c r="A44" s="197">
        <v>42512</v>
      </c>
      <c r="B44" s="202" t="s">
        <v>1156</v>
      </c>
      <c r="C44" s="203">
        <v>1500</v>
      </c>
      <c r="D44" s="2"/>
      <c r="E44" s="2"/>
      <c r="F44" s="2"/>
    </row>
    <row r="45" ht="14.25" spans="1:6">
      <c r="A45" s="124">
        <v>42562</v>
      </c>
      <c r="B45" s="194" t="s">
        <v>1157</v>
      </c>
      <c r="C45" s="155">
        <v>1500</v>
      </c>
      <c r="D45" s="2"/>
      <c r="E45" s="2"/>
      <c r="F45" s="2"/>
    </row>
    <row r="46" ht="14.25" spans="1:6">
      <c r="A46" s="124">
        <v>42573</v>
      </c>
      <c r="B46" s="154" t="s">
        <v>1158</v>
      </c>
      <c r="C46" s="155">
        <v>1000</v>
      </c>
      <c r="D46" s="2"/>
      <c r="E46" s="2"/>
      <c r="F46" s="2"/>
    </row>
    <row r="47" ht="14.25" spans="1:6">
      <c r="A47" s="124">
        <v>42586</v>
      </c>
      <c r="B47" s="152" t="s">
        <v>1159</v>
      </c>
      <c r="C47" s="126">
        <v>2500</v>
      </c>
      <c r="D47" s="2"/>
      <c r="E47" s="2"/>
      <c r="F47" s="2"/>
    </row>
    <row r="48" ht="14.25" spans="1:6">
      <c r="A48" s="124">
        <v>42605</v>
      </c>
      <c r="B48" s="82" t="s">
        <v>1160</v>
      </c>
      <c r="C48" s="126">
        <v>3000</v>
      </c>
      <c r="D48" s="2"/>
      <c r="E48" s="2"/>
      <c r="F48" s="2"/>
    </row>
    <row r="49" spans="1:6">
      <c r="A49" s="31"/>
      <c r="B49" s="52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6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31"/>
      <c r="B53" s="57"/>
      <c r="C53" s="32"/>
      <c r="D53" s="2"/>
      <c r="E53" s="2"/>
      <c r="F53" s="2"/>
    </row>
    <row r="54" spans="1:6">
      <c r="A54" s="58"/>
      <c r="B54" s="57"/>
      <c r="C54" s="30"/>
      <c r="D54" s="2"/>
      <c r="E54" s="2"/>
      <c r="F54" s="2"/>
    </row>
    <row r="55" spans="1:6">
      <c r="A55" s="59"/>
      <c r="B55" s="57"/>
      <c r="C55" s="60"/>
      <c r="D55" s="2"/>
      <c r="E55" s="2"/>
      <c r="F55" s="2"/>
    </row>
    <row r="56" spans="1:6">
      <c r="A56" s="44" t="s">
        <v>408</v>
      </c>
      <c r="B56" s="45"/>
      <c r="C56" s="46">
        <f>C57+C58+C60+C59+C61+C62+C63+C64+C65</f>
        <v>5893.5</v>
      </c>
      <c r="D56" s="2"/>
      <c r="E56" s="2"/>
      <c r="F56" s="2"/>
    </row>
    <row r="57" ht="14.25" spans="1:6">
      <c r="A57" s="59">
        <v>42490</v>
      </c>
      <c r="B57" s="134" t="s">
        <v>1161</v>
      </c>
      <c r="C57" s="62">
        <v>190</v>
      </c>
      <c r="D57" s="2"/>
      <c r="E57" s="2"/>
      <c r="F57" s="2"/>
    </row>
    <row r="58" ht="16.5" spans="1:6">
      <c r="A58" s="58">
        <v>42498</v>
      </c>
      <c r="B58" s="134" t="s">
        <v>1162</v>
      </c>
      <c r="C58" s="63">
        <v>148</v>
      </c>
      <c r="D58" s="2"/>
      <c r="E58" s="2"/>
      <c r="F58" s="2"/>
    </row>
    <row r="59" ht="16.5" spans="1:6">
      <c r="A59" s="58">
        <v>42541</v>
      </c>
      <c r="B59" s="134" t="s">
        <v>1163</v>
      </c>
      <c r="C59" s="63">
        <v>5465.5</v>
      </c>
      <c r="D59" s="2"/>
      <c r="E59" s="2"/>
      <c r="F59" s="2"/>
    </row>
    <row r="60" ht="16.5" spans="1:6">
      <c r="A60" s="58">
        <v>42571</v>
      </c>
      <c r="B60" s="134" t="s">
        <v>1164</v>
      </c>
      <c r="C60" s="63">
        <v>90</v>
      </c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ht="14.25" spans="1:6">
      <c r="A64" s="58"/>
      <c r="B64" s="64"/>
      <c r="C64" s="30"/>
      <c r="D64" s="2"/>
      <c r="E64" s="2"/>
      <c r="F64" s="2"/>
    </row>
    <row r="65" spans="1:6">
      <c r="A65" s="65"/>
      <c r="B65" s="66"/>
      <c r="C65" s="67"/>
      <c r="D65" s="2"/>
      <c r="E65" s="2"/>
      <c r="F65" s="2"/>
    </row>
    <row r="66" spans="1:6">
      <c r="A66" s="44" t="s">
        <v>412</v>
      </c>
      <c r="B66" s="45"/>
      <c r="C66" s="46">
        <f>C67+C68+C69+C70+C71+C72+C73+C74+C75+C76+C77</f>
        <v>7942.48</v>
      </c>
      <c r="D66" s="2"/>
      <c r="E66" s="2"/>
      <c r="F66" s="2"/>
    </row>
    <row r="67" spans="1:6">
      <c r="A67" s="59">
        <v>42561</v>
      </c>
      <c r="B67" s="134" t="s">
        <v>1165</v>
      </c>
      <c r="C67" s="60">
        <v>3567</v>
      </c>
      <c r="D67" s="2"/>
      <c r="E67" s="2"/>
      <c r="F67" s="2"/>
    </row>
    <row r="68" spans="1:6">
      <c r="A68" s="59">
        <v>42594</v>
      </c>
      <c r="B68" s="134" t="s">
        <v>1166</v>
      </c>
      <c r="C68" s="68">
        <v>4375.48</v>
      </c>
      <c r="D68" s="2"/>
      <c r="E68" s="2"/>
      <c r="F68" s="2"/>
    </row>
    <row r="69" spans="1:6">
      <c r="A69" s="59"/>
      <c r="B69" s="56"/>
      <c r="C69" s="68"/>
      <c r="D69" s="2"/>
      <c r="E69" s="2"/>
      <c r="F69" s="2"/>
    </row>
    <row r="70" spans="1:6">
      <c r="A70" s="59"/>
      <c r="B70" s="57"/>
      <c r="C70" s="68"/>
      <c r="D70" s="2"/>
      <c r="E70" s="2"/>
      <c r="F70" s="2"/>
    </row>
    <row r="71" spans="1:6">
      <c r="A71" s="58"/>
      <c r="B71" s="57"/>
      <c r="C71" s="30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8"/>
      <c r="B76" s="56"/>
      <c r="C76" s="30"/>
      <c r="D76" s="2"/>
      <c r="E76" s="2"/>
      <c r="F76" s="2"/>
    </row>
    <row r="77" spans="1:6">
      <c r="A77" s="69"/>
      <c r="B77" s="70"/>
      <c r="C77" s="71"/>
      <c r="D77" s="2"/>
      <c r="E77" s="2"/>
      <c r="F77" s="2"/>
    </row>
    <row r="78" spans="1:6">
      <c r="A78" s="44" t="s">
        <v>413</v>
      </c>
      <c r="B78" s="45"/>
      <c r="C78" s="46">
        <f>C79+C80+C81+C82+C83+C84+C85+C86+C87</f>
        <v>4726</v>
      </c>
      <c r="D78" s="2"/>
      <c r="E78" s="2"/>
      <c r="F78" s="2"/>
    </row>
    <row r="79" spans="1:6">
      <c r="A79" s="59">
        <v>42498</v>
      </c>
      <c r="B79" s="134" t="s">
        <v>1167</v>
      </c>
      <c r="C79" s="68">
        <v>4726</v>
      </c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0"/>
      <c r="B87" s="51"/>
      <c r="C87" s="46"/>
      <c r="D87" s="2"/>
      <c r="E87" s="2"/>
      <c r="F87" s="2"/>
    </row>
    <row r="88" spans="1:6">
      <c r="A88" s="44" t="s">
        <v>415</v>
      </c>
      <c r="B88" s="45"/>
      <c r="C88" s="46">
        <f>C89+C90+C91+C92+C93+C94+C95+C96+C97</f>
        <v>1656</v>
      </c>
      <c r="D88" s="2"/>
      <c r="E88" s="2"/>
      <c r="F88" s="2"/>
    </row>
    <row r="89" spans="1:6">
      <c r="A89" s="59">
        <v>42594</v>
      </c>
      <c r="B89" s="134" t="s">
        <v>1168</v>
      </c>
      <c r="C89" s="60">
        <v>1510</v>
      </c>
      <c r="D89" s="2"/>
      <c r="E89" s="2"/>
      <c r="F89" s="2"/>
    </row>
    <row r="90" spans="1:6">
      <c r="A90" s="59">
        <v>42624</v>
      </c>
      <c r="B90" s="134" t="s">
        <v>1169</v>
      </c>
      <c r="C90" s="60">
        <v>146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72"/>
      <c r="B97" s="73"/>
      <c r="C97" s="49"/>
      <c r="D97" s="2"/>
      <c r="E97" s="2"/>
      <c r="F97" s="2"/>
    </row>
    <row r="98" ht="14.25" spans="1:6">
      <c r="A98" s="74" t="s">
        <v>416</v>
      </c>
      <c r="B98" s="75"/>
      <c r="C98" s="46">
        <f>C99+C101+C100+C102+C103+C104+C105+C106+C107+C108</f>
        <v>0</v>
      </c>
      <c r="D98" s="76"/>
      <c r="E98" s="76"/>
      <c r="F98" s="76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 t="s">
        <v>296</v>
      </c>
      <c r="B105" s="56"/>
      <c r="C105" s="30"/>
      <c r="D105" s="2"/>
      <c r="E105" s="2"/>
      <c r="F105" s="2"/>
    </row>
    <row r="106" spans="1:6">
      <c r="A106" s="59"/>
      <c r="B106" s="56"/>
      <c r="C106" s="30"/>
      <c r="D106" s="2"/>
      <c r="E106" s="2"/>
      <c r="F106" s="2"/>
    </row>
    <row r="107" ht="14.25" spans="1:6">
      <c r="A107" s="58"/>
      <c r="B107" s="77"/>
      <c r="C107" s="30"/>
      <c r="D107" s="2"/>
      <c r="E107" s="2"/>
      <c r="F107" s="2"/>
    </row>
    <row r="108" spans="1:6">
      <c r="A108" s="72"/>
      <c r="B108" s="73"/>
      <c r="C108" s="49"/>
      <c r="D108" s="2"/>
      <c r="E108" s="2"/>
      <c r="F108" s="2"/>
    </row>
    <row r="109" spans="1:6">
      <c r="A109" s="44" t="s">
        <v>419</v>
      </c>
      <c r="B109" s="45"/>
      <c r="C109" s="46">
        <f>C110+C111+C112+C113+C114+C115+C116+C117+C118+C119+C120+C121+C122</f>
        <v>3549.5</v>
      </c>
      <c r="D109" s="2"/>
      <c r="E109" s="2"/>
      <c r="F109" s="2"/>
    </row>
    <row r="110" ht="14.25" spans="1:6">
      <c r="A110" s="223">
        <v>42490</v>
      </c>
      <c r="B110" s="200" t="s">
        <v>1170</v>
      </c>
      <c r="C110" s="224">
        <v>348</v>
      </c>
      <c r="D110" s="2"/>
      <c r="E110" s="2"/>
      <c r="F110" s="2"/>
    </row>
    <row r="111" ht="14.25" spans="1:6">
      <c r="A111" s="220">
        <v>42485</v>
      </c>
      <c r="B111" s="221" t="s">
        <v>1171</v>
      </c>
      <c r="C111" s="137">
        <v>1467.5</v>
      </c>
      <c r="D111" s="2"/>
      <c r="E111" s="2"/>
      <c r="F111" s="2"/>
    </row>
    <row r="112" ht="14.25" spans="1:6">
      <c r="A112" s="124">
        <v>42548</v>
      </c>
      <c r="B112" s="189" t="s">
        <v>1172</v>
      </c>
      <c r="C112" s="155">
        <v>200</v>
      </c>
      <c r="D112" s="2"/>
      <c r="E112" s="2"/>
      <c r="F112" s="2"/>
    </row>
    <row r="113" ht="14.25" spans="1:6">
      <c r="A113" s="124">
        <v>42548</v>
      </c>
      <c r="B113" s="189" t="s">
        <v>1173</v>
      </c>
      <c r="C113" s="155">
        <v>300</v>
      </c>
      <c r="D113" s="2"/>
      <c r="E113" s="2"/>
      <c r="F113" s="2"/>
    </row>
    <row r="114" ht="14.25" spans="1:6">
      <c r="A114" s="191">
        <v>42553</v>
      </c>
      <c r="B114" s="126" t="s">
        <v>1174</v>
      </c>
      <c r="C114" s="126">
        <v>280</v>
      </c>
      <c r="D114" s="2"/>
      <c r="E114" s="2"/>
      <c r="F114" s="2"/>
    </row>
    <row r="115" ht="14.25" spans="1:6">
      <c r="A115" s="124">
        <v>42573</v>
      </c>
      <c r="B115" s="154" t="s">
        <v>1175</v>
      </c>
      <c r="C115" s="155">
        <v>170</v>
      </c>
      <c r="D115" s="2"/>
      <c r="E115" s="2"/>
      <c r="F115" s="2"/>
    </row>
    <row r="116" ht="14.25" spans="1:6">
      <c r="A116" s="124">
        <v>42586</v>
      </c>
      <c r="B116" s="152" t="s">
        <v>1176</v>
      </c>
      <c r="C116" s="126">
        <v>200</v>
      </c>
      <c r="D116" s="2"/>
      <c r="E116" s="2"/>
      <c r="F116" s="2"/>
    </row>
    <row r="117" ht="14.25" spans="1:6">
      <c r="A117" s="124">
        <v>42586</v>
      </c>
      <c r="B117" s="152" t="s">
        <v>1177</v>
      </c>
      <c r="C117" s="126">
        <v>484</v>
      </c>
      <c r="D117" s="2"/>
      <c r="E117" s="2"/>
      <c r="F117" s="2"/>
    </row>
    <row r="118" ht="14.25" spans="1:6">
      <c r="A118" s="124">
        <v>42609</v>
      </c>
      <c r="B118" s="154" t="s">
        <v>1178</v>
      </c>
      <c r="C118" s="155">
        <v>100</v>
      </c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ht="14.25" spans="1:6">
      <c r="A122" s="78"/>
      <c r="B122" s="79"/>
      <c r="C122" s="80"/>
      <c r="D122" s="2"/>
      <c r="E122" s="2"/>
      <c r="F122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2:B42"/>
    <mergeCell ref="A43:B43"/>
    <mergeCell ref="A56:B56"/>
    <mergeCell ref="A66:B66"/>
    <mergeCell ref="A78:B78"/>
    <mergeCell ref="A88:B88"/>
    <mergeCell ref="A109:B109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2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1179</v>
      </c>
      <c r="C3" s="7" t="s">
        <v>367</v>
      </c>
      <c r="D3" s="8" t="s">
        <v>140</v>
      </c>
      <c r="E3" s="8" t="s">
        <v>23</v>
      </c>
      <c r="F3" s="9">
        <v>13576767472</v>
      </c>
    </row>
    <row r="4" spans="1:6">
      <c r="A4" s="5" t="s">
        <v>3</v>
      </c>
      <c r="B4" s="6" t="s">
        <v>1180</v>
      </c>
      <c r="C4" s="7" t="s">
        <v>368</v>
      </c>
      <c r="D4" s="10">
        <v>42470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>
        <v>42472</v>
      </c>
      <c r="E5" s="8" t="s">
        <v>372</v>
      </c>
      <c r="F5" s="8"/>
    </row>
    <row r="6" spans="1:6">
      <c r="A6" s="5" t="s">
        <v>10</v>
      </c>
      <c r="B6" s="8" t="s">
        <v>104</v>
      </c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0.999954098643406</v>
      </c>
      <c r="C9" s="15" t="s">
        <v>375</v>
      </c>
      <c r="D9" s="14">
        <v>1200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289" t="s">
        <v>1181</v>
      </c>
      <c r="F12" s="290"/>
    </row>
    <row r="13" spans="1:6">
      <c r="A13" s="20">
        <v>71893.3</v>
      </c>
      <c r="B13" s="20"/>
      <c r="C13" s="21"/>
      <c r="D13" s="21">
        <f>A13+B13-C13</f>
        <v>71893.3</v>
      </c>
      <c r="E13" s="291" t="s">
        <v>1182</v>
      </c>
      <c r="F13" s="29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91" t="s">
        <v>1183</v>
      </c>
      <c r="F14" s="292"/>
    </row>
    <row r="15" spans="1:6">
      <c r="A15" s="13">
        <v>71890</v>
      </c>
      <c r="B15" s="22"/>
      <c r="C15" s="15"/>
      <c r="D15" s="23">
        <f>A15+B15-C15</f>
        <v>71890</v>
      </c>
      <c r="E15" s="86" t="s">
        <v>1184</v>
      </c>
      <c r="F15" s="87"/>
    </row>
    <row r="16" spans="1:6">
      <c r="A16" s="24"/>
      <c r="B16" s="25"/>
      <c r="C16" s="26"/>
      <c r="D16" s="27">
        <f>20000+6000+1459</f>
        <v>27459</v>
      </c>
      <c r="E16" s="27" t="s">
        <v>1185</v>
      </c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42432</v>
      </c>
      <c r="C19" s="32">
        <v>5000</v>
      </c>
      <c r="D19" s="2"/>
      <c r="E19" s="2">
        <v>9</v>
      </c>
      <c r="F19" s="2"/>
    </row>
    <row r="20" spans="1:6">
      <c r="A20" s="8" t="s">
        <v>396</v>
      </c>
      <c r="B20" s="33">
        <v>42470</v>
      </c>
      <c r="C20" s="32">
        <v>150000</v>
      </c>
      <c r="D20" s="2"/>
      <c r="E20" s="2">
        <v>38</v>
      </c>
      <c r="F20" s="2"/>
    </row>
    <row r="21" spans="1:6">
      <c r="A21" s="8" t="s">
        <v>397</v>
      </c>
      <c r="B21" s="33">
        <v>42474</v>
      </c>
      <c r="C21" s="30">
        <v>-83110</v>
      </c>
      <c r="D21" s="2"/>
      <c r="E21" s="2">
        <v>27</v>
      </c>
      <c r="F21" s="2"/>
    </row>
    <row r="22" spans="1:6">
      <c r="A22" s="8" t="s">
        <v>398</v>
      </c>
      <c r="B22" s="33">
        <v>42557</v>
      </c>
      <c r="C22" s="30">
        <v>20000</v>
      </c>
      <c r="D22" s="2" t="s">
        <v>1186</v>
      </c>
      <c r="E22" s="2">
        <v>32</v>
      </c>
      <c r="F22" s="2"/>
    </row>
    <row r="23" spans="1:6">
      <c r="A23" s="8" t="s">
        <v>399</v>
      </c>
      <c r="B23" s="33" t="s">
        <v>1187</v>
      </c>
      <c r="C23" s="30">
        <v>1459</v>
      </c>
      <c r="D23" s="2"/>
      <c r="E23" s="2"/>
      <c r="F23" s="2"/>
    </row>
    <row r="24" spans="1:6">
      <c r="A24" s="8"/>
      <c r="B24" s="33" t="s">
        <v>1188</v>
      </c>
      <c r="C24" s="293">
        <v>6000</v>
      </c>
      <c r="D24" s="2"/>
      <c r="E24" s="2"/>
      <c r="F24" s="2"/>
    </row>
    <row r="25" spans="1:6">
      <c r="A25" s="8" t="s">
        <v>400</v>
      </c>
      <c r="B25" s="12"/>
      <c r="C25" s="30">
        <f>C19+C20+C21+C22+C23+C24</f>
        <v>99349</v>
      </c>
      <c r="D25" s="2"/>
      <c r="E25" s="2"/>
      <c r="F25" s="2"/>
    </row>
    <row r="26" spans="1:6">
      <c r="A26" s="34" t="s">
        <v>401</v>
      </c>
      <c r="B26" s="34"/>
      <c r="C26" s="35">
        <f>D15-C25+D16</f>
        <v>0</v>
      </c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ht="14.25" spans="1:6">
      <c r="A33" s="37"/>
      <c r="B33" s="37"/>
      <c r="C33" s="38"/>
      <c r="D33" s="36"/>
      <c r="E33" s="36"/>
      <c r="F33" s="36"/>
    </row>
    <row r="34" ht="14.25" spans="1:6">
      <c r="A34" s="39"/>
      <c r="B34" s="39"/>
      <c r="C34" s="39"/>
      <c r="D34" s="40"/>
      <c r="E34" s="40"/>
      <c r="F34" s="40"/>
    </row>
    <row r="35" spans="1:6">
      <c r="A35" s="41" t="s">
        <v>402</v>
      </c>
      <c r="B35" s="42"/>
      <c r="C35" s="43">
        <f>C36+C41</f>
        <v>41435.52</v>
      </c>
      <c r="D35" s="2"/>
      <c r="E35" s="2"/>
      <c r="F35" s="2"/>
    </row>
    <row r="36" spans="1:6">
      <c r="A36" s="44" t="s">
        <v>403</v>
      </c>
      <c r="B36" s="45"/>
      <c r="C36" s="46">
        <f>C37+C38+C39+C40</f>
        <v>1700</v>
      </c>
      <c r="D36" s="2"/>
      <c r="E36" s="2"/>
      <c r="F36" s="2"/>
    </row>
    <row r="37" ht="14.25" spans="1:6">
      <c r="A37" s="223">
        <v>42490</v>
      </c>
      <c r="B37" s="200" t="s">
        <v>1189</v>
      </c>
      <c r="C37" s="224">
        <v>1000</v>
      </c>
      <c r="D37" s="2"/>
      <c r="E37" s="2"/>
      <c r="F37" s="2"/>
    </row>
    <row r="38" ht="14.25" spans="1:6">
      <c r="A38" s="124">
        <v>42565</v>
      </c>
      <c r="B38" s="154" t="s">
        <v>1190</v>
      </c>
      <c r="C38" s="155">
        <v>700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44" t="s">
        <v>405</v>
      </c>
      <c r="B41" s="45"/>
      <c r="C41" s="46">
        <f>C42+C55+C65+C77+C87+C97+C108</f>
        <v>39735.52</v>
      </c>
      <c r="D41" s="2"/>
      <c r="E41" s="2"/>
      <c r="F41" s="2"/>
    </row>
    <row r="42" spans="1:6">
      <c r="A42" s="44" t="s">
        <v>406</v>
      </c>
      <c r="B42" s="45"/>
      <c r="C42" s="46">
        <f>C43+C44+C45+C46+C47+C48+C49+C50+C51+C52+C53+C54</f>
        <v>13000</v>
      </c>
      <c r="D42" s="2"/>
      <c r="E42" s="2"/>
      <c r="F42" s="2"/>
    </row>
    <row r="43" ht="14.25" spans="1:6">
      <c r="A43" s="223">
        <v>42498</v>
      </c>
      <c r="B43" s="211" t="s">
        <v>1191</v>
      </c>
      <c r="C43" s="224">
        <v>2000</v>
      </c>
      <c r="D43" s="2"/>
      <c r="E43" s="2"/>
      <c r="F43" s="2"/>
    </row>
    <row r="44" ht="14.25" spans="1:6">
      <c r="A44" s="197">
        <v>42512</v>
      </c>
      <c r="B44" s="202" t="s">
        <v>1192</v>
      </c>
      <c r="C44" s="203">
        <v>1500</v>
      </c>
      <c r="D44" s="2"/>
      <c r="E44" s="2"/>
      <c r="F44" s="2"/>
    </row>
    <row r="45" ht="14.25" spans="1:6">
      <c r="A45" s="197">
        <v>42518</v>
      </c>
      <c r="B45" s="82" t="s">
        <v>1193</v>
      </c>
      <c r="C45" s="126">
        <v>2500</v>
      </c>
      <c r="D45" s="2"/>
      <c r="E45" s="2"/>
      <c r="F45" s="2"/>
    </row>
    <row r="46" ht="14.25" spans="1:6">
      <c r="A46" s="197">
        <v>42518</v>
      </c>
      <c r="B46" s="82" t="s">
        <v>1194</v>
      </c>
      <c r="C46" s="126">
        <v>3000</v>
      </c>
      <c r="D46" s="2"/>
      <c r="E46" s="2"/>
      <c r="F46" s="2"/>
    </row>
    <row r="47" ht="14.25" spans="1:6">
      <c r="A47" s="124">
        <v>42540</v>
      </c>
      <c r="B47" s="156" t="s">
        <v>1195</v>
      </c>
      <c r="C47" s="155">
        <v>1000</v>
      </c>
      <c r="D47" s="2"/>
      <c r="E47" s="2"/>
      <c r="F47" s="2"/>
    </row>
    <row r="48" ht="14.25" spans="1:6">
      <c r="A48" s="124">
        <v>42573</v>
      </c>
      <c r="B48" s="154" t="s">
        <v>1196</v>
      </c>
      <c r="C48" s="155">
        <v>2000</v>
      </c>
      <c r="D48" s="2"/>
      <c r="E48" s="2"/>
      <c r="F48" s="2"/>
    </row>
    <row r="49" ht="14.25" spans="1:6">
      <c r="A49" s="124">
        <v>42573</v>
      </c>
      <c r="B49" s="154" t="s">
        <v>1197</v>
      </c>
      <c r="C49" s="155">
        <v>1000</v>
      </c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7505</v>
      </c>
      <c r="D55" s="2"/>
      <c r="E55" s="2"/>
      <c r="F55" s="2"/>
    </row>
    <row r="56" ht="14.25" spans="1:6">
      <c r="A56" s="59">
        <v>42490</v>
      </c>
      <c r="B56" s="127" t="s">
        <v>1198</v>
      </c>
      <c r="C56" s="62">
        <v>803</v>
      </c>
      <c r="D56" s="2"/>
      <c r="E56" s="2"/>
      <c r="F56" s="2"/>
    </row>
    <row r="57" ht="16.5" spans="1:6">
      <c r="A57" s="58">
        <v>42491</v>
      </c>
      <c r="B57" s="127" t="s">
        <v>1199</v>
      </c>
      <c r="C57" s="63">
        <v>500</v>
      </c>
      <c r="D57" s="2"/>
      <c r="E57" s="2"/>
      <c r="F57" s="2"/>
    </row>
    <row r="58" ht="16.5" spans="1:6">
      <c r="A58" s="58">
        <v>42498</v>
      </c>
      <c r="B58" s="127" t="s">
        <v>1200</v>
      </c>
      <c r="C58" s="63">
        <v>1920</v>
      </c>
      <c r="D58" s="2"/>
      <c r="E58" s="2"/>
      <c r="F58" s="2"/>
    </row>
    <row r="59" ht="16.5" spans="1:6">
      <c r="A59" s="58">
        <v>42533</v>
      </c>
      <c r="B59" s="127" t="s">
        <v>1201</v>
      </c>
      <c r="C59" s="63">
        <v>300</v>
      </c>
      <c r="D59" s="2"/>
      <c r="E59" s="2"/>
      <c r="F59" s="2"/>
    </row>
    <row r="60" ht="16.5" spans="1:6">
      <c r="A60" s="58">
        <v>42541</v>
      </c>
      <c r="B60" s="127" t="s">
        <v>1202</v>
      </c>
      <c r="C60" s="63">
        <v>2733</v>
      </c>
      <c r="D60" s="2"/>
      <c r="E60" s="2"/>
      <c r="F60" s="2"/>
    </row>
    <row r="61" ht="16.5" spans="1:6">
      <c r="A61" s="58">
        <v>42571</v>
      </c>
      <c r="B61" s="127" t="s">
        <v>1203</v>
      </c>
      <c r="C61" s="63">
        <v>1025</v>
      </c>
      <c r="D61" s="2"/>
      <c r="E61" s="2"/>
      <c r="F61" s="2"/>
    </row>
    <row r="62" spans="1:6">
      <c r="A62" s="58">
        <v>42669</v>
      </c>
      <c r="B62" s="127" t="s">
        <v>1204</v>
      </c>
      <c r="C62" s="30">
        <v>224</v>
      </c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6263.52</v>
      </c>
      <c r="D65" s="2"/>
      <c r="E65" s="2"/>
      <c r="F65" s="2"/>
    </row>
    <row r="66" spans="1:6">
      <c r="A66" s="59">
        <v>42529</v>
      </c>
      <c r="B66" s="150" t="s">
        <v>1205</v>
      </c>
      <c r="C66" s="60">
        <v>5305.74</v>
      </c>
      <c r="D66" s="2"/>
      <c r="E66" s="2"/>
      <c r="F66" s="2"/>
    </row>
    <row r="67" spans="1:6">
      <c r="A67" s="59">
        <v>42561</v>
      </c>
      <c r="B67" s="150" t="s">
        <v>1206</v>
      </c>
      <c r="C67" s="68">
        <v>206</v>
      </c>
      <c r="D67" s="2"/>
      <c r="E67" s="2"/>
      <c r="F67" s="2"/>
    </row>
    <row r="68" spans="1:6">
      <c r="A68" s="59">
        <v>42594</v>
      </c>
      <c r="B68" s="150" t="s">
        <v>1207</v>
      </c>
      <c r="C68" s="68">
        <v>751.78</v>
      </c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5247</v>
      </c>
      <c r="D77" s="2"/>
      <c r="E77" s="2"/>
      <c r="F77" s="2"/>
    </row>
    <row r="78" spans="1:6">
      <c r="A78" s="59">
        <v>42498</v>
      </c>
      <c r="B78" s="127" t="s">
        <v>1208</v>
      </c>
      <c r="C78" s="68">
        <v>4997</v>
      </c>
      <c r="D78" s="2"/>
      <c r="E78" s="2"/>
      <c r="F78" s="2"/>
    </row>
    <row r="79" spans="1:6">
      <c r="A79" s="59"/>
      <c r="B79" s="150" t="s">
        <v>1209</v>
      </c>
      <c r="C79" s="68">
        <v>250</v>
      </c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3526</v>
      </c>
      <c r="D87" s="2"/>
      <c r="E87" s="2"/>
      <c r="F87" s="2"/>
    </row>
    <row r="88" spans="1:6">
      <c r="A88" s="59">
        <v>42530</v>
      </c>
      <c r="B88" s="150" t="s">
        <v>1210</v>
      </c>
      <c r="C88" s="60">
        <v>1695</v>
      </c>
      <c r="D88" s="2"/>
      <c r="E88" s="2"/>
      <c r="F88" s="2"/>
    </row>
    <row r="89" spans="1:6">
      <c r="A89" s="59">
        <v>42594</v>
      </c>
      <c r="B89" s="150" t="s">
        <v>1211</v>
      </c>
      <c r="C89" s="60">
        <v>876</v>
      </c>
      <c r="D89" s="2"/>
      <c r="E89" s="2"/>
      <c r="F89" s="2"/>
    </row>
    <row r="90" spans="1:6">
      <c r="A90" s="59">
        <v>42654</v>
      </c>
      <c r="B90" s="134" t="s">
        <v>1212</v>
      </c>
      <c r="C90" s="60">
        <v>221</v>
      </c>
      <c r="D90" s="2"/>
      <c r="E90" s="2"/>
      <c r="F90" s="2"/>
    </row>
    <row r="91" spans="1:6">
      <c r="A91" s="59" t="s">
        <v>364</v>
      </c>
      <c r="B91" s="92" t="s">
        <v>1213</v>
      </c>
      <c r="C91" s="60">
        <v>734</v>
      </c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935</v>
      </c>
      <c r="D97" s="76"/>
      <c r="E97" s="76"/>
      <c r="F97" s="76"/>
    </row>
    <row r="98" ht="14.25" spans="1:6">
      <c r="A98" s="223">
        <v>42490</v>
      </c>
      <c r="B98" s="200" t="s">
        <v>1214</v>
      </c>
      <c r="C98" s="224">
        <v>839</v>
      </c>
      <c r="D98" s="2"/>
      <c r="E98" s="2"/>
      <c r="F98" s="2"/>
    </row>
    <row r="99" ht="14.25" spans="1:6">
      <c r="A99" s="197">
        <v>42512</v>
      </c>
      <c r="B99" s="202" t="s">
        <v>1215</v>
      </c>
      <c r="C99" s="203">
        <v>96</v>
      </c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C109+C111+C112+C113+C114+C115+C116+C117+C118+C119+C120+C121+C122</f>
        <v>3259</v>
      </c>
      <c r="D108" s="2"/>
      <c r="E108" s="2"/>
      <c r="F108" s="2"/>
    </row>
    <row r="109" ht="14.25" spans="1:6">
      <c r="A109" s="230">
        <v>42476</v>
      </c>
      <c r="B109" s="232" t="s">
        <v>1216</v>
      </c>
      <c r="C109" s="233">
        <v>290</v>
      </c>
      <c r="D109" s="2"/>
      <c r="E109" s="2"/>
      <c r="F109" s="2"/>
    </row>
    <row r="110" s="219" customFormat="1" ht="16.5" customHeight="1" spans="1:5">
      <c r="A110" s="220">
        <v>42485</v>
      </c>
      <c r="B110" s="221" t="s">
        <v>1217</v>
      </c>
      <c r="C110" s="294">
        <v>595</v>
      </c>
      <c r="E110" s="222"/>
    </row>
    <row r="111" spans="1:6">
      <c r="A111" s="47">
        <v>42498</v>
      </c>
      <c r="B111" s="211" t="s">
        <v>1218</v>
      </c>
      <c r="C111" s="60">
        <v>17</v>
      </c>
      <c r="D111" s="2"/>
      <c r="E111" s="2"/>
      <c r="F111" s="2"/>
    </row>
    <row r="112" ht="14.25" spans="1:6">
      <c r="A112" s="223">
        <v>42504</v>
      </c>
      <c r="B112" s="200" t="s">
        <v>1219</v>
      </c>
      <c r="C112" s="224">
        <v>1691</v>
      </c>
      <c r="D112" s="2"/>
      <c r="E112" s="2"/>
      <c r="F112" s="2"/>
    </row>
    <row r="113" ht="14.25" spans="1:6">
      <c r="A113" s="197">
        <v>42518</v>
      </c>
      <c r="B113" s="149" t="s">
        <v>1220</v>
      </c>
      <c r="C113" s="126">
        <v>236</v>
      </c>
      <c r="D113" s="2"/>
      <c r="E113" s="2"/>
      <c r="F113" s="2"/>
    </row>
    <row r="114" ht="14.25" spans="1:6">
      <c r="A114" s="124">
        <v>42654</v>
      </c>
      <c r="B114" s="125" t="s">
        <v>1221</v>
      </c>
      <c r="C114" s="126">
        <v>700</v>
      </c>
      <c r="D114" s="2"/>
      <c r="E114" s="2"/>
      <c r="F114" s="2"/>
    </row>
    <row r="115" ht="14.25" spans="1:6">
      <c r="A115" s="90">
        <v>42660</v>
      </c>
      <c r="B115" s="89" t="s">
        <v>1222</v>
      </c>
      <c r="C115" s="91">
        <v>325</v>
      </c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ht="14.25" spans="1:6">
      <c r="A122" s="78"/>
      <c r="B122" s="79"/>
      <c r="C122" s="80"/>
      <c r="D122" s="2"/>
      <c r="E122" s="2"/>
      <c r="F122" s="2"/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4:C34"/>
    <mergeCell ref="A35:B35"/>
    <mergeCell ref="A36:B36"/>
    <mergeCell ref="A41:B41"/>
    <mergeCell ref="A42:B42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3"/>
  <sheetViews>
    <sheetView workbookViewId="0">
      <selection activeCell="C23" sqref="C23"/>
    </sheetView>
  </sheetViews>
  <sheetFormatPr defaultColWidth="9" defaultRowHeight="13.5" outlineLevelCol="5"/>
  <cols>
    <col min="1" max="1" width="12.625" style="236" customWidth="1"/>
    <col min="2" max="2" width="39.75" style="236" customWidth="1"/>
    <col min="3" max="3" width="16.375" style="236" customWidth="1"/>
    <col min="4" max="4" width="13.875" customWidth="1"/>
    <col min="5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237" t="s">
        <v>366</v>
      </c>
      <c r="B2" s="237"/>
      <c r="C2" s="237"/>
      <c r="D2" s="4"/>
      <c r="E2" s="4"/>
      <c r="F2" s="4"/>
    </row>
    <row r="3" spans="1:6">
      <c r="A3" s="8" t="s">
        <v>21</v>
      </c>
      <c r="B3" s="238" t="s">
        <v>144</v>
      </c>
      <c r="C3" s="30" t="s">
        <v>367</v>
      </c>
      <c r="D3" s="8" t="s">
        <v>145</v>
      </c>
      <c r="E3" s="8" t="s">
        <v>23</v>
      </c>
      <c r="F3" s="9"/>
    </row>
    <row r="4" spans="1:6">
      <c r="A4" s="8" t="s">
        <v>3</v>
      </c>
      <c r="B4" s="239"/>
      <c r="C4" s="30" t="s">
        <v>368</v>
      </c>
      <c r="D4" s="10"/>
      <c r="E4" s="8" t="s">
        <v>369</v>
      </c>
      <c r="F4" s="8"/>
    </row>
    <row r="5" spans="1:6">
      <c r="A5" s="8" t="s">
        <v>370</v>
      </c>
      <c r="B5" s="240"/>
      <c r="C5" s="30" t="s">
        <v>371</v>
      </c>
      <c r="D5" s="10"/>
      <c r="E5" s="8" t="s">
        <v>372</v>
      </c>
      <c r="F5" s="8"/>
    </row>
    <row r="6" spans="1:6">
      <c r="A6" s="8" t="s">
        <v>10</v>
      </c>
      <c r="B6" s="8"/>
      <c r="C6" s="30" t="s">
        <v>9</v>
      </c>
      <c r="D6" s="12"/>
      <c r="E6" s="8" t="s">
        <v>11</v>
      </c>
      <c r="F6" s="8"/>
    </row>
    <row r="7" spans="1:6">
      <c r="A7" s="8" t="s">
        <v>373</v>
      </c>
      <c r="B7" s="8"/>
      <c r="C7" s="30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7" t="s">
        <v>374</v>
      </c>
      <c r="B9" s="14" t="e">
        <f>D15/D13</f>
        <v>#DIV/0!</v>
      </c>
      <c r="C9" s="241" t="s">
        <v>375</v>
      </c>
      <c r="D9" s="14"/>
      <c r="E9" s="14" t="s">
        <v>376</v>
      </c>
      <c r="F9" s="14"/>
    </row>
    <row r="10" spans="1:6">
      <c r="A10" s="17" t="s">
        <v>377</v>
      </c>
      <c r="B10" s="14"/>
      <c r="C10" s="241" t="s">
        <v>378</v>
      </c>
      <c r="D10" s="14"/>
      <c r="E10" s="14"/>
      <c r="F10" s="14"/>
    </row>
    <row r="11" spans="1:6">
      <c r="A11" s="17" t="s">
        <v>379</v>
      </c>
      <c r="B11" s="14"/>
      <c r="C11" s="241" t="s">
        <v>380</v>
      </c>
      <c r="D11" s="16"/>
      <c r="E11" s="17" t="s">
        <v>381</v>
      </c>
      <c r="F11" s="16">
        <v>0</v>
      </c>
    </row>
    <row r="12" spans="1:6">
      <c r="A12" s="14" t="s">
        <v>382</v>
      </c>
      <c r="B12" s="14" t="s">
        <v>383</v>
      </c>
      <c r="C12" s="242" t="s">
        <v>384</v>
      </c>
      <c r="D12" s="18" t="s">
        <v>385</v>
      </c>
      <c r="E12" s="18"/>
      <c r="F12" s="14"/>
    </row>
    <row r="13" spans="1:6">
      <c r="A13" s="12"/>
      <c r="B13" s="12"/>
      <c r="C13" s="243"/>
      <c r="D13" s="21">
        <f>A13+B13-C13</f>
        <v>0</v>
      </c>
      <c r="E13" s="20"/>
      <c r="F13" s="12"/>
    </row>
    <row r="14" spans="1:6">
      <c r="A14" s="14" t="s">
        <v>387</v>
      </c>
      <c r="B14" s="14" t="s">
        <v>388</v>
      </c>
      <c r="C14" s="242" t="s">
        <v>389</v>
      </c>
      <c r="D14" s="18" t="s">
        <v>390</v>
      </c>
      <c r="E14" s="20"/>
      <c r="F14" s="12"/>
    </row>
    <row r="15" spans="1:6">
      <c r="A15" s="17">
        <v>43000</v>
      </c>
      <c r="B15" s="22"/>
      <c r="C15" s="241"/>
      <c r="D15" s="23">
        <f>A15+B15-C15</f>
        <v>43000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44" t="s">
        <v>391</v>
      </c>
      <c r="B17" s="244"/>
      <c r="C17" s="244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42497</v>
      </c>
      <c r="C20" s="32">
        <v>200000</v>
      </c>
      <c r="D20" s="2">
        <v>30</v>
      </c>
      <c r="E20" s="2"/>
      <c r="F20" s="2"/>
    </row>
    <row r="21" spans="1:6">
      <c r="A21" s="8" t="s">
        <v>397</v>
      </c>
      <c r="B21" s="33">
        <v>42548</v>
      </c>
      <c r="C21" s="30">
        <v>100000</v>
      </c>
      <c r="D21" s="2">
        <v>69</v>
      </c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300000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-257000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245"/>
      <c r="B33" s="245"/>
      <c r="C33" s="245"/>
      <c r="D33" s="40"/>
      <c r="E33" s="40"/>
      <c r="F33" s="40"/>
    </row>
    <row r="34" spans="1:6">
      <c r="A34" s="246" t="s">
        <v>402</v>
      </c>
      <c r="B34" s="247"/>
      <c r="C34" s="248">
        <f>C35+C42</f>
        <v>307002.73</v>
      </c>
      <c r="D34" s="2"/>
      <c r="E34" s="2"/>
      <c r="F34" s="2"/>
    </row>
    <row r="35" spans="1:6">
      <c r="A35" s="249" t="s">
        <v>403</v>
      </c>
      <c r="B35" s="250"/>
      <c r="C35" s="112">
        <f>C36+C37+C40+C41+C38+C39</f>
        <v>12750</v>
      </c>
      <c r="D35" s="2"/>
      <c r="E35" s="2"/>
      <c r="F35" s="2"/>
    </row>
    <row r="36" spans="1:6">
      <c r="A36" s="251">
        <v>42490</v>
      </c>
      <c r="B36" s="252" t="s">
        <v>1223</v>
      </c>
      <c r="C36" s="253">
        <v>1500</v>
      </c>
      <c r="D36" s="2"/>
      <c r="E36" s="2"/>
      <c r="F36" s="2"/>
    </row>
    <row r="37" spans="1:6">
      <c r="A37" s="254">
        <v>42508</v>
      </c>
      <c r="B37" s="252" t="s">
        <v>1224</v>
      </c>
      <c r="C37" s="253">
        <v>2500</v>
      </c>
      <c r="D37" s="2"/>
      <c r="E37" s="2"/>
      <c r="F37" s="2"/>
    </row>
    <row r="38" spans="1:6">
      <c r="A38" s="251">
        <v>42518</v>
      </c>
      <c r="B38" s="255" t="s">
        <v>1225</v>
      </c>
      <c r="C38" s="256">
        <v>2000</v>
      </c>
      <c r="D38" s="2"/>
      <c r="E38" s="2"/>
      <c r="F38" s="2"/>
    </row>
    <row r="39" spans="1:6">
      <c r="A39" s="257">
        <v>42542</v>
      </c>
      <c r="B39" s="258" t="s">
        <v>1226</v>
      </c>
      <c r="C39" s="259">
        <v>3000</v>
      </c>
      <c r="D39" s="2"/>
      <c r="E39" s="2"/>
      <c r="F39" s="2"/>
    </row>
    <row r="40" spans="1:6">
      <c r="A40" s="260">
        <v>42667</v>
      </c>
      <c r="B40" s="97" t="s">
        <v>1227</v>
      </c>
      <c r="C40" s="261">
        <v>3750</v>
      </c>
      <c r="D40" s="2"/>
      <c r="E40" s="2"/>
      <c r="F40" s="2"/>
    </row>
    <row r="41" spans="1:6">
      <c r="A41" s="153"/>
      <c r="B41" s="262"/>
      <c r="C41" s="112"/>
      <c r="D41" s="2"/>
      <c r="E41" s="2"/>
      <c r="F41" s="2"/>
    </row>
    <row r="42" spans="1:6">
      <c r="A42" s="249" t="s">
        <v>405</v>
      </c>
      <c r="B42" s="250"/>
      <c r="C42" s="112">
        <f>C43+C59+C67+C74+C81+C89+C93</f>
        <v>294252.73</v>
      </c>
      <c r="D42" s="2"/>
      <c r="E42" s="2"/>
      <c r="F42" s="2"/>
    </row>
    <row r="43" spans="1:6">
      <c r="A43" s="249" t="s">
        <v>406</v>
      </c>
      <c r="B43" s="250"/>
      <c r="C43" s="112">
        <f>SUM(C44:C57)</f>
        <v>51000</v>
      </c>
      <c r="D43" s="2"/>
      <c r="E43" s="2"/>
      <c r="F43" s="2"/>
    </row>
    <row r="44" spans="1:6">
      <c r="A44" s="251">
        <v>42490</v>
      </c>
      <c r="B44" s="252" t="s">
        <v>1228</v>
      </c>
      <c r="C44" s="253">
        <v>3000</v>
      </c>
      <c r="D44" s="2"/>
      <c r="E44" s="2"/>
      <c r="F44" s="2"/>
    </row>
    <row r="45" spans="1:6">
      <c r="A45" s="58">
        <v>42498</v>
      </c>
      <c r="B45" s="211" t="s">
        <v>1229</v>
      </c>
      <c r="C45" s="173">
        <v>6000</v>
      </c>
      <c r="D45" s="2"/>
      <c r="E45" s="2"/>
      <c r="F45" s="2"/>
    </row>
    <row r="46" spans="1:6">
      <c r="A46" s="254">
        <v>42508</v>
      </c>
      <c r="B46" s="252" t="s">
        <v>1230</v>
      </c>
      <c r="C46" s="253">
        <v>5000</v>
      </c>
      <c r="D46" s="2"/>
      <c r="E46" s="2"/>
      <c r="F46" s="2"/>
    </row>
    <row r="47" spans="1:6">
      <c r="A47" s="254">
        <v>42508</v>
      </c>
      <c r="B47" s="252" t="s">
        <v>1231</v>
      </c>
      <c r="C47" s="253">
        <v>6000</v>
      </c>
      <c r="D47" s="2"/>
      <c r="E47" s="2"/>
      <c r="F47" s="2"/>
    </row>
    <row r="48" spans="1:6">
      <c r="A48" s="254">
        <v>42508</v>
      </c>
      <c r="B48" s="252" t="s">
        <v>1232</v>
      </c>
      <c r="C48" s="253">
        <v>5000</v>
      </c>
      <c r="D48" s="2"/>
      <c r="E48" s="2"/>
      <c r="F48" s="2"/>
    </row>
    <row r="49" spans="1:6">
      <c r="A49" s="251">
        <v>42518</v>
      </c>
      <c r="B49" s="181" t="s">
        <v>1233</v>
      </c>
      <c r="C49" s="256">
        <v>4000</v>
      </c>
      <c r="D49" s="2"/>
      <c r="E49" s="2"/>
      <c r="F49" s="2"/>
    </row>
    <row r="50" spans="1:6">
      <c r="A50" s="251">
        <v>42518</v>
      </c>
      <c r="B50" s="181" t="s">
        <v>1234</v>
      </c>
      <c r="C50" s="256">
        <v>5000</v>
      </c>
      <c r="D50" s="2"/>
      <c r="E50" s="2"/>
      <c r="F50" s="2"/>
    </row>
    <row r="51" spans="1:6">
      <c r="A51" s="251">
        <v>42518</v>
      </c>
      <c r="B51" s="181" t="s">
        <v>1235</v>
      </c>
      <c r="C51" s="256">
        <v>3000</v>
      </c>
      <c r="D51" s="2"/>
      <c r="E51" s="2"/>
      <c r="F51" s="2"/>
    </row>
    <row r="52" spans="1:6">
      <c r="A52" s="251">
        <v>42525</v>
      </c>
      <c r="B52" s="263" t="s">
        <v>1236</v>
      </c>
      <c r="C52" s="264">
        <v>3000</v>
      </c>
      <c r="D52" s="2"/>
      <c r="E52" s="2"/>
      <c r="F52" s="2"/>
    </row>
    <row r="53" spans="1:6">
      <c r="A53" s="31" t="s">
        <v>523</v>
      </c>
      <c r="B53" s="265" t="s">
        <v>1237</v>
      </c>
      <c r="C53" s="266">
        <v>3500</v>
      </c>
      <c r="D53" s="82">
        <v>7000</v>
      </c>
      <c r="E53" s="2"/>
      <c r="F53" s="2"/>
    </row>
    <row r="54" spans="1:6">
      <c r="A54" s="31" t="s">
        <v>523</v>
      </c>
      <c r="B54" s="265" t="s">
        <v>1238</v>
      </c>
      <c r="C54" s="266">
        <v>4000</v>
      </c>
      <c r="D54" s="82">
        <v>8000</v>
      </c>
      <c r="E54" s="2"/>
      <c r="F54" s="2"/>
    </row>
    <row r="55" spans="1:6">
      <c r="A55" s="31" t="s">
        <v>523</v>
      </c>
      <c r="B55" s="265" t="s">
        <v>1239</v>
      </c>
      <c r="C55" s="266">
        <v>1500</v>
      </c>
      <c r="D55" s="82">
        <v>3000</v>
      </c>
      <c r="E55" s="2"/>
      <c r="F55" s="2"/>
    </row>
    <row r="56" spans="1:6">
      <c r="A56" s="31" t="s">
        <v>523</v>
      </c>
      <c r="B56" s="265" t="s">
        <v>1240</v>
      </c>
      <c r="C56" s="266">
        <v>2000</v>
      </c>
      <c r="D56" s="82">
        <v>4000</v>
      </c>
      <c r="E56" s="2"/>
      <c r="F56" s="2"/>
    </row>
    <row r="57" spans="1:6">
      <c r="A57" s="58"/>
      <c r="B57" s="57"/>
      <c r="C57" s="30"/>
      <c r="D57" s="2"/>
      <c r="E57" s="2"/>
      <c r="F57" s="2"/>
    </row>
    <row r="58" spans="1:6">
      <c r="A58" s="59"/>
      <c r="B58" s="57"/>
      <c r="C58" s="60"/>
      <c r="D58" s="2"/>
      <c r="E58" s="2"/>
      <c r="F58" s="2"/>
    </row>
    <row r="59" spans="1:6">
      <c r="A59" s="249" t="s">
        <v>408</v>
      </c>
      <c r="B59" s="250"/>
      <c r="C59" s="112">
        <f>SUM(C60:C66)</f>
        <v>47480</v>
      </c>
      <c r="D59" s="2"/>
      <c r="E59" s="2"/>
      <c r="F59" s="2"/>
    </row>
    <row r="60" spans="1:6">
      <c r="A60" s="59">
        <v>42490</v>
      </c>
      <c r="B60" s="134" t="s">
        <v>1241</v>
      </c>
      <c r="C60" s="267">
        <v>25920</v>
      </c>
      <c r="D60" s="2"/>
      <c r="E60" s="2"/>
      <c r="F60" s="2"/>
    </row>
    <row r="61" spans="1:6">
      <c r="A61" s="58">
        <v>42491</v>
      </c>
      <c r="B61" s="134" t="s">
        <v>1242</v>
      </c>
      <c r="C61" s="268">
        <v>5840</v>
      </c>
      <c r="D61" s="2"/>
      <c r="E61" s="2"/>
      <c r="F61" s="2"/>
    </row>
    <row r="62" spans="1:6">
      <c r="A62" s="58">
        <v>42498</v>
      </c>
      <c r="B62" s="134" t="s">
        <v>1243</v>
      </c>
      <c r="C62" s="268">
        <v>11010</v>
      </c>
      <c r="D62" s="2"/>
      <c r="E62" s="2"/>
      <c r="F62" s="2"/>
    </row>
    <row r="63" spans="1:6">
      <c r="A63" s="58">
        <v>42541</v>
      </c>
      <c r="B63" s="134" t="s">
        <v>1244</v>
      </c>
      <c r="C63" s="268">
        <v>3830</v>
      </c>
      <c r="D63" s="2"/>
      <c r="E63" s="2"/>
      <c r="F63" s="2"/>
    </row>
    <row r="64" spans="1:6">
      <c r="A64" s="58">
        <v>42571</v>
      </c>
      <c r="B64" s="269" t="s">
        <v>1245</v>
      </c>
      <c r="C64" s="268">
        <v>880</v>
      </c>
      <c r="D64" s="2"/>
      <c r="E64" s="2"/>
      <c r="F64" s="2"/>
    </row>
    <row r="65" spans="1:6">
      <c r="A65" s="58"/>
      <c r="B65" s="57"/>
      <c r="C65" s="268"/>
      <c r="D65" s="2"/>
      <c r="E65" s="2"/>
      <c r="F65" s="2"/>
    </row>
    <row r="66" spans="1:6">
      <c r="A66" s="58"/>
      <c r="B66" s="270"/>
      <c r="C66" s="30"/>
      <c r="D66" s="2"/>
      <c r="E66" s="2"/>
      <c r="F66" s="2"/>
    </row>
    <row r="67" spans="1:6">
      <c r="A67" s="249" t="s">
        <v>412</v>
      </c>
      <c r="B67" s="250"/>
      <c r="C67" s="112">
        <f>SUM(C68:C73)</f>
        <v>28627.13</v>
      </c>
      <c r="D67" s="2"/>
      <c r="E67" s="2"/>
      <c r="F67" s="2"/>
    </row>
    <row r="68" spans="1:6">
      <c r="A68" s="59">
        <v>42498</v>
      </c>
      <c r="B68" s="134" t="s">
        <v>1246</v>
      </c>
      <c r="C68" s="60">
        <v>13984</v>
      </c>
      <c r="D68" s="2"/>
      <c r="E68" s="2"/>
      <c r="F68" s="2"/>
    </row>
    <row r="69" spans="1:6">
      <c r="A69" s="59">
        <v>42529</v>
      </c>
      <c r="B69" s="134" t="s">
        <v>1247</v>
      </c>
      <c r="C69" s="68">
        <v>14056.5</v>
      </c>
      <c r="D69" s="2"/>
      <c r="E69" s="2"/>
      <c r="F69" s="2"/>
    </row>
    <row r="70" spans="1:6">
      <c r="A70" s="59">
        <v>42561</v>
      </c>
      <c r="B70" s="134" t="s">
        <v>1248</v>
      </c>
      <c r="C70" s="68">
        <v>222.88</v>
      </c>
      <c r="D70" s="2"/>
      <c r="E70" s="2"/>
      <c r="F70" s="2"/>
    </row>
    <row r="71" spans="1:6">
      <c r="A71" s="59" t="s">
        <v>1249</v>
      </c>
      <c r="B71" s="134" t="s">
        <v>1250</v>
      </c>
      <c r="C71" s="271">
        <v>363.75</v>
      </c>
      <c r="D71" s="2"/>
      <c r="E71" s="2"/>
      <c r="F71" s="2"/>
    </row>
    <row r="72" spans="1:6">
      <c r="A72" s="58"/>
      <c r="C72" s="30"/>
      <c r="D72" s="2"/>
      <c r="E72" s="2"/>
      <c r="F72" s="2"/>
    </row>
    <row r="73" spans="1:6">
      <c r="A73" s="59"/>
      <c r="C73" s="68"/>
      <c r="D73" s="2"/>
      <c r="E73" s="2"/>
      <c r="F73" s="2"/>
    </row>
    <row r="74" spans="1:6">
      <c r="A74" s="249" t="s">
        <v>413</v>
      </c>
      <c r="B74" s="250"/>
      <c r="C74" s="112">
        <f>SUM(C75:C80)</f>
        <v>4425</v>
      </c>
      <c r="D74" s="2"/>
      <c r="E74" s="2"/>
      <c r="F74" s="2"/>
    </row>
    <row r="75" spans="1:6">
      <c r="A75" s="272">
        <v>42485</v>
      </c>
      <c r="B75" s="273" t="s">
        <v>1251</v>
      </c>
      <c r="C75" s="274">
        <v>6000</v>
      </c>
      <c r="D75" s="2"/>
      <c r="E75" s="2"/>
      <c r="F75" s="2"/>
    </row>
    <row r="76" spans="1:3">
      <c r="A76" s="251">
        <v>42504</v>
      </c>
      <c r="B76" s="252" t="s">
        <v>1252</v>
      </c>
      <c r="C76" s="253">
        <v>-510</v>
      </c>
    </row>
    <row r="77" spans="1:6">
      <c r="A77" s="257">
        <v>42516</v>
      </c>
      <c r="B77" s="275" t="s">
        <v>1253</v>
      </c>
      <c r="C77" s="276">
        <v>-3330</v>
      </c>
      <c r="D77" s="2"/>
      <c r="E77" s="2"/>
      <c r="F77" s="2"/>
    </row>
    <row r="78" spans="1:6">
      <c r="A78" s="59">
        <v>42598</v>
      </c>
      <c r="B78" s="277" t="s">
        <v>1254</v>
      </c>
      <c r="C78" s="68">
        <v>2265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249" t="s">
        <v>415</v>
      </c>
      <c r="B81" s="250"/>
      <c r="C81" s="112">
        <f>SUM(C82:C86)</f>
        <v>11764</v>
      </c>
      <c r="D81" s="2"/>
      <c r="E81" s="2"/>
      <c r="F81" s="2"/>
    </row>
    <row r="82" spans="1:6">
      <c r="A82" s="59">
        <v>42498</v>
      </c>
      <c r="B82" s="134" t="s">
        <v>1255</v>
      </c>
      <c r="C82" s="60">
        <v>1480</v>
      </c>
      <c r="D82" s="2"/>
      <c r="E82" s="2"/>
      <c r="F82" s="2"/>
    </row>
    <row r="83" spans="1:6">
      <c r="A83" s="59">
        <v>42526</v>
      </c>
      <c r="B83" s="192" t="s">
        <v>1256</v>
      </c>
      <c r="C83" s="60">
        <v>6730</v>
      </c>
      <c r="D83" s="2"/>
      <c r="E83" s="2"/>
      <c r="F83" s="2"/>
    </row>
    <row r="84" spans="1:6">
      <c r="A84" s="59">
        <v>42530</v>
      </c>
      <c r="B84" s="134" t="s">
        <v>1257</v>
      </c>
      <c r="C84" s="60">
        <v>2666</v>
      </c>
      <c r="D84" s="2"/>
      <c r="E84" s="2"/>
      <c r="F84" s="2"/>
    </row>
    <row r="85" spans="1:6">
      <c r="A85" s="59">
        <v>42561</v>
      </c>
      <c r="B85" s="134" t="s">
        <v>1258</v>
      </c>
      <c r="C85" s="60">
        <v>718</v>
      </c>
      <c r="D85" s="2"/>
      <c r="E85" s="2"/>
      <c r="F85" s="2"/>
    </row>
    <row r="86" spans="1:6">
      <c r="A86" s="59">
        <v>42561</v>
      </c>
      <c r="B86" s="192" t="s">
        <v>1259</v>
      </c>
      <c r="C86" s="60">
        <v>170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 t="s">
        <v>416</v>
      </c>
      <c r="B89" s="278"/>
      <c r="C89" s="112">
        <f>SUM(C90:C92)</f>
        <v>1700</v>
      </c>
      <c r="D89" s="76"/>
      <c r="E89" s="76"/>
      <c r="F89" s="76"/>
    </row>
    <row r="90" spans="1:6">
      <c r="A90" s="254">
        <v>42508</v>
      </c>
      <c r="B90" s="252" t="s">
        <v>1260</v>
      </c>
      <c r="C90" s="253">
        <v>1700</v>
      </c>
      <c r="D90" s="2"/>
      <c r="E90" s="2"/>
      <c r="F90" s="2"/>
    </row>
    <row r="91" spans="1:6">
      <c r="A91" s="58"/>
      <c r="B91" s="56"/>
      <c r="C91" s="30"/>
      <c r="D91" s="2"/>
      <c r="E91" s="2"/>
      <c r="F91" s="2"/>
    </row>
    <row r="92" spans="1:6">
      <c r="A92" s="58"/>
      <c r="B92" s="56"/>
      <c r="C92" s="30"/>
      <c r="D92" s="2"/>
      <c r="E92" s="2"/>
      <c r="F92" s="2"/>
    </row>
    <row r="93" spans="1:6">
      <c r="A93" s="249" t="s">
        <v>419</v>
      </c>
      <c r="B93" s="250"/>
      <c r="C93" s="112">
        <f>SUM(C94:C136)</f>
        <v>149256.6</v>
      </c>
      <c r="D93" s="2"/>
      <c r="E93" s="2"/>
      <c r="F93" s="2"/>
    </row>
    <row r="94" spans="1:6">
      <c r="A94" s="257">
        <v>42476</v>
      </c>
      <c r="B94" s="279" t="s">
        <v>1261</v>
      </c>
      <c r="C94" s="162">
        <v>16470</v>
      </c>
      <c r="D94" s="2"/>
      <c r="E94" s="2"/>
      <c r="F94" s="2"/>
    </row>
    <row r="95" spans="1:6">
      <c r="A95" s="257">
        <v>42476</v>
      </c>
      <c r="B95" s="279" t="s">
        <v>1262</v>
      </c>
      <c r="C95" s="162">
        <v>774.5</v>
      </c>
      <c r="D95" s="2"/>
      <c r="E95" s="2"/>
      <c r="F95" s="2"/>
    </row>
    <row r="96" spans="1:6">
      <c r="A96" s="59">
        <v>42468</v>
      </c>
      <c r="B96" s="280" t="s">
        <v>1263</v>
      </c>
      <c r="C96" s="60">
        <v>336</v>
      </c>
      <c r="D96" s="2"/>
      <c r="E96" s="2"/>
      <c r="F96" s="2"/>
    </row>
    <row r="97" s="219" customFormat="1" ht="16.5" customHeight="1" spans="1:5">
      <c r="A97" s="272">
        <v>42485</v>
      </c>
      <c r="B97" s="281" t="s">
        <v>1264</v>
      </c>
      <c r="C97" s="282">
        <v>900</v>
      </c>
      <c r="E97" s="222"/>
    </row>
    <row r="98" s="219" customFormat="1" ht="16.5" customHeight="1" spans="1:5">
      <c r="A98" s="272">
        <v>42485</v>
      </c>
      <c r="B98" s="281" t="s">
        <v>1265</v>
      </c>
      <c r="C98" s="282">
        <v>5000</v>
      </c>
      <c r="E98" s="222"/>
    </row>
    <row r="99" spans="1:6">
      <c r="A99" s="283">
        <v>42478</v>
      </c>
      <c r="B99" s="284" t="s">
        <v>1266</v>
      </c>
      <c r="C99" s="282">
        <v>11000</v>
      </c>
      <c r="D99" s="2"/>
      <c r="E99" s="2"/>
      <c r="F99" s="2"/>
    </row>
    <row r="100" spans="1:6">
      <c r="A100" s="283">
        <v>42478</v>
      </c>
      <c r="B100" s="284" t="s">
        <v>1267</v>
      </c>
      <c r="C100" s="282">
        <v>8600</v>
      </c>
      <c r="D100" s="2"/>
      <c r="E100" s="2"/>
      <c r="F100" s="2"/>
    </row>
    <row r="101" spans="1:6">
      <c r="A101" s="285">
        <v>42481</v>
      </c>
      <c r="B101" s="284" t="s">
        <v>1268</v>
      </c>
      <c r="C101" s="282">
        <v>18192</v>
      </c>
      <c r="D101" s="2"/>
      <c r="E101" s="2"/>
      <c r="F101" s="2"/>
    </row>
    <row r="102" spans="1:6">
      <c r="A102" s="251">
        <v>42490</v>
      </c>
      <c r="B102" s="252" t="s">
        <v>1269</v>
      </c>
      <c r="C102" s="253">
        <v>3260</v>
      </c>
      <c r="D102" s="2"/>
      <c r="E102" s="2"/>
      <c r="F102" s="2"/>
    </row>
    <row r="103" spans="1:6">
      <c r="A103" s="58">
        <v>42498</v>
      </c>
      <c r="B103" s="211" t="s">
        <v>1270</v>
      </c>
      <c r="C103" s="173">
        <v>3900</v>
      </c>
      <c r="D103" s="2"/>
      <c r="E103" s="2"/>
      <c r="F103" s="2"/>
    </row>
    <row r="104" spans="1:6">
      <c r="A104" s="58">
        <v>42498</v>
      </c>
      <c r="B104" s="211" t="s">
        <v>1271</v>
      </c>
      <c r="C104" s="173">
        <v>1740</v>
      </c>
      <c r="D104" s="2"/>
      <c r="E104" s="2"/>
      <c r="F104" s="2"/>
    </row>
    <row r="105" spans="1:3">
      <c r="A105" s="58">
        <v>42498</v>
      </c>
      <c r="B105" s="211" t="s">
        <v>1272</v>
      </c>
      <c r="C105" s="173">
        <v>126</v>
      </c>
    </row>
    <row r="106" spans="1:3">
      <c r="A106" s="58">
        <v>42498</v>
      </c>
      <c r="B106" s="211" t="s">
        <v>1273</v>
      </c>
      <c r="C106" s="173">
        <v>810</v>
      </c>
    </row>
    <row r="107" spans="1:3">
      <c r="A107" s="58">
        <v>42498</v>
      </c>
      <c r="B107" s="275" t="s">
        <v>1274</v>
      </c>
      <c r="C107" s="192">
        <v>5733</v>
      </c>
    </row>
    <row r="108" spans="1:3">
      <c r="A108" s="58">
        <v>42498</v>
      </c>
      <c r="B108" s="275" t="s">
        <v>1275</v>
      </c>
      <c r="C108" s="192">
        <v>8500</v>
      </c>
    </row>
    <row r="109" spans="1:3">
      <c r="A109" s="251">
        <v>42504</v>
      </c>
      <c r="B109" s="252" t="s">
        <v>1276</v>
      </c>
      <c r="C109" s="253">
        <v>302</v>
      </c>
    </row>
    <row r="110" spans="1:3">
      <c r="A110" s="254">
        <v>42508</v>
      </c>
      <c r="B110" s="252" t="s">
        <v>1277</v>
      </c>
      <c r="C110" s="253">
        <v>360</v>
      </c>
    </row>
    <row r="111" spans="1:3">
      <c r="A111" s="254">
        <v>42508</v>
      </c>
      <c r="B111" s="252" t="s">
        <v>1278</v>
      </c>
      <c r="C111" s="264">
        <v>1044</v>
      </c>
    </row>
    <row r="112" spans="1:3">
      <c r="A112" s="254">
        <v>42508</v>
      </c>
      <c r="B112" s="252" t="s">
        <v>1279</v>
      </c>
      <c r="C112" s="264">
        <v>332</v>
      </c>
    </row>
    <row r="113" spans="1:3">
      <c r="A113" s="251">
        <v>42512</v>
      </c>
      <c r="B113" s="252" t="s">
        <v>1280</v>
      </c>
      <c r="C113" s="264">
        <v>700</v>
      </c>
    </row>
    <row r="114" spans="1:3">
      <c r="A114" s="251">
        <v>42513</v>
      </c>
      <c r="B114" s="286" t="s">
        <v>1281</v>
      </c>
      <c r="C114" s="253">
        <v>670</v>
      </c>
    </row>
    <row r="115" spans="1:3">
      <c r="A115" s="251">
        <v>42513</v>
      </c>
      <c r="B115" s="252" t="s">
        <v>1282</v>
      </c>
      <c r="C115" s="253">
        <v>190.5</v>
      </c>
    </row>
    <row r="116" spans="1:3">
      <c r="A116" s="251">
        <v>42518</v>
      </c>
      <c r="B116" s="181" t="s">
        <v>1283</v>
      </c>
      <c r="C116" s="256">
        <v>500</v>
      </c>
    </row>
    <row r="117" spans="1:3">
      <c r="A117" s="251">
        <v>42518</v>
      </c>
      <c r="B117" s="255" t="s">
        <v>1284</v>
      </c>
      <c r="C117" s="256">
        <v>291.6</v>
      </c>
    </row>
    <row r="118" spans="1:3">
      <c r="A118" s="251">
        <v>42518</v>
      </c>
      <c r="B118" s="255" t="s">
        <v>1285</v>
      </c>
      <c r="C118" s="256">
        <v>240</v>
      </c>
    </row>
    <row r="119" spans="1:3">
      <c r="A119" s="251">
        <v>42518</v>
      </c>
      <c r="B119" s="255" t="s">
        <v>1286</v>
      </c>
      <c r="C119" s="256">
        <v>80</v>
      </c>
    </row>
    <row r="120" spans="1:3">
      <c r="A120" s="251">
        <v>42518</v>
      </c>
      <c r="B120" s="255" t="s">
        <v>1287</v>
      </c>
      <c r="C120" s="256">
        <v>90</v>
      </c>
    </row>
    <row r="121" spans="1:3">
      <c r="A121" s="251">
        <v>42518</v>
      </c>
      <c r="B121" s="255" t="s">
        <v>1288</v>
      </c>
      <c r="C121" s="256">
        <v>19812</v>
      </c>
    </row>
    <row r="122" spans="1:3">
      <c r="A122" s="251">
        <v>42525</v>
      </c>
      <c r="B122" s="263" t="s">
        <v>1289</v>
      </c>
      <c r="C122" s="259">
        <v>60</v>
      </c>
    </row>
    <row r="123" spans="1:3">
      <c r="A123" s="251">
        <v>42525</v>
      </c>
      <c r="B123" s="263" t="s">
        <v>1290</v>
      </c>
      <c r="C123" s="259">
        <v>1193</v>
      </c>
    </row>
    <row r="124" spans="1:3">
      <c r="A124" s="251">
        <v>42525</v>
      </c>
      <c r="B124" s="263" t="s">
        <v>1291</v>
      </c>
      <c r="C124" s="287">
        <v>1088</v>
      </c>
    </row>
    <row r="125" spans="1:3">
      <c r="A125" s="257">
        <v>42522</v>
      </c>
      <c r="B125" s="280" t="s">
        <v>1292</v>
      </c>
      <c r="C125" s="192">
        <v>20000</v>
      </c>
    </row>
    <row r="126" spans="1:3">
      <c r="A126" s="257">
        <v>42540</v>
      </c>
      <c r="B126" s="258" t="s">
        <v>1293</v>
      </c>
      <c r="C126" s="192">
        <v>2860</v>
      </c>
    </row>
    <row r="127" spans="1:3">
      <c r="A127" s="257">
        <v>42542</v>
      </c>
      <c r="B127" s="258" t="s">
        <v>1294</v>
      </c>
      <c r="C127" s="259">
        <v>877</v>
      </c>
    </row>
    <row r="128" spans="1:3">
      <c r="A128" s="257">
        <v>42542</v>
      </c>
      <c r="B128" s="258" t="s">
        <v>1295</v>
      </c>
      <c r="C128" s="259">
        <v>130</v>
      </c>
    </row>
    <row r="129" spans="1:3">
      <c r="A129" s="257">
        <v>42503</v>
      </c>
      <c r="B129" s="275" t="s">
        <v>1296</v>
      </c>
      <c r="C129" s="192">
        <v>7269</v>
      </c>
    </row>
    <row r="130" spans="1:3">
      <c r="A130" s="288">
        <v>42553</v>
      </c>
      <c r="B130" s="256" t="s">
        <v>1297</v>
      </c>
      <c r="C130" s="256">
        <v>522</v>
      </c>
    </row>
    <row r="131" spans="1:3">
      <c r="A131" s="288">
        <v>42553</v>
      </c>
      <c r="B131" s="256" t="s">
        <v>1298</v>
      </c>
      <c r="C131" s="256">
        <v>104</v>
      </c>
    </row>
    <row r="132" spans="1:3">
      <c r="A132" s="257">
        <v>42590</v>
      </c>
      <c r="B132" s="255" t="s">
        <v>1299</v>
      </c>
      <c r="C132" s="256">
        <v>5000</v>
      </c>
    </row>
    <row r="133" spans="1:3">
      <c r="A133" s="181" t="s">
        <v>523</v>
      </c>
      <c r="B133" s="265" t="s">
        <v>1300</v>
      </c>
      <c r="C133" s="181">
        <v>200</v>
      </c>
    </row>
    <row r="134" spans="1:3">
      <c r="A134" s="181"/>
      <c r="B134" s="181"/>
      <c r="C134" s="181"/>
    </row>
    <row r="135" spans="1:3">
      <c r="A135" s="181"/>
      <c r="B135" s="181"/>
      <c r="C135" s="181"/>
    </row>
    <row r="136" spans="1:3">
      <c r="A136" s="181"/>
      <c r="B136" s="181" t="s">
        <v>1301</v>
      </c>
      <c r="C136" s="181"/>
    </row>
    <row r="137" spans="1:3">
      <c r="A137" s="181"/>
      <c r="B137" s="281" t="s">
        <v>1302</v>
      </c>
      <c r="C137" s="281">
        <v>25900</v>
      </c>
    </row>
    <row r="138" spans="1:3">
      <c r="A138" s="181"/>
      <c r="B138" s="281" t="s">
        <v>1303</v>
      </c>
      <c r="C138" s="281">
        <v>10487</v>
      </c>
    </row>
    <row r="139" spans="1:3">
      <c r="A139" s="181"/>
      <c r="B139" s="181" t="s">
        <v>1304</v>
      </c>
      <c r="C139" s="181">
        <v>4779</v>
      </c>
    </row>
    <row r="140" spans="1:3">
      <c r="A140" s="181"/>
      <c r="B140" s="181" t="s">
        <v>1305</v>
      </c>
      <c r="C140" s="181">
        <v>21147</v>
      </c>
    </row>
    <row r="141" spans="1:3">
      <c r="A141" s="181"/>
      <c r="B141" s="181" t="s">
        <v>1306</v>
      </c>
      <c r="C141" s="181">
        <v>17435</v>
      </c>
    </row>
    <row r="142" spans="1:3">
      <c r="A142" s="181"/>
      <c r="B142" s="97" t="s">
        <v>1307</v>
      </c>
      <c r="C142" s="97">
        <v>10487</v>
      </c>
    </row>
    <row r="143" spans="1:3">
      <c r="A143" s="181"/>
      <c r="B143" s="181" t="s">
        <v>1308</v>
      </c>
      <c r="C143" s="181">
        <f>C142+C141+C140+C139+C138+C137+C34+11000</f>
        <v>408237.73</v>
      </c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2:B42"/>
    <mergeCell ref="A43:B43"/>
    <mergeCell ref="A59:B59"/>
    <mergeCell ref="A67:B67"/>
    <mergeCell ref="A74:B74"/>
    <mergeCell ref="A81:B81"/>
    <mergeCell ref="A93:B93"/>
  </mergeCells>
  <hyperlinks>
    <hyperlink ref="A1" location="合同!A1" display="合同目录"/>
    <hyperlink ref="B3" location="谢剑云!A1" display="九方57°湘"/>
  </hyperlinks>
  <pageMargins left="0.313888888888889" right="0.196527777777778" top="1" bottom="1" header="0.5" footer="0.5"/>
  <pageSetup paperSize="9" orientation="portrait" horizontalDpi="180" verticalDpi="18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5"/>
  <sheetViews>
    <sheetView topLeftCell="A16" workbookViewId="0">
      <selection activeCell="C22" sqref="C22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1309</v>
      </c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324025.6</v>
      </c>
      <c r="B15" s="22"/>
      <c r="C15" s="15"/>
      <c r="D15" s="23">
        <v>324025.6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42517</v>
      </c>
      <c r="C20" s="32">
        <v>300000</v>
      </c>
      <c r="D20" s="2"/>
      <c r="E20" s="2"/>
      <c r="F20" s="2"/>
    </row>
    <row r="21" spans="1:6">
      <c r="A21" s="8" t="s">
        <v>397</v>
      </c>
      <c r="B21" s="33">
        <v>42641</v>
      </c>
      <c r="C21" s="30">
        <v>80000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380000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-55974.4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125012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10000</v>
      </c>
      <c r="D35" s="2"/>
      <c r="E35" s="2"/>
      <c r="F35" s="2"/>
    </row>
    <row r="36" spans="1:6">
      <c r="A36" s="47">
        <v>42498</v>
      </c>
      <c r="B36" s="211" t="s">
        <v>1310</v>
      </c>
      <c r="C36" s="49">
        <v>3000</v>
      </c>
      <c r="D36" s="2"/>
      <c r="E36" s="2"/>
      <c r="F36" s="2"/>
    </row>
    <row r="37" ht="14.25" spans="1:6">
      <c r="A37" s="124">
        <v>42542</v>
      </c>
      <c r="B37" s="201" t="s">
        <v>1311</v>
      </c>
      <c r="C37" s="155">
        <v>5000</v>
      </c>
      <c r="D37" s="2"/>
      <c r="E37" s="2"/>
      <c r="F37" s="2"/>
    </row>
    <row r="38" ht="14.25" spans="1:6">
      <c r="A38" s="124">
        <v>42565</v>
      </c>
      <c r="B38" s="154" t="s">
        <v>1312</v>
      </c>
      <c r="C38" s="155">
        <v>2000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C41+C71+C81+C93+C103+C113+C124</f>
        <v>115012</v>
      </c>
      <c r="D40" s="2"/>
      <c r="E40" s="2"/>
      <c r="F40" s="2"/>
    </row>
    <row r="41" spans="1:6">
      <c r="A41" s="44" t="s">
        <v>406</v>
      </c>
      <c r="B41" s="45"/>
      <c r="C41" s="46">
        <f>C44+C45+C46+C47+C48+C49+C50+C51+C52+C53+C54+C55</f>
        <v>94920</v>
      </c>
      <c r="D41" s="2"/>
      <c r="E41" s="2"/>
      <c r="F41" s="2"/>
    </row>
    <row r="42" s="219" customFormat="1" ht="16.5" customHeight="1" spans="1:5">
      <c r="A42" s="220">
        <v>42485</v>
      </c>
      <c r="B42" s="221" t="s">
        <v>1313</v>
      </c>
      <c r="C42" s="137">
        <v>5000</v>
      </c>
      <c r="E42" s="222"/>
    </row>
    <row r="43" s="219" customFormat="1" ht="16.5" customHeight="1" spans="1:5">
      <c r="A43" s="220">
        <v>42485</v>
      </c>
      <c r="B43" s="221" t="s">
        <v>1314</v>
      </c>
      <c r="C43" s="137">
        <v>2080</v>
      </c>
      <c r="E43" s="222"/>
    </row>
    <row r="44" ht="14.25" spans="1:6">
      <c r="A44" s="223">
        <v>42490</v>
      </c>
      <c r="B44" s="200" t="s">
        <v>1315</v>
      </c>
      <c r="C44" s="224">
        <v>2240</v>
      </c>
      <c r="D44" s="2"/>
      <c r="E44" s="2"/>
      <c r="F44" s="2"/>
    </row>
    <row r="45" ht="14.25" spans="1:6">
      <c r="A45" s="223">
        <v>42490</v>
      </c>
      <c r="B45" s="200" t="s">
        <v>1316</v>
      </c>
      <c r="C45" s="224">
        <v>20000</v>
      </c>
      <c r="D45" s="2"/>
      <c r="E45" s="2"/>
      <c r="F45" s="2"/>
    </row>
    <row r="46" ht="14.25" spans="1:6">
      <c r="A46" s="223">
        <v>42490</v>
      </c>
      <c r="B46" s="200" t="s">
        <v>1317</v>
      </c>
      <c r="C46" s="224">
        <v>2900</v>
      </c>
      <c r="D46" s="2"/>
      <c r="E46" s="2"/>
      <c r="F46" s="2"/>
    </row>
    <row r="47" spans="1:6">
      <c r="A47" s="31">
        <v>42498</v>
      </c>
      <c r="B47" s="211" t="s">
        <v>1318</v>
      </c>
      <c r="C47" s="173">
        <v>2560</v>
      </c>
      <c r="D47" s="2"/>
      <c r="E47" s="2"/>
      <c r="F47" s="2"/>
    </row>
    <row r="48" spans="1:6">
      <c r="A48" s="31">
        <v>42498</v>
      </c>
      <c r="B48" s="211" t="s">
        <v>1319</v>
      </c>
      <c r="C48" s="173">
        <v>4300</v>
      </c>
      <c r="D48" s="2"/>
      <c r="E48" s="2"/>
      <c r="F48" s="2"/>
    </row>
    <row r="49" spans="1:6">
      <c r="A49" s="31">
        <v>42498</v>
      </c>
      <c r="B49" s="211" t="s">
        <v>1320</v>
      </c>
      <c r="C49" s="173">
        <v>5000</v>
      </c>
      <c r="D49" s="2"/>
      <c r="E49" s="2"/>
      <c r="F49" s="2"/>
    </row>
    <row r="50" spans="1:6">
      <c r="A50" s="31">
        <v>42498</v>
      </c>
      <c r="B50" s="211" t="s">
        <v>1321</v>
      </c>
      <c r="C50" s="173">
        <v>20000</v>
      </c>
      <c r="D50" s="2"/>
      <c r="E50" s="2"/>
      <c r="F50" s="2"/>
    </row>
    <row r="51" spans="1:6">
      <c r="A51" s="31">
        <v>42498</v>
      </c>
      <c r="B51" s="211" t="s">
        <v>1322</v>
      </c>
      <c r="C51" s="173">
        <v>3000</v>
      </c>
      <c r="D51" s="2"/>
      <c r="E51" s="2"/>
      <c r="F51" s="2"/>
    </row>
    <row r="52" ht="14.25" spans="1:6">
      <c r="A52" s="223">
        <v>42504</v>
      </c>
      <c r="B52" s="200" t="s">
        <v>1323</v>
      </c>
      <c r="C52" s="224">
        <v>1920</v>
      </c>
      <c r="D52" s="2"/>
      <c r="E52" s="2"/>
      <c r="F52" s="2"/>
    </row>
    <row r="53" ht="14.25" spans="1:6">
      <c r="A53" s="223">
        <v>42504</v>
      </c>
      <c r="B53" s="200" t="s">
        <v>1324</v>
      </c>
      <c r="C53" s="224">
        <v>20000</v>
      </c>
      <c r="D53" s="2"/>
      <c r="E53" s="2"/>
      <c r="F53" s="2"/>
    </row>
    <row r="54" ht="14.25" spans="1:6">
      <c r="A54" s="223">
        <v>42504</v>
      </c>
      <c r="B54" s="200" t="s">
        <v>1325</v>
      </c>
      <c r="C54" s="224">
        <v>3000</v>
      </c>
      <c r="D54" s="2"/>
      <c r="E54" s="2"/>
      <c r="F54" s="2"/>
    </row>
    <row r="55" ht="14.25" spans="1:6">
      <c r="A55" s="223">
        <v>42504</v>
      </c>
      <c r="B55" s="200" t="s">
        <v>1326</v>
      </c>
      <c r="C55" s="224">
        <v>10000</v>
      </c>
      <c r="D55" s="2"/>
      <c r="E55" s="2"/>
      <c r="F55" s="2"/>
    </row>
    <row r="56" ht="14.25" spans="1:6">
      <c r="A56" s="197">
        <v>42511</v>
      </c>
      <c r="B56" s="202" t="s">
        <v>1327</v>
      </c>
      <c r="C56" s="203">
        <v>5000</v>
      </c>
      <c r="D56" s="2"/>
      <c r="E56" s="2"/>
      <c r="F56" s="2"/>
    </row>
    <row r="57" ht="14.25" spans="1:6">
      <c r="A57" s="197">
        <v>42511</v>
      </c>
      <c r="B57" s="202" t="s">
        <v>1328</v>
      </c>
      <c r="C57" s="203">
        <v>10000</v>
      </c>
      <c r="D57" s="2"/>
      <c r="E57" s="2"/>
      <c r="F57" s="2"/>
    </row>
    <row r="58" ht="14.25" spans="1:6">
      <c r="A58" s="197">
        <v>42511</v>
      </c>
      <c r="B58" s="202" t="s">
        <v>1329</v>
      </c>
      <c r="C58" s="203">
        <v>5000</v>
      </c>
      <c r="D58" s="2"/>
      <c r="E58" s="2"/>
      <c r="F58" s="2"/>
    </row>
    <row r="59" ht="14.25" spans="1:6">
      <c r="A59" s="197">
        <v>42511</v>
      </c>
      <c r="B59" s="202" t="s">
        <v>1330</v>
      </c>
      <c r="C59" s="203">
        <v>5000</v>
      </c>
      <c r="D59" s="2"/>
      <c r="E59" s="2"/>
      <c r="F59" s="2"/>
    </row>
    <row r="60" ht="14.25" spans="1:6">
      <c r="A60" s="124">
        <v>42584</v>
      </c>
      <c r="B60" s="194" t="s">
        <v>1331</v>
      </c>
      <c r="C60" s="137">
        <v>3530</v>
      </c>
      <c r="D60" s="2"/>
      <c r="E60" s="2"/>
      <c r="F60" s="2"/>
    </row>
    <row r="61" ht="14.25" spans="1:6">
      <c r="A61" s="124">
        <v>42584</v>
      </c>
      <c r="B61" s="194" t="s">
        <v>1332</v>
      </c>
      <c r="C61" s="137">
        <v>2608</v>
      </c>
      <c r="D61" s="2"/>
      <c r="E61" s="2"/>
      <c r="F61" s="2"/>
    </row>
    <row r="62" ht="14.25" spans="1:6">
      <c r="A62" s="124">
        <v>42584</v>
      </c>
      <c r="B62" s="194" t="s">
        <v>1333</v>
      </c>
      <c r="C62" s="137">
        <v>18870</v>
      </c>
      <c r="D62" s="2"/>
      <c r="E62" s="2"/>
      <c r="F62" s="2"/>
    </row>
    <row r="63" ht="14.25" spans="1:6">
      <c r="A63" s="124">
        <v>42584</v>
      </c>
      <c r="B63" s="194" t="s">
        <v>1334</v>
      </c>
      <c r="C63" s="137">
        <v>6300</v>
      </c>
      <c r="D63" s="2"/>
      <c r="E63" s="2"/>
      <c r="F63" s="2"/>
    </row>
    <row r="64" ht="14.25" spans="1:6">
      <c r="A64" s="124">
        <v>42584</v>
      </c>
      <c r="B64" s="194" t="s">
        <v>1335</v>
      </c>
      <c r="C64" s="137">
        <v>16328</v>
      </c>
      <c r="D64" s="2"/>
      <c r="E64" s="2"/>
      <c r="F64" s="2"/>
    </row>
    <row r="65" ht="14.25" spans="1:6">
      <c r="A65" s="124">
        <v>42609</v>
      </c>
      <c r="B65" s="154" t="s">
        <v>1336</v>
      </c>
      <c r="C65" s="155">
        <v>1350</v>
      </c>
      <c r="D65" s="2"/>
      <c r="E65" s="2"/>
      <c r="F65" s="2"/>
    </row>
    <row r="66" ht="14.25" spans="1:6">
      <c r="A66" s="124">
        <v>42609</v>
      </c>
      <c r="B66" s="154" t="s">
        <v>1337</v>
      </c>
      <c r="C66" s="155">
        <v>4937</v>
      </c>
      <c r="D66" s="2"/>
      <c r="E66" s="2"/>
      <c r="F66" s="2"/>
    </row>
    <row r="67" ht="14.25" spans="1:6">
      <c r="A67" s="124">
        <v>42609</v>
      </c>
      <c r="B67" s="154" t="s">
        <v>1338</v>
      </c>
      <c r="C67" s="155">
        <v>1629</v>
      </c>
      <c r="D67" s="2"/>
      <c r="E67" s="2"/>
      <c r="F67" s="2"/>
    </row>
    <row r="68" ht="14.25" spans="1:6">
      <c r="A68" s="124">
        <v>42609</v>
      </c>
      <c r="B68" s="154" t="s">
        <v>1339</v>
      </c>
      <c r="C68" s="155">
        <v>435</v>
      </c>
      <c r="D68" s="2"/>
      <c r="E68" s="2"/>
      <c r="F68" s="2"/>
    </row>
    <row r="69" ht="14.25" spans="1:6">
      <c r="A69" s="225"/>
      <c r="B69" s="226"/>
      <c r="C69" s="227"/>
      <c r="D69" s="2"/>
      <c r="E69" s="2"/>
      <c r="F69" s="2"/>
    </row>
    <row r="70" ht="14.25" spans="1:6">
      <c r="A70" s="225"/>
      <c r="B70" s="226"/>
      <c r="C70" s="227"/>
      <c r="D70" s="2"/>
      <c r="E70" s="2"/>
      <c r="F70" s="2"/>
    </row>
    <row r="71" spans="1:6">
      <c r="A71" s="228" t="s">
        <v>408</v>
      </c>
      <c r="B71" s="229"/>
      <c r="C71" s="46">
        <f>C72+C73+C75+C74+C76+C77+C78+C79+C80</f>
        <v>0</v>
      </c>
      <c r="D71" s="2"/>
      <c r="E71" s="2"/>
      <c r="F71" s="2"/>
    </row>
    <row r="72" ht="14.25" spans="1:6">
      <c r="A72" s="59"/>
      <c r="B72" s="61"/>
      <c r="C72" s="62"/>
      <c r="D72" s="2"/>
      <c r="E72" s="2"/>
      <c r="F72" s="2"/>
    </row>
    <row r="73" ht="16.5" spans="1:6">
      <c r="A73" s="58"/>
      <c r="B73" s="57"/>
      <c r="C73" s="63"/>
      <c r="D73" s="2"/>
      <c r="E73" s="2"/>
      <c r="F73" s="2"/>
    </row>
    <row r="74" ht="16.5" spans="1:6">
      <c r="A74" s="58"/>
      <c r="B74" s="57"/>
      <c r="C74" s="63"/>
      <c r="D74" s="2"/>
      <c r="E74" s="2"/>
      <c r="F74" s="2"/>
    </row>
    <row r="75" ht="16.5" spans="1:6">
      <c r="A75" s="58"/>
      <c r="B75" s="57"/>
      <c r="C75" s="63"/>
      <c r="D75" s="2"/>
      <c r="E75" s="2"/>
      <c r="F75" s="2"/>
    </row>
    <row r="76" ht="16.5" spans="1:6">
      <c r="A76" s="58"/>
      <c r="B76" s="57"/>
      <c r="C76" s="63"/>
      <c r="D76" s="2"/>
      <c r="E76" s="2"/>
      <c r="F76" s="2"/>
    </row>
    <row r="77" ht="16.5" spans="1:6">
      <c r="A77" s="58"/>
      <c r="B77" s="57"/>
      <c r="C77" s="63"/>
      <c r="D77" s="2"/>
      <c r="E77" s="2"/>
      <c r="F77" s="2"/>
    </row>
    <row r="78" ht="14.25" spans="1:6">
      <c r="A78" s="58"/>
      <c r="B78" s="64"/>
      <c r="C78" s="30"/>
      <c r="D78" s="2"/>
      <c r="E78" s="2"/>
      <c r="F78" s="2"/>
    </row>
    <row r="79" ht="14.25" spans="1:6">
      <c r="A79" s="58"/>
      <c r="B79" s="64"/>
      <c r="C79" s="30"/>
      <c r="D79" s="2"/>
      <c r="E79" s="2"/>
      <c r="F79" s="2"/>
    </row>
    <row r="80" spans="1:6">
      <c r="A80" s="65"/>
      <c r="B80" s="66"/>
      <c r="C80" s="67"/>
      <c r="D80" s="2"/>
      <c r="E80" s="2"/>
      <c r="F80" s="2"/>
    </row>
    <row r="81" spans="1:6">
      <c r="A81" s="44" t="s">
        <v>412</v>
      </c>
      <c r="B81" s="45"/>
      <c r="C81" s="46">
        <f>C82+C83+C84+C85+C86+C87+C88+C89+C90+C91+C92</f>
        <v>0</v>
      </c>
      <c r="D81" s="2"/>
      <c r="E81" s="2"/>
      <c r="F81" s="2"/>
    </row>
    <row r="82" spans="1:6">
      <c r="A82" s="59"/>
      <c r="B82" s="57"/>
      <c r="C82" s="60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7"/>
      <c r="C85" s="68"/>
      <c r="D85" s="2"/>
      <c r="E85" s="2"/>
      <c r="F85" s="2"/>
    </row>
    <row r="86" spans="1:6">
      <c r="A86" s="58"/>
      <c r="B86" s="57"/>
      <c r="C86" s="30"/>
      <c r="D86" s="2"/>
      <c r="E86" s="2"/>
      <c r="F86" s="2"/>
    </row>
    <row r="87" spans="1:6">
      <c r="A87" s="59"/>
      <c r="B87" s="56"/>
      <c r="C87" s="68"/>
      <c r="D87" s="2"/>
      <c r="E87" s="2"/>
      <c r="F87" s="2"/>
    </row>
    <row r="88" spans="1:6">
      <c r="A88" s="59"/>
      <c r="B88" s="56"/>
      <c r="C88" s="68"/>
      <c r="D88" s="2"/>
      <c r="E88" s="2"/>
      <c r="F88" s="2"/>
    </row>
    <row r="89" spans="1:6">
      <c r="A89" s="59"/>
      <c r="B89" s="56"/>
      <c r="C89" s="68"/>
      <c r="D89" s="2"/>
      <c r="E89" s="2"/>
      <c r="F89" s="2"/>
    </row>
    <row r="90" spans="1:6">
      <c r="A90" s="59"/>
      <c r="B90" s="56"/>
      <c r="C90" s="68"/>
      <c r="D90" s="2"/>
      <c r="E90" s="2"/>
      <c r="F90" s="2"/>
    </row>
    <row r="91" spans="1:6">
      <c r="A91" s="58"/>
      <c r="B91" s="56"/>
      <c r="C91" s="30"/>
      <c r="D91" s="2"/>
      <c r="E91" s="2"/>
      <c r="F91" s="2"/>
    </row>
    <row r="92" spans="1:6">
      <c r="A92" s="69"/>
      <c r="B92" s="70"/>
      <c r="C92" s="71"/>
      <c r="D92" s="2"/>
      <c r="E92" s="2"/>
      <c r="F92" s="2"/>
    </row>
    <row r="93" spans="1:6">
      <c r="A93" s="44" t="s">
        <v>413</v>
      </c>
      <c r="B93" s="45"/>
      <c r="C93" s="46">
        <f>C94+C95+C96+C97+C98+C99+C100+C101+C102</f>
        <v>0</v>
      </c>
      <c r="D93" s="2"/>
      <c r="E93" s="2"/>
      <c r="F93" s="2"/>
    </row>
    <row r="94" spans="1:6">
      <c r="A94" s="59"/>
      <c r="B94" s="56"/>
      <c r="C94" s="68"/>
      <c r="D94" s="2"/>
      <c r="E94" s="2"/>
      <c r="F94" s="2"/>
    </row>
    <row r="95" spans="1:6">
      <c r="A95" s="59"/>
      <c r="B95" s="56"/>
      <c r="C95" s="68"/>
      <c r="D95" s="2"/>
      <c r="E95" s="2"/>
      <c r="F95" s="2"/>
    </row>
    <row r="96" spans="1:6">
      <c r="A96" s="59"/>
      <c r="B96" s="56"/>
      <c r="C96" s="68"/>
      <c r="D96" s="2"/>
      <c r="E96" s="2"/>
      <c r="F96" s="2"/>
    </row>
    <row r="97" spans="1:6">
      <c r="A97" s="59"/>
      <c r="B97" s="56"/>
      <c r="C97" s="68"/>
      <c r="D97" s="2"/>
      <c r="E97" s="2"/>
      <c r="F97" s="2"/>
    </row>
    <row r="98" spans="1:6">
      <c r="A98" s="59"/>
      <c r="B98" s="56"/>
      <c r="C98" s="68"/>
      <c r="D98" s="2"/>
      <c r="E98" s="2"/>
      <c r="F98" s="2"/>
    </row>
    <row r="99" spans="1:6">
      <c r="A99" s="59"/>
      <c r="B99" s="56"/>
      <c r="C99" s="68"/>
      <c r="D99" s="2"/>
      <c r="E99" s="2"/>
      <c r="F99" s="2"/>
    </row>
    <row r="100" spans="1:6">
      <c r="A100" s="59"/>
      <c r="B100" s="56"/>
      <c r="C100" s="68"/>
      <c r="D100" s="2"/>
      <c r="E100" s="2"/>
      <c r="F100" s="2"/>
    </row>
    <row r="101" spans="1:6">
      <c r="A101" s="59"/>
      <c r="B101" s="56"/>
      <c r="C101" s="68"/>
      <c r="D101" s="2"/>
      <c r="E101" s="2"/>
      <c r="F101" s="2"/>
    </row>
    <row r="102" spans="1:6">
      <c r="A102" s="50"/>
      <c r="B102" s="51"/>
      <c r="C102" s="46"/>
      <c r="D102" s="2"/>
      <c r="E102" s="2"/>
      <c r="F102" s="2"/>
    </row>
    <row r="103" spans="1:6">
      <c r="A103" s="44" t="s">
        <v>415</v>
      </c>
      <c r="B103" s="45"/>
      <c r="C103" s="46">
        <f>C104+C105+C106+C107+C108+C109+C110+C111+C112</f>
        <v>0</v>
      </c>
      <c r="D103" s="2"/>
      <c r="E103" s="2"/>
      <c r="F103" s="2"/>
    </row>
    <row r="104" spans="1:6">
      <c r="A104" s="59"/>
      <c r="B104" s="57"/>
      <c r="C104" s="60"/>
      <c r="D104" s="2"/>
      <c r="E104" s="2"/>
      <c r="F104" s="2"/>
    </row>
    <row r="105" spans="1:6">
      <c r="A105" s="59"/>
      <c r="B105" s="57"/>
      <c r="C105" s="60"/>
      <c r="D105" s="2"/>
      <c r="E105" s="2"/>
      <c r="F105" s="2"/>
    </row>
    <row r="106" spans="1:6">
      <c r="A106" s="59"/>
      <c r="B106" s="57"/>
      <c r="C106" s="60"/>
      <c r="D106" s="2"/>
      <c r="E106" s="2"/>
      <c r="F106" s="2"/>
    </row>
    <row r="107" spans="1:6">
      <c r="A107" s="59"/>
      <c r="B107" s="57"/>
      <c r="C107" s="60"/>
      <c r="D107" s="2"/>
      <c r="E107" s="2"/>
      <c r="F107" s="2"/>
    </row>
    <row r="108" spans="1:6">
      <c r="A108" s="59"/>
      <c r="B108" s="57"/>
      <c r="C108" s="60"/>
      <c r="D108" s="2"/>
      <c r="E108" s="2"/>
      <c r="F108" s="2"/>
    </row>
    <row r="109" spans="1:6">
      <c r="A109" s="59"/>
      <c r="B109" s="57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72"/>
      <c r="B112" s="73"/>
      <c r="C112" s="49"/>
      <c r="D112" s="2"/>
      <c r="E112" s="2"/>
      <c r="F112" s="2"/>
    </row>
    <row r="113" ht="14.25" spans="1:6">
      <c r="A113" s="74" t="s">
        <v>416</v>
      </c>
      <c r="B113" s="75"/>
      <c r="C113" s="46">
        <f>C114+C116+C115+C117+C118+C119+C120+C121+C122+C123</f>
        <v>6240</v>
      </c>
      <c r="D113" s="76"/>
      <c r="E113" s="76"/>
      <c r="F113" s="76"/>
    </row>
    <row r="114" ht="14.25" spans="1:6">
      <c r="A114" s="197">
        <v>42511</v>
      </c>
      <c r="B114" s="202" t="s">
        <v>1340</v>
      </c>
      <c r="C114" s="203">
        <v>4160</v>
      </c>
      <c r="D114" s="2"/>
      <c r="E114" s="2"/>
      <c r="F114" s="2"/>
    </row>
    <row r="115" ht="14.25" spans="1:6">
      <c r="A115" s="197">
        <v>42525</v>
      </c>
      <c r="B115" s="207" t="s">
        <v>1341</v>
      </c>
      <c r="C115" s="155">
        <v>2080</v>
      </c>
      <c r="D115" s="2"/>
      <c r="E115" s="2"/>
      <c r="F115" s="2"/>
    </row>
    <row r="116" spans="1:6">
      <c r="A116" s="58"/>
      <c r="B116" s="56"/>
      <c r="C116" s="30"/>
      <c r="D116" s="2"/>
      <c r="E116" s="2"/>
      <c r="F116" s="2"/>
    </row>
    <row r="117" spans="1:6">
      <c r="A117" s="58"/>
      <c r="B117" s="56"/>
      <c r="C117" s="30"/>
      <c r="D117" s="2"/>
      <c r="E117" s="2"/>
      <c r="F117" s="2"/>
    </row>
    <row r="118" spans="1:6">
      <c r="A118" s="58"/>
      <c r="B118" s="56"/>
      <c r="C118" s="30"/>
      <c r="D118" s="2"/>
      <c r="E118" s="2"/>
      <c r="F118" s="2"/>
    </row>
    <row r="119" spans="1:6">
      <c r="A119" s="58"/>
      <c r="B119" s="56"/>
      <c r="C119" s="30"/>
      <c r="D119" s="2"/>
      <c r="E119" s="2"/>
      <c r="F119" s="2"/>
    </row>
    <row r="120" spans="1:6">
      <c r="A120" s="58" t="s">
        <v>296</v>
      </c>
      <c r="B120" s="56"/>
      <c r="C120" s="30"/>
      <c r="D120" s="2"/>
      <c r="E120" s="2"/>
      <c r="F120" s="2"/>
    </row>
    <row r="121" spans="1:6">
      <c r="A121" s="59"/>
      <c r="B121" s="56"/>
      <c r="C121" s="30"/>
      <c r="D121" s="2"/>
      <c r="E121" s="2"/>
      <c r="F121" s="2"/>
    </row>
    <row r="122" ht="14.25" spans="1:6">
      <c r="A122" s="58"/>
      <c r="B122" s="77"/>
      <c r="C122" s="30"/>
      <c r="D122" s="2"/>
      <c r="E122" s="2"/>
      <c r="F122" s="2"/>
    </row>
    <row r="123" spans="1:6">
      <c r="A123" s="72"/>
      <c r="B123" s="73"/>
      <c r="C123" s="49"/>
      <c r="D123" s="2"/>
      <c r="E123" s="2"/>
      <c r="F123" s="2"/>
    </row>
    <row r="124" spans="1:6">
      <c r="A124" s="44" t="s">
        <v>419</v>
      </c>
      <c r="B124" s="45"/>
      <c r="C124" s="46">
        <f>C125+C126+C127+C128+C129+C130+C131+C132+C133+C134</f>
        <v>13852</v>
      </c>
      <c r="D124" s="2"/>
      <c r="E124" s="2"/>
      <c r="F124" s="2"/>
    </row>
    <row r="125" ht="14.25" spans="1:6">
      <c r="A125" s="230">
        <v>42471</v>
      </c>
      <c r="B125" s="206" t="s">
        <v>1342</v>
      </c>
      <c r="C125" s="231">
        <v>270</v>
      </c>
      <c r="D125" s="2"/>
      <c r="E125" s="2"/>
      <c r="F125" s="2"/>
    </row>
    <row r="126" ht="14.25" spans="1:6">
      <c r="A126" s="230">
        <v>42476</v>
      </c>
      <c r="B126" s="232" t="s">
        <v>1343</v>
      </c>
      <c r="C126" s="233">
        <v>240</v>
      </c>
      <c r="D126" s="2"/>
      <c r="E126" s="2"/>
      <c r="F126" s="2"/>
    </row>
    <row r="127" ht="14.25" spans="1:6">
      <c r="A127" s="223">
        <v>42490</v>
      </c>
      <c r="B127" s="200" t="s">
        <v>1344</v>
      </c>
      <c r="C127" s="224">
        <v>1350</v>
      </c>
      <c r="D127" s="2"/>
      <c r="E127" s="2"/>
      <c r="F127" s="2"/>
    </row>
    <row r="128" ht="14.25" spans="1:6">
      <c r="A128" s="223">
        <v>42504</v>
      </c>
      <c r="B128" s="200" t="s">
        <v>1345</v>
      </c>
      <c r="C128" s="224">
        <v>856</v>
      </c>
      <c r="D128" s="2"/>
      <c r="E128" s="2"/>
      <c r="F128" s="2"/>
    </row>
    <row r="129" ht="14.25" spans="1:6">
      <c r="A129" s="223">
        <v>42504</v>
      </c>
      <c r="B129" s="200" t="s">
        <v>1346</v>
      </c>
      <c r="C129" s="224">
        <v>65</v>
      </c>
      <c r="D129" s="2"/>
      <c r="E129" s="2"/>
      <c r="F129" s="2"/>
    </row>
    <row r="130" ht="14.25" spans="1:6">
      <c r="A130" s="223">
        <v>42504</v>
      </c>
      <c r="B130" s="200" t="s">
        <v>1347</v>
      </c>
      <c r="C130" s="234">
        <v>860</v>
      </c>
      <c r="D130" s="2"/>
      <c r="E130" s="2"/>
      <c r="F130" s="2"/>
    </row>
    <row r="131" ht="14.25" spans="1:6">
      <c r="A131" s="230">
        <v>42503</v>
      </c>
      <c r="B131" s="206" t="s">
        <v>1348</v>
      </c>
      <c r="C131" s="231">
        <v>6216</v>
      </c>
      <c r="D131" s="2"/>
      <c r="E131" s="2"/>
      <c r="F131" s="2"/>
    </row>
    <row r="132" ht="14.25" spans="1:6">
      <c r="A132" s="197">
        <v>42513</v>
      </c>
      <c r="B132" s="82" t="s">
        <v>1349</v>
      </c>
      <c r="C132" s="235">
        <v>1000</v>
      </c>
      <c r="D132" s="2"/>
      <c r="E132" s="2"/>
      <c r="F132" s="2"/>
    </row>
    <row r="133" ht="14.25" spans="1:6">
      <c r="A133" s="197">
        <v>42518</v>
      </c>
      <c r="B133" s="149" t="s">
        <v>1350</v>
      </c>
      <c r="C133" s="126">
        <v>1345</v>
      </c>
      <c r="D133" s="2"/>
      <c r="E133" s="2"/>
      <c r="F133" s="2"/>
    </row>
    <row r="134" ht="14.25" spans="1:6">
      <c r="A134" s="197">
        <v>42525</v>
      </c>
      <c r="B134" s="207" t="s">
        <v>1351</v>
      </c>
      <c r="C134" s="155">
        <v>1650</v>
      </c>
      <c r="D134" s="2"/>
      <c r="E134" s="2"/>
      <c r="F134" s="2"/>
    </row>
    <row r="135" ht="14.25" spans="1:3">
      <c r="A135" s="197">
        <v>42525</v>
      </c>
      <c r="B135" s="207" t="s">
        <v>1352</v>
      </c>
      <c r="C135" s="155">
        <v>85</v>
      </c>
    </row>
    <row r="136" ht="14.25" spans="1:3">
      <c r="A136" s="124">
        <v>42548</v>
      </c>
      <c r="B136" s="189" t="s">
        <v>1353</v>
      </c>
      <c r="C136" s="155">
        <v>260</v>
      </c>
    </row>
    <row r="137" ht="14.25" spans="1:3">
      <c r="A137" s="124">
        <v>42562</v>
      </c>
      <c r="B137" s="202" t="s">
        <v>1354</v>
      </c>
      <c r="C137" s="137">
        <v>1120</v>
      </c>
    </row>
    <row r="145" ht="14.25" spans="1:3">
      <c r="A145" s="124">
        <v>42573</v>
      </c>
      <c r="B145" s="154" t="s">
        <v>1355</v>
      </c>
      <c r="C145" s="155">
        <v>2915</v>
      </c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71:B71"/>
    <mergeCell ref="A81:B81"/>
    <mergeCell ref="A93:B93"/>
    <mergeCell ref="A103:B103"/>
    <mergeCell ref="A124:B124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1"/>
  <sheetViews>
    <sheetView topLeftCell="A76" workbookViewId="0">
      <selection activeCell="B92" sqref="B92"/>
    </sheetView>
  </sheetViews>
  <sheetFormatPr defaultColWidth="9" defaultRowHeight="13.5" outlineLevelCol="5"/>
  <cols>
    <col min="1" max="1" width="12.625" customWidth="1"/>
    <col min="2" max="2" width="47.87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149</v>
      </c>
      <c r="C3" s="7" t="s">
        <v>367</v>
      </c>
      <c r="D3" s="8" t="s">
        <v>1356</v>
      </c>
      <c r="E3" s="8" t="s">
        <v>23</v>
      </c>
      <c r="F3" s="9">
        <v>13879705182</v>
      </c>
    </row>
    <row r="4" spans="1:6">
      <c r="A4" s="5" t="s">
        <v>3</v>
      </c>
      <c r="B4" s="6" t="s">
        <v>148</v>
      </c>
      <c r="C4" s="7" t="s">
        <v>368</v>
      </c>
      <c r="D4" s="10">
        <v>42486</v>
      </c>
      <c r="E4" s="8" t="s">
        <v>369</v>
      </c>
      <c r="F4" s="8"/>
    </row>
    <row r="5" spans="1:6">
      <c r="A5" s="5" t="s">
        <v>370</v>
      </c>
      <c r="B5" s="11">
        <v>180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0.799999302561811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424410.37</v>
      </c>
      <c r="B13" s="20"/>
      <c r="C13" s="21"/>
      <c r="D13" s="21">
        <f>A13+B13-C13</f>
        <v>424410.37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339528</v>
      </c>
      <c r="B15" s="22"/>
      <c r="C15" s="15"/>
      <c r="D15" s="23">
        <f>A15+B15-C15</f>
        <v>339528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42432</v>
      </c>
      <c r="C19" s="32">
        <v>6000</v>
      </c>
      <c r="D19" s="2"/>
      <c r="E19" s="2"/>
      <c r="F19" s="2"/>
    </row>
    <row r="20" spans="1:6">
      <c r="A20" s="8" t="s">
        <v>396</v>
      </c>
      <c r="B20" s="33">
        <v>42486</v>
      </c>
      <c r="C20" s="32">
        <v>30000</v>
      </c>
      <c r="D20" s="2"/>
      <c r="E20" s="2"/>
      <c r="F20" s="2"/>
    </row>
    <row r="21" spans="1:6">
      <c r="A21" s="8" t="s">
        <v>397</v>
      </c>
      <c r="B21" s="33">
        <v>42509</v>
      </c>
      <c r="C21" s="30">
        <v>130000</v>
      </c>
      <c r="D21" s="2"/>
      <c r="E21" s="2"/>
      <c r="F21" s="2"/>
    </row>
    <row r="22" spans="1:6">
      <c r="A22" s="8" t="s">
        <v>398</v>
      </c>
      <c r="B22" s="33">
        <v>8.29</v>
      </c>
      <c r="C22" s="30">
        <v>150000</v>
      </c>
      <c r="D22" s="2">
        <v>85</v>
      </c>
      <c r="E22" s="2"/>
      <c r="F22" s="2"/>
    </row>
    <row r="23" spans="1:6">
      <c r="A23" s="8" t="s">
        <v>399</v>
      </c>
      <c r="B23" s="33">
        <v>42616</v>
      </c>
      <c r="C23" s="30">
        <v>40000</v>
      </c>
      <c r="D23" s="2"/>
      <c r="E23" s="2"/>
      <c r="F23" s="2"/>
    </row>
    <row r="24" spans="1:6">
      <c r="A24" s="8" t="s">
        <v>400</v>
      </c>
      <c r="B24" s="12"/>
      <c r="C24" s="30">
        <f>SUM(C19:C23)</f>
        <v>356000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-16472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C35+C44</f>
        <v>204159</v>
      </c>
      <c r="D34" s="2"/>
      <c r="E34" s="2"/>
      <c r="F34" s="2"/>
    </row>
    <row r="35" spans="1:6">
      <c r="A35" s="44" t="s">
        <v>403</v>
      </c>
      <c r="B35" s="45"/>
      <c r="C35" s="46">
        <f>SUM(C36:C40)</f>
        <v>19887</v>
      </c>
      <c r="D35" s="2"/>
      <c r="E35" s="2"/>
      <c r="F35" s="2"/>
    </row>
    <row r="36" ht="14.25" spans="1:6">
      <c r="A36" s="197">
        <v>42513</v>
      </c>
      <c r="B36" s="202" t="s">
        <v>1357</v>
      </c>
      <c r="C36" s="203">
        <v>4000</v>
      </c>
      <c r="D36" s="2"/>
      <c r="E36" s="2"/>
      <c r="F36" s="2"/>
    </row>
    <row r="37" ht="14.25" spans="1:6">
      <c r="A37" s="197">
        <v>42525</v>
      </c>
      <c r="B37" s="207" t="s">
        <v>1358</v>
      </c>
      <c r="C37" s="155">
        <v>4300</v>
      </c>
      <c r="D37" s="2"/>
      <c r="E37" s="2"/>
      <c r="F37" s="2"/>
    </row>
    <row r="38" ht="14.25" spans="1:6">
      <c r="A38" s="124">
        <v>42616</v>
      </c>
      <c r="B38" s="146" t="s">
        <v>1359</v>
      </c>
      <c r="C38" s="147">
        <v>5000</v>
      </c>
      <c r="D38" s="2"/>
      <c r="E38" s="2"/>
      <c r="F38" s="2"/>
    </row>
    <row r="39" spans="1:6">
      <c r="A39" s="50"/>
      <c r="B39" s="208" t="s">
        <v>1360</v>
      </c>
      <c r="C39" s="112">
        <v>1587</v>
      </c>
      <c r="D39" s="2"/>
      <c r="E39" s="2"/>
      <c r="F39" s="2"/>
    </row>
    <row r="40" spans="1:6">
      <c r="A40" s="153" t="s">
        <v>1361</v>
      </c>
      <c r="B40" s="105" t="s">
        <v>1362</v>
      </c>
      <c r="C40" s="112">
        <v>5000</v>
      </c>
      <c r="D40" s="2"/>
      <c r="E40" s="2"/>
      <c r="F40" s="2"/>
    </row>
    <row r="41" spans="1:6">
      <c r="A41" s="153" t="s">
        <v>1361</v>
      </c>
      <c r="B41" s="209" t="s">
        <v>1363</v>
      </c>
      <c r="C41" s="112">
        <v>2000</v>
      </c>
      <c r="D41" s="2"/>
      <c r="E41" s="2"/>
      <c r="F41" s="2"/>
    </row>
    <row r="42" spans="1:6">
      <c r="A42" s="50"/>
      <c r="B42" s="210"/>
      <c r="C42" s="112"/>
      <c r="D42" s="2"/>
      <c r="E42" s="2"/>
      <c r="F42" s="2"/>
    </row>
    <row r="43" spans="1:6">
      <c r="A43" s="50"/>
      <c r="B43" s="51"/>
      <c r="C43" s="46"/>
      <c r="D43" s="2"/>
      <c r="E43" s="2"/>
      <c r="F43" s="2"/>
    </row>
    <row r="44" spans="1:6">
      <c r="A44" s="44" t="s">
        <v>405</v>
      </c>
      <c r="B44" s="45"/>
      <c r="C44" s="46">
        <f>C45+C58+C68+C80+C96+C106+C117</f>
        <v>184272</v>
      </c>
      <c r="D44" s="2"/>
      <c r="E44" s="2"/>
      <c r="F44" s="2"/>
    </row>
    <row r="45" spans="1:6">
      <c r="A45" s="44" t="s">
        <v>406</v>
      </c>
      <c r="B45" s="45"/>
      <c r="C45" s="46">
        <f>C46+C47+C48+C49+C50+C51+C52+C53+C54+C55+C56+C57</f>
        <v>56363</v>
      </c>
      <c r="D45" s="2"/>
      <c r="E45" s="2"/>
      <c r="F45" s="2"/>
    </row>
    <row r="46" ht="14.25" spans="1:6">
      <c r="A46" s="197">
        <v>42512</v>
      </c>
      <c r="B46" s="202" t="s">
        <v>1364</v>
      </c>
      <c r="C46" s="203">
        <v>1000</v>
      </c>
      <c r="D46" s="2"/>
      <c r="E46" s="2"/>
      <c r="F46" s="2"/>
    </row>
    <row r="47" ht="14.25" spans="1:6">
      <c r="A47" s="124">
        <v>42540</v>
      </c>
      <c r="B47" s="201" t="s">
        <v>1365</v>
      </c>
      <c r="C47" s="155">
        <v>3000</v>
      </c>
      <c r="D47" s="2"/>
      <c r="E47" s="2"/>
      <c r="F47" s="2"/>
    </row>
    <row r="48" ht="14.25" spans="1:6">
      <c r="A48" s="124">
        <v>42540</v>
      </c>
      <c r="B48" s="201" t="s">
        <v>1366</v>
      </c>
      <c r="C48" s="155">
        <v>3000</v>
      </c>
      <c r="D48" s="2"/>
      <c r="E48" s="2"/>
      <c r="F48" s="2"/>
    </row>
    <row r="49" ht="14.25" spans="1:6">
      <c r="A49" s="124">
        <v>42562</v>
      </c>
      <c r="B49" s="194" t="s">
        <v>1367</v>
      </c>
      <c r="C49" s="155">
        <v>3000</v>
      </c>
      <c r="D49" s="2"/>
      <c r="E49" s="2"/>
      <c r="F49" s="2"/>
    </row>
    <row r="50" ht="14.25" spans="1:6">
      <c r="A50" s="124">
        <v>42596</v>
      </c>
      <c r="B50" s="82" t="s">
        <v>1368</v>
      </c>
      <c r="C50" s="126">
        <v>3000</v>
      </c>
      <c r="D50" s="2"/>
      <c r="E50" s="2"/>
      <c r="F50" s="2"/>
    </row>
    <row r="51" ht="14.25" spans="1:6">
      <c r="A51" s="124">
        <v>42565</v>
      </c>
      <c r="B51" s="154" t="s">
        <v>1369</v>
      </c>
      <c r="C51" s="155">
        <v>14863</v>
      </c>
      <c r="D51" s="2"/>
      <c r="E51" s="2"/>
      <c r="F51" s="2"/>
    </row>
    <row r="52" ht="14.25" spans="1:6">
      <c r="A52" s="124">
        <v>42616</v>
      </c>
      <c r="B52" s="146" t="s">
        <v>1370</v>
      </c>
      <c r="C52" s="147">
        <v>20000</v>
      </c>
      <c r="D52" s="2"/>
      <c r="E52" s="2"/>
      <c r="F52" s="2"/>
    </row>
    <row r="53" spans="1:6">
      <c r="A53" s="31" t="s">
        <v>669</v>
      </c>
      <c r="B53" s="99" t="s">
        <v>1371</v>
      </c>
      <c r="C53" s="32">
        <v>3000</v>
      </c>
      <c r="D53" s="2"/>
      <c r="E53" s="2"/>
      <c r="F53" s="2"/>
    </row>
    <row r="54" spans="1:6">
      <c r="A54" s="31" t="s">
        <v>669</v>
      </c>
      <c r="B54" s="99" t="s">
        <v>1371</v>
      </c>
      <c r="C54" s="32">
        <v>1500</v>
      </c>
      <c r="D54" s="2"/>
      <c r="E54" s="2"/>
      <c r="F54" s="2"/>
    </row>
    <row r="55" spans="1:6">
      <c r="A55" s="31" t="s">
        <v>523</v>
      </c>
      <c r="B55" s="81" t="s">
        <v>1372</v>
      </c>
      <c r="C55" s="32">
        <v>4000</v>
      </c>
      <c r="D55" s="2"/>
      <c r="E55" s="2"/>
      <c r="F55" s="2"/>
    </row>
    <row r="56" spans="1:6">
      <c r="A56" s="58"/>
      <c r="B56" s="57"/>
      <c r="C56" s="30"/>
      <c r="D56" s="2"/>
      <c r="E56" s="2"/>
      <c r="F56" s="2"/>
    </row>
    <row r="57" spans="1:6">
      <c r="A57" s="59"/>
      <c r="B57" s="57"/>
      <c r="C57" s="60"/>
      <c r="D57" s="2"/>
      <c r="E57" s="2"/>
      <c r="F57" s="2"/>
    </row>
    <row r="58" spans="1:6">
      <c r="A58" s="44" t="s">
        <v>408</v>
      </c>
      <c r="B58" s="45"/>
      <c r="C58" s="46">
        <f>C59+C60+C62+C61+C63+C64+C65+C66+C67</f>
        <v>6480</v>
      </c>
      <c r="D58" s="2"/>
      <c r="E58" s="2"/>
      <c r="F58" s="2"/>
    </row>
    <row r="59" ht="14.25" spans="1:6">
      <c r="A59" s="124">
        <v>42655</v>
      </c>
      <c r="B59" s="125" t="s">
        <v>1373</v>
      </c>
      <c r="C59" s="126">
        <v>1800</v>
      </c>
      <c r="D59" s="2"/>
      <c r="E59" s="2"/>
      <c r="F59" s="2"/>
    </row>
    <row r="60" ht="14.25" spans="1:6">
      <c r="A60" s="124">
        <v>42655</v>
      </c>
      <c r="B60" s="125" t="s">
        <v>1374</v>
      </c>
      <c r="C60" s="126">
        <v>4680</v>
      </c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6.5" spans="1:6">
      <c r="A63" s="58"/>
      <c r="B63" s="57"/>
      <c r="C63" s="63"/>
      <c r="D63" s="2"/>
      <c r="E63" s="2"/>
      <c r="F63" s="2"/>
    </row>
    <row r="64" ht="16.5" spans="1:6">
      <c r="A64" s="58"/>
      <c r="B64" s="57"/>
      <c r="C64" s="63"/>
      <c r="D64" s="2"/>
      <c r="E64" s="2"/>
      <c r="F64" s="2"/>
    </row>
    <row r="65" ht="14.25" spans="1:6">
      <c r="A65" s="58"/>
      <c r="B65" s="64"/>
      <c r="C65" s="30"/>
      <c r="D65" s="2"/>
      <c r="E65" s="2"/>
      <c r="F65" s="2"/>
    </row>
    <row r="66" ht="14.25" spans="1:6">
      <c r="A66" s="58"/>
      <c r="B66" s="64"/>
      <c r="C66" s="30"/>
      <c r="D66" s="2"/>
      <c r="E66" s="2"/>
      <c r="F66" s="2"/>
    </row>
    <row r="67" spans="1:6">
      <c r="A67" s="65"/>
      <c r="B67" s="66"/>
      <c r="C67" s="67"/>
      <c r="D67" s="2"/>
      <c r="E67" s="2"/>
      <c r="F67" s="2"/>
    </row>
    <row r="68" spans="1:6">
      <c r="A68" s="44" t="s">
        <v>412</v>
      </c>
      <c r="B68" s="45"/>
      <c r="C68" s="46">
        <f>C69+C70+C71+C72+C73+C74+C75+C76+C77+C78+C79</f>
        <v>0</v>
      </c>
      <c r="D68" s="2"/>
      <c r="E68" s="2"/>
      <c r="F68" s="2"/>
    </row>
    <row r="69" spans="1:6">
      <c r="A69" s="59"/>
      <c r="B69" s="57"/>
      <c r="C69" s="6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7"/>
      <c r="C72" s="68"/>
      <c r="D72" s="2"/>
      <c r="E72" s="2"/>
      <c r="F72" s="2"/>
    </row>
    <row r="73" spans="1:6">
      <c r="A73" s="58"/>
      <c r="B73" s="57"/>
      <c r="C73" s="30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8"/>
      <c r="B78" s="56"/>
      <c r="C78" s="30"/>
      <c r="D78" s="2"/>
      <c r="E78" s="2"/>
      <c r="F78" s="2"/>
    </row>
    <row r="79" spans="1:6">
      <c r="A79" s="69"/>
      <c r="B79" s="70"/>
      <c r="C79" s="71"/>
      <c r="D79" s="2"/>
      <c r="E79" s="2"/>
      <c r="F79" s="2"/>
    </row>
    <row r="80" spans="1:6">
      <c r="A80" s="44" t="s">
        <v>413</v>
      </c>
      <c r="B80" s="45"/>
      <c r="C80" s="46">
        <v>46974.5</v>
      </c>
      <c r="D80" s="2"/>
      <c r="E80" s="2"/>
      <c r="F80" s="2"/>
    </row>
    <row r="81" ht="14.25" spans="1:6">
      <c r="A81" s="197"/>
      <c r="B81" s="149"/>
      <c r="C81" s="126"/>
      <c r="D81" s="2"/>
      <c r="E81" s="2"/>
      <c r="F81" s="2"/>
    </row>
    <row r="82" ht="14.25" spans="1:6">
      <c r="A82" s="59">
        <v>42525</v>
      </c>
      <c r="B82" s="177" t="s">
        <v>1375</v>
      </c>
      <c r="C82" s="68">
        <v>11000</v>
      </c>
      <c r="D82" s="2"/>
      <c r="E82" s="2"/>
      <c r="F82" s="2"/>
    </row>
    <row r="83" ht="14.25" spans="1:6">
      <c r="A83" s="59">
        <v>42536</v>
      </c>
      <c r="B83" s="177" t="s">
        <v>1376</v>
      </c>
      <c r="C83" s="147">
        <v>6151</v>
      </c>
      <c r="D83" s="2"/>
      <c r="E83" s="2"/>
      <c r="F83" s="2"/>
    </row>
    <row r="84" ht="14.25" spans="1:6">
      <c r="A84" s="59">
        <v>42536</v>
      </c>
      <c r="B84" s="177" t="s">
        <v>1377</v>
      </c>
      <c r="C84" s="147">
        <v>1050</v>
      </c>
      <c r="D84" s="2"/>
      <c r="E84" s="2"/>
      <c r="F84" s="2"/>
    </row>
    <row r="85" ht="14.25" spans="1:6">
      <c r="A85" s="124">
        <v>42540</v>
      </c>
      <c r="B85" s="156" t="s">
        <v>1378</v>
      </c>
      <c r="C85" s="155">
        <v>1206</v>
      </c>
      <c r="D85" s="2"/>
      <c r="E85" s="2"/>
      <c r="F85" s="2"/>
    </row>
    <row r="86" ht="14.25" spans="1:6">
      <c r="A86" s="124">
        <v>42542</v>
      </c>
      <c r="B86" s="201" t="s">
        <v>1379</v>
      </c>
      <c r="C86" s="155">
        <v>839</v>
      </c>
      <c r="D86" s="2"/>
      <c r="E86" s="2"/>
      <c r="F86" s="2"/>
    </row>
    <row r="87" ht="14.25" spans="1:6">
      <c r="A87" s="124">
        <v>42548</v>
      </c>
      <c r="B87" s="189" t="s">
        <v>1380</v>
      </c>
      <c r="C87" s="155">
        <v>3945</v>
      </c>
      <c r="D87" s="2"/>
      <c r="E87" s="2"/>
      <c r="F87" s="2"/>
    </row>
    <row r="88" ht="14.25" spans="1:6">
      <c r="A88" s="124">
        <v>42542</v>
      </c>
      <c r="B88" s="201" t="s">
        <v>1381</v>
      </c>
      <c r="C88" s="155">
        <v>767.5</v>
      </c>
      <c r="D88" s="2"/>
      <c r="E88" s="2"/>
      <c r="F88" s="2"/>
    </row>
    <row r="89" ht="14.25" spans="1:6">
      <c r="A89" s="124">
        <v>42542</v>
      </c>
      <c r="B89" s="201" t="s">
        <v>1382</v>
      </c>
      <c r="C89" s="155">
        <v>7514</v>
      </c>
      <c r="D89" s="2"/>
      <c r="E89" s="2"/>
      <c r="F89" s="2"/>
    </row>
    <row r="90" ht="14.25" spans="1:3">
      <c r="A90" s="124">
        <v>42584</v>
      </c>
      <c r="B90" s="146" t="s">
        <v>1383</v>
      </c>
      <c r="C90" s="147">
        <v>3932</v>
      </c>
    </row>
    <row r="91" ht="14.25" spans="1:3">
      <c r="A91" s="124">
        <v>42586</v>
      </c>
      <c r="B91" s="152" t="s">
        <v>1384</v>
      </c>
      <c r="C91" s="126">
        <v>570</v>
      </c>
    </row>
    <row r="92" ht="14.25" spans="1:6">
      <c r="A92" s="124">
        <v>42596</v>
      </c>
      <c r="B92" s="82" t="s">
        <v>1385</v>
      </c>
      <c r="C92" s="126">
        <v>1260</v>
      </c>
      <c r="D92" s="2"/>
      <c r="E92" s="2"/>
      <c r="F92" s="2"/>
    </row>
    <row r="93" spans="1:6">
      <c r="A93" s="59"/>
      <c r="B93" s="56"/>
      <c r="C93" s="68"/>
      <c r="D93" s="2"/>
      <c r="E93" s="2"/>
      <c r="F93" s="2"/>
    </row>
    <row r="94" spans="1:6">
      <c r="A94" s="59"/>
      <c r="B94" s="56"/>
      <c r="C94" s="68"/>
      <c r="D94" s="2"/>
      <c r="E94" s="2"/>
      <c r="F94" s="2"/>
    </row>
    <row r="95" spans="1:6">
      <c r="A95" s="50"/>
      <c r="B95" s="51"/>
      <c r="C95" s="46"/>
      <c r="D95" s="2"/>
      <c r="E95" s="2"/>
      <c r="F95" s="2"/>
    </row>
    <row r="96" spans="1:6">
      <c r="A96" s="44" t="s">
        <v>415</v>
      </c>
      <c r="B96" s="45"/>
      <c r="C96" s="46">
        <f>C97+C98+C99+C100+C101+C102+C103+C104+C105</f>
        <v>384</v>
      </c>
      <c r="D96" s="2"/>
      <c r="E96" s="2"/>
      <c r="F96" s="2"/>
    </row>
    <row r="97" spans="1:6">
      <c r="A97" s="59">
        <v>42654</v>
      </c>
      <c r="B97" s="150" t="s">
        <v>1386</v>
      </c>
      <c r="C97" s="60">
        <v>384</v>
      </c>
      <c r="D97" s="2"/>
      <c r="E97" s="2"/>
      <c r="F97" s="2"/>
    </row>
    <row r="98" spans="1:6">
      <c r="A98" s="59"/>
      <c r="B98" s="57"/>
      <c r="C98" s="60"/>
      <c r="D98" s="2"/>
      <c r="E98" s="2"/>
      <c r="F98" s="2"/>
    </row>
    <row r="99" spans="1:6">
      <c r="A99" s="59"/>
      <c r="B99" s="57"/>
      <c r="C99" s="60"/>
      <c r="D99" s="2"/>
      <c r="E99" s="2"/>
      <c r="F99" s="2"/>
    </row>
    <row r="100" spans="1:6">
      <c r="A100" s="59"/>
      <c r="B100" s="57"/>
      <c r="C100" s="60"/>
      <c r="D100" s="2"/>
      <c r="E100" s="2"/>
      <c r="F100" s="2"/>
    </row>
    <row r="101" spans="1:6">
      <c r="A101" s="59"/>
      <c r="B101" s="57"/>
      <c r="C101" s="60"/>
      <c r="D101" s="2"/>
      <c r="E101" s="2"/>
      <c r="F101" s="2"/>
    </row>
    <row r="102" spans="1:6">
      <c r="A102" s="59"/>
      <c r="B102" s="57"/>
      <c r="C102" s="60"/>
      <c r="D102" s="2"/>
      <c r="E102" s="2"/>
      <c r="F102" s="2"/>
    </row>
    <row r="103" spans="1:6">
      <c r="A103" s="59"/>
      <c r="B103" s="57"/>
      <c r="C103" s="60"/>
      <c r="D103" s="2"/>
      <c r="E103" s="2"/>
      <c r="F103" s="2"/>
    </row>
    <row r="104" spans="1:6">
      <c r="A104" s="59"/>
      <c r="B104" s="57"/>
      <c r="C104" s="60"/>
      <c r="D104" s="2"/>
      <c r="E104" s="2"/>
      <c r="F104" s="2"/>
    </row>
    <row r="105" spans="1:6">
      <c r="A105" s="72"/>
      <c r="B105" s="73"/>
      <c r="C105" s="49"/>
      <c r="D105" s="2"/>
      <c r="E105" s="2"/>
      <c r="F105" s="2"/>
    </row>
    <row r="106" ht="14.25" spans="1:6">
      <c r="A106" s="74" t="s">
        <v>416</v>
      </c>
      <c r="B106" s="75"/>
      <c r="C106" s="46">
        <f>C107+C109+C108+C110+C111+C112+C113+C114+C115+C116</f>
        <v>0</v>
      </c>
      <c r="D106" s="76"/>
      <c r="E106" s="76"/>
      <c r="F106" s="76"/>
    </row>
    <row r="107" ht="14.25" spans="1:6">
      <c r="A107" s="124"/>
      <c r="B107" s="154"/>
      <c r="C107" s="155"/>
      <c r="D107" s="2"/>
      <c r="E107" s="2"/>
      <c r="F107" s="2"/>
    </row>
    <row r="108" spans="1:6">
      <c r="A108" s="58"/>
      <c r="B108" s="56"/>
      <c r="C108" s="30"/>
      <c r="D108" s="2"/>
      <c r="E108" s="2"/>
      <c r="F108" s="2"/>
    </row>
    <row r="109" spans="1:6">
      <c r="A109" s="58"/>
      <c r="B109" s="56"/>
      <c r="C109" s="30"/>
      <c r="D109" s="2"/>
      <c r="E109" s="2"/>
      <c r="F109" s="2"/>
    </row>
    <row r="110" spans="1:6">
      <c r="A110" s="58"/>
      <c r="B110" s="56"/>
      <c r="C110" s="30"/>
      <c r="D110" s="2"/>
      <c r="E110" s="2"/>
      <c r="F110" s="2"/>
    </row>
    <row r="111" spans="1:6">
      <c r="A111" s="58"/>
      <c r="B111" s="56"/>
      <c r="C111" s="30"/>
      <c r="D111" s="2"/>
      <c r="E111" s="2"/>
      <c r="F111" s="2"/>
    </row>
    <row r="112" spans="1:6">
      <c r="A112" s="58"/>
      <c r="B112" s="56"/>
      <c r="C112" s="30"/>
      <c r="D112" s="2"/>
      <c r="E112" s="2"/>
      <c r="F112" s="2"/>
    </row>
    <row r="113" spans="1:6">
      <c r="A113" s="58" t="s">
        <v>296</v>
      </c>
      <c r="B113" s="56"/>
      <c r="C113" s="30"/>
      <c r="D113" s="2"/>
      <c r="E113" s="2"/>
      <c r="F113" s="2"/>
    </row>
    <row r="114" spans="1:6">
      <c r="A114" s="59"/>
      <c r="B114" s="56"/>
      <c r="C114" s="30"/>
      <c r="D114" s="2"/>
      <c r="E114" s="2"/>
      <c r="F114" s="2"/>
    </row>
    <row r="115" ht="14.25" spans="1:6">
      <c r="A115" s="58"/>
      <c r="B115" s="77"/>
      <c r="C115" s="30"/>
      <c r="D115" s="2"/>
      <c r="E115" s="2"/>
      <c r="F115" s="2"/>
    </row>
    <row r="116" spans="1:6">
      <c r="A116" s="72"/>
      <c r="B116" s="73"/>
      <c r="C116" s="49"/>
      <c r="D116" s="2"/>
      <c r="E116" s="2"/>
      <c r="F116" s="2"/>
    </row>
    <row r="117" spans="1:6">
      <c r="A117" s="44" t="s">
        <v>419</v>
      </c>
      <c r="B117" s="45"/>
      <c r="C117" s="46">
        <f>SUM(C118:C163)</f>
        <v>74070.5</v>
      </c>
      <c r="D117" s="2"/>
      <c r="E117" s="2"/>
      <c r="F117" s="2"/>
    </row>
    <row r="118" ht="14.25" spans="1:6">
      <c r="A118" s="197">
        <v>42512</v>
      </c>
      <c r="B118" s="202" t="s">
        <v>1387</v>
      </c>
      <c r="C118" s="203">
        <v>936</v>
      </c>
      <c r="D118" s="2"/>
      <c r="E118" s="2"/>
      <c r="F118" s="2"/>
    </row>
    <row r="119" ht="14.25" spans="1:6">
      <c r="A119" s="197">
        <v>42525</v>
      </c>
      <c r="B119" s="207" t="s">
        <v>1388</v>
      </c>
      <c r="C119" s="155">
        <v>90</v>
      </c>
      <c r="D119" s="2"/>
      <c r="E119" s="2"/>
      <c r="F119" s="2"/>
    </row>
    <row r="120" spans="1:6">
      <c r="A120" s="59">
        <v>42525</v>
      </c>
      <c r="B120" s="211" t="s">
        <v>1389</v>
      </c>
      <c r="C120" s="60">
        <v>7604</v>
      </c>
      <c r="D120" s="2"/>
      <c r="E120" s="2"/>
      <c r="F120" s="2"/>
    </row>
    <row r="121" ht="14.25" spans="1:6">
      <c r="A121" s="124">
        <v>42542</v>
      </c>
      <c r="B121" s="201" t="s">
        <v>1390</v>
      </c>
      <c r="C121" s="155">
        <v>4995</v>
      </c>
      <c r="D121" s="2"/>
      <c r="E121" s="2"/>
      <c r="F121" s="2"/>
    </row>
    <row r="122" ht="14.25" spans="1:6">
      <c r="A122" s="124">
        <v>42542</v>
      </c>
      <c r="B122" s="201" t="s">
        <v>1391</v>
      </c>
      <c r="C122" s="155">
        <v>468</v>
      </c>
      <c r="D122" s="2"/>
      <c r="E122" s="2"/>
      <c r="F122" s="2"/>
    </row>
    <row r="123" ht="14.25" spans="1:6">
      <c r="A123" s="124">
        <v>42548</v>
      </c>
      <c r="B123" s="154" t="s">
        <v>1392</v>
      </c>
      <c r="C123" s="155">
        <v>60</v>
      </c>
      <c r="D123" s="2"/>
      <c r="E123" s="2"/>
      <c r="F123" s="2"/>
    </row>
    <row r="124" ht="14.25" spans="1:6">
      <c r="A124" s="124">
        <v>42548</v>
      </c>
      <c r="B124" s="154" t="s">
        <v>1393</v>
      </c>
      <c r="C124" s="155">
        <v>32</v>
      </c>
      <c r="D124" s="2"/>
      <c r="E124" s="2"/>
      <c r="F124" s="2"/>
    </row>
    <row r="125" ht="14.25" spans="1:6">
      <c r="A125" s="124">
        <v>42548</v>
      </c>
      <c r="B125" s="189" t="s">
        <v>1394</v>
      </c>
      <c r="C125" s="155">
        <v>2150</v>
      </c>
      <c r="D125" s="2"/>
      <c r="E125" s="2"/>
      <c r="F125" s="2"/>
    </row>
    <row r="126" ht="14.25" spans="1:6">
      <c r="A126" s="124">
        <v>42542</v>
      </c>
      <c r="B126" s="201" t="s">
        <v>1395</v>
      </c>
      <c r="C126" s="155">
        <v>38</v>
      </c>
      <c r="D126" s="2"/>
      <c r="E126" s="2"/>
      <c r="F126" s="2"/>
    </row>
    <row r="127" ht="14.25" spans="1:6">
      <c r="A127" s="124">
        <v>42562</v>
      </c>
      <c r="B127" s="194" t="s">
        <v>1396</v>
      </c>
      <c r="C127" s="155">
        <v>610</v>
      </c>
      <c r="D127" s="2"/>
      <c r="E127" s="2"/>
      <c r="F127" s="2"/>
    </row>
    <row r="128" ht="14.25" spans="1:6">
      <c r="A128" s="124">
        <v>42562</v>
      </c>
      <c r="B128" s="194" t="s">
        <v>1397</v>
      </c>
      <c r="C128" s="155">
        <v>2625</v>
      </c>
      <c r="D128" s="2"/>
      <c r="E128" s="2"/>
      <c r="F128" s="2"/>
    </row>
    <row r="129" ht="14.25" spans="1:6">
      <c r="A129" s="124">
        <v>42562</v>
      </c>
      <c r="B129" s="194" t="s">
        <v>1398</v>
      </c>
      <c r="C129" s="155">
        <v>2127</v>
      </c>
      <c r="D129" s="2"/>
      <c r="E129" s="2"/>
      <c r="F129" s="2"/>
    </row>
    <row r="130" spans="1:6">
      <c r="A130" s="58">
        <v>42525</v>
      </c>
      <c r="B130" s="211" t="s">
        <v>1399</v>
      </c>
      <c r="C130" s="30">
        <v>1321</v>
      </c>
      <c r="D130" s="2"/>
      <c r="E130" s="2"/>
      <c r="F130" s="2"/>
    </row>
    <row r="131" ht="14.25" spans="1:6">
      <c r="A131" s="124">
        <v>42562</v>
      </c>
      <c r="B131" s="202" t="s">
        <v>1400</v>
      </c>
      <c r="C131" s="137">
        <v>35</v>
      </c>
      <c r="D131" s="2"/>
      <c r="E131" s="2"/>
      <c r="F131" s="2"/>
    </row>
    <row r="132" ht="14.25" spans="1:3">
      <c r="A132" s="124">
        <v>42562</v>
      </c>
      <c r="B132" s="212" t="s">
        <v>1401</v>
      </c>
      <c r="C132" s="137">
        <v>3505</v>
      </c>
    </row>
    <row r="133" ht="14.25" spans="1:3">
      <c r="A133" s="124">
        <v>42573</v>
      </c>
      <c r="B133" s="154" t="s">
        <v>1402</v>
      </c>
      <c r="C133" s="155">
        <v>610</v>
      </c>
    </row>
    <row r="134" ht="14.25" spans="1:3">
      <c r="A134" s="124">
        <v>42573</v>
      </c>
      <c r="B134" s="154" t="s">
        <v>1403</v>
      </c>
      <c r="C134" s="155">
        <v>150</v>
      </c>
    </row>
    <row r="135" ht="14.25" spans="1:3">
      <c r="A135" s="124">
        <v>42586</v>
      </c>
      <c r="B135" s="152" t="s">
        <v>1404</v>
      </c>
      <c r="C135" s="126">
        <v>1076</v>
      </c>
    </row>
    <row r="136" ht="14.25" spans="1:3">
      <c r="A136" s="124">
        <v>42586</v>
      </c>
      <c r="B136" s="152" t="s">
        <v>1405</v>
      </c>
      <c r="C136" s="126">
        <v>120</v>
      </c>
    </row>
    <row r="137" ht="14.25" spans="1:3">
      <c r="A137" s="124">
        <v>42586</v>
      </c>
      <c r="B137" s="152" t="s">
        <v>1406</v>
      </c>
      <c r="C137" s="126">
        <v>240</v>
      </c>
    </row>
    <row r="138" ht="14.25" spans="1:3">
      <c r="A138" s="124">
        <v>42586</v>
      </c>
      <c r="B138" s="152" t="s">
        <v>1407</v>
      </c>
      <c r="C138" s="126">
        <v>75</v>
      </c>
    </row>
    <row r="139" ht="14.25" spans="1:3">
      <c r="A139" s="124">
        <v>42596</v>
      </c>
      <c r="B139" s="149" t="s">
        <v>1408</v>
      </c>
      <c r="C139" s="126">
        <v>131</v>
      </c>
    </row>
    <row r="140" ht="14.25" spans="1:3">
      <c r="A140" s="124">
        <v>42596</v>
      </c>
      <c r="B140" s="149" t="s">
        <v>1409</v>
      </c>
      <c r="C140" s="126">
        <v>36</v>
      </c>
    </row>
    <row r="141" ht="14.25" spans="1:3">
      <c r="A141" s="124">
        <v>42596</v>
      </c>
      <c r="B141" s="82" t="s">
        <v>1410</v>
      </c>
      <c r="C141" s="126">
        <v>3138</v>
      </c>
    </row>
    <row r="142" ht="14.25" spans="1:3">
      <c r="A142" s="124">
        <v>42596</v>
      </c>
      <c r="B142" s="149" t="s">
        <v>1411</v>
      </c>
      <c r="C142" s="126">
        <v>130</v>
      </c>
    </row>
    <row r="143" ht="14.25" spans="1:3">
      <c r="A143" s="124">
        <v>42609</v>
      </c>
      <c r="B143" s="177" t="s">
        <v>1412</v>
      </c>
      <c r="C143" s="147">
        <v>450</v>
      </c>
    </row>
    <row r="144" ht="14.25" spans="1:3">
      <c r="A144" s="124">
        <v>42609</v>
      </c>
      <c r="B144" s="177" t="s">
        <v>1413</v>
      </c>
      <c r="C144" s="147">
        <v>700</v>
      </c>
    </row>
    <row r="145" ht="14.25" spans="1:3">
      <c r="A145" s="124">
        <v>42616</v>
      </c>
      <c r="B145" s="146" t="s">
        <v>1414</v>
      </c>
      <c r="C145" s="147">
        <v>4480</v>
      </c>
    </row>
    <row r="146" ht="14.25" spans="1:3">
      <c r="A146" s="136">
        <v>42627</v>
      </c>
      <c r="B146" s="213" t="s">
        <v>1415</v>
      </c>
      <c r="C146" s="137">
        <v>520</v>
      </c>
    </row>
    <row r="147" spans="1:3">
      <c r="A147" s="214">
        <v>42641</v>
      </c>
      <c r="B147" s="208" t="s">
        <v>1416</v>
      </c>
      <c r="C147">
        <v>600</v>
      </c>
    </row>
    <row r="148" ht="14.25" spans="1:3">
      <c r="A148" s="124">
        <v>42654</v>
      </c>
      <c r="B148" s="215" t="s">
        <v>1417</v>
      </c>
      <c r="C148" s="126">
        <v>50</v>
      </c>
    </row>
    <row r="149" ht="14.25" spans="1:3">
      <c r="A149" s="124">
        <v>42654</v>
      </c>
      <c r="B149" s="125" t="s">
        <v>1418</v>
      </c>
      <c r="C149" s="126">
        <v>140</v>
      </c>
    </row>
    <row r="150" ht="14.25" spans="1:3">
      <c r="A150" s="124">
        <v>42654</v>
      </c>
      <c r="B150" s="125" t="s">
        <v>1419</v>
      </c>
      <c r="C150" s="126">
        <v>870</v>
      </c>
    </row>
    <row r="151" ht="14.25" spans="1:3">
      <c r="A151" s="90">
        <v>42660</v>
      </c>
      <c r="B151" s="89" t="s">
        <v>1420</v>
      </c>
      <c r="C151" s="91">
        <v>4140</v>
      </c>
    </row>
    <row r="152" ht="14.25" spans="1:3">
      <c r="A152" s="90">
        <v>42660</v>
      </c>
      <c r="B152" s="89" t="s">
        <v>1421</v>
      </c>
      <c r="C152" s="91">
        <v>3918</v>
      </c>
    </row>
    <row r="153" ht="14.25" spans="1:3">
      <c r="A153" s="216" t="s">
        <v>1021</v>
      </c>
      <c r="B153" s="88" t="s">
        <v>1422</v>
      </c>
      <c r="C153" s="217">
        <v>600</v>
      </c>
    </row>
    <row r="154" ht="14.25" spans="1:3">
      <c r="A154" s="216" t="s">
        <v>1021</v>
      </c>
      <c r="B154" s="101" t="s">
        <v>1423</v>
      </c>
      <c r="C154" s="217">
        <v>39</v>
      </c>
    </row>
    <row r="155" ht="14.25" spans="1:3">
      <c r="A155" s="216" t="s">
        <v>1021</v>
      </c>
      <c r="B155" s="101" t="s">
        <v>1424</v>
      </c>
      <c r="C155" s="217">
        <v>3120</v>
      </c>
    </row>
    <row r="156" ht="14.25" spans="1:3">
      <c r="A156" s="216" t="s">
        <v>1361</v>
      </c>
      <c r="B156" s="209" t="s">
        <v>1425</v>
      </c>
      <c r="C156" s="105">
        <v>29</v>
      </c>
    </row>
    <row r="157" ht="14.25" spans="1:3">
      <c r="A157" s="216" t="s">
        <v>1361</v>
      </c>
      <c r="B157" s="105" t="s">
        <v>1426</v>
      </c>
      <c r="C157" s="105">
        <v>230</v>
      </c>
    </row>
    <row r="158" ht="14.25" spans="1:3">
      <c r="A158" s="216" t="s">
        <v>1361</v>
      </c>
      <c r="B158" s="209" t="s">
        <v>1427</v>
      </c>
      <c r="C158" s="105">
        <v>693</v>
      </c>
    </row>
    <row r="159" ht="14.25" spans="1:3">
      <c r="A159" s="216" t="s">
        <v>310</v>
      </c>
      <c r="B159" s="98" t="s">
        <v>1428</v>
      </c>
      <c r="C159" s="96">
        <v>504</v>
      </c>
    </row>
    <row r="160" ht="14.25" spans="1:3">
      <c r="A160" s="216" t="s">
        <v>310</v>
      </c>
      <c r="B160" s="98" t="s">
        <v>1429</v>
      </c>
      <c r="C160" s="96">
        <v>20685.5</v>
      </c>
    </row>
    <row r="162" ht="14.25" spans="1:3">
      <c r="A162" s="216"/>
      <c r="B162" s="218"/>
      <c r="C162" s="217"/>
    </row>
    <row r="163" ht="14.25" spans="1:3">
      <c r="A163" s="216"/>
      <c r="B163" s="218"/>
      <c r="C163" s="217"/>
    </row>
    <row r="164" ht="14.25" spans="1:3">
      <c r="A164" s="216"/>
      <c r="B164" s="218"/>
      <c r="C164" s="217"/>
    </row>
    <row r="165" ht="14.25" spans="1:3">
      <c r="A165" s="216"/>
      <c r="B165" s="218"/>
      <c r="C165" s="217"/>
    </row>
    <row r="167" ht="14.25" spans="1:3">
      <c r="A167" s="214">
        <v>42586</v>
      </c>
      <c r="B167" s="146" t="s">
        <v>1430</v>
      </c>
      <c r="C167" s="161">
        <v>98</v>
      </c>
    </row>
    <row r="168" ht="14.25" spans="1:3">
      <c r="A168" s="214">
        <v>42586</v>
      </c>
      <c r="B168" s="146" t="s">
        <v>1431</v>
      </c>
      <c r="C168" s="161">
        <v>596</v>
      </c>
    </row>
    <row r="169" ht="14.25" spans="1:3">
      <c r="A169" s="214">
        <v>42586</v>
      </c>
      <c r="B169" s="146" t="s">
        <v>1432</v>
      </c>
      <c r="C169" s="161">
        <v>1200</v>
      </c>
    </row>
    <row r="170" ht="14.25" spans="1:3">
      <c r="A170" s="124">
        <v>42609</v>
      </c>
      <c r="B170" s="177" t="s">
        <v>1433</v>
      </c>
      <c r="C170" s="147">
        <v>694</v>
      </c>
    </row>
    <row r="171" ht="14.25" spans="1:3">
      <c r="A171" s="124">
        <v>42654</v>
      </c>
      <c r="B171" s="125" t="s">
        <v>1434</v>
      </c>
      <c r="C171" s="126">
        <v>655</v>
      </c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4:B44"/>
    <mergeCell ref="A45:B45"/>
    <mergeCell ref="A58:B58"/>
    <mergeCell ref="A68:B68"/>
    <mergeCell ref="A80:B80"/>
    <mergeCell ref="A96:B96"/>
    <mergeCell ref="A117:B117"/>
  </mergeCells>
  <hyperlinks>
    <hyperlink ref="A1" location="合同!A1" display="合同目录"/>
  </hyperlinks>
  <pageMargins left="0.75" right="0.75" top="1" bottom="1" header="0.5" footer="0.5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C22" sqref="C22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ht="14.25" spans="1:6">
      <c r="A3" s="5" t="s">
        <v>21</v>
      </c>
      <c r="B3" s="206" t="s">
        <v>318</v>
      </c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42476</v>
      </c>
      <c r="C19" s="32">
        <v>15000</v>
      </c>
      <c r="D19" s="2"/>
      <c r="E19" s="2"/>
      <c r="F19" s="2"/>
    </row>
    <row r="20" spans="1:6">
      <c r="A20" s="8" t="s">
        <v>396</v>
      </c>
      <c r="B20" s="33">
        <v>42502</v>
      </c>
      <c r="C20" s="32">
        <v>33000</v>
      </c>
      <c r="D20" s="2"/>
      <c r="E20" s="2"/>
      <c r="F20" s="2"/>
    </row>
    <row r="21" spans="1:6">
      <c r="A21" s="8" t="s">
        <v>397</v>
      </c>
      <c r="B21" s="33">
        <v>42508</v>
      </c>
      <c r="C21" s="30">
        <v>12000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60000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-60000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0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0</v>
      </c>
      <c r="D107" s="2"/>
      <c r="E107" s="2"/>
      <c r="F107" s="2"/>
    </row>
    <row r="108" spans="1:6">
      <c r="A108" s="47"/>
      <c r="B108" s="48"/>
      <c r="C108" s="60"/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D22" sqref="D22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31</v>
      </c>
      <c r="C3" s="7" t="s">
        <v>367</v>
      </c>
      <c r="D3" s="8" t="s">
        <v>32</v>
      </c>
      <c r="E3" s="8" t="s">
        <v>23</v>
      </c>
      <c r="F3" s="9">
        <v>13763940509</v>
      </c>
    </row>
    <row r="4" ht="18" customHeight="1" spans="1:6">
      <c r="A4" s="5" t="s">
        <v>3</v>
      </c>
      <c r="B4" s="6" t="s">
        <v>30</v>
      </c>
      <c r="C4" s="7" t="s">
        <v>368</v>
      </c>
      <c r="D4" s="10">
        <v>42372</v>
      </c>
      <c r="E4" s="8" t="s">
        <v>369</v>
      </c>
      <c r="F4" s="8"/>
    </row>
    <row r="5" ht="18" customHeight="1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 t="s">
        <v>28</v>
      </c>
      <c r="C6" s="7" t="s">
        <v>9</v>
      </c>
      <c r="D6" s="12" t="s">
        <v>33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0.820207186954303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395" t="s">
        <v>420</v>
      </c>
      <c r="F12" s="396"/>
    </row>
    <row r="13" ht="18" customHeight="1" spans="1:6">
      <c r="A13" s="20">
        <v>107603.3</v>
      </c>
      <c r="B13" s="20"/>
      <c r="C13" s="21"/>
      <c r="D13" s="21">
        <f>A13+B13-C13</f>
        <v>107603.3</v>
      </c>
      <c r="E13" s="397"/>
      <c r="F13" s="398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97"/>
      <c r="F14" s="398"/>
    </row>
    <row r="15" ht="18" customHeight="1" spans="1:6">
      <c r="A15" s="13">
        <v>88257</v>
      </c>
      <c r="B15" s="22"/>
      <c r="C15" s="15"/>
      <c r="D15" s="23">
        <f>A15+B15-C15</f>
        <v>88257</v>
      </c>
      <c r="E15" s="399"/>
      <c r="F15" s="400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/>
      <c r="C19" s="32"/>
      <c r="D19" s="2"/>
      <c r="E19" s="2"/>
      <c r="F19" s="2"/>
    </row>
    <row r="20" ht="18" customHeight="1" spans="1:6">
      <c r="A20" s="8" t="s">
        <v>396</v>
      </c>
      <c r="B20" s="33">
        <v>42372</v>
      </c>
      <c r="C20" s="32">
        <v>38000</v>
      </c>
      <c r="D20" s="2"/>
      <c r="E20" s="2"/>
      <c r="F20" s="2"/>
    </row>
    <row r="21" ht="18" customHeight="1" spans="1:6">
      <c r="A21" s="8" t="s">
        <v>397</v>
      </c>
      <c r="B21" s="33">
        <v>42486</v>
      </c>
      <c r="C21" s="30">
        <v>15000</v>
      </c>
      <c r="D21" s="2"/>
      <c r="E21" s="2"/>
      <c r="F21" s="2"/>
    </row>
    <row r="22" ht="18" customHeight="1" spans="1:6">
      <c r="A22" s="8" t="s">
        <v>398</v>
      </c>
      <c r="B22" s="33"/>
      <c r="C22" s="30"/>
      <c r="D22" s="2"/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53000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35257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C35+C40</f>
        <v>39949.74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C36+C37+C38+C39</f>
        <v>1590</v>
      </c>
      <c r="D35" s="2"/>
      <c r="E35" s="2"/>
      <c r="F35" s="2"/>
    </row>
    <row r="36" ht="18" customHeight="1" spans="1:6">
      <c r="A36" s="392">
        <v>42387</v>
      </c>
      <c r="B36" s="157" t="s">
        <v>421</v>
      </c>
      <c r="C36" s="49">
        <v>1140</v>
      </c>
      <c r="D36" s="2"/>
      <c r="E36" s="2"/>
      <c r="F36" s="2"/>
    </row>
    <row r="37" ht="18" customHeight="1" spans="1:6">
      <c r="A37" s="223">
        <v>42490</v>
      </c>
      <c r="B37" s="252" t="s">
        <v>422</v>
      </c>
      <c r="C37" s="253">
        <v>450</v>
      </c>
      <c r="D37" s="2"/>
      <c r="E37" s="2"/>
      <c r="F37" s="2"/>
    </row>
    <row r="38" ht="18" customHeight="1" spans="1:6">
      <c r="A38" s="50"/>
      <c r="B38" s="51"/>
      <c r="C38" s="46"/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44" t="s">
        <v>405</v>
      </c>
      <c r="B40" s="45"/>
      <c r="C40" s="46">
        <f>C41+C55+C64+C76+C86+C96+C107</f>
        <v>38359.74</v>
      </c>
      <c r="D40" s="2"/>
      <c r="E40" s="2"/>
      <c r="F40" s="2"/>
    </row>
    <row r="41" ht="18" customHeight="1" spans="1:6">
      <c r="A41" s="44" t="s">
        <v>406</v>
      </c>
      <c r="B41" s="45"/>
      <c r="C41" s="46">
        <f>C42+C43+C45+C46+C47+C48+C49+C50+C51+C52+C53+C54</f>
        <v>12800</v>
      </c>
      <c r="D41" s="2"/>
      <c r="E41" s="2"/>
      <c r="F41" s="2"/>
    </row>
    <row r="42" ht="14.25" spans="1:4">
      <c r="A42" s="303">
        <v>42447</v>
      </c>
      <c r="B42" s="146" t="s">
        <v>423</v>
      </c>
      <c r="C42" s="147">
        <v>2300</v>
      </c>
      <c r="D42" s="351"/>
    </row>
    <row r="43" ht="14.25" spans="1:4">
      <c r="A43" s="303">
        <v>42455</v>
      </c>
      <c r="B43" s="146" t="s">
        <v>424</v>
      </c>
      <c r="C43" s="147">
        <v>1000</v>
      </c>
      <c r="D43" s="351"/>
    </row>
    <row r="44" ht="18" customHeight="1" spans="1:6">
      <c r="A44" s="124">
        <v>42476</v>
      </c>
      <c r="B44" s="194" t="s">
        <v>425</v>
      </c>
      <c r="C44" s="311">
        <v>2500</v>
      </c>
      <c r="D44" s="2"/>
      <c r="E44" s="2"/>
      <c r="F44" s="2"/>
    </row>
    <row r="45" ht="18" customHeight="1" spans="1:6">
      <c r="A45" s="197">
        <v>42490</v>
      </c>
      <c r="B45" s="202" t="s">
        <v>426</v>
      </c>
      <c r="C45" s="203">
        <v>3000</v>
      </c>
      <c r="D45" s="2"/>
      <c r="E45" s="2"/>
      <c r="F45" s="2"/>
    </row>
    <row r="46" ht="18" customHeight="1" spans="1:6">
      <c r="A46" s="31">
        <v>42498</v>
      </c>
      <c r="B46" s="211" t="s">
        <v>427</v>
      </c>
      <c r="C46" s="32">
        <v>1000</v>
      </c>
      <c r="D46" s="2"/>
      <c r="E46" s="2"/>
      <c r="F46" s="2"/>
    </row>
    <row r="47" ht="18" customHeight="1" spans="1:6">
      <c r="A47" s="197">
        <v>42525</v>
      </c>
      <c r="B47" s="207" t="s">
        <v>428</v>
      </c>
      <c r="C47" s="300">
        <v>2000</v>
      </c>
      <c r="D47" s="2"/>
      <c r="E47" s="2"/>
      <c r="F47" s="2"/>
    </row>
    <row r="48" ht="18" customHeight="1" spans="1:6">
      <c r="A48" s="124">
        <v>42540</v>
      </c>
      <c r="B48" s="156" t="s">
        <v>429</v>
      </c>
      <c r="C48" s="155">
        <v>1500</v>
      </c>
      <c r="D48" s="2"/>
      <c r="E48" s="2"/>
      <c r="F48" s="2"/>
    </row>
    <row r="49" ht="18" customHeight="1" spans="1:6">
      <c r="A49" s="124">
        <v>42542</v>
      </c>
      <c r="B49" s="177" t="s">
        <v>430</v>
      </c>
      <c r="C49" s="147">
        <v>1000</v>
      </c>
      <c r="D49" s="2"/>
      <c r="E49" s="2"/>
      <c r="F49" s="2"/>
    </row>
    <row r="50" ht="18" customHeight="1" spans="1:6">
      <c r="A50" s="124">
        <v>42573</v>
      </c>
      <c r="B50" s="154" t="s">
        <v>431</v>
      </c>
      <c r="C50" s="155">
        <v>1000</v>
      </c>
      <c r="D50" s="2"/>
      <c r="E50" s="2"/>
      <c r="F50" s="2"/>
    </row>
    <row r="51" ht="18" customHeight="1" spans="1:6">
      <c r="A51" s="31"/>
      <c r="B51" s="57"/>
      <c r="C51" s="32"/>
      <c r="D51" s="2"/>
      <c r="E51" s="2"/>
      <c r="F51" s="2"/>
    </row>
    <row r="52" ht="18" customHeight="1" spans="1:6">
      <c r="A52" s="31"/>
      <c r="B52" s="57"/>
      <c r="C52" s="32"/>
      <c r="D52" s="2"/>
      <c r="E52" s="2"/>
      <c r="F52" s="2"/>
    </row>
    <row r="53" ht="18" customHeight="1" spans="1:6">
      <c r="A53" s="58"/>
      <c r="B53" s="57"/>
      <c r="C53" s="30"/>
      <c r="D53" s="2"/>
      <c r="E53" s="2"/>
      <c r="F53" s="2"/>
    </row>
    <row r="54" ht="18" customHeight="1" spans="1:6">
      <c r="A54" s="59"/>
      <c r="B54" s="57"/>
      <c r="C54" s="60"/>
      <c r="D54" s="2"/>
      <c r="E54" s="2"/>
      <c r="F54" s="2"/>
    </row>
    <row r="55" ht="18" customHeight="1" spans="1:6">
      <c r="A55" s="44" t="s">
        <v>408</v>
      </c>
      <c r="B55" s="45"/>
      <c r="C55" s="46">
        <v>7145</v>
      </c>
      <c r="D55" s="2"/>
      <c r="E55" s="2"/>
      <c r="F55" s="2"/>
    </row>
    <row r="56" ht="18" customHeight="1" spans="1:6">
      <c r="A56" s="59">
        <v>42436</v>
      </c>
      <c r="B56" s="160" t="s">
        <v>432</v>
      </c>
      <c r="C56" s="62">
        <v>1385</v>
      </c>
      <c r="D56" s="2"/>
      <c r="E56" s="2"/>
      <c r="F56" s="2"/>
    </row>
    <row r="57" ht="18" customHeight="1" spans="1:6">
      <c r="A57" s="58">
        <v>42471</v>
      </c>
      <c r="B57" s="160" t="s">
        <v>433</v>
      </c>
      <c r="C57" s="63">
        <v>2630</v>
      </c>
      <c r="D57" s="2"/>
      <c r="E57" s="2"/>
      <c r="F57" s="2"/>
    </row>
    <row r="58" ht="18" customHeight="1" spans="1:6">
      <c r="A58" s="58">
        <v>42474</v>
      </c>
      <c r="B58" s="160" t="s">
        <v>434</v>
      </c>
      <c r="C58" s="63">
        <v>472</v>
      </c>
      <c r="D58" s="2"/>
      <c r="E58" s="2"/>
      <c r="F58" s="2"/>
    </row>
    <row r="59" ht="18" customHeight="1" spans="1:6">
      <c r="A59" s="58">
        <v>42491</v>
      </c>
      <c r="B59" s="160" t="s">
        <v>435</v>
      </c>
      <c r="C59" s="63">
        <v>2200</v>
      </c>
      <c r="D59" s="2"/>
      <c r="E59" s="2"/>
      <c r="F59" s="2"/>
    </row>
    <row r="60" ht="18" customHeight="1" spans="1:6">
      <c r="A60" s="58">
        <v>42498</v>
      </c>
      <c r="B60" s="150" t="s">
        <v>436</v>
      </c>
      <c r="C60" s="63">
        <v>340</v>
      </c>
      <c r="D60" s="2"/>
      <c r="E60" s="2"/>
      <c r="F60" s="2"/>
    </row>
    <row r="61" ht="18" customHeight="1" spans="1:6">
      <c r="A61" s="58">
        <v>42541</v>
      </c>
      <c r="B61" s="160" t="s">
        <v>437</v>
      </c>
      <c r="C61" s="30">
        <v>118</v>
      </c>
      <c r="D61" s="2"/>
      <c r="E61" s="2"/>
      <c r="F61" s="2"/>
    </row>
    <row r="62" ht="18" customHeight="1" spans="1:6">
      <c r="A62" s="58">
        <v>42571</v>
      </c>
      <c r="B62" s="160" t="s">
        <v>438</v>
      </c>
      <c r="C62" s="30">
        <v>80</v>
      </c>
      <c r="D62" s="2"/>
      <c r="E62" s="2"/>
      <c r="F62" s="2"/>
    </row>
    <row r="63" ht="18" customHeight="1" spans="1:6">
      <c r="A63" s="65"/>
      <c r="B63" s="66"/>
      <c r="C63" s="67"/>
      <c r="D63" s="2"/>
      <c r="E63" s="2"/>
      <c r="F63" s="2"/>
    </row>
    <row r="64" ht="18" customHeight="1" spans="1:6">
      <c r="A64" s="44" t="s">
        <v>412</v>
      </c>
      <c r="B64" s="45"/>
      <c r="C64" s="46">
        <f>C65+C66+C67+C68+C69+C70+C71+C72+C73+C74+C75</f>
        <v>9823.24</v>
      </c>
      <c r="D64" s="2"/>
      <c r="E64" s="2"/>
      <c r="F64" s="2"/>
    </row>
    <row r="65" ht="18" customHeight="1" spans="1:6">
      <c r="A65" s="59">
        <v>42498</v>
      </c>
      <c r="B65" s="150" t="s">
        <v>439</v>
      </c>
      <c r="C65" s="60">
        <v>9823.24</v>
      </c>
      <c r="D65" s="2"/>
      <c r="E65" s="2"/>
      <c r="F65" s="2"/>
    </row>
    <row r="66" ht="18" customHeight="1" spans="1:6">
      <c r="A66" s="59"/>
      <c r="B66" s="56"/>
      <c r="C66" s="68"/>
      <c r="D66" s="2"/>
      <c r="E66" s="2"/>
      <c r="F66" s="2"/>
    </row>
    <row r="67" ht="18" customHeight="1" spans="1:6">
      <c r="A67" s="59"/>
      <c r="B67" s="56"/>
      <c r="C67" s="68"/>
      <c r="D67" s="2"/>
      <c r="E67" s="2"/>
      <c r="F67" s="2"/>
    </row>
    <row r="68" ht="18" customHeight="1" spans="1:6">
      <c r="A68" s="59"/>
      <c r="B68" s="57"/>
      <c r="C68" s="68"/>
      <c r="D68" s="2"/>
      <c r="E68" s="2"/>
      <c r="F68" s="2"/>
    </row>
    <row r="69" ht="18" customHeight="1" spans="1:6">
      <c r="A69" s="58"/>
      <c r="B69" s="57"/>
      <c r="C69" s="30"/>
      <c r="D69" s="2"/>
      <c r="E69" s="2"/>
      <c r="F69" s="2"/>
    </row>
    <row r="70" ht="18" customHeight="1" spans="1:6">
      <c r="A70" s="59"/>
      <c r="B70" s="56"/>
      <c r="C70" s="68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8"/>
      <c r="B74" s="56"/>
      <c r="C74" s="30"/>
      <c r="D74" s="2"/>
      <c r="E74" s="2"/>
      <c r="F74" s="2"/>
    </row>
    <row r="75" ht="18" customHeight="1" spans="1:6">
      <c r="A75" s="69"/>
      <c r="B75" s="70"/>
      <c r="C75" s="71"/>
      <c r="D75" s="2"/>
      <c r="E75" s="2"/>
      <c r="F75" s="2"/>
    </row>
    <row r="76" ht="18" customHeight="1" spans="1:6">
      <c r="A76" s="44" t="s">
        <v>413</v>
      </c>
      <c r="B76" s="45"/>
      <c r="C76" s="46">
        <f>C77+C78+C79+C80+C81+C82+C83+C84+C85</f>
        <v>462</v>
      </c>
      <c r="D76" s="2"/>
      <c r="E76" s="2"/>
      <c r="F76" s="2"/>
    </row>
    <row r="77" ht="18" customHeight="1" spans="1:6">
      <c r="A77" s="347">
        <v>42454</v>
      </c>
      <c r="B77" s="206" t="s">
        <v>440</v>
      </c>
      <c r="C77" s="231">
        <v>462</v>
      </c>
      <c r="D77" s="2"/>
      <c r="E77" s="2"/>
      <c r="F77" s="2"/>
    </row>
    <row r="78" ht="18" customHeight="1" spans="1:6">
      <c r="A78" s="59"/>
      <c r="B78" s="56"/>
      <c r="C78" s="68"/>
      <c r="D78" s="2"/>
      <c r="E78" s="2"/>
      <c r="F78" s="2"/>
    </row>
    <row r="79" ht="18" customHeight="1" spans="1:6">
      <c r="A79" s="59"/>
      <c r="B79" s="56"/>
      <c r="C79" s="68"/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0"/>
      <c r="B85" s="51"/>
      <c r="C85" s="46"/>
      <c r="D85" s="2"/>
      <c r="E85" s="2"/>
      <c r="F85" s="2"/>
    </row>
    <row r="86" ht="18" customHeight="1" spans="1:6">
      <c r="A86" s="44" t="s">
        <v>415</v>
      </c>
      <c r="B86" s="45"/>
      <c r="C86" s="46">
        <f>C87+C88+C89+C90+C91+C92+C93+C94+C95</f>
        <v>3910.5</v>
      </c>
      <c r="D86" s="2"/>
      <c r="E86" s="2"/>
      <c r="F86" s="2"/>
    </row>
    <row r="87" ht="18" customHeight="1" spans="1:6">
      <c r="A87" s="59">
        <v>42498</v>
      </c>
      <c r="B87" s="150" t="s">
        <v>441</v>
      </c>
      <c r="C87" s="60">
        <v>694</v>
      </c>
      <c r="D87" s="2"/>
      <c r="E87" s="2"/>
      <c r="F87" s="2"/>
    </row>
    <row r="88" ht="18" customHeight="1" spans="1:6">
      <c r="A88" s="59">
        <v>42526</v>
      </c>
      <c r="B88" s="192" t="s">
        <v>442</v>
      </c>
      <c r="C88" s="60">
        <v>1025</v>
      </c>
      <c r="D88" s="2"/>
      <c r="E88" s="2"/>
      <c r="F88" s="2"/>
    </row>
    <row r="89" ht="18" customHeight="1" spans="1:6">
      <c r="A89" s="59">
        <v>42526</v>
      </c>
      <c r="B89" s="192" t="s">
        <v>443</v>
      </c>
      <c r="C89" s="60">
        <v>442.5</v>
      </c>
      <c r="D89" s="2"/>
      <c r="E89" s="2"/>
      <c r="F89" s="2"/>
    </row>
    <row r="90" ht="18" customHeight="1" spans="1:6">
      <c r="A90" s="59">
        <v>42561</v>
      </c>
      <c r="B90" s="192" t="s">
        <v>444</v>
      </c>
      <c r="C90" s="60">
        <v>1035</v>
      </c>
      <c r="D90" s="2"/>
      <c r="E90" s="2"/>
      <c r="F90" s="2"/>
    </row>
    <row r="91" ht="18" customHeight="1" spans="1:6">
      <c r="A91" s="59">
        <v>42561</v>
      </c>
      <c r="B91" s="192" t="s">
        <v>445</v>
      </c>
      <c r="C91" s="60">
        <v>714</v>
      </c>
      <c r="D91" s="2"/>
      <c r="E91" s="2"/>
      <c r="F91" s="2"/>
    </row>
    <row r="92" ht="18" customHeight="1" spans="1:6">
      <c r="A92" s="59"/>
      <c r="B92" s="57"/>
      <c r="C92" s="60"/>
      <c r="D92" s="2"/>
      <c r="E92" s="2"/>
      <c r="F92" s="2"/>
    </row>
    <row r="93" ht="18" customHeight="1" spans="1:6">
      <c r="A93" s="59"/>
      <c r="B93" s="57"/>
      <c r="C93" s="60"/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72"/>
      <c r="B95" s="73"/>
      <c r="C95" s="49"/>
      <c r="D95" s="2"/>
      <c r="E95" s="2"/>
      <c r="F95" s="2"/>
    </row>
    <row r="96" ht="18" customHeight="1" spans="1:6">
      <c r="A96" s="74" t="s">
        <v>416</v>
      </c>
      <c r="B96" s="75"/>
      <c r="C96" s="46">
        <f>C97+C99+C98+C100+C101+C102+C103+C104+C105+C106</f>
        <v>2710</v>
      </c>
      <c r="D96" s="76"/>
      <c r="E96" s="76"/>
      <c r="F96" s="76"/>
    </row>
    <row r="97" ht="18" customHeight="1" spans="1:6">
      <c r="A97" s="392">
        <v>42387</v>
      </c>
      <c r="B97" s="157" t="s">
        <v>446</v>
      </c>
      <c r="C97" s="30">
        <v>1410</v>
      </c>
      <c r="D97" s="2"/>
      <c r="E97" s="2"/>
      <c r="F97" s="2"/>
    </row>
    <row r="98" ht="18" customHeight="1" spans="1:6">
      <c r="A98" s="47">
        <v>42395</v>
      </c>
      <c r="B98" s="48" t="s">
        <v>447</v>
      </c>
      <c r="C98" s="30">
        <v>1300</v>
      </c>
      <c r="D98" s="2"/>
      <c r="E98" s="2"/>
      <c r="F98" s="2"/>
    </row>
    <row r="99" ht="18" customHeight="1" spans="1:6">
      <c r="A99" s="58"/>
      <c r="B99" s="56"/>
      <c r="C99" s="30"/>
      <c r="D99" s="2"/>
      <c r="E99" s="2"/>
      <c r="F99" s="2"/>
    </row>
    <row r="100" ht="18" customHeight="1" spans="1:6">
      <c r="A100" s="58"/>
      <c r="B100" s="56"/>
      <c r="C100" s="30"/>
      <c r="D100" s="2"/>
      <c r="E100" s="2"/>
      <c r="F100" s="2"/>
    </row>
    <row r="101" ht="18" customHeight="1" spans="1:6">
      <c r="A101" s="58"/>
      <c r="B101" s="56"/>
      <c r="C101" s="30"/>
      <c r="D101" s="2"/>
      <c r="E101" s="2"/>
      <c r="F101" s="2"/>
    </row>
    <row r="102" ht="18" customHeight="1" spans="1:6">
      <c r="A102" s="58"/>
      <c r="B102" s="56"/>
      <c r="C102" s="30"/>
      <c r="D102" s="2"/>
      <c r="E102" s="2"/>
      <c r="F102" s="2"/>
    </row>
    <row r="103" ht="18" customHeight="1" spans="1:6">
      <c r="A103" s="58" t="s">
        <v>296</v>
      </c>
      <c r="B103" s="56"/>
      <c r="C103" s="30"/>
      <c r="D103" s="2"/>
      <c r="E103" s="2"/>
      <c r="F103" s="2"/>
    </row>
    <row r="104" ht="18" customHeight="1" spans="1:6">
      <c r="A104" s="59"/>
      <c r="B104" s="56"/>
      <c r="C104" s="30"/>
      <c r="D104" s="2"/>
      <c r="E104" s="2"/>
      <c r="F104" s="2"/>
    </row>
    <row r="105" ht="18" customHeight="1" spans="1:6">
      <c r="A105" s="58"/>
      <c r="B105" s="77"/>
      <c r="C105" s="30"/>
      <c r="D105" s="2"/>
      <c r="E105" s="401"/>
      <c r="F105" s="2"/>
    </row>
    <row r="106" ht="18" customHeight="1" spans="1:6">
      <c r="A106" s="72"/>
      <c r="B106" s="73"/>
      <c r="C106" s="49"/>
      <c r="D106" s="2"/>
      <c r="E106" s="401"/>
      <c r="F106" s="2"/>
    </row>
    <row r="107" ht="18" customHeight="1" spans="1:6">
      <c r="A107" s="44" t="s">
        <v>419</v>
      </c>
      <c r="B107" s="45"/>
      <c r="C107" s="46">
        <f>C108+C109+C110+C111+C112+C113+C114+C115+C116+C117+C118+C119+C120</f>
        <v>1509</v>
      </c>
      <c r="D107" s="2"/>
      <c r="E107" s="402"/>
      <c r="F107" s="2"/>
    </row>
    <row r="108" ht="18" customHeight="1" spans="1:6">
      <c r="A108" s="392">
        <v>42387</v>
      </c>
      <c r="B108" s="157" t="s">
        <v>448</v>
      </c>
      <c r="C108" s="60">
        <v>200</v>
      </c>
      <c r="D108" s="2"/>
      <c r="E108" s="402"/>
      <c r="F108" s="2"/>
    </row>
    <row r="109" ht="18" customHeight="1" spans="1:6">
      <c r="A109" s="47">
        <v>42395</v>
      </c>
      <c r="B109" s="48" t="s">
        <v>449</v>
      </c>
      <c r="C109" s="60">
        <v>150</v>
      </c>
      <c r="D109" s="2"/>
      <c r="E109" s="2"/>
      <c r="F109" s="2"/>
    </row>
    <row r="110" ht="18" customHeight="1" spans="1:6">
      <c r="A110" s="197">
        <v>42432</v>
      </c>
      <c r="B110" s="365" t="s">
        <v>450</v>
      </c>
      <c r="C110" s="60">
        <v>200</v>
      </c>
      <c r="D110" s="2"/>
      <c r="E110" s="2"/>
      <c r="F110" s="2"/>
    </row>
    <row r="111" ht="18" customHeight="1" spans="1:6">
      <c r="A111" s="197">
        <v>42513</v>
      </c>
      <c r="B111" s="202" t="s">
        <v>451</v>
      </c>
      <c r="C111" s="235">
        <v>30</v>
      </c>
      <c r="D111" s="2"/>
      <c r="E111" s="2"/>
      <c r="F111" s="2"/>
    </row>
    <row r="112" ht="18" customHeight="1" spans="1:6">
      <c r="A112" s="124">
        <v>42540</v>
      </c>
      <c r="B112" s="156" t="s">
        <v>452</v>
      </c>
      <c r="C112" s="155">
        <v>249</v>
      </c>
      <c r="D112" s="2"/>
      <c r="E112" s="2"/>
      <c r="F112" s="2"/>
    </row>
    <row r="113" ht="18" customHeight="1" spans="1:6">
      <c r="A113" s="124">
        <v>42542</v>
      </c>
      <c r="B113" s="156" t="s">
        <v>453</v>
      </c>
      <c r="C113" s="155">
        <v>130</v>
      </c>
      <c r="D113" s="2"/>
      <c r="E113" s="2"/>
      <c r="F113" s="2"/>
    </row>
    <row r="114" ht="18" customHeight="1" spans="1:6">
      <c r="A114" s="124">
        <v>42573</v>
      </c>
      <c r="B114" s="154" t="s">
        <v>454</v>
      </c>
      <c r="C114" s="155">
        <v>550</v>
      </c>
      <c r="D114" s="2"/>
      <c r="E114" s="2"/>
      <c r="F114" s="2"/>
    </row>
    <row r="115" ht="18" customHeight="1" spans="1:6">
      <c r="A115" s="59"/>
      <c r="B115" s="56"/>
      <c r="C115" s="68"/>
      <c r="D115" s="2"/>
      <c r="E115" s="2"/>
      <c r="F115" s="2"/>
    </row>
    <row r="116" ht="18" customHeight="1" spans="1:6">
      <c r="A116" s="59"/>
      <c r="B116" s="56"/>
      <c r="C116" s="68"/>
      <c r="D116" s="2"/>
      <c r="E116" s="2"/>
      <c r="F116" s="2"/>
    </row>
    <row r="117" ht="18" customHeight="1" spans="1:6">
      <c r="A117" s="59"/>
      <c r="B117" s="56"/>
      <c r="C117" s="68"/>
      <c r="D117" s="2"/>
      <c r="E117" s="2"/>
      <c r="F117" s="2"/>
    </row>
    <row r="118" ht="18" customHeight="1" spans="1:6">
      <c r="A118" s="58"/>
      <c r="B118" s="57"/>
      <c r="C118" s="30"/>
      <c r="D118" s="2"/>
      <c r="E118" s="2"/>
      <c r="F118" s="2"/>
    </row>
    <row r="119" ht="18" customHeight="1" spans="1:6">
      <c r="A119" s="58"/>
      <c r="B119" s="57"/>
      <c r="C119" s="30"/>
      <c r="D119" s="2"/>
      <c r="E119" s="2"/>
      <c r="F119" s="2"/>
    </row>
    <row r="120" ht="18" customHeight="1" spans="1:6">
      <c r="A120" s="78"/>
      <c r="B120" s="79"/>
      <c r="C120" s="80"/>
      <c r="D120" s="2"/>
      <c r="E120" s="2"/>
      <c r="F120" s="2"/>
    </row>
  </sheetData>
  <mergeCells count="15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5:B55"/>
    <mergeCell ref="A64:B64"/>
    <mergeCell ref="A76:B76"/>
    <mergeCell ref="A86:B86"/>
    <mergeCell ref="A107:B107"/>
    <mergeCell ref="E12:F15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A8" sqref="A8:F8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ht="14.25" spans="1:6">
      <c r="A3" s="5" t="s">
        <v>21</v>
      </c>
      <c r="B3" s="205" t="s">
        <v>1435</v>
      </c>
      <c r="C3" s="7" t="s">
        <v>367</v>
      </c>
      <c r="D3" s="8" t="s">
        <v>295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42435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42501</v>
      </c>
      <c r="C20" s="32">
        <v>100000</v>
      </c>
      <c r="D20" s="2"/>
      <c r="E20" s="2"/>
      <c r="F20" s="2"/>
    </row>
    <row r="21" spans="1:6">
      <c r="A21" s="8" t="s">
        <v>397</v>
      </c>
      <c r="B21" s="33">
        <v>42501</v>
      </c>
      <c r="C21" s="30">
        <v>-55000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50000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-50000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700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500</v>
      </c>
      <c r="D35" s="2"/>
      <c r="E35" s="2"/>
      <c r="F35" s="2"/>
    </row>
    <row r="36" spans="1:6">
      <c r="A36" s="47" t="s">
        <v>310</v>
      </c>
      <c r="B36" s="98" t="s">
        <v>1436</v>
      </c>
      <c r="C36" s="49">
        <v>500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200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200</v>
      </c>
      <c r="D107" s="2"/>
      <c r="E107" s="2"/>
      <c r="F107" s="2"/>
    </row>
    <row r="108" spans="1:6">
      <c r="A108" s="47" t="s">
        <v>310</v>
      </c>
      <c r="B108" s="81" t="s">
        <v>1437</v>
      </c>
      <c r="C108" s="60">
        <v>200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0"/>
  <sheetViews>
    <sheetView topLeftCell="A106" workbookViewId="0">
      <selection activeCell="C139" sqref="C139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200" t="s">
        <v>1438</v>
      </c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42490</v>
      </c>
      <c r="C19" s="32">
        <v>4000</v>
      </c>
      <c r="D19" s="2"/>
      <c r="E19" s="2"/>
      <c r="F19" s="2"/>
    </row>
    <row r="20" spans="1:6">
      <c r="A20" s="8" t="s">
        <v>396</v>
      </c>
      <c r="B20" s="33">
        <v>42523</v>
      </c>
      <c r="C20" s="32">
        <v>30000</v>
      </c>
      <c r="D20" s="2"/>
      <c r="E20" s="2"/>
      <c r="F20" s="2"/>
    </row>
    <row r="21" spans="1:6">
      <c r="A21" s="8" t="s">
        <v>397</v>
      </c>
      <c r="B21" s="33">
        <v>42635</v>
      </c>
      <c r="C21" s="30">
        <v>50000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84000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-84000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77095.5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1500</v>
      </c>
      <c r="D35" s="2"/>
      <c r="E35" s="2"/>
      <c r="F35" s="2"/>
    </row>
    <row r="36" ht="14.25" spans="1:6">
      <c r="A36" s="124">
        <v>42542</v>
      </c>
      <c r="B36" s="201" t="s">
        <v>1439</v>
      </c>
      <c r="C36" s="155">
        <v>1500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75595.5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4040</v>
      </c>
      <c r="D54" s="2"/>
      <c r="E54" s="2"/>
      <c r="F54" s="2"/>
    </row>
    <row r="55" ht="14.25" spans="1:6">
      <c r="A55" s="124">
        <v>42562</v>
      </c>
      <c r="B55" s="202" t="s">
        <v>1440</v>
      </c>
      <c r="C55" s="137">
        <v>4040</v>
      </c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SUM(C108:C140)</f>
        <v>71555.5</v>
      </c>
      <c r="D107" s="2"/>
      <c r="E107" s="2"/>
      <c r="F107" s="2"/>
    </row>
    <row r="108" ht="14.25" spans="1:6">
      <c r="A108" s="197">
        <v>42512</v>
      </c>
      <c r="B108" s="202" t="s">
        <v>1441</v>
      </c>
      <c r="C108" s="203">
        <v>410</v>
      </c>
      <c r="D108" s="2"/>
      <c r="E108" s="2"/>
      <c r="F108" s="2"/>
    </row>
    <row r="109" ht="14.25" spans="1:6">
      <c r="A109" s="124">
        <v>42542</v>
      </c>
      <c r="B109" s="201" t="s">
        <v>1442</v>
      </c>
      <c r="C109" s="155">
        <v>10813.5</v>
      </c>
      <c r="D109" s="2"/>
      <c r="E109" s="2"/>
      <c r="F109" s="2"/>
    </row>
    <row r="110" ht="14.25" spans="1:6">
      <c r="A110" s="124">
        <v>42542</v>
      </c>
      <c r="B110" s="201" t="s">
        <v>1443</v>
      </c>
      <c r="C110" s="155">
        <v>140</v>
      </c>
      <c r="D110" s="2"/>
      <c r="E110" s="2"/>
      <c r="F110" s="2"/>
    </row>
    <row r="111" ht="14.25" spans="1:6">
      <c r="A111" s="124"/>
      <c r="B111" s="201"/>
      <c r="C111" s="155"/>
      <c r="D111" s="2"/>
      <c r="E111" s="2"/>
      <c r="F111" s="2"/>
    </row>
    <row r="112" ht="14.25" spans="1:6">
      <c r="A112" s="124">
        <v>42548</v>
      </c>
      <c r="B112" s="189" t="s">
        <v>1444</v>
      </c>
      <c r="C112" s="155">
        <v>960</v>
      </c>
      <c r="D112" s="2"/>
      <c r="E112" s="2"/>
      <c r="F112" s="2"/>
    </row>
    <row r="113" ht="14.25" spans="1:6">
      <c r="A113" s="124">
        <v>42548</v>
      </c>
      <c r="B113" s="189" t="s">
        <v>1445</v>
      </c>
      <c r="C113" s="155">
        <v>4160</v>
      </c>
      <c r="D113" s="2"/>
      <c r="E113" s="2"/>
      <c r="F113" s="2"/>
    </row>
    <row r="114" ht="14.25" spans="1:6">
      <c r="A114" s="124">
        <v>42548</v>
      </c>
      <c r="B114" s="189" t="s">
        <v>1446</v>
      </c>
      <c r="C114" s="155">
        <v>6243</v>
      </c>
      <c r="D114" s="2"/>
      <c r="E114" s="2"/>
      <c r="F114" s="2"/>
    </row>
    <row r="115" ht="14.25" spans="1:6">
      <c r="A115" s="124">
        <v>42548</v>
      </c>
      <c r="B115" s="189" t="s">
        <v>1447</v>
      </c>
      <c r="C115" s="155">
        <v>978</v>
      </c>
      <c r="D115" s="2"/>
      <c r="E115" s="2"/>
      <c r="F115" s="2"/>
    </row>
    <row r="116" ht="14.25" spans="1:6">
      <c r="A116" s="124">
        <v>42562</v>
      </c>
      <c r="B116" s="194" t="s">
        <v>1448</v>
      </c>
      <c r="C116" s="155">
        <v>1033</v>
      </c>
      <c r="D116" s="2"/>
      <c r="E116" s="2"/>
      <c r="F116" s="2"/>
    </row>
    <row r="117" ht="14.25" spans="1:6">
      <c r="A117" s="124">
        <v>42562</v>
      </c>
      <c r="B117" s="194" t="s">
        <v>1449</v>
      </c>
      <c r="C117" s="155">
        <v>100</v>
      </c>
      <c r="D117" s="2"/>
      <c r="E117" s="2"/>
      <c r="F117" s="2"/>
    </row>
    <row r="118" ht="14.25" spans="1:6">
      <c r="A118" s="124">
        <v>42562</v>
      </c>
      <c r="B118" s="194" t="s">
        <v>1450</v>
      </c>
      <c r="C118" s="155">
        <v>260</v>
      </c>
      <c r="D118" s="2"/>
      <c r="E118" s="2"/>
      <c r="F118" s="2"/>
    </row>
    <row r="119" ht="14.25" spans="1:6">
      <c r="A119" s="124"/>
      <c r="B119" s="202"/>
      <c r="C119" s="137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  <row r="121" ht="14.25" spans="1:3">
      <c r="A121" s="124">
        <v>42542</v>
      </c>
      <c r="B121" s="201" t="s">
        <v>1451</v>
      </c>
      <c r="C121" s="155">
        <v>810</v>
      </c>
    </row>
    <row r="123" ht="14.25" spans="1:3">
      <c r="A123" s="124">
        <v>42573</v>
      </c>
      <c r="B123" s="154" t="s">
        <v>1452</v>
      </c>
      <c r="C123" s="155">
        <v>11585.3</v>
      </c>
    </row>
    <row r="124" ht="14.25" spans="1:3">
      <c r="A124" s="124">
        <v>42573</v>
      </c>
      <c r="B124" s="154" t="s">
        <v>1453</v>
      </c>
      <c r="C124" s="155">
        <v>1727</v>
      </c>
    </row>
    <row r="125" ht="14.25" spans="1:3">
      <c r="A125" s="124">
        <v>42573</v>
      </c>
      <c r="B125" s="154" t="s">
        <v>1454</v>
      </c>
      <c r="C125" s="155">
        <v>2520</v>
      </c>
    </row>
    <row r="126" ht="14.25" spans="1:3">
      <c r="A126" s="124">
        <v>42573</v>
      </c>
      <c r="B126" s="154" t="s">
        <v>1455</v>
      </c>
      <c r="C126" s="155">
        <v>11995</v>
      </c>
    </row>
    <row r="127" ht="14.25" spans="1:3">
      <c r="A127" s="124">
        <v>42573</v>
      </c>
      <c r="B127" s="154" t="s">
        <v>1456</v>
      </c>
      <c r="C127" s="155">
        <v>1110</v>
      </c>
    </row>
    <row r="128" ht="14.25" spans="1:3">
      <c r="A128" s="124">
        <v>42573</v>
      </c>
      <c r="B128" s="154" t="s">
        <v>1457</v>
      </c>
      <c r="C128" s="155">
        <v>660</v>
      </c>
    </row>
    <row r="129" ht="14.25" spans="1:3">
      <c r="A129" s="124">
        <v>42573</v>
      </c>
      <c r="B129" s="154" t="s">
        <v>1458</v>
      </c>
      <c r="C129" s="155">
        <v>150</v>
      </c>
    </row>
    <row r="130" ht="14.25" spans="1:3">
      <c r="A130" s="124">
        <v>42586</v>
      </c>
      <c r="B130" s="152" t="s">
        <v>1459</v>
      </c>
      <c r="C130" s="126">
        <v>500</v>
      </c>
    </row>
    <row r="131" ht="14.25" spans="1:3">
      <c r="A131" s="124">
        <v>42605</v>
      </c>
      <c r="B131" s="82" t="s">
        <v>1460</v>
      </c>
      <c r="C131" s="126">
        <v>3000</v>
      </c>
    </row>
    <row r="132" ht="14.25" spans="1:3">
      <c r="A132" s="124">
        <v>42609</v>
      </c>
      <c r="B132" s="177" t="s">
        <v>1461</v>
      </c>
      <c r="C132" s="147">
        <v>200</v>
      </c>
    </row>
    <row r="133" ht="14.25" spans="1:3">
      <c r="A133" s="124">
        <v>42609</v>
      </c>
      <c r="B133" s="177" t="s">
        <v>1462</v>
      </c>
      <c r="C133" s="147">
        <v>150</v>
      </c>
    </row>
    <row r="134" ht="14.25" spans="1:3">
      <c r="A134" s="124">
        <v>42609</v>
      </c>
      <c r="B134" s="177" t="s">
        <v>1463</v>
      </c>
      <c r="C134" s="147">
        <v>1110.7</v>
      </c>
    </row>
    <row r="135" ht="14.25" spans="1:3">
      <c r="A135" s="124">
        <v>42609</v>
      </c>
      <c r="B135" s="177" t="s">
        <v>1464</v>
      </c>
      <c r="C135" s="147">
        <v>6503</v>
      </c>
    </row>
    <row r="136" ht="14.25" spans="1:3">
      <c r="A136" s="124">
        <v>42609</v>
      </c>
      <c r="B136" s="177" t="s">
        <v>1465</v>
      </c>
      <c r="C136" s="147">
        <v>1100</v>
      </c>
    </row>
    <row r="137" ht="14.25" spans="1:3">
      <c r="A137" s="124">
        <v>42609</v>
      </c>
      <c r="B137" s="177" t="s">
        <v>1466</v>
      </c>
      <c r="C137" s="147">
        <v>1595</v>
      </c>
    </row>
    <row r="138" ht="14.25" spans="1:3">
      <c r="A138" s="124">
        <v>42654</v>
      </c>
      <c r="B138" s="125" t="s">
        <v>1467</v>
      </c>
      <c r="C138" s="126">
        <v>642</v>
      </c>
    </row>
    <row r="139" ht="14.25" spans="1:3">
      <c r="A139" s="124">
        <v>42654</v>
      </c>
      <c r="B139" s="125" t="s">
        <v>1468</v>
      </c>
      <c r="C139" s="126">
        <v>800</v>
      </c>
    </row>
    <row r="140" spans="1:3">
      <c r="A140" t="s">
        <v>310</v>
      </c>
      <c r="B140" s="204" t="s">
        <v>1469</v>
      </c>
      <c r="C140">
        <v>300</v>
      </c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3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1470</v>
      </c>
      <c r="C3" s="7" t="s">
        <v>367</v>
      </c>
      <c r="D3" s="8" t="s">
        <v>159</v>
      </c>
      <c r="E3" s="8" t="s">
        <v>23</v>
      </c>
      <c r="F3" s="9">
        <v>13579766318</v>
      </c>
    </row>
    <row r="4" spans="1:6">
      <c r="A4" s="5" t="s">
        <v>3</v>
      </c>
      <c r="B4" s="6" t="s">
        <v>157</v>
      </c>
      <c r="C4" s="7" t="s">
        <v>368</v>
      </c>
      <c r="D4" s="10">
        <v>42519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0.999882799868196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28" t="s">
        <v>1471</v>
      </c>
      <c r="F12" s="129"/>
    </row>
    <row r="13" spans="1:6">
      <c r="A13" s="20">
        <v>65187.64</v>
      </c>
      <c r="B13" s="20"/>
      <c r="C13" s="21"/>
      <c r="D13" s="21">
        <f>A13+B13-C13</f>
        <v>65187.64</v>
      </c>
      <c r="E13" s="130" t="s">
        <v>1472</v>
      </c>
      <c r="F13" s="131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130" t="s">
        <v>1473</v>
      </c>
      <c r="F14" s="131"/>
    </row>
    <row r="15" spans="1:6">
      <c r="A15" s="13">
        <v>65180</v>
      </c>
      <c r="B15" s="22"/>
      <c r="C15" s="15"/>
      <c r="D15" s="23">
        <f>A15+B15-C15</f>
        <v>65180</v>
      </c>
      <c r="E15" s="132" t="s">
        <v>1474</v>
      </c>
      <c r="F15" s="133"/>
    </row>
    <row r="16" spans="1:6">
      <c r="A16" s="24"/>
      <c r="B16" s="25"/>
      <c r="C16" s="26"/>
      <c r="D16" s="27">
        <v>89432.68</v>
      </c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42450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42519</v>
      </c>
      <c r="C20" s="32">
        <v>27590</v>
      </c>
      <c r="D20" s="2"/>
      <c r="E20" s="2"/>
      <c r="F20" s="2"/>
    </row>
    <row r="21" spans="1:6">
      <c r="A21" s="8" t="s">
        <v>397</v>
      </c>
      <c r="B21" s="33">
        <v>42578</v>
      </c>
      <c r="C21" s="30">
        <v>34566</v>
      </c>
      <c r="D21" s="2"/>
      <c r="E21" s="2"/>
      <c r="F21" s="2"/>
    </row>
    <row r="22" spans="1:6">
      <c r="A22" s="8" t="s">
        <v>398</v>
      </c>
      <c r="B22" s="33">
        <v>42617</v>
      </c>
      <c r="C22" s="30">
        <v>13000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80156</v>
      </c>
      <c r="D24" s="2">
        <f>D16-C24</f>
        <v>9276.67999999999</v>
      </c>
      <c r="E24" s="2"/>
      <c r="F24" s="2"/>
    </row>
    <row r="25" spans="1:6">
      <c r="A25" s="34" t="s">
        <v>401</v>
      </c>
      <c r="B25" s="34"/>
      <c r="C25" s="35">
        <f>D15-C24</f>
        <v>-14976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C35+C41</f>
        <v>38534</v>
      </c>
      <c r="D34" s="2"/>
      <c r="E34" s="2"/>
      <c r="F34" s="2"/>
    </row>
    <row r="35" spans="1:6">
      <c r="A35" s="44" t="s">
        <v>403</v>
      </c>
      <c r="B35" s="45"/>
      <c r="C35" s="46">
        <f>C36+C37+C38+C40</f>
        <v>3200</v>
      </c>
      <c r="D35" s="2"/>
      <c r="E35" s="2"/>
      <c r="F35" s="2"/>
    </row>
    <row r="36" ht="14.25" spans="1:6">
      <c r="A36" s="124">
        <v>42548</v>
      </c>
      <c r="B36" s="189" t="s">
        <v>1475</v>
      </c>
      <c r="C36" s="155">
        <v>1000</v>
      </c>
      <c r="D36" s="2"/>
      <c r="E36" s="2"/>
      <c r="F36" s="2"/>
    </row>
    <row r="37" ht="14.25" spans="1:6">
      <c r="A37" s="124">
        <v>42573</v>
      </c>
      <c r="B37" s="154" t="s">
        <v>1476</v>
      </c>
      <c r="C37" s="155">
        <v>500</v>
      </c>
      <c r="D37" s="2"/>
      <c r="E37" s="2"/>
      <c r="F37" s="2"/>
    </row>
    <row r="38" ht="14.25" spans="1:6">
      <c r="A38" s="124">
        <v>42586</v>
      </c>
      <c r="B38" s="152" t="s">
        <v>1477</v>
      </c>
      <c r="C38" s="126">
        <v>1700</v>
      </c>
      <c r="D38" s="2"/>
      <c r="E38" s="2"/>
      <c r="F38" s="2"/>
    </row>
    <row r="39" ht="14.25" spans="1:6">
      <c r="A39" s="136">
        <v>42626</v>
      </c>
      <c r="B39" s="125" t="s">
        <v>1478</v>
      </c>
      <c r="C39" s="137">
        <v>650</v>
      </c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44" t="s">
        <v>405</v>
      </c>
      <c r="B41" s="45"/>
      <c r="C41" s="46">
        <f>C42+C55+C65+C77+C87+C97+C108</f>
        <v>35334</v>
      </c>
      <c r="D41" s="2"/>
      <c r="E41" s="2"/>
      <c r="F41" s="2"/>
    </row>
    <row r="42" spans="1:6">
      <c r="A42" s="44" t="s">
        <v>406</v>
      </c>
      <c r="B42" s="45"/>
      <c r="C42" s="46">
        <f>C43+C44+C45+C46+C47+C48+C49+C50+C51+C52+C53+C54</f>
        <v>14000</v>
      </c>
      <c r="D42" s="2"/>
      <c r="E42" s="2"/>
      <c r="F42" s="2"/>
    </row>
    <row r="43" ht="14.25" spans="1:6">
      <c r="A43" s="124">
        <v>42573</v>
      </c>
      <c r="B43" s="154" t="s">
        <v>1479</v>
      </c>
      <c r="C43" s="155">
        <v>2000</v>
      </c>
      <c r="D43" s="2"/>
      <c r="E43" s="2"/>
      <c r="F43" s="2"/>
    </row>
    <row r="44" ht="14.25" spans="1:6">
      <c r="A44" s="124">
        <v>42586</v>
      </c>
      <c r="B44" s="152" t="s">
        <v>1480</v>
      </c>
      <c r="C44" s="126">
        <v>3000</v>
      </c>
      <c r="D44" s="2"/>
      <c r="E44" s="2"/>
      <c r="F44" s="2"/>
    </row>
    <row r="45" ht="14.25" spans="1:6">
      <c r="A45" s="124">
        <v>42596</v>
      </c>
      <c r="B45" s="82" t="s">
        <v>1481</v>
      </c>
      <c r="C45" s="126">
        <v>2000</v>
      </c>
      <c r="D45" s="2"/>
      <c r="E45" s="2"/>
      <c r="F45" s="2"/>
    </row>
    <row r="46" ht="14.25" spans="1:6">
      <c r="A46" s="124">
        <v>42605</v>
      </c>
      <c r="B46" s="82" t="s">
        <v>1482</v>
      </c>
      <c r="C46" s="126">
        <v>2000</v>
      </c>
      <c r="D46" s="2"/>
      <c r="E46" s="2"/>
      <c r="F46" s="2"/>
    </row>
    <row r="47" ht="14.25" spans="1:6">
      <c r="A47" s="136">
        <v>42626</v>
      </c>
      <c r="B47" s="125" t="s">
        <v>1483</v>
      </c>
      <c r="C47" s="137">
        <v>2000</v>
      </c>
      <c r="D47" s="2"/>
      <c r="E47" s="2"/>
      <c r="F47" s="2"/>
    </row>
    <row r="48" ht="14.25" spans="1:6">
      <c r="A48" s="136">
        <v>42626</v>
      </c>
      <c r="B48" s="125" t="s">
        <v>1484</v>
      </c>
      <c r="C48" s="137">
        <v>3000</v>
      </c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6897</v>
      </c>
      <c r="D55" s="2"/>
      <c r="E55" s="2"/>
      <c r="F55" s="2"/>
    </row>
    <row r="56" ht="14.25" spans="1:6">
      <c r="A56" s="59">
        <v>42571</v>
      </c>
      <c r="B56" s="134" t="s">
        <v>1485</v>
      </c>
      <c r="C56" s="62">
        <v>1961</v>
      </c>
      <c r="D56" s="2"/>
      <c r="E56" s="2"/>
      <c r="F56" s="2"/>
    </row>
    <row r="57" ht="16.5" spans="1:6">
      <c r="A57" s="58">
        <v>42598</v>
      </c>
      <c r="B57" s="134" t="s">
        <v>1486</v>
      </c>
      <c r="C57" s="63">
        <v>2871</v>
      </c>
      <c r="D57" s="2"/>
      <c r="E57" s="2"/>
      <c r="F57" s="2"/>
    </row>
    <row r="58" ht="16.5" spans="1:6">
      <c r="A58" s="58">
        <v>42657</v>
      </c>
      <c r="B58" s="150" t="s">
        <v>1487</v>
      </c>
      <c r="C58" s="63">
        <v>1918</v>
      </c>
      <c r="D58" s="2"/>
      <c r="E58" s="2"/>
      <c r="F58" s="2"/>
    </row>
    <row r="59" ht="16.5" spans="1:6">
      <c r="A59" s="58">
        <v>42669</v>
      </c>
      <c r="B59" s="134" t="s">
        <v>1488</v>
      </c>
      <c r="C59" s="63">
        <v>147</v>
      </c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3393</v>
      </c>
      <c r="D65" s="2"/>
      <c r="E65" s="2"/>
      <c r="F65" s="2"/>
    </row>
    <row r="66" spans="1:6">
      <c r="A66" s="59">
        <v>42594</v>
      </c>
      <c r="B66" s="150" t="s">
        <v>1489</v>
      </c>
      <c r="C66" s="60">
        <v>3343</v>
      </c>
      <c r="D66" s="2"/>
      <c r="E66" s="2"/>
      <c r="F66" s="2"/>
    </row>
    <row r="67" spans="1:6">
      <c r="A67" s="59">
        <v>42642</v>
      </c>
      <c r="B67" s="150" t="s">
        <v>1490</v>
      </c>
      <c r="C67" s="68">
        <v>50</v>
      </c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3861</v>
      </c>
      <c r="D77" s="2"/>
      <c r="E77" s="2"/>
      <c r="F77" s="2"/>
    </row>
    <row r="78" spans="1:6">
      <c r="A78" s="59">
        <v>42598</v>
      </c>
      <c r="B78" s="134" t="s">
        <v>1491</v>
      </c>
      <c r="C78" s="198">
        <v>3861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2320</v>
      </c>
      <c r="D87" s="2"/>
      <c r="E87" s="2"/>
      <c r="F87" s="2"/>
    </row>
    <row r="88" spans="1:6">
      <c r="A88" s="59">
        <v>42594</v>
      </c>
      <c r="B88" s="150" t="s">
        <v>1492</v>
      </c>
      <c r="C88" s="60">
        <v>435</v>
      </c>
      <c r="D88" s="2"/>
      <c r="E88" s="2"/>
      <c r="F88" s="2"/>
    </row>
    <row r="89" spans="1:6">
      <c r="A89" s="59">
        <v>42624</v>
      </c>
      <c r="B89" s="150" t="s">
        <v>1493</v>
      </c>
      <c r="C89" s="60">
        <v>966</v>
      </c>
      <c r="D89" s="2"/>
      <c r="E89" s="2"/>
      <c r="F89" s="2"/>
    </row>
    <row r="90" spans="1:6">
      <c r="A90" s="59">
        <v>42654</v>
      </c>
      <c r="B90" s="150" t="s">
        <v>1494</v>
      </c>
      <c r="C90" s="60">
        <v>919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0</v>
      </c>
      <c r="D97" s="76"/>
      <c r="E97" s="76"/>
      <c r="F97" s="76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C109+C110+C111+C112+C113+C114+C115+C116+C117+C120+C121+C122+C123</f>
        <v>4863</v>
      </c>
      <c r="D108" s="2"/>
      <c r="E108" s="2"/>
      <c r="F108" s="2"/>
    </row>
    <row r="109" ht="14.25" spans="1:6">
      <c r="A109" s="124">
        <v>42548</v>
      </c>
      <c r="B109" s="189" t="s">
        <v>1495</v>
      </c>
      <c r="C109" s="155">
        <v>414</v>
      </c>
      <c r="D109" s="2"/>
      <c r="E109" s="2"/>
      <c r="F109" s="2"/>
    </row>
    <row r="110" ht="14.25" spans="1:6">
      <c r="A110" s="124">
        <v>42548</v>
      </c>
      <c r="B110" s="189" t="s">
        <v>1495</v>
      </c>
      <c r="C110" s="155">
        <v>648</v>
      </c>
      <c r="D110" s="2"/>
      <c r="E110" s="2"/>
      <c r="F110" s="2"/>
    </row>
    <row r="111" ht="14.25" spans="1:6">
      <c r="A111" s="124">
        <v>42548</v>
      </c>
      <c r="B111" s="189" t="s">
        <v>1496</v>
      </c>
      <c r="C111" s="155">
        <v>100</v>
      </c>
      <c r="D111" s="2"/>
      <c r="E111" s="2"/>
      <c r="F111" s="2"/>
    </row>
    <row r="112" ht="14.25" spans="1:6">
      <c r="A112" s="191">
        <v>42553</v>
      </c>
      <c r="B112" s="126" t="s">
        <v>1497</v>
      </c>
      <c r="C112" s="126">
        <v>104</v>
      </c>
      <c r="D112" s="2"/>
      <c r="E112" s="2"/>
      <c r="F112" s="2"/>
    </row>
    <row r="113" ht="14.25" spans="1:6">
      <c r="A113" s="124">
        <v>42573</v>
      </c>
      <c r="B113" s="154" t="s">
        <v>1498</v>
      </c>
      <c r="C113" s="155">
        <v>780</v>
      </c>
      <c r="D113" s="2"/>
      <c r="E113" s="2"/>
      <c r="F113" s="2"/>
    </row>
    <row r="114" ht="14.25" spans="1:6">
      <c r="A114" s="124">
        <v>42573</v>
      </c>
      <c r="B114" s="154" t="s">
        <v>1499</v>
      </c>
      <c r="C114" s="155">
        <v>288</v>
      </c>
      <c r="D114" s="2"/>
      <c r="E114" s="2"/>
      <c r="F114" s="2"/>
    </row>
    <row r="115" ht="14.25" spans="1:6">
      <c r="A115" s="124">
        <v>42586</v>
      </c>
      <c r="B115" s="152" t="s">
        <v>1500</v>
      </c>
      <c r="C115" s="126">
        <v>23</v>
      </c>
      <c r="D115" s="2"/>
      <c r="E115" s="2"/>
      <c r="F115" s="2"/>
    </row>
    <row r="116" ht="14.25" spans="1:6">
      <c r="A116" s="124">
        <v>42593</v>
      </c>
      <c r="B116" t="s">
        <v>1501</v>
      </c>
      <c r="C116" s="199">
        <v>2000</v>
      </c>
      <c r="D116" s="2"/>
      <c r="E116" s="2"/>
      <c r="F116" s="2"/>
    </row>
    <row r="117" ht="14.25" spans="1:6">
      <c r="A117" s="124">
        <v>42596</v>
      </c>
      <c r="B117" s="82" t="s">
        <v>1502</v>
      </c>
      <c r="C117" s="126">
        <v>106</v>
      </c>
      <c r="D117" s="2"/>
      <c r="E117" s="2"/>
      <c r="F117" s="2"/>
    </row>
    <row r="118" ht="14.25" spans="1:4">
      <c r="A118" s="124">
        <v>42616</v>
      </c>
      <c r="B118" s="146" t="s">
        <v>1503</v>
      </c>
      <c r="C118" s="147">
        <v>75</v>
      </c>
      <c r="D118" s="151"/>
    </row>
    <row r="119" ht="14.25" spans="1:4">
      <c r="A119" s="124">
        <v>42616</v>
      </c>
      <c r="B119" s="146" t="s">
        <v>1504</v>
      </c>
      <c r="C119" s="147">
        <v>2500</v>
      </c>
      <c r="D119" s="151"/>
    </row>
    <row r="120" spans="1:6">
      <c r="A120" s="59" t="s">
        <v>523</v>
      </c>
      <c r="B120" s="81" t="s">
        <v>1505</v>
      </c>
      <c r="C120" s="68">
        <v>400</v>
      </c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spans="1:6">
      <c r="A122" s="58"/>
      <c r="B122" s="57"/>
      <c r="C122" s="30"/>
      <c r="D122" s="2"/>
      <c r="E122" s="2"/>
      <c r="F122" s="2"/>
    </row>
    <row r="123" ht="14.25" spans="1:6">
      <c r="A123" s="78"/>
      <c r="B123" s="79"/>
      <c r="C123" s="80"/>
      <c r="D123" s="2"/>
      <c r="E123" s="2"/>
      <c r="F123" s="2"/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3:C33"/>
    <mergeCell ref="A34:B34"/>
    <mergeCell ref="A35:B35"/>
    <mergeCell ref="A41:B41"/>
    <mergeCell ref="A42:B42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1"/>
  <sheetViews>
    <sheetView workbookViewId="0">
      <selection activeCell="C20" sqref="C2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154</v>
      </c>
      <c r="C3" s="7" t="s">
        <v>367</v>
      </c>
      <c r="D3" s="8" t="s">
        <v>155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f>A15+B15-C15</f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42641</v>
      </c>
      <c r="C20" s="32">
        <v>20000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/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C35+C41</f>
        <v>38623.34</v>
      </c>
      <c r="D34" s="2"/>
      <c r="E34" s="2"/>
      <c r="F34" s="2"/>
    </row>
    <row r="35" spans="1:6">
      <c r="A35" s="44" t="s">
        <v>403</v>
      </c>
      <c r="B35" s="45"/>
      <c r="C35" s="46">
        <f>C36+C37+C38+C40</f>
        <v>3000</v>
      </c>
      <c r="D35" s="2"/>
      <c r="E35" s="2"/>
      <c r="F35" s="2"/>
    </row>
    <row r="36" ht="14.25" spans="1:6">
      <c r="A36" s="197">
        <v>42518</v>
      </c>
      <c r="B36" s="82" t="s">
        <v>1506</v>
      </c>
      <c r="C36" s="49">
        <v>1000</v>
      </c>
      <c r="D36" s="2"/>
      <c r="E36" s="2"/>
      <c r="F36" s="2"/>
    </row>
    <row r="37" ht="14.25" spans="1:6">
      <c r="A37" s="124">
        <v>42542</v>
      </c>
      <c r="B37" s="156" t="s">
        <v>1507</v>
      </c>
      <c r="C37" s="155">
        <v>1000</v>
      </c>
      <c r="D37" s="2"/>
      <c r="E37" s="2"/>
      <c r="F37" s="2"/>
    </row>
    <row r="38" ht="14.25" spans="1:6">
      <c r="A38" s="124">
        <v>42586</v>
      </c>
      <c r="B38" s="152" t="s">
        <v>1508</v>
      </c>
      <c r="C38" s="126">
        <v>1000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44" t="s">
        <v>405</v>
      </c>
      <c r="B41" s="45"/>
      <c r="C41" s="46">
        <f>C42+C55+C65+C77+C87+C97+C108</f>
        <v>35623.34</v>
      </c>
      <c r="D41" s="2"/>
      <c r="E41" s="2"/>
      <c r="F41" s="2"/>
    </row>
    <row r="42" spans="1:6">
      <c r="A42" s="44" t="s">
        <v>406</v>
      </c>
      <c r="B42" s="45"/>
      <c r="C42" s="46">
        <f>C43+C44+C45+C46+C47+C48+C49+C50+C51+C52+C53+C54</f>
        <v>14539</v>
      </c>
      <c r="D42" s="2"/>
      <c r="E42" s="2"/>
      <c r="F42" s="2"/>
    </row>
    <row r="43" ht="14.25" spans="1:6">
      <c r="A43" s="197">
        <v>42518</v>
      </c>
      <c r="B43" s="82" t="s">
        <v>1509</v>
      </c>
      <c r="C43" s="32">
        <v>1000</v>
      </c>
      <c r="D43" s="2"/>
      <c r="E43" s="2"/>
      <c r="F43" s="2"/>
    </row>
    <row r="44" ht="14.25" spans="1:6">
      <c r="A44" s="124">
        <v>42540</v>
      </c>
      <c r="B44" s="156" t="s">
        <v>1510</v>
      </c>
      <c r="C44" s="155">
        <v>5000</v>
      </c>
      <c r="D44" s="2"/>
      <c r="E44" s="2"/>
      <c r="F44" s="2"/>
    </row>
    <row r="45" ht="14.25" spans="1:6">
      <c r="A45" s="124">
        <v>42548</v>
      </c>
      <c r="B45" s="189" t="s">
        <v>1511</v>
      </c>
      <c r="C45" s="155">
        <v>1500</v>
      </c>
      <c r="D45" s="2"/>
      <c r="E45" s="2"/>
      <c r="F45" s="2"/>
    </row>
    <row r="46" ht="14.25" spans="1:6">
      <c r="A46" s="124">
        <v>42562</v>
      </c>
      <c r="B46" s="194" t="s">
        <v>1512</v>
      </c>
      <c r="C46" s="155">
        <v>600</v>
      </c>
      <c r="D46" s="2"/>
      <c r="E46" s="2"/>
      <c r="F46" s="2"/>
    </row>
    <row r="47" ht="14.25" spans="1:6">
      <c r="A47" s="124">
        <v>42586</v>
      </c>
      <c r="B47" s="152" t="s">
        <v>1513</v>
      </c>
      <c r="C47" s="126">
        <v>500</v>
      </c>
      <c r="D47" s="2"/>
      <c r="E47" s="2"/>
      <c r="F47" s="2"/>
    </row>
    <row r="48" ht="14.25" spans="1:6">
      <c r="A48" s="90">
        <v>42667</v>
      </c>
      <c r="B48" s="89" t="s">
        <v>1514</v>
      </c>
      <c r="C48" s="91">
        <v>1208</v>
      </c>
      <c r="D48" s="198">
        <v>100</v>
      </c>
      <c r="E48" s="2"/>
      <c r="F48" s="2"/>
    </row>
    <row r="49" ht="14.25" spans="1:6">
      <c r="A49" s="90">
        <v>42667</v>
      </c>
      <c r="B49" s="89" t="s">
        <v>1515</v>
      </c>
      <c r="C49" s="91">
        <v>4731</v>
      </c>
      <c r="D49" s="198">
        <v>200</v>
      </c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0</v>
      </c>
      <c r="D55" s="2"/>
      <c r="E55" s="2"/>
      <c r="F55" s="2"/>
    </row>
    <row r="56" ht="14.25" spans="1:6">
      <c r="A56" s="59"/>
      <c r="B56" s="61"/>
      <c r="C56" s="62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10118.84</v>
      </c>
      <c r="D65" s="2"/>
      <c r="E65" s="2"/>
      <c r="F65" s="2"/>
    </row>
    <row r="66" spans="1:6">
      <c r="A66" s="59">
        <v>42529</v>
      </c>
      <c r="B66" s="150" t="s">
        <v>1516</v>
      </c>
      <c r="C66" s="60">
        <v>7224</v>
      </c>
      <c r="D66" s="2"/>
      <c r="E66" s="2"/>
      <c r="F66" s="2"/>
    </row>
    <row r="67" spans="1:6">
      <c r="A67" s="59">
        <v>42561</v>
      </c>
      <c r="B67" s="150" t="s">
        <v>1517</v>
      </c>
      <c r="C67" s="68">
        <v>2894.84</v>
      </c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1233.5</v>
      </c>
      <c r="D77" s="2"/>
      <c r="E77" s="2"/>
      <c r="F77" s="2"/>
    </row>
    <row r="78" spans="1:6">
      <c r="A78" s="59">
        <v>42598</v>
      </c>
      <c r="B78" s="127" t="s">
        <v>1518</v>
      </c>
      <c r="C78" s="68">
        <v>1233.5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2517</v>
      </c>
      <c r="D87" s="2"/>
      <c r="E87" s="2"/>
      <c r="F87" s="2"/>
    </row>
    <row r="88" spans="1:6">
      <c r="A88" s="59">
        <v>42530</v>
      </c>
      <c r="B88" s="150" t="s">
        <v>1519</v>
      </c>
      <c r="C88" s="60">
        <v>1015</v>
      </c>
      <c r="D88" s="2"/>
      <c r="E88" s="2"/>
      <c r="F88" s="2"/>
    </row>
    <row r="89" spans="1:6">
      <c r="A89" s="59">
        <v>42561</v>
      </c>
      <c r="B89" s="150" t="s">
        <v>1520</v>
      </c>
      <c r="C89" s="60">
        <v>1000</v>
      </c>
      <c r="D89" s="2"/>
      <c r="E89" s="2"/>
      <c r="F89" s="2"/>
    </row>
    <row r="90" spans="1:6">
      <c r="A90" s="59">
        <v>42561</v>
      </c>
      <c r="B90" s="192" t="s">
        <v>1521</v>
      </c>
      <c r="C90" s="60">
        <v>502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0</v>
      </c>
      <c r="D97" s="76"/>
      <c r="E97" s="76"/>
      <c r="F97" s="76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C109+C110+C111+C112+C113+C114+C115+C116+C117+C118+C119+C120+C121</f>
        <v>7215</v>
      </c>
      <c r="D108" s="2"/>
      <c r="E108" s="2"/>
      <c r="F108" s="2"/>
    </row>
    <row r="109" ht="14.25" spans="1:6">
      <c r="A109" s="124">
        <v>42540</v>
      </c>
      <c r="B109" s="156" t="s">
        <v>1522</v>
      </c>
      <c r="C109" s="155">
        <v>380</v>
      </c>
      <c r="D109" s="2"/>
      <c r="E109" s="2"/>
      <c r="F109" s="2"/>
    </row>
    <row r="110" ht="14.25" spans="1:6">
      <c r="A110" s="124">
        <v>42542</v>
      </c>
      <c r="B110" s="156" t="s">
        <v>1523</v>
      </c>
      <c r="C110" s="155">
        <v>551</v>
      </c>
      <c r="D110" s="2"/>
      <c r="E110" s="2"/>
      <c r="F110" s="2"/>
    </row>
    <row r="111" ht="14.25" spans="1:6">
      <c r="A111" s="124">
        <v>42542</v>
      </c>
      <c r="B111" s="156" t="s">
        <v>1524</v>
      </c>
      <c r="C111" s="155">
        <v>46</v>
      </c>
      <c r="D111" s="2"/>
      <c r="E111" s="2"/>
      <c r="F111" s="2"/>
    </row>
    <row r="112" ht="14.25" spans="1:6">
      <c r="A112" s="124">
        <v>42542</v>
      </c>
      <c r="B112" s="156" t="s">
        <v>1525</v>
      </c>
      <c r="C112" s="155">
        <v>1434</v>
      </c>
      <c r="D112" s="2"/>
      <c r="E112" s="2"/>
      <c r="F112" s="2"/>
    </row>
    <row r="113" ht="14.25" spans="1:6">
      <c r="A113" s="124">
        <v>42548</v>
      </c>
      <c r="B113" s="189" t="s">
        <v>1526</v>
      </c>
      <c r="C113" s="155">
        <v>130</v>
      </c>
      <c r="D113" s="2"/>
      <c r="E113" s="2"/>
      <c r="F113" s="2"/>
    </row>
    <row r="114" ht="14.25" spans="1:6">
      <c r="A114" s="124">
        <v>42548</v>
      </c>
      <c r="B114" s="189" t="s">
        <v>1527</v>
      </c>
      <c r="C114" s="155">
        <v>1856</v>
      </c>
      <c r="D114" s="2"/>
      <c r="E114" s="2"/>
      <c r="F114" s="2"/>
    </row>
    <row r="115" ht="14.25" spans="1:6">
      <c r="A115" s="191">
        <v>42553</v>
      </c>
      <c r="B115" s="126" t="s">
        <v>1528</v>
      </c>
      <c r="C115" s="126">
        <v>400</v>
      </c>
      <c r="D115" s="2"/>
      <c r="E115" s="2"/>
      <c r="F115" s="2"/>
    </row>
    <row r="116" ht="14.25" spans="1:6">
      <c r="A116" s="191">
        <v>42553</v>
      </c>
      <c r="B116" s="126" t="s">
        <v>1529</v>
      </c>
      <c r="C116" s="126">
        <v>100</v>
      </c>
      <c r="D116" s="2"/>
      <c r="E116" s="2"/>
      <c r="F116" s="2"/>
    </row>
    <row r="117" ht="14.25" spans="1:6">
      <c r="A117" s="124">
        <v>42590</v>
      </c>
      <c r="B117" s="149" t="s">
        <v>1530</v>
      </c>
      <c r="C117" s="126">
        <v>2318</v>
      </c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ht="14.25" spans="1:6">
      <c r="A121" s="78"/>
      <c r="B121" s="79"/>
      <c r="C121" s="80"/>
      <c r="D121" s="2"/>
      <c r="E121" s="2"/>
      <c r="F121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1:B41"/>
    <mergeCell ref="A42:B42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workbookViewId="0">
      <selection activeCell="A1" sqref="A1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1531</v>
      </c>
      <c r="C3" s="7" t="s">
        <v>367</v>
      </c>
      <c r="D3" s="8" t="s">
        <v>162</v>
      </c>
      <c r="E3" s="8" t="s">
        <v>23</v>
      </c>
      <c r="F3" s="9">
        <v>18657120119</v>
      </c>
    </row>
    <row r="4" spans="1:6">
      <c r="A4" s="5" t="s">
        <v>3</v>
      </c>
      <c r="B4" s="6" t="s">
        <v>160</v>
      </c>
      <c r="C4" s="7" t="s">
        <v>368</v>
      </c>
      <c r="D4" s="10">
        <v>42542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>
        <v>42544</v>
      </c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0.86787498632435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2969.8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38434</v>
      </c>
      <c r="B13" s="20">
        <v>2697.5</v>
      </c>
      <c r="C13" s="21"/>
      <c r="D13" s="21">
        <f>A13+B13-C13</f>
        <v>41131.5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35697</v>
      </c>
      <c r="B15" s="22"/>
      <c r="C15" s="15"/>
      <c r="D15" s="23">
        <f>A15+B15-C15</f>
        <v>35697</v>
      </c>
      <c r="E15" s="22"/>
      <c r="F15" s="22"/>
      <c r="G15" t="s">
        <v>1532</v>
      </c>
    </row>
    <row r="16" spans="1:6">
      <c r="A16" s="24"/>
      <c r="B16" s="25"/>
      <c r="C16" s="26" t="s">
        <v>611</v>
      </c>
      <c r="D16" s="195">
        <v>39123</v>
      </c>
      <c r="E16" s="27"/>
      <c r="F16" s="27"/>
    </row>
    <row r="17" spans="1:6">
      <c r="A17" s="27"/>
      <c r="B17" s="27"/>
      <c r="C17" s="168"/>
      <c r="D17" s="196"/>
      <c r="E17" s="196"/>
      <c r="F17" s="196"/>
    </row>
    <row r="18" spans="1:6">
      <c r="A18" s="28" t="s">
        <v>391</v>
      </c>
      <c r="B18" s="28"/>
      <c r="C18" s="28"/>
      <c r="D18" s="29"/>
      <c r="E18" s="29"/>
      <c r="F18" s="29"/>
    </row>
    <row r="19" spans="1:6">
      <c r="A19" s="8" t="s">
        <v>392</v>
      </c>
      <c r="B19" s="8" t="s">
        <v>393</v>
      </c>
      <c r="C19" s="30" t="s">
        <v>394</v>
      </c>
      <c r="D19" s="2"/>
      <c r="E19" s="2"/>
      <c r="F19" s="2"/>
    </row>
    <row r="20" spans="1:6">
      <c r="A20" s="8" t="s">
        <v>395</v>
      </c>
      <c r="B20" s="31">
        <v>42529</v>
      </c>
      <c r="C20" s="32">
        <v>2000</v>
      </c>
      <c r="D20" s="2"/>
      <c r="E20" s="2"/>
      <c r="F20" s="2"/>
    </row>
    <row r="21" spans="1:6">
      <c r="A21" s="8" t="s">
        <v>396</v>
      </c>
      <c r="B21" s="33">
        <v>42542</v>
      </c>
      <c r="C21" s="32">
        <v>15800</v>
      </c>
      <c r="D21" s="2">
        <v>52</v>
      </c>
      <c r="E21" s="2"/>
      <c r="F21" s="2"/>
    </row>
    <row r="22" spans="1:6">
      <c r="A22" s="8" t="s">
        <v>397</v>
      </c>
      <c r="B22" s="33">
        <v>42583</v>
      </c>
      <c r="C22" s="30">
        <v>10000</v>
      </c>
      <c r="D22" s="2"/>
      <c r="E22" s="2"/>
      <c r="F22" s="2"/>
    </row>
    <row r="23" spans="1:6">
      <c r="A23" s="8" t="s">
        <v>398</v>
      </c>
      <c r="B23" s="33" t="s">
        <v>1533</v>
      </c>
      <c r="C23" s="30">
        <v>9000</v>
      </c>
      <c r="D23" s="2"/>
      <c r="E23" s="2"/>
      <c r="F23" s="2"/>
    </row>
    <row r="24" spans="1:6">
      <c r="A24" s="8" t="s">
        <v>399</v>
      </c>
      <c r="B24" s="33" t="s">
        <v>1534</v>
      </c>
      <c r="C24" s="30">
        <v>2426</v>
      </c>
      <c r="D24" s="2"/>
      <c r="E24" s="2"/>
      <c r="F24" s="2"/>
    </row>
    <row r="25" spans="1:6">
      <c r="A25" s="8" t="s">
        <v>400</v>
      </c>
      <c r="B25" s="12"/>
      <c r="C25" s="30">
        <f>C20+C21+C22+C23+C24</f>
        <v>39226</v>
      </c>
      <c r="D25" s="2"/>
      <c r="E25" s="2"/>
      <c r="F25" s="2"/>
    </row>
    <row r="26" spans="1:6">
      <c r="A26" s="34" t="s">
        <v>401</v>
      </c>
      <c r="B26" s="34"/>
      <c r="C26" s="35">
        <f>D16-C25</f>
        <v>-103</v>
      </c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ht="14.25" spans="1:6">
      <c r="A33" s="37"/>
      <c r="B33" s="37"/>
      <c r="C33" s="38"/>
      <c r="D33" s="36"/>
      <c r="E33" s="36"/>
      <c r="F33" s="36"/>
    </row>
    <row r="34" ht="14.25" spans="1:6">
      <c r="A34" s="39"/>
      <c r="B34" s="39"/>
      <c r="C34" s="39"/>
      <c r="D34" s="40"/>
      <c r="E34" s="40"/>
      <c r="F34" s="40"/>
    </row>
    <row r="35" spans="1:6">
      <c r="A35" s="41" t="s">
        <v>402</v>
      </c>
      <c r="B35" s="42"/>
      <c r="C35" s="43">
        <f>C36+C41</f>
        <v>20001.95</v>
      </c>
      <c r="D35" s="2"/>
      <c r="E35" s="2"/>
      <c r="F35" s="2"/>
    </row>
    <row r="36" spans="1:6">
      <c r="A36" s="44" t="s">
        <v>403</v>
      </c>
      <c r="B36" s="45"/>
      <c r="C36" s="46">
        <f>C37+C38+C39+C40</f>
        <v>800</v>
      </c>
      <c r="D36" s="2"/>
      <c r="E36" s="2"/>
      <c r="F36" s="2"/>
    </row>
    <row r="37" ht="14.25" spans="1:6">
      <c r="A37" s="191">
        <v>42553</v>
      </c>
      <c r="B37" s="126" t="s">
        <v>1535</v>
      </c>
      <c r="C37" s="126">
        <v>500</v>
      </c>
      <c r="D37" s="2"/>
      <c r="E37" s="2"/>
      <c r="F37" s="2"/>
    </row>
    <row r="38" ht="14.25" spans="1:6">
      <c r="A38" s="124">
        <v>42596</v>
      </c>
      <c r="B38" s="82" t="s">
        <v>1536</v>
      </c>
      <c r="C38" s="126">
        <v>300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44" t="s">
        <v>405</v>
      </c>
      <c r="B41" s="45"/>
      <c r="C41" s="46">
        <f>C42+C55+C65+C77+C87+C97+C108</f>
        <v>19201.95</v>
      </c>
      <c r="D41" s="2"/>
      <c r="E41" s="2"/>
      <c r="F41" s="2"/>
    </row>
    <row r="42" spans="1:6">
      <c r="A42" s="44" t="s">
        <v>406</v>
      </c>
      <c r="B42" s="45"/>
      <c r="C42" s="46">
        <f>C43+C44+C45+C46+C47+C48+C49+C50+C51+C52+C53+C54</f>
        <v>6500</v>
      </c>
      <c r="D42" s="2"/>
      <c r="E42" s="2"/>
      <c r="F42" s="2"/>
    </row>
    <row r="43" ht="14.25" spans="1:6">
      <c r="A43" s="124">
        <v>42573</v>
      </c>
      <c r="B43" s="154" t="s">
        <v>1537</v>
      </c>
      <c r="C43" s="155">
        <v>1800</v>
      </c>
      <c r="D43" s="2"/>
      <c r="E43" s="2"/>
      <c r="F43" s="2"/>
    </row>
    <row r="44" ht="14.25" spans="1:6">
      <c r="A44" s="124">
        <v>42596</v>
      </c>
      <c r="B44" s="82" t="s">
        <v>1538</v>
      </c>
      <c r="C44" s="126">
        <v>1000</v>
      </c>
      <c r="D44" s="2"/>
      <c r="E44" s="2"/>
      <c r="F44" s="2"/>
    </row>
    <row r="45" ht="14.25" spans="1:6">
      <c r="A45" s="124">
        <v>42596</v>
      </c>
      <c r="B45" s="82" t="s">
        <v>1539</v>
      </c>
      <c r="C45" s="126">
        <v>1000</v>
      </c>
      <c r="D45" s="2"/>
      <c r="E45" s="2"/>
      <c r="F45" s="2"/>
    </row>
    <row r="46" ht="14.25" spans="1:6">
      <c r="A46" s="124">
        <v>42605</v>
      </c>
      <c r="B46" s="82" t="s">
        <v>1540</v>
      </c>
      <c r="C46" s="126">
        <v>1000</v>
      </c>
      <c r="D46" s="2"/>
      <c r="E46" s="2"/>
      <c r="F46" s="2"/>
    </row>
    <row r="47" ht="14.25" spans="1:6">
      <c r="A47" s="124">
        <v>42616</v>
      </c>
      <c r="B47" s="157" t="s">
        <v>1541</v>
      </c>
      <c r="C47" s="126">
        <v>1000</v>
      </c>
      <c r="D47" s="2"/>
      <c r="E47" s="2"/>
      <c r="F47" s="2"/>
    </row>
    <row r="48" ht="14.25" spans="1:6">
      <c r="A48" s="124">
        <v>42654</v>
      </c>
      <c r="B48" s="125" t="s">
        <v>1542</v>
      </c>
      <c r="C48" s="126">
        <v>700</v>
      </c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3033</v>
      </c>
      <c r="D55" s="2"/>
      <c r="E55" s="2"/>
      <c r="F55" s="2"/>
    </row>
    <row r="56" ht="14.25" spans="1:6">
      <c r="A56" s="59">
        <v>42571</v>
      </c>
      <c r="B56" s="150" t="s">
        <v>1543</v>
      </c>
      <c r="C56" s="62">
        <v>745</v>
      </c>
      <c r="D56" s="2"/>
      <c r="E56" s="2"/>
      <c r="F56" s="2"/>
    </row>
    <row r="57" ht="16.5" spans="1:6">
      <c r="A57" s="58">
        <v>42598</v>
      </c>
      <c r="B57" s="150" t="s">
        <v>1544</v>
      </c>
      <c r="C57" s="63">
        <v>1616</v>
      </c>
      <c r="D57" s="2"/>
      <c r="E57" s="2"/>
      <c r="F57" s="2"/>
    </row>
    <row r="58" ht="16.5" spans="1:6">
      <c r="A58" s="58">
        <v>42669</v>
      </c>
      <c r="B58" s="150" t="s">
        <v>1545</v>
      </c>
      <c r="C58" s="63">
        <v>672</v>
      </c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1325.45</v>
      </c>
      <c r="D65" s="2"/>
      <c r="E65" s="2"/>
      <c r="F65" s="2"/>
    </row>
    <row r="66" spans="1:6">
      <c r="A66" s="59">
        <v>42594</v>
      </c>
      <c r="B66" s="127" t="s">
        <v>1546</v>
      </c>
      <c r="C66" s="60">
        <v>1325.45</v>
      </c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3722.5</v>
      </c>
      <c r="D77" s="2"/>
      <c r="E77" s="2"/>
      <c r="F77" s="2"/>
    </row>
    <row r="78" spans="1:6">
      <c r="A78" s="59">
        <v>42598</v>
      </c>
      <c r="B78" s="127" t="s">
        <v>1547</v>
      </c>
      <c r="C78" s="193">
        <v>3722.5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1929</v>
      </c>
      <c r="D87" s="2"/>
      <c r="E87" s="2"/>
      <c r="F87" s="2"/>
    </row>
    <row r="88" spans="1:6">
      <c r="A88" s="59">
        <v>42594</v>
      </c>
      <c r="B88" s="127" t="s">
        <v>1548</v>
      </c>
      <c r="C88" s="60">
        <v>545</v>
      </c>
      <c r="D88" s="2"/>
      <c r="E88" s="2"/>
      <c r="F88" s="2"/>
    </row>
    <row r="89" spans="1:6">
      <c r="A89" s="59">
        <v>42624</v>
      </c>
      <c r="B89" s="127" t="s">
        <v>1549</v>
      </c>
      <c r="C89" s="60">
        <v>249</v>
      </c>
      <c r="D89" s="2"/>
      <c r="E89" s="2"/>
      <c r="F89" s="2"/>
    </row>
    <row r="90" spans="1:6">
      <c r="A90" s="59">
        <v>42654</v>
      </c>
      <c r="B90" s="127" t="s">
        <v>1550</v>
      </c>
      <c r="C90" s="60">
        <v>1135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0</v>
      </c>
      <c r="D97" s="76"/>
      <c r="E97" s="76"/>
      <c r="F97" s="76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C109+C110+C111+C112+C113+C114+C115+C116+C117+C118+C119+C120+C121</f>
        <v>2692</v>
      </c>
      <c r="D108" s="2"/>
      <c r="E108" s="2"/>
      <c r="F108" s="2"/>
    </row>
    <row r="109" ht="14.25" spans="1:6">
      <c r="A109" s="191">
        <v>42553</v>
      </c>
      <c r="B109" s="126" t="s">
        <v>1551</v>
      </c>
      <c r="C109" s="126">
        <v>216</v>
      </c>
      <c r="D109" s="2"/>
      <c r="E109" s="2"/>
      <c r="F109" s="2"/>
    </row>
    <row r="110" ht="14.25" spans="1:6">
      <c r="A110" s="124">
        <v>42562</v>
      </c>
      <c r="B110" s="194" t="s">
        <v>1552</v>
      </c>
      <c r="C110" s="155">
        <v>312</v>
      </c>
      <c r="D110" s="2"/>
      <c r="E110" s="2"/>
      <c r="F110" s="2"/>
    </row>
    <row r="111" ht="14.25" spans="1:6">
      <c r="A111" s="124">
        <v>42573</v>
      </c>
      <c r="B111" s="154" t="s">
        <v>1553</v>
      </c>
      <c r="C111" s="155">
        <v>750</v>
      </c>
      <c r="D111" s="2"/>
      <c r="E111" s="2"/>
      <c r="F111" s="2"/>
    </row>
    <row r="112" ht="14.25" spans="1:6">
      <c r="A112" s="124">
        <v>42573</v>
      </c>
      <c r="B112" s="154" t="s">
        <v>1554</v>
      </c>
      <c r="C112" s="155">
        <v>200</v>
      </c>
      <c r="D112" s="2"/>
      <c r="E112" s="2"/>
      <c r="F112" s="2"/>
    </row>
    <row r="113" ht="14.25" spans="1:6">
      <c r="A113" s="124">
        <v>42605</v>
      </c>
      <c r="B113" s="82" t="s">
        <v>1555</v>
      </c>
      <c r="C113" s="126">
        <v>114</v>
      </c>
      <c r="D113" s="2"/>
      <c r="E113" s="2"/>
      <c r="F113" s="2"/>
    </row>
    <row r="114" ht="14.25" spans="1:6">
      <c r="A114" s="124">
        <v>42609</v>
      </c>
      <c r="B114" s="154" t="s">
        <v>1556</v>
      </c>
      <c r="C114" s="155">
        <v>100</v>
      </c>
      <c r="D114" s="2"/>
      <c r="E114" s="2"/>
      <c r="F114" s="2"/>
    </row>
    <row r="115" ht="14.25" spans="1:6">
      <c r="A115" s="90">
        <v>42660</v>
      </c>
      <c r="B115" s="89" t="s">
        <v>1557</v>
      </c>
      <c r="C115" s="91">
        <v>600</v>
      </c>
      <c r="D115" s="2"/>
      <c r="E115" s="2"/>
      <c r="F115" s="2"/>
    </row>
    <row r="116" spans="1:6">
      <c r="A116" s="59" t="s">
        <v>523</v>
      </c>
      <c r="B116" s="81" t="s">
        <v>1558</v>
      </c>
      <c r="C116" s="68">
        <v>400</v>
      </c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ht="14.25" spans="1:6">
      <c r="A121" s="78"/>
      <c r="B121" s="79"/>
      <c r="C121" s="80"/>
      <c r="D121" s="2"/>
      <c r="E121" s="2"/>
      <c r="F121" s="2"/>
    </row>
  </sheetData>
  <mergeCells count="14">
    <mergeCell ref="A2:F2"/>
    <mergeCell ref="D7:F7"/>
    <mergeCell ref="A8:F8"/>
    <mergeCell ref="A18:C18"/>
    <mergeCell ref="A34:C34"/>
    <mergeCell ref="A35:B35"/>
    <mergeCell ref="A36:B36"/>
    <mergeCell ref="A41:B41"/>
    <mergeCell ref="A42:B42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workbookViewId="0">
      <selection activeCell="B10" sqref="B10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1559</v>
      </c>
      <c r="C3" s="7" t="s">
        <v>367</v>
      </c>
      <c r="D3" s="8" t="s">
        <v>1560</v>
      </c>
      <c r="E3" s="8" t="s">
        <v>23</v>
      </c>
      <c r="F3" s="9">
        <v>13576787624</v>
      </c>
    </row>
    <row r="4" spans="1:6">
      <c r="A4" s="5" t="s">
        <v>3</v>
      </c>
      <c r="B4" s="6" t="s">
        <v>168</v>
      </c>
      <c r="C4" s="7" t="s">
        <v>368</v>
      </c>
      <c r="D4" s="10">
        <v>42542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>
        <v>42544</v>
      </c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0.873035343375366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3093.42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38434</v>
      </c>
      <c r="B13" s="20">
        <v>4366.1</v>
      </c>
      <c r="C13" s="21"/>
      <c r="D13" s="21">
        <f>A13+B13-C13</f>
        <v>42800.1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37366</v>
      </c>
      <c r="B15" s="22"/>
      <c r="C15" s="15"/>
      <c r="D15" s="23">
        <f>A15+B15-C15</f>
        <v>37366</v>
      </c>
      <c r="E15" s="22"/>
      <c r="F15" s="22"/>
      <c r="G15">
        <v>398</v>
      </c>
    </row>
    <row r="16" spans="1:6">
      <c r="A16" s="166"/>
      <c r="B16" s="27"/>
      <c r="C16" s="167" t="s">
        <v>611</v>
      </c>
      <c r="D16" s="168">
        <v>40090</v>
      </c>
      <c r="E16" s="27"/>
      <c r="F16" s="27"/>
    </row>
    <row r="17" spans="1:6">
      <c r="A17" s="24"/>
      <c r="B17" s="25"/>
      <c r="C17" s="26"/>
      <c r="D17" s="27"/>
      <c r="E17" s="27"/>
      <c r="F17" s="27"/>
    </row>
    <row r="18" spans="1:6">
      <c r="A18" s="28" t="s">
        <v>391</v>
      </c>
      <c r="B18" s="28"/>
      <c r="C18" s="28"/>
      <c r="D18" s="29"/>
      <c r="E18" s="29"/>
      <c r="F18" s="29"/>
    </row>
    <row r="19" spans="1:6">
      <c r="A19" s="8" t="s">
        <v>392</v>
      </c>
      <c r="B19" s="8" t="s">
        <v>393</v>
      </c>
      <c r="C19" s="30" t="s">
        <v>394</v>
      </c>
      <c r="D19" s="2"/>
      <c r="E19" s="2"/>
      <c r="F19" s="2"/>
    </row>
    <row r="20" spans="1:6">
      <c r="A20" s="8" t="s">
        <v>395</v>
      </c>
      <c r="B20" s="31">
        <v>42529</v>
      </c>
      <c r="C20" s="32">
        <v>2000</v>
      </c>
      <c r="D20" s="2"/>
      <c r="E20" s="2"/>
      <c r="F20" s="2"/>
    </row>
    <row r="21" spans="1:6">
      <c r="A21" s="8" t="s">
        <v>396</v>
      </c>
      <c r="B21" s="33">
        <v>42542</v>
      </c>
      <c r="C21" s="32">
        <v>16617</v>
      </c>
      <c r="D21" s="2"/>
      <c r="E21" s="2"/>
      <c r="F21" s="2"/>
    </row>
    <row r="22" spans="1:6">
      <c r="A22" s="8" t="s">
        <v>397</v>
      </c>
      <c r="B22" s="33">
        <v>42583</v>
      </c>
      <c r="C22" s="30">
        <v>10000</v>
      </c>
      <c r="D22" s="2"/>
      <c r="E22" s="2"/>
      <c r="F22" s="2"/>
    </row>
    <row r="23" spans="1:6">
      <c r="A23" s="8" t="s">
        <v>398</v>
      </c>
      <c r="B23" s="33" t="s">
        <v>1561</v>
      </c>
      <c r="C23" s="30">
        <v>10000</v>
      </c>
      <c r="D23" s="2"/>
      <c r="E23" s="2"/>
      <c r="F23" s="2"/>
    </row>
    <row r="24" spans="1:6">
      <c r="A24" s="8" t="s">
        <v>399</v>
      </c>
      <c r="B24" s="33"/>
      <c r="C24" s="30"/>
      <c r="D24" s="2"/>
      <c r="E24" s="2"/>
      <c r="F24" s="2"/>
    </row>
    <row r="25" spans="1:6">
      <c r="A25" s="8" t="s">
        <v>400</v>
      </c>
      <c r="B25" s="12"/>
      <c r="C25" s="30">
        <f>SUM(C20:C24)</f>
        <v>38617</v>
      </c>
      <c r="D25" s="2"/>
      <c r="E25" s="2"/>
      <c r="F25" s="2"/>
    </row>
    <row r="26" spans="1:6">
      <c r="A26" s="34" t="s">
        <v>401</v>
      </c>
      <c r="B26" s="34"/>
      <c r="C26" s="35">
        <f>D16-C25</f>
        <v>1473</v>
      </c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ht="14.25" spans="1:6">
      <c r="A33" s="37"/>
      <c r="B33" s="37"/>
      <c r="C33" s="38"/>
      <c r="D33" s="36"/>
      <c r="E33" s="36"/>
      <c r="F33" s="36"/>
    </row>
    <row r="34" ht="14.25" spans="1:6">
      <c r="A34" s="39"/>
      <c r="B34" s="39"/>
      <c r="C34" s="39"/>
      <c r="D34" s="40"/>
      <c r="E34" s="40"/>
      <c r="F34" s="40"/>
    </row>
    <row r="35" spans="1:6">
      <c r="A35" s="41" t="s">
        <v>402</v>
      </c>
      <c r="B35" s="42"/>
      <c r="C35" s="43">
        <f>C36+C41</f>
        <v>19890.45</v>
      </c>
      <c r="D35" s="2"/>
      <c r="E35" s="2"/>
      <c r="F35" s="2"/>
    </row>
    <row r="36" spans="1:6">
      <c r="A36" s="44" t="s">
        <v>403</v>
      </c>
      <c r="B36" s="45"/>
      <c r="C36" s="46">
        <f>C37+C38+C39+C40</f>
        <v>800</v>
      </c>
      <c r="D36" s="2"/>
      <c r="E36" s="2"/>
      <c r="F36" s="2"/>
    </row>
    <row r="37" ht="14.25" spans="1:6">
      <c r="A37" s="191">
        <v>42553</v>
      </c>
      <c r="B37" s="126" t="s">
        <v>1562</v>
      </c>
      <c r="C37" s="126">
        <v>500</v>
      </c>
      <c r="D37" s="2"/>
      <c r="E37" s="2"/>
      <c r="F37" s="2"/>
    </row>
    <row r="38" ht="14.25" spans="1:6">
      <c r="A38" s="124">
        <v>42596</v>
      </c>
      <c r="B38" s="82" t="s">
        <v>1563</v>
      </c>
      <c r="C38" s="126">
        <v>300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44" t="s">
        <v>405</v>
      </c>
      <c r="B41" s="45"/>
      <c r="C41" s="46">
        <f>C42+C55+C65+C77+C87+C97+C108</f>
        <v>19090.45</v>
      </c>
      <c r="D41" s="2"/>
      <c r="E41" s="2"/>
      <c r="F41" s="2"/>
    </row>
    <row r="42" spans="1:6">
      <c r="A42" s="44" t="s">
        <v>406</v>
      </c>
      <c r="B42" s="45"/>
      <c r="C42" s="46">
        <f>C43+C44+C45+C46+C47+C48+C49+C50+C51+C52+C53+C54</f>
        <v>6500</v>
      </c>
      <c r="D42" s="2"/>
      <c r="E42" s="2"/>
      <c r="F42" s="2"/>
    </row>
    <row r="43" ht="14.25" spans="1:6">
      <c r="A43" s="124">
        <v>42573</v>
      </c>
      <c r="B43" s="154" t="s">
        <v>1564</v>
      </c>
      <c r="C43" s="155">
        <v>1800</v>
      </c>
      <c r="D43" s="2"/>
      <c r="E43" s="2"/>
      <c r="F43" s="2"/>
    </row>
    <row r="44" ht="14.25" spans="1:6">
      <c r="A44" s="124">
        <v>42596</v>
      </c>
      <c r="B44" s="82" t="s">
        <v>1565</v>
      </c>
      <c r="C44" s="126">
        <v>1000</v>
      </c>
      <c r="D44" s="2"/>
      <c r="E44" s="2"/>
      <c r="F44" s="2"/>
    </row>
    <row r="45" ht="14.25" spans="1:6">
      <c r="A45" s="124">
        <v>42596</v>
      </c>
      <c r="B45" s="82" t="s">
        <v>1566</v>
      </c>
      <c r="C45" s="126">
        <v>1000</v>
      </c>
      <c r="D45" s="2"/>
      <c r="E45" s="2"/>
      <c r="F45" s="2"/>
    </row>
    <row r="46" ht="14.25" spans="1:6">
      <c r="A46" s="124">
        <v>42605</v>
      </c>
      <c r="B46" s="82" t="s">
        <v>1567</v>
      </c>
      <c r="C46" s="126">
        <v>1000</v>
      </c>
      <c r="D46" s="2"/>
      <c r="E46" s="2"/>
      <c r="F46" s="2"/>
    </row>
    <row r="47" ht="14.25" spans="1:6">
      <c r="A47" s="124">
        <v>42616</v>
      </c>
      <c r="B47" s="157" t="s">
        <v>1568</v>
      </c>
      <c r="C47" s="126">
        <v>1000</v>
      </c>
      <c r="D47" s="2"/>
      <c r="E47" s="2"/>
      <c r="F47" s="2"/>
    </row>
    <row r="48" ht="14.25" spans="1:6">
      <c r="A48" s="124">
        <v>42654</v>
      </c>
      <c r="B48" s="125" t="s">
        <v>1569</v>
      </c>
      <c r="C48" s="126">
        <v>700</v>
      </c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58"/>
      <c r="B53" s="57"/>
      <c r="C53" s="30"/>
      <c r="D53" s="2"/>
      <c r="E53" s="2"/>
      <c r="F53" s="2"/>
    </row>
    <row r="54" spans="1:6">
      <c r="A54" s="59"/>
      <c r="B54" s="57"/>
      <c r="C54" s="60"/>
      <c r="D54" s="2"/>
      <c r="E54" s="2"/>
      <c r="F54" s="2"/>
    </row>
    <row r="55" spans="1:6">
      <c r="A55" s="44" t="s">
        <v>408</v>
      </c>
      <c r="B55" s="45"/>
      <c r="C55" s="46">
        <f>C56+C57+C59+C58+C60+C61+C62+C63+C64</f>
        <v>2382</v>
      </c>
      <c r="D55" s="2"/>
      <c r="E55" s="2"/>
      <c r="F55" s="2"/>
    </row>
    <row r="56" ht="14.25" spans="1:6">
      <c r="A56" s="59">
        <v>42598</v>
      </c>
      <c r="B56" s="127" t="s">
        <v>1570</v>
      </c>
      <c r="C56" s="62">
        <v>1910</v>
      </c>
      <c r="D56" s="2"/>
      <c r="E56" s="2"/>
      <c r="F56" s="2"/>
    </row>
    <row r="57" ht="16.5" spans="1:6">
      <c r="A57" s="58">
        <v>42669</v>
      </c>
      <c r="B57" s="150" t="s">
        <v>1571</v>
      </c>
      <c r="C57" s="63">
        <v>472</v>
      </c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spans="1:6">
      <c r="A64" s="65"/>
      <c r="B64" s="66"/>
      <c r="C64" s="67"/>
      <c r="D64" s="2"/>
      <c r="E64" s="2"/>
      <c r="F64" s="2"/>
    </row>
    <row r="65" spans="1:6">
      <c r="A65" s="44" t="s">
        <v>412</v>
      </c>
      <c r="B65" s="45"/>
      <c r="C65" s="46">
        <f>C66+C67+C68+C69+C70+C71+C72+C73+C74+C75+C76</f>
        <v>1432.45</v>
      </c>
      <c r="D65" s="2"/>
      <c r="E65" s="2"/>
      <c r="F65" s="2"/>
    </row>
    <row r="66" spans="1:6">
      <c r="A66" s="59">
        <v>42594</v>
      </c>
      <c r="B66" s="192" t="s">
        <v>1572</v>
      </c>
      <c r="C66" s="60">
        <v>1432.45</v>
      </c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7"/>
      <c r="C69" s="68"/>
      <c r="D69" s="2"/>
      <c r="E69" s="2"/>
      <c r="F69" s="2"/>
    </row>
    <row r="70" spans="1:6">
      <c r="A70" s="58"/>
      <c r="B70" s="57"/>
      <c r="C70" s="30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8"/>
      <c r="B75" s="56"/>
      <c r="C75" s="30"/>
      <c r="D75" s="2"/>
      <c r="E75" s="2"/>
      <c r="F75" s="2"/>
    </row>
    <row r="76" spans="1:6">
      <c r="A76" s="69"/>
      <c r="B76" s="70"/>
      <c r="C76" s="71"/>
      <c r="D76" s="2"/>
      <c r="E76" s="2"/>
      <c r="F76" s="2"/>
    </row>
    <row r="77" spans="1:6">
      <c r="A77" s="44" t="s">
        <v>413</v>
      </c>
      <c r="B77" s="45"/>
      <c r="C77" s="46">
        <f>C78+C79+C80+C81+C82+C83+C84+C85+C86</f>
        <v>4143</v>
      </c>
      <c r="D77" s="2"/>
      <c r="E77" s="2"/>
      <c r="F77" s="2"/>
    </row>
    <row r="78" spans="1:6">
      <c r="A78" s="59">
        <v>42598</v>
      </c>
      <c r="B78" s="127" t="s">
        <v>1573</v>
      </c>
      <c r="C78" s="193">
        <v>4143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0"/>
      <c r="B86" s="51"/>
      <c r="C86" s="46"/>
      <c r="D86" s="2"/>
      <c r="E86" s="2"/>
      <c r="F86" s="2"/>
    </row>
    <row r="87" spans="1:6">
      <c r="A87" s="44" t="s">
        <v>415</v>
      </c>
      <c r="B87" s="45"/>
      <c r="C87" s="46">
        <f>C88+C89+C90+C91+C92+C93+C94+C95+C96</f>
        <v>2567</v>
      </c>
      <c r="D87" s="2"/>
      <c r="E87" s="2"/>
      <c r="F87" s="2"/>
    </row>
    <row r="88" spans="1:6">
      <c r="A88" s="59">
        <v>42594</v>
      </c>
      <c r="B88" s="192" t="s">
        <v>1574</v>
      </c>
      <c r="C88" s="60">
        <v>1725</v>
      </c>
      <c r="D88" s="2"/>
      <c r="E88" s="2"/>
      <c r="F88" s="2"/>
    </row>
    <row r="89" spans="1:6">
      <c r="A89" s="59">
        <v>42654</v>
      </c>
      <c r="B89" s="127" t="s">
        <v>1575</v>
      </c>
      <c r="C89" s="60">
        <v>842</v>
      </c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72"/>
      <c r="B96" s="73"/>
      <c r="C96" s="49"/>
      <c r="D96" s="2"/>
      <c r="E96" s="2"/>
      <c r="F96" s="2"/>
    </row>
    <row r="97" ht="14.25" spans="1:6">
      <c r="A97" s="74" t="s">
        <v>416</v>
      </c>
      <c r="B97" s="75"/>
      <c r="C97" s="46">
        <f>C98+C100+C99+C101+C102+C103+C104+C105+C106+C107</f>
        <v>216</v>
      </c>
      <c r="D97" s="76"/>
      <c r="E97" s="76"/>
      <c r="F97" s="76"/>
    </row>
    <row r="98" ht="14.25" spans="1:6">
      <c r="A98" s="191">
        <v>42553</v>
      </c>
      <c r="B98" s="82" t="s">
        <v>1576</v>
      </c>
      <c r="C98" s="126">
        <v>216</v>
      </c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 t="s">
        <v>296</v>
      </c>
      <c r="B104" s="56"/>
      <c r="C104" s="30"/>
      <c r="D104" s="2"/>
      <c r="E104" s="2"/>
      <c r="F104" s="2"/>
    </row>
    <row r="105" spans="1:6">
      <c r="A105" s="59"/>
      <c r="B105" s="56"/>
      <c r="C105" s="30"/>
      <c r="D105" s="2"/>
      <c r="E105" s="2"/>
      <c r="F105" s="2"/>
    </row>
    <row r="106" ht="14.25" spans="1:6">
      <c r="A106" s="58"/>
      <c r="B106" s="77"/>
      <c r="C106" s="30"/>
      <c r="D106" s="2"/>
      <c r="E106" s="2"/>
      <c r="F106" s="2"/>
    </row>
    <row r="107" spans="1:6">
      <c r="A107" s="72"/>
      <c r="B107" s="73"/>
      <c r="C107" s="49"/>
      <c r="D107" s="2"/>
      <c r="E107" s="2"/>
      <c r="F107" s="2"/>
    </row>
    <row r="108" spans="1:6">
      <c r="A108" s="44" t="s">
        <v>419</v>
      </c>
      <c r="B108" s="45"/>
      <c r="C108" s="46">
        <f>C109+C110+C111+C112+C113+C114+C115+C116+C117+C118+C119+C120+C121</f>
        <v>1850</v>
      </c>
      <c r="D108" s="2"/>
      <c r="E108" s="2"/>
      <c r="F108" s="2"/>
    </row>
    <row r="109" ht="14.25" spans="1:6">
      <c r="A109" s="191">
        <v>42553</v>
      </c>
      <c r="B109" s="126" t="s">
        <v>1577</v>
      </c>
      <c r="C109" s="126">
        <v>66</v>
      </c>
      <c r="D109" s="2"/>
      <c r="E109" s="2"/>
      <c r="F109" s="2"/>
    </row>
    <row r="110" ht="14.25" spans="1:6">
      <c r="A110" s="191">
        <v>42553</v>
      </c>
      <c r="B110" s="126" t="s">
        <v>1578</v>
      </c>
      <c r="C110" s="126">
        <v>50</v>
      </c>
      <c r="D110" s="2"/>
      <c r="E110" s="2"/>
      <c r="F110" s="2"/>
    </row>
    <row r="111" ht="14.25" spans="1:6">
      <c r="A111" s="124">
        <v>42562</v>
      </c>
      <c r="B111" s="194" t="s">
        <v>1579</v>
      </c>
      <c r="C111" s="155">
        <v>325</v>
      </c>
      <c r="D111" s="2"/>
      <c r="E111" s="2"/>
      <c r="F111" s="2"/>
    </row>
    <row r="112" ht="14.25" spans="1:6">
      <c r="A112" s="124">
        <v>42573</v>
      </c>
      <c r="B112" s="154" t="s">
        <v>1580</v>
      </c>
      <c r="C112" s="155">
        <v>200</v>
      </c>
      <c r="D112" s="2"/>
      <c r="E112" s="2"/>
      <c r="F112" s="2"/>
    </row>
    <row r="113" ht="14.25" spans="1:6">
      <c r="A113" s="124">
        <v>42605</v>
      </c>
      <c r="B113" s="82" t="s">
        <v>1581</v>
      </c>
      <c r="C113" s="126">
        <v>109</v>
      </c>
      <c r="D113" s="2"/>
      <c r="E113" s="2"/>
      <c r="F113" s="2"/>
    </row>
    <row r="114" ht="14.25" spans="1:6">
      <c r="A114" s="124">
        <v>42609</v>
      </c>
      <c r="B114" s="154" t="s">
        <v>1582</v>
      </c>
      <c r="C114" s="155">
        <v>100</v>
      </c>
      <c r="D114" s="2"/>
      <c r="E114" s="2"/>
      <c r="F114" s="2"/>
    </row>
    <row r="115" ht="14.25" spans="1:6">
      <c r="A115" s="124">
        <v>42654</v>
      </c>
      <c r="B115" s="125" t="s">
        <v>1583</v>
      </c>
      <c r="C115" s="126">
        <v>600</v>
      </c>
      <c r="D115" s="2"/>
      <c r="E115" s="2"/>
      <c r="F115" s="2"/>
    </row>
    <row r="116" spans="1:6">
      <c r="A116" s="59" t="s">
        <v>523</v>
      </c>
      <c r="B116" s="81" t="s">
        <v>1584</v>
      </c>
      <c r="C116" s="68">
        <v>400</v>
      </c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ht="14.25" spans="1:6">
      <c r="A121" s="78"/>
      <c r="B121" s="79"/>
      <c r="C121" s="80"/>
      <c r="D121" s="2"/>
      <c r="E121" s="2"/>
      <c r="F121" s="2"/>
    </row>
  </sheetData>
  <mergeCells count="14">
    <mergeCell ref="A2:F2"/>
    <mergeCell ref="D7:F7"/>
    <mergeCell ref="A8:F8"/>
    <mergeCell ref="A18:C18"/>
    <mergeCell ref="A34:C34"/>
    <mergeCell ref="A35:B35"/>
    <mergeCell ref="A36:B36"/>
    <mergeCell ref="A41:B41"/>
    <mergeCell ref="A42:B42"/>
    <mergeCell ref="A55:B55"/>
    <mergeCell ref="A65:B65"/>
    <mergeCell ref="A77:B77"/>
    <mergeCell ref="A87:B87"/>
    <mergeCell ref="A108:B108"/>
  </mergeCells>
  <hyperlinks>
    <hyperlink ref="A1" location="合同!A1" display="合同目录"/>
  </hyperlinks>
  <pageMargins left="0.75" right="0.75" top="1" bottom="1" header="0.5" footer="0.5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88" workbookViewId="0">
      <selection activeCell="A115" sqref="A115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173</v>
      </c>
      <c r="C3" s="7" t="s">
        <v>367</v>
      </c>
      <c r="D3" s="8" t="s">
        <v>174</v>
      </c>
      <c r="E3" s="8" t="s">
        <v>23</v>
      </c>
      <c r="F3" s="9">
        <v>18970786126</v>
      </c>
    </row>
    <row r="4" spans="1:6">
      <c r="A4" s="5" t="s">
        <v>3</v>
      </c>
      <c r="B4" s="6" t="s">
        <v>172</v>
      </c>
      <c r="C4" s="7" t="s">
        <v>368</v>
      </c>
      <c r="D4" s="10">
        <v>42555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175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1.00000271891741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4903.91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66202.82</v>
      </c>
      <c r="B13" s="20"/>
      <c r="C13" s="21"/>
      <c r="D13" s="21">
        <f>A13+B13-C13</f>
        <v>66202.82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66203</v>
      </c>
      <c r="B15" s="22"/>
      <c r="C15" s="15"/>
      <c r="D15" s="23">
        <f>A15+B15-C15</f>
        <v>66203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>
        <v>5000</v>
      </c>
      <c r="D19" s="2"/>
      <c r="E19" s="2"/>
      <c r="F19" s="2"/>
    </row>
    <row r="20" spans="1:6">
      <c r="A20" s="8" t="s">
        <v>396</v>
      </c>
      <c r="B20" s="33">
        <v>42555</v>
      </c>
      <c r="C20" s="32">
        <v>28000</v>
      </c>
      <c r="D20" s="2">
        <v>1</v>
      </c>
      <c r="E20" s="2"/>
      <c r="F20" s="2"/>
    </row>
    <row r="21" spans="1:6">
      <c r="A21" s="8" t="s">
        <v>397</v>
      </c>
      <c r="B21" s="33">
        <v>42617</v>
      </c>
      <c r="C21" s="30">
        <v>16000</v>
      </c>
      <c r="D21" s="2"/>
      <c r="E21" s="2"/>
      <c r="F21" s="2"/>
    </row>
    <row r="22" spans="1:6">
      <c r="A22" s="8" t="s">
        <v>398</v>
      </c>
      <c r="B22" s="33">
        <v>42631</v>
      </c>
      <c r="C22" s="30">
        <v>1660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50660</v>
      </c>
      <c r="D24" s="2"/>
      <c r="E24" s="2"/>
      <c r="F24" s="2"/>
    </row>
    <row r="25" spans="1:6">
      <c r="A25" s="34" t="s">
        <v>401</v>
      </c>
      <c r="B25" s="34"/>
      <c r="C25" s="35">
        <f>D15-C24</f>
        <v>15543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24897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1400</v>
      </c>
      <c r="D35" s="2"/>
      <c r="E35" s="2"/>
      <c r="F35" s="2"/>
    </row>
    <row r="36" ht="14.25" spans="1:6">
      <c r="A36" s="124">
        <v>42573</v>
      </c>
      <c r="B36" s="154" t="s">
        <v>1585</v>
      </c>
      <c r="C36" s="155">
        <v>800</v>
      </c>
      <c r="D36" s="2"/>
      <c r="E36" s="2"/>
      <c r="F36" s="2"/>
    </row>
    <row r="37" ht="14.25" spans="1:6">
      <c r="A37" s="136">
        <v>42626</v>
      </c>
      <c r="B37" s="125" t="s">
        <v>1586</v>
      </c>
      <c r="C37" s="137">
        <v>600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23497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8500</v>
      </c>
      <c r="D41" s="2"/>
      <c r="E41" s="2"/>
      <c r="F41" s="2"/>
    </row>
    <row r="42" ht="14.25" spans="1:6">
      <c r="A42" s="124">
        <v>42605</v>
      </c>
      <c r="B42" s="82" t="s">
        <v>1587</v>
      </c>
      <c r="C42" s="126">
        <v>2000</v>
      </c>
      <c r="D42" s="2"/>
      <c r="E42" s="2"/>
      <c r="F42" s="2"/>
    </row>
    <row r="43" ht="14.25" spans="1:6">
      <c r="A43" s="124">
        <v>42609</v>
      </c>
      <c r="B43" s="154" t="s">
        <v>1588</v>
      </c>
      <c r="C43" s="155">
        <v>1000</v>
      </c>
      <c r="D43" s="2"/>
      <c r="E43" s="2"/>
      <c r="F43" s="2"/>
    </row>
    <row r="44" ht="14.25" spans="1:6">
      <c r="A44" s="124">
        <v>42616</v>
      </c>
      <c r="B44" s="157" t="s">
        <v>1589</v>
      </c>
      <c r="C44" s="126">
        <v>1000</v>
      </c>
      <c r="D44" s="2"/>
      <c r="E44" s="2"/>
      <c r="F44" s="2"/>
    </row>
    <row r="45" ht="14.25" spans="1:6">
      <c r="A45" s="136">
        <v>42626</v>
      </c>
      <c r="B45" s="125" t="s">
        <v>1590</v>
      </c>
      <c r="C45" s="137">
        <v>2000</v>
      </c>
      <c r="D45" s="2"/>
      <c r="E45" s="2"/>
      <c r="F45" s="2"/>
    </row>
    <row r="46" spans="1:6">
      <c r="A46" s="31">
        <v>42641</v>
      </c>
      <c r="B46" s="138" t="s">
        <v>1591</v>
      </c>
      <c r="C46" s="32">
        <v>1000</v>
      </c>
      <c r="D46" s="2"/>
      <c r="E46" s="2"/>
      <c r="F46" s="2"/>
    </row>
    <row r="47" spans="1:6">
      <c r="A47" s="31">
        <v>42641</v>
      </c>
      <c r="B47" s="138" t="s">
        <v>1592</v>
      </c>
      <c r="C47" s="32">
        <v>1500</v>
      </c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4512</v>
      </c>
      <c r="D54" s="2"/>
      <c r="E54" s="2"/>
      <c r="F54" s="2"/>
    </row>
    <row r="55" ht="14.25" spans="1:6">
      <c r="A55" s="59">
        <v>42598</v>
      </c>
      <c r="B55" s="134" t="s">
        <v>1593</v>
      </c>
      <c r="C55" s="62">
        <v>672</v>
      </c>
      <c r="D55" s="2"/>
      <c r="E55" s="2"/>
      <c r="F55" s="2"/>
    </row>
    <row r="56" ht="16.5" spans="1:6">
      <c r="A56" s="58">
        <v>42669</v>
      </c>
      <c r="B56" s="134" t="s">
        <v>1594</v>
      </c>
      <c r="C56" s="63">
        <v>3840</v>
      </c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3902</v>
      </c>
      <c r="D76" s="2"/>
      <c r="E76" s="2"/>
      <c r="F76" s="2"/>
    </row>
    <row r="77" spans="1:6">
      <c r="A77" s="59">
        <v>42598</v>
      </c>
      <c r="B77" s="127" t="s">
        <v>1595</v>
      </c>
      <c r="C77" s="68">
        <v>3902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3224</v>
      </c>
      <c r="D86" s="2"/>
      <c r="E86" s="2"/>
      <c r="F86" s="2"/>
    </row>
    <row r="87" spans="1:6">
      <c r="A87" s="59">
        <v>42624</v>
      </c>
      <c r="B87" s="127" t="s">
        <v>1596</v>
      </c>
      <c r="C87" s="60">
        <v>2800</v>
      </c>
      <c r="D87" s="2"/>
      <c r="E87" s="2"/>
      <c r="F87" s="2"/>
    </row>
    <row r="88" spans="1:6">
      <c r="A88" s="59">
        <v>42654</v>
      </c>
      <c r="B88" s="127" t="s">
        <v>1597</v>
      </c>
      <c r="C88" s="60">
        <v>424</v>
      </c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3359</v>
      </c>
      <c r="D107" s="2"/>
      <c r="E107" s="2"/>
      <c r="F107" s="2"/>
    </row>
    <row r="108" ht="14.25" spans="1:6">
      <c r="A108" s="124">
        <v>42573</v>
      </c>
      <c r="B108" s="154" t="s">
        <v>1598</v>
      </c>
      <c r="C108" s="155">
        <v>200</v>
      </c>
      <c r="D108" s="2"/>
      <c r="E108" s="2"/>
      <c r="F108" s="2"/>
    </row>
    <row r="109" ht="14.25" spans="1:6">
      <c r="A109" s="124">
        <v>42586</v>
      </c>
      <c r="B109" s="152" t="s">
        <v>1599</v>
      </c>
      <c r="C109" s="126">
        <v>65</v>
      </c>
      <c r="D109" s="2"/>
      <c r="E109" s="2"/>
      <c r="F109" s="2"/>
    </row>
    <row r="110" ht="14.25" spans="1:6">
      <c r="A110" s="124">
        <v>42586</v>
      </c>
      <c r="B110" s="152" t="s">
        <v>1600</v>
      </c>
      <c r="C110" s="126">
        <v>95</v>
      </c>
      <c r="D110" s="2"/>
      <c r="E110" s="2"/>
      <c r="F110" s="2"/>
    </row>
    <row r="111" ht="14.25" spans="1:6">
      <c r="A111" s="124">
        <v>42586</v>
      </c>
      <c r="B111" s="152" t="s">
        <v>1601</v>
      </c>
      <c r="C111" s="126">
        <v>889.4</v>
      </c>
      <c r="D111" s="2"/>
      <c r="E111" s="2"/>
      <c r="F111" s="2"/>
    </row>
    <row r="112" ht="14.25" spans="1:6">
      <c r="A112" s="124">
        <v>42616</v>
      </c>
      <c r="B112" s="157" t="s">
        <v>1602</v>
      </c>
      <c r="C112" s="126">
        <v>800</v>
      </c>
      <c r="D112" s="2"/>
      <c r="E112" s="2"/>
      <c r="F112" s="2"/>
    </row>
    <row r="113" ht="14.25" spans="1:6">
      <c r="A113" s="136">
        <v>42626</v>
      </c>
      <c r="B113" s="125" t="s">
        <v>1603</v>
      </c>
      <c r="C113" s="137">
        <v>479.6</v>
      </c>
      <c r="D113" s="2"/>
      <c r="E113" s="2"/>
      <c r="F113" s="2"/>
    </row>
    <row r="114" ht="14.25" spans="1:6">
      <c r="A114" s="124">
        <v>42654</v>
      </c>
      <c r="B114" s="125" t="s">
        <v>1604</v>
      </c>
      <c r="C114" s="126">
        <v>480</v>
      </c>
      <c r="D114" s="2"/>
      <c r="E114" s="2"/>
      <c r="F114" s="2"/>
    </row>
    <row r="115" spans="1:6">
      <c r="A115" s="59" t="s">
        <v>523</v>
      </c>
      <c r="B115" s="81" t="s">
        <v>1605</v>
      </c>
      <c r="C115" s="68">
        <v>350</v>
      </c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"/>
  <sheetViews>
    <sheetView topLeftCell="A91" workbookViewId="0">
      <selection activeCell="B115" sqref="B115"/>
    </sheetView>
  </sheetViews>
  <sheetFormatPr defaultColWidth="9" defaultRowHeight="13.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1606</v>
      </c>
      <c r="C3" s="7" t="s">
        <v>367</v>
      </c>
      <c r="D3" s="8" t="s">
        <v>181</v>
      </c>
      <c r="E3" s="8" t="s">
        <v>23</v>
      </c>
      <c r="F3" s="9">
        <v>15970887282</v>
      </c>
    </row>
    <row r="4" spans="1:6">
      <c r="A4" s="5" t="s">
        <v>3</v>
      </c>
      <c r="B4" s="6" t="s">
        <v>179</v>
      </c>
      <c r="C4" s="7" t="s">
        <v>368</v>
      </c>
      <c r="D4" s="10">
        <v>42554</v>
      </c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27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0.862447879656487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4809.7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7">
      <c r="A13" s="20">
        <v>64931.46</v>
      </c>
      <c r="B13" s="20"/>
      <c r="C13" s="21"/>
      <c r="D13" s="21">
        <f>A13+B13-C13</f>
        <v>64931.46</v>
      </c>
      <c r="E13" s="20"/>
      <c r="F13" s="12"/>
      <c r="G13" s="185" t="s">
        <v>1607</v>
      </c>
    </row>
    <row r="14" spans="1:7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  <c r="G14" s="186" t="s">
        <v>1608</v>
      </c>
    </row>
    <row r="15" spans="1:10">
      <c r="A15" s="13">
        <v>56000</v>
      </c>
      <c r="B15" s="22"/>
      <c r="C15" s="15"/>
      <c r="D15" s="23">
        <f>A15+B15-C15</f>
        <v>56000</v>
      </c>
      <c r="E15" s="22"/>
      <c r="F15" s="22"/>
      <c r="G15" s="185" t="s">
        <v>1609</v>
      </c>
      <c r="J15" s="185" t="s">
        <v>1610</v>
      </c>
    </row>
    <row r="16" spans="1:7">
      <c r="A16" s="24"/>
      <c r="B16" s="25"/>
      <c r="C16" s="26"/>
      <c r="D16" s="27"/>
      <c r="E16" s="27"/>
      <c r="F16" s="27"/>
      <c r="G16" s="187" t="s">
        <v>1611</v>
      </c>
    </row>
    <row r="17" spans="1:7">
      <c r="A17" s="28" t="s">
        <v>391</v>
      </c>
      <c r="B17" s="28"/>
      <c r="C17" s="28"/>
      <c r="D17" s="29"/>
      <c r="E17" s="29"/>
      <c r="F17" s="29"/>
      <c r="G17" s="187" t="s">
        <v>1612</v>
      </c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42703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42554</v>
      </c>
      <c r="C20" s="32">
        <v>23000</v>
      </c>
      <c r="D20" s="2">
        <v>1</v>
      </c>
      <c r="E20" s="2"/>
      <c r="F20" s="2"/>
    </row>
    <row r="21" spans="1:6">
      <c r="A21" s="8" t="s">
        <v>397</v>
      </c>
      <c r="B21" s="33">
        <v>42658</v>
      </c>
      <c r="C21" s="30">
        <v>30000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58000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-2000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29662.25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1300</v>
      </c>
      <c r="D35" s="2"/>
      <c r="E35" s="2"/>
      <c r="F35" s="2"/>
    </row>
    <row r="36" ht="14.25" spans="1:6">
      <c r="A36" s="124">
        <v>42573</v>
      </c>
      <c r="B36" s="154" t="s">
        <v>1613</v>
      </c>
      <c r="C36" s="155">
        <v>600</v>
      </c>
      <c r="D36" s="2"/>
      <c r="E36" s="2"/>
      <c r="F36" s="2"/>
    </row>
    <row r="37" ht="14.25" spans="1:6">
      <c r="A37" s="90">
        <v>42667</v>
      </c>
      <c r="B37" s="89" t="s">
        <v>1614</v>
      </c>
      <c r="C37" s="113">
        <v>700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28362.25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12700</v>
      </c>
      <c r="D41" s="2"/>
      <c r="E41" s="2"/>
      <c r="F41" s="2"/>
    </row>
    <row r="42" ht="14.25" spans="1:6">
      <c r="A42" s="124">
        <v>42609</v>
      </c>
      <c r="B42" s="154" t="s">
        <v>1615</v>
      </c>
      <c r="C42" s="155">
        <v>2200</v>
      </c>
      <c r="D42" s="2"/>
      <c r="E42" s="2"/>
      <c r="F42" s="2"/>
    </row>
    <row r="43" ht="14.25" spans="1:6">
      <c r="A43" s="136">
        <v>42626</v>
      </c>
      <c r="B43" s="125" t="s">
        <v>1616</v>
      </c>
      <c r="C43" s="137">
        <v>3000</v>
      </c>
      <c r="D43" s="2"/>
      <c r="E43" s="2"/>
      <c r="F43" s="2"/>
    </row>
    <row r="44" spans="1:6">
      <c r="A44" s="31">
        <v>42641</v>
      </c>
      <c r="B44" s="138" t="s">
        <v>1617</v>
      </c>
      <c r="C44" s="32">
        <v>2000</v>
      </c>
      <c r="D44" s="2"/>
      <c r="E44" s="2"/>
      <c r="F44" s="2"/>
    </row>
    <row r="45" ht="14.25" spans="1:6">
      <c r="A45" s="90">
        <v>42660</v>
      </c>
      <c r="B45" s="89" t="s">
        <v>1618</v>
      </c>
      <c r="C45" s="91">
        <v>1000</v>
      </c>
      <c r="D45" s="2"/>
      <c r="E45" s="2"/>
      <c r="F45" s="2"/>
    </row>
    <row r="46" ht="14.25" spans="1:6">
      <c r="A46" s="90">
        <v>42667</v>
      </c>
      <c r="B46" s="89" t="s">
        <v>1619</v>
      </c>
      <c r="C46" s="113">
        <v>1500</v>
      </c>
      <c r="D46" s="2"/>
      <c r="E46" s="2"/>
      <c r="F46" s="2"/>
    </row>
    <row r="47" spans="1:6">
      <c r="A47" s="31" t="s">
        <v>669</v>
      </c>
      <c r="B47" s="92" t="s">
        <v>1620</v>
      </c>
      <c r="C47" s="32">
        <v>3000</v>
      </c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5076</v>
      </c>
      <c r="D54" s="2"/>
      <c r="E54" s="2"/>
      <c r="F54" s="2"/>
    </row>
    <row r="55" ht="14.25" spans="1:6">
      <c r="A55" s="59">
        <v>42657</v>
      </c>
      <c r="B55" s="188" t="s">
        <v>1621</v>
      </c>
      <c r="C55" s="62">
        <v>896</v>
      </c>
      <c r="D55" s="2"/>
      <c r="E55" s="2"/>
      <c r="F55" s="2"/>
    </row>
    <row r="56" ht="16.5" spans="1:6">
      <c r="A56" s="58">
        <v>42669</v>
      </c>
      <c r="B56" s="134" t="s">
        <v>1622</v>
      </c>
      <c r="C56" s="63">
        <v>4180</v>
      </c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1576.25</v>
      </c>
      <c r="D64" s="2"/>
      <c r="E64" s="2"/>
      <c r="F64" s="2"/>
    </row>
    <row r="65" spans="1:6">
      <c r="A65" s="59" t="s">
        <v>1249</v>
      </c>
      <c r="B65" s="172" t="s">
        <v>1623</v>
      </c>
      <c r="C65" s="60">
        <v>1576.25</v>
      </c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4364</v>
      </c>
      <c r="D76" s="2"/>
      <c r="E76" s="2"/>
      <c r="F76" s="2"/>
    </row>
    <row r="77" ht="14.25" spans="1:6">
      <c r="A77" s="124">
        <v>42568</v>
      </c>
      <c r="B77" s="189" t="s">
        <v>1624</v>
      </c>
      <c r="C77" s="155">
        <v>4364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2504</v>
      </c>
      <c r="D86" s="2"/>
      <c r="E86" s="2"/>
      <c r="F86" s="2"/>
    </row>
    <row r="87" spans="1:6">
      <c r="A87" s="59">
        <v>42654</v>
      </c>
      <c r="B87" s="127" t="s">
        <v>1625</v>
      </c>
      <c r="C87" s="60">
        <v>165</v>
      </c>
      <c r="D87" s="2"/>
      <c r="E87" s="2"/>
      <c r="F87" s="2"/>
    </row>
    <row r="88" spans="1:6">
      <c r="A88" s="59" t="s">
        <v>1249</v>
      </c>
      <c r="B88" s="150" t="s">
        <v>1626</v>
      </c>
      <c r="C88" s="190">
        <v>2339</v>
      </c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2142</v>
      </c>
      <c r="D107" s="2"/>
      <c r="E107" s="2"/>
      <c r="F107" s="2"/>
    </row>
    <row r="108" ht="14.25" spans="1:6">
      <c r="A108" s="124">
        <v>42573</v>
      </c>
      <c r="B108" s="154" t="s">
        <v>1627</v>
      </c>
      <c r="C108" s="155">
        <v>200</v>
      </c>
      <c r="D108" s="2"/>
      <c r="E108" s="2"/>
      <c r="F108" s="2"/>
    </row>
    <row r="109" ht="14.25" spans="1:6">
      <c r="A109" s="124">
        <v>42573</v>
      </c>
      <c r="B109" s="154" t="s">
        <v>1628</v>
      </c>
      <c r="C109" s="155">
        <v>50</v>
      </c>
      <c r="D109" s="2"/>
      <c r="E109" s="2"/>
      <c r="F109" s="2"/>
    </row>
    <row r="110" ht="14.25" spans="1:6">
      <c r="A110" s="124">
        <v>42584</v>
      </c>
      <c r="B110" s="146" t="s">
        <v>1629</v>
      </c>
      <c r="C110" s="147">
        <v>332</v>
      </c>
      <c r="D110" s="2"/>
      <c r="E110" s="2"/>
      <c r="F110" s="2"/>
    </row>
    <row r="111" ht="14.25" spans="1:6">
      <c r="A111" s="124">
        <v>42596</v>
      </c>
      <c r="B111" s="82" t="s">
        <v>1630</v>
      </c>
      <c r="C111" s="126">
        <v>268</v>
      </c>
      <c r="D111" s="2"/>
      <c r="E111" s="2"/>
      <c r="F111" s="2"/>
    </row>
    <row r="112" ht="14.25" spans="1:6">
      <c r="A112" s="124">
        <v>42609</v>
      </c>
      <c r="B112" s="154" t="s">
        <v>1631</v>
      </c>
      <c r="C112" s="155">
        <v>300</v>
      </c>
      <c r="D112" s="2"/>
      <c r="E112" s="2"/>
      <c r="F112" s="2"/>
    </row>
    <row r="113" spans="1:6">
      <c r="A113" s="59" t="s">
        <v>1361</v>
      </c>
      <c r="B113" s="105" t="s">
        <v>1632</v>
      </c>
      <c r="C113" s="68">
        <v>392</v>
      </c>
      <c r="D113" s="2"/>
      <c r="E113" s="2"/>
      <c r="F113" s="2"/>
    </row>
    <row r="114" spans="1:6">
      <c r="A114" s="59" t="s">
        <v>523</v>
      </c>
      <c r="B114" s="81" t="s">
        <v>1633</v>
      </c>
      <c r="C114" s="68">
        <v>600</v>
      </c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85" workbookViewId="0">
      <selection activeCell="C108" sqref="C108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ht="14.25" spans="1:6">
      <c r="A3" s="5" t="s">
        <v>21</v>
      </c>
      <c r="B3" s="177" t="s">
        <v>185</v>
      </c>
      <c r="C3" s="7" t="s">
        <v>367</v>
      </c>
      <c r="D3" s="8" t="s">
        <v>186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42542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42560</v>
      </c>
      <c r="C20" s="32">
        <v>22440</v>
      </c>
      <c r="D20" s="2">
        <v>32</v>
      </c>
      <c r="E20" s="2"/>
      <c r="F20" s="2"/>
    </row>
    <row r="21" spans="1:6">
      <c r="A21" s="8" t="s">
        <v>397</v>
      </c>
      <c r="B21" s="33">
        <v>42620</v>
      </c>
      <c r="C21" s="30">
        <v>13720</v>
      </c>
      <c r="D21" s="2"/>
      <c r="E21" s="2"/>
      <c r="F21" s="2"/>
    </row>
    <row r="22" spans="1:6">
      <c r="A22" s="8" t="s">
        <v>398</v>
      </c>
      <c r="B22" s="33">
        <v>42658</v>
      </c>
      <c r="C22" s="30">
        <v>12340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53500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-53500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37224.11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1100</v>
      </c>
      <c r="D35" s="2"/>
      <c r="E35" s="2"/>
      <c r="F35" s="2"/>
    </row>
    <row r="36" ht="14.25" spans="1:6">
      <c r="A36" s="124">
        <v>42573</v>
      </c>
      <c r="B36" s="154" t="s">
        <v>1634</v>
      </c>
      <c r="C36" s="155">
        <v>800</v>
      </c>
      <c r="D36" s="2"/>
      <c r="E36" s="2"/>
      <c r="F36" s="2"/>
    </row>
    <row r="37" ht="14.25" spans="1:6">
      <c r="A37" s="90">
        <v>42667</v>
      </c>
      <c r="B37" s="89" t="s">
        <v>1635</v>
      </c>
      <c r="C37" s="113">
        <v>300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36124.11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14600</v>
      </c>
      <c r="D41" s="2"/>
      <c r="E41" s="2"/>
      <c r="F41" s="2"/>
    </row>
    <row r="42" ht="14.25" spans="1:6">
      <c r="A42" s="124">
        <v>42596</v>
      </c>
      <c r="B42" s="82" t="s">
        <v>1636</v>
      </c>
      <c r="C42" s="126">
        <v>2200</v>
      </c>
      <c r="D42" s="2"/>
      <c r="E42" s="2"/>
      <c r="F42" s="2"/>
    </row>
    <row r="43" ht="14.25" spans="1:6">
      <c r="A43" s="124">
        <v>42616</v>
      </c>
      <c r="B43" s="157" t="s">
        <v>1637</v>
      </c>
      <c r="C43" s="126">
        <v>3500</v>
      </c>
      <c r="D43" s="2"/>
      <c r="E43" s="2"/>
      <c r="F43" s="2"/>
    </row>
    <row r="44" ht="14.25" spans="1:6">
      <c r="A44" s="136">
        <v>42626</v>
      </c>
      <c r="B44" s="125" t="s">
        <v>1638</v>
      </c>
      <c r="C44" s="137">
        <v>3000</v>
      </c>
      <c r="D44" s="2"/>
      <c r="E44" s="2"/>
      <c r="F44" s="2"/>
    </row>
    <row r="45" ht="14.25" spans="1:6">
      <c r="A45" s="136">
        <v>42626</v>
      </c>
      <c r="B45" s="125" t="s">
        <v>1639</v>
      </c>
      <c r="C45" s="137">
        <v>1500</v>
      </c>
      <c r="D45" s="2"/>
      <c r="E45" s="2"/>
      <c r="F45" s="2"/>
    </row>
    <row r="46" ht="14.25" spans="1:6">
      <c r="A46" s="136">
        <v>42626</v>
      </c>
      <c r="B46" s="125" t="s">
        <v>1640</v>
      </c>
      <c r="C46" s="137">
        <v>400</v>
      </c>
      <c r="D46" s="2"/>
      <c r="E46" s="2"/>
      <c r="F46" s="2"/>
    </row>
    <row r="47" spans="1:6">
      <c r="A47" s="31">
        <v>42641</v>
      </c>
      <c r="B47" s="138" t="s">
        <v>1641</v>
      </c>
      <c r="C47" s="32">
        <v>1000</v>
      </c>
      <c r="D47" s="2"/>
      <c r="E47" s="2"/>
      <c r="F47" s="2"/>
    </row>
    <row r="48" ht="14.25" spans="1:6">
      <c r="A48" s="90">
        <v>42667</v>
      </c>
      <c r="B48" s="181" t="s">
        <v>1642</v>
      </c>
      <c r="C48" s="126">
        <v>1500</v>
      </c>
      <c r="D48" s="2"/>
      <c r="E48" s="2"/>
      <c r="F48" s="2"/>
    </row>
    <row r="49" spans="1:6">
      <c r="A49" s="31" t="s">
        <v>306</v>
      </c>
      <c r="B49" s="148" t="s">
        <v>1643</v>
      </c>
      <c r="C49" s="32">
        <v>1500</v>
      </c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5539</v>
      </c>
      <c r="D54" s="2"/>
      <c r="E54" s="2"/>
      <c r="F54" s="2"/>
    </row>
    <row r="55" ht="14.25" spans="1:6">
      <c r="A55" s="59">
        <v>42598</v>
      </c>
      <c r="B55" s="127" t="s">
        <v>1644</v>
      </c>
      <c r="C55" s="62">
        <v>418</v>
      </c>
      <c r="D55" s="2"/>
      <c r="E55" s="2"/>
      <c r="F55" s="2"/>
    </row>
    <row r="56" ht="16.5" spans="1:6">
      <c r="A56" s="58">
        <v>42669</v>
      </c>
      <c r="B56" s="134" t="s">
        <v>1645</v>
      </c>
      <c r="C56" s="63">
        <v>5121</v>
      </c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4183.61</v>
      </c>
      <c r="D64" s="2"/>
      <c r="E64" s="2"/>
      <c r="F64" s="2"/>
    </row>
    <row r="65" spans="1:6">
      <c r="A65" s="59" t="s">
        <v>1249</v>
      </c>
      <c r="B65" s="172" t="s">
        <v>1646</v>
      </c>
      <c r="C65" s="171">
        <v>4183.61</v>
      </c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4931.5</v>
      </c>
      <c r="D76" s="2"/>
      <c r="E76" s="2"/>
      <c r="F76" s="2"/>
    </row>
    <row r="77" spans="1:6">
      <c r="A77" s="59">
        <v>42598</v>
      </c>
      <c r="B77" s="127" t="s">
        <v>1647</v>
      </c>
      <c r="C77" s="68">
        <v>4931.5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3691</v>
      </c>
      <c r="D86" s="2"/>
      <c r="E86" s="2"/>
      <c r="F86" s="2"/>
    </row>
    <row r="87" spans="1:6">
      <c r="A87" s="59">
        <v>42624</v>
      </c>
      <c r="B87" s="127" t="s">
        <v>1648</v>
      </c>
      <c r="C87" s="60">
        <v>1679</v>
      </c>
      <c r="D87" s="2"/>
      <c r="E87" s="2"/>
      <c r="F87" s="2"/>
    </row>
    <row r="88" spans="1:6">
      <c r="A88" s="59" t="s">
        <v>1249</v>
      </c>
      <c r="B88" s="92" t="s">
        <v>1649</v>
      </c>
      <c r="C88" s="60">
        <v>2012</v>
      </c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3179</v>
      </c>
      <c r="D107" s="2"/>
      <c r="E107" s="2"/>
      <c r="F107" s="2"/>
    </row>
    <row r="108" ht="14.25" spans="1:6">
      <c r="A108" s="124">
        <v>42573</v>
      </c>
      <c r="B108" s="154" t="s">
        <v>1650</v>
      </c>
      <c r="C108" s="155">
        <v>200</v>
      </c>
      <c r="D108" s="2"/>
      <c r="E108" s="2"/>
      <c r="F108" s="2"/>
    </row>
    <row r="109" ht="14.25" spans="1:6">
      <c r="A109" s="124">
        <v>42586</v>
      </c>
      <c r="B109" s="152" t="s">
        <v>1651</v>
      </c>
      <c r="C109" s="126">
        <v>95</v>
      </c>
      <c r="D109" s="2"/>
      <c r="E109" s="2"/>
      <c r="F109" s="2"/>
    </row>
    <row r="110" ht="14.25" spans="1:6">
      <c r="A110" s="124">
        <v>42586</v>
      </c>
      <c r="B110" s="152" t="s">
        <v>1652</v>
      </c>
      <c r="C110" s="126">
        <v>95</v>
      </c>
      <c r="D110" s="2"/>
      <c r="E110" s="2"/>
      <c r="F110" s="2"/>
    </row>
    <row r="111" ht="14.25" spans="1:6">
      <c r="A111" s="124">
        <v>42586</v>
      </c>
      <c r="B111" s="152" t="s">
        <v>1653</v>
      </c>
      <c r="C111" s="126">
        <v>643</v>
      </c>
      <c r="D111" s="2"/>
      <c r="E111" s="2"/>
      <c r="F111" s="2"/>
    </row>
    <row r="112" ht="14.25" spans="1:6">
      <c r="A112" s="124">
        <v>42593</v>
      </c>
      <c r="B112" s="149" t="s">
        <v>1654</v>
      </c>
      <c r="C112" s="126">
        <v>227</v>
      </c>
      <c r="D112" s="2"/>
      <c r="E112" s="2"/>
      <c r="F112" s="2"/>
    </row>
    <row r="113" ht="14.25" spans="1:6">
      <c r="A113" s="124">
        <v>42609</v>
      </c>
      <c r="B113" s="154" t="s">
        <v>1655</v>
      </c>
      <c r="C113" s="155">
        <v>130</v>
      </c>
      <c r="D113" s="2"/>
      <c r="E113" s="2"/>
      <c r="F113" s="2"/>
    </row>
    <row r="114" ht="14.25" spans="1:6">
      <c r="A114" s="136">
        <v>42626</v>
      </c>
      <c r="B114" s="125" t="s">
        <v>1656</v>
      </c>
      <c r="C114" s="137">
        <v>275</v>
      </c>
      <c r="D114" s="2"/>
      <c r="E114" s="2"/>
      <c r="F114" s="2"/>
    </row>
    <row r="115" spans="1:6">
      <c r="A115" s="59">
        <v>42641</v>
      </c>
      <c r="B115" s="138" t="s">
        <v>1657</v>
      </c>
      <c r="C115" s="68">
        <v>216</v>
      </c>
      <c r="D115" s="2"/>
      <c r="E115" s="2"/>
      <c r="F115" s="2"/>
    </row>
    <row r="116" spans="1:6">
      <c r="A116" s="59">
        <v>42641</v>
      </c>
      <c r="B116" s="138" t="s">
        <v>1658</v>
      </c>
      <c r="C116" s="68">
        <v>300</v>
      </c>
      <c r="D116" s="2"/>
      <c r="E116" s="2"/>
      <c r="F116" s="2"/>
    </row>
    <row r="117" ht="14.25" spans="1:6">
      <c r="A117" s="124">
        <v>42654</v>
      </c>
      <c r="B117" s="125" t="s">
        <v>1659</v>
      </c>
      <c r="C117" s="126">
        <v>208</v>
      </c>
      <c r="D117" s="2"/>
      <c r="E117" s="2"/>
      <c r="F117" s="2"/>
    </row>
    <row r="118" ht="14.25" spans="1:6">
      <c r="A118" s="182">
        <v>42673</v>
      </c>
      <c r="B118" s="183" t="s">
        <v>1660</v>
      </c>
      <c r="C118" s="184">
        <v>190</v>
      </c>
      <c r="D118" s="2"/>
      <c r="E118" s="2"/>
      <c r="F118" s="2"/>
    </row>
    <row r="119" spans="1:6">
      <c r="A119" s="58" t="s">
        <v>523</v>
      </c>
      <c r="B119" s="81" t="s">
        <v>1661</v>
      </c>
      <c r="C119" s="30">
        <v>600</v>
      </c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82" workbookViewId="0">
      <selection activeCell="B115" sqref="B115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ht="14.25" spans="1:6">
      <c r="A3" s="5" t="s">
        <v>21</v>
      </c>
      <c r="B3" s="177" t="s">
        <v>191</v>
      </c>
      <c r="C3" s="7" t="s">
        <v>367</v>
      </c>
      <c r="D3" s="8" t="s">
        <v>192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42536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42560</v>
      </c>
      <c r="C20" s="32">
        <v>37000</v>
      </c>
      <c r="D20" s="2">
        <v>32</v>
      </c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42000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-42000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36411.6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2200</v>
      </c>
      <c r="D35" s="2"/>
      <c r="E35" s="2"/>
      <c r="F35" s="2"/>
    </row>
    <row r="36" ht="14.25" spans="1:6">
      <c r="A36" s="124">
        <v>42573</v>
      </c>
      <c r="B36" s="154" t="s">
        <v>1662</v>
      </c>
      <c r="C36" s="155">
        <v>1200</v>
      </c>
      <c r="D36" s="2"/>
      <c r="E36" s="2"/>
      <c r="F36" s="2"/>
    </row>
    <row r="37" ht="14.25" spans="1:6">
      <c r="A37" s="136">
        <v>42626</v>
      </c>
      <c r="B37" s="125" t="s">
        <v>1663</v>
      </c>
      <c r="C37" s="137">
        <v>1000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34211.6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12200</v>
      </c>
      <c r="D41" s="2"/>
      <c r="E41" s="2"/>
      <c r="F41" s="2"/>
    </row>
    <row r="42" spans="1:6">
      <c r="A42" s="31">
        <v>42641</v>
      </c>
      <c r="B42" s="138" t="s">
        <v>1664</v>
      </c>
      <c r="C42" s="32">
        <v>1500</v>
      </c>
      <c r="D42" s="2"/>
      <c r="E42" s="2"/>
      <c r="F42" s="2"/>
    </row>
    <row r="43" spans="1:6">
      <c r="A43" s="53">
        <v>42641</v>
      </c>
      <c r="B43" s="138" t="s">
        <v>1665</v>
      </c>
      <c r="C43" s="55">
        <v>2700</v>
      </c>
      <c r="D43" s="2"/>
      <c r="E43" s="2"/>
      <c r="F43" s="2"/>
    </row>
    <row r="44" ht="14.25" spans="1:6">
      <c r="A44" s="124">
        <v>42654</v>
      </c>
      <c r="B44" s="125" t="s">
        <v>1666</v>
      </c>
      <c r="C44" s="126">
        <v>2000</v>
      </c>
      <c r="D44" s="2"/>
      <c r="E44" s="2"/>
      <c r="F44" s="2"/>
    </row>
    <row r="45" ht="14.25" spans="1:6">
      <c r="A45" s="90">
        <v>42660</v>
      </c>
      <c r="B45" s="89" t="s">
        <v>1667</v>
      </c>
      <c r="C45" s="91">
        <v>5000</v>
      </c>
      <c r="D45" s="2"/>
      <c r="E45" s="2"/>
      <c r="F45" s="2"/>
    </row>
    <row r="46" spans="1:6">
      <c r="A46" s="31" t="s">
        <v>523</v>
      </c>
      <c r="B46" s="81" t="s">
        <v>1668</v>
      </c>
      <c r="C46" s="32">
        <v>1000</v>
      </c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10053</v>
      </c>
      <c r="D54" s="2"/>
      <c r="E54" s="2"/>
      <c r="F54" s="2"/>
    </row>
    <row r="55" ht="14.25" spans="1:6">
      <c r="A55" s="59">
        <v>42598</v>
      </c>
      <c r="B55" s="134" t="s">
        <v>1669</v>
      </c>
      <c r="C55" s="62">
        <v>1883</v>
      </c>
      <c r="D55" s="2"/>
      <c r="E55" s="2"/>
      <c r="F55" s="2"/>
    </row>
    <row r="56" ht="16.5" spans="1:6">
      <c r="A56" s="58">
        <v>42669</v>
      </c>
      <c r="B56" s="127" t="s">
        <v>1670</v>
      </c>
      <c r="C56" s="63">
        <v>8170</v>
      </c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77.6</v>
      </c>
      <c r="D64" s="2"/>
      <c r="E64" s="2"/>
      <c r="F64" s="2"/>
    </row>
    <row r="65" spans="1:6">
      <c r="A65" s="59" t="s">
        <v>1249</v>
      </c>
      <c r="B65" s="99" t="s">
        <v>1671</v>
      </c>
      <c r="C65" s="60">
        <v>77.6</v>
      </c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5882.5</v>
      </c>
      <c r="D76" s="2"/>
      <c r="E76" s="2"/>
      <c r="F76" s="2"/>
    </row>
    <row r="77" spans="1:6">
      <c r="A77" s="59">
        <v>42598</v>
      </c>
      <c r="B77" s="134" t="s">
        <v>1672</v>
      </c>
      <c r="C77" s="68">
        <v>4354.5</v>
      </c>
      <c r="D77" s="2"/>
      <c r="E77" s="2"/>
      <c r="F77" s="2"/>
    </row>
    <row r="78" spans="1:6">
      <c r="A78" s="59" t="s">
        <v>1673</v>
      </c>
      <c r="B78" s="99" t="s">
        <v>1674</v>
      </c>
      <c r="C78" s="68">
        <v>1528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5998.5</v>
      </c>
      <c r="D107" s="2"/>
      <c r="E107" s="2"/>
      <c r="F107" s="2"/>
    </row>
    <row r="108" ht="14.25" spans="1:6">
      <c r="A108" s="124">
        <v>42573</v>
      </c>
      <c r="B108" s="154" t="s">
        <v>1675</v>
      </c>
      <c r="C108" s="155">
        <v>200</v>
      </c>
      <c r="D108" s="2"/>
      <c r="E108" s="2"/>
      <c r="F108" s="2"/>
    </row>
    <row r="109" ht="14.25" spans="1:6">
      <c r="A109" s="124">
        <v>42573</v>
      </c>
      <c r="B109" s="154" t="s">
        <v>1676</v>
      </c>
      <c r="C109" s="155">
        <v>140</v>
      </c>
      <c r="D109" s="2"/>
      <c r="E109" s="2"/>
      <c r="F109" s="2"/>
    </row>
    <row r="110" ht="14.25" spans="1:6">
      <c r="A110" s="124">
        <v>42609</v>
      </c>
      <c r="B110" s="154" t="s">
        <v>1677</v>
      </c>
      <c r="C110" s="155">
        <v>1547.5</v>
      </c>
      <c r="D110" s="2"/>
      <c r="E110" s="2"/>
      <c r="F110" s="2"/>
    </row>
    <row r="111" ht="14.25" spans="1:6">
      <c r="A111" s="124">
        <v>42609</v>
      </c>
      <c r="B111" s="154" t="s">
        <v>1678</v>
      </c>
      <c r="C111" s="155">
        <v>2067</v>
      </c>
      <c r="D111" s="2"/>
      <c r="E111" s="2"/>
      <c r="F111" s="2"/>
    </row>
    <row r="112" ht="14.25" spans="1:6">
      <c r="A112" s="124">
        <v>42616</v>
      </c>
      <c r="B112" s="157" t="s">
        <v>1679</v>
      </c>
      <c r="C112" s="126">
        <v>875</v>
      </c>
      <c r="D112" s="2"/>
      <c r="E112" s="2"/>
      <c r="F112" s="2"/>
    </row>
    <row r="113" spans="1:6">
      <c r="A113" s="59">
        <v>42641</v>
      </c>
      <c r="B113" s="138" t="s">
        <v>1680</v>
      </c>
      <c r="C113" s="68">
        <v>100</v>
      </c>
      <c r="D113" s="2"/>
      <c r="E113" s="2"/>
      <c r="F113" s="2"/>
    </row>
    <row r="114" ht="14.25" spans="1:6">
      <c r="A114" s="124">
        <v>42654</v>
      </c>
      <c r="B114" s="125" t="s">
        <v>1681</v>
      </c>
      <c r="C114" s="126">
        <v>69</v>
      </c>
      <c r="D114" s="2"/>
      <c r="E114" s="2"/>
      <c r="F114" s="2"/>
    </row>
    <row r="115" spans="1:6">
      <c r="A115" s="59" t="s">
        <v>523</v>
      </c>
      <c r="B115" s="81" t="s">
        <v>1682</v>
      </c>
      <c r="C115" s="68">
        <v>1000</v>
      </c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7"/>
  <sheetViews>
    <sheetView workbookViewId="0">
      <selection activeCell="B42" sqref="B42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36</v>
      </c>
      <c r="C3" s="7" t="s">
        <v>367</v>
      </c>
      <c r="D3" s="8" t="s">
        <v>37</v>
      </c>
      <c r="E3" s="8" t="s">
        <v>23</v>
      </c>
      <c r="F3" s="126">
        <v>18679710220</v>
      </c>
    </row>
    <row r="4" ht="18" customHeight="1" spans="1:6">
      <c r="A4" s="5" t="s">
        <v>3</v>
      </c>
      <c r="B4" s="6" t="s">
        <v>35</v>
      </c>
      <c r="C4" s="7" t="s">
        <v>368</v>
      </c>
      <c r="D4" s="10">
        <v>42381</v>
      </c>
      <c r="E4" s="8" t="s">
        <v>369</v>
      </c>
      <c r="F4" s="8"/>
    </row>
    <row r="5" ht="18" customHeight="1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1.30259727763705</v>
      </c>
      <c r="C9" s="15" t="s">
        <v>375</v>
      </c>
      <c r="D9" s="14">
        <v>800</v>
      </c>
      <c r="E9" s="14" t="s">
        <v>376</v>
      </c>
      <c r="F9" s="14">
        <v>500</v>
      </c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380" t="s">
        <v>455</v>
      </c>
      <c r="F12" s="381"/>
    </row>
    <row r="13" ht="18" customHeight="1" spans="1:6">
      <c r="A13" s="20">
        <v>80233.24</v>
      </c>
      <c r="B13" s="20"/>
      <c r="C13" s="21"/>
      <c r="D13" s="21">
        <f>A13+B13-C13</f>
        <v>80233.24</v>
      </c>
      <c r="E13" s="382" t="s">
        <v>456</v>
      </c>
      <c r="F13" s="383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82" t="s">
        <v>457</v>
      </c>
      <c r="F14" s="383"/>
    </row>
    <row r="15" ht="18" customHeight="1" spans="1:6">
      <c r="A15" s="13">
        <v>104511.6</v>
      </c>
      <c r="B15" s="22"/>
      <c r="C15" s="15"/>
      <c r="D15" s="23">
        <f>A15+B15-C15</f>
        <v>104511.6</v>
      </c>
      <c r="E15" s="384" t="s">
        <v>458</v>
      </c>
      <c r="F15" s="385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>
        <v>42380</v>
      </c>
      <c r="C19" s="32">
        <v>5000</v>
      </c>
      <c r="D19" s="2"/>
      <c r="E19" s="2"/>
      <c r="F19" s="2"/>
    </row>
    <row r="20" ht="18" customHeight="1" spans="1:6">
      <c r="A20" s="8" t="s">
        <v>396</v>
      </c>
      <c r="B20" s="33">
        <v>42381</v>
      </c>
      <c r="C20" s="32">
        <v>16900</v>
      </c>
      <c r="D20" s="2"/>
      <c r="E20" s="2"/>
      <c r="F20" s="2"/>
    </row>
    <row r="21" ht="18" customHeight="1" spans="1:6">
      <c r="A21" s="8" t="s">
        <v>397</v>
      </c>
      <c r="B21" s="33">
        <v>42440</v>
      </c>
      <c r="C21" s="30">
        <v>14600</v>
      </c>
      <c r="D21" s="2"/>
      <c r="E21" s="2"/>
      <c r="F21" s="2"/>
    </row>
    <row r="22" ht="18" customHeight="1" spans="1:6">
      <c r="A22" s="8" t="s">
        <v>398</v>
      </c>
      <c r="B22" s="33">
        <v>42490</v>
      </c>
      <c r="C22" s="30">
        <v>10000</v>
      </c>
      <c r="D22" s="2"/>
      <c r="E22" s="2"/>
      <c r="F22" s="2"/>
    </row>
    <row r="23" ht="18" customHeight="1" spans="1:6">
      <c r="A23" s="8" t="s">
        <v>399</v>
      </c>
      <c r="B23" s="33">
        <v>42492</v>
      </c>
      <c r="C23" s="30">
        <v>26500</v>
      </c>
      <c r="D23" s="2">
        <v>29</v>
      </c>
      <c r="E23" s="2"/>
      <c r="F23" s="2"/>
    </row>
    <row r="24" ht="18" customHeight="1" spans="1:6">
      <c r="A24" s="8" t="s">
        <v>399</v>
      </c>
      <c r="B24" s="33">
        <v>42525</v>
      </c>
      <c r="C24" s="30">
        <v>20200</v>
      </c>
      <c r="D24" s="2">
        <v>14</v>
      </c>
      <c r="E24" s="2" t="s">
        <v>459</v>
      </c>
      <c r="F24" s="2"/>
    </row>
    <row r="25" ht="18" customHeight="1" spans="1:6">
      <c r="A25" s="8"/>
      <c r="B25" s="33" t="s">
        <v>460</v>
      </c>
      <c r="C25" s="386">
        <v>4000</v>
      </c>
      <c r="D25" s="2"/>
      <c r="E25" s="2"/>
      <c r="F25" s="2"/>
    </row>
    <row r="26" ht="18" customHeight="1" spans="1:6">
      <c r="A26" s="8"/>
      <c r="B26" s="33" t="s">
        <v>461</v>
      </c>
      <c r="C26" s="386">
        <v>3000</v>
      </c>
      <c r="D26" s="2"/>
      <c r="E26" s="2"/>
      <c r="F26" s="2"/>
    </row>
    <row r="27" ht="18" customHeight="1" spans="1:6">
      <c r="A27" s="8" t="s">
        <v>400</v>
      </c>
      <c r="B27" s="12"/>
      <c r="C27" s="30">
        <f>C19+C20+C21+C22+C23+C24+C25+C26</f>
        <v>100200</v>
      </c>
      <c r="D27" s="2"/>
      <c r="E27" s="2"/>
      <c r="F27" s="2"/>
    </row>
    <row r="28" ht="18" customHeight="1" spans="1:6">
      <c r="A28" s="34" t="s">
        <v>401</v>
      </c>
      <c r="B28" s="34"/>
      <c r="C28" s="35">
        <f>D15-C27</f>
        <v>4311.60000000001</v>
      </c>
      <c r="D28" s="36" t="s">
        <v>462</v>
      </c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7"/>
      <c r="B33" s="37"/>
      <c r="C33" s="38"/>
      <c r="D33" s="36"/>
      <c r="E33" s="36"/>
      <c r="F33" s="36"/>
    </row>
    <row r="34" ht="18" customHeight="1" spans="1:6">
      <c r="A34" s="37"/>
      <c r="B34" s="37"/>
      <c r="C34" s="38"/>
      <c r="D34" s="36"/>
      <c r="E34" s="36"/>
      <c r="F34" s="36"/>
    </row>
    <row r="35" ht="18" customHeight="1" spans="1:6">
      <c r="A35" s="37"/>
      <c r="B35" s="37"/>
      <c r="C35" s="38"/>
      <c r="D35" s="36"/>
      <c r="E35" s="36"/>
      <c r="F35" s="36"/>
    </row>
    <row r="36" ht="18" customHeight="1" spans="1:6">
      <c r="A36" s="39"/>
      <c r="B36" s="39"/>
      <c r="C36" s="39"/>
      <c r="D36" s="40"/>
      <c r="E36" s="40"/>
      <c r="F36" s="40"/>
    </row>
    <row r="37" ht="18" customHeight="1" spans="1:6">
      <c r="A37" s="41" t="s">
        <v>402</v>
      </c>
      <c r="B37" s="42"/>
      <c r="C37" s="43">
        <f>C38+C43</f>
        <v>63426</v>
      </c>
      <c r="D37" s="2"/>
      <c r="E37" s="2"/>
      <c r="F37" s="2"/>
    </row>
    <row r="38" ht="18" customHeight="1" spans="1:6">
      <c r="A38" s="44" t="s">
        <v>403</v>
      </c>
      <c r="B38" s="45"/>
      <c r="C38" s="46">
        <f>C39+C40+C41+C42</f>
        <v>3600</v>
      </c>
      <c r="D38" s="2"/>
      <c r="E38" s="2"/>
      <c r="F38" s="2"/>
    </row>
    <row r="39" ht="18" customHeight="1" spans="1:6">
      <c r="A39" s="197">
        <v>42432</v>
      </c>
      <c r="B39" s="365" t="s">
        <v>463</v>
      </c>
      <c r="C39" s="49">
        <v>600</v>
      </c>
      <c r="D39" s="2"/>
      <c r="E39" s="2"/>
      <c r="F39" s="2"/>
    </row>
    <row r="40" ht="18" customHeight="1" spans="1:6">
      <c r="A40" s="169">
        <v>42498</v>
      </c>
      <c r="B40" s="211" t="s">
        <v>464</v>
      </c>
      <c r="C40" s="46">
        <v>1000</v>
      </c>
      <c r="D40" s="2"/>
      <c r="E40" s="2"/>
      <c r="F40" s="2"/>
    </row>
    <row r="41" ht="18" customHeight="1" spans="1:6">
      <c r="A41" s="197">
        <v>42525</v>
      </c>
      <c r="B41" s="207" t="s">
        <v>465</v>
      </c>
      <c r="C41" s="155">
        <v>1500</v>
      </c>
      <c r="D41" s="2"/>
      <c r="E41" s="2"/>
      <c r="F41" s="2"/>
    </row>
    <row r="42" ht="18" customHeight="1" spans="1:6">
      <c r="A42" s="124">
        <v>42596</v>
      </c>
      <c r="B42" s="149" t="s">
        <v>466</v>
      </c>
      <c r="C42" s="126">
        <v>500</v>
      </c>
      <c r="D42" s="2"/>
      <c r="E42" s="2"/>
      <c r="F42" s="2"/>
    </row>
    <row r="43" ht="18" customHeight="1" spans="1:6">
      <c r="A43" s="44" t="s">
        <v>405</v>
      </c>
      <c r="B43" s="45"/>
      <c r="C43" s="46">
        <f>C44+C59+C68+C80+C90+C100+C111</f>
        <v>59826</v>
      </c>
      <c r="D43" s="2"/>
      <c r="E43" s="2"/>
      <c r="F43" s="2"/>
    </row>
    <row r="44" ht="18" customHeight="1" spans="1:6">
      <c r="A44" s="44" t="s">
        <v>406</v>
      </c>
      <c r="B44" s="45"/>
      <c r="C44" s="46">
        <f>C45+C46+C48+C49+C50+C51+C53+C54+C55+C56+C57+C58+C52+C47</f>
        <v>27838</v>
      </c>
      <c r="D44" s="2"/>
      <c r="E44" s="2"/>
      <c r="F44" s="2"/>
    </row>
    <row r="45" ht="18" customHeight="1" spans="1:6">
      <c r="A45" s="197">
        <v>42432</v>
      </c>
      <c r="B45" s="365" t="s">
        <v>467</v>
      </c>
      <c r="C45" s="32">
        <v>2500</v>
      </c>
      <c r="D45" s="2"/>
      <c r="E45" s="2"/>
      <c r="F45" s="2"/>
    </row>
    <row r="46" ht="18" customHeight="1" spans="1:6">
      <c r="A46" s="344">
        <v>42461</v>
      </c>
      <c r="B46" s="345" t="s">
        <v>468</v>
      </c>
      <c r="C46" s="346">
        <v>4000</v>
      </c>
      <c r="D46" s="2"/>
      <c r="E46" s="2"/>
      <c r="F46" s="2"/>
    </row>
    <row r="47" ht="18" customHeight="1" spans="1:6">
      <c r="A47" s="387">
        <v>42485</v>
      </c>
      <c r="B47" s="388" t="s">
        <v>469</v>
      </c>
      <c r="C47" s="389">
        <v>3500</v>
      </c>
      <c r="D47" s="2"/>
      <c r="E47" s="2"/>
      <c r="F47" s="2"/>
    </row>
    <row r="48" ht="18" customHeight="1" spans="1:6">
      <c r="A48" s="31">
        <v>42498</v>
      </c>
      <c r="B48" s="211" t="s">
        <v>470</v>
      </c>
      <c r="C48" s="173">
        <v>1000</v>
      </c>
      <c r="D48" s="2"/>
      <c r="E48" s="2"/>
      <c r="F48" s="2"/>
    </row>
    <row r="49" ht="18" customHeight="1" spans="1:6">
      <c r="A49" s="31">
        <v>42498</v>
      </c>
      <c r="B49" s="211" t="s">
        <v>471</v>
      </c>
      <c r="C49" s="173">
        <v>2000</v>
      </c>
      <c r="D49" s="2"/>
      <c r="E49" s="2"/>
      <c r="F49" s="2"/>
    </row>
    <row r="50" ht="18" customHeight="1" spans="1:6">
      <c r="A50" s="197">
        <v>42512</v>
      </c>
      <c r="B50" s="202" t="s">
        <v>472</v>
      </c>
      <c r="C50" s="203">
        <v>2000</v>
      </c>
      <c r="D50" s="2"/>
      <c r="E50" s="2"/>
      <c r="F50" s="2"/>
    </row>
    <row r="51" ht="18" customHeight="1" spans="1:6">
      <c r="A51" s="197">
        <v>42525</v>
      </c>
      <c r="B51" s="207" t="s">
        <v>473</v>
      </c>
      <c r="C51" s="300">
        <v>2000</v>
      </c>
      <c r="D51" s="2"/>
      <c r="E51" s="2"/>
      <c r="F51" s="2"/>
    </row>
    <row r="52" ht="18" customHeight="1" spans="1:6">
      <c r="A52" s="197">
        <v>42525</v>
      </c>
      <c r="B52" s="207" t="s">
        <v>474</v>
      </c>
      <c r="C52" s="300">
        <v>1200</v>
      </c>
      <c r="D52" s="2"/>
      <c r="E52" s="2"/>
      <c r="F52" s="2"/>
    </row>
    <row r="53" ht="18" customHeight="1" spans="1:6">
      <c r="A53" s="124">
        <v>42540</v>
      </c>
      <c r="B53" s="156" t="s">
        <v>475</v>
      </c>
      <c r="C53" s="155">
        <v>2000</v>
      </c>
      <c r="D53" s="2"/>
      <c r="E53" s="2"/>
      <c r="F53" s="2"/>
    </row>
    <row r="54" ht="18" customHeight="1" spans="1:6">
      <c r="A54" s="124">
        <v>42573</v>
      </c>
      <c r="B54" s="297" t="s">
        <v>476</v>
      </c>
      <c r="C54" s="155">
        <v>462</v>
      </c>
      <c r="D54" s="147">
        <v>100</v>
      </c>
      <c r="E54" s="2"/>
      <c r="F54" s="2"/>
    </row>
    <row r="55" ht="18" customHeight="1" spans="1:6">
      <c r="A55" s="124">
        <v>42573</v>
      </c>
      <c r="B55" s="297" t="s">
        <v>477</v>
      </c>
      <c r="C55" s="155">
        <v>676</v>
      </c>
      <c r="D55" s="147">
        <v>200</v>
      </c>
      <c r="E55" s="2"/>
      <c r="F55" s="2"/>
    </row>
    <row r="56" ht="18" customHeight="1" spans="1:6">
      <c r="A56" s="124">
        <v>42573</v>
      </c>
      <c r="B56" s="297" t="s">
        <v>478</v>
      </c>
      <c r="C56" s="155">
        <v>4931</v>
      </c>
      <c r="D56" s="147">
        <v>300</v>
      </c>
      <c r="E56" s="2"/>
      <c r="F56" s="2"/>
    </row>
    <row r="57" ht="18" customHeight="1" spans="1:6">
      <c r="A57" s="124">
        <v>42573</v>
      </c>
      <c r="B57" s="297" t="s">
        <v>479</v>
      </c>
      <c r="C57" s="155">
        <v>1569</v>
      </c>
      <c r="D57" s="147">
        <v>100</v>
      </c>
      <c r="E57" s="2"/>
      <c r="F57" s="2"/>
    </row>
    <row r="58" ht="18" customHeight="1" spans="1:6">
      <c r="A58" s="59"/>
      <c r="B58" s="57"/>
      <c r="C58" s="60"/>
      <c r="D58" s="2"/>
      <c r="E58" s="2"/>
      <c r="F58" s="2"/>
    </row>
    <row r="59" ht="18" customHeight="1" spans="1:6">
      <c r="A59" s="44" t="s">
        <v>408</v>
      </c>
      <c r="B59" s="45"/>
      <c r="C59" s="46">
        <f>C60+C61+C62+C63+C64+C65+C66+C67</f>
        <v>8018</v>
      </c>
      <c r="D59" s="2"/>
      <c r="E59" s="2"/>
      <c r="F59" s="2"/>
    </row>
    <row r="60" ht="18" customHeight="1" spans="1:6">
      <c r="A60" s="59">
        <v>42471</v>
      </c>
      <c r="B60" s="134" t="s">
        <v>480</v>
      </c>
      <c r="C60" s="62">
        <v>3650</v>
      </c>
      <c r="D60" s="2"/>
      <c r="E60" s="2"/>
      <c r="F60" s="2"/>
    </row>
    <row r="61" ht="18" customHeight="1" spans="1:6">
      <c r="A61" s="58">
        <v>42474</v>
      </c>
      <c r="B61" s="134" t="s">
        <v>481</v>
      </c>
      <c r="C61" s="63">
        <v>1528</v>
      </c>
      <c r="D61" s="2"/>
      <c r="E61" s="2"/>
      <c r="F61" s="2"/>
    </row>
    <row r="62" ht="18" customHeight="1" spans="1:6">
      <c r="A62" s="58">
        <v>42491</v>
      </c>
      <c r="B62" s="134" t="s">
        <v>482</v>
      </c>
      <c r="C62" s="63">
        <v>2540</v>
      </c>
      <c r="D62" s="2"/>
      <c r="E62" s="2"/>
      <c r="F62" s="2"/>
    </row>
    <row r="63" ht="18" customHeight="1" spans="1:6">
      <c r="A63" s="58">
        <v>42533</v>
      </c>
      <c r="B63" s="127" t="s">
        <v>483</v>
      </c>
      <c r="C63" s="63">
        <v>300</v>
      </c>
      <c r="D63" s="2"/>
      <c r="E63" s="2"/>
      <c r="F63" s="2"/>
    </row>
    <row r="64" ht="18" customHeight="1" spans="1:6">
      <c r="A64" s="58"/>
      <c r="B64" s="57"/>
      <c r="C64" s="63"/>
      <c r="D64" s="2"/>
      <c r="E64" s="2"/>
      <c r="F64" s="2"/>
    </row>
    <row r="65" ht="18" customHeight="1" spans="1:6">
      <c r="A65" s="58"/>
      <c r="B65" s="64"/>
      <c r="C65" s="30"/>
      <c r="D65" s="2"/>
      <c r="E65" s="2"/>
      <c r="F65" s="2"/>
    </row>
    <row r="66" ht="18" customHeight="1" spans="1:6">
      <c r="A66" s="58"/>
      <c r="B66" s="64"/>
      <c r="C66" s="30"/>
      <c r="D66" s="2"/>
      <c r="E66" s="2"/>
      <c r="F66" s="2"/>
    </row>
    <row r="67" ht="18" customHeight="1" spans="1:6">
      <c r="A67" s="65"/>
      <c r="B67" s="66"/>
      <c r="C67" s="67"/>
      <c r="D67" s="2"/>
      <c r="E67" s="2"/>
      <c r="F67" s="2"/>
    </row>
    <row r="68" ht="18" customHeight="1" spans="1:6">
      <c r="A68" s="44" t="s">
        <v>412</v>
      </c>
      <c r="B68" s="45"/>
      <c r="C68" s="46">
        <f>C69+C70+C71+C72+C73+C74+C75+C76+C77+C78+C79</f>
        <v>8536</v>
      </c>
      <c r="D68" s="2"/>
      <c r="E68" s="2"/>
      <c r="F68" s="2"/>
    </row>
    <row r="69" ht="18" customHeight="1" spans="1:6">
      <c r="A69" s="59">
        <v>42498</v>
      </c>
      <c r="B69" s="127" t="s">
        <v>484</v>
      </c>
      <c r="C69" s="60">
        <v>8536</v>
      </c>
      <c r="D69" s="2"/>
      <c r="E69" s="2"/>
      <c r="F69" s="2"/>
    </row>
    <row r="70" ht="18" customHeight="1" spans="1:6">
      <c r="A70" s="59"/>
      <c r="B70" s="56"/>
      <c r="C70" s="68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7"/>
      <c r="C72" s="68"/>
      <c r="D72" s="2"/>
      <c r="E72" s="2"/>
      <c r="F72" s="2"/>
    </row>
    <row r="73" ht="18" customHeight="1" spans="1:6">
      <c r="A73" s="58"/>
      <c r="B73" s="57"/>
      <c r="C73" s="30"/>
      <c r="D73" s="2"/>
      <c r="E73" s="2"/>
      <c r="F73" s="2"/>
    </row>
    <row r="74" ht="18" customHeight="1" spans="1:6">
      <c r="A74" s="59"/>
      <c r="B74" s="56"/>
      <c r="C74" s="68"/>
      <c r="D74" s="2"/>
      <c r="E74" s="2"/>
      <c r="F74" s="2"/>
    </row>
    <row r="75" ht="18" customHeight="1" spans="1:6">
      <c r="A75" s="59"/>
      <c r="B75" s="56"/>
      <c r="C75" s="68"/>
      <c r="D75" s="2"/>
      <c r="E75" s="2"/>
      <c r="F75" s="2"/>
    </row>
    <row r="76" ht="18" customHeight="1" spans="1:6">
      <c r="A76" s="59"/>
      <c r="B76" s="56"/>
      <c r="C76" s="68"/>
      <c r="D76" s="2"/>
      <c r="E76" s="2"/>
      <c r="F76" s="2"/>
    </row>
    <row r="77" ht="18" customHeight="1" spans="1:6">
      <c r="A77" s="59"/>
      <c r="B77" s="56"/>
      <c r="C77" s="68"/>
      <c r="D77" s="2"/>
      <c r="E77" s="2"/>
      <c r="F77" s="2"/>
    </row>
    <row r="78" ht="18" customHeight="1" spans="1:6">
      <c r="A78" s="58"/>
      <c r="B78" s="56"/>
      <c r="C78" s="30"/>
      <c r="D78" s="2"/>
      <c r="E78" s="2"/>
      <c r="F78" s="2"/>
    </row>
    <row r="79" ht="18" customHeight="1" spans="1:6">
      <c r="A79" s="69"/>
      <c r="B79" s="70"/>
      <c r="C79" s="71"/>
      <c r="D79" s="2"/>
      <c r="E79" s="2"/>
      <c r="F79" s="2"/>
    </row>
    <row r="80" ht="18" customHeight="1" spans="1:6">
      <c r="A80" s="44" t="s">
        <v>413</v>
      </c>
      <c r="B80" s="45"/>
      <c r="C80" s="46">
        <f>C81+C82+C83+C84+C85+C86+C87+C88+C89</f>
        <v>5828</v>
      </c>
      <c r="D80" s="2"/>
      <c r="E80" s="2"/>
      <c r="F80" s="2"/>
    </row>
    <row r="81" ht="18" customHeight="1" spans="1:6">
      <c r="A81" s="390">
        <v>42424</v>
      </c>
      <c r="B81" s="391" t="s">
        <v>485</v>
      </c>
      <c r="C81" s="68">
        <v>5656</v>
      </c>
      <c r="D81" s="2"/>
      <c r="E81" s="2"/>
      <c r="F81" s="2"/>
    </row>
    <row r="82" ht="18" customHeight="1" spans="1:6">
      <c r="A82" s="197">
        <v>42432</v>
      </c>
      <c r="B82" s="365" t="s">
        <v>486</v>
      </c>
      <c r="C82" s="68">
        <v>172</v>
      </c>
      <c r="D82" s="2"/>
      <c r="E82" s="2"/>
      <c r="F82" s="2"/>
    </row>
    <row r="83" ht="18" customHeight="1" spans="1:6">
      <c r="A83" s="59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9"/>
      <c r="B85" s="56"/>
      <c r="C85" s="68"/>
      <c r="D85" s="2"/>
      <c r="E85" s="2"/>
      <c r="F85" s="2"/>
    </row>
    <row r="86" ht="18" customHeight="1" spans="1:6">
      <c r="A86" s="59"/>
      <c r="B86" s="56"/>
      <c r="C86" s="68"/>
      <c r="D86" s="2"/>
      <c r="E86" s="2"/>
      <c r="F86" s="2"/>
    </row>
    <row r="87" ht="18" customHeight="1" spans="1:6">
      <c r="A87" s="59"/>
      <c r="B87" s="56"/>
      <c r="C87" s="68"/>
      <c r="D87" s="2"/>
      <c r="E87" s="2"/>
      <c r="F87" s="2"/>
    </row>
    <row r="88" ht="18" customHeight="1" spans="1:6">
      <c r="A88" s="59"/>
      <c r="B88" s="56"/>
      <c r="C88" s="68"/>
      <c r="D88" s="2"/>
      <c r="E88" s="2"/>
      <c r="F88" s="2"/>
    </row>
    <row r="89" ht="18" customHeight="1" spans="1:6">
      <c r="A89" s="50"/>
      <c r="B89" s="51"/>
      <c r="C89" s="46"/>
      <c r="D89" s="2"/>
      <c r="E89" s="2"/>
      <c r="F89" s="2"/>
    </row>
    <row r="90" ht="18" customHeight="1" spans="1:6">
      <c r="A90" s="44" t="s">
        <v>415</v>
      </c>
      <c r="B90" s="45"/>
      <c r="C90" s="46">
        <f>C91+C92+C93+C94+C95+C96+C97+C98+C99</f>
        <v>3289</v>
      </c>
      <c r="D90" s="2"/>
      <c r="E90" s="2"/>
      <c r="F90" s="2"/>
    </row>
    <row r="91" ht="18" customHeight="1" spans="1:6">
      <c r="A91" s="59">
        <v>42469</v>
      </c>
      <c r="B91" s="127" t="s">
        <v>487</v>
      </c>
      <c r="C91" s="60">
        <v>405</v>
      </c>
      <c r="D91" s="2"/>
      <c r="E91" s="2"/>
      <c r="F91" s="2"/>
    </row>
    <row r="92" ht="18" customHeight="1" spans="1:6">
      <c r="A92" s="59">
        <v>42498</v>
      </c>
      <c r="B92" s="127" t="s">
        <v>488</v>
      </c>
      <c r="C92" s="60">
        <v>860</v>
      </c>
      <c r="D92" s="2"/>
      <c r="E92" s="2"/>
      <c r="F92" s="2"/>
    </row>
    <row r="93" ht="18" customHeight="1" spans="1:6">
      <c r="A93" s="59">
        <v>42526</v>
      </c>
      <c r="B93" s="192" t="s">
        <v>489</v>
      </c>
      <c r="C93" s="60">
        <v>681</v>
      </c>
      <c r="D93" s="2"/>
      <c r="E93" s="2"/>
      <c r="F93" s="2"/>
    </row>
    <row r="94" ht="18" customHeight="1" spans="1:6">
      <c r="A94" s="59">
        <v>42530</v>
      </c>
      <c r="B94" s="127" t="s">
        <v>490</v>
      </c>
      <c r="C94" s="60">
        <v>1343</v>
      </c>
      <c r="D94" s="2"/>
      <c r="E94" s="2"/>
      <c r="F94" s="2"/>
    </row>
    <row r="95" ht="18" customHeight="1" spans="1:6">
      <c r="A95" s="59"/>
      <c r="B95" s="57"/>
      <c r="C95" s="60"/>
      <c r="D95" s="2"/>
      <c r="E95" s="2"/>
      <c r="F95" s="2"/>
    </row>
    <row r="96" ht="18" customHeight="1" spans="1:6">
      <c r="A96" s="59"/>
      <c r="B96" s="57"/>
      <c r="C96" s="60"/>
      <c r="D96" s="2"/>
      <c r="E96" s="2"/>
      <c r="F96" s="2"/>
    </row>
    <row r="97" ht="18" customHeight="1" spans="1:6">
      <c r="A97" s="59"/>
      <c r="B97" s="57"/>
      <c r="C97" s="60"/>
      <c r="D97" s="2"/>
      <c r="E97" s="2"/>
      <c r="F97" s="2"/>
    </row>
    <row r="98" ht="18" customHeight="1" spans="1:6">
      <c r="A98" s="59"/>
      <c r="B98" s="57"/>
      <c r="C98" s="60"/>
      <c r="D98" s="2"/>
      <c r="E98" s="2"/>
      <c r="F98" s="2"/>
    </row>
    <row r="99" ht="18" customHeight="1" spans="1:6">
      <c r="A99" s="72"/>
      <c r="B99" s="73"/>
      <c r="C99" s="49"/>
      <c r="D99" s="2"/>
      <c r="E99" s="2"/>
      <c r="F99" s="2"/>
    </row>
    <row r="100" ht="18" customHeight="1" spans="1:6">
      <c r="A100" s="74" t="s">
        <v>416</v>
      </c>
      <c r="B100" s="75"/>
      <c r="C100" s="46">
        <f>C101+C103+C102+C104+C105+C106+C107+C108+C109+C110</f>
        <v>3628</v>
      </c>
      <c r="D100" s="76"/>
      <c r="E100" s="76"/>
      <c r="F100" s="76"/>
    </row>
    <row r="101" ht="18" customHeight="1" spans="1:6">
      <c r="A101" s="197">
        <v>42432</v>
      </c>
      <c r="B101" s="365" t="s">
        <v>491</v>
      </c>
      <c r="C101" s="30">
        <v>1600</v>
      </c>
      <c r="D101" s="2"/>
      <c r="E101" s="2"/>
      <c r="F101" s="2"/>
    </row>
    <row r="102" ht="18" customHeight="1" spans="1:6">
      <c r="A102" s="344">
        <v>42461</v>
      </c>
      <c r="B102" s="345" t="s">
        <v>492</v>
      </c>
      <c r="C102" s="346">
        <v>1807</v>
      </c>
      <c r="D102" s="2"/>
      <c r="E102" s="2"/>
      <c r="F102" s="2"/>
    </row>
    <row r="103" ht="18" customHeight="1" spans="1:6">
      <c r="A103" s="223">
        <v>42490</v>
      </c>
      <c r="B103" s="200" t="s">
        <v>493</v>
      </c>
      <c r="C103" s="224">
        <v>221</v>
      </c>
      <c r="D103" s="2"/>
      <c r="E103" s="2"/>
      <c r="F103" s="2"/>
    </row>
    <row r="104" ht="18" customHeight="1" spans="1:6">
      <c r="A104" s="58"/>
      <c r="B104" s="56"/>
      <c r="C104" s="30"/>
      <c r="D104" s="2"/>
      <c r="E104" s="2"/>
      <c r="F104" s="2"/>
    </row>
    <row r="105" ht="18" customHeight="1" spans="1:6">
      <c r="A105" s="58"/>
      <c r="B105" s="56"/>
      <c r="C105" s="30"/>
      <c r="D105" s="2"/>
      <c r="E105" s="2"/>
      <c r="F105" s="2"/>
    </row>
    <row r="106" ht="18" customHeight="1" spans="1:6">
      <c r="A106" s="58"/>
      <c r="B106" s="56"/>
      <c r="C106" s="30"/>
      <c r="D106" s="2"/>
      <c r="E106" s="2"/>
      <c r="F106" s="2"/>
    </row>
    <row r="107" ht="18" customHeight="1" spans="1:6">
      <c r="A107" s="58" t="s">
        <v>296</v>
      </c>
      <c r="B107" s="56"/>
      <c r="C107" s="30"/>
      <c r="D107" s="2"/>
      <c r="E107" s="2"/>
      <c r="F107" s="2"/>
    </row>
    <row r="108" ht="18" customHeight="1" spans="1:6">
      <c r="A108" s="59"/>
      <c r="B108" s="56"/>
      <c r="C108" s="30"/>
      <c r="D108" s="2"/>
      <c r="E108" s="2"/>
      <c r="F108" s="2"/>
    </row>
    <row r="109" ht="18" customHeight="1" spans="1:6">
      <c r="A109" s="58"/>
      <c r="B109" s="77"/>
      <c r="C109" s="30"/>
      <c r="D109" s="2"/>
      <c r="E109" s="2"/>
      <c r="F109" s="2"/>
    </row>
    <row r="110" ht="18" customHeight="1" spans="1:6">
      <c r="A110" s="72"/>
      <c r="B110" s="73"/>
      <c r="C110" s="49"/>
      <c r="D110" s="2"/>
      <c r="E110" s="2"/>
      <c r="F110" s="2"/>
    </row>
    <row r="111" ht="18" customHeight="1" spans="1:6">
      <c r="A111" s="44" t="s">
        <v>419</v>
      </c>
      <c r="B111" s="45"/>
      <c r="C111" s="46">
        <f>C112+C113+C115+C116+C117+C118+C119+C120+C121+C122+C123+C124+C125+C114</f>
        <v>2689</v>
      </c>
      <c r="D111" s="2"/>
      <c r="E111" s="2"/>
      <c r="F111" s="2"/>
    </row>
    <row r="112" ht="18" customHeight="1" spans="1:6">
      <c r="A112" s="392">
        <v>42387</v>
      </c>
      <c r="B112" s="393" t="s">
        <v>494</v>
      </c>
      <c r="C112" s="60">
        <v>200</v>
      </c>
      <c r="D112" s="3">
        <f>C100+C111</f>
        <v>6317</v>
      </c>
      <c r="E112" s="2"/>
      <c r="F112" s="2"/>
    </row>
    <row r="113" ht="18" customHeight="1" spans="1:6">
      <c r="A113" s="392">
        <v>42400</v>
      </c>
      <c r="B113" s="394" t="s">
        <v>495</v>
      </c>
      <c r="C113" s="60">
        <v>100</v>
      </c>
      <c r="D113" s="2"/>
      <c r="E113" s="2"/>
      <c r="F113" s="2"/>
    </row>
    <row r="114" s="352" customFormat="1" ht="18" customHeight="1" spans="1:4">
      <c r="A114" s="230">
        <v>42468</v>
      </c>
      <c r="B114" s="353" t="s">
        <v>496</v>
      </c>
      <c r="C114" s="231">
        <v>150</v>
      </c>
      <c r="D114" s="231"/>
    </row>
    <row r="115" ht="18" customHeight="1" spans="1:6">
      <c r="A115" s="230">
        <v>42476</v>
      </c>
      <c r="B115" s="232" t="s">
        <v>497</v>
      </c>
      <c r="C115" s="233">
        <v>308</v>
      </c>
      <c r="D115" s="2"/>
      <c r="E115" s="2"/>
      <c r="F115" s="2"/>
    </row>
    <row r="116" ht="18" customHeight="1" spans="1:6">
      <c r="A116" s="230">
        <v>42476</v>
      </c>
      <c r="B116" s="232" t="s">
        <v>498</v>
      </c>
      <c r="C116" s="233">
        <v>230</v>
      </c>
      <c r="D116" s="2"/>
      <c r="E116" s="2"/>
      <c r="F116" s="2"/>
    </row>
    <row r="117" ht="18" customHeight="1" spans="1:6">
      <c r="A117" s="223">
        <v>42504</v>
      </c>
      <c r="B117" s="200" t="s">
        <v>499</v>
      </c>
      <c r="C117" s="224">
        <v>355</v>
      </c>
      <c r="D117" s="2"/>
      <c r="E117" s="2"/>
      <c r="F117" s="2"/>
    </row>
    <row r="118" ht="18" customHeight="1" spans="1:6">
      <c r="A118" s="197">
        <v>42518</v>
      </c>
      <c r="B118" s="149" t="s">
        <v>500</v>
      </c>
      <c r="C118" s="126">
        <v>200</v>
      </c>
      <c r="D118" s="2"/>
      <c r="E118" s="2"/>
      <c r="F118" s="2"/>
    </row>
    <row r="119" ht="18" customHeight="1" spans="1:6">
      <c r="A119" s="197">
        <v>42518</v>
      </c>
      <c r="B119" s="149" t="s">
        <v>501</v>
      </c>
      <c r="C119" s="126">
        <v>200</v>
      </c>
      <c r="D119" s="2"/>
      <c r="E119" s="2"/>
      <c r="F119" s="2"/>
    </row>
    <row r="120" ht="18" customHeight="1" spans="1:6">
      <c r="A120" s="197">
        <v>42525</v>
      </c>
      <c r="B120" s="207" t="s">
        <v>502</v>
      </c>
      <c r="C120" s="155">
        <v>46</v>
      </c>
      <c r="D120" s="2"/>
      <c r="E120" s="2"/>
      <c r="F120" s="2"/>
    </row>
    <row r="121" ht="18" customHeight="1" spans="1:6">
      <c r="A121" s="124">
        <v>42542</v>
      </c>
      <c r="B121" s="156" t="s">
        <v>503</v>
      </c>
      <c r="C121" s="155">
        <v>150</v>
      </c>
      <c r="D121" s="2"/>
      <c r="E121" s="2"/>
      <c r="F121" s="2"/>
    </row>
    <row r="122" ht="18" customHeight="1" spans="1:6">
      <c r="A122" s="124">
        <v>42548</v>
      </c>
      <c r="B122" s="189" t="s">
        <v>504</v>
      </c>
      <c r="C122" s="155">
        <v>750</v>
      </c>
      <c r="D122" s="2"/>
      <c r="E122" s="2"/>
      <c r="F122" s="2"/>
    </row>
    <row r="123" ht="18" customHeight="1" spans="1:6">
      <c r="A123" s="58"/>
      <c r="B123" s="57"/>
      <c r="C123" s="30"/>
      <c r="D123" s="2"/>
      <c r="E123" s="2"/>
      <c r="F123" s="2"/>
    </row>
    <row r="124" ht="18" customHeight="1" spans="1:6">
      <c r="A124" s="58"/>
      <c r="B124" s="57"/>
      <c r="C124" s="30"/>
      <c r="D124" s="2"/>
      <c r="E124" s="2"/>
      <c r="F124" s="2"/>
    </row>
    <row r="125" ht="18" customHeight="1" spans="1:6">
      <c r="A125" s="78"/>
      <c r="B125" s="79"/>
      <c r="C125" s="80"/>
      <c r="D125" s="2"/>
      <c r="E125" s="2"/>
      <c r="F125" s="2"/>
    </row>
    <row r="126" spans="1:3">
      <c r="A126" s="214">
        <v>42613</v>
      </c>
      <c r="B126" s="280" t="s">
        <v>505</v>
      </c>
      <c r="C126">
        <v>825</v>
      </c>
    </row>
    <row r="127" spans="1:3">
      <c r="A127" s="214">
        <v>42613</v>
      </c>
      <c r="B127" s="280" t="s">
        <v>506</v>
      </c>
      <c r="C127">
        <v>3575</v>
      </c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6:C36"/>
    <mergeCell ref="A37:B37"/>
    <mergeCell ref="A38:B38"/>
    <mergeCell ref="A43:B43"/>
    <mergeCell ref="A44:B44"/>
    <mergeCell ref="A59:B59"/>
    <mergeCell ref="A68:B68"/>
    <mergeCell ref="A80:B80"/>
    <mergeCell ref="A90:B90"/>
    <mergeCell ref="A111:B111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85" workbookViewId="0">
      <selection activeCell="A114" sqref="A114:A115"/>
    </sheetView>
  </sheetViews>
  <sheetFormatPr defaultColWidth="9" defaultRowHeight="13.5" outlineLevelCol="5"/>
  <cols>
    <col min="1" max="1" width="12.625" customWidth="1"/>
    <col min="2" max="2" width="47.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ht="14.25" spans="1:6">
      <c r="A3" s="5" t="s">
        <v>21</v>
      </c>
      <c r="B3" s="177" t="s">
        <v>1683</v>
      </c>
      <c r="C3" s="7" t="s">
        <v>367</v>
      </c>
      <c r="D3" s="8" t="s">
        <v>197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42544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42562</v>
      </c>
      <c r="C20" s="32">
        <v>20000</v>
      </c>
      <c r="D20" s="2">
        <v>32</v>
      </c>
      <c r="E20" s="2"/>
      <c r="F20" s="2"/>
    </row>
    <row r="21" spans="1:6">
      <c r="A21" s="8" t="s">
        <v>397</v>
      </c>
      <c r="B21" s="33">
        <v>42660</v>
      </c>
      <c r="C21" s="30">
        <v>14250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39250</v>
      </c>
      <c r="D24" s="2"/>
      <c r="E24" s="2"/>
      <c r="F24" s="2"/>
    </row>
    <row r="25" spans="1:6">
      <c r="A25" s="34" t="s">
        <v>401</v>
      </c>
      <c r="B25" s="34"/>
      <c r="C25" s="35">
        <f>D15-C24</f>
        <v>-39250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27647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1535</v>
      </c>
      <c r="D35" s="2"/>
      <c r="E35" s="2"/>
      <c r="F35" s="2"/>
    </row>
    <row r="36" ht="14.25" spans="1:6">
      <c r="A36" s="124">
        <v>42586</v>
      </c>
      <c r="B36" s="152" t="s">
        <v>1684</v>
      </c>
      <c r="C36" s="126">
        <v>600</v>
      </c>
      <c r="D36" s="2"/>
      <c r="E36" s="2"/>
      <c r="F36" s="2"/>
    </row>
    <row r="37" ht="14.25" spans="1:6">
      <c r="A37" s="124">
        <v>42654</v>
      </c>
      <c r="B37" s="125" t="s">
        <v>1685</v>
      </c>
      <c r="C37" s="126">
        <v>575</v>
      </c>
      <c r="D37" s="2"/>
      <c r="E37" s="2"/>
      <c r="F37" s="2"/>
    </row>
    <row r="38" ht="14.25" spans="1:6">
      <c r="A38" s="90">
        <v>42667</v>
      </c>
      <c r="B38" s="89" t="s">
        <v>1686</v>
      </c>
      <c r="C38" s="113">
        <v>360</v>
      </c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26112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12300</v>
      </c>
      <c r="D41" s="2"/>
      <c r="E41" s="2"/>
      <c r="F41" s="2"/>
    </row>
    <row r="42" spans="1:6">
      <c r="A42" s="31">
        <v>42641</v>
      </c>
      <c r="B42" s="138" t="s">
        <v>1687</v>
      </c>
      <c r="C42" s="32">
        <v>2800</v>
      </c>
      <c r="D42" s="2"/>
      <c r="E42" s="2"/>
      <c r="F42" s="2"/>
    </row>
    <row r="43" ht="14.25" spans="1:6">
      <c r="A43" s="90">
        <v>42660</v>
      </c>
      <c r="B43" s="89" t="s">
        <v>1688</v>
      </c>
      <c r="C43" s="91">
        <v>2000</v>
      </c>
      <c r="D43" s="2"/>
      <c r="E43" s="2"/>
      <c r="F43" s="2"/>
    </row>
    <row r="44" spans="1:6">
      <c r="A44" s="31" t="s">
        <v>669</v>
      </c>
      <c r="B44" s="122" t="s">
        <v>1689</v>
      </c>
      <c r="C44" s="100">
        <v>2000</v>
      </c>
      <c r="D44" s="2"/>
      <c r="E44" s="2"/>
      <c r="F44" s="2"/>
    </row>
    <row r="45" spans="1:6">
      <c r="A45" s="31" t="s">
        <v>669</v>
      </c>
      <c r="B45" s="92" t="s">
        <v>1690</v>
      </c>
      <c r="C45" s="100">
        <v>1500</v>
      </c>
      <c r="D45" s="2"/>
      <c r="E45" s="2"/>
      <c r="F45" s="2"/>
    </row>
    <row r="46" spans="1:6">
      <c r="A46" s="31" t="s">
        <v>310</v>
      </c>
      <c r="B46" s="81" t="s">
        <v>1691</v>
      </c>
      <c r="C46" s="32">
        <v>2000</v>
      </c>
      <c r="D46" s="2"/>
      <c r="E46" s="2"/>
      <c r="F46" s="2"/>
    </row>
    <row r="47" spans="1:6">
      <c r="A47" s="31" t="s">
        <v>310</v>
      </c>
      <c r="B47" s="81" t="s">
        <v>1692</v>
      </c>
      <c r="C47" s="32">
        <v>2000</v>
      </c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3245</v>
      </c>
      <c r="D54" s="2"/>
      <c r="E54" s="2"/>
      <c r="F54" s="2"/>
    </row>
    <row r="55" ht="14.25" spans="1:6">
      <c r="A55" s="59">
        <v>42598</v>
      </c>
      <c r="B55" s="134" t="s">
        <v>1693</v>
      </c>
      <c r="C55" s="62">
        <v>1093</v>
      </c>
      <c r="D55" s="2"/>
      <c r="E55" s="2"/>
      <c r="F55" s="2"/>
    </row>
    <row r="56" ht="16.5" spans="1:6">
      <c r="A56" s="58">
        <v>42669</v>
      </c>
      <c r="B56" s="127" t="s">
        <v>1694</v>
      </c>
      <c r="C56" s="63">
        <v>2152</v>
      </c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6499</v>
      </c>
      <c r="D76" s="2"/>
      <c r="E76" s="2"/>
      <c r="F76" s="2"/>
    </row>
    <row r="77" spans="1:6">
      <c r="A77" s="59">
        <v>42598</v>
      </c>
      <c r="B77" s="134" t="s">
        <v>1695</v>
      </c>
      <c r="C77" s="68">
        <v>3720</v>
      </c>
      <c r="D77" s="2"/>
      <c r="E77" s="2"/>
      <c r="F77" s="2"/>
    </row>
    <row r="78" spans="1:6">
      <c r="A78" s="59" t="s">
        <v>1673</v>
      </c>
      <c r="B78" s="99" t="s">
        <v>1696</v>
      </c>
      <c r="C78" s="68">
        <v>2779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384</v>
      </c>
      <c r="D86" s="2"/>
      <c r="E86" s="2"/>
      <c r="F86" s="2"/>
    </row>
    <row r="87" spans="1:6">
      <c r="A87" s="59" t="s">
        <v>577</v>
      </c>
      <c r="B87" s="99" t="s">
        <v>1697</v>
      </c>
      <c r="C87" s="60">
        <v>384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3684</v>
      </c>
      <c r="D107" s="2"/>
      <c r="E107" s="2"/>
      <c r="F107" s="2"/>
    </row>
    <row r="108" ht="14.25" spans="1:6">
      <c r="A108" s="124">
        <v>42573</v>
      </c>
      <c r="B108" s="154" t="s">
        <v>1698</v>
      </c>
      <c r="C108" s="155">
        <v>239</v>
      </c>
      <c r="D108" s="2"/>
      <c r="E108" s="2"/>
      <c r="F108" s="2"/>
    </row>
    <row r="109" ht="14.25" spans="1:6">
      <c r="A109" s="124">
        <v>42596</v>
      </c>
      <c r="B109" s="82" t="s">
        <v>1699</v>
      </c>
      <c r="C109" s="126">
        <v>850</v>
      </c>
      <c r="D109" s="2"/>
      <c r="E109" s="2"/>
      <c r="F109" s="2"/>
    </row>
    <row r="110" ht="14.25" spans="1:6">
      <c r="A110" s="124">
        <v>42596</v>
      </c>
      <c r="B110" s="82" t="s">
        <v>1700</v>
      </c>
      <c r="C110" s="126">
        <v>955</v>
      </c>
      <c r="D110" s="2"/>
      <c r="E110" s="2"/>
      <c r="F110" s="2"/>
    </row>
    <row r="111" ht="14.25" spans="1:6">
      <c r="A111" s="178">
        <v>42673</v>
      </c>
      <c r="B111" s="179" t="s">
        <v>1701</v>
      </c>
      <c r="C111" s="180">
        <v>180</v>
      </c>
      <c r="D111" s="2"/>
      <c r="E111" s="2"/>
      <c r="F111" s="2"/>
    </row>
    <row r="112" spans="1:6">
      <c r="A112" s="59" t="s">
        <v>1021</v>
      </c>
      <c r="B112" s="101" t="s">
        <v>1702</v>
      </c>
      <c r="C112" s="60">
        <v>60</v>
      </c>
      <c r="D112" s="2"/>
      <c r="E112" s="2"/>
      <c r="F112" s="2"/>
    </row>
    <row r="113" spans="1:6">
      <c r="A113" s="59" t="s">
        <v>310</v>
      </c>
      <c r="B113" s="81" t="s">
        <v>1703</v>
      </c>
      <c r="C113" s="68">
        <v>300</v>
      </c>
      <c r="D113" s="2"/>
      <c r="E113" s="2"/>
      <c r="F113" s="2"/>
    </row>
    <row r="114" spans="1:6">
      <c r="A114" s="59" t="s">
        <v>523</v>
      </c>
      <c r="B114" s="81" t="s">
        <v>1704</v>
      </c>
      <c r="C114" s="68">
        <v>700</v>
      </c>
      <c r="D114" s="2"/>
      <c r="E114" s="2"/>
      <c r="F114" s="2"/>
    </row>
    <row r="115" spans="1:6">
      <c r="A115" s="59" t="s">
        <v>523</v>
      </c>
      <c r="B115" s="81" t="s">
        <v>1705</v>
      </c>
      <c r="C115" s="68">
        <v>400</v>
      </c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22" workbookViewId="0">
      <selection activeCell="C51" sqref="C5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1706</v>
      </c>
      <c r="C3" s="7" t="s">
        <v>367</v>
      </c>
      <c r="D3" s="8" t="s">
        <v>201</v>
      </c>
      <c r="E3" s="8" t="s">
        <v>23</v>
      </c>
      <c r="F3" s="9">
        <v>13803572910</v>
      </c>
    </row>
    <row r="4" spans="1:6">
      <c r="A4" s="5" t="s">
        <v>3</v>
      </c>
      <c r="B4" s="6" t="s">
        <v>199</v>
      </c>
      <c r="C4" s="7" t="s">
        <v>368</v>
      </c>
      <c r="D4" s="10">
        <v>42567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0.819987312001942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6260.8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84520.82</v>
      </c>
      <c r="B13" s="20"/>
      <c r="C13" s="21"/>
      <c r="D13" s="21">
        <f>A13+B13-C13</f>
        <v>84520.82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69306</v>
      </c>
      <c r="B15" s="22"/>
      <c r="C15" s="15"/>
      <c r="D15" s="23">
        <f>A15+B15-C15</f>
        <v>69306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42561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42567</v>
      </c>
      <c r="C20" s="32">
        <v>30000</v>
      </c>
      <c r="D20" s="2"/>
      <c r="E20" s="2"/>
      <c r="F20" s="2"/>
    </row>
    <row r="21" spans="1:6">
      <c r="A21" s="8" t="s">
        <v>397</v>
      </c>
      <c r="B21" s="33">
        <v>42632</v>
      </c>
      <c r="C21" s="30">
        <v>30000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65000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4306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68010.745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1750</v>
      </c>
      <c r="D35" s="2"/>
      <c r="E35" s="2"/>
      <c r="F35" s="2"/>
    </row>
    <row r="36" ht="14.25" spans="1:6">
      <c r="A36" s="124">
        <v>42573</v>
      </c>
      <c r="B36" s="154" t="s">
        <v>1707</v>
      </c>
      <c r="C36" s="137">
        <v>1000</v>
      </c>
      <c r="D36" s="2"/>
      <c r="E36" s="2"/>
      <c r="F36" s="2"/>
    </row>
    <row r="37" spans="1:6">
      <c r="A37" s="169">
        <v>42641</v>
      </c>
      <c r="B37" s="138" t="s">
        <v>1708</v>
      </c>
      <c r="C37" s="46">
        <v>750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66260.745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25397.8</v>
      </c>
      <c r="D41" s="2"/>
      <c r="E41" s="2"/>
      <c r="F41" s="2"/>
    </row>
    <row r="42" ht="14.25" spans="1:6">
      <c r="A42" s="124">
        <v>42616</v>
      </c>
      <c r="B42" s="157" t="s">
        <v>1709</v>
      </c>
      <c r="C42" s="126">
        <v>3500</v>
      </c>
      <c r="D42" s="2"/>
      <c r="E42" s="2"/>
      <c r="F42" s="2"/>
    </row>
    <row r="43" ht="14.25" spans="1:6">
      <c r="A43" s="124">
        <v>42616</v>
      </c>
      <c r="B43" s="157" t="s">
        <v>1710</v>
      </c>
      <c r="C43" s="126">
        <v>2800</v>
      </c>
      <c r="D43" s="2"/>
      <c r="E43" s="2"/>
      <c r="F43" s="2"/>
    </row>
    <row r="44" ht="14.25" spans="1:6">
      <c r="A44" s="136">
        <v>42626</v>
      </c>
      <c r="B44" s="125" t="s">
        <v>1711</v>
      </c>
      <c r="C44" s="137">
        <v>2500</v>
      </c>
      <c r="D44" s="2"/>
      <c r="E44" s="2"/>
      <c r="F44" s="2"/>
    </row>
    <row r="45" ht="14.25" spans="1:6">
      <c r="A45" s="136">
        <v>42626</v>
      </c>
      <c r="B45" s="125" t="s">
        <v>1712</v>
      </c>
      <c r="C45" s="137">
        <v>3097.8</v>
      </c>
      <c r="D45" s="2"/>
      <c r="E45" s="2"/>
      <c r="F45" s="2"/>
    </row>
    <row r="46" ht="14.25" spans="1:6">
      <c r="A46" s="136">
        <v>42641</v>
      </c>
      <c r="B46" s="138" t="s">
        <v>1713</v>
      </c>
      <c r="C46" s="137">
        <v>1500</v>
      </c>
      <c r="D46" s="2"/>
      <c r="E46" s="2"/>
      <c r="F46" s="2"/>
    </row>
    <row r="47" ht="14.25" spans="1:6">
      <c r="A47" s="90">
        <v>42660</v>
      </c>
      <c r="B47" s="89" t="s">
        <v>1714</v>
      </c>
      <c r="C47" s="91">
        <v>3000</v>
      </c>
      <c r="D47" s="2"/>
      <c r="E47" s="2"/>
      <c r="F47" s="2"/>
    </row>
    <row r="48" ht="14.25" spans="1:6">
      <c r="A48" s="90">
        <v>42667</v>
      </c>
      <c r="B48" s="89" t="s">
        <v>1715</v>
      </c>
      <c r="C48" s="113">
        <v>1000</v>
      </c>
      <c r="D48" s="2"/>
      <c r="E48" s="2"/>
      <c r="F48" s="2"/>
    </row>
    <row r="49" spans="1:6">
      <c r="A49" s="31" t="s">
        <v>669</v>
      </c>
      <c r="B49" s="92" t="s">
        <v>1716</v>
      </c>
      <c r="C49" s="32">
        <v>4000</v>
      </c>
      <c r="D49" s="2"/>
      <c r="E49" s="2"/>
      <c r="F49" s="2"/>
    </row>
    <row r="50" spans="1:6">
      <c r="A50" s="31" t="s">
        <v>669</v>
      </c>
      <c r="B50" s="99" t="s">
        <v>1717</v>
      </c>
      <c r="C50" s="32">
        <v>2000</v>
      </c>
      <c r="D50" s="2"/>
      <c r="E50" s="2"/>
      <c r="F50" s="2"/>
    </row>
    <row r="51" spans="1:6">
      <c r="A51" s="31" t="s">
        <v>310</v>
      </c>
      <c r="B51" s="81" t="s">
        <v>1718</v>
      </c>
      <c r="C51" s="32">
        <v>2000</v>
      </c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8412</v>
      </c>
      <c r="D54" s="2"/>
      <c r="E54" s="2"/>
      <c r="F54" s="2"/>
    </row>
    <row r="55" ht="14.25" spans="1:6">
      <c r="A55" s="59">
        <v>42598</v>
      </c>
      <c r="B55" s="127" t="s">
        <v>1719</v>
      </c>
      <c r="C55" s="62">
        <v>1082</v>
      </c>
      <c r="D55" s="2"/>
      <c r="E55" s="2"/>
      <c r="F55" s="2"/>
    </row>
    <row r="56" ht="16.5" spans="1:6">
      <c r="A56" s="58">
        <v>42669</v>
      </c>
      <c r="B56" s="127" t="s">
        <v>1720</v>
      </c>
      <c r="C56" s="63">
        <v>7330</v>
      </c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8796.445</v>
      </c>
      <c r="D64" s="2"/>
      <c r="E64" s="2"/>
      <c r="F64" s="2"/>
    </row>
    <row r="65" spans="1:6">
      <c r="A65" s="59" t="s">
        <v>1249</v>
      </c>
      <c r="B65" s="172" t="s">
        <v>1721</v>
      </c>
      <c r="C65" s="100">
        <v>8796.445</v>
      </c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8760.5</v>
      </c>
      <c r="D76" s="2"/>
      <c r="E76" s="2"/>
      <c r="F76" s="2"/>
    </row>
    <row r="77" spans="1:6">
      <c r="A77" s="59">
        <v>42598</v>
      </c>
      <c r="B77" s="127" t="s">
        <v>1722</v>
      </c>
      <c r="C77" s="68">
        <v>5965.5</v>
      </c>
      <c r="D77" s="2"/>
      <c r="E77" s="2"/>
      <c r="F77" s="2"/>
    </row>
    <row r="78" spans="1:6">
      <c r="A78" s="59" t="s">
        <v>1673</v>
      </c>
      <c r="B78" s="122" t="s">
        <v>1723</v>
      </c>
      <c r="C78" s="68">
        <v>2795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2941</v>
      </c>
      <c r="D86" s="2"/>
      <c r="E86" s="2"/>
      <c r="F86" s="2"/>
    </row>
    <row r="87" spans="1:6">
      <c r="A87" s="59">
        <v>42624</v>
      </c>
      <c r="B87" s="127" t="s">
        <v>1724</v>
      </c>
      <c r="C87" s="60">
        <v>1166</v>
      </c>
      <c r="D87" s="2"/>
      <c r="E87" s="2"/>
      <c r="F87" s="2"/>
    </row>
    <row r="88" spans="1:6">
      <c r="A88" s="59" t="s">
        <v>577</v>
      </c>
      <c r="B88" s="92" t="s">
        <v>1725</v>
      </c>
      <c r="C88" s="60">
        <v>1775</v>
      </c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11953</v>
      </c>
      <c r="D107" s="2"/>
      <c r="E107" s="2"/>
      <c r="F107" s="2"/>
    </row>
    <row r="108" ht="14.25" spans="1:6">
      <c r="A108" s="124">
        <v>42584</v>
      </c>
      <c r="B108" s="146" t="s">
        <v>1726</v>
      </c>
      <c r="C108" s="147">
        <v>472</v>
      </c>
      <c r="D108" s="2"/>
      <c r="E108" s="2"/>
      <c r="F108" s="2"/>
    </row>
    <row r="109" ht="14.25" spans="1:6">
      <c r="A109" s="124">
        <v>42586</v>
      </c>
      <c r="B109" s="152" t="s">
        <v>1727</v>
      </c>
      <c r="C109" s="126">
        <v>178</v>
      </c>
      <c r="D109" s="2"/>
      <c r="E109" s="2"/>
      <c r="F109" s="2"/>
    </row>
    <row r="110" ht="14.25" spans="1:6">
      <c r="A110" s="124">
        <v>42586</v>
      </c>
      <c r="B110" s="152" t="s">
        <v>1728</v>
      </c>
      <c r="C110" s="126">
        <v>200</v>
      </c>
      <c r="D110" s="2"/>
      <c r="E110" s="2"/>
      <c r="F110" s="2"/>
    </row>
    <row r="111" ht="14.25" spans="1:6">
      <c r="A111" s="124">
        <v>42586</v>
      </c>
      <c r="B111" s="152" t="s">
        <v>1729</v>
      </c>
      <c r="C111" s="126">
        <v>95</v>
      </c>
      <c r="D111" s="2"/>
      <c r="E111" s="2"/>
      <c r="F111" s="2"/>
    </row>
    <row r="112" ht="14.25" spans="1:6">
      <c r="A112" s="124">
        <v>42586</v>
      </c>
      <c r="B112" s="152" t="s">
        <v>1730</v>
      </c>
      <c r="C112" s="126">
        <v>1610</v>
      </c>
      <c r="D112" s="2"/>
      <c r="E112" s="2"/>
      <c r="F112" s="2"/>
    </row>
    <row r="113" ht="14.25" spans="1:6">
      <c r="A113" s="124">
        <v>42593</v>
      </c>
      <c r="B113" s="149" t="s">
        <v>1731</v>
      </c>
      <c r="C113" s="126">
        <v>123</v>
      </c>
      <c r="D113" s="2"/>
      <c r="E113" s="2"/>
      <c r="F113" s="2"/>
    </row>
    <row r="114" ht="14.25" spans="1:6">
      <c r="A114" s="136">
        <v>42626</v>
      </c>
      <c r="B114" s="125" t="s">
        <v>1732</v>
      </c>
      <c r="C114" s="137">
        <v>70</v>
      </c>
      <c r="D114" s="2"/>
      <c r="E114" s="2"/>
      <c r="F114" s="2"/>
    </row>
    <row r="115" spans="1:6">
      <c r="A115" s="59">
        <v>42641</v>
      </c>
      <c r="B115" s="138" t="s">
        <v>1733</v>
      </c>
      <c r="C115" s="173">
        <v>3175</v>
      </c>
      <c r="D115" s="2"/>
      <c r="E115" s="2"/>
      <c r="F115" s="2"/>
    </row>
    <row r="116" spans="1:6">
      <c r="A116" s="59">
        <v>42641</v>
      </c>
      <c r="B116" s="138" t="s">
        <v>1734</v>
      </c>
      <c r="C116" s="173">
        <v>340</v>
      </c>
      <c r="D116" s="2"/>
      <c r="E116" s="2"/>
      <c r="F116" s="2"/>
    </row>
    <row r="117" ht="14.25" spans="1:6">
      <c r="A117" s="124">
        <v>42654</v>
      </c>
      <c r="B117" s="125" t="s">
        <v>1735</v>
      </c>
      <c r="C117" s="126">
        <v>180</v>
      </c>
      <c r="D117" s="2"/>
      <c r="E117" s="2"/>
      <c r="F117" s="2"/>
    </row>
    <row r="118" ht="14.25" spans="1:6">
      <c r="A118" s="90">
        <v>42660</v>
      </c>
      <c r="B118" s="89" t="s">
        <v>1736</v>
      </c>
      <c r="C118" s="91">
        <v>1360</v>
      </c>
      <c r="D118" s="2"/>
      <c r="E118" s="2"/>
      <c r="F118" s="2"/>
    </row>
    <row r="119" ht="14.25" spans="1:6">
      <c r="A119" s="174">
        <v>42673</v>
      </c>
      <c r="B119" s="175" t="s">
        <v>1737</v>
      </c>
      <c r="C119" s="176">
        <v>1500</v>
      </c>
      <c r="D119" s="2"/>
      <c r="E119" s="2"/>
      <c r="F119" s="2"/>
    </row>
    <row r="120" ht="14.25" spans="1:6">
      <c r="A120" s="78" t="s">
        <v>1361</v>
      </c>
      <c r="B120" s="101" t="s">
        <v>1738</v>
      </c>
      <c r="C120" s="80">
        <v>2650</v>
      </c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4"/>
  <sheetViews>
    <sheetView workbookViewId="0">
      <selection activeCell="D24" sqref="D24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1739</v>
      </c>
      <c r="C3" s="7" t="s">
        <v>367</v>
      </c>
      <c r="D3" s="8" t="s">
        <v>206</v>
      </c>
      <c r="E3" s="8" t="s">
        <v>23</v>
      </c>
      <c r="F3" s="9"/>
    </row>
    <row r="4" spans="1:6">
      <c r="A4" s="5" t="s">
        <v>3</v>
      </c>
      <c r="B4" s="6" t="s">
        <v>204</v>
      </c>
      <c r="C4" s="7" t="s">
        <v>368</v>
      </c>
      <c r="D4" s="10">
        <v>42572</v>
      </c>
      <c r="E4" s="8" t="s">
        <v>369</v>
      </c>
      <c r="F4" s="8"/>
    </row>
    <row r="5" spans="1:6">
      <c r="A5" s="5" t="s">
        <v>370</v>
      </c>
      <c r="B5" s="11">
        <v>110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27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0.914881426811148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162425.42</v>
      </c>
      <c r="B13" s="20"/>
      <c r="C13" s="21"/>
      <c r="D13" s="21">
        <f>A13+B13-C13</f>
        <v>162425.42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148600</v>
      </c>
      <c r="B15" s="22"/>
      <c r="C15" s="15"/>
      <c r="D15" s="23">
        <f>A15+B15-C15</f>
        <v>148600</v>
      </c>
      <c r="E15" s="22"/>
      <c r="F15" s="22"/>
    </row>
    <row r="16" spans="1:6">
      <c r="A16" s="166"/>
      <c r="B16" s="27"/>
      <c r="C16" s="167" t="s">
        <v>1740</v>
      </c>
      <c r="D16" s="168">
        <v>20535.5</v>
      </c>
      <c r="E16" s="27"/>
      <c r="F16" s="27"/>
    </row>
    <row r="17" spans="1:6">
      <c r="A17" s="166"/>
      <c r="B17" s="27"/>
      <c r="C17" s="167" t="s">
        <v>1741</v>
      </c>
      <c r="D17" s="168">
        <v>24676</v>
      </c>
      <c r="E17" s="27"/>
      <c r="F17" s="27"/>
    </row>
    <row r="18" spans="1:6">
      <c r="A18" s="24"/>
      <c r="B18" s="25"/>
      <c r="C18" s="26"/>
      <c r="D18" s="27"/>
      <c r="E18" s="27"/>
      <c r="F18" s="27"/>
    </row>
    <row r="19" spans="1:6">
      <c r="A19" s="28" t="s">
        <v>391</v>
      </c>
      <c r="B19" s="28"/>
      <c r="C19" s="28"/>
      <c r="D19" s="29"/>
      <c r="E19" s="29"/>
      <c r="F19" s="29"/>
    </row>
    <row r="20" spans="1:6">
      <c r="A20" s="8" t="s">
        <v>392</v>
      </c>
      <c r="B20" s="8" t="s">
        <v>393</v>
      </c>
      <c r="C20" s="30" t="s">
        <v>394</v>
      </c>
      <c r="D20" s="2"/>
      <c r="E20" s="2"/>
      <c r="F20" s="2"/>
    </row>
    <row r="21" spans="1:6">
      <c r="A21" s="8" t="s">
        <v>395</v>
      </c>
      <c r="B21" s="31">
        <v>42558</v>
      </c>
      <c r="C21" s="32">
        <v>5000</v>
      </c>
      <c r="D21" s="2"/>
      <c r="E21" s="2"/>
      <c r="F21" s="2"/>
    </row>
    <row r="22" spans="1:6">
      <c r="A22" s="8" t="s">
        <v>396</v>
      </c>
      <c r="B22" s="33">
        <v>42572</v>
      </c>
      <c r="C22" s="32">
        <v>50000</v>
      </c>
      <c r="D22" s="2"/>
      <c r="E22" s="2"/>
      <c r="F22" s="2"/>
    </row>
    <row r="23" spans="1:6">
      <c r="A23" s="8" t="s">
        <v>397</v>
      </c>
      <c r="B23" s="33">
        <v>42631</v>
      </c>
      <c r="C23" s="30">
        <v>30000</v>
      </c>
      <c r="D23" s="2"/>
      <c r="E23" s="2"/>
      <c r="F23" s="2"/>
    </row>
    <row r="24" spans="1:6">
      <c r="A24" s="8" t="s">
        <v>398</v>
      </c>
      <c r="B24" s="33">
        <v>42632</v>
      </c>
      <c r="C24" s="30">
        <v>50000</v>
      </c>
      <c r="D24" s="2"/>
      <c r="E24" s="2"/>
      <c r="F24" s="2"/>
    </row>
    <row r="25" spans="1:6">
      <c r="A25" s="8" t="s">
        <v>399</v>
      </c>
      <c r="B25" s="33"/>
      <c r="C25" s="30"/>
      <c r="D25" s="2"/>
      <c r="E25" s="2"/>
      <c r="F25" s="2"/>
    </row>
    <row r="26" spans="1:6">
      <c r="A26" s="8" t="s">
        <v>400</v>
      </c>
      <c r="B26" s="12"/>
      <c r="C26" s="30">
        <f>SUM(C21:C25)</f>
        <v>135000</v>
      </c>
      <c r="D26" s="2"/>
      <c r="E26" s="2"/>
      <c r="F26" s="2"/>
    </row>
    <row r="27" spans="1:6">
      <c r="A27" s="34" t="s">
        <v>401</v>
      </c>
      <c r="B27" s="34"/>
      <c r="C27" s="35">
        <f>D15-C26</f>
        <v>13600</v>
      </c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spans="1:6">
      <c r="A32" s="37"/>
      <c r="B32" s="37"/>
      <c r="C32" s="38"/>
      <c r="D32" s="36"/>
      <c r="E32" s="36"/>
      <c r="F32" s="36"/>
    </row>
    <row r="33" spans="1:6">
      <c r="A33" s="37"/>
      <c r="B33" s="37"/>
      <c r="C33" s="38"/>
      <c r="D33" s="36"/>
      <c r="E33" s="36"/>
      <c r="F33" s="36"/>
    </row>
    <row r="34" ht="14.25" spans="1:6">
      <c r="A34" s="37"/>
      <c r="B34" s="37"/>
      <c r="C34" s="38"/>
      <c r="D34" s="36"/>
      <c r="E34" s="36"/>
      <c r="F34" s="36"/>
    </row>
    <row r="35" ht="14.25" spans="1:6">
      <c r="A35" s="39"/>
      <c r="B35" s="39"/>
      <c r="C35" s="39"/>
      <c r="D35" s="40"/>
      <c r="E35" s="40"/>
      <c r="F35" s="40"/>
    </row>
    <row r="36" spans="1:6">
      <c r="A36" s="41" t="s">
        <v>402</v>
      </c>
      <c r="B36" s="42"/>
      <c r="C36" s="43" t="e">
        <f>C37+C42</f>
        <v>#REF!</v>
      </c>
      <c r="D36" s="2"/>
      <c r="E36" s="2"/>
      <c r="F36" s="2"/>
    </row>
    <row r="37" spans="1:6">
      <c r="A37" s="44" t="s">
        <v>403</v>
      </c>
      <c r="B37" s="45"/>
      <c r="C37" s="46">
        <f>C38+C39+C40+C41</f>
        <v>3650</v>
      </c>
      <c r="D37" s="2"/>
      <c r="E37" s="2"/>
      <c r="F37" s="2"/>
    </row>
    <row r="38" ht="14.25" spans="1:6">
      <c r="A38" s="124">
        <v>42586</v>
      </c>
      <c r="B38" s="152" t="s">
        <v>1742</v>
      </c>
      <c r="C38" s="126">
        <v>1650</v>
      </c>
      <c r="D38" s="2"/>
      <c r="E38" s="2"/>
      <c r="F38" s="2"/>
    </row>
    <row r="39" spans="1:6">
      <c r="A39" s="169">
        <v>42641</v>
      </c>
      <c r="B39" s="138" t="s">
        <v>1743</v>
      </c>
      <c r="C39" s="46">
        <v>2000</v>
      </c>
      <c r="D39" s="2"/>
      <c r="E39" s="2"/>
      <c r="F39" s="2"/>
    </row>
    <row r="40" spans="1:6">
      <c r="A40" s="50"/>
      <c r="B40" s="51"/>
      <c r="C40" s="46"/>
      <c r="D40" s="2"/>
      <c r="E40" s="2"/>
      <c r="F40" s="2"/>
    </row>
    <row r="41" spans="1:6">
      <c r="A41" s="50"/>
      <c r="B41" s="51"/>
      <c r="C41" s="46"/>
      <c r="D41" s="2"/>
      <c r="E41" s="2"/>
      <c r="F41" s="2"/>
    </row>
    <row r="42" spans="1:6">
      <c r="A42" s="44" t="s">
        <v>405</v>
      </c>
      <c r="B42" s="45"/>
      <c r="C42" s="46" t="e">
        <f>C43+C58+C68+C80+C90+C100+C111</f>
        <v>#REF!</v>
      </c>
      <c r="D42" s="2"/>
      <c r="E42" s="2"/>
      <c r="F42" s="2"/>
    </row>
    <row r="43" spans="1:6">
      <c r="A43" s="44" t="s">
        <v>406</v>
      </c>
      <c r="B43" s="45"/>
      <c r="C43" s="46" t="e">
        <f>C44+C45+C46+C47+C48+C49+C50+C51+C52+#REF!+C56+C57</f>
        <v>#REF!</v>
      </c>
      <c r="D43" s="2"/>
      <c r="E43" s="2"/>
      <c r="F43" s="2"/>
    </row>
    <row r="44" ht="14.25" spans="1:6">
      <c r="A44" s="124">
        <v>42596</v>
      </c>
      <c r="B44" s="82" t="s">
        <v>1744</v>
      </c>
      <c r="C44" s="126">
        <v>2800</v>
      </c>
      <c r="D44" s="2"/>
      <c r="E44" s="2"/>
      <c r="F44" s="2"/>
    </row>
    <row r="45" ht="14.25" spans="1:6">
      <c r="A45" s="124">
        <v>42605</v>
      </c>
      <c r="B45" s="82" t="s">
        <v>1745</v>
      </c>
      <c r="C45" s="126">
        <v>2300</v>
      </c>
      <c r="D45" s="2"/>
      <c r="E45" s="2"/>
      <c r="F45" s="2"/>
    </row>
    <row r="46" ht="14.25" spans="1:6">
      <c r="A46" s="124">
        <v>42616</v>
      </c>
      <c r="B46" s="157" t="s">
        <v>1746</v>
      </c>
      <c r="C46" s="126">
        <v>4000</v>
      </c>
      <c r="D46" s="2"/>
      <c r="E46" s="2"/>
      <c r="F46" s="2"/>
    </row>
    <row r="47" ht="14.25" spans="1:6">
      <c r="A47" s="124">
        <v>42616</v>
      </c>
      <c r="B47" s="157" t="s">
        <v>1747</v>
      </c>
      <c r="C47" s="126">
        <v>2600</v>
      </c>
      <c r="D47" s="2"/>
      <c r="E47" s="2"/>
      <c r="F47" s="2"/>
    </row>
    <row r="48" ht="14.25" spans="1:6">
      <c r="A48" s="136">
        <v>42626</v>
      </c>
      <c r="B48" s="125" t="s">
        <v>1748</v>
      </c>
      <c r="C48" s="137">
        <v>4000</v>
      </c>
      <c r="D48" s="2"/>
      <c r="E48" s="2"/>
      <c r="F48" s="2"/>
    </row>
    <row r="49" ht="14.25" spans="1:6">
      <c r="A49" s="90">
        <v>42660</v>
      </c>
      <c r="B49" s="170" t="s">
        <v>1749</v>
      </c>
      <c r="C49" s="91">
        <v>4000</v>
      </c>
      <c r="D49" s="2"/>
      <c r="E49" s="2"/>
      <c r="F49" s="2"/>
    </row>
    <row r="50" ht="14.25" spans="1:6">
      <c r="A50" s="90">
        <v>42660</v>
      </c>
      <c r="B50" s="170" t="s">
        <v>1750</v>
      </c>
      <c r="C50" s="91">
        <v>4000</v>
      </c>
      <c r="D50" s="2"/>
      <c r="E50" s="2"/>
      <c r="F50" s="2"/>
    </row>
    <row r="51" ht="14.25" spans="1:6">
      <c r="A51" s="90">
        <v>42667</v>
      </c>
      <c r="B51" s="97" t="s">
        <v>1751</v>
      </c>
      <c r="C51" s="113">
        <v>4000</v>
      </c>
      <c r="D51" s="2"/>
      <c r="E51" s="2"/>
      <c r="F51" s="2"/>
    </row>
    <row r="52" spans="1:6">
      <c r="A52" s="31" t="s">
        <v>669</v>
      </c>
      <c r="B52" s="92" t="s">
        <v>1752</v>
      </c>
      <c r="C52" s="32">
        <v>5000</v>
      </c>
      <c r="D52" s="2"/>
      <c r="E52" s="2"/>
      <c r="F52" s="2"/>
    </row>
    <row r="53" spans="1:6">
      <c r="A53" s="31" t="s">
        <v>310</v>
      </c>
      <c r="B53" s="98" t="s">
        <v>1753</v>
      </c>
      <c r="C53" s="60">
        <v>3000</v>
      </c>
      <c r="D53" s="2"/>
      <c r="E53" s="2"/>
      <c r="F53" s="2"/>
    </row>
    <row r="54" spans="1:6">
      <c r="A54" s="31"/>
      <c r="B54" s="98"/>
      <c r="C54" s="60"/>
      <c r="D54" s="2"/>
      <c r="E54" s="2"/>
      <c r="F54" s="2"/>
    </row>
    <row r="55" spans="1:6">
      <c r="A55" s="31"/>
      <c r="B55" s="98"/>
      <c r="C55" s="60"/>
      <c r="D55" s="2"/>
      <c r="E55" s="2"/>
      <c r="F55" s="2"/>
    </row>
    <row r="56" spans="1:6">
      <c r="A56" s="58"/>
      <c r="B56" s="57"/>
      <c r="C56" s="30"/>
      <c r="D56" s="2"/>
      <c r="E56" s="2"/>
      <c r="F56" s="2"/>
    </row>
    <row r="57" spans="1:6">
      <c r="A57" s="59"/>
      <c r="B57" s="57"/>
      <c r="C57" s="60"/>
      <c r="D57" s="2"/>
      <c r="E57" s="2"/>
      <c r="F57" s="2"/>
    </row>
    <row r="58" spans="1:6">
      <c r="A58" s="44" t="s">
        <v>408</v>
      </c>
      <c r="B58" s="45"/>
      <c r="C58" s="46">
        <f>C59+C60+C62+C61+C63+C64+C65+C66+C67</f>
        <v>11959</v>
      </c>
      <c r="D58" s="2"/>
      <c r="E58" s="2"/>
      <c r="F58" s="2"/>
    </row>
    <row r="59" ht="14.25" spans="1:6">
      <c r="A59" s="59">
        <v>42669</v>
      </c>
      <c r="B59" s="134" t="s">
        <v>1754</v>
      </c>
      <c r="C59" s="62">
        <v>11959</v>
      </c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6.5" spans="1:6">
      <c r="A63" s="58"/>
      <c r="B63" s="57"/>
      <c r="C63" s="63"/>
      <c r="D63" s="2"/>
      <c r="E63" s="2"/>
      <c r="F63" s="2"/>
    </row>
    <row r="64" ht="16.5" spans="1:6">
      <c r="A64" s="58"/>
      <c r="B64" s="57"/>
      <c r="C64" s="63"/>
      <c r="D64" s="2"/>
      <c r="E64" s="2"/>
      <c r="F64" s="2"/>
    </row>
    <row r="65" ht="14.25" spans="1:6">
      <c r="A65" s="58"/>
      <c r="B65" s="64"/>
      <c r="C65" s="30"/>
      <c r="D65" s="2"/>
      <c r="E65" s="2"/>
      <c r="F65" s="2"/>
    </row>
    <row r="66" ht="14.25" spans="1:6">
      <c r="A66" s="58"/>
      <c r="B66" s="64"/>
      <c r="C66" s="30"/>
      <c r="D66" s="2"/>
      <c r="E66" s="2"/>
      <c r="F66" s="2"/>
    </row>
    <row r="67" spans="1:6">
      <c r="A67" s="65"/>
      <c r="B67" s="66"/>
      <c r="C67" s="67"/>
      <c r="D67" s="2"/>
      <c r="E67" s="2"/>
      <c r="F67" s="2"/>
    </row>
    <row r="68" spans="1:6">
      <c r="A68" s="44" t="s">
        <v>412</v>
      </c>
      <c r="B68" s="45"/>
      <c r="C68" s="46">
        <f>C69+C70+C71+C72+C73+C74+C75+C76+C77+C78+C79</f>
        <v>12758.0246</v>
      </c>
      <c r="D68" s="2"/>
      <c r="E68" s="2"/>
      <c r="F68" s="2"/>
    </row>
    <row r="69" spans="1:6">
      <c r="A69" s="59" t="s">
        <v>1249</v>
      </c>
      <c r="B69" s="150" t="s">
        <v>1755</v>
      </c>
      <c r="C69" s="171">
        <v>11305.5246</v>
      </c>
      <c r="D69" s="2"/>
      <c r="E69" s="2"/>
      <c r="F69" s="2"/>
    </row>
    <row r="70" spans="1:6">
      <c r="A70" s="59" t="s">
        <v>1673</v>
      </c>
      <c r="B70" s="143" t="s">
        <v>1756</v>
      </c>
      <c r="C70" s="68">
        <v>1452.5</v>
      </c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7"/>
      <c r="C72" s="68"/>
      <c r="D72" s="2"/>
      <c r="E72" s="2"/>
      <c r="F72" s="2"/>
    </row>
    <row r="73" spans="1:6">
      <c r="A73" s="58"/>
      <c r="B73" s="57"/>
      <c r="C73" s="30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8"/>
      <c r="B78" s="56"/>
      <c r="C78" s="30"/>
      <c r="D78" s="2"/>
      <c r="E78" s="2"/>
      <c r="F78" s="2"/>
    </row>
    <row r="79" spans="1:6">
      <c r="A79" s="69"/>
      <c r="B79" s="70"/>
      <c r="C79" s="71"/>
      <c r="D79" s="2"/>
      <c r="E79" s="2"/>
      <c r="F79" s="2"/>
    </row>
    <row r="80" spans="1:6">
      <c r="A80" s="44" t="s">
        <v>413</v>
      </c>
      <c r="B80" s="45"/>
      <c r="C80" s="46">
        <f>C81+C82+C83+C84+C85+C86+C87+C88+C89</f>
        <v>11781.5</v>
      </c>
      <c r="D80" s="2"/>
      <c r="E80" s="2"/>
      <c r="F80" s="2"/>
    </row>
    <row r="81" spans="1:6">
      <c r="A81" s="59">
        <v>42598</v>
      </c>
      <c r="B81" s="127" t="s">
        <v>1757</v>
      </c>
      <c r="C81" s="68">
        <v>11781.5</v>
      </c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9"/>
      <c r="B87" s="56"/>
      <c r="C87" s="68"/>
      <c r="D87" s="2"/>
      <c r="E87" s="2"/>
      <c r="F87" s="2"/>
    </row>
    <row r="88" spans="1:6">
      <c r="A88" s="59"/>
      <c r="B88" s="56"/>
      <c r="C88" s="68"/>
      <c r="D88" s="2"/>
      <c r="E88" s="2"/>
      <c r="F88" s="2"/>
    </row>
    <row r="89" spans="1:6">
      <c r="A89" s="50"/>
      <c r="B89" s="51"/>
      <c r="C89" s="46"/>
      <c r="D89" s="2"/>
      <c r="E89" s="2"/>
      <c r="F89" s="2"/>
    </row>
    <row r="90" spans="1:6">
      <c r="A90" s="44" t="s">
        <v>415</v>
      </c>
      <c r="B90" s="45"/>
      <c r="C90" s="46">
        <f>C91+C92+C93+C94+C95+C96+C97+C98+C99</f>
        <v>0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59"/>
      <c r="B97" s="57"/>
      <c r="C97" s="60"/>
      <c r="D97" s="2"/>
      <c r="E97" s="2"/>
      <c r="F97" s="2"/>
    </row>
    <row r="98" spans="1:6">
      <c r="A98" s="59"/>
      <c r="B98" s="57"/>
      <c r="C98" s="60"/>
      <c r="D98" s="2"/>
      <c r="E98" s="2"/>
      <c r="F98" s="2"/>
    </row>
    <row r="99" spans="1:6">
      <c r="A99" s="72"/>
      <c r="B99" s="73"/>
      <c r="C99" s="49"/>
      <c r="D99" s="2"/>
      <c r="E99" s="2"/>
      <c r="F99" s="2"/>
    </row>
    <row r="100" ht="14.25" spans="1:6">
      <c r="A100" s="74" t="s">
        <v>416</v>
      </c>
      <c r="B100" s="75"/>
      <c r="C100" s="46">
        <f>C101+C103+C102+C104+C105+C106+C107+C108+C109+C110</f>
        <v>0</v>
      </c>
      <c r="D100" s="76"/>
      <c r="E100" s="76"/>
      <c r="F100" s="76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/>
      <c r="B105" s="56"/>
      <c r="C105" s="30"/>
      <c r="D105" s="2"/>
      <c r="E105" s="2"/>
      <c r="F105" s="2"/>
    </row>
    <row r="106" spans="1:6">
      <c r="A106" s="58"/>
      <c r="B106" s="56"/>
      <c r="C106" s="30"/>
      <c r="D106" s="2"/>
      <c r="E106" s="2"/>
      <c r="F106" s="2"/>
    </row>
    <row r="107" spans="1:6">
      <c r="A107" s="58" t="s">
        <v>296</v>
      </c>
      <c r="B107" s="56"/>
      <c r="C107" s="30"/>
      <c r="D107" s="2"/>
      <c r="E107" s="2"/>
      <c r="F107" s="2"/>
    </row>
    <row r="108" spans="1:6">
      <c r="A108" s="59"/>
      <c r="B108" s="56"/>
      <c r="C108" s="30"/>
      <c r="D108" s="2"/>
      <c r="E108" s="2"/>
      <c r="F108" s="2"/>
    </row>
    <row r="109" ht="14.25" spans="1:6">
      <c r="A109" s="58"/>
      <c r="B109" s="77"/>
      <c r="C109" s="30"/>
      <c r="D109" s="2"/>
      <c r="E109" s="2"/>
      <c r="F109" s="2"/>
    </row>
    <row r="110" spans="1:6">
      <c r="A110" s="72"/>
      <c r="B110" s="73"/>
      <c r="C110" s="49"/>
      <c r="D110" s="2"/>
      <c r="E110" s="2"/>
      <c r="F110" s="2"/>
    </row>
    <row r="111" spans="1:6">
      <c r="A111" s="44" t="s">
        <v>419</v>
      </c>
      <c r="B111" s="45"/>
      <c r="C111" s="46">
        <f>C112+C113+C114+C115+C53+C117+C118+C119+C120+C121+C122+C123+C124</f>
        <v>9726</v>
      </c>
      <c r="D111" s="2"/>
      <c r="E111" s="2"/>
      <c r="F111" s="2"/>
    </row>
    <row r="112" ht="14.25" spans="1:6">
      <c r="A112" s="124">
        <v>42586</v>
      </c>
      <c r="B112" s="152" t="s">
        <v>1758</v>
      </c>
      <c r="C112" s="126">
        <v>400</v>
      </c>
      <c r="D112" s="2"/>
      <c r="E112" s="2"/>
      <c r="F112" s="2"/>
    </row>
    <row r="113" ht="14.25" spans="1:6">
      <c r="A113" s="124">
        <v>42596</v>
      </c>
      <c r="B113" s="82" t="s">
        <v>1759</v>
      </c>
      <c r="C113" s="126">
        <v>4047</v>
      </c>
      <c r="D113" s="2"/>
      <c r="E113" s="2"/>
      <c r="F113" s="2"/>
    </row>
    <row r="114" ht="14.25" spans="1:6">
      <c r="A114" s="124">
        <v>42596</v>
      </c>
      <c r="B114" s="82" t="s">
        <v>1760</v>
      </c>
      <c r="C114" s="126">
        <v>502</v>
      </c>
      <c r="D114" s="2"/>
      <c r="E114" s="2"/>
      <c r="F114" s="2"/>
    </row>
    <row r="115" spans="1:6">
      <c r="A115" s="59" t="s">
        <v>310</v>
      </c>
      <c r="B115" s="115" t="s">
        <v>1761</v>
      </c>
      <c r="C115" s="60">
        <v>1777</v>
      </c>
      <c r="D115" s="2"/>
      <c r="E115" s="2"/>
      <c r="F115" s="2"/>
    </row>
    <row r="116" spans="1:6">
      <c r="A116" s="59"/>
      <c r="D116" s="2"/>
      <c r="E116" s="2"/>
      <c r="F116" s="2"/>
    </row>
    <row r="117" spans="1:6">
      <c r="A117" s="59"/>
      <c r="B117" s="57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9"/>
      <c r="B120" s="56"/>
      <c r="C120" s="68"/>
      <c r="D120" s="2"/>
      <c r="E120" s="2"/>
      <c r="F120" s="2"/>
    </row>
    <row r="121" spans="1:6">
      <c r="A121" s="59"/>
      <c r="B121" s="56"/>
      <c r="C121" s="68"/>
      <c r="D121" s="2"/>
      <c r="E121" s="2"/>
      <c r="F121" s="2"/>
    </row>
    <row r="122" spans="1:6">
      <c r="A122" s="58"/>
      <c r="B122" s="57"/>
      <c r="C122" s="30"/>
      <c r="D122" s="2"/>
      <c r="E122" s="2"/>
      <c r="F122" s="2"/>
    </row>
    <row r="123" spans="1:6">
      <c r="A123" s="58"/>
      <c r="B123" s="57"/>
      <c r="C123" s="30"/>
      <c r="D123" s="2"/>
      <c r="E123" s="2"/>
      <c r="F123" s="2"/>
    </row>
    <row r="124" ht="14.25" spans="1:6">
      <c r="A124" s="78"/>
      <c r="B124" s="79"/>
      <c r="C124" s="80"/>
      <c r="D124" s="2"/>
      <c r="E124" s="2"/>
      <c r="F124" s="2"/>
    </row>
  </sheetData>
  <mergeCells count="14">
    <mergeCell ref="A2:F2"/>
    <mergeCell ref="D7:F7"/>
    <mergeCell ref="A8:F8"/>
    <mergeCell ref="A19:C19"/>
    <mergeCell ref="A35:C35"/>
    <mergeCell ref="A36:B36"/>
    <mergeCell ref="A37:B37"/>
    <mergeCell ref="A42:B42"/>
    <mergeCell ref="A43:B43"/>
    <mergeCell ref="A58:B58"/>
    <mergeCell ref="A68:B68"/>
    <mergeCell ref="A80:B80"/>
    <mergeCell ref="A90:B90"/>
    <mergeCell ref="A111:B111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3"/>
  <sheetViews>
    <sheetView topLeftCell="A94" workbookViewId="0">
      <selection activeCell="B122" sqref="B122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1762</v>
      </c>
      <c r="C3" s="7" t="s">
        <v>367</v>
      </c>
      <c r="D3" s="8" t="s">
        <v>211</v>
      </c>
      <c r="E3" s="8" t="s">
        <v>23</v>
      </c>
      <c r="F3" s="9">
        <v>13803571789</v>
      </c>
    </row>
    <row r="4" spans="1:6">
      <c r="A4" s="5" t="s">
        <v>3</v>
      </c>
      <c r="B4" s="6" t="s">
        <v>1763</v>
      </c>
      <c r="C4" s="7" t="s">
        <v>368</v>
      </c>
      <c r="D4" s="10">
        <v>42582</v>
      </c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0.975444190126931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6682.62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90215.31</v>
      </c>
      <c r="B13" s="20"/>
      <c r="C13" s="21"/>
      <c r="D13" s="21">
        <f>A13+B13-C13</f>
        <v>90215.31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88000</v>
      </c>
      <c r="B15" s="22"/>
      <c r="C15" s="15"/>
      <c r="D15" s="23">
        <f>A15+B15-C15</f>
        <v>88000</v>
      </c>
      <c r="E15" s="86" t="s">
        <v>1764</v>
      </c>
      <c r="F15" s="87"/>
      <c r="G15" t="s">
        <v>1765</v>
      </c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42579</v>
      </c>
      <c r="C20" s="32">
        <v>20000</v>
      </c>
      <c r="D20" s="2">
        <v>80</v>
      </c>
      <c r="E20" s="2"/>
      <c r="F20" s="2"/>
    </row>
    <row r="21" spans="1:6">
      <c r="A21" s="8" t="s">
        <v>397</v>
      </c>
      <c r="B21" s="33">
        <v>42611</v>
      </c>
      <c r="C21" s="30">
        <v>23000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43000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45000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74745.5</v>
      </c>
      <c r="D34" s="2"/>
      <c r="E34" s="2"/>
      <c r="F34" s="2"/>
    </row>
    <row r="35" spans="1:6">
      <c r="A35" s="44" t="s">
        <v>403</v>
      </c>
      <c r="B35" s="45"/>
      <c r="C35" s="46">
        <f>C36+肖丽珍!C37+C38+C39</f>
        <v>2500</v>
      </c>
      <c r="D35" s="2"/>
      <c r="E35" s="2"/>
      <c r="F35" s="2"/>
    </row>
    <row r="36" ht="14.25" spans="1:6">
      <c r="A36" s="124">
        <v>42596</v>
      </c>
      <c r="B36" s="82" t="s">
        <v>1766</v>
      </c>
      <c r="C36" s="126">
        <v>1000</v>
      </c>
      <c r="D36" s="2"/>
      <c r="E36" s="2"/>
      <c r="F36" s="2"/>
    </row>
    <row r="37" spans="4:6"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72245.5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9200</v>
      </c>
      <c r="D41" s="2"/>
      <c r="E41" s="2"/>
      <c r="F41" s="2"/>
    </row>
    <row r="42" ht="14.25" spans="1:6">
      <c r="A42" s="136">
        <v>42627</v>
      </c>
      <c r="B42" s="125" t="s">
        <v>1767</v>
      </c>
      <c r="C42" s="137">
        <v>2700</v>
      </c>
      <c r="D42" s="2"/>
      <c r="E42" s="2"/>
      <c r="F42" s="2"/>
    </row>
    <row r="43" spans="1:6">
      <c r="A43" s="53">
        <v>42641</v>
      </c>
      <c r="B43" s="138" t="s">
        <v>1768</v>
      </c>
      <c r="C43" s="55">
        <v>2000</v>
      </c>
      <c r="D43" s="2"/>
      <c r="E43" s="2"/>
      <c r="F43" s="2"/>
    </row>
    <row r="44" ht="14.25" spans="1:6">
      <c r="A44" s="90">
        <v>42660</v>
      </c>
      <c r="B44" s="89" t="s">
        <v>1769</v>
      </c>
      <c r="C44" s="91">
        <v>2000</v>
      </c>
      <c r="D44" s="2"/>
      <c r="E44" s="2"/>
      <c r="F44" s="2"/>
    </row>
    <row r="45" spans="1:6">
      <c r="A45" s="31" t="s">
        <v>310</v>
      </c>
      <c r="B45" s="81" t="s">
        <v>1770</v>
      </c>
      <c r="C45" s="32">
        <v>2500</v>
      </c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7666</v>
      </c>
      <c r="D54" s="2"/>
      <c r="E54" s="2"/>
      <c r="F54" s="2"/>
    </row>
    <row r="55" ht="14.25" spans="1:6">
      <c r="A55" s="59">
        <v>42669</v>
      </c>
      <c r="B55" s="160" t="s">
        <v>1771</v>
      </c>
      <c r="C55" s="62">
        <v>7666</v>
      </c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4145.5</v>
      </c>
      <c r="D76" s="2"/>
      <c r="E76" s="2"/>
      <c r="F76" s="2"/>
    </row>
    <row r="77" spans="1:6">
      <c r="A77" s="59">
        <v>42598</v>
      </c>
      <c r="B77" s="127" t="s">
        <v>1772</v>
      </c>
      <c r="C77" s="68">
        <v>4061.5</v>
      </c>
      <c r="D77" s="2"/>
      <c r="E77" s="2"/>
      <c r="F77" s="2"/>
    </row>
    <row r="78" spans="1:6">
      <c r="A78" s="59" t="s">
        <v>1673</v>
      </c>
      <c r="B78" s="159" t="s">
        <v>1773</v>
      </c>
      <c r="C78" s="68">
        <v>84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1919</v>
      </c>
      <c r="D86" s="2"/>
      <c r="E86" s="2"/>
      <c r="F86" s="2"/>
    </row>
    <row r="87" spans="1:6">
      <c r="A87" s="59" t="s">
        <v>1774</v>
      </c>
      <c r="B87" s="135" t="s">
        <v>1775</v>
      </c>
      <c r="C87" s="60">
        <v>1919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SUM(C108:C124)</f>
        <v>49315</v>
      </c>
      <c r="D107" s="2"/>
      <c r="E107" s="2"/>
      <c r="F107" s="2"/>
    </row>
    <row r="108" ht="14.25" spans="1:6">
      <c r="A108" s="124">
        <v>42596</v>
      </c>
      <c r="B108" s="82" t="s">
        <v>1776</v>
      </c>
      <c r="C108" s="126">
        <v>52</v>
      </c>
      <c r="D108" s="2"/>
      <c r="E108" s="2"/>
      <c r="F108" s="2"/>
    </row>
    <row r="109" ht="14.25" spans="1:6">
      <c r="A109" s="124">
        <v>42616</v>
      </c>
      <c r="B109" s="157" t="s">
        <v>1777</v>
      </c>
      <c r="C109" s="126">
        <v>28</v>
      </c>
      <c r="D109" s="2"/>
      <c r="E109" s="2"/>
      <c r="F109" s="2"/>
    </row>
    <row r="110" ht="14.25" spans="1:6">
      <c r="A110" s="136">
        <v>42626</v>
      </c>
      <c r="B110" s="125" t="s">
        <v>1778</v>
      </c>
      <c r="C110" s="137">
        <v>126</v>
      </c>
      <c r="D110" s="2"/>
      <c r="E110" s="2"/>
      <c r="F110" s="2"/>
    </row>
    <row r="111" ht="14.25" spans="1:6">
      <c r="A111" s="136">
        <v>42627</v>
      </c>
      <c r="B111" s="125" t="s">
        <v>1779</v>
      </c>
      <c r="C111" s="137">
        <v>510</v>
      </c>
      <c r="D111" s="2"/>
      <c r="E111" s="2"/>
      <c r="F111" s="2"/>
    </row>
    <row r="112" ht="14.25" spans="1:6">
      <c r="A112" s="124">
        <v>42618</v>
      </c>
      <c r="B112" s="146" t="s">
        <v>1780</v>
      </c>
      <c r="C112" s="147">
        <v>12183</v>
      </c>
      <c r="D112" s="2"/>
      <c r="E112" s="2"/>
      <c r="F112" s="2"/>
    </row>
    <row r="113" spans="1:6">
      <c r="A113" s="59">
        <v>42641</v>
      </c>
      <c r="B113" s="138" t="s">
        <v>1781</v>
      </c>
      <c r="C113" s="161">
        <v>204</v>
      </c>
      <c r="D113" s="2"/>
      <c r="E113" s="2"/>
      <c r="F113" s="2"/>
    </row>
    <row r="114" spans="1:6">
      <c r="A114" s="59">
        <v>42641</v>
      </c>
      <c r="B114" s="139" t="s">
        <v>1782</v>
      </c>
      <c r="C114" s="162">
        <v>1100</v>
      </c>
      <c r="D114" s="2"/>
      <c r="E114" s="2"/>
      <c r="F114" s="2"/>
    </row>
    <row r="115" ht="14.25" spans="1:6">
      <c r="A115" s="124">
        <v>42654</v>
      </c>
      <c r="B115" s="125" t="s">
        <v>1783</v>
      </c>
      <c r="C115" s="126">
        <v>830</v>
      </c>
      <c r="D115" s="2"/>
      <c r="E115" s="2"/>
      <c r="F115" s="2"/>
    </row>
    <row r="116" ht="14.25" spans="1:6">
      <c r="A116" s="124">
        <v>42654</v>
      </c>
      <c r="B116" s="125" t="s">
        <v>1784</v>
      </c>
      <c r="C116" s="126">
        <v>5000</v>
      </c>
      <c r="D116" s="2"/>
      <c r="E116" s="2"/>
      <c r="F116" s="2"/>
    </row>
    <row r="117" ht="14.25" spans="1:6">
      <c r="A117" s="90">
        <v>42660</v>
      </c>
      <c r="B117" s="89" t="s">
        <v>1785</v>
      </c>
      <c r="C117" s="91">
        <v>564</v>
      </c>
      <c r="D117" s="2"/>
      <c r="E117" s="2"/>
      <c r="F117" s="2"/>
    </row>
    <row r="118" ht="17" customHeight="1" spans="1:6">
      <c r="A118" s="58" t="s">
        <v>1021</v>
      </c>
      <c r="B118" s="101" t="s">
        <v>1786</v>
      </c>
      <c r="C118" s="30">
        <v>96</v>
      </c>
      <c r="D118" s="2"/>
      <c r="E118" s="2"/>
      <c r="F118" s="2"/>
    </row>
    <row r="119" ht="20" customHeight="1" spans="1:6">
      <c r="A119" s="58" t="s">
        <v>1361</v>
      </c>
      <c r="B119" s="101" t="s">
        <v>1787</v>
      </c>
      <c r="C119" s="105">
        <f>20899-5000</f>
        <v>15899</v>
      </c>
      <c r="D119" s="2"/>
      <c r="E119" s="2"/>
      <c r="F119" s="2"/>
    </row>
    <row r="120" spans="1:6">
      <c r="A120" s="163" t="s">
        <v>306</v>
      </c>
      <c r="B120" s="164" t="s">
        <v>1788</v>
      </c>
      <c r="C120" s="165">
        <v>1033</v>
      </c>
      <c r="D120" s="2"/>
      <c r="E120" s="2"/>
      <c r="F120" s="2"/>
    </row>
    <row r="121" spans="1:3">
      <c r="A121" s="82" t="s">
        <v>310</v>
      </c>
      <c r="B121" s="158" t="s">
        <v>1789</v>
      </c>
      <c r="C121" s="82">
        <v>1186</v>
      </c>
    </row>
    <row r="122" spans="1:3">
      <c r="A122" s="82" t="s">
        <v>523</v>
      </c>
      <c r="B122" s="101" t="s">
        <v>1790</v>
      </c>
      <c r="C122" s="82">
        <v>10504</v>
      </c>
    </row>
    <row r="123" spans="1:3">
      <c r="A123" s="82"/>
      <c r="B123" s="82"/>
      <c r="C123" s="82"/>
    </row>
  </sheetData>
  <mergeCells count="15">
    <mergeCell ref="A2:F2"/>
    <mergeCell ref="D7:F7"/>
    <mergeCell ref="A8:F8"/>
    <mergeCell ref="E15:F15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0"/>
  <sheetViews>
    <sheetView topLeftCell="A22" workbookViewId="0">
      <selection activeCell="B46" sqref="B46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1791</v>
      </c>
      <c r="C3" s="7" t="s">
        <v>367</v>
      </c>
      <c r="D3" s="8" t="s">
        <v>216</v>
      </c>
      <c r="E3" s="8" t="s">
        <v>23</v>
      </c>
      <c r="F3" s="9">
        <v>13979723301</v>
      </c>
    </row>
    <row r="4" spans="1:6">
      <c r="A4" s="5" t="s">
        <v>3</v>
      </c>
      <c r="B4" s="6" t="s">
        <v>1792</v>
      </c>
      <c r="C4" s="7" t="s">
        <v>368</v>
      </c>
      <c r="D4" s="10">
        <v>42579</v>
      </c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0.975444190126931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6682.62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90215.31</v>
      </c>
      <c r="B13" s="20"/>
      <c r="C13" s="21"/>
      <c r="D13" s="21">
        <f>A13+B13-C13</f>
        <v>90215.31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88000</v>
      </c>
      <c r="B15" s="22"/>
      <c r="C15" s="15"/>
      <c r="D15" s="23">
        <f>A15+B15-C15</f>
        <v>88000</v>
      </c>
      <c r="E15" s="86" t="s">
        <v>1764</v>
      </c>
      <c r="F15" s="87"/>
      <c r="G15" t="s">
        <v>1765</v>
      </c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42579</v>
      </c>
      <c r="C20" s="32">
        <v>45000</v>
      </c>
      <c r="D20" s="2">
        <v>80</v>
      </c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45000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43000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 t="e">
        <f>C35+C40</f>
        <v>#REF!</v>
      </c>
      <c r="D34" s="2"/>
      <c r="E34" s="2"/>
      <c r="F34" s="2"/>
    </row>
    <row r="35" spans="1:6">
      <c r="A35" s="44" t="s">
        <v>403</v>
      </c>
      <c r="B35" s="45"/>
      <c r="C35" s="46" t="e">
        <f>C36+#REF!+C38+C39</f>
        <v>#REF!</v>
      </c>
      <c r="D35" s="2"/>
      <c r="E35" s="2"/>
      <c r="F35" s="2"/>
    </row>
    <row r="36" ht="14.25" spans="1:6">
      <c r="A36" s="136">
        <v>42626</v>
      </c>
      <c r="B36" s="125" t="s">
        <v>1793</v>
      </c>
      <c r="C36" s="137">
        <v>1000</v>
      </c>
      <c r="D36" s="2"/>
      <c r="E36" s="2"/>
      <c r="F36" s="2"/>
    </row>
    <row r="37" spans="1:6">
      <c r="A37" s="50" t="s">
        <v>310</v>
      </c>
      <c r="B37" s="158" t="s">
        <v>1794</v>
      </c>
      <c r="C37" s="112">
        <v>1500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15332.5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9200</v>
      </c>
      <c r="D41" s="2"/>
      <c r="E41" s="2"/>
      <c r="F41" s="2"/>
    </row>
    <row r="42" ht="14.25" spans="1:6">
      <c r="A42" s="136">
        <v>42627</v>
      </c>
      <c r="B42" s="125" t="s">
        <v>1795</v>
      </c>
      <c r="C42" s="137">
        <v>2700</v>
      </c>
      <c r="D42" s="2"/>
      <c r="E42" s="2"/>
      <c r="F42" s="2"/>
    </row>
    <row r="43" spans="1:6">
      <c r="A43" s="53">
        <v>42641</v>
      </c>
      <c r="B43" s="138" t="s">
        <v>1796</v>
      </c>
      <c r="C43" s="55">
        <v>2000</v>
      </c>
      <c r="D43" s="2"/>
      <c r="E43" s="2"/>
      <c r="F43" s="2"/>
    </row>
    <row r="44" ht="14.25" spans="1:6">
      <c r="A44" s="90">
        <v>42660</v>
      </c>
      <c r="B44" s="89" t="s">
        <v>1797</v>
      </c>
      <c r="C44" s="91">
        <v>2000</v>
      </c>
      <c r="D44" s="2"/>
      <c r="E44" s="2"/>
      <c r="F44" s="2"/>
    </row>
    <row r="45" spans="1:6">
      <c r="A45" s="31" t="s">
        <v>1798</v>
      </c>
      <c r="B45" s="81" t="s">
        <v>1799</v>
      </c>
      <c r="C45" s="32">
        <v>2500</v>
      </c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4069.5</v>
      </c>
      <c r="D76" s="2"/>
      <c r="E76" s="2"/>
      <c r="F76" s="2"/>
    </row>
    <row r="77" spans="1:6">
      <c r="A77" s="59">
        <v>42598</v>
      </c>
      <c r="B77" s="127" t="s">
        <v>1800</v>
      </c>
      <c r="C77" s="68">
        <v>3797</v>
      </c>
      <c r="D77" s="2"/>
      <c r="E77" s="2"/>
      <c r="F77" s="2"/>
    </row>
    <row r="78" spans="1:6">
      <c r="A78" s="59" t="s">
        <v>1673</v>
      </c>
      <c r="B78" s="159" t="s">
        <v>1801</v>
      </c>
      <c r="C78" s="68">
        <v>272.5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1963</v>
      </c>
      <c r="D86" s="2"/>
      <c r="E86" s="2"/>
      <c r="F86" s="2"/>
    </row>
    <row r="87" spans="1:6">
      <c r="A87" s="59" t="s">
        <v>1774</v>
      </c>
      <c r="B87" s="135" t="s">
        <v>1802</v>
      </c>
      <c r="C87" s="60">
        <v>1963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100</v>
      </c>
      <c r="D107" s="2"/>
      <c r="E107" s="2"/>
      <c r="F107" s="2"/>
    </row>
    <row r="108" ht="14.25" spans="1:6">
      <c r="A108" s="124" t="s">
        <v>1021</v>
      </c>
      <c r="B108" s="101" t="s">
        <v>1803</v>
      </c>
      <c r="C108" s="147">
        <v>100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5">
    <mergeCell ref="A2:F2"/>
    <mergeCell ref="D7:F7"/>
    <mergeCell ref="A8:F8"/>
    <mergeCell ref="E15:F15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0"/>
  <sheetViews>
    <sheetView topLeftCell="A7" workbookViewId="0">
      <selection activeCell="A37" sqref="A37:C37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1804</v>
      </c>
      <c r="C3" s="7" t="s">
        <v>367</v>
      </c>
      <c r="D3" s="8" t="s">
        <v>220</v>
      </c>
      <c r="E3" s="8" t="s">
        <v>23</v>
      </c>
      <c r="F3" s="9">
        <v>13970146549</v>
      </c>
    </row>
    <row r="4" spans="1:6">
      <c r="A4" s="5" t="s">
        <v>3</v>
      </c>
      <c r="B4" s="6" t="s">
        <v>218</v>
      </c>
      <c r="C4" s="7" t="s">
        <v>368</v>
      </c>
      <c r="D4" s="10">
        <v>42582</v>
      </c>
      <c r="E4" s="8" t="s">
        <v>369</v>
      </c>
      <c r="F4" s="8"/>
    </row>
    <row r="5" spans="1:6">
      <c r="A5" s="5" t="s">
        <v>370</v>
      </c>
      <c r="B5" s="11">
        <v>120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222</v>
      </c>
      <c r="C6" s="7" t="s">
        <v>9</v>
      </c>
      <c r="D6" s="12" t="s">
        <v>27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0.82210476405526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5947.52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80291.47</v>
      </c>
      <c r="B13" s="20"/>
      <c r="C13" s="21"/>
      <c r="D13" s="21">
        <f>A13+B13-C13</f>
        <v>80291.47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66008</v>
      </c>
      <c r="B15" s="22"/>
      <c r="C15" s="15"/>
      <c r="D15" s="23">
        <f>A15+B15-C15</f>
        <v>66008</v>
      </c>
      <c r="E15" s="22"/>
      <c r="F15" s="22"/>
      <c r="G15" t="s">
        <v>1765</v>
      </c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>
        <v>42582</v>
      </c>
      <c r="C20" s="32">
        <v>28000</v>
      </c>
      <c r="D20" s="2">
        <v>80</v>
      </c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 t="s">
        <v>1805</v>
      </c>
      <c r="C22" s="30">
        <v>16500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44500</v>
      </c>
      <c r="D24" s="2"/>
      <c r="E24" s="2"/>
      <c r="F24" s="2"/>
    </row>
    <row r="25" spans="1:6">
      <c r="A25" s="34" t="s">
        <v>401</v>
      </c>
      <c r="B25" s="34"/>
      <c r="C25" s="35">
        <f>D15-C24</f>
        <v>21508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21457.3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1400</v>
      </c>
      <c r="D35" s="2"/>
      <c r="E35" s="2"/>
      <c r="F35" s="2"/>
    </row>
    <row r="36" ht="14.25" spans="1:6">
      <c r="A36" s="124">
        <v>42586</v>
      </c>
      <c r="B36" s="152" t="s">
        <v>1806</v>
      </c>
      <c r="C36" s="126">
        <v>1000</v>
      </c>
      <c r="D36" s="2"/>
      <c r="E36" s="2"/>
      <c r="F36" s="2"/>
    </row>
    <row r="37" spans="1:6">
      <c r="A37" s="153" t="s">
        <v>523</v>
      </c>
      <c r="B37" s="81" t="s">
        <v>1807</v>
      </c>
      <c r="C37" s="112">
        <v>400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20057.3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6000</v>
      </c>
      <c r="D41" s="2"/>
      <c r="E41" s="2"/>
      <c r="F41" s="2"/>
    </row>
    <row r="42" ht="14.25" spans="1:6">
      <c r="A42" s="124">
        <v>42609</v>
      </c>
      <c r="B42" s="154" t="s">
        <v>1808</v>
      </c>
      <c r="C42" s="155">
        <v>2000</v>
      </c>
      <c r="D42" s="2"/>
      <c r="E42" s="2"/>
      <c r="F42" s="2"/>
    </row>
    <row r="43" spans="1:6">
      <c r="A43" s="53">
        <v>42641</v>
      </c>
      <c r="B43" s="138" t="s">
        <v>1809</v>
      </c>
      <c r="C43" s="55">
        <v>1500</v>
      </c>
      <c r="D43" s="2"/>
      <c r="E43" s="2"/>
      <c r="F43" s="2"/>
    </row>
    <row r="44" spans="1:6">
      <c r="A44" s="31" t="s">
        <v>1021</v>
      </c>
      <c r="B44" s="88" t="s">
        <v>1810</v>
      </c>
      <c r="C44" s="32">
        <v>2500</v>
      </c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3629</v>
      </c>
      <c r="D54" s="2"/>
      <c r="E54" s="2"/>
      <c r="F54" s="2"/>
    </row>
    <row r="55" ht="14.25" spans="1:6">
      <c r="A55" s="59">
        <v>42669</v>
      </c>
      <c r="B55" s="134" t="s">
        <v>1811</v>
      </c>
      <c r="C55" s="62">
        <v>3629</v>
      </c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3673</v>
      </c>
      <c r="D76" s="2"/>
      <c r="E76" s="2"/>
      <c r="F76" s="2"/>
    </row>
    <row r="77" ht="14.25" spans="1:6">
      <c r="A77" s="124">
        <v>42600</v>
      </c>
      <c r="B77" s="156" t="s">
        <v>1812</v>
      </c>
      <c r="C77" s="155">
        <v>3300</v>
      </c>
      <c r="D77" s="2"/>
      <c r="E77" s="2"/>
      <c r="F77" s="2"/>
    </row>
    <row r="78" ht="14.25" spans="1:6">
      <c r="A78" s="124">
        <v>42603</v>
      </c>
      <c r="B78" s="149" t="s">
        <v>1813</v>
      </c>
      <c r="C78" s="126">
        <v>373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1020</v>
      </c>
      <c r="D86" s="2"/>
      <c r="E86" s="2"/>
      <c r="F86" s="2"/>
    </row>
    <row r="87" spans="1:6">
      <c r="A87" s="59">
        <v>42654</v>
      </c>
      <c r="B87" s="150" t="s">
        <v>1814</v>
      </c>
      <c r="C87" s="60">
        <v>854</v>
      </c>
      <c r="D87" s="2"/>
      <c r="E87" s="2"/>
      <c r="F87" s="2"/>
    </row>
    <row r="88" spans="1:6">
      <c r="A88" s="59" t="s">
        <v>577</v>
      </c>
      <c r="B88" s="135" t="s">
        <v>1815</v>
      </c>
      <c r="C88" s="60">
        <v>166</v>
      </c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5735.3</v>
      </c>
      <c r="D107" s="2"/>
      <c r="E107" s="2"/>
      <c r="F107" s="2"/>
    </row>
    <row r="108" ht="14.25" spans="1:6">
      <c r="A108" s="124">
        <v>42586</v>
      </c>
      <c r="B108" s="152" t="s">
        <v>1816</v>
      </c>
      <c r="C108" s="126">
        <v>215</v>
      </c>
      <c r="D108" s="2"/>
      <c r="E108" s="2"/>
      <c r="F108" s="2"/>
    </row>
    <row r="109" ht="14.25" spans="1:6">
      <c r="A109" s="124">
        <v>42593</v>
      </c>
      <c r="B109" s="149" t="s">
        <v>1817</v>
      </c>
      <c r="C109" s="126">
        <v>2188</v>
      </c>
      <c r="D109" s="2"/>
      <c r="E109" s="2"/>
      <c r="F109" s="2"/>
    </row>
    <row r="110" ht="14.25" spans="1:6">
      <c r="A110" s="124">
        <v>42596</v>
      </c>
      <c r="B110" s="82" t="s">
        <v>1818</v>
      </c>
      <c r="C110" s="126">
        <v>590</v>
      </c>
      <c r="D110" s="2"/>
      <c r="E110" s="2"/>
      <c r="F110" s="2"/>
    </row>
    <row r="111" ht="14.25" spans="1:6">
      <c r="A111" s="124">
        <v>42609</v>
      </c>
      <c r="B111" s="154" t="s">
        <v>1819</v>
      </c>
      <c r="C111" s="155">
        <v>138</v>
      </c>
      <c r="D111" s="2"/>
      <c r="E111" s="2"/>
      <c r="F111" s="2"/>
    </row>
    <row r="112" ht="14.25" spans="1:6">
      <c r="A112" s="124">
        <v>42616</v>
      </c>
      <c r="B112" s="157" t="s">
        <v>1820</v>
      </c>
      <c r="C112" s="126">
        <v>78</v>
      </c>
      <c r="D112" s="2"/>
      <c r="E112" s="2"/>
      <c r="F112" s="2"/>
    </row>
    <row r="113" spans="1:6">
      <c r="A113" s="59">
        <v>42641</v>
      </c>
      <c r="B113" s="138" t="s">
        <v>1821</v>
      </c>
      <c r="C113" s="68">
        <v>40</v>
      </c>
      <c r="D113" s="2"/>
      <c r="E113" s="2"/>
      <c r="F113" s="2"/>
    </row>
    <row r="114" spans="1:6">
      <c r="A114" s="59">
        <v>42641</v>
      </c>
      <c r="B114" s="138" t="s">
        <v>1822</v>
      </c>
      <c r="C114" s="68">
        <v>2486.3</v>
      </c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topLeftCell="A16" workbookViewId="0">
      <selection activeCell="C42" sqref="C42"/>
    </sheetView>
  </sheetViews>
  <sheetFormatPr defaultColWidth="9" defaultRowHeight="13.5" outlineLevelCol="6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1823</v>
      </c>
      <c r="C3" s="7" t="s">
        <v>367</v>
      </c>
      <c r="D3" s="8" t="s">
        <v>1824</v>
      </c>
      <c r="E3" s="8" t="s">
        <v>23</v>
      </c>
      <c r="F3" s="9"/>
    </row>
    <row r="4" spans="1:6">
      <c r="A4" s="5" t="s">
        <v>3</v>
      </c>
      <c r="B4" s="6" t="s">
        <v>235</v>
      </c>
      <c r="C4" s="7" t="s">
        <v>368</v>
      </c>
      <c r="D4" s="10">
        <v>42582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222</v>
      </c>
      <c r="C6" s="7" t="s">
        <v>9</v>
      </c>
      <c r="D6" s="12" t="s">
        <v>27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0.986545739317377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5330.98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71968.28</v>
      </c>
      <c r="B13" s="20"/>
      <c r="C13" s="21"/>
      <c r="D13" s="21">
        <f>A13+B13-C13</f>
        <v>71968.28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7">
      <c r="A15" s="13">
        <v>71000</v>
      </c>
      <c r="B15" s="22"/>
      <c r="C15" s="15"/>
      <c r="D15" s="23">
        <f>A15+B15-C15</f>
        <v>71000</v>
      </c>
      <c r="E15" s="22"/>
      <c r="F15" s="22"/>
      <c r="G15" t="s">
        <v>1825</v>
      </c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42573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42587</v>
      </c>
      <c r="C20" s="32">
        <v>27500</v>
      </c>
      <c r="D20" s="2">
        <v>3</v>
      </c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32500</v>
      </c>
      <c r="D24" s="2"/>
      <c r="E24" s="2"/>
      <c r="F24" s="2"/>
    </row>
    <row r="25" spans="1:6">
      <c r="A25" s="34" t="s">
        <v>401</v>
      </c>
      <c r="B25" s="34"/>
      <c r="C25" s="35">
        <f>D15-C24</f>
        <v>38500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36788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1000</v>
      </c>
      <c r="D35" s="2"/>
      <c r="E35" s="2"/>
      <c r="F35" s="2"/>
    </row>
    <row r="36" ht="14.25" spans="1:6">
      <c r="A36" s="124">
        <v>42596</v>
      </c>
      <c r="B36" s="82" t="s">
        <v>1826</v>
      </c>
      <c r="C36" s="126">
        <v>1000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35788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24500</v>
      </c>
      <c r="D41" s="2"/>
      <c r="E41" s="2"/>
      <c r="F41" s="2"/>
    </row>
    <row r="42" ht="14.25" spans="1:6">
      <c r="A42" s="124">
        <v>42616</v>
      </c>
      <c r="B42" s="146" t="s">
        <v>1827</v>
      </c>
      <c r="C42" s="147">
        <v>2500</v>
      </c>
      <c r="D42" s="2"/>
      <c r="E42" s="2"/>
      <c r="F42" s="2"/>
    </row>
    <row r="43" spans="1:6">
      <c r="A43" s="53">
        <v>42641</v>
      </c>
      <c r="B43" s="138" t="s">
        <v>1828</v>
      </c>
      <c r="C43" s="55">
        <v>2000</v>
      </c>
      <c r="D43" s="2"/>
      <c r="E43" s="2"/>
      <c r="F43" s="2"/>
    </row>
    <row r="44" spans="1:6">
      <c r="A44" s="31" t="s">
        <v>306</v>
      </c>
      <c r="B44" s="148" t="s">
        <v>1829</v>
      </c>
      <c r="C44" s="32">
        <v>20000</v>
      </c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4918</v>
      </c>
      <c r="D54" s="2"/>
      <c r="E54" s="2"/>
      <c r="F54" s="2"/>
    </row>
    <row r="55" ht="14.25" spans="1:6">
      <c r="A55" s="59">
        <v>42598</v>
      </c>
      <c r="B55" s="134" t="s">
        <v>1830</v>
      </c>
      <c r="C55" s="62">
        <v>626</v>
      </c>
      <c r="D55" s="2"/>
      <c r="E55" s="2"/>
      <c r="F55" s="2"/>
    </row>
    <row r="56" ht="16.5" spans="1:6">
      <c r="A56" s="58">
        <v>42657</v>
      </c>
      <c r="B56" s="134" t="s">
        <v>1831</v>
      </c>
      <c r="C56" s="63">
        <v>896</v>
      </c>
      <c r="D56" s="2"/>
      <c r="E56" s="2"/>
      <c r="F56" s="2"/>
    </row>
    <row r="57" ht="16.5" spans="1:6">
      <c r="A57" s="58">
        <v>42669</v>
      </c>
      <c r="B57" s="127" t="s">
        <v>1832</v>
      </c>
      <c r="C57" s="63">
        <v>3396</v>
      </c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4531</v>
      </c>
      <c r="D76" s="2"/>
      <c r="E76" s="2"/>
      <c r="F76" s="2"/>
    </row>
    <row r="77" ht="14.25" spans="1:6">
      <c r="A77" s="124">
        <v>42603</v>
      </c>
      <c r="B77" s="149" t="s">
        <v>1833</v>
      </c>
      <c r="C77" s="126">
        <v>3927</v>
      </c>
      <c r="D77" s="2"/>
      <c r="E77" s="2"/>
      <c r="F77" s="2"/>
    </row>
    <row r="78" ht="14.25" spans="1:6">
      <c r="A78" s="90">
        <v>42660</v>
      </c>
      <c r="B78" s="89" t="s">
        <v>1834</v>
      </c>
      <c r="C78" s="91">
        <v>604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816</v>
      </c>
      <c r="D86" s="2"/>
      <c r="E86" s="2"/>
      <c r="F86" s="2"/>
    </row>
    <row r="87" spans="1:6">
      <c r="A87" s="59">
        <v>42654</v>
      </c>
      <c r="B87" s="150" t="s">
        <v>1835</v>
      </c>
      <c r="C87" s="60">
        <v>816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C108+C109+C111+C112+C113+C114+C115+C116+C117+C118+C119+C120+C121</f>
        <v>1023</v>
      </c>
      <c r="D107" s="2"/>
      <c r="E107" s="2"/>
      <c r="F107" s="2"/>
    </row>
    <row r="108" ht="14.25" spans="1:6">
      <c r="A108" s="124">
        <v>42596</v>
      </c>
      <c r="B108" s="82" t="s">
        <v>1836</v>
      </c>
      <c r="C108" s="126">
        <v>38</v>
      </c>
      <c r="D108" s="2"/>
      <c r="E108" s="2"/>
      <c r="F108" s="2"/>
    </row>
    <row r="109" ht="14.25" spans="1:6">
      <c r="A109" s="124">
        <v>42605</v>
      </c>
      <c r="B109" s="82" t="s">
        <v>1837</v>
      </c>
      <c r="C109" s="126">
        <v>985</v>
      </c>
      <c r="D109" s="2"/>
      <c r="E109" s="2"/>
      <c r="F109" s="2"/>
    </row>
    <row r="110" ht="14.25" spans="1:4">
      <c r="A110" s="124">
        <v>42616</v>
      </c>
      <c r="B110" s="146" t="s">
        <v>1838</v>
      </c>
      <c r="C110" s="147">
        <v>100</v>
      </c>
      <c r="D110" s="151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0"/>
      <c r="D113" s="2"/>
      <c r="E113" s="2"/>
      <c r="F113" s="2"/>
    </row>
    <row r="114" spans="1:6">
      <c r="A114" s="59"/>
      <c r="B114" s="57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ht="14.25" spans="1:6">
      <c r="A121" s="78"/>
      <c r="B121" s="79"/>
      <c r="C121" s="80"/>
      <c r="D121" s="2"/>
      <c r="E121" s="2"/>
      <c r="F121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abSelected="1" workbookViewId="0">
      <selection activeCell="B3" sqref="B3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1839</v>
      </c>
      <c r="C3" s="7" t="s">
        <v>367</v>
      </c>
      <c r="D3" s="8" t="s">
        <v>237</v>
      </c>
      <c r="E3" s="8" t="s">
        <v>23</v>
      </c>
      <c r="F3" s="9"/>
    </row>
    <row r="4" spans="1:6">
      <c r="A4" s="5" t="s">
        <v>3</v>
      </c>
      <c r="B4" s="6" t="s">
        <v>235</v>
      </c>
      <c r="C4" s="7" t="s">
        <v>368</v>
      </c>
      <c r="D4" s="10">
        <v>42611</v>
      </c>
      <c r="E4" s="8" t="s">
        <v>369</v>
      </c>
      <c r="F4" s="8"/>
    </row>
    <row r="5" spans="1:6">
      <c r="A5" s="5" t="s">
        <v>370</v>
      </c>
      <c r="B5" s="11">
        <v>100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239</v>
      </c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0.931020841940434</v>
      </c>
      <c r="C9" s="15" t="s">
        <v>375</v>
      </c>
      <c r="D9" s="14">
        <v>1200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6750.46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28" t="s">
        <v>1840</v>
      </c>
      <c r="F12" s="129"/>
    </row>
    <row r="13" spans="1:6">
      <c r="A13" s="20">
        <v>91131.15</v>
      </c>
      <c r="B13" s="20"/>
      <c r="C13" s="21"/>
      <c r="D13" s="21">
        <f>A13+B13-C13</f>
        <v>91131.15</v>
      </c>
      <c r="E13" s="130" t="s">
        <v>1841</v>
      </c>
      <c r="F13" s="131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130" t="s">
        <v>1842</v>
      </c>
      <c r="F14" s="131"/>
    </row>
    <row r="15" spans="1:6">
      <c r="A15" s="13">
        <v>84845</v>
      </c>
      <c r="B15" s="22"/>
      <c r="C15" s="15"/>
      <c r="D15" s="23">
        <f>A15+B15-C15</f>
        <v>84845</v>
      </c>
      <c r="E15" s="132" t="s">
        <v>1843</v>
      </c>
      <c r="F15" s="133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42569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42618</v>
      </c>
      <c r="C20" s="32">
        <v>54160</v>
      </c>
      <c r="D20" s="2"/>
      <c r="E20" s="2"/>
      <c r="F20" s="2"/>
    </row>
    <row r="21" spans="1:6">
      <c r="A21" s="8" t="s">
        <v>397</v>
      </c>
      <c r="B21" s="33" t="s">
        <v>1844</v>
      </c>
      <c r="C21" s="30">
        <v>10000</v>
      </c>
      <c r="D21" s="2"/>
      <c r="E21" s="2"/>
      <c r="F21" s="2"/>
    </row>
    <row r="22" spans="1:6">
      <c r="A22" s="8" t="s">
        <v>398</v>
      </c>
      <c r="B22" s="33" t="s">
        <v>1845</v>
      </c>
      <c r="C22" s="30">
        <v>10000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79160</v>
      </c>
      <c r="D24" s="2"/>
      <c r="E24" s="2"/>
      <c r="F24" s="2"/>
    </row>
    <row r="25" spans="1:6">
      <c r="A25" s="34" t="s">
        <v>401</v>
      </c>
      <c r="B25" s="34"/>
      <c r="C25" s="35">
        <f>D15-C24</f>
        <v>5685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11930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1000</v>
      </c>
      <c r="D35" s="2"/>
      <c r="E35" s="2"/>
      <c r="F35" s="2"/>
    </row>
    <row r="36" ht="14.25" spans="1:6">
      <c r="A36" s="136">
        <v>42626</v>
      </c>
      <c r="B36" s="125" t="s">
        <v>1846</v>
      </c>
      <c r="C36" s="137">
        <v>1000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10930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5000</v>
      </c>
      <c r="D41" s="2"/>
      <c r="E41" s="2"/>
      <c r="F41" s="2"/>
    </row>
    <row r="42" spans="1:6">
      <c r="A42" s="31">
        <v>42641</v>
      </c>
      <c r="B42" s="138" t="s">
        <v>1847</v>
      </c>
      <c r="C42" s="32">
        <v>2500</v>
      </c>
      <c r="D42" s="2"/>
      <c r="E42" s="2"/>
      <c r="F42" s="2"/>
    </row>
    <row r="43" ht="14.25" spans="1:6">
      <c r="A43" s="90">
        <v>42667</v>
      </c>
      <c r="B43" s="97" t="s">
        <v>1848</v>
      </c>
      <c r="C43" s="113">
        <v>2500</v>
      </c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1100</v>
      </c>
      <c r="D54" s="2"/>
      <c r="E54" s="2"/>
      <c r="F54" s="2"/>
    </row>
    <row r="55" ht="14.25" spans="1:6">
      <c r="A55" s="59">
        <v>42669</v>
      </c>
      <c r="B55" s="134" t="s">
        <v>1849</v>
      </c>
      <c r="C55" s="62">
        <v>1100</v>
      </c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4112</v>
      </c>
      <c r="D76" s="2"/>
      <c r="E76" s="2"/>
      <c r="F76" s="2"/>
    </row>
    <row r="77" spans="1:6">
      <c r="A77" s="59" t="s">
        <v>1673</v>
      </c>
      <c r="B77" s="99" t="s">
        <v>1850</v>
      </c>
      <c r="C77" s="68">
        <v>4112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718</v>
      </c>
      <c r="D107" s="2"/>
      <c r="E107" s="2"/>
      <c r="F107" s="2"/>
    </row>
    <row r="108" spans="1:6">
      <c r="A108" s="47">
        <v>42641</v>
      </c>
      <c r="B108" s="145" t="s">
        <v>1851</v>
      </c>
      <c r="C108" s="60">
        <v>200</v>
      </c>
      <c r="D108" s="2"/>
      <c r="E108" s="2"/>
      <c r="F108" s="2"/>
    </row>
    <row r="109" ht="14.25" spans="1:6">
      <c r="A109" s="124">
        <v>42654</v>
      </c>
      <c r="B109" s="125" t="s">
        <v>1852</v>
      </c>
      <c r="C109" s="126">
        <v>518</v>
      </c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144" t="s">
        <v>366</v>
      </c>
      <c r="B2" s="144"/>
      <c r="C2" s="144"/>
      <c r="D2" s="144"/>
      <c r="E2" s="144"/>
      <c r="F2" s="144"/>
    </row>
    <row r="3" spans="1:6">
      <c r="A3" s="5" t="s">
        <v>21</v>
      </c>
      <c r="B3" s="6" t="s">
        <v>1853</v>
      </c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 t="s">
        <v>241</v>
      </c>
      <c r="C4" s="7" t="s">
        <v>368</v>
      </c>
      <c r="D4" s="10">
        <v>42612</v>
      </c>
      <c r="E4" s="8" t="s">
        <v>369</v>
      </c>
      <c r="F4" s="8"/>
    </row>
    <row r="5" spans="1:6">
      <c r="A5" s="5" t="s">
        <v>370</v>
      </c>
      <c r="B5" s="11">
        <v>120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1854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0.843911725318171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20530.5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277161.69</v>
      </c>
      <c r="B13" s="20"/>
      <c r="C13" s="21"/>
      <c r="D13" s="21">
        <f>A13+B13-C13</f>
        <v>277161.69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233900</v>
      </c>
      <c r="B15" s="22"/>
      <c r="C15" s="15"/>
      <c r="D15" s="23">
        <f>A15+B15-C15</f>
        <v>233900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42570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42612</v>
      </c>
      <c r="C20" s="32">
        <v>20000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25000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208900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950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950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950</v>
      </c>
      <c r="D107" s="2"/>
      <c r="E107" s="2"/>
      <c r="F107" s="2"/>
    </row>
    <row r="108" spans="1:6">
      <c r="A108" s="47" t="s">
        <v>523</v>
      </c>
      <c r="B108" s="81" t="s">
        <v>1855</v>
      </c>
      <c r="C108" s="60">
        <v>950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4"/>
  <sheetViews>
    <sheetView workbookViewId="0">
      <selection activeCell="C23" sqref="C23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1856</v>
      </c>
      <c r="C3" s="7" t="s">
        <v>367</v>
      </c>
      <c r="D3" s="8" t="s">
        <v>247</v>
      </c>
      <c r="E3" s="8" t="s">
        <v>23</v>
      </c>
      <c r="F3" s="9">
        <v>18317978286</v>
      </c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0.962073586200642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65171.73</v>
      </c>
      <c r="B13" s="20"/>
      <c r="C13" s="21"/>
      <c r="D13" s="21">
        <f>A13+B13-C13</f>
        <v>65171.73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62700</v>
      </c>
      <c r="B15" s="22"/>
      <c r="C15" s="15"/>
      <c r="D15" s="23">
        <f>A15+B15-C15</f>
        <v>62700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42575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42616</v>
      </c>
      <c r="C20" s="32">
        <v>26350</v>
      </c>
      <c r="D20" s="2"/>
      <c r="E20" s="2"/>
      <c r="F20" s="2"/>
    </row>
    <row r="21" spans="1:6">
      <c r="A21" s="8" t="s">
        <v>397</v>
      </c>
      <c r="B21" s="33">
        <v>42667</v>
      </c>
      <c r="C21" s="30">
        <v>21000</v>
      </c>
      <c r="D21" s="2"/>
      <c r="E21" s="2"/>
      <c r="F21" s="2"/>
    </row>
    <row r="22" spans="1:6">
      <c r="A22" s="8" t="s">
        <v>398</v>
      </c>
      <c r="B22" s="33" t="s">
        <v>1844</v>
      </c>
      <c r="C22" s="30">
        <v>7100</v>
      </c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59450</v>
      </c>
      <c r="D24" s="2"/>
      <c r="E24" s="2"/>
      <c r="F24" s="2"/>
    </row>
    <row r="25" spans="1:6">
      <c r="A25" s="34" t="s">
        <v>401</v>
      </c>
      <c r="B25" s="34"/>
      <c r="C25" s="35">
        <f>D15-C24</f>
        <v>3250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C35+C44</f>
        <v>19329.5</v>
      </c>
      <c r="D34" s="2"/>
      <c r="E34" s="2"/>
      <c r="F34" s="2"/>
    </row>
    <row r="35" spans="1:6">
      <c r="A35" s="44" t="s">
        <v>403</v>
      </c>
      <c r="B35" s="45"/>
      <c r="C35" s="46">
        <f>SUM(C36:C38)</f>
        <v>3425</v>
      </c>
      <c r="D35" s="2"/>
      <c r="E35" s="2"/>
      <c r="F35" s="2"/>
    </row>
    <row r="36" ht="14.25" spans="1:6">
      <c r="A36" s="136">
        <v>42626</v>
      </c>
      <c r="B36" s="125" t="s">
        <v>1857</v>
      </c>
      <c r="C36" s="137">
        <v>900</v>
      </c>
      <c r="D36" s="2"/>
      <c r="E36" s="2"/>
      <c r="F36" s="2"/>
    </row>
    <row r="37" spans="1:6">
      <c r="A37" s="50" t="s">
        <v>669</v>
      </c>
      <c r="B37" s="143" t="s">
        <v>1858</v>
      </c>
      <c r="C37" s="112">
        <v>525</v>
      </c>
      <c r="D37" s="2"/>
      <c r="E37" s="2"/>
      <c r="F37" s="2"/>
    </row>
    <row r="38" spans="1:6">
      <c r="A38" t="s">
        <v>310</v>
      </c>
      <c r="B38" s="114" t="s">
        <v>1859</v>
      </c>
      <c r="C38">
        <v>2000</v>
      </c>
      <c r="D38" s="2"/>
      <c r="E38" s="2"/>
      <c r="F38" s="2"/>
    </row>
    <row r="39" spans="1:6">
      <c r="A39" t="s">
        <v>310</v>
      </c>
      <c r="B39" s="81" t="s">
        <v>1860</v>
      </c>
      <c r="C39" s="112">
        <v>1000</v>
      </c>
      <c r="D39" s="2"/>
      <c r="E39" s="2"/>
      <c r="F39" s="2"/>
    </row>
    <row r="40" spans="1:6">
      <c r="A40" t="s">
        <v>310</v>
      </c>
      <c r="B40" s="81" t="s">
        <v>1861</v>
      </c>
      <c r="C40" s="112">
        <v>2000</v>
      </c>
      <c r="D40" s="2"/>
      <c r="E40" s="2"/>
      <c r="F40" s="2"/>
    </row>
    <row r="41" spans="1:6">
      <c r="A41" s="2"/>
      <c r="B41" s="2"/>
      <c r="C41" s="112"/>
      <c r="D41" s="2"/>
      <c r="E41" s="2"/>
      <c r="F41" s="2"/>
    </row>
    <row r="42" spans="1:6">
      <c r="A42" s="2"/>
      <c r="B42" s="2"/>
      <c r="C42" s="112"/>
      <c r="D42" s="2"/>
      <c r="E42" s="2"/>
      <c r="F42" s="2"/>
    </row>
    <row r="43" spans="1:6">
      <c r="A43" s="50"/>
      <c r="B43" s="51"/>
      <c r="C43" s="46"/>
      <c r="D43" s="2"/>
      <c r="E43" s="2"/>
      <c r="F43" s="2"/>
    </row>
    <row r="44" spans="1:6">
      <c r="A44" s="44" t="s">
        <v>405</v>
      </c>
      <c r="B44" s="45"/>
      <c r="C44" s="46">
        <f>C45+C58+C68+C80+C90+C100+C111</f>
        <v>15904.5</v>
      </c>
      <c r="D44" s="2"/>
      <c r="E44" s="2"/>
      <c r="F44" s="2"/>
    </row>
    <row r="45" spans="1:6">
      <c r="A45" s="44" t="s">
        <v>406</v>
      </c>
      <c r="B45" s="45"/>
      <c r="C45" s="46">
        <f>C46+C47+C48+C49+C50+C51+C52+C53+C54+C55+C56+C57</f>
        <v>6000</v>
      </c>
      <c r="D45" s="2"/>
      <c r="E45" s="2"/>
      <c r="F45" s="2"/>
    </row>
    <row r="46" ht="14.25" spans="1:6">
      <c r="A46" s="90">
        <v>42660</v>
      </c>
      <c r="B46" s="89" t="s">
        <v>1862</v>
      </c>
      <c r="C46" s="91">
        <v>1000</v>
      </c>
      <c r="D46" s="2"/>
      <c r="E46" s="2"/>
      <c r="F46" s="2"/>
    </row>
    <row r="47" ht="14.25" spans="1:6">
      <c r="A47" s="90">
        <v>42660</v>
      </c>
      <c r="B47" s="89" t="s">
        <v>1863</v>
      </c>
      <c r="C47" s="91">
        <v>2000</v>
      </c>
      <c r="D47" s="2"/>
      <c r="E47" s="2"/>
      <c r="F47" s="2"/>
    </row>
    <row r="48" ht="14.25" spans="1:6">
      <c r="A48" s="90">
        <v>42667</v>
      </c>
      <c r="B48" s="89" t="s">
        <v>1864</v>
      </c>
      <c r="C48" s="113">
        <v>1000</v>
      </c>
      <c r="D48" s="2"/>
      <c r="E48" s="2"/>
      <c r="F48" s="2"/>
    </row>
    <row r="49" spans="1:6">
      <c r="A49" s="50" t="s">
        <v>669</v>
      </c>
      <c r="B49" s="122" t="s">
        <v>1865</v>
      </c>
      <c r="C49" s="112">
        <v>2000</v>
      </c>
      <c r="D49" s="2"/>
      <c r="E49" s="2"/>
      <c r="F49" s="2"/>
    </row>
    <row r="50" spans="1:6">
      <c r="A50" s="31"/>
      <c r="B50" s="52"/>
      <c r="C50" s="32"/>
      <c r="D50" s="2"/>
      <c r="E50" s="2"/>
      <c r="F50" s="2"/>
    </row>
    <row r="51" spans="1:6">
      <c r="A51" s="31"/>
      <c r="B51" s="52"/>
      <c r="C51" s="32"/>
      <c r="D51" s="2"/>
      <c r="E51" s="2"/>
      <c r="F51" s="2"/>
    </row>
    <row r="52" spans="1:6">
      <c r="A52" s="31"/>
      <c r="B52" s="56"/>
      <c r="C52" s="32"/>
      <c r="D52" s="2"/>
      <c r="E52" s="2"/>
      <c r="F52" s="2"/>
    </row>
    <row r="53" spans="1:6">
      <c r="A53" s="31"/>
      <c r="B53" s="56"/>
      <c r="C53" s="32"/>
      <c r="D53" s="2"/>
      <c r="E53" s="2"/>
      <c r="F53" s="2"/>
    </row>
    <row r="54" spans="1:6">
      <c r="A54" s="31"/>
      <c r="B54" s="57"/>
      <c r="C54" s="32"/>
      <c r="D54" s="2"/>
      <c r="E54" s="2"/>
      <c r="F54" s="2"/>
    </row>
    <row r="55" spans="1:6">
      <c r="A55" s="31"/>
      <c r="B55" s="57"/>
      <c r="C55" s="32"/>
      <c r="D55" s="2"/>
      <c r="E55" s="2"/>
      <c r="F55" s="2"/>
    </row>
    <row r="56" spans="1:6">
      <c r="A56" s="58"/>
      <c r="B56" s="57"/>
      <c r="C56" s="30"/>
      <c r="D56" s="2"/>
      <c r="E56" s="2"/>
      <c r="F56" s="2"/>
    </row>
    <row r="57" spans="1:6">
      <c r="A57" s="59"/>
      <c r="B57" s="57"/>
      <c r="C57" s="60"/>
      <c r="D57" s="2"/>
      <c r="E57" s="2"/>
      <c r="F57" s="2"/>
    </row>
    <row r="58" spans="1:6">
      <c r="A58" s="44" t="s">
        <v>408</v>
      </c>
      <c r="B58" s="45"/>
      <c r="C58" s="46">
        <f>C59+C60+C62+C61+C63+C64+C65+C66+C67</f>
        <v>0</v>
      </c>
      <c r="D58" s="2"/>
      <c r="E58" s="2"/>
      <c r="F58" s="2"/>
    </row>
    <row r="59" ht="14.25" spans="1:6">
      <c r="A59" s="59"/>
      <c r="B59" s="61"/>
      <c r="C59" s="62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6.5" spans="1:6">
      <c r="A63" s="58"/>
      <c r="B63" s="57"/>
      <c r="C63" s="63"/>
      <c r="D63" s="2"/>
      <c r="E63" s="2"/>
      <c r="F63" s="2"/>
    </row>
    <row r="64" ht="16.5" spans="1:6">
      <c r="A64" s="58"/>
      <c r="B64" s="57"/>
      <c r="C64" s="63"/>
      <c r="D64" s="2"/>
      <c r="E64" s="2"/>
      <c r="F64" s="2"/>
    </row>
    <row r="65" ht="14.25" spans="1:6">
      <c r="A65" s="58"/>
      <c r="B65" s="64"/>
      <c r="C65" s="30"/>
      <c r="D65" s="2"/>
      <c r="E65" s="2"/>
      <c r="F65" s="2"/>
    </row>
    <row r="66" ht="14.25" spans="1:6">
      <c r="A66" s="58"/>
      <c r="B66" s="64"/>
      <c r="C66" s="30"/>
      <c r="D66" s="2"/>
      <c r="E66" s="2"/>
      <c r="F66" s="2"/>
    </row>
    <row r="67" spans="1:6">
      <c r="A67" s="65"/>
      <c r="B67" s="66"/>
      <c r="C67" s="67"/>
      <c r="D67" s="2"/>
      <c r="E67" s="2"/>
      <c r="F67" s="2"/>
    </row>
    <row r="68" spans="1:6">
      <c r="A68" s="44" t="s">
        <v>412</v>
      </c>
      <c r="B68" s="45"/>
      <c r="C68" s="46">
        <f>C69+C70+C71+C72+C73+C74+C75+C76+C77+C78+C79</f>
        <v>0</v>
      </c>
      <c r="D68" s="2"/>
      <c r="E68" s="2"/>
      <c r="F68" s="2"/>
    </row>
    <row r="69" spans="1:6">
      <c r="A69" s="59"/>
      <c r="B69" s="57"/>
      <c r="C69" s="6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7"/>
      <c r="C72" s="68"/>
      <c r="D72" s="2"/>
      <c r="E72" s="2"/>
      <c r="F72" s="2"/>
    </row>
    <row r="73" spans="1:6">
      <c r="A73" s="58"/>
      <c r="B73" s="57"/>
      <c r="C73" s="30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9"/>
      <c r="B76" s="56"/>
      <c r="C76" s="68"/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8"/>
      <c r="B78" s="56"/>
      <c r="C78" s="30"/>
      <c r="D78" s="2"/>
      <c r="E78" s="2"/>
      <c r="F78" s="2"/>
    </row>
    <row r="79" spans="1:6">
      <c r="A79" s="69"/>
      <c r="B79" s="70"/>
      <c r="C79" s="71"/>
      <c r="D79" s="2"/>
      <c r="E79" s="2"/>
      <c r="F79" s="2"/>
    </row>
    <row r="80" spans="1:6">
      <c r="A80" s="44" t="s">
        <v>413</v>
      </c>
      <c r="B80" s="45"/>
      <c r="C80" s="46">
        <f>C81+C82+C83+C84+C85+C86+C87+C88+C89</f>
        <v>5189.5</v>
      </c>
      <c r="D80" s="2"/>
      <c r="E80" s="2"/>
      <c r="F80" s="2"/>
    </row>
    <row r="81" spans="1:6">
      <c r="A81" s="59" t="s">
        <v>1673</v>
      </c>
      <c r="B81" s="92" t="s">
        <v>1866</v>
      </c>
      <c r="C81" s="100">
        <v>5189.5</v>
      </c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9"/>
      <c r="B87" s="56"/>
      <c r="C87" s="68"/>
      <c r="D87" s="2"/>
      <c r="E87" s="2"/>
      <c r="F87" s="2"/>
    </row>
    <row r="88" spans="1:6">
      <c r="A88" s="59"/>
      <c r="B88" s="56"/>
      <c r="C88" s="68"/>
      <c r="D88" s="2"/>
      <c r="E88" s="2"/>
      <c r="F88" s="2"/>
    </row>
    <row r="89" spans="1:6">
      <c r="A89" s="50"/>
      <c r="B89" s="51"/>
      <c r="C89" s="46"/>
      <c r="D89" s="2"/>
      <c r="E89" s="2"/>
      <c r="F89" s="2"/>
    </row>
    <row r="90" spans="1:6">
      <c r="A90" s="44" t="s">
        <v>415</v>
      </c>
      <c r="B90" s="45"/>
      <c r="C90" s="46">
        <f>C91+C92+C93+C94+C95+C96+C97+C98+C99</f>
        <v>0</v>
      </c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59"/>
      <c r="B97" s="57"/>
      <c r="C97" s="60"/>
      <c r="D97" s="2"/>
      <c r="E97" s="2"/>
      <c r="F97" s="2"/>
    </row>
    <row r="98" spans="1:6">
      <c r="A98" s="59"/>
      <c r="B98" s="57"/>
      <c r="C98" s="60"/>
      <c r="D98" s="2"/>
      <c r="E98" s="2"/>
      <c r="F98" s="2"/>
    </row>
    <row r="99" spans="1:6">
      <c r="A99" s="72"/>
      <c r="B99" s="73"/>
      <c r="C99" s="49"/>
      <c r="D99" s="2"/>
      <c r="E99" s="2"/>
      <c r="F99" s="2"/>
    </row>
    <row r="100" ht="14.25" spans="1:6">
      <c r="A100" s="74" t="s">
        <v>416</v>
      </c>
      <c r="B100" s="75"/>
      <c r="C100" s="46">
        <f>C101+C103+C102+C104+C105+C106+C107+C108+C109+C110</f>
        <v>70</v>
      </c>
      <c r="D100" s="76"/>
      <c r="E100" s="76"/>
      <c r="F100" s="76"/>
    </row>
    <row r="101" ht="14.25" spans="1:6">
      <c r="A101" s="90">
        <v>42660</v>
      </c>
      <c r="B101" s="89" t="s">
        <v>1867</v>
      </c>
      <c r="C101" s="91">
        <v>70</v>
      </c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/>
      <c r="B105" s="56"/>
      <c r="C105" s="30"/>
      <c r="D105" s="2"/>
      <c r="E105" s="2"/>
      <c r="F105" s="2"/>
    </row>
    <row r="106" spans="1:6">
      <c r="A106" s="58"/>
      <c r="B106" s="56"/>
      <c r="C106" s="30"/>
      <c r="D106" s="2"/>
      <c r="E106" s="2"/>
      <c r="F106" s="2"/>
    </row>
    <row r="107" spans="1:6">
      <c r="A107" s="58" t="s">
        <v>296</v>
      </c>
      <c r="B107" s="56"/>
      <c r="C107" s="30"/>
      <c r="D107" s="2"/>
      <c r="E107" s="2"/>
      <c r="F107" s="2"/>
    </row>
    <row r="108" spans="1:6">
      <c r="A108" s="59"/>
      <c r="B108" s="56"/>
      <c r="C108" s="30"/>
      <c r="D108" s="2"/>
      <c r="E108" s="2"/>
      <c r="F108" s="2"/>
    </row>
    <row r="109" ht="14.25" spans="1:6">
      <c r="A109" s="58"/>
      <c r="B109" s="77"/>
      <c r="C109" s="30"/>
      <c r="D109" s="2"/>
      <c r="E109" s="2"/>
      <c r="F109" s="2"/>
    </row>
    <row r="110" spans="1:6">
      <c r="A110" s="72"/>
      <c r="B110" s="73"/>
      <c r="C110" s="49"/>
      <c r="D110" s="2"/>
      <c r="E110" s="2"/>
      <c r="F110" s="2"/>
    </row>
    <row r="111" spans="1:6">
      <c r="A111" s="44" t="s">
        <v>419</v>
      </c>
      <c r="B111" s="45"/>
      <c r="C111" s="46">
        <f>C112+C113+C114+C115+C116+C117+C118+C119+C120+C121+C122+C123+C124</f>
        <v>4645</v>
      </c>
      <c r="D111" s="2"/>
      <c r="E111" s="2"/>
      <c r="F111" s="2"/>
    </row>
    <row r="112" spans="1:6">
      <c r="A112" s="47">
        <v>42641</v>
      </c>
      <c r="B112" s="138" t="s">
        <v>1868</v>
      </c>
      <c r="C112" s="60">
        <v>300</v>
      </c>
      <c r="D112" s="2"/>
      <c r="E112" s="2"/>
      <c r="F112" s="2"/>
    </row>
    <row r="113" ht="27" spans="1:6">
      <c r="A113" s="47" t="s">
        <v>1021</v>
      </c>
      <c r="B113" s="101" t="s">
        <v>1869</v>
      </c>
      <c r="C113" s="60">
        <v>30</v>
      </c>
      <c r="D113" s="2"/>
      <c r="E113" s="2"/>
      <c r="F113" s="2"/>
    </row>
    <row r="114" spans="1:6">
      <c r="A114" s="59" t="s">
        <v>310</v>
      </c>
      <c r="B114" s="81" t="s">
        <v>1870</v>
      </c>
      <c r="C114" s="60">
        <v>3015</v>
      </c>
      <c r="D114" s="2"/>
      <c r="E114" s="2"/>
      <c r="F114" s="2"/>
    </row>
    <row r="115" spans="1:6">
      <c r="A115" s="59" t="s">
        <v>523</v>
      </c>
      <c r="B115" s="81" t="s">
        <v>1871</v>
      </c>
      <c r="C115" s="60">
        <v>1300</v>
      </c>
      <c r="D115" s="2"/>
      <c r="E115" s="2"/>
      <c r="F115" s="2"/>
    </row>
    <row r="116" spans="1:6">
      <c r="A116" s="59"/>
      <c r="B116" s="57"/>
      <c r="C116" s="60"/>
      <c r="D116" s="2"/>
      <c r="E116" s="2"/>
      <c r="F116" s="2"/>
    </row>
    <row r="117" spans="1:6">
      <c r="A117" s="59"/>
      <c r="B117" s="57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9"/>
      <c r="B120" s="56"/>
      <c r="C120" s="68"/>
      <c r="D120" s="2"/>
      <c r="E120" s="2"/>
      <c r="F120" s="2"/>
    </row>
    <row r="121" spans="1:6">
      <c r="A121" s="59"/>
      <c r="B121" s="56"/>
      <c r="C121" s="68"/>
      <c r="D121" s="2"/>
      <c r="E121" s="2"/>
      <c r="F121" s="2"/>
    </row>
    <row r="122" spans="1:6">
      <c r="A122" s="58"/>
      <c r="B122" s="57"/>
      <c r="C122" s="30"/>
      <c r="D122" s="2"/>
      <c r="E122" s="2"/>
      <c r="F122" s="2"/>
    </row>
    <row r="123" spans="1:6">
      <c r="A123" s="58"/>
      <c r="B123" s="57"/>
      <c r="C123" s="30"/>
      <c r="D123" s="2"/>
      <c r="E123" s="2"/>
      <c r="F123" s="2"/>
    </row>
    <row r="124" ht="14.25" spans="1:6">
      <c r="A124" s="78"/>
      <c r="B124" s="79"/>
      <c r="C124" s="80"/>
      <c r="D124" s="2"/>
      <c r="E124" s="2"/>
      <c r="F124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4:B44"/>
    <mergeCell ref="A45:B45"/>
    <mergeCell ref="A58:B58"/>
    <mergeCell ref="A68:B68"/>
    <mergeCell ref="A80:B80"/>
    <mergeCell ref="A90:B90"/>
    <mergeCell ref="A111:B111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3"/>
  <sheetViews>
    <sheetView workbookViewId="0">
      <selection activeCell="D18" sqref="D18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45</v>
      </c>
      <c r="C3" s="7" t="s">
        <v>367</v>
      </c>
      <c r="D3" s="8" t="s">
        <v>46</v>
      </c>
      <c r="E3" s="8" t="s">
        <v>23</v>
      </c>
      <c r="F3" s="9">
        <v>18607975599</v>
      </c>
    </row>
    <row r="4" ht="18" customHeight="1" spans="1:6">
      <c r="A4" s="5" t="s">
        <v>3</v>
      </c>
      <c r="B4" s="6" t="s">
        <v>44</v>
      </c>
      <c r="C4" s="7" t="s">
        <v>368</v>
      </c>
      <c r="D4" s="10">
        <v>42385</v>
      </c>
      <c r="E4" s="8" t="s">
        <v>369</v>
      </c>
      <c r="F4" s="8"/>
    </row>
    <row r="5" ht="18" customHeight="1" spans="1:6">
      <c r="A5" s="5" t="s">
        <v>370</v>
      </c>
      <c r="B5" s="11">
        <v>120</v>
      </c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 t="s">
        <v>38</v>
      </c>
      <c r="C6" s="7" t="s">
        <v>9</v>
      </c>
      <c r="D6" s="12" t="s">
        <v>38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1.16779249448124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374" t="s">
        <v>507</v>
      </c>
      <c r="F12" s="375"/>
    </row>
    <row r="13" ht="18" customHeight="1" spans="1:6">
      <c r="A13" s="20">
        <v>73839</v>
      </c>
      <c r="B13" s="20"/>
      <c r="C13" s="21"/>
      <c r="D13" s="21">
        <f>A13+B13-C13</f>
        <v>73839</v>
      </c>
      <c r="E13" s="376" t="s">
        <v>508</v>
      </c>
      <c r="F13" s="377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76" t="s">
        <v>509</v>
      </c>
      <c r="F14" s="377"/>
    </row>
    <row r="15" ht="18" customHeight="1" spans="1:6">
      <c r="A15" s="13">
        <v>68800</v>
      </c>
      <c r="B15" s="22">
        <v>17428.63</v>
      </c>
      <c r="C15" s="15"/>
      <c r="D15" s="242">
        <f>A15+B15-C15</f>
        <v>86228.63</v>
      </c>
      <c r="E15" s="378" t="s">
        <v>510</v>
      </c>
      <c r="F15" s="379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>
        <v>42379</v>
      </c>
      <c r="C19" s="32">
        <v>5000</v>
      </c>
      <c r="D19" s="2"/>
      <c r="E19" s="2"/>
      <c r="F19" s="2"/>
    </row>
    <row r="20" ht="18" customHeight="1" spans="1:6">
      <c r="A20" s="8" t="s">
        <v>396</v>
      </c>
      <c r="B20" s="33">
        <v>42385</v>
      </c>
      <c r="C20" s="32">
        <v>15640</v>
      </c>
      <c r="D20" s="2"/>
      <c r="E20" s="2"/>
      <c r="F20" s="2"/>
    </row>
    <row r="21" ht="18" customHeight="1" spans="1:6">
      <c r="A21" s="8" t="s">
        <v>397</v>
      </c>
      <c r="B21" s="33">
        <v>42453</v>
      </c>
      <c r="C21" s="30">
        <v>30000</v>
      </c>
      <c r="D21" s="2"/>
      <c r="E21" s="2"/>
      <c r="F21" s="2"/>
    </row>
    <row r="22" ht="18" customHeight="1" spans="1:6">
      <c r="A22" s="8" t="s">
        <v>398</v>
      </c>
      <c r="B22" s="33">
        <v>42547</v>
      </c>
      <c r="C22" s="30">
        <v>9959.6</v>
      </c>
      <c r="D22" s="2">
        <v>57</v>
      </c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60599.6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25629.03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C35+C40</f>
        <v>29655.5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C36+C37+C38+C39</f>
        <v>1800</v>
      </c>
      <c r="D35" s="2"/>
      <c r="E35" s="2"/>
      <c r="F35" s="2"/>
    </row>
    <row r="36" ht="18" customHeight="1" spans="1:6">
      <c r="A36" s="197">
        <v>42432</v>
      </c>
      <c r="B36" s="365" t="s">
        <v>511</v>
      </c>
      <c r="C36" s="49">
        <v>600</v>
      </c>
      <c r="D36" s="2"/>
      <c r="E36" s="2"/>
      <c r="F36" s="2"/>
    </row>
    <row r="37" ht="14.25" spans="1:4">
      <c r="A37" s="347">
        <v>42455</v>
      </c>
      <c r="B37" s="206" t="s">
        <v>512</v>
      </c>
      <c r="C37" s="231">
        <v>900</v>
      </c>
      <c r="D37" s="351"/>
    </row>
    <row r="38" ht="18" customHeight="1" spans="1:6">
      <c r="A38" s="124">
        <v>42565</v>
      </c>
      <c r="B38" s="154" t="s">
        <v>513</v>
      </c>
      <c r="C38" s="155">
        <v>300</v>
      </c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44" t="s">
        <v>405</v>
      </c>
      <c r="B40" s="45"/>
      <c r="C40" s="46">
        <f>C41+C56+C66+C78+C89+C99+C110</f>
        <v>27855.5</v>
      </c>
      <c r="D40" s="2"/>
      <c r="E40" s="2"/>
      <c r="F40" s="2"/>
    </row>
    <row r="41" ht="18" customHeight="1" spans="1:6">
      <c r="A41" s="44" t="s">
        <v>406</v>
      </c>
      <c r="B41" s="45"/>
      <c r="C41" s="46">
        <f>C42+C43+C45+C46+C48+C49+C44+C51+C52+C53+C54+C47</f>
        <v>13848</v>
      </c>
      <c r="D41" s="2"/>
      <c r="E41" s="2"/>
      <c r="F41" s="2"/>
    </row>
    <row r="42" ht="15" spans="1:4">
      <c r="A42" s="347">
        <v>42455</v>
      </c>
      <c r="B42" s="206" t="s">
        <v>514</v>
      </c>
      <c r="C42" s="231">
        <v>1000</v>
      </c>
      <c r="D42" s="351"/>
    </row>
    <row r="43" ht="18" customHeight="1" spans="1:6">
      <c r="A43" s="350">
        <v>42461</v>
      </c>
      <c r="B43" s="345" t="s">
        <v>515</v>
      </c>
      <c r="C43" s="346">
        <v>1800</v>
      </c>
      <c r="D43" s="2"/>
      <c r="E43" s="2"/>
      <c r="F43" s="2"/>
    </row>
    <row r="44" ht="18" customHeight="1" spans="1:6">
      <c r="A44" s="230">
        <v>42476</v>
      </c>
      <c r="B44" s="232" t="s">
        <v>516</v>
      </c>
      <c r="C44" s="233">
        <v>2500</v>
      </c>
      <c r="D44" s="2"/>
      <c r="E44" s="2"/>
      <c r="F44" s="2"/>
    </row>
    <row r="45" ht="18" customHeight="1" spans="1:6">
      <c r="A45" s="223">
        <v>42490</v>
      </c>
      <c r="B45" s="200" t="s">
        <v>517</v>
      </c>
      <c r="C45" s="224">
        <v>1000</v>
      </c>
      <c r="D45" s="2"/>
      <c r="E45" s="2"/>
      <c r="F45" s="2"/>
    </row>
    <row r="46" ht="18" customHeight="1" spans="1:6">
      <c r="A46" s="223">
        <v>42504</v>
      </c>
      <c r="B46" s="200" t="s">
        <v>518</v>
      </c>
      <c r="C46" s="224">
        <v>1000</v>
      </c>
      <c r="D46" s="2"/>
      <c r="E46" s="2"/>
      <c r="F46" s="2"/>
    </row>
    <row r="47" ht="18" customHeight="1" spans="1:6">
      <c r="A47" s="191">
        <v>42553</v>
      </c>
      <c r="B47" s="126" t="s">
        <v>519</v>
      </c>
      <c r="C47" s="126">
        <v>2600</v>
      </c>
      <c r="D47" s="2"/>
      <c r="E47" s="2"/>
      <c r="F47" s="2"/>
    </row>
    <row r="48" ht="18" customHeight="1" spans="1:6">
      <c r="A48" s="90">
        <v>42662</v>
      </c>
      <c r="B48" s="317" t="s">
        <v>520</v>
      </c>
      <c r="C48" s="126">
        <v>1850</v>
      </c>
      <c r="D48" s="198">
        <v>100</v>
      </c>
      <c r="E48" s="2"/>
      <c r="F48" s="2"/>
    </row>
    <row r="49" ht="18" customHeight="1" spans="1:6">
      <c r="A49" s="90">
        <v>42662</v>
      </c>
      <c r="B49" s="317" t="s">
        <v>521</v>
      </c>
      <c r="C49" s="126">
        <v>1441</v>
      </c>
      <c r="D49" s="198">
        <v>100</v>
      </c>
      <c r="E49" s="2"/>
      <c r="F49" s="2"/>
    </row>
    <row r="50" ht="18" customHeight="1" spans="1:6">
      <c r="A50" s="90">
        <v>42662</v>
      </c>
      <c r="B50" s="317" t="s">
        <v>522</v>
      </c>
      <c r="C50" s="126">
        <v>2540</v>
      </c>
      <c r="D50" s="198">
        <v>200</v>
      </c>
      <c r="E50" s="2"/>
      <c r="F50" s="2"/>
    </row>
    <row r="51" ht="18" customHeight="1" spans="1:6">
      <c r="A51" s="31" t="s">
        <v>523</v>
      </c>
      <c r="B51" s="81" t="s">
        <v>524</v>
      </c>
      <c r="C51" s="32">
        <v>657</v>
      </c>
      <c r="D51" s="2">
        <v>100</v>
      </c>
      <c r="E51" s="2"/>
      <c r="F51" s="2"/>
    </row>
    <row r="52" ht="18" customHeight="1" spans="1:6">
      <c r="A52" s="31"/>
      <c r="B52" s="57"/>
      <c r="C52" s="32"/>
      <c r="D52" s="2"/>
      <c r="E52" s="2"/>
      <c r="F52" s="2"/>
    </row>
    <row r="53" ht="18" customHeight="1" spans="1:6">
      <c r="A53" s="31"/>
      <c r="B53" s="57"/>
      <c r="C53" s="32"/>
      <c r="D53" s="2"/>
      <c r="E53" s="2"/>
      <c r="F53" s="2"/>
    </row>
    <row r="54" ht="18" customHeight="1" spans="1:6">
      <c r="A54" s="58"/>
      <c r="B54" s="57"/>
      <c r="C54" s="30"/>
      <c r="D54" s="2"/>
      <c r="E54" s="2"/>
      <c r="F54" s="2"/>
    </row>
    <row r="55" ht="18" customHeight="1" spans="1:6">
      <c r="A55" s="59"/>
      <c r="B55" s="57"/>
      <c r="C55" s="60"/>
      <c r="D55" s="2"/>
      <c r="E55" s="2"/>
      <c r="F55" s="2"/>
    </row>
    <row r="56" ht="18" customHeight="1" spans="1:6">
      <c r="A56" s="44" t="s">
        <v>408</v>
      </c>
      <c r="B56" s="45"/>
      <c r="C56" s="46">
        <f>C57+C58+C60+C59+C61+C62+C63+C64+C65</f>
        <v>4014</v>
      </c>
      <c r="D56" s="2"/>
      <c r="E56" s="2"/>
      <c r="F56" s="2"/>
    </row>
    <row r="57" ht="18" customHeight="1" spans="1:6">
      <c r="A57" s="59">
        <v>42471</v>
      </c>
      <c r="B57" s="134" t="s">
        <v>525</v>
      </c>
      <c r="C57" s="62">
        <v>1930</v>
      </c>
      <c r="D57" s="2"/>
      <c r="E57" s="2"/>
      <c r="F57" s="2"/>
    </row>
    <row r="58" ht="18" customHeight="1" spans="1:6">
      <c r="A58" s="58">
        <v>42474</v>
      </c>
      <c r="B58" s="134" t="s">
        <v>526</v>
      </c>
      <c r="C58" s="63">
        <v>464</v>
      </c>
      <c r="D58" s="2"/>
      <c r="E58" s="2"/>
      <c r="F58" s="2"/>
    </row>
    <row r="59" ht="18" customHeight="1" spans="1:6">
      <c r="A59" s="58">
        <v>42491</v>
      </c>
      <c r="B59" s="134" t="s">
        <v>527</v>
      </c>
      <c r="C59" s="63">
        <v>1620</v>
      </c>
      <c r="D59" s="2"/>
      <c r="E59" s="2"/>
      <c r="F59" s="2"/>
    </row>
    <row r="60" ht="18" customHeight="1" spans="1:6">
      <c r="A60" s="58"/>
      <c r="B60" s="57"/>
      <c r="C60" s="63"/>
      <c r="D60" s="2"/>
      <c r="E60" s="2"/>
      <c r="F60" s="2"/>
    </row>
    <row r="61" ht="18" customHeight="1" spans="1:6">
      <c r="A61" s="58"/>
      <c r="B61" s="57"/>
      <c r="C61" s="63"/>
      <c r="D61" s="2"/>
      <c r="E61" s="2"/>
      <c r="F61" s="2"/>
    </row>
    <row r="62" ht="18" customHeight="1" spans="1:6">
      <c r="A62" s="58"/>
      <c r="B62" s="57"/>
      <c r="C62" s="63"/>
      <c r="D62" s="2"/>
      <c r="E62" s="2"/>
      <c r="F62" s="2"/>
    </row>
    <row r="63" ht="18" customHeight="1" spans="1:6">
      <c r="A63" s="58"/>
      <c r="B63" s="64"/>
      <c r="C63" s="30"/>
      <c r="D63" s="2"/>
      <c r="E63" s="2"/>
      <c r="F63" s="2"/>
    </row>
    <row r="64" ht="18" customHeight="1" spans="1:6">
      <c r="A64" s="58"/>
      <c r="B64" s="64"/>
      <c r="C64" s="30"/>
      <c r="D64" s="2"/>
      <c r="E64" s="2"/>
      <c r="F64" s="2"/>
    </row>
    <row r="65" ht="18" customHeight="1" spans="1:6">
      <c r="A65" s="65"/>
      <c r="B65" s="66"/>
      <c r="C65" s="67"/>
      <c r="D65" s="2"/>
      <c r="E65" s="2"/>
      <c r="F65" s="2"/>
    </row>
    <row r="66" ht="18" customHeight="1" spans="1:6">
      <c r="A66" s="44" t="s">
        <v>412</v>
      </c>
      <c r="B66" s="45"/>
      <c r="C66" s="46">
        <f>C67+C68+C69+C70+C71+C72+C73+C74+C75+C76+C77</f>
        <v>1647.5</v>
      </c>
      <c r="D66" s="2"/>
      <c r="E66" s="2"/>
      <c r="F66" s="2"/>
    </row>
    <row r="67" ht="18" customHeight="1" spans="1:6">
      <c r="A67" s="59">
        <v>42498</v>
      </c>
      <c r="B67" s="150" t="s">
        <v>528</v>
      </c>
      <c r="C67" s="60">
        <v>1647.5</v>
      </c>
      <c r="D67" s="2"/>
      <c r="E67" s="2"/>
      <c r="F67" s="2"/>
    </row>
    <row r="68" ht="18" customHeight="1" spans="1:6">
      <c r="A68" s="59"/>
      <c r="B68" s="56"/>
      <c r="C68" s="68"/>
      <c r="D68" s="2"/>
      <c r="E68" s="2"/>
      <c r="F68" s="2"/>
    </row>
    <row r="69" ht="18" customHeight="1" spans="1:6">
      <c r="A69" s="59"/>
      <c r="B69" s="56"/>
      <c r="C69" s="68"/>
      <c r="D69" s="2"/>
      <c r="E69" s="2"/>
      <c r="F69" s="2"/>
    </row>
    <row r="70" ht="18" customHeight="1" spans="1:6">
      <c r="A70" s="59"/>
      <c r="B70" s="57"/>
      <c r="C70" s="68"/>
      <c r="D70" s="2"/>
      <c r="E70" s="2"/>
      <c r="F70" s="2"/>
    </row>
    <row r="71" ht="18" customHeight="1" spans="1:6">
      <c r="A71" s="58"/>
      <c r="B71" s="57"/>
      <c r="C71" s="30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9"/>
      <c r="B74" s="56"/>
      <c r="C74" s="68"/>
      <c r="D74" s="2"/>
      <c r="E74" s="2"/>
      <c r="F74" s="2"/>
    </row>
    <row r="75" ht="18" customHeight="1" spans="1:6">
      <c r="A75" s="59"/>
      <c r="B75" s="56"/>
      <c r="C75" s="68"/>
      <c r="D75" s="2"/>
      <c r="E75" s="2"/>
      <c r="F75" s="2"/>
    </row>
    <row r="76" ht="18" customHeight="1" spans="1:6">
      <c r="A76" s="58"/>
      <c r="B76" s="56"/>
      <c r="C76" s="30"/>
      <c r="D76" s="2"/>
      <c r="E76" s="2"/>
      <c r="F76" s="2"/>
    </row>
    <row r="77" ht="18" customHeight="1" spans="1:6">
      <c r="A77" s="69"/>
      <c r="B77" s="70"/>
      <c r="C77" s="71"/>
      <c r="D77" s="2"/>
      <c r="E77" s="2"/>
      <c r="F77" s="2"/>
    </row>
    <row r="78" ht="18" customHeight="1" spans="1:6">
      <c r="A78" s="44" t="s">
        <v>413</v>
      </c>
      <c r="B78" s="45"/>
      <c r="C78" s="46">
        <f>C79+C80+C82+C83+C84+C85+C86+C87+C88</f>
        <v>3150</v>
      </c>
      <c r="D78" s="2"/>
      <c r="E78" s="2"/>
      <c r="F78" s="2"/>
    </row>
    <row r="79" ht="14.25" spans="1:4">
      <c r="A79" s="347">
        <v>42447</v>
      </c>
      <c r="B79" s="206" t="s">
        <v>529</v>
      </c>
      <c r="C79" s="231">
        <v>2377</v>
      </c>
      <c r="D79" s="351"/>
    </row>
    <row r="80" ht="14.25" spans="1:4">
      <c r="A80" s="347">
        <v>42454</v>
      </c>
      <c r="B80" s="206" t="s">
        <v>530</v>
      </c>
      <c r="C80" s="231">
        <v>773</v>
      </c>
      <c r="D80" s="351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9"/>
      <c r="B85" s="56"/>
      <c r="C85" s="68"/>
      <c r="D85" s="2"/>
      <c r="E85" s="2"/>
      <c r="F85" s="2"/>
    </row>
    <row r="86" ht="18" customHeight="1" spans="1:6">
      <c r="A86" s="59"/>
      <c r="B86" s="56"/>
      <c r="C86" s="68"/>
      <c r="D86" s="2"/>
      <c r="E86" s="2"/>
      <c r="F86" s="2"/>
    </row>
    <row r="87" ht="18" customHeight="1" spans="1:6">
      <c r="A87" s="59"/>
      <c r="B87" s="56"/>
      <c r="C87" s="68"/>
      <c r="D87" s="2"/>
      <c r="E87" s="2"/>
      <c r="F87" s="2"/>
    </row>
    <row r="88" ht="18" customHeight="1" spans="1:6">
      <c r="A88" s="50"/>
      <c r="B88" s="51"/>
      <c r="C88" s="46"/>
      <c r="D88" s="2"/>
      <c r="E88" s="2"/>
      <c r="F88" s="2"/>
    </row>
    <row r="89" ht="18" customHeight="1" spans="1:6">
      <c r="A89" s="44" t="s">
        <v>415</v>
      </c>
      <c r="B89" s="45"/>
      <c r="C89" s="46">
        <f>C90+C91+C92+C93+C94+C95+C96+C97+C98</f>
        <v>2391</v>
      </c>
      <c r="D89" s="2"/>
      <c r="E89" s="2"/>
      <c r="F89" s="2"/>
    </row>
    <row r="90" ht="18" customHeight="1" spans="1:6">
      <c r="A90" s="59">
        <v>42469</v>
      </c>
      <c r="B90" s="150" t="s">
        <v>531</v>
      </c>
      <c r="C90" s="60">
        <v>128</v>
      </c>
      <c r="D90" s="2"/>
      <c r="E90" s="2"/>
      <c r="F90" s="2"/>
    </row>
    <row r="91" ht="18" customHeight="1" spans="1:6">
      <c r="A91" s="59">
        <v>42498</v>
      </c>
      <c r="B91" s="150" t="s">
        <v>532</v>
      </c>
      <c r="C91" s="60">
        <v>370</v>
      </c>
      <c r="D91" s="2"/>
      <c r="E91" s="2"/>
      <c r="F91" s="2"/>
    </row>
    <row r="92" ht="18" customHeight="1" spans="1:6">
      <c r="A92" s="59">
        <v>42526</v>
      </c>
      <c r="B92" s="192" t="s">
        <v>533</v>
      </c>
      <c r="C92" s="60">
        <v>825</v>
      </c>
      <c r="D92" s="2"/>
      <c r="E92" s="2"/>
      <c r="F92" s="2"/>
    </row>
    <row r="93" ht="18" customHeight="1" spans="1:6">
      <c r="A93" s="59">
        <v>42561</v>
      </c>
      <c r="B93" s="127" t="s">
        <v>534</v>
      </c>
      <c r="C93" s="60">
        <v>1068</v>
      </c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59"/>
      <c r="B95" s="57"/>
      <c r="C95" s="60"/>
      <c r="D95" s="2"/>
      <c r="E95" s="2"/>
      <c r="F95" s="2"/>
    </row>
    <row r="96" ht="18" customHeight="1" spans="1:6">
      <c r="A96" s="59"/>
      <c r="B96" s="57"/>
      <c r="C96" s="60"/>
      <c r="D96" s="2"/>
      <c r="E96" s="2"/>
      <c r="F96" s="2"/>
    </row>
    <row r="97" ht="18" customHeight="1" spans="1:6">
      <c r="A97" s="59"/>
      <c r="B97" s="57"/>
      <c r="C97" s="60"/>
      <c r="D97" s="2"/>
      <c r="E97" s="2"/>
      <c r="F97" s="2"/>
    </row>
    <row r="98" ht="18" customHeight="1" spans="1:6">
      <c r="A98" s="72"/>
      <c r="B98" s="73"/>
      <c r="C98" s="49"/>
      <c r="D98" s="2"/>
      <c r="E98" s="2"/>
      <c r="F98" s="2"/>
    </row>
    <row r="99" ht="18" customHeight="1" spans="1:6">
      <c r="A99" s="74" t="s">
        <v>416</v>
      </c>
      <c r="B99" s="75"/>
      <c r="C99" s="46">
        <f>C100+C102+C101+C103+C104+C105+C106+C107+C108+C109</f>
        <v>549</v>
      </c>
      <c r="D99" s="76"/>
      <c r="E99" s="76"/>
      <c r="F99" s="76"/>
    </row>
    <row r="100" ht="18" customHeight="1" spans="1:6">
      <c r="A100" s="47">
        <v>42395</v>
      </c>
      <c r="B100" s="48" t="s">
        <v>535</v>
      </c>
      <c r="C100" s="30">
        <v>549</v>
      </c>
      <c r="D100" s="2"/>
      <c r="E100" s="2"/>
      <c r="F100" s="2"/>
    </row>
    <row r="101" ht="18" customHeight="1" spans="1:6">
      <c r="A101" s="58"/>
      <c r="B101" s="56"/>
      <c r="C101" s="30"/>
      <c r="D101" s="2"/>
      <c r="E101" s="2"/>
      <c r="F101" s="2"/>
    </row>
    <row r="102" ht="18" customHeight="1" spans="1:6">
      <c r="A102" s="58"/>
      <c r="B102" s="56"/>
      <c r="C102" s="30"/>
      <c r="D102" s="2"/>
      <c r="E102" s="2"/>
      <c r="F102" s="2"/>
    </row>
    <row r="103" ht="18" customHeight="1" spans="1:6">
      <c r="A103" s="58"/>
      <c r="B103" s="56"/>
      <c r="C103" s="30"/>
      <c r="D103" s="2"/>
      <c r="E103" s="2"/>
      <c r="F103" s="2"/>
    </row>
    <row r="104" ht="18" customHeight="1" spans="1:6">
      <c r="A104" s="58"/>
      <c r="B104" s="56"/>
      <c r="C104" s="30"/>
      <c r="D104" s="2"/>
      <c r="E104" s="2"/>
      <c r="F104" s="2"/>
    </row>
    <row r="105" ht="18" customHeight="1" spans="1:6">
      <c r="A105" s="58"/>
      <c r="B105" s="56"/>
      <c r="C105" s="30"/>
      <c r="D105" s="2"/>
      <c r="E105" s="2"/>
      <c r="F105" s="2"/>
    </row>
    <row r="106" ht="18" customHeight="1" spans="1:6">
      <c r="A106" s="58" t="s">
        <v>296</v>
      </c>
      <c r="B106" s="56"/>
      <c r="C106" s="30"/>
      <c r="D106" s="2"/>
      <c r="E106" s="2"/>
      <c r="F106" s="2"/>
    </row>
    <row r="107" ht="18" customHeight="1" spans="1:6">
      <c r="A107" s="59"/>
      <c r="B107" s="56"/>
      <c r="C107" s="30"/>
      <c r="D107" s="2"/>
      <c r="E107" s="2"/>
      <c r="F107" s="2"/>
    </row>
    <row r="108" ht="18" customHeight="1" spans="1:6">
      <c r="A108" s="58"/>
      <c r="B108" s="77"/>
      <c r="C108" s="30"/>
      <c r="D108" s="2"/>
      <c r="E108" s="2"/>
      <c r="F108" s="2"/>
    </row>
    <row r="109" ht="18" customHeight="1" spans="1:6">
      <c r="A109" s="72"/>
      <c r="B109" s="73"/>
      <c r="C109" s="49"/>
      <c r="D109" s="2"/>
      <c r="E109" s="2"/>
      <c r="F109" s="2"/>
    </row>
    <row r="110" ht="18" customHeight="1" spans="1:6">
      <c r="A110" s="44" t="s">
        <v>419</v>
      </c>
      <c r="B110" s="45"/>
      <c r="C110" s="46">
        <f>C111+C112+C113+C114+C115+C116+C117+C118+C119+C120+C121+C122+C123</f>
        <v>2256</v>
      </c>
      <c r="D110" s="2"/>
      <c r="E110" s="2"/>
      <c r="F110" s="2"/>
    </row>
    <row r="111" ht="18" customHeight="1" spans="1:6">
      <c r="A111" s="47">
        <v>42395</v>
      </c>
      <c r="B111" s="48" t="s">
        <v>536</v>
      </c>
      <c r="C111" s="60">
        <v>105</v>
      </c>
      <c r="D111" s="2"/>
      <c r="E111" s="2"/>
      <c r="F111" s="2"/>
    </row>
    <row r="112" ht="18" customHeight="1" spans="1:6">
      <c r="A112" s="124">
        <v>42542</v>
      </c>
      <c r="B112" s="156" t="s">
        <v>537</v>
      </c>
      <c r="C112" s="155">
        <v>15</v>
      </c>
      <c r="D112" s="2"/>
      <c r="E112" s="2"/>
      <c r="F112" s="2"/>
    </row>
    <row r="113" ht="18" customHeight="1" spans="1:6">
      <c r="A113" s="124">
        <v>42573</v>
      </c>
      <c r="B113" s="154" t="s">
        <v>538</v>
      </c>
      <c r="C113" s="155">
        <v>456</v>
      </c>
      <c r="D113" s="2"/>
      <c r="E113" s="2"/>
      <c r="F113" s="2"/>
    </row>
    <row r="114" ht="18" customHeight="1" spans="1:6">
      <c r="A114" s="124">
        <v>42609</v>
      </c>
      <c r="B114" s="154" t="s">
        <v>539</v>
      </c>
      <c r="C114" s="155">
        <v>180</v>
      </c>
      <c r="D114" s="2"/>
      <c r="E114" s="2"/>
      <c r="F114" s="2"/>
    </row>
    <row r="115" ht="18" customHeight="1" spans="1:6">
      <c r="A115" s="124">
        <v>42609</v>
      </c>
      <c r="B115" s="154" t="s">
        <v>540</v>
      </c>
      <c r="C115" s="155">
        <v>800</v>
      </c>
      <c r="D115" s="2"/>
      <c r="E115" s="2"/>
      <c r="F115" s="2"/>
    </row>
    <row r="116" ht="18" customHeight="1" spans="1:6">
      <c r="A116" s="124">
        <v>42654</v>
      </c>
      <c r="B116" s="125" t="s">
        <v>541</v>
      </c>
      <c r="C116" s="126">
        <v>700</v>
      </c>
      <c r="D116" s="2"/>
      <c r="E116" s="2"/>
      <c r="F116" s="2"/>
    </row>
    <row r="117" ht="18" customHeight="1" spans="1:6">
      <c r="A117" s="59"/>
      <c r="B117" s="56"/>
      <c r="C117" s="68"/>
      <c r="D117" s="2"/>
      <c r="E117" s="2"/>
      <c r="F117" s="2"/>
    </row>
    <row r="118" ht="18" customHeight="1" spans="1:6">
      <c r="A118" s="59"/>
      <c r="B118" s="56"/>
      <c r="C118" s="68"/>
      <c r="D118" s="2"/>
      <c r="E118" s="2"/>
      <c r="F118" s="2"/>
    </row>
    <row r="119" ht="18" customHeight="1" spans="1:6">
      <c r="A119" s="59"/>
      <c r="B119" s="56"/>
      <c r="C119" s="68"/>
      <c r="D119" s="2"/>
      <c r="E119" s="2"/>
      <c r="F119" s="2"/>
    </row>
    <row r="120" ht="18" customHeight="1" spans="1:6">
      <c r="A120" s="59"/>
      <c r="B120" s="56"/>
      <c r="C120" s="68"/>
      <c r="D120" s="2"/>
      <c r="E120" s="2"/>
      <c r="F120" s="2"/>
    </row>
    <row r="121" ht="18" customHeight="1" spans="1:6">
      <c r="A121" s="58"/>
      <c r="B121" s="57"/>
      <c r="C121" s="30"/>
      <c r="D121" s="2"/>
      <c r="E121" s="2"/>
      <c r="F121" s="2"/>
    </row>
    <row r="122" ht="18" customHeight="1" spans="1:6">
      <c r="A122" s="58"/>
      <c r="B122" s="57"/>
      <c r="C122" s="30"/>
      <c r="D122" s="2"/>
      <c r="E122" s="2"/>
      <c r="F122" s="2"/>
    </row>
    <row r="123" ht="18" customHeight="1" spans="1:6">
      <c r="A123" s="78"/>
      <c r="B123" s="79"/>
      <c r="C123" s="80"/>
      <c r="D123" s="2"/>
      <c r="E123" s="2"/>
      <c r="F123" s="2"/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3:C33"/>
    <mergeCell ref="A34:B34"/>
    <mergeCell ref="A35:B35"/>
    <mergeCell ref="A40:B40"/>
    <mergeCell ref="A41:B41"/>
    <mergeCell ref="A56:B56"/>
    <mergeCell ref="A66:B66"/>
    <mergeCell ref="A78:B78"/>
    <mergeCell ref="A89:B89"/>
    <mergeCell ref="A110:B110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D3" sqref="D3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1872</v>
      </c>
      <c r="C3" s="7" t="s">
        <v>367</v>
      </c>
      <c r="D3" s="8" t="s">
        <v>253</v>
      </c>
      <c r="E3" s="8" t="s">
        <v>23</v>
      </c>
      <c r="F3" s="9">
        <v>13970787078</v>
      </c>
    </row>
    <row r="4" spans="1:6">
      <c r="A4" s="5" t="s">
        <v>3</v>
      </c>
      <c r="B4" s="6" t="s">
        <v>251</v>
      </c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0.84990320417364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94454</v>
      </c>
      <c r="B13" s="20">
        <v>23541.79</v>
      </c>
      <c r="C13" s="21"/>
      <c r="D13" s="21">
        <f>A13+B13-C13</f>
        <v>117995.79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80285</v>
      </c>
      <c r="B15" s="22">
        <v>20000</v>
      </c>
      <c r="C15" s="15"/>
      <c r="D15" s="23">
        <f>A15+B15-C15</f>
        <v>100285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42608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42617</v>
      </c>
      <c r="C20" s="32">
        <v>35000</v>
      </c>
      <c r="D20" s="2"/>
      <c r="E20" s="2"/>
      <c r="F20" s="2"/>
    </row>
    <row r="21" spans="1:6">
      <c r="A21" s="8" t="s">
        <v>397</v>
      </c>
      <c r="B21" s="33" t="s">
        <v>1873</v>
      </c>
      <c r="C21" s="30">
        <v>40000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80000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20285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17483.5</v>
      </c>
      <c r="D34" s="2"/>
      <c r="E34" s="2"/>
      <c r="F34" s="2"/>
    </row>
    <row r="35" spans="1:6">
      <c r="A35" s="44" t="s">
        <v>403</v>
      </c>
      <c r="B35" s="45"/>
      <c r="C35" s="46">
        <f>C36+C45+C38+C39</f>
        <v>2200</v>
      </c>
      <c r="D35" s="2"/>
      <c r="E35" s="2"/>
      <c r="F35" s="2"/>
    </row>
    <row r="36" ht="14.25" spans="1:6">
      <c r="A36" s="136">
        <v>42626</v>
      </c>
      <c r="B36" s="125" t="s">
        <v>1874</v>
      </c>
      <c r="C36" s="137">
        <v>1200</v>
      </c>
      <c r="D36" s="2"/>
      <c r="E36" s="2"/>
      <c r="F36" s="2"/>
    </row>
    <row r="37" spans="1:6">
      <c r="A37" s="50" t="s">
        <v>523</v>
      </c>
      <c r="B37" s="81" t="s">
        <v>1875</v>
      </c>
      <c r="C37">
        <v>1000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15283.5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7000</v>
      </c>
      <c r="D41" s="2"/>
      <c r="E41" s="2"/>
      <c r="F41" s="2"/>
    </row>
    <row r="42" ht="14.25" spans="1:6">
      <c r="A42" s="90">
        <v>42667</v>
      </c>
      <c r="B42" s="97" t="s">
        <v>1876</v>
      </c>
      <c r="C42" s="113">
        <v>2500</v>
      </c>
      <c r="D42" s="2"/>
      <c r="E42" s="2"/>
      <c r="F42" s="2"/>
    </row>
    <row r="43" ht="14.25" spans="1:6">
      <c r="A43" s="90">
        <v>42667</v>
      </c>
      <c r="B43" s="89" t="s">
        <v>1877</v>
      </c>
      <c r="C43" s="113">
        <v>1500</v>
      </c>
      <c r="D43" s="2"/>
      <c r="E43" s="2"/>
      <c r="F43" s="2"/>
    </row>
    <row r="44" spans="1:6">
      <c r="A44" s="31" t="s">
        <v>669</v>
      </c>
      <c r="B44" s="92" t="s">
        <v>1878</v>
      </c>
      <c r="C44" s="32">
        <v>2000</v>
      </c>
      <c r="D44" s="2"/>
      <c r="E44" s="2"/>
      <c r="F44" s="2"/>
    </row>
    <row r="45" spans="1:6">
      <c r="A45" s="31" t="s">
        <v>310</v>
      </c>
      <c r="B45" s="81" t="s">
        <v>1879</v>
      </c>
      <c r="C45" s="112">
        <v>1000</v>
      </c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5871.5</v>
      </c>
      <c r="D76" s="2"/>
      <c r="E76" s="2"/>
      <c r="F76" s="2"/>
    </row>
    <row r="77" spans="1:6">
      <c r="A77" s="59" t="s">
        <v>1673</v>
      </c>
      <c r="B77" s="92" t="s">
        <v>1880</v>
      </c>
      <c r="C77" s="68">
        <v>5871.5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266</v>
      </c>
      <c r="D86" s="2"/>
      <c r="E86" s="2"/>
      <c r="F86" s="2"/>
    </row>
    <row r="87" spans="1:6">
      <c r="A87" s="59" t="s">
        <v>577</v>
      </c>
      <c r="B87" s="135" t="s">
        <v>1881</v>
      </c>
      <c r="C87" s="60">
        <v>266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2146</v>
      </c>
      <c r="D107" s="2"/>
      <c r="E107" s="2"/>
      <c r="F107" s="2"/>
    </row>
    <row r="108" spans="1:6">
      <c r="A108" s="47">
        <v>42641</v>
      </c>
      <c r="B108" s="138" t="s">
        <v>1882</v>
      </c>
      <c r="C108" s="60">
        <v>200</v>
      </c>
      <c r="D108" s="2"/>
      <c r="E108" s="2"/>
      <c r="F108" s="2"/>
    </row>
    <row r="109" spans="1:6">
      <c r="A109" s="47">
        <v>42641</v>
      </c>
      <c r="B109" s="138" t="s">
        <v>1883</v>
      </c>
      <c r="C109" s="60">
        <v>100</v>
      </c>
      <c r="D109" s="2"/>
      <c r="E109" s="2"/>
      <c r="F109" s="2"/>
    </row>
    <row r="110" spans="1:6">
      <c r="A110" s="47">
        <v>42641</v>
      </c>
      <c r="B110" s="139" t="s">
        <v>1884</v>
      </c>
      <c r="C110" s="60">
        <v>1050</v>
      </c>
      <c r="D110" s="2"/>
      <c r="E110" s="2"/>
      <c r="F110" s="2"/>
    </row>
    <row r="111" ht="14.25" spans="1:6">
      <c r="A111" s="140">
        <v>42673</v>
      </c>
      <c r="B111" s="141" t="s">
        <v>1885</v>
      </c>
      <c r="C111" s="142">
        <v>728</v>
      </c>
      <c r="D111" s="2"/>
      <c r="E111" s="2"/>
      <c r="F111" s="2"/>
    </row>
    <row r="112" spans="1:6">
      <c r="A112" s="59" t="s">
        <v>310</v>
      </c>
      <c r="B112" s="81" t="s">
        <v>1886</v>
      </c>
      <c r="C112" s="60">
        <v>68</v>
      </c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C24" sqref="C24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1887</v>
      </c>
      <c r="C3" s="7" t="s">
        <v>367</v>
      </c>
      <c r="D3" s="8" t="s">
        <v>260</v>
      </c>
      <c r="E3" s="8" t="s">
        <v>23</v>
      </c>
      <c r="F3" s="9">
        <v>18170142818</v>
      </c>
    </row>
    <row r="4" spans="1:6">
      <c r="A4" s="5" t="s">
        <v>3</v>
      </c>
      <c r="B4" s="6" t="s">
        <v>258</v>
      </c>
      <c r="C4" s="7" t="s">
        <v>368</v>
      </c>
      <c r="D4" s="10">
        <v>42620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262</v>
      </c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0.967938595267803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28" t="s">
        <v>1888</v>
      </c>
      <c r="F12" s="129"/>
    </row>
    <row r="13" spans="1:6">
      <c r="A13" s="20">
        <v>56058.29</v>
      </c>
      <c r="B13" s="20">
        <v>16000</v>
      </c>
      <c r="C13" s="21"/>
      <c r="D13" s="21">
        <f>A13+B13-C13</f>
        <v>72058.29</v>
      </c>
      <c r="E13" s="130" t="s">
        <v>1841</v>
      </c>
      <c r="F13" s="131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130" t="s">
        <v>1842</v>
      </c>
      <c r="F14" s="131"/>
    </row>
    <row r="15" spans="1:6">
      <c r="A15" s="13">
        <v>69748</v>
      </c>
      <c r="B15" s="22"/>
      <c r="C15" s="15"/>
      <c r="D15" s="23">
        <f>A15+B15-C15</f>
        <v>69748</v>
      </c>
      <c r="E15" s="132" t="s">
        <v>1843</v>
      </c>
      <c r="F15" s="133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42598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42621</v>
      </c>
      <c r="C20" s="32">
        <v>29860</v>
      </c>
      <c r="D20" s="2"/>
      <c r="E20" s="2"/>
      <c r="F20" s="2"/>
    </row>
    <row r="21" spans="1:6">
      <c r="A21" s="8" t="s">
        <v>397</v>
      </c>
      <c r="B21" s="33"/>
      <c r="C21" s="30" t="s">
        <v>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34860</v>
      </c>
      <c r="D24" s="2"/>
      <c r="E24" s="2"/>
      <c r="F24" s="2"/>
    </row>
    <row r="25" spans="1:6">
      <c r="A25" s="34" t="s">
        <v>401</v>
      </c>
      <c r="B25" s="34"/>
      <c r="C25" s="35">
        <f>D15-C24</f>
        <v>34888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11862.69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700</v>
      </c>
      <c r="D35" s="2"/>
      <c r="E35" s="2"/>
      <c r="F35" s="2"/>
    </row>
    <row r="36" ht="14.25" spans="1:6">
      <c r="A36" s="124">
        <v>42654</v>
      </c>
      <c r="B36" s="125" t="s">
        <v>1889</v>
      </c>
      <c r="C36" s="126">
        <v>700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11162.69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3350</v>
      </c>
      <c r="D41" s="2"/>
      <c r="E41" s="2"/>
      <c r="F41" s="2"/>
    </row>
    <row r="42" spans="1:6">
      <c r="A42" s="31" t="s">
        <v>1021</v>
      </c>
      <c r="B42" s="88" t="s">
        <v>1890</v>
      </c>
      <c r="C42" s="32">
        <v>1850</v>
      </c>
      <c r="D42" s="2"/>
      <c r="E42" s="2"/>
      <c r="F42" s="2"/>
    </row>
    <row r="43" spans="1:6">
      <c r="A43" s="53" t="s">
        <v>523</v>
      </c>
      <c r="B43" s="81" t="s">
        <v>1891</v>
      </c>
      <c r="C43" s="55">
        <v>1500</v>
      </c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350</v>
      </c>
      <c r="D54" s="2"/>
      <c r="E54" s="2"/>
      <c r="F54" s="2"/>
    </row>
    <row r="55" ht="14.25" spans="1:6">
      <c r="A55" s="59">
        <v>42669</v>
      </c>
      <c r="B55" s="134" t="s">
        <v>1892</v>
      </c>
      <c r="C55" s="62">
        <v>350</v>
      </c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4001</v>
      </c>
      <c r="D76" s="2"/>
      <c r="E76" s="2"/>
      <c r="F76" s="2"/>
    </row>
    <row r="77" spans="1:6">
      <c r="A77" s="59" t="s">
        <v>1673</v>
      </c>
      <c r="B77" s="92" t="s">
        <v>1893</v>
      </c>
      <c r="C77" s="68">
        <v>4001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128</v>
      </c>
      <c r="D86" s="2"/>
      <c r="E86" s="2"/>
      <c r="F86" s="2"/>
    </row>
    <row r="87" spans="1:6">
      <c r="A87" s="59" t="s">
        <v>577</v>
      </c>
      <c r="B87" s="135" t="s">
        <v>1894</v>
      </c>
      <c r="C87" s="60">
        <v>128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3333.69</v>
      </c>
      <c r="D107" s="2"/>
      <c r="E107" s="2"/>
      <c r="F107" s="2"/>
    </row>
    <row r="108" ht="14.25" spans="1:6">
      <c r="A108" s="124">
        <v>42654</v>
      </c>
      <c r="B108" s="125" t="s">
        <v>1895</v>
      </c>
      <c r="C108" s="126">
        <v>343</v>
      </c>
      <c r="D108" s="2"/>
      <c r="E108" s="2"/>
      <c r="F108" s="2"/>
    </row>
    <row r="109" ht="14.25" spans="1:6">
      <c r="A109" s="124">
        <v>42654</v>
      </c>
      <c r="B109" s="125" t="s">
        <v>1896</v>
      </c>
      <c r="C109" s="126">
        <v>160</v>
      </c>
      <c r="D109" s="2"/>
      <c r="E109" s="2"/>
      <c r="F109" s="2"/>
    </row>
    <row r="110" ht="14.25" spans="1:6">
      <c r="A110" s="124">
        <v>42654</v>
      </c>
      <c r="B110" s="125" t="s">
        <v>1897</v>
      </c>
      <c r="C110" s="126">
        <v>264</v>
      </c>
      <c r="D110" s="2"/>
      <c r="E110" s="2"/>
      <c r="F110" s="2"/>
    </row>
    <row r="111" ht="14.25" spans="1:6">
      <c r="A111" s="90">
        <v>42660</v>
      </c>
      <c r="B111" s="89" t="s">
        <v>1898</v>
      </c>
      <c r="C111" s="91">
        <v>328</v>
      </c>
      <c r="D111" s="2"/>
      <c r="E111" s="2"/>
      <c r="F111" s="2"/>
    </row>
    <row r="112" ht="14.25" spans="1:6">
      <c r="A112" s="90">
        <v>42660</v>
      </c>
      <c r="B112" s="89" t="s">
        <v>1899</v>
      </c>
      <c r="C112" s="91">
        <v>37.8</v>
      </c>
      <c r="D112" s="2"/>
      <c r="E112" s="2"/>
      <c r="F112" s="2"/>
    </row>
    <row r="113" spans="1:6">
      <c r="A113" s="59" t="s">
        <v>1021</v>
      </c>
      <c r="B113" s="88" t="s">
        <v>1900</v>
      </c>
      <c r="C113" s="68">
        <v>1362.89</v>
      </c>
      <c r="D113" s="2"/>
      <c r="E113" s="2"/>
      <c r="F113" s="2"/>
    </row>
    <row r="114" spans="1:6">
      <c r="A114" s="59" t="s">
        <v>310</v>
      </c>
      <c r="B114" s="98" t="s">
        <v>1901</v>
      </c>
      <c r="C114" s="68">
        <v>24</v>
      </c>
      <c r="D114" s="2"/>
      <c r="E114" s="2"/>
      <c r="F114" s="2"/>
    </row>
    <row r="115" spans="1:6">
      <c r="A115" s="59" t="s">
        <v>523</v>
      </c>
      <c r="B115" s="81" t="s">
        <v>1902</v>
      </c>
      <c r="C115" s="68">
        <v>814</v>
      </c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8">
    <mergeCell ref="A2:F2"/>
    <mergeCell ref="D7:F7"/>
    <mergeCell ref="A8:F8"/>
    <mergeCell ref="E12:F12"/>
    <mergeCell ref="E13:F13"/>
    <mergeCell ref="E14:F14"/>
    <mergeCell ref="E15:F15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B22" sqref="B22"/>
    </sheetView>
  </sheetViews>
  <sheetFormatPr defaultColWidth="9" defaultRowHeight="13.5" outlineLevelCol="5"/>
  <cols>
    <col min="1" max="1" width="12.625" customWidth="1"/>
    <col min="2" max="2" width="43.625" customWidth="1"/>
    <col min="3" max="3" width="16.375" customWidth="1"/>
    <col min="4" max="4" width="25.25" customWidth="1"/>
    <col min="5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123" t="s">
        <v>1903</v>
      </c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v>0.85</v>
      </c>
      <c r="C9" s="15" t="s">
        <v>375</v>
      </c>
      <c r="D9" s="14">
        <v>1200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56158.16</v>
      </c>
      <c r="B13" s="20"/>
      <c r="C13" s="21"/>
      <c r="D13" s="21">
        <f>A13+B13-C13</f>
        <v>56158.16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48585</v>
      </c>
      <c r="B15" s="22"/>
      <c r="C15" s="15"/>
      <c r="D15" s="23">
        <f>A15+B15-C15</f>
        <v>48585</v>
      </c>
      <c r="E15" s="22"/>
      <c r="F15" s="22"/>
    </row>
    <row r="16" spans="1:6">
      <c r="A16" s="24"/>
      <c r="B16" s="25"/>
      <c r="C16" s="26"/>
      <c r="D16" s="27" t="s">
        <v>1904</v>
      </c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42612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42639</v>
      </c>
      <c r="C20" s="32">
        <v>20000</v>
      </c>
      <c r="D20" s="2"/>
      <c r="E20" s="2"/>
      <c r="F20" s="2"/>
    </row>
    <row r="21" spans="1:6">
      <c r="A21" s="8" t="s">
        <v>397</v>
      </c>
      <c r="B21" s="33">
        <v>11.3</v>
      </c>
      <c r="C21" s="30">
        <v>8460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33460</v>
      </c>
      <c r="D24" s="2"/>
      <c r="E24" s="2"/>
      <c r="F24" s="2"/>
    </row>
    <row r="25" spans="1:6">
      <c r="A25" s="34" t="s">
        <v>401</v>
      </c>
      <c r="B25" s="34"/>
      <c r="C25" s="35">
        <f>D15-C24</f>
        <v>15125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11276.5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600</v>
      </c>
      <c r="D35" s="2"/>
      <c r="E35" s="2"/>
      <c r="F35" s="2"/>
    </row>
    <row r="36" ht="14.25" spans="1:6">
      <c r="A36" s="124">
        <v>42654</v>
      </c>
      <c r="B36" s="125" t="s">
        <v>1905</v>
      </c>
      <c r="C36" s="126">
        <v>600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10676.5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4000</v>
      </c>
      <c r="D41" s="2"/>
      <c r="E41" s="2"/>
      <c r="F41" s="2"/>
    </row>
    <row r="42" spans="1:6">
      <c r="A42" s="31" t="s">
        <v>310</v>
      </c>
      <c r="B42" s="98" t="s">
        <v>1906</v>
      </c>
      <c r="C42" s="32">
        <v>2000</v>
      </c>
      <c r="D42" s="2"/>
      <c r="E42" s="2"/>
      <c r="F42" s="2"/>
    </row>
    <row r="43" spans="1:6">
      <c r="A43" s="31" t="s">
        <v>310</v>
      </c>
      <c r="B43" s="98" t="s">
        <v>1907</v>
      </c>
      <c r="C43" s="55">
        <v>2000</v>
      </c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783</v>
      </c>
      <c r="D54" s="2"/>
      <c r="E54" s="2"/>
      <c r="F54" s="2"/>
    </row>
    <row r="55" ht="14.25" spans="1:6">
      <c r="A55" s="59">
        <v>42669</v>
      </c>
      <c r="B55" s="127" t="s">
        <v>1908</v>
      </c>
      <c r="C55" s="62">
        <v>783</v>
      </c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4143.5</v>
      </c>
      <c r="D76" s="2"/>
      <c r="E76" s="2"/>
      <c r="F76" s="2"/>
    </row>
    <row r="77" spans="1:6">
      <c r="A77" s="59" t="s">
        <v>1673</v>
      </c>
      <c r="B77" s="92" t="s">
        <v>1909</v>
      </c>
      <c r="C77" s="68">
        <v>4143.5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1750</v>
      </c>
      <c r="D107" s="2"/>
      <c r="E107" s="2"/>
      <c r="F107" s="2"/>
    </row>
    <row r="108" ht="14.25" spans="1:6">
      <c r="A108" s="124">
        <v>42654</v>
      </c>
      <c r="B108" s="125" t="s">
        <v>1910</v>
      </c>
      <c r="C108" s="126">
        <v>968.5</v>
      </c>
      <c r="D108" s="2"/>
      <c r="E108" s="2"/>
      <c r="F108" s="2"/>
    </row>
    <row r="109" ht="14.25" spans="1:6">
      <c r="A109" s="124">
        <v>42654</v>
      </c>
      <c r="B109" s="125" t="s">
        <v>1911</v>
      </c>
      <c r="C109" s="126">
        <v>116</v>
      </c>
      <c r="D109" s="2"/>
      <c r="E109" s="2"/>
      <c r="F109" s="2"/>
    </row>
    <row r="110" ht="14.25" spans="1:6">
      <c r="A110" s="124">
        <v>42654</v>
      </c>
      <c r="B110" s="125" t="s">
        <v>1912</v>
      </c>
      <c r="C110" s="126">
        <v>200</v>
      </c>
      <c r="D110" s="2"/>
      <c r="E110" s="2"/>
      <c r="F110" s="2"/>
    </row>
    <row r="111" spans="1:6">
      <c r="A111" s="59" t="s">
        <v>306</v>
      </c>
      <c r="B111" s="115" t="s">
        <v>1913</v>
      </c>
      <c r="C111" s="60">
        <v>19</v>
      </c>
      <c r="D111" s="2"/>
      <c r="E111" s="2"/>
      <c r="F111" s="2"/>
    </row>
    <row r="112" spans="1:6">
      <c r="A112" s="59" t="s">
        <v>310</v>
      </c>
      <c r="B112" s="98" t="s">
        <v>1914</v>
      </c>
      <c r="C112" s="60">
        <v>446.5</v>
      </c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F10" sqref="F1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ht="14.25" spans="1:6">
      <c r="A3" s="5" t="s">
        <v>21</v>
      </c>
      <c r="B3" s="120" t="s">
        <v>269</v>
      </c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 t="s">
        <v>268</v>
      </c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0.873970503311131</v>
      </c>
      <c r="C9" s="15" t="s">
        <v>375</v>
      </c>
      <c r="D9" s="14">
        <v>1600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135588.1</v>
      </c>
      <c r="B13" s="20"/>
      <c r="C13" s="21"/>
      <c r="D13" s="21">
        <f>A13+B13-C13</f>
        <v>135588.1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118500</v>
      </c>
      <c r="B15" s="22"/>
      <c r="C15" s="15"/>
      <c r="D15" s="23">
        <f>A15+B15-C15</f>
        <v>118500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42624</v>
      </c>
      <c r="C19" s="32">
        <v>3000</v>
      </c>
      <c r="D19" s="2"/>
      <c r="E19" s="2"/>
      <c r="F19" s="2"/>
    </row>
    <row r="20" spans="1:6">
      <c r="A20" s="8" t="s">
        <v>396</v>
      </c>
      <c r="B20" s="33">
        <v>42639</v>
      </c>
      <c r="C20" s="32">
        <v>50000</v>
      </c>
      <c r="D20" s="2" t="s">
        <v>1915</v>
      </c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53000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65500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8849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1200</v>
      </c>
      <c r="D35" s="2"/>
      <c r="E35" s="2"/>
      <c r="F35" s="2"/>
    </row>
    <row r="36" ht="14.25" spans="1:6">
      <c r="A36" s="90">
        <v>42660</v>
      </c>
      <c r="B36" s="89" t="s">
        <v>1916</v>
      </c>
      <c r="C36" s="91">
        <v>1200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7649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2500</v>
      </c>
      <c r="D41" s="2"/>
      <c r="E41" s="2"/>
      <c r="F41" s="2"/>
    </row>
    <row r="42" spans="1:6">
      <c r="A42" s="31" t="s">
        <v>523</v>
      </c>
      <c r="B42" s="81" t="s">
        <v>1917</v>
      </c>
      <c r="C42" s="32">
        <v>2500</v>
      </c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SUM(C108:C110)</f>
        <v>5149</v>
      </c>
      <c r="D107" s="2"/>
      <c r="E107" s="2"/>
      <c r="F107" s="2"/>
    </row>
    <row r="108" ht="14.25" spans="1:6">
      <c r="A108" s="90">
        <v>42660</v>
      </c>
      <c r="B108" s="121" t="s">
        <v>1918</v>
      </c>
      <c r="C108" s="91">
        <v>200</v>
      </c>
      <c r="D108" s="2"/>
      <c r="E108" s="2"/>
      <c r="F108" s="2"/>
    </row>
    <row r="109" ht="14.25" spans="1:6">
      <c r="A109" s="117" t="s">
        <v>1673</v>
      </c>
      <c r="B109" s="122" t="s">
        <v>1919</v>
      </c>
      <c r="C109" s="119">
        <v>4512</v>
      </c>
      <c r="D109" s="2"/>
      <c r="E109" s="2"/>
      <c r="F109" s="2"/>
    </row>
    <row r="110" spans="1:6">
      <c r="A110" s="59" t="s">
        <v>310</v>
      </c>
      <c r="B110" s="98" t="s">
        <v>1920</v>
      </c>
      <c r="C110" s="60">
        <v>437</v>
      </c>
      <c r="D110" s="2"/>
      <c r="E110" s="2"/>
      <c r="F110" s="2"/>
    </row>
    <row r="111" spans="1:6">
      <c r="A111" s="59" t="s">
        <v>523</v>
      </c>
      <c r="B111" s="81" t="s">
        <v>1921</v>
      </c>
      <c r="C111" s="96">
        <v>880</v>
      </c>
      <c r="D111" s="2"/>
      <c r="E111" s="2"/>
      <c r="F111" s="2"/>
    </row>
    <row r="112" spans="1:6">
      <c r="A112" s="59" t="s">
        <v>523</v>
      </c>
      <c r="B112" s="81" t="s">
        <v>1922</v>
      </c>
      <c r="C112" s="96">
        <v>2700</v>
      </c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2"/>
  <sheetViews>
    <sheetView workbookViewId="0">
      <selection activeCell="C25" sqref="C25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4" t="s">
        <v>366</v>
      </c>
      <c r="B3" s="4"/>
      <c r="C3" s="4"/>
      <c r="D3" s="4"/>
      <c r="E3" s="4"/>
      <c r="F3" s="4"/>
    </row>
    <row r="4" spans="1:6">
      <c r="A4" s="5" t="s">
        <v>21</v>
      </c>
      <c r="B4" s="6" t="s">
        <v>1923</v>
      </c>
      <c r="C4" s="7" t="s">
        <v>367</v>
      </c>
      <c r="D4" s="8" t="s">
        <v>274</v>
      </c>
      <c r="E4" s="8" t="s">
        <v>23</v>
      </c>
      <c r="F4" s="9">
        <v>18970716190</v>
      </c>
    </row>
    <row r="5" spans="1:6">
      <c r="A5" s="5" t="s">
        <v>3</v>
      </c>
      <c r="B5" s="6"/>
      <c r="C5" s="7" t="s">
        <v>368</v>
      </c>
      <c r="D5" s="10">
        <v>42640</v>
      </c>
      <c r="E5" s="8" t="s">
        <v>369</v>
      </c>
      <c r="F5" s="8"/>
    </row>
    <row r="6" spans="1:6">
      <c r="A6" s="5" t="s">
        <v>370</v>
      </c>
      <c r="B6" s="11">
        <v>30</v>
      </c>
      <c r="C6" s="7" t="s">
        <v>371</v>
      </c>
      <c r="D6" s="10"/>
      <c r="E6" s="8" t="s">
        <v>372</v>
      </c>
      <c r="F6" s="8"/>
    </row>
    <row r="7" spans="1:6">
      <c r="A7" s="5" t="s">
        <v>10</v>
      </c>
      <c r="B7" s="8"/>
      <c r="C7" s="7" t="s">
        <v>9</v>
      </c>
      <c r="D7" s="12" t="s">
        <v>38</v>
      </c>
      <c r="E7" s="8" t="s">
        <v>11</v>
      </c>
      <c r="F7" s="8"/>
    </row>
    <row r="8" spans="1:6">
      <c r="A8" s="5" t="s">
        <v>373</v>
      </c>
      <c r="B8" s="8"/>
      <c r="C8" s="7" t="s">
        <v>20</v>
      </c>
      <c r="D8" s="12"/>
      <c r="E8" s="12"/>
      <c r="F8" s="12"/>
    </row>
    <row r="9" spans="1:6">
      <c r="A9" s="12"/>
      <c r="B9" s="12"/>
      <c r="C9" s="12"/>
      <c r="D9" s="12"/>
      <c r="E9" s="12"/>
      <c r="F9" s="12"/>
    </row>
    <row r="10" spans="1:6">
      <c r="A10" s="13" t="s">
        <v>374</v>
      </c>
      <c r="B10" s="14">
        <f>D16/D14</f>
        <v>0.958378102729786</v>
      </c>
      <c r="C10" s="15" t="s">
        <v>375</v>
      </c>
      <c r="D10" s="14">
        <v>0</v>
      </c>
      <c r="E10" s="14" t="s">
        <v>376</v>
      </c>
      <c r="F10" s="14">
        <v>0</v>
      </c>
    </row>
    <row r="11" spans="1:6">
      <c r="A11" s="13" t="s">
        <v>377</v>
      </c>
      <c r="B11" s="14"/>
      <c r="C11" s="15" t="s">
        <v>378</v>
      </c>
      <c r="D11" s="14"/>
      <c r="E11" s="14"/>
      <c r="F11" s="14"/>
    </row>
    <row r="12" spans="1:6">
      <c r="A12" s="13" t="s">
        <v>379</v>
      </c>
      <c r="B12" s="14"/>
      <c r="C12" s="15" t="s">
        <v>380</v>
      </c>
      <c r="D12" s="16"/>
      <c r="E12" s="17" t="s">
        <v>381</v>
      </c>
      <c r="F12" s="16">
        <v>0</v>
      </c>
    </row>
    <row r="13" spans="1:6">
      <c r="A13" s="18" t="s">
        <v>382</v>
      </c>
      <c r="B13" s="18" t="s">
        <v>383</v>
      </c>
      <c r="C13" s="19" t="s">
        <v>384</v>
      </c>
      <c r="D13" s="18" t="s">
        <v>385</v>
      </c>
      <c r="E13" s="106" t="s">
        <v>1924</v>
      </c>
      <c r="F13" s="107"/>
    </row>
    <row r="14" spans="1:6">
      <c r="A14" s="20">
        <v>102666.84</v>
      </c>
      <c r="B14" s="20">
        <f>17718.42+9000</f>
        <v>26718.42</v>
      </c>
      <c r="C14" s="21"/>
      <c r="D14" s="21">
        <f>A14+B14-C14</f>
        <v>129385.26</v>
      </c>
      <c r="E14" s="108"/>
      <c r="F14" s="109"/>
    </row>
    <row r="15" spans="1:6">
      <c r="A15" s="18" t="s">
        <v>387</v>
      </c>
      <c r="B15" s="18" t="s">
        <v>388</v>
      </c>
      <c r="C15" s="19" t="s">
        <v>389</v>
      </c>
      <c r="D15" s="18" t="s">
        <v>390</v>
      </c>
      <c r="E15" s="108"/>
      <c r="F15" s="109"/>
    </row>
    <row r="16" spans="1:6">
      <c r="A16" s="13">
        <v>100000</v>
      </c>
      <c r="B16" s="22">
        <f>15000+9000</f>
        <v>24000</v>
      </c>
      <c r="C16" s="15"/>
      <c r="D16" s="23">
        <f>A16+B16-C16</f>
        <v>124000</v>
      </c>
      <c r="E16" s="110"/>
      <c r="F16" s="111"/>
    </row>
    <row r="17" spans="1:6">
      <c r="A17" s="24"/>
      <c r="B17" s="25"/>
      <c r="C17" s="26"/>
      <c r="D17" s="27"/>
      <c r="E17" s="27"/>
      <c r="F17" s="27"/>
    </row>
    <row r="18" spans="1:6">
      <c r="A18" s="28" t="s">
        <v>391</v>
      </c>
      <c r="B18" s="28"/>
      <c r="C18" s="28"/>
      <c r="D18" s="29"/>
      <c r="E18" s="29"/>
      <c r="F18" s="29"/>
    </row>
    <row r="19" spans="1:6">
      <c r="A19" s="8" t="s">
        <v>392</v>
      </c>
      <c r="B19" s="8" t="s">
        <v>393</v>
      </c>
      <c r="C19" s="30" t="s">
        <v>394</v>
      </c>
      <c r="D19" s="2"/>
      <c r="E19" s="2"/>
      <c r="F19" s="2"/>
    </row>
    <row r="20" spans="1:6">
      <c r="A20" s="8" t="s">
        <v>395</v>
      </c>
      <c r="B20" s="31">
        <v>42605</v>
      </c>
      <c r="C20" s="32">
        <v>3000</v>
      </c>
      <c r="D20" s="2"/>
      <c r="E20" s="2"/>
      <c r="F20" s="2"/>
    </row>
    <row r="21" spans="1:6">
      <c r="A21" s="8" t="s">
        <v>396</v>
      </c>
      <c r="B21" s="33">
        <v>42653</v>
      </c>
      <c r="C21" s="32">
        <v>40000</v>
      </c>
      <c r="D21" s="2"/>
      <c r="E21" s="2"/>
      <c r="F21" s="2"/>
    </row>
    <row r="22" spans="1:6">
      <c r="A22" s="8" t="s">
        <v>397</v>
      </c>
      <c r="B22" s="33">
        <v>42669</v>
      </c>
      <c r="C22" s="30">
        <v>35000</v>
      </c>
      <c r="D22" s="2"/>
      <c r="E22" s="2"/>
      <c r="F22" s="2"/>
    </row>
    <row r="23" spans="1:6">
      <c r="A23" s="8" t="s">
        <v>398</v>
      </c>
      <c r="B23" s="33" t="s">
        <v>1774</v>
      </c>
      <c r="C23" s="30">
        <v>30000</v>
      </c>
      <c r="D23" s="2"/>
      <c r="E23" s="2"/>
      <c r="F23" s="2"/>
    </row>
    <row r="24" spans="1:6">
      <c r="A24" s="8" t="s">
        <v>399</v>
      </c>
      <c r="B24" s="33"/>
      <c r="C24" s="30"/>
      <c r="D24" s="2"/>
      <c r="E24" s="2"/>
      <c r="F24" s="2"/>
    </row>
    <row r="25" spans="1:6">
      <c r="A25" s="8" t="s">
        <v>400</v>
      </c>
      <c r="B25" s="12"/>
      <c r="C25" s="30">
        <f>SUM(C20:C24)</f>
        <v>108000</v>
      </c>
      <c r="D25" s="2"/>
      <c r="E25" s="2"/>
      <c r="F25" s="2"/>
    </row>
    <row r="26" spans="1:6">
      <c r="A26" s="34" t="s">
        <v>401</v>
      </c>
      <c r="B26" s="34"/>
      <c r="C26" s="35">
        <f>D16-C25</f>
        <v>16000</v>
      </c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C35+C42</f>
        <v>46327</v>
      </c>
      <c r="D34" s="2"/>
      <c r="E34" s="2"/>
      <c r="F34" s="2"/>
    </row>
    <row r="35" spans="1:6">
      <c r="A35" s="44" t="s">
        <v>403</v>
      </c>
      <c r="B35" s="45"/>
      <c r="C35" s="46">
        <f>SUM(C36:C41)</f>
        <v>4625</v>
      </c>
      <c r="D35" s="2"/>
      <c r="E35" s="2"/>
      <c r="F35" s="2"/>
    </row>
    <row r="36" ht="14.25" spans="1:6">
      <c r="A36" s="90">
        <v>42660</v>
      </c>
      <c r="B36" s="89" t="s">
        <v>1925</v>
      </c>
      <c r="C36" s="91">
        <v>1000</v>
      </c>
      <c r="D36" s="2"/>
      <c r="E36" s="2"/>
      <c r="F36" s="2"/>
    </row>
    <row r="37" spans="1:6">
      <c r="A37" s="50" t="s">
        <v>669</v>
      </c>
      <c r="B37" s="105" t="s">
        <v>1926</v>
      </c>
      <c r="C37" s="112">
        <v>875</v>
      </c>
      <c r="D37" s="2"/>
      <c r="E37" s="2"/>
      <c r="F37" s="2"/>
    </row>
    <row r="38" spans="1:6">
      <c r="A38" s="50" t="s">
        <v>310</v>
      </c>
      <c r="B38" s="81" t="s">
        <v>1927</v>
      </c>
      <c r="C38" s="112">
        <v>2750</v>
      </c>
      <c r="D38" s="2"/>
      <c r="E38" s="2"/>
      <c r="F38" s="2"/>
    </row>
    <row r="39" spans="1:6">
      <c r="A39" s="50"/>
      <c r="B39" s="2"/>
      <c r="C39" s="2"/>
      <c r="D39" s="2"/>
      <c r="E39" s="2"/>
      <c r="F39" s="2"/>
    </row>
    <row r="40" spans="1:6">
      <c r="A40" s="50"/>
      <c r="B40" s="2"/>
      <c r="C40" s="2"/>
      <c r="D40" s="2"/>
      <c r="E40" s="2"/>
      <c r="F40" s="2"/>
    </row>
    <row r="41" spans="1:6">
      <c r="A41" s="50"/>
      <c r="B41" s="51"/>
      <c r="C41" s="46"/>
      <c r="D41" s="2"/>
      <c r="E41" s="2"/>
      <c r="F41" s="2"/>
    </row>
    <row r="42" spans="1:6">
      <c r="A42" s="44" t="s">
        <v>405</v>
      </c>
      <c r="B42" s="45"/>
      <c r="C42" s="46">
        <f>C43+C56+C66+C78+C88+C98+C109</f>
        <v>41702</v>
      </c>
      <c r="D42" s="2"/>
      <c r="E42" s="2"/>
      <c r="F42" s="2"/>
    </row>
    <row r="43" spans="1:6">
      <c r="A43" s="44" t="s">
        <v>406</v>
      </c>
      <c r="B43" s="45"/>
      <c r="C43" s="46">
        <f>C44+C45+C46+C47+C48+C49+C50+C51+C52+C53+C54+C55</f>
        <v>14000</v>
      </c>
      <c r="D43" s="2"/>
      <c r="E43" s="2"/>
      <c r="F43" s="2"/>
    </row>
    <row r="44" ht="14.25" spans="1:6">
      <c r="A44" s="90">
        <v>42667</v>
      </c>
      <c r="B44" s="89" t="s">
        <v>1928</v>
      </c>
      <c r="C44" s="113">
        <v>4000</v>
      </c>
      <c r="D44" s="2"/>
      <c r="E44" s="2"/>
      <c r="F44" s="2"/>
    </row>
    <row r="45" spans="1:6">
      <c r="A45" s="53" t="s">
        <v>669</v>
      </c>
      <c r="B45" s="105" t="s">
        <v>1929</v>
      </c>
      <c r="C45" s="55">
        <v>4000</v>
      </c>
      <c r="D45" s="2"/>
      <c r="E45" s="2"/>
      <c r="F45" s="2"/>
    </row>
    <row r="46" spans="1:6">
      <c r="A46" s="31" t="s">
        <v>306</v>
      </c>
      <c r="B46" s="114" t="s">
        <v>1930</v>
      </c>
      <c r="C46" s="32">
        <v>3000</v>
      </c>
      <c r="D46" s="2"/>
      <c r="E46" s="2"/>
      <c r="F46" s="2"/>
    </row>
    <row r="47" spans="1:6">
      <c r="A47" s="31" t="s">
        <v>310</v>
      </c>
      <c r="B47" s="115" t="s">
        <v>1931</v>
      </c>
      <c r="C47" s="32">
        <v>3000</v>
      </c>
      <c r="D47" s="2"/>
      <c r="E47" s="2"/>
      <c r="F47" s="2"/>
    </row>
    <row r="48" spans="1:6">
      <c r="A48" s="31"/>
      <c r="B48" s="52"/>
      <c r="C48" s="32"/>
      <c r="D48" s="2"/>
      <c r="E48" s="2"/>
      <c r="F48" s="2"/>
    </row>
    <row r="49" spans="1:6">
      <c r="A49" s="31"/>
      <c r="B49" s="52"/>
      <c r="C49" s="32"/>
      <c r="D49" s="2"/>
      <c r="E49" s="2"/>
      <c r="F49" s="2"/>
    </row>
    <row r="50" spans="1:6">
      <c r="A50" s="31"/>
      <c r="B50" s="56"/>
      <c r="C50" s="32"/>
      <c r="D50" s="2"/>
      <c r="E50" s="2"/>
      <c r="F50" s="2"/>
    </row>
    <row r="51" spans="1:6">
      <c r="A51" s="31"/>
      <c r="B51" s="56"/>
      <c r="C51" s="32"/>
      <c r="D51" s="2"/>
      <c r="E51" s="2"/>
      <c r="F51" s="2"/>
    </row>
    <row r="52" spans="1:6">
      <c r="A52" s="31"/>
      <c r="B52" s="57"/>
      <c r="C52" s="32"/>
      <c r="D52" s="2"/>
      <c r="E52" s="2"/>
      <c r="F52" s="2"/>
    </row>
    <row r="53" spans="1:6">
      <c r="A53" s="31"/>
      <c r="B53" s="57"/>
      <c r="C53" s="32"/>
      <c r="D53" s="2"/>
      <c r="E53" s="2"/>
      <c r="F53" s="2"/>
    </row>
    <row r="54" spans="1:6">
      <c r="A54" s="58"/>
      <c r="B54" s="57"/>
      <c r="C54" s="30"/>
      <c r="D54" s="2"/>
      <c r="E54" s="2"/>
      <c r="F54" s="2"/>
    </row>
    <row r="55" spans="1:6">
      <c r="A55" s="59"/>
      <c r="B55" s="57"/>
      <c r="C55" s="60"/>
      <c r="D55" s="2"/>
      <c r="E55" s="2"/>
      <c r="F55" s="2"/>
    </row>
    <row r="56" spans="1:6">
      <c r="A56" s="44" t="s">
        <v>408</v>
      </c>
      <c r="B56" s="45"/>
      <c r="C56" s="46">
        <f>C57+C58+C60+C59+C61+C62+C63+C64+C65</f>
        <v>0</v>
      </c>
      <c r="D56" s="2"/>
      <c r="E56" s="2"/>
      <c r="F56" s="2"/>
    </row>
    <row r="57" ht="14.25" spans="1:6">
      <c r="A57" s="59"/>
      <c r="B57" s="61"/>
      <c r="C57" s="62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6.5" spans="1:6">
      <c r="A61" s="58"/>
      <c r="B61" s="57"/>
      <c r="C61" s="63"/>
      <c r="D61" s="2"/>
      <c r="E61" s="2"/>
      <c r="F61" s="2"/>
    </row>
    <row r="62" ht="16.5" spans="1:6">
      <c r="A62" s="58"/>
      <c r="B62" s="57"/>
      <c r="C62" s="63"/>
      <c r="D62" s="2"/>
      <c r="E62" s="2"/>
      <c r="F62" s="2"/>
    </row>
    <row r="63" ht="14.25" spans="1:6">
      <c r="A63" s="58"/>
      <c r="B63" s="64"/>
      <c r="C63" s="30"/>
      <c r="D63" s="2"/>
      <c r="E63" s="2"/>
      <c r="F63" s="2"/>
    </row>
    <row r="64" ht="14.25" spans="1:6">
      <c r="A64" s="58"/>
      <c r="B64" s="64"/>
      <c r="C64" s="30"/>
      <c r="D64" s="2"/>
      <c r="E64" s="2"/>
      <c r="F64" s="2"/>
    </row>
    <row r="65" spans="1:6">
      <c r="A65" s="65"/>
      <c r="B65" s="66"/>
      <c r="C65" s="67"/>
      <c r="D65" s="2"/>
      <c r="E65" s="2"/>
      <c r="F65" s="2"/>
    </row>
    <row r="66" spans="1:6">
      <c r="A66" s="44" t="s">
        <v>412</v>
      </c>
      <c r="B66" s="45"/>
      <c r="C66" s="46">
        <f>C67+C68+C69+C70+C71+C72+C73+C74+C75+C76+C77</f>
        <v>0</v>
      </c>
      <c r="D66" s="2"/>
      <c r="E66" s="2"/>
      <c r="F66" s="2"/>
    </row>
    <row r="67" spans="1:6">
      <c r="A67" s="59"/>
      <c r="B67" s="57"/>
      <c r="C67" s="60"/>
      <c r="D67" s="2"/>
      <c r="E67" s="2"/>
      <c r="F67" s="2"/>
    </row>
    <row r="68" spans="1:6">
      <c r="A68" s="59"/>
      <c r="B68" s="56"/>
      <c r="C68" s="68"/>
      <c r="D68" s="2"/>
      <c r="E68" s="2"/>
      <c r="F68" s="2"/>
    </row>
    <row r="69" spans="1:6">
      <c r="A69" s="59"/>
      <c r="B69" s="56"/>
      <c r="C69" s="68"/>
      <c r="D69" s="2"/>
      <c r="E69" s="2"/>
      <c r="F69" s="2"/>
    </row>
    <row r="70" spans="1:6">
      <c r="A70" s="59"/>
      <c r="B70" s="57"/>
      <c r="C70" s="68"/>
      <c r="D70" s="2"/>
      <c r="E70" s="2"/>
      <c r="F70" s="2"/>
    </row>
    <row r="71" spans="1:6">
      <c r="A71" s="58"/>
      <c r="B71" s="57"/>
      <c r="C71" s="30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9"/>
      <c r="B74" s="56"/>
      <c r="C74" s="68"/>
      <c r="D74" s="2"/>
      <c r="E74" s="2"/>
      <c r="F74" s="2"/>
    </row>
    <row r="75" spans="1:6">
      <c r="A75" s="59"/>
      <c r="B75" s="56"/>
      <c r="C75" s="68"/>
      <c r="D75" s="2"/>
      <c r="E75" s="2"/>
      <c r="F75" s="2"/>
    </row>
    <row r="76" spans="1:6">
      <c r="A76" s="58"/>
      <c r="B76" s="56"/>
      <c r="C76" s="30"/>
      <c r="D76" s="2"/>
      <c r="E76" s="2"/>
      <c r="F76" s="2"/>
    </row>
    <row r="77" spans="1:6">
      <c r="A77" s="69"/>
      <c r="B77" s="70"/>
      <c r="C77" s="71"/>
      <c r="D77" s="2"/>
      <c r="E77" s="2"/>
      <c r="F77" s="2"/>
    </row>
    <row r="78" spans="1:6">
      <c r="A78" s="44" t="s">
        <v>413</v>
      </c>
      <c r="B78" s="45"/>
      <c r="C78" s="46">
        <f>C79+C80+C81+C82+C83+C84+C85+C86+C87</f>
        <v>0</v>
      </c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9"/>
      <c r="B85" s="56"/>
      <c r="C85" s="68"/>
      <c r="D85" s="2"/>
      <c r="E85" s="2"/>
      <c r="F85" s="2"/>
    </row>
    <row r="86" spans="1:6">
      <c r="A86" s="59"/>
      <c r="B86" s="56"/>
      <c r="C86" s="68"/>
      <c r="D86" s="2"/>
      <c r="E86" s="2"/>
      <c r="F86" s="2"/>
    </row>
    <row r="87" spans="1:6">
      <c r="A87" s="50"/>
      <c r="B87" s="51"/>
      <c r="C87" s="46"/>
      <c r="D87" s="2"/>
      <c r="E87" s="2"/>
      <c r="F87" s="2"/>
    </row>
    <row r="88" spans="1:6">
      <c r="A88" s="44" t="s">
        <v>415</v>
      </c>
      <c r="B88" s="45"/>
      <c r="C88" s="46">
        <f>C89+C90+C91+C92+C93+C94+C95+C96+C97</f>
        <v>3236</v>
      </c>
      <c r="D88" s="2"/>
      <c r="E88" s="2"/>
      <c r="F88" s="2"/>
    </row>
    <row r="89" spans="1:6">
      <c r="A89" s="59" t="s">
        <v>1774</v>
      </c>
      <c r="B89" s="116" t="s">
        <v>1932</v>
      </c>
      <c r="C89" s="60">
        <v>3236</v>
      </c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59"/>
      <c r="B95" s="57"/>
      <c r="C95" s="60"/>
      <c r="D95" s="2"/>
      <c r="E95" s="2"/>
      <c r="F95" s="2"/>
    </row>
    <row r="96" spans="1:6">
      <c r="A96" s="59"/>
      <c r="B96" s="57"/>
      <c r="C96" s="60"/>
      <c r="D96" s="2"/>
      <c r="E96" s="2"/>
      <c r="F96" s="2"/>
    </row>
    <row r="97" spans="1:6">
      <c r="A97" s="72"/>
      <c r="B97" s="73"/>
      <c r="C97" s="49"/>
      <c r="D97" s="2"/>
      <c r="E97" s="2"/>
      <c r="F97" s="2"/>
    </row>
    <row r="98" ht="14.25" spans="1:6">
      <c r="A98" s="74" t="s">
        <v>416</v>
      </c>
      <c r="B98" s="75"/>
      <c r="C98" s="46">
        <f>C99+C101+C100+C102+C103+C104+C105+C106+C107+C108</f>
        <v>0</v>
      </c>
      <c r="D98" s="76"/>
      <c r="E98" s="76"/>
      <c r="F98" s="76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/>
      <c r="B103" s="56"/>
      <c r="C103" s="30"/>
      <c r="D103" s="2"/>
      <c r="E103" s="2"/>
      <c r="F103" s="2"/>
    </row>
    <row r="104" spans="1:6">
      <c r="A104" s="58"/>
      <c r="B104" s="56"/>
      <c r="C104" s="30"/>
      <c r="D104" s="2"/>
      <c r="E104" s="2"/>
      <c r="F104" s="2"/>
    </row>
    <row r="105" spans="1:6">
      <c r="A105" s="58" t="s">
        <v>296</v>
      </c>
      <c r="B105" s="56"/>
      <c r="C105" s="30"/>
      <c r="D105" s="2"/>
      <c r="E105" s="2"/>
      <c r="F105" s="2"/>
    </row>
    <row r="106" spans="1:6">
      <c r="A106" s="59"/>
      <c r="B106" s="56"/>
      <c r="C106" s="30"/>
      <c r="D106" s="2"/>
      <c r="E106" s="2"/>
      <c r="F106" s="2"/>
    </row>
    <row r="107" ht="14.25" spans="1:6">
      <c r="A107" s="58"/>
      <c r="B107" s="77"/>
      <c r="C107" s="30"/>
      <c r="D107" s="2"/>
      <c r="E107" s="2"/>
      <c r="F107" s="2"/>
    </row>
    <row r="108" spans="1:6">
      <c r="A108" s="72"/>
      <c r="B108" s="73"/>
      <c r="C108" s="49"/>
      <c r="D108" s="2"/>
      <c r="E108" s="2"/>
      <c r="F108" s="2"/>
    </row>
    <row r="109" spans="1:6">
      <c r="A109" s="44" t="s">
        <v>419</v>
      </c>
      <c r="B109" s="45"/>
      <c r="C109" s="46">
        <f>C110+C111+C112+C113+C114+C115+C116+C117+C118+C119+C120+C121+C122</f>
        <v>24466</v>
      </c>
      <c r="D109" s="2"/>
      <c r="E109" s="2"/>
      <c r="F109" s="2"/>
    </row>
    <row r="110" ht="14.25" spans="1:6">
      <c r="A110" s="117">
        <v>42673</v>
      </c>
      <c r="B110" s="118" t="s">
        <v>1933</v>
      </c>
      <c r="C110" s="119">
        <v>3338</v>
      </c>
      <c r="D110" s="2"/>
      <c r="E110" s="2"/>
      <c r="F110" s="2"/>
    </row>
    <row r="111" spans="1:6">
      <c r="A111" s="47" t="s">
        <v>1021</v>
      </c>
      <c r="B111" s="101" t="s">
        <v>1934</v>
      </c>
      <c r="C111" s="60">
        <v>154</v>
      </c>
      <c r="D111" s="2"/>
      <c r="E111" s="2"/>
      <c r="F111" s="2"/>
    </row>
    <row r="112" spans="1:6">
      <c r="A112" s="47" t="s">
        <v>1021</v>
      </c>
      <c r="B112" s="101" t="s">
        <v>1935</v>
      </c>
      <c r="C112" s="60">
        <v>882</v>
      </c>
      <c r="D112" s="2"/>
      <c r="E112" s="2"/>
      <c r="F112" s="2"/>
    </row>
    <row r="113" spans="1:6">
      <c r="A113" s="59" t="s">
        <v>1021</v>
      </c>
      <c r="B113" s="88" t="s">
        <v>1936</v>
      </c>
      <c r="C113" s="60">
        <v>920</v>
      </c>
      <c r="D113" s="2"/>
      <c r="E113" s="2"/>
      <c r="F113" s="2"/>
    </row>
    <row r="114" spans="1:6">
      <c r="A114" s="59" t="s">
        <v>1361</v>
      </c>
      <c r="B114" s="101" t="s">
        <v>1937</v>
      </c>
      <c r="C114" s="60">
        <v>2129</v>
      </c>
      <c r="D114" s="2"/>
      <c r="E114" s="2"/>
      <c r="F114" s="2"/>
    </row>
    <row r="115" spans="1:6">
      <c r="A115" s="59" t="s">
        <v>523</v>
      </c>
      <c r="B115" s="81" t="s">
        <v>1938</v>
      </c>
      <c r="C115" s="68">
        <v>14126</v>
      </c>
      <c r="D115" s="2"/>
      <c r="E115" s="2"/>
      <c r="F115" s="2"/>
    </row>
    <row r="116" spans="1:6">
      <c r="A116" s="59" t="s">
        <v>523</v>
      </c>
      <c r="B116" s="81" t="s">
        <v>1939</v>
      </c>
      <c r="C116" s="68">
        <v>2917</v>
      </c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9"/>
      <c r="B118" s="56"/>
      <c r="C118" s="68"/>
      <c r="D118" s="2"/>
      <c r="E118" s="2"/>
      <c r="F118" s="2"/>
    </row>
    <row r="119" spans="1:6">
      <c r="A119" s="59"/>
      <c r="B119" s="56"/>
      <c r="C119" s="68"/>
      <c r="D119" s="2"/>
      <c r="E119" s="2"/>
      <c r="F119" s="2"/>
    </row>
    <row r="120" spans="1:6">
      <c r="A120" s="58"/>
      <c r="B120" s="57"/>
      <c r="C120" s="30"/>
      <c r="D120" s="2"/>
      <c r="E120" s="2"/>
      <c r="F120" s="2"/>
    </row>
    <row r="121" spans="1:6">
      <c r="A121" s="58"/>
      <c r="B121" s="57"/>
      <c r="C121" s="30"/>
      <c r="D121" s="2"/>
      <c r="E121" s="2"/>
      <c r="F121" s="2"/>
    </row>
    <row r="122" ht="14.25" spans="1:6">
      <c r="A122" s="78"/>
      <c r="B122" s="79"/>
      <c r="C122" s="80"/>
      <c r="D122" s="2"/>
      <c r="E122" s="2"/>
      <c r="F122" s="2"/>
    </row>
  </sheetData>
  <mergeCells count="16">
    <mergeCell ref="A2:F2"/>
    <mergeCell ref="A3:F3"/>
    <mergeCell ref="D8:F8"/>
    <mergeCell ref="A9:F9"/>
    <mergeCell ref="A18:C18"/>
    <mergeCell ref="A33:C33"/>
    <mergeCell ref="A34:B34"/>
    <mergeCell ref="A35:B35"/>
    <mergeCell ref="A42:B42"/>
    <mergeCell ref="A43:B43"/>
    <mergeCell ref="A56:B56"/>
    <mergeCell ref="A66:B66"/>
    <mergeCell ref="A78:B78"/>
    <mergeCell ref="A88:B88"/>
    <mergeCell ref="A109:B109"/>
    <mergeCell ref="E13:F16"/>
  </mergeCells>
  <hyperlinks>
    <hyperlink ref="A1" location="合同!A1" display="合同目录"/>
  </hyperlinks>
  <pageMargins left="0.75" right="0.75" top="1" bottom="1" header="0.5" footer="0.5"/>
  <pageSetup paperSize="9" orientation="portrait" horizontalDpi="180" verticalDpi="18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F10" sqref="F1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1940</v>
      </c>
      <c r="C3" s="7" t="s">
        <v>367</v>
      </c>
      <c r="D3" s="8" t="s">
        <v>1941</v>
      </c>
      <c r="E3" s="8" t="s">
        <v>23</v>
      </c>
      <c r="F3" s="9">
        <v>13576783378</v>
      </c>
    </row>
    <row r="4" spans="1:6">
      <c r="A4" s="5" t="s">
        <v>3</v>
      </c>
      <c r="B4" s="6" t="s">
        <v>276</v>
      </c>
      <c r="C4" s="7" t="s">
        <v>368</v>
      </c>
      <c r="D4" s="10">
        <v>42644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175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0.864540520079538</v>
      </c>
      <c r="C9" s="15" t="s">
        <v>375</v>
      </c>
      <c r="D9" s="14">
        <v>1600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72755.41</v>
      </c>
      <c r="B13" s="20"/>
      <c r="C13" s="21"/>
      <c r="D13" s="21">
        <f>A13+B13-C13</f>
        <v>72755.41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62900</v>
      </c>
      <c r="B15" s="22"/>
      <c r="C15" s="15"/>
      <c r="D15" s="23">
        <f>A15+B15-C15</f>
        <v>62900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42625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42644</v>
      </c>
      <c r="C20" s="32">
        <v>26500</v>
      </c>
      <c r="D20" s="2"/>
      <c r="E20" s="2"/>
      <c r="F20" s="2"/>
    </row>
    <row r="21" spans="1:6">
      <c r="A21" s="8" t="s">
        <v>397</v>
      </c>
      <c r="B21" s="33" t="s">
        <v>1942</v>
      </c>
      <c r="C21" s="30">
        <v>24988</v>
      </c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56488</v>
      </c>
      <c r="D24" s="2"/>
      <c r="E24" s="2"/>
      <c r="F24" s="2"/>
    </row>
    <row r="25" spans="1:6">
      <c r="A25" s="34" t="s">
        <v>401</v>
      </c>
      <c r="B25" s="34"/>
      <c r="C25" s="35">
        <f>D15-C24</f>
        <v>6412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16306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1400</v>
      </c>
      <c r="D35" s="2"/>
      <c r="E35" s="2"/>
      <c r="F35" s="2"/>
    </row>
    <row r="36" ht="14.25" spans="1:6">
      <c r="A36" s="90">
        <v>42667</v>
      </c>
      <c r="B36" s="97" t="s">
        <v>1943</v>
      </c>
      <c r="C36" s="91">
        <v>800</v>
      </c>
      <c r="D36" s="2"/>
      <c r="E36" s="2"/>
      <c r="F36" s="2"/>
    </row>
    <row r="37" spans="1:6">
      <c r="A37" s="50" t="s">
        <v>523</v>
      </c>
      <c r="B37" s="81" t="s">
        <v>1944</v>
      </c>
      <c r="C37" s="46">
        <v>600</v>
      </c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14906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3000</v>
      </c>
      <c r="D41" s="2"/>
      <c r="E41" s="2"/>
      <c r="F41" s="2"/>
    </row>
    <row r="42" spans="1:6">
      <c r="A42" s="31" t="s">
        <v>310</v>
      </c>
      <c r="B42" s="98" t="s">
        <v>1945</v>
      </c>
      <c r="C42" s="32">
        <v>3000</v>
      </c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6912</v>
      </c>
      <c r="D76" s="2"/>
      <c r="E76" s="2"/>
      <c r="F76" s="2"/>
    </row>
    <row r="77" spans="1:6">
      <c r="A77" s="59" t="s">
        <v>1673</v>
      </c>
      <c r="B77" s="99" t="s">
        <v>1946</v>
      </c>
      <c r="C77" s="100">
        <v>6912</v>
      </c>
      <c r="D77" s="2"/>
      <c r="E77" s="2"/>
      <c r="F77" s="2"/>
    </row>
    <row r="78" spans="1:6">
      <c r="A78" s="59"/>
      <c r="B78" s="101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150</v>
      </c>
      <c r="D96" s="76"/>
      <c r="E96" s="76"/>
      <c r="F96" s="76"/>
    </row>
    <row r="97" ht="14.25" spans="1:6">
      <c r="A97" s="90">
        <v>42660</v>
      </c>
      <c r="B97" s="89" t="s">
        <v>1947</v>
      </c>
      <c r="C97" s="91">
        <v>150</v>
      </c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4844</v>
      </c>
      <c r="D107" s="2"/>
      <c r="E107" s="2"/>
      <c r="F107" s="2"/>
    </row>
    <row r="108" ht="14.25" spans="1:6">
      <c r="A108" s="102">
        <v>42673</v>
      </c>
      <c r="B108" s="103" t="s">
        <v>1948</v>
      </c>
      <c r="C108" s="104">
        <v>2194</v>
      </c>
      <c r="D108" s="2"/>
      <c r="E108" s="2"/>
      <c r="F108" s="2"/>
    </row>
    <row r="109" ht="14.25" spans="1:6">
      <c r="A109" s="102">
        <v>42673</v>
      </c>
      <c r="B109" s="103" t="s">
        <v>1949</v>
      </c>
      <c r="C109" s="104">
        <v>930</v>
      </c>
      <c r="D109" s="2"/>
      <c r="E109" s="2"/>
      <c r="F109" s="2"/>
    </row>
    <row r="110" ht="27" spans="1:6">
      <c r="A110" s="59" t="s">
        <v>1361</v>
      </c>
      <c r="B110" s="101" t="s">
        <v>1950</v>
      </c>
      <c r="C110" s="105">
        <v>1520</v>
      </c>
      <c r="D110" s="2"/>
      <c r="E110" s="2"/>
      <c r="F110" s="2"/>
    </row>
    <row r="111" spans="1:6">
      <c r="A111" s="59" t="s">
        <v>310</v>
      </c>
      <c r="B111" s="98" t="s">
        <v>1951</v>
      </c>
      <c r="C111" s="60">
        <v>200</v>
      </c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B10" sqref="B1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281</v>
      </c>
      <c r="C3" s="7" t="s">
        <v>367</v>
      </c>
      <c r="D3" s="8" t="s">
        <v>282</v>
      </c>
      <c r="E3" s="8" t="s">
        <v>23</v>
      </c>
      <c r="F3" s="9">
        <v>13979701976</v>
      </c>
    </row>
    <row r="4" spans="1:6">
      <c r="A4" s="5" t="s">
        <v>3</v>
      </c>
      <c r="B4" s="6" t="s">
        <v>280</v>
      </c>
      <c r="C4" s="7" t="s">
        <v>368</v>
      </c>
      <c r="D4" s="10">
        <v>42647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0.877874055816712</v>
      </c>
      <c r="C9" s="84" t="s">
        <v>1952</v>
      </c>
      <c r="D9" s="85"/>
      <c r="E9" s="86">
        <v>3840</v>
      </c>
      <c r="F9" s="87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129619.96</v>
      </c>
      <c r="B13" s="20"/>
      <c r="C13" s="21"/>
      <c r="D13" s="21">
        <f>A13+B13-C13</f>
        <v>129619.96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113790</v>
      </c>
      <c r="B15" s="22"/>
      <c r="C15" s="15"/>
      <c r="D15" s="23">
        <f>A15+B15-C15</f>
        <v>113790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42624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42647</v>
      </c>
      <c r="C20" s="32">
        <v>51890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56890</v>
      </c>
      <c r="D24" s="2"/>
      <c r="E24" s="2"/>
      <c r="F24" s="2"/>
    </row>
    <row r="25" spans="1:6">
      <c r="A25" s="34" t="s">
        <v>401</v>
      </c>
      <c r="B25" s="34"/>
      <c r="C25" s="35">
        <f>D15-C24</f>
        <v>56900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17186.5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1200</v>
      </c>
      <c r="D35" s="2"/>
      <c r="E35" s="2"/>
      <c r="F35" s="2"/>
    </row>
    <row r="36" ht="14.25" spans="1:6">
      <c r="A36" s="90">
        <v>42660</v>
      </c>
      <c r="B36" s="89" t="s">
        <v>1953</v>
      </c>
      <c r="C36" s="91">
        <v>1200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15986.5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4925</v>
      </c>
      <c r="D76" s="2"/>
      <c r="E76" s="2"/>
      <c r="F76" s="2"/>
    </row>
    <row r="77" spans="1:6">
      <c r="A77" s="59" t="s">
        <v>1361</v>
      </c>
      <c r="B77" s="48" t="s">
        <v>1954</v>
      </c>
      <c r="C77" s="68">
        <v>4925</v>
      </c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11061.5</v>
      </c>
      <c r="D107" s="2"/>
      <c r="E107" s="2"/>
      <c r="F107" s="2"/>
    </row>
    <row r="108" ht="14.25" spans="1:6">
      <c r="A108" s="90">
        <v>42660</v>
      </c>
      <c r="B108" s="89" t="s">
        <v>1955</v>
      </c>
      <c r="C108" s="91">
        <v>318</v>
      </c>
      <c r="D108" s="2"/>
      <c r="E108" s="2"/>
      <c r="F108" s="2"/>
    </row>
    <row r="109" spans="1:6">
      <c r="A109" s="47" t="s">
        <v>523</v>
      </c>
      <c r="B109" s="81" t="s">
        <v>1956</v>
      </c>
      <c r="C109" s="96">
        <v>2736</v>
      </c>
      <c r="D109" s="2"/>
      <c r="E109" s="2"/>
      <c r="F109" s="2"/>
    </row>
    <row r="110" spans="1:6">
      <c r="A110" s="47" t="s">
        <v>523</v>
      </c>
      <c r="B110" s="81" t="s">
        <v>1957</v>
      </c>
      <c r="C110" s="96">
        <v>3051.5</v>
      </c>
      <c r="D110" s="2"/>
      <c r="E110" s="2"/>
      <c r="F110" s="2"/>
    </row>
    <row r="111" spans="1:6">
      <c r="A111" s="47" t="s">
        <v>523</v>
      </c>
      <c r="B111" s="81" t="s">
        <v>1957</v>
      </c>
      <c r="C111" s="96">
        <v>4956</v>
      </c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6">
    <mergeCell ref="A2:F2"/>
    <mergeCell ref="D7:F7"/>
    <mergeCell ref="A8:F8"/>
    <mergeCell ref="C9:D9"/>
    <mergeCell ref="E9:F9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B10" sqref="B1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286</v>
      </c>
      <c r="C3" s="7" t="s">
        <v>367</v>
      </c>
      <c r="D3" s="8" t="s">
        <v>287</v>
      </c>
      <c r="E3" s="8">
        <v>18870780889</v>
      </c>
      <c r="F3" s="9"/>
    </row>
    <row r="4" spans="1:6">
      <c r="A4" s="5" t="s">
        <v>3</v>
      </c>
      <c r="B4" s="6" t="s">
        <v>285</v>
      </c>
      <c r="C4" s="7" t="s">
        <v>368</v>
      </c>
      <c r="D4" s="10">
        <v>42649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33</v>
      </c>
      <c r="E6" s="8" t="s">
        <v>11</v>
      </c>
      <c r="F6" s="8" t="s">
        <v>287</v>
      </c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0.871327055462218</v>
      </c>
      <c r="C9" s="15" t="s">
        <v>375</v>
      </c>
      <c r="D9" s="14">
        <v>1200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>
        <v>7171.18</v>
      </c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96810.95</v>
      </c>
      <c r="B13" s="20"/>
      <c r="C13" s="21"/>
      <c r="D13" s="21">
        <f>A13+B13-C13</f>
        <v>96810.95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84354</v>
      </c>
      <c r="B15" s="22"/>
      <c r="C15" s="15"/>
      <c r="D15" s="23">
        <f>A15+B15-C15</f>
        <v>84354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>
        <v>42602</v>
      </c>
      <c r="C19" s="32">
        <v>5000</v>
      </c>
      <c r="D19" s="2"/>
      <c r="E19" s="2"/>
      <c r="F19" s="2"/>
    </row>
    <row r="20" spans="1:6">
      <c r="A20" s="8" t="s">
        <v>396</v>
      </c>
      <c r="B20" s="33">
        <v>42649</v>
      </c>
      <c r="C20" s="32">
        <v>37176</v>
      </c>
      <c r="D20" s="2" t="s">
        <v>1915</v>
      </c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SUM(C19:C23)</f>
        <v>42176</v>
      </c>
      <c r="D24" s="2"/>
      <c r="E24" s="2"/>
      <c r="F24" s="2"/>
    </row>
    <row r="25" spans="1:6">
      <c r="A25" s="34" t="s">
        <v>401</v>
      </c>
      <c r="B25" s="34"/>
      <c r="C25" s="35">
        <f>D15-C24</f>
        <v>42178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12029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900</v>
      </c>
      <c r="D35" s="2"/>
      <c r="E35" s="2"/>
      <c r="F35" s="2"/>
    </row>
    <row r="36" ht="14.25" spans="1:6">
      <c r="A36" s="90">
        <v>42660</v>
      </c>
      <c r="B36" s="89" t="s">
        <v>1958</v>
      </c>
      <c r="C36" s="91">
        <v>900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11129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335</v>
      </c>
      <c r="D86" s="2"/>
      <c r="E86" s="2"/>
      <c r="F86" s="2"/>
    </row>
    <row r="87" spans="1:6">
      <c r="A87" s="59" t="s">
        <v>577</v>
      </c>
      <c r="B87" s="92" t="s">
        <v>1959</v>
      </c>
      <c r="C87" s="60">
        <v>335</v>
      </c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10794</v>
      </c>
      <c r="D107" s="2"/>
      <c r="E107" s="2"/>
      <c r="F107" s="2"/>
    </row>
    <row r="108" ht="14.25" spans="1:6">
      <c r="A108" s="90">
        <v>42660</v>
      </c>
      <c r="B108" s="89" t="s">
        <v>1960</v>
      </c>
      <c r="C108" s="91">
        <v>336</v>
      </c>
      <c r="D108" s="2"/>
      <c r="E108" s="2"/>
      <c r="F108" s="2"/>
    </row>
    <row r="109" ht="14.25" spans="1:6">
      <c r="A109" s="93">
        <v>42673</v>
      </c>
      <c r="B109" s="94" t="s">
        <v>1961</v>
      </c>
      <c r="C109" s="95">
        <v>2231</v>
      </c>
      <c r="D109" s="2"/>
      <c r="E109" s="2"/>
      <c r="F109" s="2"/>
    </row>
    <row r="110" ht="14.25" spans="1:6">
      <c r="A110" s="93">
        <v>42673</v>
      </c>
      <c r="B110" s="94" t="s">
        <v>1962</v>
      </c>
      <c r="C110" s="95">
        <v>220</v>
      </c>
      <c r="D110" s="2"/>
      <c r="E110" s="2"/>
      <c r="F110" s="2"/>
    </row>
    <row r="111" ht="14.25" spans="1:6">
      <c r="A111" s="93">
        <v>42673</v>
      </c>
      <c r="B111" s="94" t="s">
        <v>1963</v>
      </c>
      <c r="C111" s="95">
        <v>2881</v>
      </c>
      <c r="D111" s="2"/>
      <c r="E111" s="2"/>
      <c r="F111" s="2"/>
    </row>
    <row r="112" spans="1:6">
      <c r="A112" s="59" t="s">
        <v>523</v>
      </c>
      <c r="B112" s="81" t="s">
        <v>1964</v>
      </c>
      <c r="C112" s="60">
        <v>858</v>
      </c>
      <c r="D112" s="2"/>
      <c r="E112" s="2"/>
      <c r="F112" s="2"/>
    </row>
    <row r="113" spans="1:6">
      <c r="A113" s="59" t="s">
        <v>523</v>
      </c>
      <c r="B113" s="81" t="s">
        <v>1965</v>
      </c>
      <c r="C113" s="68">
        <v>4268</v>
      </c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D23" sqref="D23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89" t="s">
        <v>1966</v>
      </c>
      <c r="C3" s="7" t="s">
        <v>367</v>
      </c>
      <c r="D3" s="8" t="s">
        <v>300</v>
      </c>
      <c r="E3" s="8" t="s">
        <v>23</v>
      </c>
      <c r="F3" s="9"/>
    </row>
    <row r="4" spans="1:6">
      <c r="A4" s="5" t="s">
        <v>3</v>
      </c>
      <c r="B4" s="6" t="s">
        <v>298</v>
      </c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0.878002234651547</v>
      </c>
      <c r="C9" s="84" t="s">
        <v>1952</v>
      </c>
      <c r="D9" s="85"/>
      <c r="E9" s="86">
        <v>4110</v>
      </c>
      <c r="F9" s="87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133998.52</v>
      </c>
      <c r="B13" s="20"/>
      <c r="C13" s="21"/>
      <c r="D13" s="21">
        <f>A13+B13-C13</f>
        <v>133998.52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117651</v>
      </c>
      <c r="B15" s="22"/>
      <c r="C15" s="15"/>
      <c r="D15" s="23">
        <f>A15+B15-C15</f>
        <v>117651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>
        <v>5000</v>
      </c>
      <c r="D19" s="2"/>
      <c r="E19" s="2"/>
      <c r="F19" s="2"/>
    </row>
    <row r="20" spans="1:6">
      <c r="A20" s="8" t="s">
        <v>396</v>
      </c>
      <c r="B20" s="33" t="s">
        <v>1967</v>
      </c>
      <c r="C20" s="32">
        <v>60000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65000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52651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1600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1600</v>
      </c>
      <c r="D35" s="2"/>
      <c r="E35" s="2"/>
      <c r="F35" s="2"/>
    </row>
    <row r="36" spans="1:6">
      <c r="A36" s="47" t="s">
        <v>523</v>
      </c>
      <c r="B36" s="81" t="s">
        <v>1968</v>
      </c>
      <c r="C36" s="49">
        <v>1600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4:6"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0</v>
      </c>
      <c r="D107" s="2"/>
      <c r="E107" s="2"/>
      <c r="F107" s="2"/>
    </row>
    <row r="108" spans="4:6"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6">
    <mergeCell ref="A2:F2"/>
    <mergeCell ref="D7:F7"/>
    <mergeCell ref="A8:F8"/>
    <mergeCell ref="C9:D9"/>
    <mergeCell ref="E9:F9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1969</v>
      </c>
      <c r="C3" s="7" t="s">
        <v>367</v>
      </c>
      <c r="D3" s="8" t="s">
        <v>292</v>
      </c>
      <c r="E3" s="8" t="s">
        <v>23</v>
      </c>
      <c r="F3" s="9"/>
    </row>
    <row r="4" spans="1:6">
      <c r="A4" s="5" t="s">
        <v>3</v>
      </c>
      <c r="B4" s="6" t="s">
        <v>290</v>
      </c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33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0.888812372790555</v>
      </c>
      <c r="C9" s="84" t="s">
        <v>1970</v>
      </c>
      <c r="D9" s="85"/>
      <c r="E9" s="86">
        <v>4290</v>
      </c>
      <c r="F9" s="87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116402.52</v>
      </c>
      <c r="B13" s="20"/>
      <c r="C13" s="21"/>
      <c r="D13" s="21">
        <f>A13+B13-C13</f>
        <v>116402.52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103460</v>
      </c>
      <c r="B15" s="22"/>
      <c r="C15" s="15"/>
      <c r="D15" s="23">
        <f>A15+B15-C15</f>
        <v>103460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>
        <v>5000</v>
      </c>
      <c r="D19" s="2"/>
      <c r="E19" s="2"/>
      <c r="F19" s="2"/>
    </row>
    <row r="20" spans="1:6">
      <c r="A20" s="8" t="s">
        <v>396</v>
      </c>
      <c r="B20" s="33"/>
      <c r="C20" s="32">
        <v>50000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55000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48460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200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200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200</v>
      </c>
      <c r="D107" s="2"/>
      <c r="E107" s="2"/>
      <c r="F107" s="2"/>
    </row>
    <row r="108" spans="1:6">
      <c r="A108" s="47" t="s">
        <v>1021</v>
      </c>
      <c r="B108" s="88" t="s">
        <v>1971</v>
      </c>
      <c r="C108" s="60">
        <v>200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6">
    <mergeCell ref="A2:F2"/>
    <mergeCell ref="D7:F7"/>
    <mergeCell ref="A8:F8"/>
    <mergeCell ref="C9:D9"/>
    <mergeCell ref="E9:F9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28" workbookViewId="0">
      <selection activeCell="B43" sqref="B43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49</v>
      </c>
      <c r="C3" s="7" t="s">
        <v>367</v>
      </c>
      <c r="D3" s="8"/>
      <c r="E3" s="8" t="s">
        <v>23</v>
      </c>
      <c r="F3" s="9"/>
    </row>
    <row r="4" ht="18" customHeight="1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ht="18" customHeight="1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 t="s">
        <v>50</v>
      </c>
      <c r="C6" s="7" t="s">
        <v>9</v>
      </c>
      <c r="D6" s="12"/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ht="18" customHeight="1" spans="1:6">
      <c r="A13" s="20"/>
      <c r="B13" s="20"/>
      <c r="C13" s="21"/>
      <c r="D13" s="21">
        <f>A13+B13-C13</f>
        <v>0</v>
      </c>
      <c r="E13" s="20"/>
      <c r="F13" s="12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ht="18" customHeight="1" spans="1:6">
      <c r="A15" s="13"/>
      <c r="B15" s="22"/>
      <c r="C15" s="15"/>
      <c r="D15" s="23">
        <v>0</v>
      </c>
      <c r="E15" s="22"/>
      <c r="F15" s="22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/>
      <c r="C19" s="32"/>
      <c r="D19" s="2"/>
      <c r="E19" s="2"/>
      <c r="F19" s="2"/>
    </row>
    <row r="20" ht="18" customHeight="1" spans="1:6">
      <c r="A20" s="8" t="s">
        <v>396</v>
      </c>
      <c r="B20" s="33"/>
      <c r="C20" s="32"/>
      <c r="D20" s="2"/>
      <c r="E20" s="2"/>
      <c r="F20" s="2"/>
    </row>
    <row r="21" ht="18" customHeight="1" spans="1:6">
      <c r="A21" s="8" t="s">
        <v>397</v>
      </c>
      <c r="B21" s="33"/>
      <c r="C21" s="30"/>
      <c r="D21" s="2"/>
      <c r="E21" s="2"/>
      <c r="F21" s="2"/>
    </row>
    <row r="22" ht="18" customHeight="1" spans="1:6">
      <c r="A22" s="8" t="s">
        <v>398</v>
      </c>
      <c r="B22" s="33"/>
      <c r="C22" s="30"/>
      <c r="D22" s="2"/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0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C35+C40</f>
        <v>15881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C36+C37+C38+C39</f>
        <v>1500</v>
      </c>
      <c r="D35" s="2"/>
      <c r="E35" s="2"/>
      <c r="F35" s="2"/>
    </row>
    <row r="36" ht="18" customHeight="1" spans="1:6">
      <c r="A36" s="47">
        <v>42395</v>
      </c>
      <c r="B36" s="48" t="s">
        <v>542</v>
      </c>
      <c r="C36" s="49">
        <v>600</v>
      </c>
      <c r="D36" s="2"/>
      <c r="E36" s="2"/>
      <c r="F36" s="2"/>
    </row>
    <row r="37" ht="18" customHeight="1" spans="1:6">
      <c r="A37" s="197">
        <v>42432</v>
      </c>
      <c r="B37" s="365" t="s">
        <v>543</v>
      </c>
      <c r="C37" s="46">
        <v>500</v>
      </c>
      <c r="D37" s="2"/>
      <c r="E37" s="2"/>
      <c r="F37" s="2"/>
    </row>
    <row r="38" ht="18" customHeight="1" spans="1:6">
      <c r="A38" s="124">
        <v>42542</v>
      </c>
      <c r="B38" s="156" t="s">
        <v>544</v>
      </c>
      <c r="C38" s="155">
        <v>400</v>
      </c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44" t="s">
        <v>405</v>
      </c>
      <c r="B40" s="45"/>
      <c r="C40" s="46">
        <f>C41+C54+C64+C76+C86+C96+C107</f>
        <v>14381</v>
      </c>
      <c r="D40" s="2"/>
      <c r="E40" s="2"/>
      <c r="F40" s="2"/>
    </row>
    <row r="41" ht="18" customHeight="1" spans="1:6">
      <c r="A41" s="44" t="s">
        <v>406</v>
      </c>
      <c r="B41" s="45"/>
      <c r="C41" s="46">
        <f>C42+C43+C44+C45+C46+C47+C48+C49+C50+C51+C52+C53</f>
        <v>9885</v>
      </c>
      <c r="D41" s="2"/>
      <c r="E41" s="2"/>
      <c r="F41" s="2"/>
    </row>
    <row r="42" ht="18" customHeight="1" spans="1:6">
      <c r="A42" s="197">
        <v>42401</v>
      </c>
      <c r="B42" s="373" t="s">
        <v>545</v>
      </c>
      <c r="C42" s="32">
        <v>6300</v>
      </c>
      <c r="D42" s="2" t="s">
        <v>546</v>
      </c>
      <c r="E42" s="2"/>
      <c r="F42" s="2"/>
    </row>
    <row r="43" ht="18" customHeight="1" spans="1:6">
      <c r="A43" s="197">
        <v>42401</v>
      </c>
      <c r="B43" s="373" t="s">
        <v>547</v>
      </c>
      <c r="C43" s="55">
        <v>3300</v>
      </c>
      <c r="D43" s="2" t="s">
        <v>546</v>
      </c>
      <c r="E43" s="2"/>
      <c r="F43" s="2"/>
    </row>
    <row r="44" ht="18" customHeight="1" spans="1:6">
      <c r="A44" s="197">
        <v>42401</v>
      </c>
      <c r="B44" s="373" t="s">
        <v>548</v>
      </c>
      <c r="C44" s="32">
        <v>285</v>
      </c>
      <c r="D44" s="2"/>
      <c r="E44" s="2"/>
      <c r="F44" s="2"/>
    </row>
    <row r="45" ht="18" customHeight="1" spans="1:6">
      <c r="A45" s="31"/>
      <c r="B45" s="52"/>
      <c r="C45" s="32"/>
      <c r="D45" s="2"/>
      <c r="E45" s="2"/>
      <c r="F45" s="2"/>
    </row>
    <row r="46" ht="18" customHeight="1" spans="1:6">
      <c r="A46" s="31"/>
      <c r="B46" s="52"/>
      <c r="C46" s="32"/>
      <c r="D46" s="2"/>
      <c r="E46" s="2"/>
      <c r="F46" s="2"/>
    </row>
    <row r="47" ht="18" customHeight="1" spans="1:6">
      <c r="A47" s="31"/>
      <c r="B47" s="52"/>
      <c r="C47" s="32"/>
      <c r="D47" s="2"/>
      <c r="E47" s="2"/>
      <c r="F47" s="2"/>
    </row>
    <row r="48" ht="18" customHeight="1" spans="1:6">
      <c r="A48" s="31"/>
      <c r="B48" s="56"/>
      <c r="C48" s="32"/>
      <c r="D48" s="2"/>
      <c r="E48" s="2"/>
      <c r="F48" s="2"/>
    </row>
    <row r="49" ht="18" customHeight="1" spans="1:6">
      <c r="A49" s="31"/>
      <c r="B49" s="56"/>
      <c r="C49" s="32"/>
      <c r="D49" s="2"/>
      <c r="E49" s="2"/>
      <c r="F49" s="2"/>
    </row>
    <row r="50" ht="18" customHeight="1" spans="1:6">
      <c r="A50" s="31"/>
      <c r="B50" s="57"/>
      <c r="C50" s="32"/>
      <c r="D50" s="2"/>
      <c r="E50" s="2"/>
      <c r="F50" s="2"/>
    </row>
    <row r="51" ht="18" customHeight="1" spans="1:6">
      <c r="A51" s="31"/>
      <c r="B51" s="57"/>
      <c r="C51" s="32"/>
      <c r="D51" s="2"/>
      <c r="E51" s="2"/>
      <c r="F51" s="2"/>
    </row>
    <row r="52" ht="18" customHeight="1" spans="1:6">
      <c r="A52" s="58"/>
      <c r="B52" s="57"/>
      <c r="C52" s="30"/>
      <c r="D52" s="2"/>
      <c r="E52" s="2"/>
      <c r="F52" s="2"/>
    </row>
    <row r="53" ht="18" customHeight="1" spans="1:6">
      <c r="A53" s="59"/>
      <c r="B53" s="57"/>
      <c r="C53" s="60"/>
      <c r="D53" s="2"/>
      <c r="E53" s="2"/>
      <c r="F53" s="2"/>
    </row>
    <row r="54" ht="18" customHeight="1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8" customHeight="1" spans="1:6">
      <c r="A55" s="59"/>
      <c r="B55" s="61"/>
      <c r="C55" s="62"/>
      <c r="D55" s="2"/>
      <c r="E55" s="2"/>
      <c r="F55" s="2"/>
    </row>
    <row r="56" ht="18" customHeight="1" spans="1:6">
      <c r="A56" s="58"/>
      <c r="B56" s="57"/>
      <c r="C56" s="63"/>
      <c r="D56" s="2"/>
      <c r="E56" s="2"/>
      <c r="F56" s="2"/>
    </row>
    <row r="57" ht="18" customHeight="1" spans="1:6">
      <c r="A57" s="58"/>
      <c r="B57" s="57"/>
      <c r="C57" s="63"/>
      <c r="D57" s="2"/>
      <c r="E57" s="2"/>
      <c r="F57" s="2"/>
    </row>
    <row r="58" ht="18" customHeight="1" spans="1:6">
      <c r="A58" s="58"/>
      <c r="B58" s="57"/>
      <c r="C58" s="63"/>
      <c r="D58" s="2"/>
      <c r="E58" s="2"/>
      <c r="F58" s="2"/>
    </row>
    <row r="59" ht="18" customHeight="1" spans="1:6">
      <c r="A59" s="58"/>
      <c r="B59" s="57"/>
      <c r="C59" s="63"/>
      <c r="D59" s="2"/>
      <c r="E59" s="2"/>
      <c r="F59" s="2"/>
    </row>
    <row r="60" ht="18" customHeight="1" spans="1:6">
      <c r="A60" s="58"/>
      <c r="B60" s="57"/>
      <c r="C60" s="63"/>
      <c r="D60" s="2"/>
      <c r="E60" s="2"/>
      <c r="F60" s="2"/>
    </row>
    <row r="61" ht="18" customHeight="1" spans="1:6">
      <c r="A61" s="58"/>
      <c r="B61" s="64"/>
      <c r="C61" s="30"/>
      <c r="D61" s="2"/>
      <c r="E61" s="2"/>
      <c r="F61" s="2"/>
    </row>
    <row r="62" ht="18" customHeight="1" spans="1:6">
      <c r="A62" s="58"/>
      <c r="B62" s="64"/>
      <c r="C62" s="30"/>
      <c r="D62" s="2"/>
      <c r="E62" s="2"/>
      <c r="F62" s="2"/>
    </row>
    <row r="63" ht="18" customHeight="1" spans="1:6">
      <c r="A63" s="65"/>
      <c r="B63" s="66"/>
      <c r="C63" s="67"/>
      <c r="D63" s="2"/>
      <c r="E63" s="2"/>
      <c r="F63" s="2"/>
    </row>
    <row r="64" ht="18" customHeight="1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ht="18" customHeight="1" spans="1:6">
      <c r="A65" s="59"/>
      <c r="B65" s="57"/>
      <c r="C65" s="60"/>
      <c r="D65" s="2"/>
      <c r="E65" s="2"/>
      <c r="F65" s="2"/>
    </row>
    <row r="66" ht="18" customHeight="1" spans="1:6">
      <c r="A66" s="59"/>
      <c r="B66" s="56"/>
      <c r="C66" s="68"/>
      <c r="D66" s="2"/>
      <c r="E66" s="2"/>
      <c r="F66" s="2"/>
    </row>
    <row r="67" ht="18" customHeight="1" spans="1:6">
      <c r="A67" s="59"/>
      <c r="B67" s="56"/>
      <c r="C67" s="68"/>
      <c r="D67" s="2"/>
      <c r="E67" s="2"/>
      <c r="F67" s="2"/>
    </row>
    <row r="68" ht="18" customHeight="1" spans="1:6">
      <c r="A68" s="59"/>
      <c r="B68" s="57"/>
      <c r="C68" s="68"/>
      <c r="D68" s="2"/>
      <c r="E68" s="2"/>
      <c r="F68" s="2"/>
    </row>
    <row r="69" ht="18" customHeight="1" spans="1:6">
      <c r="A69" s="58"/>
      <c r="B69" s="57"/>
      <c r="C69" s="30"/>
      <c r="D69" s="2"/>
      <c r="E69" s="2"/>
      <c r="F69" s="2"/>
    </row>
    <row r="70" ht="18" customHeight="1" spans="1:6">
      <c r="A70" s="59"/>
      <c r="B70" s="56"/>
      <c r="C70" s="68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8"/>
      <c r="B74" s="56"/>
      <c r="C74" s="30"/>
      <c r="D74" s="2"/>
      <c r="E74" s="2"/>
      <c r="F74" s="2"/>
    </row>
    <row r="75" ht="18" customHeight="1" spans="1:6">
      <c r="A75" s="69"/>
      <c r="B75" s="70"/>
      <c r="C75" s="71"/>
      <c r="D75" s="2"/>
      <c r="E75" s="2"/>
      <c r="F75" s="2"/>
    </row>
    <row r="76" ht="18" customHeight="1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ht="18" customHeight="1" spans="1:6">
      <c r="A77" s="59"/>
      <c r="B77" s="56"/>
      <c r="C77" s="68"/>
      <c r="D77" s="2"/>
      <c r="E77" s="2"/>
      <c r="F77" s="2"/>
    </row>
    <row r="78" ht="18" customHeight="1" spans="1:6">
      <c r="A78" s="59"/>
      <c r="B78" s="56"/>
      <c r="C78" s="68"/>
      <c r="D78" s="2"/>
      <c r="E78" s="2"/>
      <c r="F78" s="2"/>
    </row>
    <row r="79" ht="18" customHeight="1" spans="1:6">
      <c r="A79" s="59"/>
      <c r="B79" s="56"/>
      <c r="C79" s="68"/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0"/>
      <c r="B85" s="51"/>
      <c r="C85" s="46"/>
      <c r="D85" s="2"/>
      <c r="E85" s="2"/>
      <c r="F85" s="2"/>
    </row>
    <row r="86" ht="18" customHeight="1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ht="18" customHeight="1" spans="1:6">
      <c r="A87" s="59"/>
      <c r="B87" s="57"/>
      <c r="C87" s="60"/>
      <c r="D87" s="2"/>
      <c r="E87" s="2"/>
      <c r="F87" s="2"/>
    </row>
    <row r="88" ht="18" customHeight="1" spans="1:6">
      <c r="A88" s="59"/>
      <c r="B88" s="57"/>
      <c r="C88" s="60"/>
      <c r="D88" s="2"/>
      <c r="E88" s="2"/>
      <c r="F88" s="2"/>
    </row>
    <row r="89" ht="18" customHeight="1" spans="1:6">
      <c r="A89" s="59"/>
      <c r="B89" s="57"/>
      <c r="C89" s="60"/>
      <c r="D89" s="2"/>
      <c r="E89" s="2"/>
      <c r="F89" s="2"/>
    </row>
    <row r="90" ht="18" customHeight="1" spans="1:6">
      <c r="A90" s="59"/>
      <c r="B90" s="57"/>
      <c r="C90" s="60"/>
      <c r="D90" s="2"/>
      <c r="E90" s="2"/>
      <c r="F90" s="2"/>
    </row>
    <row r="91" ht="18" customHeight="1" spans="1:6">
      <c r="A91" s="59"/>
      <c r="B91" s="57"/>
      <c r="C91" s="60"/>
      <c r="D91" s="2"/>
      <c r="E91" s="2"/>
      <c r="F91" s="2"/>
    </row>
    <row r="92" ht="18" customHeight="1" spans="1:6">
      <c r="A92" s="59"/>
      <c r="B92" s="57"/>
      <c r="C92" s="60"/>
      <c r="D92" s="2"/>
      <c r="E92" s="2"/>
      <c r="F92" s="2"/>
    </row>
    <row r="93" ht="18" customHeight="1" spans="1:6">
      <c r="A93" s="59"/>
      <c r="B93" s="57"/>
      <c r="C93" s="60"/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72"/>
      <c r="B95" s="73"/>
      <c r="C95" s="49"/>
      <c r="D95" s="2"/>
      <c r="E95" s="2"/>
      <c r="F95" s="2"/>
    </row>
    <row r="96" ht="18" customHeight="1" spans="1:6">
      <c r="A96" s="74" t="s">
        <v>416</v>
      </c>
      <c r="B96" s="75"/>
      <c r="C96" s="46">
        <f>C97+C99+C98+C100+C101+C102+C103+C104+C105+C106</f>
        <v>1400</v>
      </c>
      <c r="D96" s="76"/>
      <c r="E96" s="76"/>
      <c r="F96" s="76"/>
    </row>
    <row r="97" ht="18" customHeight="1" spans="1:6">
      <c r="A97" s="197">
        <v>42401</v>
      </c>
      <c r="B97" s="373" t="s">
        <v>549</v>
      </c>
      <c r="C97" s="30">
        <v>100</v>
      </c>
      <c r="D97" s="2"/>
      <c r="E97" s="2"/>
      <c r="F97" s="2"/>
    </row>
    <row r="98" ht="18" customHeight="1" spans="1:6">
      <c r="A98" s="197">
        <v>42401</v>
      </c>
      <c r="B98" s="373" t="s">
        <v>550</v>
      </c>
      <c r="C98" s="30">
        <v>800</v>
      </c>
      <c r="D98" s="2"/>
      <c r="E98" s="2"/>
      <c r="F98" s="2"/>
    </row>
    <row r="99" ht="18" customHeight="1" spans="1:6">
      <c r="A99" s="197">
        <v>42432</v>
      </c>
      <c r="B99" s="365" t="s">
        <v>551</v>
      </c>
      <c r="C99" s="30">
        <v>500</v>
      </c>
      <c r="D99" s="2"/>
      <c r="E99" s="2"/>
      <c r="F99" s="2"/>
    </row>
    <row r="100" ht="18" customHeight="1" spans="1:6">
      <c r="A100" s="58"/>
      <c r="B100" s="56"/>
      <c r="C100" s="30"/>
      <c r="D100" s="2"/>
      <c r="E100" s="2"/>
      <c r="F100" s="2"/>
    </row>
    <row r="101" ht="18" customHeight="1" spans="1:6">
      <c r="A101" s="58"/>
      <c r="B101" s="56"/>
      <c r="C101" s="30"/>
      <c r="D101" s="2"/>
      <c r="E101" s="2"/>
      <c r="F101" s="2"/>
    </row>
    <row r="102" ht="18" customHeight="1" spans="1:6">
      <c r="A102" s="58"/>
      <c r="B102" s="56"/>
      <c r="C102" s="30"/>
      <c r="D102" s="2"/>
      <c r="E102" s="2"/>
      <c r="F102" s="2"/>
    </row>
    <row r="103" ht="18" customHeight="1" spans="1:6">
      <c r="A103" s="58" t="s">
        <v>296</v>
      </c>
      <c r="B103" s="56"/>
      <c r="C103" s="30"/>
      <c r="D103" s="2"/>
      <c r="E103" s="2"/>
      <c r="F103" s="2"/>
    </row>
    <row r="104" ht="18" customHeight="1" spans="1:6">
      <c r="A104" s="59"/>
      <c r="B104" s="56"/>
      <c r="C104" s="30"/>
      <c r="D104" s="2"/>
      <c r="E104" s="2"/>
      <c r="F104" s="2"/>
    </row>
    <row r="105" ht="18" customHeight="1" spans="1:6">
      <c r="A105" s="58"/>
      <c r="B105" s="77"/>
      <c r="C105" s="30"/>
      <c r="D105" s="2"/>
      <c r="E105" s="2"/>
      <c r="F105" s="2"/>
    </row>
    <row r="106" ht="18" customHeight="1" spans="1:6">
      <c r="A106" s="72"/>
      <c r="B106" s="73"/>
      <c r="C106" s="49"/>
      <c r="D106" s="2"/>
      <c r="E106" s="2"/>
      <c r="F106" s="2"/>
    </row>
    <row r="107" ht="18" customHeight="1" spans="1:6">
      <c r="A107" s="44" t="s">
        <v>419</v>
      </c>
      <c r="B107" s="45"/>
      <c r="C107" s="46">
        <f>C108+C109+C110+C111+C112+C113+C114+C115+C116+C117+C118+C119+C120</f>
        <v>3096</v>
      </c>
      <c r="D107" s="2"/>
      <c r="E107" s="2"/>
      <c r="F107" s="2"/>
    </row>
    <row r="108" ht="18" customHeight="1" spans="1:6">
      <c r="A108" s="47">
        <v>42395</v>
      </c>
      <c r="B108" s="48" t="s">
        <v>552</v>
      </c>
      <c r="C108" s="60">
        <v>66</v>
      </c>
      <c r="D108" s="2"/>
      <c r="E108" s="2"/>
      <c r="F108" s="2"/>
    </row>
    <row r="109" ht="18" customHeight="1" spans="1:6">
      <c r="A109" s="47">
        <v>42395</v>
      </c>
      <c r="B109" s="48" t="s">
        <v>553</v>
      </c>
      <c r="C109" s="60">
        <v>2660</v>
      </c>
      <c r="D109" s="2"/>
      <c r="E109" s="2"/>
      <c r="F109" s="2"/>
    </row>
    <row r="110" ht="18" customHeight="1" spans="1:6">
      <c r="A110" s="197">
        <v>42401</v>
      </c>
      <c r="B110" s="373" t="s">
        <v>554</v>
      </c>
      <c r="C110" s="60">
        <v>370</v>
      </c>
      <c r="D110" s="2"/>
      <c r="E110" s="2"/>
      <c r="F110" s="2"/>
    </row>
    <row r="111" ht="18" customHeight="1" spans="1:6">
      <c r="A111" s="59"/>
      <c r="B111" s="57"/>
      <c r="C111" s="60"/>
      <c r="D111" s="2"/>
      <c r="E111" s="2"/>
      <c r="F111" s="2"/>
    </row>
    <row r="112" ht="18" customHeight="1" spans="1:6">
      <c r="A112" s="59"/>
      <c r="B112" s="57"/>
      <c r="C112" s="60"/>
      <c r="D112" s="2"/>
      <c r="E112" s="2"/>
      <c r="F112" s="2"/>
    </row>
    <row r="113" ht="18" customHeight="1" spans="1:6">
      <c r="A113" s="59"/>
      <c r="B113" s="57"/>
      <c r="C113" s="68"/>
      <c r="D113" s="2"/>
      <c r="E113" s="2"/>
      <c r="F113" s="2"/>
    </row>
    <row r="114" ht="18" customHeight="1" spans="1:6">
      <c r="A114" s="59"/>
      <c r="B114" s="56"/>
      <c r="C114" s="68"/>
      <c r="D114" s="2"/>
      <c r="E114" s="2"/>
      <c r="F114" s="2"/>
    </row>
    <row r="115" ht="18" customHeight="1" spans="1:6">
      <c r="A115" s="59"/>
      <c r="B115" s="56"/>
      <c r="C115" s="68"/>
      <c r="D115" s="2"/>
      <c r="E115" s="2"/>
      <c r="F115" s="2"/>
    </row>
    <row r="116" ht="18" customHeight="1" spans="1:6">
      <c r="A116" s="59"/>
      <c r="B116" s="56"/>
      <c r="C116" s="68"/>
      <c r="D116" s="2"/>
      <c r="E116" s="2"/>
      <c r="F116" s="2"/>
    </row>
    <row r="117" ht="18" customHeight="1" spans="1:6">
      <c r="A117" s="59"/>
      <c r="B117" s="56"/>
      <c r="C117" s="68"/>
      <c r="D117" s="2"/>
      <c r="E117" s="2"/>
      <c r="F117" s="2"/>
    </row>
    <row r="118" ht="18" customHeight="1" spans="1:6">
      <c r="A118" s="58"/>
      <c r="B118" s="57"/>
      <c r="C118" s="30"/>
      <c r="D118" s="2"/>
      <c r="E118" s="2"/>
      <c r="F118" s="2"/>
    </row>
    <row r="119" ht="18" customHeight="1" spans="1:6">
      <c r="A119" s="58"/>
      <c r="B119" s="57"/>
      <c r="C119" s="30"/>
      <c r="D119" s="2"/>
      <c r="E119" s="2"/>
      <c r="F119" s="2"/>
    </row>
    <row r="120" ht="18" customHeight="1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304</v>
      </c>
      <c r="C3" s="7" t="s">
        <v>367</v>
      </c>
      <c r="D3" s="8" t="s">
        <v>305</v>
      </c>
      <c r="E3" s="8" t="s">
        <v>23</v>
      </c>
      <c r="F3" s="9">
        <v>18970724189</v>
      </c>
    </row>
    <row r="4" spans="1:6">
      <c r="A4" s="5" t="s">
        <v>3</v>
      </c>
      <c r="B4" s="6" t="s">
        <v>303</v>
      </c>
      <c r="C4" s="7" t="s">
        <v>368</v>
      </c>
      <c r="D4" s="10" t="s">
        <v>1972</v>
      </c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0.82620214167293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484143.02</v>
      </c>
      <c r="B13" s="20"/>
      <c r="C13" s="21"/>
      <c r="D13" s="21">
        <f>A13+B13-C13</f>
        <v>484143.02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7">
        <v>400000</v>
      </c>
      <c r="B15" s="22"/>
      <c r="C15" s="15"/>
      <c r="D15" s="23">
        <f>A15+B15-C15</f>
        <v>400000</v>
      </c>
      <c r="E15" s="22" t="s">
        <v>1973</v>
      </c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82"/>
      <c r="D19" s="2"/>
      <c r="E19" s="2"/>
      <c r="F19" s="2"/>
    </row>
    <row r="20" spans="1:6">
      <c r="A20" s="8" t="s">
        <v>396</v>
      </c>
      <c r="B20" s="33"/>
      <c r="C20" s="32">
        <v>40000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C20+C19+C21+C22+C23</f>
        <v>40000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360000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5000</v>
      </c>
      <c r="D34" s="2"/>
      <c r="E34" s="2"/>
      <c r="F34" s="2"/>
    </row>
    <row r="35" spans="1:6">
      <c r="A35" s="44" t="s">
        <v>403</v>
      </c>
      <c r="B35" s="45"/>
      <c r="C35" s="46">
        <f>C36+C37+C38+C39</f>
        <v>5000</v>
      </c>
      <c r="D35" s="2"/>
      <c r="E35" s="2"/>
      <c r="F35" s="2"/>
    </row>
    <row r="36" spans="1:6">
      <c r="A36" s="47" t="s">
        <v>523</v>
      </c>
      <c r="B36" s="83" t="s">
        <v>1974</v>
      </c>
      <c r="C36" s="49">
        <v>5000</v>
      </c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0</v>
      </c>
      <c r="D40" s="2"/>
      <c r="E40" s="2"/>
      <c r="F40" s="2"/>
    </row>
    <row r="41" spans="1:6">
      <c r="A41" s="44" t="s">
        <v>406</v>
      </c>
      <c r="B41" s="45"/>
      <c r="C41" s="46">
        <f>C42+C43+C44+C45+C46+C47+C48+C49+C50+C51+C52+C53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C55+C56+C58+C57+C59+C60+C61+C62+C63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C65+C66+C67+C68+C69+C70+C71+C72+C73+C74+C75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C77+C78+C79+C80+C81+C82+C83+C84+C85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C87+C88+C89+C90+C91+C92+C93+C94+C95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C108+C109+C110+C111+C112+C113+C114+C115+C116+C117+C118+C119+C120</f>
        <v>0</v>
      </c>
      <c r="D107" s="2"/>
      <c r="E107" s="2"/>
      <c r="F107" s="2"/>
    </row>
    <row r="108" spans="1:6">
      <c r="A108" s="47"/>
      <c r="B108" s="48"/>
      <c r="C108" s="60"/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B10" sqref="B1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1975</v>
      </c>
      <c r="C3" s="7" t="s">
        <v>367</v>
      </c>
      <c r="D3" s="8" t="s">
        <v>309</v>
      </c>
      <c r="E3" s="8" t="s">
        <v>23</v>
      </c>
      <c r="F3" s="9">
        <v>15880111772</v>
      </c>
    </row>
    <row r="4" spans="1:6">
      <c r="A4" s="5" t="s">
        <v>3</v>
      </c>
      <c r="B4" s="6" t="s">
        <v>307</v>
      </c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v>0.85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69189.61</v>
      </c>
      <c r="B13" s="20">
        <v>4561.73</v>
      </c>
      <c r="C13" s="21"/>
      <c r="D13" s="21">
        <f>A13+B13-C13</f>
        <v>73751.34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76880</v>
      </c>
      <c r="B15" s="14">
        <v>3800</v>
      </c>
      <c r="C15" s="15"/>
      <c r="D15" s="23">
        <f>A15+B15-C15</f>
        <v>80680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 t="s">
        <v>1976</v>
      </c>
      <c r="C20" s="32">
        <v>35340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35340</v>
      </c>
      <c r="D24" s="2"/>
      <c r="E24" s="2"/>
      <c r="F24" s="2"/>
    </row>
    <row r="25" spans="1:6">
      <c r="A25" s="34" t="s">
        <v>401</v>
      </c>
      <c r="B25" s="34"/>
      <c r="C25" s="35">
        <f>D15-C24</f>
        <v>45340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0</v>
      </c>
      <c r="D34" s="2"/>
      <c r="E34" s="2"/>
      <c r="F34" s="2"/>
    </row>
    <row r="35" spans="1:6">
      <c r="A35" s="44" t="s">
        <v>403</v>
      </c>
      <c r="B35" s="45"/>
      <c r="C35" s="46">
        <f>SUM(C36:C39)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SUM(C55:C63)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SUM(C65:C75)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SUM(C77:C85)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SUM(C87:C95)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SUM(C97:C106)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0</v>
      </c>
      <c r="D107" s="2"/>
      <c r="E107" s="2"/>
      <c r="F107" s="2"/>
    </row>
    <row r="108" spans="1:6">
      <c r="A108" s="47"/>
      <c r="B108" s="48"/>
      <c r="C108" s="60"/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B10" sqref="B10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1977</v>
      </c>
      <c r="C3" s="7" t="s">
        <v>367</v>
      </c>
      <c r="D3" s="8" t="s">
        <v>313</v>
      </c>
      <c r="E3" s="8" t="s">
        <v>23</v>
      </c>
      <c r="F3" s="9">
        <v>13809273065</v>
      </c>
    </row>
    <row r="4" spans="1:6">
      <c r="A4" s="5" t="s">
        <v>3</v>
      </c>
      <c r="B4" s="6" t="s">
        <v>311</v>
      </c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 t="s">
        <v>316</v>
      </c>
      <c r="C6" s="7" t="s">
        <v>9</v>
      </c>
      <c r="D6" s="12" t="s">
        <v>38</v>
      </c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>
        <f>D15/D13</f>
        <v>0.920523862533406</v>
      </c>
      <c r="C9" s="15" t="s">
        <v>375</v>
      </c>
      <c r="D9" s="14">
        <v>1200</v>
      </c>
      <c r="E9" s="14" t="s">
        <v>376</v>
      </c>
      <c r="F9" s="14">
        <v>500</v>
      </c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>
        <v>94250.68</v>
      </c>
      <c r="B13" s="20"/>
      <c r="C13" s="21"/>
      <c r="D13" s="21">
        <f>A13+B13-C13</f>
        <v>94250.68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>
        <v>86760</v>
      </c>
      <c r="B15" s="14"/>
      <c r="C15" s="15"/>
      <c r="D15" s="23">
        <f>A15+B15-C15</f>
        <v>86760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>
        <v>5000</v>
      </c>
      <c r="D19" s="2"/>
      <c r="E19" s="2"/>
      <c r="F19" s="2"/>
    </row>
    <row r="20" spans="1:6">
      <c r="A20" s="8" t="s">
        <v>396</v>
      </c>
      <c r="B20" s="33"/>
      <c r="C20" s="32">
        <v>38000</v>
      </c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43000</v>
      </c>
      <c r="D24" s="2"/>
      <c r="E24" s="2"/>
      <c r="F24" s="2"/>
    </row>
    <row r="25" spans="1:6">
      <c r="A25" s="34" t="s">
        <v>401</v>
      </c>
      <c r="B25" s="34"/>
      <c r="C25" s="35">
        <f>D15-C24</f>
        <v>43760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0</v>
      </c>
      <c r="D34" s="2"/>
      <c r="E34" s="2"/>
      <c r="F34" s="2"/>
    </row>
    <row r="35" spans="1:6">
      <c r="A35" s="44" t="s">
        <v>403</v>
      </c>
      <c r="B35" s="45"/>
      <c r="C35" s="46">
        <f>SUM(C36:C39)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SUM(C55:C63)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SUM(C65:C75)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SUM(C77:C85)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SUM(C87:C95)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SUM(C97:C106)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0</v>
      </c>
      <c r="D107" s="2"/>
      <c r="E107" s="2"/>
      <c r="F107" s="2"/>
    </row>
    <row r="108" spans="1:6">
      <c r="A108" s="47"/>
      <c r="B108" s="48"/>
      <c r="C108" s="60"/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91" workbookViewId="0">
      <selection activeCell="B108" sqref="B108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 t="s">
        <v>342</v>
      </c>
      <c r="C3" s="7" t="s">
        <v>367</v>
      </c>
      <c r="D3" s="8" t="s">
        <v>1978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f>A15+B15-C15</f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/>
      <c r="C20" s="32"/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180</v>
      </c>
      <c r="D34" s="2"/>
      <c r="E34" s="2"/>
      <c r="F34" s="2"/>
    </row>
    <row r="35" spans="1:6">
      <c r="A35" s="44" t="s">
        <v>403</v>
      </c>
      <c r="B35" s="45"/>
      <c r="C35" s="46">
        <f>SUM(C36:C39)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180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SUM(C55:C63)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SUM(C65:C75)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SUM(C77:C85)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SUM(C87:C95)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SUM(C97:C106)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180</v>
      </c>
      <c r="D107" s="2"/>
      <c r="E107" s="2"/>
      <c r="F107" s="2"/>
    </row>
    <row r="108" spans="1:6">
      <c r="A108" s="47" t="s">
        <v>523</v>
      </c>
      <c r="B108" s="81" t="s">
        <v>1979</v>
      </c>
      <c r="C108" s="60">
        <v>180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91" workbookViewId="0">
      <selection activeCell="A108" sqref="A108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/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f>A15+B15-C15</f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/>
      <c r="C20" s="32"/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600</v>
      </c>
      <c r="D34" s="2"/>
      <c r="E34" s="2"/>
      <c r="F34" s="2"/>
    </row>
    <row r="35" spans="1:6">
      <c r="A35" s="44" t="s">
        <v>403</v>
      </c>
      <c r="B35" s="45"/>
      <c r="C35" s="46">
        <f>SUM(C36:C39)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600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SUM(C55:C63)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SUM(C65:C75)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SUM(C77:C85)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SUM(C87:C95)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SUM(C97:C106)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600</v>
      </c>
      <c r="D107" s="2"/>
      <c r="E107" s="2"/>
      <c r="F107" s="2"/>
    </row>
    <row r="108" spans="1:6">
      <c r="A108" s="47" t="s">
        <v>523</v>
      </c>
      <c r="B108" s="81" t="s">
        <v>1980</v>
      </c>
      <c r="C108" s="60">
        <v>600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/>
      <c r="C3" s="7" t="s">
        <v>367</v>
      </c>
      <c r="D3" s="8" t="s">
        <v>355</v>
      </c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f>A15+B15-C15</f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/>
      <c r="C20" s="32"/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400</v>
      </c>
      <c r="D34" s="2"/>
      <c r="E34" s="2"/>
      <c r="F34" s="2"/>
    </row>
    <row r="35" spans="1:6">
      <c r="A35" s="44" t="s">
        <v>403</v>
      </c>
      <c r="B35" s="45"/>
      <c r="C35" s="46">
        <f>SUM(C36:C39)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400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SUM(C55:C63)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SUM(C65:C75)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SUM(C77:C85)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SUM(C87:C95)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SUM(C97:C106)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400</v>
      </c>
      <c r="D107" s="2"/>
      <c r="E107" s="2"/>
      <c r="F107" s="2"/>
    </row>
    <row r="108" spans="1:6">
      <c r="A108" s="47" t="s">
        <v>523</v>
      </c>
      <c r="B108" s="81" t="s">
        <v>1981</v>
      </c>
      <c r="C108" s="60">
        <v>400</v>
      </c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workbookViewId="0">
      <selection activeCell="F20" sqref="F20"/>
    </sheetView>
  </sheetViews>
  <sheetFormatPr defaultColWidth="9" defaultRowHeight="13.5" outlineLevelCol="5"/>
  <cols>
    <col min="1" max="1" width="11.125" customWidth="1"/>
    <col min="2" max="2" width="37.125" customWidth="1"/>
    <col min="3" max="3" width="12.5" customWidth="1"/>
  </cols>
  <sheetData>
    <row r="1" spans="1:6">
      <c r="A1" s="1" t="s">
        <v>365</v>
      </c>
      <c r="B1" s="2"/>
      <c r="C1" s="3"/>
      <c r="D1" s="2"/>
      <c r="E1" s="2"/>
      <c r="F1" s="2"/>
    </row>
    <row r="2" spans="1:6">
      <c r="A2" s="4" t="s">
        <v>366</v>
      </c>
      <c r="B2" s="4"/>
      <c r="C2" s="4"/>
      <c r="D2" s="4"/>
      <c r="E2" s="4"/>
      <c r="F2" s="4"/>
    </row>
    <row r="3" spans="1:6">
      <c r="A3" s="5" t="s">
        <v>21</v>
      </c>
      <c r="B3" s="6"/>
      <c r="C3" s="7" t="s">
        <v>367</v>
      </c>
      <c r="D3" s="8"/>
      <c r="E3" s="8" t="s">
        <v>23</v>
      </c>
      <c r="F3" s="9"/>
    </row>
    <row r="4" spans="1:6">
      <c r="A4" s="5" t="s">
        <v>3</v>
      </c>
      <c r="B4" s="6"/>
      <c r="C4" s="7" t="s">
        <v>368</v>
      </c>
      <c r="D4" s="10"/>
      <c r="E4" s="8" t="s">
        <v>369</v>
      </c>
      <c r="F4" s="8"/>
    </row>
    <row r="5" spans="1:6">
      <c r="A5" s="5" t="s">
        <v>370</v>
      </c>
      <c r="B5" s="11"/>
      <c r="C5" s="7" t="s">
        <v>371</v>
      </c>
      <c r="D5" s="10"/>
      <c r="E5" s="8" t="s">
        <v>372</v>
      </c>
      <c r="F5" s="8"/>
    </row>
    <row r="6" spans="1:6">
      <c r="A6" s="5" t="s">
        <v>10</v>
      </c>
      <c r="B6" s="8"/>
      <c r="C6" s="7" t="s">
        <v>9</v>
      </c>
      <c r="D6" s="12"/>
      <c r="E6" s="8" t="s">
        <v>11</v>
      </c>
      <c r="F6" s="8"/>
    </row>
    <row r="7" spans="1:6">
      <c r="A7" s="5" t="s">
        <v>373</v>
      </c>
      <c r="B7" s="8"/>
      <c r="C7" s="7" t="s">
        <v>20</v>
      </c>
      <c r="D7" s="12"/>
      <c r="E7" s="12"/>
      <c r="F7" s="12"/>
    </row>
    <row r="8" spans="1:6">
      <c r="A8" s="12"/>
      <c r="B8" s="12"/>
      <c r="C8" s="12"/>
      <c r="D8" s="12"/>
      <c r="E8" s="12"/>
      <c r="F8" s="12"/>
    </row>
    <row r="9" spans="1:6">
      <c r="A9" s="13" t="s">
        <v>374</v>
      </c>
      <c r="B9" s="14" t="e">
        <f>D15/D13</f>
        <v>#DIV/0!</v>
      </c>
      <c r="C9" s="15" t="s">
        <v>375</v>
      </c>
      <c r="D9" s="14"/>
      <c r="E9" s="14" t="s">
        <v>376</v>
      </c>
      <c r="F9" s="14"/>
    </row>
    <row r="10" spans="1:6">
      <c r="A10" s="13" t="s">
        <v>377</v>
      </c>
      <c r="B10" s="14"/>
      <c r="C10" s="15" t="s">
        <v>378</v>
      </c>
      <c r="D10" s="14"/>
      <c r="E10" s="14"/>
      <c r="F10" s="14"/>
    </row>
    <row r="1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spans="1:6">
      <c r="A13" s="20"/>
      <c r="B13" s="20"/>
      <c r="C13" s="21"/>
      <c r="D13" s="21">
        <f>A13+B13-C13</f>
        <v>0</v>
      </c>
      <c r="E13" s="20"/>
      <c r="F13" s="12"/>
    </row>
    <row r="14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spans="1:6">
      <c r="A15" s="13"/>
      <c r="B15" s="22"/>
      <c r="C15" s="15"/>
      <c r="D15" s="23">
        <f>A15+B15-C15</f>
        <v>0</v>
      </c>
      <c r="E15" s="22"/>
      <c r="F15" s="22"/>
    </row>
    <row r="16" spans="1:6">
      <c r="A16" s="24"/>
      <c r="B16" s="25"/>
      <c r="C16" s="26"/>
      <c r="D16" s="27"/>
      <c r="E16" s="27"/>
      <c r="F16" s="27"/>
    </row>
    <row r="17" spans="1:6">
      <c r="A17" s="28" t="s">
        <v>391</v>
      </c>
      <c r="B17" s="28"/>
      <c r="C17" s="28"/>
      <c r="D17" s="29"/>
      <c r="E17" s="29"/>
      <c r="F17" s="29"/>
    </row>
    <row r="18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spans="1:6">
      <c r="A19" s="8" t="s">
        <v>395</v>
      </c>
      <c r="B19" s="31"/>
      <c r="C19" s="32"/>
      <c r="D19" s="2"/>
      <c r="E19" s="2"/>
      <c r="F19" s="2"/>
    </row>
    <row r="20" spans="1:6">
      <c r="A20" s="8" t="s">
        <v>396</v>
      </c>
      <c r="B20" s="33"/>
      <c r="C20" s="32"/>
      <c r="D20" s="2"/>
      <c r="E20" s="2"/>
      <c r="F20" s="2"/>
    </row>
    <row r="21" spans="1:6">
      <c r="A21" s="8" t="s">
        <v>397</v>
      </c>
      <c r="B21" s="33"/>
      <c r="C21" s="30"/>
      <c r="D21" s="2"/>
      <c r="E21" s="2"/>
      <c r="F21" s="2"/>
    </row>
    <row r="22" spans="1:6">
      <c r="A22" s="8" t="s">
        <v>398</v>
      </c>
      <c r="B22" s="33"/>
      <c r="C22" s="30"/>
      <c r="D22" s="2"/>
      <c r="E22" s="2"/>
      <c r="F22" s="2"/>
    </row>
    <row r="23" spans="1:6">
      <c r="A23" s="8" t="s">
        <v>399</v>
      </c>
      <c r="B23" s="33"/>
      <c r="C23" s="30"/>
      <c r="D23" s="2"/>
      <c r="E23" s="2"/>
      <c r="F23" s="2"/>
    </row>
    <row r="24" spans="1:6">
      <c r="A24" s="8" t="s">
        <v>400</v>
      </c>
      <c r="B24" s="12"/>
      <c r="C24" s="30">
        <f>C19+C20+C21+C22+C23</f>
        <v>0</v>
      </c>
      <c r="D24" s="2"/>
      <c r="E24" s="2"/>
      <c r="F24" s="2"/>
    </row>
    <row r="25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spans="1:6">
      <c r="A26" s="37"/>
      <c r="B26" s="37"/>
      <c r="C26" s="38"/>
      <c r="D26" s="36"/>
      <c r="E26" s="36"/>
      <c r="F26" s="36"/>
    </row>
    <row r="27" spans="1:6">
      <c r="A27" s="37"/>
      <c r="B27" s="37"/>
      <c r="C27" s="38"/>
      <c r="D27" s="36"/>
      <c r="E27" s="36"/>
      <c r="F27" s="36"/>
    </row>
    <row r="28" spans="1:6">
      <c r="A28" s="37"/>
      <c r="B28" s="37"/>
      <c r="C28" s="38"/>
      <c r="D28" s="36"/>
      <c r="E28" s="36"/>
      <c r="F28" s="36"/>
    </row>
    <row r="29" spans="1:6">
      <c r="A29" s="37"/>
      <c r="B29" s="37"/>
      <c r="C29" s="38"/>
      <c r="D29" s="36"/>
      <c r="E29" s="36"/>
      <c r="F29" s="36"/>
    </row>
    <row r="30" spans="1:6">
      <c r="A30" s="37"/>
      <c r="B30" s="37"/>
      <c r="C30" s="38"/>
      <c r="D30" s="36"/>
      <c r="E30" s="36"/>
      <c r="F30" s="36"/>
    </row>
    <row r="31" spans="1:6">
      <c r="A31" s="37"/>
      <c r="B31" s="37"/>
      <c r="C31" s="38"/>
      <c r="D31" s="36"/>
      <c r="E31" s="36"/>
      <c r="F31" s="36"/>
    </row>
    <row r="32" ht="14.25" spans="1:6">
      <c r="A32" s="37"/>
      <c r="B32" s="37"/>
      <c r="C32" s="38"/>
      <c r="D32" s="36"/>
      <c r="E32" s="36"/>
      <c r="F32" s="36"/>
    </row>
    <row r="33" ht="14.25" spans="1:6">
      <c r="A33" s="39"/>
      <c r="B33" s="39"/>
      <c r="C33" s="39"/>
      <c r="D33" s="40"/>
      <c r="E33" s="40"/>
      <c r="F33" s="40"/>
    </row>
    <row r="34" spans="1:6">
      <c r="A34" s="41" t="s">
        <v>402</v>
      </c>
      <c r="B34" s="42"/>
      <c r="C34" s="43">
        <f>C35+C40</f>
        <v>0</v>
      </c>
      <c r="D34" s="2"/>
      <c r="E34" s="2"/>
      <c r="F34" s="2"/>
    </row>
    <row r="35" spans="1:6">
      <c r="A35" s="44" t="s">
        <v>403</v>
      </c>
      <c r="B35" s="45"/>
      <c r="C35" s="46">
        <f>SUM(C36:C39)</f>
        <v>0</v>
      </c>
      <c r="D35" s="2"/>
      <c r="E35" s="2"/>
      <c r="F35" s="2"/>
    </row>
    <row r="36" spans="1:6">
      <c r="A36" s="47"/>
      <c r="B36" s="48"/>
      <c r="C36" s="49"/>
      <c r="D36" s="2"/>
      <c r="E36" s="2"/>
      <c r="F36" s="2"/>
    </row>
    <row r="37" spans="1:6">
      <c r="A37" s="50"/>
      <c r="B37" s="51"/>
      <c r="C37" s="46"/>
      <c r="D37" s="2"/>
      <c r="E37" s="2"/>
      <c r="F37" s="2"/>
    </row>
    <row r="38" spans="1:6">
      <c r="A38" s="50"/>
      <c r="B38" s="51"/>
      <c r="C38" s="46"/>
      <c r="D38" s="2"/>
      <c r="E38" s="2"/>
      <c r="F38" s="2"/>
    </row>
    <row r="39" spans="1:6">
      <c r="A39" s="50"/>
      <c r="B39" s="51"/>
      <c r="C39" s="46"/>
      <c r="D39" s="2"/>
      <c r="E39" s="2"/>
      <c r="F39" s="2"/>
    </row>
    <row r="40" spans="1:6">
      <c r="A40" s="44" t="s">
        <v>405</v>
      </c>
      <c r="B40" s="45"/>
      <c r="C40" s="46">
        <f>C41+C54+C64+C76+C86+C96+C107</f>
        <v>0</v>
      </c>
      <c r="D40" s="2"/>
      <c r="E40" s="2"/>
      <c r="F40" s="2"/>
    </row>
    <row r="41" spans="1:6">
      <c r="A41" s="44" t="s">
        <v>406</v>
      </c>
      <c r="B41" s="45"/>
      <c r="C41" s="46">
        <f>SUM(C42:C53)</f>
        <v>0</v>
      </c>
      <c r="D41" s="2"/>
      <c r="E41" s="2"/>
      <c r="F41" s="2"/>
    </row>
    <row r="42" spans="1:6">
      <c r="A42" s="31"/>
      <c r="B42" s="52"/>
      <c r="C42" s="32"/>
      <c r="D42" s="2"/>
      <c r="E42" s="2"/>
      <c r="F42" s="2"/>
    </row>
    <row r="43" spans="1:6">
      <c r="A43" s="53"/>
      <c r="B43" s="54"/>
      <c r="C43" s="55"/>
      <c r="D43" s="2"/>
      <c r="E43" s="2"/>
      <c r="F43" s="2"/>
    </row>
    <row r="44" spans="1:6">
      <c r="A44" s="31"/>
      <c r="B44" s="52"/>
      <c r="C44" s="32"/>
      <c r="D44" s="2"/>
      <c r="E44" s="2"/>
      <c r="F44" s="2"/>
    </row>
    <row r="45" spans="1:6">
      <c r="A45" s="31"/>
      <c r="B45" s="52"/>
      <c r="C45" s="32"/>
      <c r="D45" s="2"/>
      <c r="E45" s="2"/>
      <c r="F45" s="2"/>
    </row>
    <row r="46" spans="1:6">
      <c r="A46" s="31"/>
      <c r="B46" s="52"/>
      <c r="C46" s="32"/>
      <c r="D46" s="2"/>
      <c r="E46" s="2"/>
      <c r="F46" s="2"/>
    </row>
    <row r="47" spans="1:6">
      <c r="A47" s="31"/>
      <c r="B47" s="52"/>
      <c r="C47" s="32"/>
      <c r="D47" s="2"/>
      <c r="E47" s="2"/>
      <c r="F47" s="2"/>
    </row>
    <row r="48" spans="1:6">
      <c r="A48" s="31"/>
      <c r="B48" s="56"/>
      <c r="C48" s="32"/>
      <c r="D48" s="2"/>
      <c r="E48" s="2"/>
      <c r="F48" s="2"/>
    </row>
    <row r="49" spans="1:6">
      <c r="A49" s="31"/>
      <c r="B49" s="56"/>
      <c r="C49" s="32"/>
      <c r="D49" s="2"/>
      <c r="E49" s="2"/>
      <c r="F49" s="2"/>
    </row>
    <row r="50" spans="1:6">
      <c r="A50" s="31"/>
      <c r="B50" s="57"/>
      <c r="C50" s="32"/>
      <c r="D50" s="2"/>
      <c r="E50" s="2"/>
      <c r="F50" s="2"/>
    </row>
    <row r="51" spans="1:6">
      <c r="A51" s="31"/>
      <c r="B51" s="57"/>
      <c r="C51" s="32"/>
      <c r="D51" s="2"/>
      <c r="E51" s="2"/>
      <c r="F51" s="2"/>
    </row>
    <row r="52" spans="1:6">
      <c r="A52" s="58"/>
      <c r="B52" s="57"/>
      <c r="C52" s="30"/>
      <c r="D52" s="2"/>
      <c r="E52" s="2"/>
      <c r="F52" s="2"/>
    </row>
    <row r="53" spans="1:6">
      <c r="A53" s="59"/>
      <c r="B53" s="57"/>
      <c r="C53" s="60"/>
      <c r="D53" s="2"/>
      <c r="E53" s="2"/>
      <c r="F53" s="2"/>
    </row>
    <row r="54" spans="1:6">
      <c r="A54" s="44" t="s">
        <v>408</v>
      </c>
      <c r="B54" s="45"/>
      <c r="C54" s="46">
        <f>SUM(C55:C63)</f>
        <v>0</v>
      </c>
      <c r="D54" s="2"/>
      <c r="E54" s="2"/>
      <c r="F54" s="2"/>
    </row>
    <row r="55" ht="14.25" spans="1:6">
      <c r="A55" s="59"/>
      <c r="B55" s="61"/>
      <c r="C55" s="62"/>
      <c r="D55" s="2"/>
      <c r="E55" s="2"/>
      <c r="F55" s="2"/>
    </row>
    <row r="56" ht="16.5" spans="1:6">
      <c r="A56" s="58"/>
      <c r="B56" s="57"/>
      <c r="C56" s="63"/>
      <c r="D56" s="2"/>
      <c r="E56" s="2"/>
      <c r="F56" s="2"/>
    </row>
    <row r="57" ht="16.5" spans="1:6">
      <c r="A57" s="58"/>
      <c r="B57" s="57"/>
      <c r="C57" s="63"/>
      <c r="D57" s="2"/>
      <c r="E57" s="2"/>
      <c r="F57" s="2"/>
    </row>
    <row r="58" ht="16.5" spans="1:6">
      <c r="A58" s="58"/>
      <c r="B58" s="57"/>
      <c r="C58" s="63"/>
      <c r="D58" s="2"/>
      <c r="E58" s="2"/>
      <c r="F58" s="2"/>
    </row>
    <row r="59" ht="16.5" spans="1:6">
      <c r="A59" s="58"/>
      <c r="B59" s="57"/>
      <c r="C59" s="63"/>
      <c r="D59" s="2"/>
      <c r="E59" s="2"/>
      <c r="F59" s="2"/>
    </row>
    <row r="60" ht="16.5" spans="1:6">
      <c r="A60" s="58"/>
      <c r="B60" s="57"/>
      <c r="C60" s="63"/>
      <c r="D60" s="2"/>
      <c r="E60" s="2"/>
      <c r="F60" s="2"/>
    </row>
    <row r="61" ht="14.25" spans="1:6">
      <c r="A61" s="58"/>
      <c r="B61" s="64"/>
      <c r="C61" s="30"/>
      <c r="D61" s="2"/>
      <c r="E61" s="2"/>
      <c r="F61" s="2"/>
    </row>
    <row r="62" ht="14.25" spans="1:6">
      <c r="A62" s="58"/>
      <c r="B62" s="64"/>
      <c r="C62" s="30"/>
      <c r="D62" s="2"/>
      <c r="E62" s="2"/>
      <c r="F62" s="2"/>
    </row>
    <row r="63" spans="1:6">
      <c r="A63" s="65"/>
      <c r="B63" s="66"/>
      <c r="C63" s="67"/>
      <c r="D63" s="2"/>
      <c r="E63" s="2"/>
      <c r="F63" s="2"/>
    </row>
    <row r="64" spans="1:6">
      <c r="A64" s="44" t="s">
        <v>412</v>
      </c>
      <c r="B64" s="45"/>
      <c r="C64" s="46">
        <f>SUM(C65:C75)</f>
        <v>0</v>
      </c>
      <c r="D64" s="2"/>
      <c r="E64" s="2"/>
      <c r="F64" s="2"/>
    </row>
    <row r="65" spans="1:6">
      <c r="A65" s="59"/>
      <c r="B65" s="57"/>
      <c r="C65" s="60"/>
      <c r="D65" s="2"/>
      <c r="E65" s="2"/>
      <c r="F65" s="2"/>
    </row>
    <row r="66" spans="1:6">
      <c r="A66" s="59"/>
      <c r="B66" s="56"/>
      <c r="C66" s="68"/>
      <c r="D66" s="2"/>
      <c r="E66" s="2"/>
      <c r="F66" s="2"/>
    </row>
    <row r="67" spans="1:6">
      <c r="A67" s="59"/>
      <c r="B67" s="56"/>
      <c r="C67" s="68"/>
      <c r="D67" s="2"/>
      <c r="E67" s="2"/>
      <c r="F67" s="2"/>
    </row>
    <row r="68" spans="1:6">
      <c r="A68" s="59"/>
      <c r="B68" s="57"/>
      <c r="C68" s="68"/>
      <c r="D68" s="2"/>
      <c r="E68" s="2"/>
      <c r="F68" s="2"/>
    </row>
    <row r="69" spans="1:6">
      <c r="A69" s="58"/>
      <c r="B69" s="57"/>
      <c r="C69" s="30"/>
      <c r="D69" s="2"/>
      <c r="E69" s="2"/>
      <c r="F69" s="2"/>
    </row>
    <row r="70" spans="1:6">
      <c r="A70" s="59"/>
      <c r="B70" s="56"/>
      <c r="C70" s="68"/>
      <c r="D70" s="2"/>
      <c r="E70" s="2"/>
      <c r="F70" s="2"/>
    </row>
    <row r="71" spans="1:6">
      <c r="A71" s="59"/>
      <c r="B71" s="56"/>
      <c r="C71" s="68"/>
      <c r="D71" s="2"/>
      <c r="E71" s="2"/>
      <c r="F71" s="2"/>
    </row>
    <row r="72" spans="1:6">
      <c r="A72" s="59"/>
      <c r="B72" s="56"/>
      <c r="C72" s="68"/>
      <c r="D72" s="2"/>
      <c r="E72" s="2"/>
      <c r="F72" s="2"/>
    </row>
    <row r="73" spans="1:6">
      <c r="A73" s="59"/>
      <c r="B73" s="56"/>
      <c r="C73" s="68"/>
      <c r="D73" s="2"/>
      <c r="E73" s="2"/>
      <c r="F73" s="2"/>
    </row>
    <row r="74" spans="1:6">
      <c r="A74" s="58"/>
      <c r="B74" s="56"/>
      <c r="C74" s="30"/>
      <c r="D74" s="2"/>
      <c r="E74" s="2"/>
      <c r="F74" s="2"/>
    </row>
    <row r="75" spans="1:6">
      <c r="A75" s="69"/>
      <c r="B75" s="70"/>
      <c r="C75" s="71"/>
      <c r="D75" s="2"/>
      <c r="E75" s="2"/>
      <c r="F75" s="2"/>
    </row>
    <row r="76" spans="1:6">
      <c r="A76" s="44" t="s">
        <v>413</v>
      </c>
      <c r="B76" s="45"/>
      <c r="C76" s="46">
        <f>SUM(C77:C85)</f>
        <v>0</v>
      </c>
      <c r="D76" s="2"/>
      <c r="E76" s="2"/>
      <c r="F76" s="2"/>
    </row>
    <row r="77" spans="1:6">
      <c r="A77" s="59"/>
      <c r="B77" s="56"/>
      <c r="C77" s="68"/>
      <c r="D77" s="2"/>
      <c r="E77" s="2"/>
      <c r="F77" s="2"/>
    </row>
    <row r="78" spans="1:6">
      <c r="A78" s="59"/>
      <c r="B78" s="56"/>
      <c r="C78" s="68"/>
      <c r="D78" s="2"/>
      <c r="E78" s="2"/>
      <c r="F78" s="2"/>
    </row>
    <row r="79" spans="1:6">
      <c r="A79" s="59"/>
      <c r="B79" s="56"/>
      <c r="C79" s="68"/>
      <c r="D79" s="2"/>
      <c r="E79" s="2"/>
      <c r="F79" s="2"/>
    </row>
    <row r="80" spans="1:6">
      <c r="A80" s="59"/>
      <c r="B80" s="56"/>
      <c r="C80" s="68"/>
      <c r="D80" s="2"/>
      <c r="E80" s="2"/>
      <c r="F80" s="2"/>
    </row>
    <row r="81" spans="1:6">
      <c r="A81" s="59"/>
      <c r="B81" s="56"/>
      <c r="C81" s="68"/>
      <c r="D81" s="2"/>
      <c r="E81" s="2"/>
      <c r="F81" s="2"/>
    </row>
    <row r="82" spans="1:6">
      <c r="A82" s="59"/>
      <c r="B82" s="56"/>
      <c r="C82" s="68"/>
      <c r="D82" s="2"/>
      <c r="E82" s="2"/>
      <c r="F82" s="2"/>
    </row>
    <row r="83" spans="1:6">
      <c r="A83" s="59"/>
      <c r="B83" s="56"/>
      <c r="C83" s="68"/>
      <c r="D83" s="2"/>
      <c r="E83" s="2"/>
      <c r="F83" s="2"/>
    </row>
    <row r="84" spans="1:6">
      <c r="A84" s="59"/>
      <c r="B84" s="56"/>
      <c r="C84" s="68"/>
      <c r="D84" s="2"/>
      <c r="E84" s="2"/>
      <c r="F84" s="2"/>
    </row>
    <row r="85" spans="1:6">
      <c r="A85" s="50"/>
      <c r="B85" s="51"/>
      <c r="C85" s="46"/>
      <c r="D85" s="2"/>
      <c r="E85" s="2"/>
      <c r="F85" s="2"/>
    </row>
    <row r="86" spans="1:6">
      <c r="A86" s="44" t="s">
        <v>415</v>
      </c>
      <c r="B86" s="45"/>
      <c r="C86" s="46">
        <f>SUM(C87:C95)</f>
        <v>0</v>
      </c>
      <c r="D86" s="2"/>
      <c r="E86" s="2"/>
      <c r="F86" s="2"/>
    </row>
    <row r="87" spans="1:6">
      <c r="A87" s="59"/>
      <c r="B87" s="57"/>
      <c r="C87" s="60"/>
      <c r="D87" s="2"/>
      <c r="E87" s="2"/>
      <c r="F87" s="2"/>
    </row>
    <row r="88" spans="1:6">
      <c r="A88" s="59"/>
      <c r="B88" s="57"/>
      <c r="C88" s="60"/>
      <c r="D88" s="2"/>
      <c r="E88" s="2"/>
      <c r="F88" s="2"/>
    </row>
    <row r="89" spans="1:6">
      <c r="A89" s="59"/>
      <c r="B89" s="57"/>
      <c r="C89" s="60"/>
      <c r="D89" s="2"/>
      <c r="E89" s="2"/>
      <c r="F89" s="2"/>
    </row>
    <row r="90" spans="1:6">
      <c r="A90" s="59"/>
      <c r="B90" s="57"/>
      <c r="C90" s="60"/>
      <c r="D90" s="2"/>
      <c r="E90" s="2"/>
      <c r="F90" s="2"/>
    </row>
    <row r="91" spans="1:6">
      <c r="A91" s="59"/>
      <c r="B91" s="57"/>
      <c r="C91" s="60"/>
      <c r="D91" s="2"/>
      <c r="E91" s="2"/>
      <c r="F91" s="2"/>
    </row>
    <row r="92" spans="1:6">
      <c r="A92" s="59"/>
      <c r="B92" s="57"/>
      <c r="C92" s="60"/>
      <c r="D92" s="2"/>
      <c r="E92" s="2"/>
      <c r="F92" s="2"/>
    </row>
    <row r="93" spans="1:6">
      <c r="A93" s="59"/>
      <c r="B93" s="57"/>
      <c r="C93" s="60"/>
      <c r="D93" s="2"/>
      <c r="E93" s="2"/>
      <c r="F93" s="2"/>
    </row>
    <row r="94" spans="1:6">
      <c r="A94" s="59"/>
      <c r="B94" s="57"/>
      <c r="C94" s="60"/>
      <c r="D94" s="2"/>
      <c r="E94" s="2"/>
      <c r="F94" s="2"/>
    </row>
    <row r="95" spans="1:6">
      <c r="A95" s="72"/>
      <c r="B95" s="73"/>
      <c r="C95" s="49"/>
      <c r="D95" s="2"/>
      <c r="E95" s="2"/>
      <c r="F95" s="2"/>
    </row>
    <row r="96" ht="14.25" spans="1:6">
      <c r="A96" s="74" t="s">
        <v>416</v>
      </c>
      <c r="B96" s="75"/>
      <c r="C96" s="46">
        <f>SUM(C97:C106)</f>
        <v>0</v>
      </c>
      <c r="D96" s="76"/>
      <c r="E96" s="76"/>
      <c r="F96" s="76"/>
    </row>
    <row r="97" spans="1:6">
      <c r="A97" s="58"/>
      <c r="B97" s="56"/>
      <c r="C97" s="30"/>
      <c r="D97" s="2"/>
      <c r="E97" s="2"/>
      <c r="F97" s="2"/>
    </row>
    <row r="98" spans="1:6">
      <c r="A98" s="58"/>
      <c r="B98" s="56"/>
      <c r="C98" s="30"/>
      <c r="D98" s="2"/>
      <c r="E98" s="2"/>
      <c r="F98" s="2"/>
    </row>
    <row r="99" spans="1:6">
      <c r="A99" s="58"/>
      <c r="B99" s="56"/>
      <c r="C99" s="30"/>
      <c r="D99" s="2"/>
      <c r="E99" s="2"/>
      <c r="F99" s="2"/>
    </row>
    <row r="100" spans="1:6">
      <c r="A100" s="58"/>
      <c r="B100" s="56"/>
      <c r="C100" s="30"/>
      <c r="D100" s="2"/>
      <c r="E100" s="2"/>
      <c r="F100" s="2"/>
    </row>
    <row r="101" spans="1:6">
      <c r="A101" s="58"/>
      <c r="B101" s="56"/>
      <c r="C101" s="30"/>
      <c r="D101" s="2"/>
      <c r="E101" s="2"/>
      <c r="F101" s="2"/>
    </row>
    <row r="102" spans="1:6">
      <c r="A102" s="58"/>
      <c r="B102" s="56"/>
      <c r="C102" s="30"/>
      <c r="D102" s="2"/>
      <c r="E102" s="2"/>
      <c r="F102" s="2"/>
    </row>
    <row r="103" spans="1:6">
      <c r="A103" s="58" t="s">
        <v>296</v>
      </c>
      <c r="B103" s="56"/>
      <c r="C103" s="30"/>
      <c r="D103" s="2"/>
      <c r="E103" s="2"/>
      <c r="F103" s="2"/>
    </row>
    <row r="104" spans="1:6">
      <c r="A104" s="59"/>
      <c r="B104" s="56"/>
      <c r="C104" s="30"/>
      <c r="D104" s="2"/>
      <c r="E104" s="2"/>
      <c r="F104" s="2"/>
    </row>
    <row r="105" ht="14.25" spans="1:6">
      <c r="A105" s="58"/>
      <c r="B105" s="77"/>
      <c r="C105" s="30"/>
      <c r="D105" s="2"/>
      <c r="E105" s="2"/>
      <c r="F105" s="2"/>
    </row>
    <row r="106" spans="1:6">
      <c r="A106" s="72"/>
      <c r="B106" s="73"/>
      <c r="C106" s="49"/>
      <c r="D106" s="2"/>
      <c r="E106" s="2"/>
      <c r="F106" s="2"/>
    </row>
    <row r="107" spans="1:6">
      <c r="A107" s="44" t="s">
        <v>419</v>
      </c>
      <c r="B107" s="45"/>
      <c r="C107" s="46">
        <f>SUM(C108:C120)</f>
        <v>0</v>
      </c>
      <c r="D107" s="2"/>
      <c r="E107" s="2"/>
      <c r="F107" s="2"/>
    </row>
    <row r="108" spans="1:6">
      <c r="A108" s="47"/>
      <c r="B108" s="48"/>
      <c r="C108" s="60"/>
      <c r="D108" s="2"/>
      <c r="E108" s="2"/>
      <c r="F108" s="2"/>
    </row>
    <row r="109" spans="1:6">
      <c r="A109" s="47"/>
      <c r="B109" s="48"/>
      <c r="C109" s="60"/>
      <c r="D109" s="2"/>
      <c r="E109" s="2"/>
      <c r="F109" s="2"/>
    </row>
    <row r="110" spans="1:6">
      <c r="A110" s="59"/>
      <c r="B110" s="57"/>
      <c r="C110" s="60"/>
      <c r="D110" s="2"/>
      <c r="E110" s="2"/>
      <c r="F110" s="2"/>
    </row>
    <row r="111" spans="1:6">
      <c r="A111" s="59"/>
      <c r="B111" s="57"/>
      <c r="C111" s="60"/>
      <c r="D111" s="2"/>
      <c r="E111" s="2"/>
      <c r="F111" s="2"/>
    </row>
    <row r="112" spans="1:6">
      <c r="A112" s="59"/>
      <c r="B112" s="57"/>
      <c r="C112" s="60"/>
      <c r="D112" s="2"/>
      <c r="E112" s="2"/>
      <c r="F112" s="2"/>
    </row>
    <row r="113" spans="1:6">
      <c r="A113" s="59"/>
      <c r="B113" s="57"/>
      <c r="C113" s="68"/>
      <c r="D113" s="2"/>
      <c r="E113" s="2"/>
      <c r="F113" s="2"/>
    </row>
    <row r="114" spans="1:6">
      <c r="A114" s="59"/>
      <c r="B114" s="56"/>
      <c r="C114" s="68"/>
      <c r="D114" s="2"/>
      <c r="E114" s="2"/>
      <c r="F114" s="2"/>
    </row>
    <row r="115" spans="1:6">
      <c r="A115" s="59"/>
      <c r="B115" s="56"/>
      <c r="C115" s="68"/>
      <c r="D115" s="2"/>
      <c r="E115" s="2"/>
      <c r="F115" s="2"/>
    </row>
    <row r="116" spans="1:6">
      <c r="A116" s="59"/>
      <c r="B116" s="56"/>
      <c r="C116" s="68"/>
      <c r="D116" s="2"/>
      <c r="E116" s="2"/>
      <c r="F116" s="2"/>
    </row>
    <row r="117" spans="1:6">
      <c r="A117" s="59"/>
      <c r="B117" s="56"/>
      <c r="C117" s="68"/>
      <c r="D117" s="2"/>
      <c r="E117" s="2"/>
      <c r="F117" s="2"/>
    </row>
    <row r="118" spans="1:6">
      <c r="A118" s="58"/>
      <c r="B118" s="57"/>
      <c r="C118" s="30"/>
      <c r="D118" s="2"/>
      <c r="E118" s="2"/>
      <c r="F118" s="2"/>
    </row>
    <row r="119" spans="1:6">
      <c r="A119" s="58"/>
      <c r="B119" s="57"/>
      <c r="C119" s="30"/>
      <c r="D119" s="2"/>
      <c r="E119" s="2"/>
      <c r="F119" s="2"/>
    </row>
    <row r="120" ht="14.25" spans="1:6">
      <c r="A120" s="78"/>
      <c r="B120" s="79"/>
      <c r="C120" s="80"/>
      <c r="D120" s="2"/>
      <c r="E120" s="2"/>
      <c r="F120" s="2"/>
    </row>
  </sheetData>
  <mergeCells count="14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</mergeCells>
  <hyperlinks>
    <hyperlink ref="A1" location="合同!A1" display="合同目录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1"/>
  <sheetViews>
    <sheetView workbookViewId="0">
      <selection activeCell="C24" sqref="C24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52</v>
      </c>
      <c r="C3" s="7" t="s">
        <v>367</v>
      </c>
      <c r="D3" s="8" t="s">
        <v>53</v>
      </c>
      <c r="E3" s="8" t="s">
        <v>23</v>
      </c>
      <c r="F3" s="9">
        <v>13767713567</v>
      </c>
    </row>
    <row r="4" ht="18" customHeight="1" spans="1:6">
      <c r="A4" s="5" t="s">
        <v>3</v>
      </c>
      <c r="B4" s="6" t="s">
        <v>51</v>
      </c>
      <c r="C4" s="7" t="s">
        <v>368</v>
      </c>
      <c r="D4" s="10"/>
      <c r="E4" s="8" t="s">
        <v>369</v>
      </c>
      <c r="F4" s="8"/>
    </row>
    <row r="5" ht="18" customHeight="1" spans="1:6">
      <c r="A5" s="5" t="s">
        <v>370</v>
      </c>
      <c r="B5" s="11">
        <v>90</v>
      </c>
      <c r="C5" s="7" t="s">
        <v>371</v>
      </c>
      <c r="D5" s="10">
        <v>42419</v>
      </c>
      <c r="E5" s="8" t="s">
        <v>372</v>
      </c>
      <c r="F5" s="8"/>
    </row>
    <row r="6" ht="18" customHeight="1" spans="1:6">
      <c r="A6" s="5" t="s">
        <v>10</v>
      </c>
      <c r="B6" s="8" t="s">
        <v>54</v>
      </c>
      <c r="C6" s="7" t="s">
        <v>9</v>
      </c>
      <c r="D6" s="12" t="s">
        <v>555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0.998223880932575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28" t="s">
        <v>556</v>
      </c>
      <c r="F12" s="129"/>
    </row>
    <row r="13" ht="18" customHeight="1" spans="1:6">
      <c r="A13" s="20">
        <v>55598.75</v>
      </c>
      <c r="B13" s="20"/>
      <c r="C13" s="21"/>
      <c r="D13" s="21">
        <f>A13+B13-C13</f>
        <v>55598.75</v>
      </c>
      <c r="E13" s="130" t="s">
        <v>557</v>
      </c>
      <c r="F13" s="131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66" t="s">
        <v>558</v>
      </c>
      <c r="F14" s="367"/>
    </row>
    <row r="15" ht="18" customHeight="1" spans="1:6">
      <c r="A15" s="13">
        <v>55500</v>
      </c>
      <c r="B15" s="22"/>
      <c r="C15" s="15"/>
      <c r="D15" s="23">
        <f>A15+B15-C15</f>
        <v>55500</v>
      </c>
      <c r="E15" s="370"/>
      <c r="F15" s="371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/>
      <c r="C19" s="32"/>
      <c r="D19" s="2"/>
      <c r="E19" s="2"/>
      <c r="F19" s="2"/>
    </row>
    <row r="20" ht="18" customHeight="1" spans="1:6">
      <c r="A20" s="8" t="s">
        <v>396</v>
      </c>
      <c r="B20" s="33">
        <v>42418</v>
      </c>
      <c r="C20" s="32">
        <v>55500</v>
      </c>
      <c r="D20" s="2"/>
      <c r="E20" s="2"/>
      <c r="F20" s="2"/>
    </row>
    <row r="21" ht="18" customHeight="1" spans="1:6">
      <c r="A21" s="8" t="s">
        <v>397</v>
      </c>
      <c r="B21" s="33"/>
      <c r="C21" s="30"/>
      <c r="D21" s="2"/>
      <c r="E21" s="2"/>
      <c r="F21" s="2"/>
    </row>
    <row r="22" ht="18" customHeight="1" spans="1:6">
      <c r="A22" s="8" t="s">
        <v>398</v>
      </c>
      <c r="B22" s="33"/>
      <c r="C22" s="30"/>
      <c r="D22" s="2"/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55500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0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C35+C40</f>
        <v>41380.76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C36+C37+C38+C39</f>
        <v>1660</v>
      </c>
      <c r="D35" s="2"/>
      <c r="E35" s="2"/>
      <c r="F35" s="2"/>
    </row>
    <row r="36" ht="18" customHeight="1" spans="1:6">
      <c r="A36" s="197">
        <v>42432</v>
      </c>
      <c r="B36" s="365" t="s">
        <v>559</v>
      </c>
      <c r="C36" s="49">
        <v>1660</v>
      </c>
      <c r="D36" s="2"/>
      <c r="E36" s="2"/>
      <c r="F36" s="2"/>
    </row>
    <row r="37" ht="18" customHeight="1" spans="1:6">
      <c r="A37" s="50"/>
      <c r="B37" s="51"/>
      <c r="C37" s="46"/>
      <c r="D37" s="2"/>
      <c r="E37" s="2"/>
      <c r="F37" s="2"/>
    </row>
    <row r="38" ht="18" customHeight="1" spans="1:6">
      <c r="A38" s="50"/>
      <c r="B38" s="51"/>
      <c r="C38" s="46"/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44" t="s">
        <v>405</v>
      </c>
      <c r="B40" s="45"/>
      <c r="C40" s="46">
        <f>C41+C54+C64+C76+C86+C96+C107</f>
        <v>39720.76</v>
      </c>
      <c r="D40" s="2"/>
      <c r="E40" s="2">
        <v>165</v>
      </c>
      <c r="F40" s="2"/>
    </row>
    <row r="41" ht="18" customHeight="1" spans="1:6">
      <c r="A41" s="44" t="s">
        <v>406</v>
      </c>
      <c r="B41" s="45"/>
      <c r="C41" s="46">
        <f>C42+C43+C44+C45+C46+C47+C48+C49+C50+C51+C52+C53</f>
        <v>15500</v>
      </c>
      <c r="D41" s="2"/>
      <c r="E41" s="2">
        <v>1849</v>
      </c>
      <c r="F41" s="2"/>
    </row>
    <row r="42" ht="18" customHeight="1" spans="1:6">
      <c r="A42" s="197">
        <v>42525</v>
      </c>
      <c r="B42" s="207" t="s">
        <v>560</v>
      </c>
      <c r="C42" s="300">
        <v>2500</v>
      </c>
      <c r="D42" s="2"/>
      <c r="E42" s="2">
        <v>221</v>
      </c>
      <c r="F42" s="2"/>
    </row>
    <row r="43" ht="18" customHeight="1" spans="1:6">
      <c r="A43" s="124">
        <v>42573</v>
      </c>
      <c r="B43" s="154" t="s">
        <v>561</v>
      </c>
      <c r="C43" s="155">
        <v>4000</v>
      </c>
      <c r="D43" s="2"/>
      <c r="E43" s="2">
        <v>1135</v>
      </c>
      <c r="F43" s="2"/>
    </row>
    <row r="44" ht="18" customHeight="1" spans="1:6">
      <c r="A44" s="124">
        <v>42605</v>
      </c>
      <c r="B44" s="82" t="s">
        <v>562</v>
      </c>
      <c r="C44" s="126">
        <v>4000</v>
      </c>
      <c r="D44" s="2"/>
      <c r="E44" s="2">
        <v>842</v>
      </c>
      <c r="F44" s="2"/>
    </row>
    <row r="45" ht="18" customHeight="1" spans="1:6">
      <c r="A45" s="136">
        <v>42626</v>
      </c>
      <c r="B45" s="125" t="s">
        <v>563</v>
      </c>
      <c r="C45" s="137">
        <v>2000</v>
      </c>
      <c r="D45" s="2"/>
      <c r="E45" s="2">
        <v>424</v>
      </c>
      <c r="F45" s="2"/>
    </row>
    <row r="46" ht="18" customHeight="1" spans="1:6">
      <c r="A46" s="31">
        <v>42641</v>
      </c>
      <c r="B46" s="138" t="s">
        <v>564</v>
      </c>
      <c r="C46" s="32">
        <v>3000</v>
      </c>
      <c r="D46" s="2"/>
      <c r="E46" s="2">
        <v>854</v>
      </c>
      <c r="F46" s="2"/>
    </row>
    <row r="47" ht="18" customHeight="1" spans="1:6">
      <c r="A47" s="31"/>
      <c r="B47" s="52"/>
      <c r="C47" s="32"/>
      <c r="D47" s="2"/>
      <c r="E47" s="2">
        <v>816</v>
      </c>
      <c r="F47" s="2"/>
    </row>
    <row r="48" ht="18" customHeight="1" spans="1:6">
      <c r="A48" s="31"/>
      <c r="B48" s="56"/>
      <c r="C48" s="32"/>
      <c r="D48" s="2"/>
      <c r="E48" s="2">
        <v>919</v>
      </c>
      <c r="F48" s="2"/>
    </row>
    <row r="49" ht="18" customHeight="1" spans="1:6">
      <c r="A49" s="31"/>
      <c r="B49" s="56"/>
      <c r="C49" s="32"/>
      <c r="D49" s="2"/>
      <c r="E49" s="2">
        <v>820</v>
      </c>
      <c r="F49" s="2"/>
    </row>
    <row r="50" ht="18" customHeight="1" spans="1:6">
      <c r="A50" s="31"/>
      <c r="B50" s="57"/>
      <c r="C50" s="32"/>
      <c r="D50" s="2"/>
      <c r="E50" s="2">
        <v>2233</v>
      </c>
      <c r="F50" s="2"/>
    </row>
    <row r="51" ht="18" customHeight="1" spans="1:6">
      <c r="A51" s="31"/>
      <c r="B51" s="57"/>
      <c r="C51" s="32"/>
      <c r="D51" s="2"/>
      <c r="E51" s="2">
        <v>384</v>
      </c>
      <c r="F51" s="2"/>
    </row>
    <row r="52" ht="18" customHeight="1" spans="1:6">
      <c r="A52" s="58"/>
      <c r="B52" s="57"/>
      <c r="C52" s="30"/>
      <c r="D52" s="2"/>
      <c r="E52" s="2"/>
      <c r="F52" s="2"/>
    </row>
    <row r="53" ht="18" customHeight="1" spans="1:6">
      <c r="A53" s="59"/>
      <c r="B53" s="57"/>
      <c r="C53" s="60"/>
      <c r="D53" s="2"/>
      <c r="E53" s="2"/>
      <c r="F53" s="2"/>
    </row>
    <row r="54" ht="18" customHeight="1" spans="1:6">
      <c r="A54" s="44" t="s">
        <v>408</v>
      </c>
      <c r="B54" s="45"/>
      <c r="C54" s="46">
        <f>C55+C56+C58+C57+C59+C60+C61+C62+C63</f>
        <v>5861</v>
      </c>
      <c r="D54" s="2"/>
      <c r="E54" s="2"/>
      <c r="F54" s="2"/>
    </row>
    <row r="55" ht="18" customHeight="1" spans="1:6">
      <c r="A55" s="59">
        <v>42471</v>
      </c>
      <c r="B55" s="134" t="s">
        <v>565</v>
      </c>
      <c r="C55" s="62">
        <v>460</v>
      </c>
      <c r="D55" s="2"/>
      <c r="E55" s="2"/>
      <c r="F55" s="2"/>
    </row>
    <row r="56" ht="18" customHeight="1" spans="1:6">
      <c r="A56" s="58">
        <v>42571</v>
      </c>
      <c r="B56" s="150" t="s">
        <v>566</v>
      </c>
      <c r="C56" s="63">
        <v>680</v>
      </c>
      <c r="D56" s="2"/>
      <c r="E56" s="2"/>
      <c r="F56" s="2"/>
    </row>
    <row r="57" ht="18" customHeight="1" spans="1:6">
      <c r="A57" s="58">
        <v>42571</v>
      </c>
      <c r="B57" s="150" t="s">
        <v>567</v>
      </c>
      <c r="C57" s="63">
        <v>2695</v>
      </c>
      <c r="D57" s="2"/>
      <c r="E57" s="2"/>
      <c r="F57" s="2"/>
    </row>
    <row r="58" ht="18" customHeight="1" spans="1:6">
      <c r="A58" s="58">
        <v>42598</v>
      </c>
      <c r="B58" s="150" t="s">
        <v>568</v>
      </c>
      <c r="C58" s="63">
        <v>1070</v>
      </c>
      <c r="D58" s="2"/>
      <c r="E58" s="2"/>
      <c r="F58" s="2"/>
    </row>
    <row r="59" ht="18" customHeight="1" spans="1:6">
      <c r="A59" s="58">
        <v>42657</v>
      </c>
      <c r="B59" s="134" t="s">
        <v>569</v>
      </c>
      <c r="C59" s="63">
        <v>428</v>
      </c>
      <c r="D59" s="2"/>
      <c r="E59" s="2"/>
      <c r="F59" s="2"/>
    </row>
    <row r="60" ht="18" customHeight="1" spans="1:6">
      <c r="A60" s="58">
        <v>42669</v>
      </c>
      <c r="B60" s="150" t="s">
        <v>570</v>
      </c>
      <c r="C60" s="63">
        <v>528</v>
      </c>
      <c r="D60" s="2"/>
      <c r="E60" s="2"/>
      <c r="F60" s="2"/>
    </row>
    <row r="61" ht="18" customHeight="1" spans="1:6">
      <c r="A61" s="58"/>
      <c r="B61" s="64"/>
      <c r="C61" s="30"/>
      <c r="D61" s="2"/>
      <c r="E61" s="2"/>
      <c r="F61" s="2"/>
    </row>
    <row r="62" ht="18" customHeight="1" spans="1:6">
      <c r="A62" s="58"/>
      <c r="B62" s="64"/>
      <c r="C62" s="30"/>
      <c r="D62" s="2"/>
      <c r="E62" s="2"/>
      <c r="F62" s="2"/>
    </row>
    <row r="63" ht="18" customHeight="1" spans="1:6">
      <c r="A63" s="65"/>
      <c r="B63" s="66"/>
      <c r="C63" s="67"/>
      <c r="D63" s="2"/>
      <c r="E63" s="2"/>
      <c r="F63" s="2"/>
    </row>
    <row r="64" ht="18" customHeight="1" spans="1:6">
      <c r="A64" s="44" t="s">
        <v>412</v>
      </c>
      <c r="B64" s="45"/>
      <c r="C64" s="46">
        <f>C65+C66+C67+C68+C69+C70+C71+C72+C73+C74+C75</f>
        <v>2804.76</v>
      </c>
      <c r="D64" s="2"/>
      <c r="E64" s="2"/>
      <c r="F64" s="2"/>
    </row>
    <row r="65" ht="18" customHeight="1" spans="1:6">
      <c r="A65" s="59">
        <v>42641</v>
      </c>
      <c r="B65" s="134" t="s">
        <v>571</v>
      </c>
      <c r="C65" s="60">
        <v>2804.76</v>
      </c>
      <c r="D65" s="2"/>
      <c r="E65" s="2"/>
      <c r="F65" s="2"/>
    </row>
    <row r="66" ht="18" customHeight="1" spans="1:6">
      <c r="A66" s="59"/>
      <c r="B66" s="56"/>
      <c r="C66" s="68"/>
      <c r="D66" s="2"/>
      <c r="E66" s="2"/>
      <c r="F66" s="2"/>
    </row>
    <row r="67" ht="18" customHeight="1" spans="1:6">
      <c r="A67" s="59"/>
      <c r="B67" s="56"/>
      <c r="C67" s="68"/>
      <c r="D67" s="2"/>
      <c r="E67" s="2"/>
      <c r="F67" s="2"/>
    </row>
    <row r="68" ht="18" customHeight="1" spans="1:6">
      <c r="A68" s="59"/>
      <c r="B68" s="57"/>
      <c r="C68" s="68"/>
      <c r="D68" s="2"/>
      <c r="E68" s="2"/>
      <c r="F68" s="2"/>
    </row>
    <row r="69" ht="18" customHeight="1" spans="1:6">
      <c r="A69" s="58"/>
      <c r="B69" s="57"/>
      <c r="C69" s="30"/>
      <c r="D69" s="2"/>
      <c r="E69" s="2"/>
      <c r="F69" s="2"/>
    </row>
    <row r="70" ht="18" customHeight="1" spans="1:6">
      <c r="A70" s="59"/>
      <c r="B70" s="56"/>
      <c r="C70" s="68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8"/>
      <c r="B74" s="56"/>
      <c r="C74" s="30"/>
      <c r="D74" s="2"/>
      <c r="E74" s="2"/>
      <c r="F74" s="2"/>
    </row>
    <row r="75" ht="18" customHeight="1" spans="1:6">
      <c r="A75" s="69"/>
      <c r="B75" s="70"/>
      <c r="C75" s="71"/>
      <c r="D75" s="2"/>
      <c r="E75" s="2"/>
      <c r="F75" s="2"/>
    </row>
    <row r="76" ht="18" customHeight="1" spans="1:6">
      <c r="A76" s="44" t="s">
        <v>413</v>
      </c>
      <c r="B76" s="45"/>
      <c r="C76" s="46">
        <f>C77+C78+C79+C80+C81+C82+C83+C84+C85</f>
        <v>6042</v>
      </c>
      <c r="D76" s="2"/>
      <c r="E76" s="2"/>
      <c r="F76" s="2"/>
    </row>
    <row r="77" ht="18" customHeight="1" spans="1:6">
      <c r="A77" s="350">
        <v>42460</v>
      </c>
      <c r="B77" s="345" t="s">
        <v>572</v>
      </c>
      <c r="C77" s="346">
        <v>5553</v>
      </c>
      <c r="D77" s="2"/>
      <c r="E77" s="2"/>
      <c r="F77" s="2"/>
    </row>
    <row r="78" ht="18" customHeight="1" spans="1:6">
      <c r="A78" s="59">
        <v>42598</v>
      </c>
      <c r="B78" s="127" t="s">
        <v>573</v>
      </c>
      <c r="C78" s="68">
        <v>489</v>
      </c>
      <c r="D78" s="2"/>
      <c r="E78" s="2"/>
      <c r="F78" s="2"/>
    </row>
    <row r="79" ht="18" customHeight="1" spans="1:6">
      <c r="A79" s="59"/>
      <c r="B79" s="56"/>
      <c r="C79" s="68"/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0"/>
      <c r="B85" s="51"/>
      <c r="C85" s="46"/>
      <c r="D85" s="2"/>
      <c r="E85" s="2"/>
      <c r="F85" s="2"/>
    </row>
    <row r="86" ht="18" customHeight="1" spans="1:6">
      <c r="A86" s="44" t="s">
        <v>415</v>
      </c>
      <c r="B86" s="45"/>
      <c r="C86" s="46">
        <f>C87+C88+C89+C90+C91+C92+C93+C94+C95</f>
        <v>5453</v>
      </c>
      <c r="D86" s="2"/>
      <c r="E86" s="2"/>
      <c r="F86" s="2"/>
    </row>
    <row r="87" ht="18" customHeight="1" spans="1:6">
      <c r="A87" s="59">
        <v>42594</v>
      </c>
      <c r="B87" s="134" t="s">
        <v>574</v>
      </c>
      <c r="C87" s="60">
        <v>2760</v>
      </c>
      <c r="D87" s="2"/>
      <c r="E87" s="2"/>
      <c r="F87" s="2"/>
    </row>
    <row r="88" ht="18" customHeight="1" spans="1:6">
      <c r="A88" s="59">
        <v>42624</v>
      </c>
      <c r="B88" s="134" t="s">
        <v>575</v>
      </c>
      <c r="C88" s="60">
        <v>158</v>
      </c>
      <c r="D88" s="2"/>
      <c r="E88" s="2"/>
      <c r="F88" s="2"/>
    </row>
    <row r="89" ht="18" customHeight="1" spans="1:6">
      <c r="A89" s="59">
        <v>42654</v>
      </c>
      <c r="B89" s="134" t="s">
        <v>576</v>
      </c>
      <c r="C89" s="60">
        <v>1849</v>
      </c>
      <c r="D89" s="2"/>
      <c r="E89" s="2"/>
      <c r="F89" s="2"/>
    </row>
    <row r="90" ht="18" customHeight="1" spans="1:6">
      <c r="A90" s="59" t="s">
        <v>577</v>
      </c>
      <c r="B90" s="135" t="s">
        <v>578</v>
      </c>
      <c r="C90" s="60">
        <v>686</v>
      </c>
      <c r="D90" s="2"/>
      <c r="E90" s="2"/>
      <c r="F90" s="2"/>
    </row>
    <row r="91" ht="18" customHeight="1" spans="1:6">
      <c r="A91" s="59"/>
      <c r="B91" s="57"/>
      <c r="C91" s="60"/>
      <c r="D91" s="2"/>
      <c r="E91" s="2"/>
      <c r="F91" s="2"/>
    </row>
    <row r="92" ht="18" customHeight="1" spans="1:6">
      <c r="A92" s="59"/>
      <c r="B92" s="57"/>
      <c r="C92" s="60"/>
      <c r="D92" s="2"/>
      <c r="E92" s="2"/>
      <c r="F92" s="2"/>
    </row>
    <row r="93" ht="18" customHeight="1" spans="1:6">
      <c r="A93" s="59"/>
      <c r="B93" s="57"/>
      <c r="C93" s="60"/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72"/>
      <c r="B95" s="73"/>
      <c r="C95" s="49"/>
      <c r="D95" s="2"/>
      <c r="E95" s="2"/>
      <c r="F95" s="2"/>
    </row>
    <row r="96" ht="18" customHeight="1" spans="1:6">
      <c r="A96" s="74" t="s">
        <v>416</v>
      </c>
      <c r="B96" s="75"/>
      <c r="C96" s="46">
        <f>C97+C99+C98+C100+C101+C102+C103+C104+C105+C106</f>
        <v>0</v>
      </c>
      <c r="D96" s="76"/>
      <c r="E96" s="76"/>
      <c r="F96" s="76"/>
    </row>
    <row r="97" ht="18" customHeight="1" spans="1:6">
      <c r="A97" s="58"/>
      <c r="B97" s="56"/>
      <c r="C97" s="30"/>
      <c r="D97" s="2"/>
      <c r="E97" s="2"/>
      <c r="F97" s="2"/>
    </row>
    <row r="98" ht="18" customHeight="1" spans="1:6">
      <c r="A98" s="58"/>
      <c r="B98" s="56"/>
      <c r="C98" s="30"/>
      <c r="D98" s="2"/>
      <c r="E98" s="2"/>
      <c r="F98" s="2"/>
    </row>
    <row r="99" ht="18" customHeight="1" spans="1:6">
      <c r="A99" s="58"/>
      <c r="B99" s="56"/>
      <c r="C99" s="30"/>
      <c r="D99" s="2"/>
      <c r="E99" s="2"/>
      <c r="F99" s="2"/>
    </row>
    <row r="100" ht="18" customHeight="1" spans="1:6">
      <c r="A100" s="58"/>
      <c r="B100" s="56"/>
      <c r="C100" s="30"/>
      <c r="D100" s="2"/>
      <c r="E100" s="2"/>
      <c r="F100" s="2"/>
    </row>
    <row r="101" ht="18" customHeight="1" spans="1:6">
      <c r="A101" s="58"/>
      <c r="B101" s="56"/>
      <c r="C101" s="30"/>
      <c r="D101" s="2"/>
      <c r="E101" s="2"/>
      <c r="F101" s="2"/>
    </row>
    <row r="102" ht="18" customHeight="1" spans="1:6">
      <c r="A102" s="58"/>
      <c r="B102" s="56"/>
      <c r="C102" s="30"/>
      <c r="D102" s="2"/>
      <c r="E102" s="2"/>
      <c r="F102" s="2"/>
    </row>
    <row r="103" ht="18" customHeight="1" spans="1:6">
      <c r="A103" s="58" t="s">
        <v>296</v>
      </c>
      <c r="B103" s="56"/>
      <c r="C103" s="30"/>
      <c r="D103" s="2"/>
      <c r="E103" s="2"/>
      <c r="F103" s="2"/>
    </row>
    <row r="104" ht="18" customHeight="1" spans="1:6">
      <c r="A104" s="59"/>
      <c r="B104" s="56"/>
      <c r="C104" s="30"/>
      <c r="D104" s="2"/>
      <c r="E104" s="2"/>
      <c r="F104" s="2"/>
    </row>
    <row r="105" ht="18" customHeight="1" spans="1:6">
      <c r="A105" s="58"/>
      <c r="B105" s="77"/>
      <c r="C105" s="30"/>
      <c r="D105" s="2"/>
      <c r="E105" s="2"/>
      <c r="F105" s="2"/>
    </row>
    <row r="106" ht="18" customHeight="1" spans="1:6">
      <c r="A106" s="72"/>
      <c r="B106" s="73"/>
      <c r="C106" s="49"/>
      <c r="D106" s="2"/>
      <c r="E106" s="2"/>
      <c r="F106" s="2"/>
    </row>
    <row r="107" ht="18" customHeight="1" spans="1:6">
      <c r="A107" s="44" t="s">
        <v>419</v>
      </c>
      <c r="B107" s="45"/>
      <c r="C107" s="46">
        <f>C108+C110+C111+C112+C113+C114+C115+C116+C117+C118+C119+C120+C121</f>
        <v>4060</v>
      </c>
      <c r="D107" s="2"/>
      <c r="E107" s="2"/>
      <c r="F107" s="2"/>
    </row>
    <row r="108" ht="18" customHeight="1" spans="1:6">
      <c r="A108" s="197">
        <v>42432</v>
      </c>
      <c r="B108" s="365" t="s">
        <v>579</v>
      </c>
      <c r="C108" s="60">
        <v>200</v>
      </c>
      <c r="D108" s="2"/>
      <c r="E108" s="2"/>
      <c r="F108" s="2"/>
    </row>
    <row r="109" ht="14.25" spans="1:4">
      <c r="A109" s="347">
        <v>42441</v>
      </c>
      <c r="B109" s="362" t="s">
        <v>580</v>
      </c>
      <c r="C109" s="231">
        <v>1909</v>
      </c>
      <c r="D109" s="372"/>
    </row>
    <row r="110" ht="18" customHeight="1" spans="1:6">
      <c r="A110" s="197">
        <v>42513</v>
      </c>
      <c r="B110" s="202" t="s">
        <v>581</v>
      </c>
      <c r="C110" s="203">
        <v>620</v>
      </c>
      <c r="D110" s="2"/>
      <c r="E110" s="2"/>
      <c r="F110" s="2"/>
    </row>
    <row r="111" ht="18" customHeight="1" spans="1:6">
      <c r="A111" s="90">
        <v>42660</v>
      </c>
      <c r="B111" s="89" t="s">
        <v>582</v>
      </c>
      <c r="C111" s="91">
        <v>3240</v>
      </c>
      <c r="D111" s="2"/>
      <c r="E111" s="2"/>
      <c r="F111" s="2"/>
    </row>
    <row r="112" ht="18" customHeight="1" spans="1:6">
      <c r="A112" s="59"/>
      <c r="B112" s="57"/>
      <c r="C112" s="60"/>
      <c r="D112" s="2"/>
      <c r="E112" s="2"/>
      <c r="F112" s="2"/>
    </row>
    <row r="113" ht="18" customHeight="1" spans="1:6">
      <c r="A113" s="59"/>
      <c r="B113" s="57"/>
      <c r="C113" s="60"/>
      <c r="D113" s="2"/>
      <c r="E113" s="2"/>
      <c r="F113" s="2"/>
    </row>
    <row r="114" ht="18" customHeight="1" spans="1:6">
      <c r="A114" s="59"/>
      <c r="B114" s="57"/>
      <c r="C114" s="68"/>
      <c r="D114" s="2"/>
      <c r="E114" s="2"/>
      <c r="F114" s="2"/>
    </row>
    <row r="115" ht="18" customHeight="1" spans="1:6">
      <c r="A115" s="59"/>
      <c r="B115" s="56"/>
      <c r="C115" s="68"/>
      <c r="D115" s="2"/>
      <c r="E115" s="2"/>
      <c r="F115" s="2"/>
    </row>
    <row r="116" ht="18" customHeight="1" spans="1:6">
      <c r="A116" s="59"/>
      <c r="B116" s="56"/>
      <c r="C116" s="68"/>
      <c r="D116" s="2"/>
      <c r="E116" s="2"/>
      <c r="F116" s="2"/>
    </row>
    <row r="117" ht="18" customHeight="1" spans="1:6">
      <c r="A117" s="59"/>
      <c r="B117" s="56"/>
      <c r="C117" s="68"/>
      <c r="D117" s="2"/>
      <c r="E117" s="2"/>
      <c r="F117" s="2"/>
    </row>
    <row r="118" ht="18" customHeight="1" spans="1:6">
      <c r="A118" s="59"/>
      <c r="B118" s="56"/>
      <c r="C118" s="68"/>
      <c r="D118" s="2"/>
      <c r="E118" s="2"/>
      <c r="F118" s="2"/>
    </row>
    <row r="119" ht="18" customHeight="1" spans="1:6">
      <c r="A119" s="58"/>
      <c r="B119" s="57"/>
      <c r="C119" s="30"/>
      <c r="D119" s="2"/>
      <c r="E119" s="2"/>
      <c r="F119" s="2"/>
    </row>
    <row r="120" ht="18" customHeight="1" spans="1:6">
      <c r="A120" s="58"/>
      <c r="B120" s="57"/>
      <c r="C120" s="30"/>
      <c r="D120" s="2"/>
      <c r="E120" s="2"/>
      <c r="F120" s="2"/>
    </row>
    <row r="121" ht="18" customHeight="1" spans="1:6">
      <c r="A121" s="78"/>
      <c r="B121" s="79"/>
      <c r="C121" s="80"/>
      <c r="D121" s="2"/>
      <c r="E121" s="2"/>
      <c r="F121" s="2"/>
    </row>
  </sheetData>
  <mergeCells count="17">
    <mergeCell ref="A2:F2"/>
    <mergeCell ref="D7:F7"/>
    <mergeCell ref="A8:F8"/>
    <mergeCell ref="E12:F12"/>
    <mergeCell ref="E13:F13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  <mergeCell ref="E14:F15"/>
  </mergeCells>
  <hyperlinks>
    <hyperlink ref="A1" location="合同!A1" display="合同目录"/>
  </hyperlinks>
  <pageMargins left="0.699305555555556" right="0.699305555555556" top="0.75" bottom="0.75" header="0.3" footer="0.3"/>
  <pageSetup paperSize="9" orientation="portrait" verticalDpi="18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0"/>
  <sheetViews>
    <sheetView topLeftCell="A94" workbookViewId="0">
      <selection activeCell="C112" sqref="C112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583</v>
      </c>
      <c r="C3" s="7" t="s">
        <v>367</v>
      </c>
      <c r="D3" s="8" t="s">
        <v>59</v>
      </c>
      <c r="E3" s="8" t="s">
        <v>23</v>
      </c>
      <c r="F3" s="9">
        <v>13698477736</v>
      </c>
    </row>
    <row r="4" ht="18" customHeight="1" spans="1:6">
      <c r="A4" s="5" t="s">
        <v>3</v>
      </c>
      <c r="B4" s="6" t="s">
        <v>584</v>
      </c>
      <c r="C4" s="7" t="s">
        <v>368</v>
      </c>
      <c r="D4" s="10">
        <v>42418</v>
      </c>
      <c r="E4" s="8" t="s">
        <v>369</v>
      </c>
      <c r="F4" s="8"/>
    </row>
    <row r="5" ht="18" customHeight="1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/>
      <c r="C6" s="7" t="s">
        <v>9</v>
      </c>
      <c r="D6" s="12" t="s">
        <v>80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0.86022945972501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ht="18" customHeight="1" spans="1:6">
      <c r="A13" s="20">
        <v>51414.79</v>
      </c>
      <c r="B13" s="20">
        <v>13000</v>
      </c>
      <c r="C13" s="21"/>
      <c r="D13" s="21">
        <f>A13+B13-C13</f>
        <v>64414.79</v>
      </c>
      <c r="E13" s="366" t="s">
        <v>585</v>
      </c>
      <c r="F13" s="367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368"/>
      <c r="F14" s="369"/>
    </row>
    <row r="15" ht="18" customHeight="1" spans="1:6">
      <c r="A15" s="13">
        <v>42000</v>
      </c>
      <c r="B15" s="22">
        <v>15411.5</v>
      </c>
      <c r="C15" s="15">
        <v>2000</v>
      </c>
      <c r="D15" s="23">
        <f>A15+B15-C15</f>
        <v>55411.5</v>
      </c>
      <c r="E15" s="370"/>
      <c r="F15" s="371"/>
    </row>
    <row r="16" ht="18" customHeight="1" spans="1:6">
      <c r="A16" s="24"/>
      <c r="B16" s="25"/>
      <c r="C16" s="26"/>
      <c r="D16" s="27"/>
      <c r="E16" s="27"/>
      <c r="F16" s="27"/>
    </row>
    <row r="17" ht="18" customHeight="1" spans="1:6">
      <c r="A17" s="28" t="s">
        <v>391</v>
      </c>
      <c r="B17" s="28"/>
      <c r="C17" s="28"/>
      <c r="D17" s="29"/>
      <c r="E17" s="29"/>
      <c r="F17" s="29"/>
    </row>
    <row r="18" ht="18" customHeight="1" spans="1:6">
      <c r="A18" s="8" t="s">
        <v>392</v>
      </c>
      <c r="B18" s="8" t="s">
        <v>393</v>
      </c>
      <c r="C18" s="30" t="s">
        <v>394</v>
      </c>
      <c r="D18" s="2"/>
      <c r="E18" s="2"/>
      <c r="F18" s="2"/>
    </row>
    <row r="19" ht="18" customHeight="1" spans="1:6">
      <c r="A19" s="8" t="s">
        <v>395</v>
      </c>
      <c r="B19" s="31">
        <v>42418</v>
      </c>
      <c r="C19" s="32">
        <v>5000</v>
      </c>
      <c r="D19" s="2"/>
      <c r="E19" s="2"/>
      <c r="F19" s="2"/>
    </row>
    <row r="20" ht="18" customHeight="1" spans="1:6">
      <c r="A20" s="8" t="s">
        <v>396</v>
      </c>
      <c r="B20" s="33">
        <v>42513</v>
      </c>
      <c r="C20" s="32">
        <v>22500</v>
      </c>
      <c r="D20" s="2">
        <v>66</v>
      </c>
      <c r="E20" s="2"/>
      <c r="F20" s="2"/>
    </row>
    <row r="21" ht="18" customHeight="1" spans="1:6">
      <c r="A21" s="8" t="s">
        <v>397</v>
      </c>
      <c r="B21" s="33">
        <v>42552</v>
      </c>
      <c r="C21" s="30">
        <v>14161.5</v>
      </c>
      <c r="D21" s="2">
        <v>1</v>
      </c>
      <c r="E21" s="2"/>
      <c r="F21" s="2"/>
    </row>
    <row r="22" ht="18" customHeight="1" spans="1:6">
      <c r="A22" s="8" t="s">
        <v>398</v>
      </c>
      <c r="B22" s="33">
        <v>42582</v>
      </c>
      <c r="C22" s="30">
        <v>10000</v>
      </c>
      <c r="D22" s="2"/>
      <c r="E22" s="2"/>
      <c r="F22" s="2"/>
    </row>
    <row r="23" ht="18" customHeight="1" spans="1:6">
      <c r="A23" s="8" t="s">
        <v>399</v>
      </c>
      <c r="B23" s="33"/>
      <c r="C23" s="30"/>
      <c r="D23" s="2"/>
      <c r="E23" s="2"/>
      <c r="F23" s="2"/>
    </row>
    <row r="24" ht="18" customHeight="1" spans="1:6">
      <c r="A24" s="8" t="s">
        <v>400</v>
      </c>
      <c r="B24" s="12"/>
      <c r="C24" s="30">
        <f>C19+C20+C21+C22+C23</f>
        <v>51661.5</v>
      </c>
      <c r="D24" s="2"/>
      <c r="E24" s="2"/>
      <c r="F24" s="2"/>
    </row>
    <row r="25" ht="18" customHeight="1" spans="1:6">
      <c r="A25" s="34" t="s">
        <v>401</v>
      </c>
      <c r="B25" s="34"/>
      <c r="C25" s="35">
        <f>D15-C24</f>
        <v>3750</v>
      </c>
      <c r="D25" s="36"/>
      <c r="E25" s="36"/>
      <c r="F25" s="36"/>
    </row>
    <row r="26" ht="18" customHeight="1" spans="1:6">
      <c r="A26" s="37"/>
      <c r="B26" s="37"/>
      <c r="C26" s="38"/>
      <c r="D26" s="36"/>
      <c r="E26" s="36"/>
      <c r="F26" s="36"/>
    </row>
    <row r="27" ht="18" customHeight="1" spans="1:6">
      <c r="A27" s="37"/>
      <c r="B27" s="37"/>
      <c r="C27" s="38"/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9"/>
      <c r="B33" s="39"/>
      <c r="C33" s="39"/>
      <c r="D33" s="40"/>
      <c r="E33" s="40"/>
      <c r="F33" s="40"/>
    </row>
    <row r="34" ht="18" customHeight="1" spans="1:6">
      <c r="A34" s="41" t="s">
        <v>402</v>
      </c>
      <c r="B34" s="42"/>
      <c r="C34" s="43">
        <f>C35+C40</f>
        <v>34717.5</v>
      </c>
      <c r="D34" s="2"/>
      <c r="E34" s="2"/>
      <c r="F34" s="2"/>
    </row>
    <row r="35" ht="18" customHeight="1" spans="1:6">
      <c r="A35" s="44" t="s">
        <v>403</v>
      </c>
      <c r="B35" s="45"/>
      <c r="C35" s="46">
        <f>C36+C37+C38+C39</f>
        <v>1300</v>
      </c>
      <c r="D35" s="2"/>
      <c r="E35" s="2"/>
      <c r="F35" s="2"/>
    </row>
    <row r="36" ht="18" customHeight="1" spans="1:6">
      <c r="A36" s="197">
        <v>42525</v>
      </c>
      <c r="B36" s="207" t="s">
        <v>586</v>
      </c>
      <c r="C36" s="155">
        <v>600</v>
      </c>
      <c r="D36" s="2"/>
      <c r="E36" s="2"/>
      <c r="F36" s="2"/>
    </row>
    <row r="37" ht="18" customHeight="1" spans="1:6">
      <c r="A37" s="124">
        <v>42565</v>
      </c>
      <c r="B37" s="154" t="s">
        <v>587</v>
      </c>
      <c r="C37" s="155">
        <v>400</v>
      </c>
      <c r="D37" s="2"/>
      <c r="E37" s="2"/>
      <c r="F37" s="2"/>
    </row>
    <row r="38" ht="18" customHeight="1" spans="1:6">
      <c r="A38" s="124">
        <v>42586</v>
      </c>
      <c r="B38" s="152" t="s">
        <v>588</v>
      </c>
      <c r="C38" s="126">
        <v>300</v>
      </c>
      <c r="D38" s="2"/>
      <c r="E38" s="2"/>
      <c r="F38" s="2"/>
    </row>
    <row r="39" ht="18" customHeight="1" spans="1:6">
      <c r="A39" s="50"/>
      <c r="B39" s="51"/>
      <c r="C39" s="46"/>
      <c r="D39" s="2"/>
      <c r="E39" s="2"/>
      <c r="F39" s="2"/>
    </row>
    <row r="40" ht="18" customHeight="1" spans="1:6">
      <c r="A40" s="44" t="s">
        <v>405</v>
      </c>
      <c r="B40" s="45"/>
      <c r="C40" s="46">
        <f>C41+C54+C64+C76+C86+C96+C107</f>
        <v>33417.5</v>
      </c>
      <c r="D40" s="2"/>
      <c r="E40" s="2"/>
      <c r="F40" s="2"/>
    </row>
    <row r="41" ht="18" customHeight="1" spans="1:6">
      <c r="A41" s="44" t="s">
        <v>406</v>
      </c>
      <c r="B41" s="45"/>
      <c r="C41" s="46">
        <f>C42+C43+C44+C45+C46+C47+C48+C49+C50+C51+C52+C53</f>
        <v>12600</v>
      </c>
      <c r="D41" s="2"/>
      <c r="E41" s="2"/>
      <c r="F41" s="2"/>
    </row>
    <row r="42" ht="18" customHeight="1" spans="1:6">
      <c r="A42" s="344">
        <v>42461</v>
      </c>
      <c r="B42" s="345" t="s">
        <v>589</v>
      </c>
      <c r="C42" s="346">
        <v>1600</v>
      </c>
      <c r="D42" s="2"/>
      <c r="E42" s="2"/>
      <c r="F42" s="2"/>
    </row>
    <row r="43" ht="18" customHeight="1" spans="1:6">
      <c r="A43" s="191">
        <v>42553</v>
      </c>
      <c r="B43" s="126" t="s">
        <v>590</v>
      </c>
      <c r="C43" s="126">
        <v>3000</v>
      </c>
      <c r="D43" s="2"/>
      <c r="E43" s="2"/>
      <c r="F43" s="2"/>
    </row>
    <row r="44" ht="18" customHeight="1" spans="1:6">
      <c r="A44" s="124">
        <v>42573</v>
      </c>
      <c r="B44" s="154" t="s">
        <v>591</v>
      </c>
      <c r="C44" s="155">
        <v>1500</v>
      </c>
      <c r="D44" s="2"/>
      <c r="E44" s="2"/>
      <c r="F44" s="2"/>
    </row>
    <row r="45" ht="18" customHeight="1" spans="1:6">
      <c r="A45" s="124">
        <v>42586</v>
      </c>
      <c r="B45" s="152" t="s">
        <v>592</v>
      </c>
      <c r="C45" s="126">
        <v>3000</v>
      </c>
      <c r="D45" s="2"/>
      <c r="E45" s="2"/>
      <c r="F45" s="2"/>
    </row>
    <row r="46" ht="18" customHeight="1" spans="1:6">
      <c r="A46" s="124">
        <v>42586</v>
      </c>
      <c r="B46" s="152" t="s">
        <v>593</v>
      </c>
      <c r="C46" s="126">
        <v>3500</v>
      </c>
      <c r="D46" s="2"/>
      <c r="E46" s="2"/>
      <c r="F46" s="2"/>
    </row>
    <row r="47" ht="18" customHeight="1" spans="1:6">
      <c r="A47" s="31"/>
      <c r="B47" s="52"/>
      <c r="C47" s="32"/>
      <c r="D47" s="2"/>
      <c r="E47" s="2"/>
      <c r="F47" s="2"/>
    </row>
    <row r="48" ht="18" customHeight="1" spans="1:6">
      <c r="A48" s="31"/>
      <c r="B48" s="56"/>
      <c r="C48" s="32"/>
      <c r="D48" s="2"/>
      <c r="E48" s="2"/>
      <c r="F48" s="2"/>
    </row>
    <row r="49" ht="18" customHeight="1" spans="1:6">
      <c r="A49" s="31"/>
      <c r="B49" s="56"/>
      <c r="C49" s="32"/>
      <c r="D49" s="2"/>
      <c r="E49" s="2"/>
      <c r="F49" s="2"/>
    </row>
    <row r="50" ht="18" customHeight="1" spans="1:6">
      <c r="A50" s="31"/>
      <c r="B50" s="57"/>
      <c r="C50" s="32"/>
      <c r="D50" s="2"/>
      <c r="E50" s="2"/>
      <c r="F50" s="2"/>
    </row>
    <row r="51" ht="18" customHeight="1" spans="1:6">
      <c r="A51" s="31"/>
      <c r="B51" s="57"/>
      <c r="C51" s="32"/>
      <c r="D51" s="2"/>
      <c r="E51" s="2"/>
      <c r="F51" s="2"/>
    </row>
    <row r="52" ht="18" customHeight="1" spans="1:6">
      <c r="A52" s="58"/>
      <c r="B52" s="57"/>
      <c r="C52" s="30"/>
      <c r="D52" s="2"/>
      <c r="E52" s="2"/>
      <c r="F52" s="2"/>
    </row>
    <row r="53" ht="18" customHeight="1" spans="1:6">
      <c r="A53" s="59"/>
      <c r="B53" s="57"/>
      <c r="C53" s="60"/>
      <c r="D53" s="2"/>
      <c r="E53" s="2"/>
      <c r="F53" s="2"/>
    </row>
    <row r="54" ht="18" customHeight="1" spans="1:6">
      <c r="A54" s="44" t="s">
        <v>408</v>
      </c>
      <c r="B54" s="45"/>
      <c r="C54" s="46">
        <f>C55+C56+C58+C57+C59+C60+C61+C62+C63</f>
        <v>4981</v>
      </c>
      <c r="D54" s="2"/>
      <c r="E54" s="2"/>
      <c r="F54" s="2"/>
    </row>
    <row r="55" ht="18" customHeight="1" spans="1:6">
      <c r="A55" s="59">
        <v>42471</v>
      </c>
      <c r="B55" s="134" t="s">
        <v>594</v>
      </c>
      <c r="C55" s="62">
        <v>1478</v>
      </c>
      <c r="D55" s="2"/>
      <c r="E55" s="2"/>
      <c r="F55" s="2"/>
    </row>
    <row r="56" ht="18" customHeight="1" spans="1:6">
      <c r="A56" s="58">
        <v>42571</v>
      </c>
      <c r="B56" s="150" t="s">
        <v>595</v>
      </c>
      <c r="C56" s="63">
        <v>694</v>
      </c>
      <c r="D56" s="2"/>
      <c r="E56" s="2"/>
      <c r="F56" s="2"/>
    </row>
    <row r="57" ht="18" customHeight="1" spans="1:6">
      <c r="A57" s="58">
        <v>42571</v>
      </c>
      <c r="B57" s="134" t="s">
        <v>596</v>
      </c>
      <c r="C57" s="63">
        <v>2520</v>
      </c>
      <c r="D57" s="2"/>
      <c r="E57" s="2"/>
      <c r="F57" s="2"/>
    </row>
    <row r="58" ht="18" customHeight="1" spans="1:6">
      <c r="A58" s="58">
        <v>42598</v>
      </c>
      <c r="B58" s="150" t="s">
        <v>597</v>
      </c>
      <c r="C58" s="63">
        <v>289</v>
      </c>
      <c r="D58" s="2"/>
      <c r="E58" s="2"/>
      <c r="F58" s="2"/>
    </row>
    <row r="59" ht="18" customHeight="1" spans="1:6">
      <c r="A59" s="58"/>
      <c r="B59" s="57"/>
      <c r="C59" s="63"/>
      <c r="D59" s="2"/>
      <c r="E59" s="2"/>
      <c r="F59" s="2"/>
    </row>
    <row r="60" ht="18" customHeight="1" spans="1:6">
      <c r="A60" s="58"/>
      <c r="B60" s="57"/>
      <c r="C60" s="63"/>
      <c r="D60" s="2"/>
      <c r="E60" s="2"/>
      <c r="F60" s="2"/>
    </row>
    <row r="61" ht="18" customHeight="1" spans="1:6">
      <c r="A61" s="58"/>
      <c r="B61" s="64"/>
      <c r="C61" s="30"/>
      <c r="D61" s="2"/>
      <c r="E61" s="2"/>
      <c r="F61" s="2"/>
    </row>
    <row r="62" ht="18" customHeight="1" spans="1:6">
      <c r="A62" s="58"/>
      <c r="B62" s="64"/>
      <c r="C62" s="30"/>
      <c r="D62" s="2"/>
      <c r="E62" s="2"/>
      <c r="F62" s="2"/>
    </row>
    <row r="63" ht="18" customHeight="1" spans="1:6">
      <c r="A63" s="65"/>
      <c r="B63" s="66"/>
      <c r="C63" s="67"/>
      <c r="D63" s="2"/>
      <c r="E63" s="2"/>
      <c r="F63" s="2"/>
    </row>
    <row r="64" ht="18" customHeight="1" spans="1:6">
      <c r="A64" s="44" t="s">
        <v>412</v>
      </c>
      <c r="B64" s="45"/>
      <c r="C64" s="46">
        <f>C65+C66+C67+C68+C69+C70+C71+C72+C73+C74+C75</f>
        <v>1076</v>
      </c>
      <c r="D64" s="2"/>
      <c r="E64" s="2"/>
      <c r="F64" s="2"/>
    </row>
    <row r="65" ht="18" customHeight="1" spans="1:6">
      <c r="A65" s="59">
        <v>42594</v>
      </c>
      <c r="B65" s="134" t="s">
        <v>598</v>
      </c>
      <c r="C65" s="60">
        <v>1076</v>
      </c>
      <c r="D65" s="2"/>
      <c r="E65" s="2"/>
      <c r="F65" s="2"/>
    </row>
    <row r="66" ht="18" customHeight="1" spans="1:6">
      <c r="A66" s="59"/>
      <c r="B66" s="56"/>
      <c r="C66" s="68"/>
      <c r="D66" s="2"/>
      <c r="E66" s="2"/>
      <c r="F66" s="2"/>
    </row>
    <row r="67" ht="18" customHeight="1" spans="1:6">
      <c r="A67" s="59"/>
      <c r="B67" s="56"/>
      <c r="C67" s="68"/>
      <c r="D67" s="2"/>
      <c r="E67" s="2"/>
      <c r="F67" s="2"/>
    </row>
    <row r="68" ht="18" customHeight="1" spans="1:6">
      <c r="A68" s="59"/>
      <c r="B68" s="57"/>
      <c r="C68" s="68"/>
      <c r="D68" s="2"/>
      <c r="E68" s="2"/>
      <c r="F68" s="2"/>
    </row>
    <row r="69" ht="18" customHeight="1" spans="1:6">
      <c r="A69" s="58"/>
      <c r="B69" s="57"/>
      <c r="C69" s="30"/>
      <c r="D69" s="2"/>
      <c r="E69" s="2"/>
      <c r="F69" s="2"/>
    </row>
    <row r="70" ht="18" customHeight="1" spans="1:6">
      <c r="A70" s="59"/>
      <c r="B70" s="56"/>
      <c r="C70" s="68"/>
      <c r="D70" s="2"/>
      <c r="E70" s="2"/>
      <c r="F70" s="2"/>
    </row>
    <row r="71" ht="18" customHeight="1" spans="1:6">
      <c r="A71" s="59"/>
      <c r="B71" s="56"/>
      <c r="C71" s="68"/>
      <c r="D71" s="2"/>
      <c r="E71" s="2"/>
      <c r="F71" s="2"/>
    </row>
    <row r="72" ht="18" customHeight="1" spans="1:6">
      <c r="A72" s="59"/>
      <c r="B72" s="56"/>
      <c r="C72" s="68"/>
      <c r="D72" s="2"/>
      <c r="E72" s="2"/>
      <c r="F72" s="2"/>
    </row>
    <row r="73" ht="18" customHeight="1" spans="1:6">
      <c r="A73" s="59"/>
      <c r="B73" s="56"/>
      <c r="C73" s="68"/>
      <c r="D73" s="2"/>
      <c r="E73" s="2"/>
      <c r="F73" s="2"/>
    </row>
    <row r="74" ht="18" customHeight="1" spans="1:6">
      <c r="A74" s="58"/>
      <c r="B74" s="56"/>
      <c r="C74" s="30"/>
      <c r="D74" s="2"/>
      <c r="E74" s="2"/>
      <c r="F74" s="2"/>
    </row>
    <row r="75" ht="18" customHeight="1" spans="1:6">
      <c r="A75" s="69"/>
      <c r="B75" s="70"/>
      <c r="C75" s="71"/>
      <c r="D75" s="2"/>
      <c r="E75" s="2"/>
      <c r="F75" s="2"/>
    </row>
    <row r="76" ht="18" customHeight="1" spans="1:6">
      <c r="A76" s="44" t="s">
        <v>413</v>
      </c>
      <c r="B76" s="45"/>
      <c r="C76" s="46">
        <f>C77+C78+C79+C80+C81+C82+C83+C84+C85</f>
        <v>4862</v>
      </c>
      <c r="D76" s="2"/>
      <c r="E76" s="2"/>
      <c r="F76" s="2"/>
    </row>
    <row r="77" ht="18" customHeight="1" spans="1:6">
      <c r="A77" s="347">
        <v>42454</v>
      </c>
      <c r="B77" s="206" t="s">
        <v>599</v>
      </c>
      <c r="C77" s="231">
        <v>4437</v>
      </c>
      <c r="D77" s="2"/>
      <c r="E77" s="2"/>
      <c r="F77" s="2"/>
    </row>
    <row r="78" ht="18" customHeight="1" spans="1:6">
      <c r="A78" s="230">
        <v>42471</v>
      </c>
      <c r="B78" s="206" t="s">
        <v>600</v>
      </c>
      <c r="C78" s="231">
        <v>251</v>
      </c>
      <c r="D78" s="2"/>
      <c r="E78" s="2"/>
      <c r="F78" s="2"/>
    </row>
    <row r="79" ht="18" customHeight="1" spans="1:6">
      <c r="A79" s="59">
        <v>42598</v>
      </c>
      <c r="B79" s="127" t="s">
        <v>601</v>
      </c>
      <c r="C79" s="68">
        <v>174</v>
      </c>
      <c r="D79" s="2"/>
      <c r="E79" s="2"/>
      <c r="F79" s="2"/>
    </row>
    <row r="80" ht="18" customHeight="1" spans="1:6">
      <c r="A80" s="59"/>
      <c r="B80" s="56"/>
      <c r="C80" s="68"/>
      <c r="D80" s="2"/>
      <c r="E80" s="2"/>
      <c r="F80" s="2"/>
    </row>
    <row r="81" ht="18" customHeight="1" spans="1:6">
      <c r="A81" s="59"/>
      <c r="B81" s="56"/>
      <c r="C81" s="68"/>
      <c r="D81" s="2"/>
      <c r="E81" s="2"/>
      <c r="F81" s="2"/>
    </row>
    <row r="82" ht="18" customHeight="1" spans="1:6">
      <c r="A82" s="59"/>
      <c r="B82" s="56"/>
      <c r="C82" s="68"/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0"/>
      <c r="B85" s="51"/>
      <c r="C85" s="46"/>
      <c r="D85" s="2"/>
      <c r="E85" s="2"/>
      <c r="F85" s="2"/>
    </row>
    <row r="86" ht="18" customHeight="1" spans="1:6">
      <c r="A86" s="44" t="s">
        <v>415</v>
      </c>
      <c r="B86" s="45"/>
      <c r="C86" s="46">
        <f>C87+C88+C89+C90+C91+C92+C93+C94+C95</f>
        <v>5281</v>
      </c>
      <c r="D86" s="2"/>
      <c r="E86" s="2"/>
      <c r="F86" s="2"/>
    </row>
    <row r="87" ht="18" customHeight="1" spans="1:6">
      <c r="A87" s="59">
        <v>42561</v>
      </c>
      <c r="B87" s="134" t="s">
        <v>602</v>
      </c>
      <c r="C87" s="60">
        <v>1933</v>
      </c>
      <c r="D87" s="2"/>
      <c r="E87" s="2"/>
      <c r="F87" s="2"/>
    </row>
    <row r="88" ht="18" customHeight="1" spans="1:6">
      <c r="A88" s="59">
        <v>42594</v>
      </c>
      <c r="B88" s="134" t="s">
        <v>603</v>
      </c>
      <c r="C88" s="60">
        <v>1984</v>
      </c>
      <c r="D88" s="2"/>
      <c r="E88" s="2"/>
      <c r="F88" s="2"/>
    </row>
    <row r="89" ht="18" customHeight="1" spans="1:6">
      <c r="A89" s="59">
        <v>42624</v>
      </c>
      <c r="B89" s="134" t="s">
        <v>604</v>
      </c>
      <c r="C89" s="60">
        <v>1364</v>
      </c>
      <c r="D89" s="2"/>
      <c r="E89" s="2"/>
      <c r="F89" s="2"/>
    </row>
    <row r="90" ht="18" customHeight="1" spans="1:6">
      <c r="A90" s="59"/>
      <c r="B90" s="57"/>
      <c r="C90" s="60"/>
      <c r="D90" s="2"/>
      <c r="E90" s="2"/>
      <c r="F90" s="2"/>
    </row>
    <row r="91" ht="18" customHeight="1" spans="1:6">
      <c r="A91" s="59"/>
      <c r="B91" s="57"/>
      <c r="C91" s="60"/>
      <c r="D91" s="2"/>
      <c r="E91" s="2"/>
      <c r="F91" s="2"/>
    </row>
    <row r="92" ht="18" customHeight="1" spans="1:6">
      <c r="A92" s="59"/>
      <c r="B92" s="57"/>
      <c r="C92" s="60"/>
      <c r="D92" s="2"/>
      <c r="E92" s="2"/>
      <c r="F92" s="2"/>
    </row>
    <row r="93" ht="18" customHeight="1" spans="1:6">
      <c r="A93" s="59"/>
      <c r="B93" s="57"/>
      <c r="C93" s="60"/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72"/>
      <c r="B95" s="73"/>
      <c r="C95" s="49"/>
      <c r="D95" s="2"/>
      <c r="E95" s="2"/>
      <c r="F95" s="2"/>
    </row>
    <row r="96" ht="18" customHeight="1" spans="1:6">
      <c r="A96" s="74" t="s">
        <v>416</v>
      </c>
      <c r="B96" s="75"/>
      <c r="C96" s="46">
        <f>C97+C99+C98+C100+C101+C102+C103+C104+C105+C106</f>
        <v>2949</v>
      </c>
      <c r="D96" s="76"/>
      <c r="E96" s="76"/>
      <c r="F96" s="76"/>
    </row>
    <row r="97" ht="18" customHeight="1" spans="1:6">
      <c r="A97" s="197">
        <v>42432</v>
      </c>
      <c r="B97" s="365" t="s">
        <v>605</v>
      </c>
      <c r="C97" s="30">
        <v>1999</v>
      </c>
      <c r="D97" s="2"/>
      <c r="E97" s="2"/>
      <c r="F97" s="2"/>
    </row>
    <row r="98" ht="18" customHeight="1" spans="1:6">
      <c r="A98" s="347">
        <v>42455</v>
      </c>
      <c r="B98" s="206" t="s">
        <v>606</v>
      </c>
      <c r="C98" s="231">
        <v>950</v>
      </c>
      <c r="D98" s="2"/>
      <c r="E98" s="2"/>
      <c r="F98" s="2"/>
    </row>
    <row r="99" ht="18" customHeight="1" spans="1:6">
      <c r="A99" s="344"/>
      <c r="B99" s="345"/>
      <c r="C99" s="346"/>
      <c r="D99" s="2"/>
      <c r="E99" s="2"/>
      <c r="F99" s="2"/>
    </row>
    <row r="100" ht="18" customHeight="1" spans="1:6">
      <c r="A100" s="58"/>
      <c r="B100" s="56"/>
      <c r="C100" s="30"/>
      <c r="D100" s="2"/>
      <c r="E100" s="2"/>
      <c r="F100" s="2"/>
    </row>
    <row r="101" ht="18" customHeight="1" spans="1:6">
      <c r="A101" s="58"/>
      <c r="B101" s="56"/>
      <c r="C101" s="30"/>
      <c r="D101" s="2"/>
      <c r="E101" s="2"/>
      <c r="F101" s="2"/>
    </row>
    <row r="102" ht="18" customHeight="1" spans="1:6">
      <c r="A102" s="58"/>
      <c r="B102" s="56"/>
      <c r="C102" s="30"/>
      <c r="D102" s="2"/>
      <c r="E102" s="2"/>
      <c r="F102" s="2"/>
    </row>
    <row r="103" ht="18" customHeight="1" spans="1:6">
      <c r="A103" s="58" t="s">
        <v>296</v>
      </c>
      <c r="B103" s="56"/>
      <c r="C103" s="30"/>
      <c r="D103" s="2"/>
      <c r="E103" s="2"/>
      <c r="F103" s="2"/>
    </row>
    <row r="104" ht="18" customHeight="1" spans="1:6">
      <c r="A104" s="59"/>
      <c r="B104" s="56"/>
      <c r="C104" s="30"/>
      <c r="D104" s="2"/>
      <c r="E104" s="2"/>
      <c r="F104" s="2"/>
    </row>
    <row r="105" ht="18" customHeight="1" spans="1:6">
      <c r="A105" s="58"/>
      <c r="B105" s="77"/>
      <c r="C105" s="30"/>
      <c r="D105" s="2"/>
      <c r="E105" s="2"/>
      <c r="F105" s="2"/>
    </row>
    <row r="106" ht="18" customHeight="1" spans="1:6">
      <c r="A106" s="72"/>
      <c r="B106" s="73"/>
      <c r="C106" s="49"/>
      <c r="D106" s="2"/>
      <c r="E106" s="2"/>
      <c r="F106" s="2"/>
    </row>
    <row r="107" ht="18" customHeight="1" spans="1:6">
      <c r="A107" s="44" t="s">
        <v>419</v>
      </c>
      <c r="B107" s="45"/>
      <c r="C107" s="46">
        <f>C108+C109+C110+C111+C112+C113+C114+C115+C116+C117+C118+C119+C120</f>
        <v>1668.5</v>
      </c>
      <c r="D107" s="2"/>
      <c r="E107" s="2"/>
      <c r="F107" s="2"/>
    </row>
    <row r="108" ht="18" customHeight="1" spans="1:6">
      <c r="A108" s="197">
        <v>42432</v>
      </c>
      <c r="B108" s="365" t="s">
        <v>607</v>
      </c>
      <c r="C108" s="60">
        <v>200</v>
      </c>
      <c r="D108" s="2"/>
      <c r="E108" s="2"/>
      <c r="F108" s="2"/>
    </row>
    <row r="109" ht="18" customHeight="1" spans="1:6">
      <c r="A109" s="124">
        <v>42616</v>
      </c>
      <c r="B109" s="157" t="s">
        <v>608</v>
      </c>
      <c r="C109" s="126">
        <v>317.5</v>
      </c>
      <c r="D109" s="2"/>
      <c r="E109" s="2"/>
      <c r="F109" s="2"/>
    </row>
    <row r="110" ht="18" customHeight="1" spans="1:6">
      <c r="A110" s="90">
        <v>42660</v>
      </c>
      <c r="B110" s="89" t="s">
        <v>609</v>
      </c>
      <c r="C110" s="91">
        <v>650</v>
      </c>
      <c r="D110" s="2"/>
      <c r="E110" s="2"/>
      <c r="F110" s="2"/>
    </row>
    <row r="111" ht="18" customHeight="1" spans="1:6">
      <c r="A111" s="59" t="s">
        <v>523</v>
      </c>
      <c r="B111" s="81" t="s">
        <v>610</v>
      </c>
      <c r="C111" s="60">
        <v>501</v>
      </c>
      <c r="D111" s="2"/>
      <c r="E111" s="2"/>
      <c r="F111" s="2"/>
    </row>
    <row r="112" ht="18" customHeight="1" spans="1:6">
      <c r="A112" s="59"/>
      <c r="B112" s="57"/>
      <c r="C112" s="60"/>
      <c r="D112" s="2"/>
      <c r="E112" s="2"/>
      <c r="F112" s="2"/>
    </row>
    <row r="113" ht="18" customHeight="1" spans="1:6">
      <c r="A113" s="59"/>
      <c r="B113" s="57"/>
      <c r="C113" s="68"/>
      <c r="D113" s="2"/>
      <c r="E113" s="2"/>
      <c r="F113" s="2"/>
    </row>
    <row r="114" ht="18" customHeight="1" spans="1:6">
      <c r="A114" s="59"/>
      <c r="B114" s="56"/>
      <c r="C114" s="68"/>
      <c r="D114" s="2"/>
      <c r="E114" s="2"/>
      <c r="F114" s="2"/>
    </row>
    <row r="115" ht="18" customHeight="1" spans="1:6">
      <c r="A115" s="59"/>
      <c r="B115" s="56"/>
      <c r="C115" s="68"/>
      <c r="D115" s="2"/>
      <c r="E115" s="2"/>
      <c r="F115" s="2"/>
    </row>
    <row r="116" ht="18" customHeight="1" spans="1:6">
      <c r="A116" s="59"/>
      <c r="B116" s="56"/>
      <c r="C116" s="68"/>
      <c r="D116" s="2"/>
      <c r="E116" s="2"/>
      <c r="F116" s="2"/>
    </row>
    <row r="117" ht="18" customHeight="1" spans="1:6">
      <c r="A117" s="59"/>
      <c r="B117" s="56"/>
      <c r="C117" s="68"/>
      <c r="D117" s="2"/>
      <c r="E117" s="2"/>
      <c r="F117" s="2"/>
    </row>
    <row r="118" ht="18" customHeight="1" spans="1:6">
      <c r="A118" s="58"/>
      <c r="B118" s="57"/>
      <c r="C118" s="30"/>
      <c r="D118" s="2"/>
      <c r="E118" s="2"/>
      <c r="F118" s="2"/>
    </row>
    <row r="119" ht="18" customHeight="1" spans="1:6">
      <c r="A119" s="58"/>
      <c r="B119" s="57"/>
      <c r="C119" s="30"/>
      <c r="D119" s="2"/>
      <c r="E119" s="2"/>
      <c r="F119" s="2"/>
    </row>
    <row r="120" ht="18" customHeight="1" spans="1:6">
      <c r="A120" s="78"/>
      <c r="B120" s="79"/>
      <c r="C120" s="80"/>
      <c r="D120" s="2"/>
      <c r="E120" s="2"/>
      <c r="F120" s="2"/>
    </row>
  </sheetData>
  <mergeCells count="15">
    <mergeCell ref="A2:F2"/>
    <mergeCell ref="D7:F7"/>
    <mergeCell ref="A8:F8"/>
    <mergeCell ref="A17:C17"/>
    <mergeCell ref="A33:C33"/>
    <mergeCell ref="A34:B34"/>
    <mergeCell ref="A35:B35"/>
    <mergeCell ref="A40:B40"/>
    <mergeCell ref="A41:B41"/>
    <mergeCell ref="A54:B54"/>
    <mergeCell ref="A64:B64"/>
    <mergeCell ref="A76:B76"/>
    <mergeCell ref="A86:B86"/>
    <mergeCell ref="A107:B107"/>
    <mergeCell ref="E13:F15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3"/>
  <sheetViews>
    <sheetView workbookViewId="0">
      <selection activeCell="A1" sqref="A1"/>
    </sheetView>
  </sheetViews>
  <sheetFormatPr defaultColWidth="9" defaultRowHeight="13.5" outlineLevelCol="5"/>
  <cols>
    <col min="1" max="1" width="12.625" customWidth="1"/>
    <col min="2" max="2" width="43.625" customWidth="1"/>
    <col min="3" max="6" width="16.375" customWidth="1"/>
  </cols>
  <sheetData>
    <row r="1" spans="1:6">
      <c r="A1" s="1" t="s">
        <v>365</v>
      </c>
      <c r="B1" s="2"/>
      <c r="C1" s="3"/>
      <c r="D1" s="2"/>
      <c r="E1" s="2"/>
      <c r="F1" s="2"/>
    </row>
    <row r="2" ht="18" customHeight="1" spans="1:6">
      <c r="A2" s="4" t="s">
        <v>366</v>
      </c>
      <c r="B2" s="4"/>
      <c r="C2" s="4"/>
      <c r="D2" s="4"/>
      <c r="E2" s="4"/>
      <c r="F2" s="4"/>
    </row>
    <row r="3" ht="18" customHeight="1" spans="1:6">
      <c r="A3" s="5" t="s">
        <v>21</v>
      </c>
      <c r="B3" s="6" t="s">
        <v>61</v>
      </c>
      <c r="C3" s="7" t="s">
        <v>367</v>
      </c>
      <c r="D3" s="8" t="s">
        <v>62</v>
      </c>
      <c r="E3" s="8" t="s">
        <v>23</v>
      </c>
      <c r="F3" s="9">
        <v>15970818818</v>
      </c>
    </row>
    <row r="4" ht="18" customHeight="1" spans="1:6">
      <c r="A4" s="5" t="s">
        <v>3</v>
      </c>
      <c r="B4" s="6" t="s">
        <v>60</v>
      </c>
      <c r="C4" s="7" t="s">
        <v>368</v>
      </c>
      <c r="D4" s="10">
        <v>42427</v>
      </c>
      <c r="E4" s="8" t="s">
        <v>369</v>
      </c>
      <c r="F4" s="8"/>
    </row>
    <row r="5" ht="18" customHeight="1" spans="1:6">
      <c r="A5" s="5" t="s">
        <v>370</v>
      </c>
      <c r="B5" s="11">
        <v>90</v>
      </c>
      <c r="C5" s="7" t="s">
        <v>371</v>
      </c>
      <c r="D5" s="10"/>
      <c r="E5" s="8" t="s">
        <v>372</v>
      </c>
      <c r="F5" s="8"/>
    </row>
    <row r="6" ht="18" customHeight="1" spans="1:6">
      <c r="A6" s="5" t="s">
        <v>10</v>
      </c>
      <c r="B6" s="8"/>
      <c r="C6" s="7" t="s">
        <v>9</v>
      </c>
      <c r="D6" s="12" t="s">
        <v>63</v>
      </c>
      <c r="E6" s="8" t="s">
        <v>11</v>
      </c>
      <c r="F6" s="8"/>
    </row>
    <row r="7" ht="18" customHeight="1" spans="1:6">
      <c r="A7" s="5" t="s">
        <v>373</v>
      </c>
      <c r="B7" s="8"/>
      <c r="C7" s="7" t="s">
        <v>20</v>
      </c>
      <c r="D7" s="12"/>
      <c r="E7" s="12"/>
      <c r="F7" s="12"/>
    </row>
    <row r="8" ht="18" customHeight="1" spans="1:6">
      <c r="A8" s="12"/>
      <c r="B8" s="12"/>
      <c r="C8" s="12"/>
      <c r="D8" s="12"/>
      <c r="E8" s="12"/>
      <c r="F8" s="12"/>
    </row>
    <row r="9" ht="18" customHeight="1" spans="1:6">
      <c r="A9" s="13" t="s">
        <v>374</v>
      </c>
      <c r="B9" s="14">
        <f>D15/D13</f>
        <v>0.85999312005504</v>
      </c>
      <c r="C9" s="15" t="s">
        <v>375</v>
      </c>
      <c r="D9" s="14"/>
      <c r="E9" s="14" t="s">
        <v>376</v>
      </c>
      <c r="F9" s="14"/>
    </row>
    <row r="10" ht="18" customHeight="1" spans="1:6">
      <c r="A10" s="13" t="s">
        <v>377</v>
      </c>
      <c r="B10" s="14"/>
      <c r="C10" s="15" t="s">
        <v>378</v>
      </c>
      <c r="D10" s="14"/>
      <c r="E10" s="14"/>
      <c r="F10" s="14"/>
    </row>
    <row r="11" ht="18" customHeight="1" spans="1:6">
      <c r="A11" s="13" t="s">
        <v>379</v>
      </c>
      <c r="B11" s="14"/>
      <c r="C11" s="15" t="s">
        <v>380</v>
      </c>
      <c r="D11" s="16"/>
      <c r="E11" s="17" t="s">
        <v>381</v>
      </c>
      <c r="F11" s="16">
        <v>0</v>
      </c>
    </row>
    <row r="12" ht="18" customHeight="1" spans="1:6">
      <c r="A12" s="18" t="s">
        <v>382</v>
      </c>
      <c r="B12" s="18" t="s">
        <v>383</v>
      </c>
      <c r="C12" s="19" t="s">
        <v>384</v>
      </c>
      <c r="D12" s="18" t="s">
        <v>385</v>
      </c>
      <c r="E12" s="18"/>
      <c r="F12" s="14"/>
    </row>
    <row r="13" ht="18" customHeight="1" spans="1:6">
      <c r="A13" s="20">
        <v>97965.9</v>
      </c>
      <c r="B13" s="20"/>
      <c r="C13" s="21"/>
      <c r="D13" s="21">
        <f>A13+B13-C13</f>
        <v>97965.9</v>
      </c>
      <c r="E13" s="20"/>
      <c r="F13" s="12"/>
    </row>
    <row r="14" ht="18" customHeight="1" spans="1:6">
      <c r="A14" s="18" t="s">
        <v>387</v>
      </c>
      <c r="B14" s="18" t="s">
        <v>388</v>
      </c>
      <c r="C14" s="19" t="s">
        <v>389</v>
      </c>
      <c r="D14" s="18" t="s">
        <v>390</v>
      </c>
      <c r="E14" s="20"/>
      <c r="F14" s="12"/>
    </row>
    <row r="15" ht="18" customHeight="1" spans="1:6">
      <c r="A15" s="13">
        <v>84250</v>
      </c>
      <c r="B15" s="22"/>
      <c r="C15" s="15"/>
      <c r="D15" s="23">
        <f>A15+B15-C15</f>
        <v>84250</v>
      </c>
      <c r="E15" s="22"/>
      <c r="F15" s="22"/>
    </row>
    <row r="16" ht="18" customHeight="1" spans="1:6">
      <c r="A16" s="166"/>
      <c r="B16" s="27"/>
      <c r="C16" s="167" t="s">
        <v>611</v>
      </c>
      <c r="D16" s="168">
        <v>95050.82</v>
      </c>
      <c r="E16" s="27"/>
      <c r="F16" s="27"/>
    </row>
    <row r="17" ht="18" customHeight="1" spans="1:6">
      <c r="A17" s="24"/>
      <c r="B17" s="25"/>
      <c r="C17" s="26"/>
      <c r="D17" s="27"/>
      <c r="E17" s="27"/>
      <c r="F17" s="27"/>
    </row>
    <row r="18" ht="18" customHeight="1" spans="1:6">
      <c r="A18" s="28" t="s">
        <v>391</v>
      </c>
      <c r="B18" s="28"/>
      <c r="C18" s="28"/>
      <c r="D18" s="29"/>
      <c r="E18" s="29"/>
      <c r="F18" s="29"/>
    </row>
    <row r="19" ht="18" customHeight="1" spans="1:6">
      <c r="A19" s="8" t="s">
        <v>392</v>
      </c>
      <c r="B19" s="8" t="s">
        <v>393</v>
      </c>
      <c r="C19" s="30" t="s">
        <v>394</v>
      </c>
      <c r="D19" s="2"/>
      <c r="E19" s="2"/>
      <c r="F19" s="2"/>
    </row>
    <row r="20" ht="18" customHeight="1" spans="1:6">
      <c r="A20" s="8" t="s">
        <v>395</v>
      </c>
      <c r="B20" s="31">
        <v>42370</v>
      </c>
      <c r="C20" s="32">
        <v>2000</v>
      </c>
      <c r="D20" s="2"/>
      <c r="E20" s="2"/>
      <c r="F20" s="2"/>
    </row>
    <row r="21" ht="18" customHeight="1" spans="1:6">
      <c r="A21" s="8" t="s">
        <v>396</v>
      </c>
      <c r="B21" s="33">
        <v>42422</v>
      </c>
      <c r="C21" s="32">
        <v>28000</v>
      </c>
      <c r="D21" s="2"/>
      <c r="E21" s="2"/>
      <c r="F21" s="2"/>
    </row>
    <row r="22" ht="18" customHeight="1" spans="1:6">
      <c r="A22" s="8" t="s">
        <v>397</v>
      </c>
      <c r="B22" s="33">
        <v>42446</v>
      </c>
      <c r="C22" s="30">
        <v>12000</v>
      </c>
      <c r="D22" s="2"/>
      <c r="E22" s="2"/>
      <c r="F22" s="2"/>
    </row>
    <row r="23" ht="18" customHeight="1" spans="1:6">
      <c r="A23" s="8" t="s">
        <v>398</v>
      </c>
      <c r="B23" s="33">
        <v>42482</v>
      </c>
      <c r="C23" s="30">
        <v>20000</v>
      </c>
      <c r="D23" s="2">
        <v>47</v>
      </c>
      <c r="E23" s="2"/>
      <c r="F23" s="2"/>
    </row>
    <row r="24" ht="18" customHeight="1" spans="1:6">
      <c r="A24" s="8" t="s">
        <v>399</v>
      </c>
      <c r="B24" s="33">
        <v>42523</v>
      </c>
      <c r="C24" s="30">
        <v>30000</v>
      </c>
      <c r="D24" s="2"/>
      <c r="E24" s="2"/>
      <c r="F24" s="2"/>
    </row>
    <row r="25" ht="18" customHeight="1" spans="1:6">
      <c r="A25" s="8" t="s">
        <v>612</v>
      </c>
      <c r="B25" s="33">
        <v>42595</v>
      </c>
      <c r="C25" s="30">
        <v>3030</v>
      </c>
      <c r="D25" s="2"/>
      <c r="E25" s="2"/>
      <c r="F25" s="2"/>
    </row>
    <row r="26" ht="18" customHeight="1" spans="1:6">
      <c r="A26" s="8" t="s">
        <v>400</v>
      </c>
      <c r="B26" s="12"/>
      <c r="C26" s="30">
        <f>SUM(C20:C25)</f>
        <v>95030</v>
      </c>
      <c r="D26" s="2"/>
      <c r="E26" s="2"/>
      <c r="F26" s="2"/>
    </row>
    <row r="27" ht="18" customHeight="1" spans="1:6">
      <c r="A27" s="34" t="s">
        <v>401</v>
      </c>
      <c r="B27" s="34"/>
      <c r="C27" s="35">
        <f>D16-C26</f>
        <v>20.820000000007</v>
      </c>
      <c r="D27" s="36"/>
      <c r="E27" s="36"/>
      <c r="F27" s="36"/>
    </row>
    <row r="28" ht="18" customHeight="1" spans="1:6">
      <c r="A28" s="37"/>
      <c r="B28" s="37"/>
      <c r="C28" s="38"/>
      <c r="D28" s="36"/>
      <c r="E28" s="36"/>
      <c r="F28" s="36"/>
    </row>
    <row r="29" ht="18" customHeight="1" spans="1:6">
      <c r="A29" s="37"/>
      <c r="B29" s="37"/>
      <c r="C29" s="38"/>
      <c r="D29" s="36"/>
      <c r="E29" s="36"/>
      <c r="F29" s="36"/>
    </row>
    <row r="30" ht="18" customHeight="1" spans="1:6">
      <c r="A30" s="37"/>
      <c r="B30" s="37"/>
      <c r="C30" s="38"/>
      <c r="D30" s="36"/>
      <c r="E30" s="36"/>
      <c r="F30" s="36"/>
    </row>
    <row r="31" ht="18" customHeight="1" spans="1:6">
      <c r="A31" s="37"/>
      <c r="B31" s="37"/>
      <c r="C31" s="38"/>
      <c r="D31" s="36"/>
      <c r="E31" s="36"/>
      <c r="F31" s="36"/>
    </row>
    <row r="32" ht="18" customHeight="1" spans="1:6">
      <c r="A32" s="37"/>
      <c r="B32" s="37"/>
      <c r="C32" s="38"/>
      <c r="D32" s="36"/>
      <c r="E32" s="36"/>
      <c r="F32" s="36"/>
    </row>
    <row r="33" ht="18" customHeight="1" spans="1:6">
      <c r="A33" s="37"/>
      <c r="B33" s="37"/>
      <c r="C33" s="38"/>
      <c r="D33" s="36"/>
      <c r="E33" s="36"/>
      <c r="F33" s="36"/>
    </row>
    <row r="34" ht="18" customHeight="1" spans="1:6">
      <c r="A34" s="37"/>
      <c r="B34" s="37"/>
      <c r="C34" s="38"/>
      <c r="D34" s="36"/>
      <c r="E34" s="36"/>
      <c r="F34" s="36"/>
    </row>
    <row r="35" ht="18" customHeight="1" spans="1:6">
      <c r="A35" s="39"/>
      <c r="B35" s="39"/>
      <c r="C35" s="39"/>
      <c r="D35" s="40"/>
      <c r="E35" s="40"/>
      <c r="F35" s="40"/>
    </row>
    <row r="36" ht="18" customHeight="1" spans="1:6">
      <c r="A36" s="41" t="s">
        <v>402</v>
      </c>
      <c r="B36" s="42"/>
      <c r="C36" s="43">
        <f>C37+C45</f>
        <v>49644.5</v>
      </c>
      <c r="D36" s="2"/>
      <c r="E36" s="2"/>
      <c r="F36" s="2"/>
    </row>
    <row r="37" ht="18" customHeight="1" spans="1:6">
      <c r="A37" s="44" t="s">
        <v>403</v>
      </c>
      <c r="B37" s="45"/>
      <c r="C37" s="46">
        <f>C38+C39+C40+C44</f>
        <v>1860</v>
      </c>
      <c r="D37" s="2"/>
      <c r="E37" s="2"/>
      <c r="F37" s="2"/>
    </row>
    <row r="38" ht="18" customHeight="1" spans="1:6">
      <c r="A38" s="197">
        <v>42432</v>
      </c>
      <c r="B38" s="365" t="s">
        <v>613</v>
      </c>
      <c r="C38" s="49">
        <v>900</v>
      </c>
      <c r="D38" s="2"/>
      <c r="E38" s="2"/>
      <c r="F38" s="2"/>
    </row>
    <row r="39" ht="18" customHeight="1" spans="1:6">
      <c r="A39" s="169">
        <v>42447</v>
      </c>
      <c r="B39" s="206" t="s">
        <v>614</v>
      </c>
      <c r="C39" s="46">
        <v>360</v>
      </c>
      <c r="D39" s="2"/>
      <c r="E39" s="2"/>
      <c r="F39" s="2"/>
    </row>
    <row r="40" ht="18" customHeight="1" spans="1:6">
      <c r="A40" s="223">
        <v>42490</v>
      </c>
      <c r="B40" s="200" t="s">
        <v>615</v>
      </c>
      <c r="C40" s="224">
        <v>600</v>
      </c>
      <c r="D40" s="2"/>
      <c r="E40" s="2"/>
      <c r="F40" s="2"/>
    </row>
    <row r="41" ht="18" customHeight="1" spans="1:6">
      <c r="A41" s="197">
        <v>42525</v>
      </c>
      <c r="B41" s="207" t="s">
        <v>616</v>
      </c>
      <c r="C41" s="155">
        <v>900</v>
      </c>
      <c r="D41" s="2"/>
      <c r="E41" s="2"/>
      <c r="F41" s="2"/>
    </row>
    <row r="42" ht="18" customHeight="1" spans="1:6">
      <c r="A42" s="223"/>
      <c r="B42" s="200"/>
      <c r="C42" s="224"/>
      <c r="D42" s="2"/>
      <c r="E42" s="2"/>
      <c r="F42" s="2"/>
    </row>
    <row r="43" ht="18" customHeight="1" spans="1:6">
      <c r="A43" s="223"/>
      <c r="B43" s="200"/>
      <c r="C43" s="224"/>
      <c r="D43" s="2"/>
      <c r="E43" s="2"/>
      <c r="F43" s="2"/>
    </row>
    <row r="44" ht="18" customHeight="1" spans="1:6">
      <c r="A44" s="223"/>
      <c r="B44" s="200"/>
      <c r="C44" s="224"/>
      <c r="D44" s="2"/>
      <c r="E44" s="2"/>
      <c r="F44" s="2"/>
    </row>
    <row r="45" ht="18" customHeight="1" spans="1:6">
      <c r="A45" s="44" t="s">
        <v>405</v>
      </c>
      <c r="B45" s="45"/>
      <c r="C45" s="46">
        <f>C46+C59+C69+C80+C90+C100+C112</f>
        <v>47784.5</v>
      </c>
      <c r="D45" s="2"/>
      <c r="E45" s="2"/>
      <c r="F45" s="2"/>
    </row>
    <row r="46" ht="18" customHeight="1" spans="1:6">
      <c r="A46" s="44" t="s">
        <v>406</v>
      </c>
      <c r="B46" s="45"/>
      <c r="C46" s="46">
        <f>C47+C49+C50+C51+C52+C53+C54+C55+C56+C57+C58</f>
        <v>16500</v>
      </c>
      <c r="D46" s="2"/>
      <c r="E46" s="2"/>
      <c r="F46" s="2"/>
    </row>
    <row r="47" ht="18" customHeight="1" spans="1:6">
      <c r="A47" s="31">
        <v>42447</v>
      </c>
      <c r="B47" s="206" t="s">
        <v>617</v>
      </c>
      <c r="C47" s="32">
        <v>3500</v>
      </c>
      <c r="D47" s="2"/>
      <c r="E47" s="2"/>
      <c r="F47" s="2"/>
    </row>
    <row r="48" s="352" customFormat="1" ht="18" customHeight="1" spans="1:4">
      <c r="A48" s="230">
        <v>42468</v>
      </c>
      <c r="B48" s="353" t="s">
        <v>618</v>
      </c>
      <c r="C48" s="231">
        <v>2000</v>
      </c>
      <c r="D48" s="231"/>
    </row>
    <row r="49" ht="18" customHeight="1" spans="1:6">
      <c r="A49" s="223">
        <v>42490</v>
      </c>
      <c r="B49" s="200" t="s">
        <v>619</v>
      </c>
      <c r="C49" s="224">
        <v>2000</v>
      </c>
      <c r="D49" s="2"/>
      <c r="E49" s="2"/>
      <c r="F49" s="2"/>
    </row>
    <row r="50" ht="18" customHeight="1" spans="1:6">
      <c r="A50" s="197">
        <v>42518</v>
      </c>
      <c r="B50" s="149" t="s">
        <v>620</v>
      </c>
      <c r="C50" s="126">
        <v>1500</v>
      </c>
      <c r="D50" s="2"/>
      <c r="E50" s="2"/>
      <c r="F50" s="2"/>
    </row>
    <row r="51" ht="18" customHeight="1" spans="1:6">
      <c r="A51" s="197">
        <v>42525</v>
      </c>
      <c r="B51" s="207" t="s">
        <v>621</v>
      </c>
      <c r="C51" s="300">
        <v>3000</v>
      </c>
      <c r="D51" s="2"/>
      <c r="E51" s="2"/>
      <c r="F51" s="2"/>
    </row>
    <row r="52" ht="18" customHeight="1" spans="1:6">
      <c r="A52" s="197">
        <v>42525</v>
      </c>
      <c r="B52" s="207" t="s">
        <v>622</v>
      </c>
      <c r="C52" s="300">
        <v>2000</v>
      </c>
      <c r="D52" s="2"/>
      <c r="E52" s="2"/>
      <c r="F52" s="2"/>
    </row>
    <row r="53" ht="18" customHeight="1" spans="1:6">
      <c r="A53" s="124">
        <v>42540</v>
      </c>
      <c r="B53" s="156" t="s">
        <v>623</v>
      </c>
      <c r="C53" s="155">
        <v>1500</v>
      </c>
      <c r="D53" s="2"/>
      <c r="E53" s="2"/>
      <c r="F53" s="2"/>
    </row>
    <row r="54" ht="18" customHeight="1" spans="1:6">
      <c r="A54" s="124">
        <v>42562</v>
      </c>
      <c r="B54" s="194" t="s">
        <v>624</v>
      </c>
      <c r="C54" s="155">
        <v>1000</v>
      </c>
      <c r="D54" s="2"/>
      <c r="E54" s="2"/>
      <c r="F54" s="2"/>
    </row>
    <row r="55" ht="18" customHeight="1" spans="1:6">
      <c r="A55" s="124">
        <v>42573</v>
      </c>
      <c r="B55" s="154" t="s">
        <v>625</v>
      </c>
      <c r="C55" s="155">
        <v>2000</v>
      </c>
      <c r="D55" s="2"/>
      <c r="E55" s="2"/>
      <c r="F55" s="2"/>
    </row>
    <row r="56" ht="18" customHeight="1" spans="1:6">
      <c r="A56" s="31"/>
      <c r="B56" s="57"/>
      <c r="C56" s="32"/>
      <c r="D56" s="2"/>
      <c r="E56" s="2"/>
      <c r="F56" s="2"/>
    </row>
    <row r="57" ht="18" customHeight="1" spans="1:6">
      <c r="A57" s="58"/>
      <c r="B57" s="57"/>
      <c r="C57" s="30"/>
      <c r="D57" s="2"/>
      <c r="E57" s="2"/>
      <c r="F57" s="2"/>
    </row>
    <row r="58" ht="18" customHeight="1" spans="1:6">
      <c r="A58" s="59"/>
      <c r="B58" s="57"/>
      <c r="C58" s="60"/>
      <c r="D58" s="2"/>
      <c r="E58" s="2"/>
      <c r="F58" s="2"/>
    </row>
    <row r="59" ht="18" customHeight="1" spans="1:6">
      <c r="A59" s="44" t="s">
        <v>408</v>
      </c>
      <c r="B59" s="45"/>
      <c r="C59" s="46">
        <f>C48+C61+C63+C62+C64+C65+C66+C67+C68</f>
        <v>9669</v>
      </c>
      <c r="D59" s="2"/>
      <c r="E59" s="2"/>
      <c r="F59" s="2"/>
    </row>
    <row r="60" ht="18" customHeight="1" spans="1:6">
      <c r="A60" s="59">
        <v>42471</v>
      </c>
      <c r="B60" s="134" t="s">
        <v>626</v>
      </c>
      <c r="C60" s="62">
        <v>956</v>
      </c>
      <c r="D60" s="2"/>
      <c r="E60" s="2"/>
      <c r="F60" s="2"/>
    </row>
    <row r="61" ht="18" customHeight="1" spans="1:6">
      <c r="A61" s="58">
        <v>42471</v>
      </c>
      <c r="B61" s="134" t="s">
        <v>627</v>
      </c>
      <c r="C61" s="63">
        <v>5507</v>
      </c>
      <c r="D61" s="2"/>
      <c r="E61" s="2"/>
      <c r="F61" s="2"/>
    </row>
    <row r="62" ht="18" customHeight="1" spans="1:6">
      <c r="A62" s="58">
        <v>42491</v>
      </c>
      <c r="B62" s="134" t="s">
        <v>628</v>
      </c>
      <c r="C62" s="63">
        <v>1040</v>
      </c>
      <c r="D62" s="2"/>
      <c r="E62" s="2"/>
      <c r="F62" s="2"/>
    </row>
    <row r="63" ht="18" customHeight="1" spans="1:6">
      <c r="A63" s="58">
        <v>42498</v>
      </c>
      <c r="B63" s="134" t="s">
        <v>629</v>
      </c>
      <c r="C63" s="63">
        <v>480</v>
      </c>
      <c r="D63" s="2"/>
      <c r="E63" s="2"/>
      <c r="F63" s="2"/>
    </row>
    <row r="64" ht="18" customHeight="1" spans="1:6">
      <c r="A64" s="59">
        <v>42533</v>
      </c>
      <c r="B64" s="134" t="s">
        <v>630</v>
      </c>
      <c r="C64" s="68">
        <v>394</v>
      </c>
      <c r="D64" s="2"/>
      <c r="E64" s="2"/>
      <c r="F64" s="2"/>
    </row>
    <row r="65" ht="18" customHeight="1" spans="1:6">
      <c r="A65" s="58">
        <v>42533</v>
      </c>
      <c r="B65" s="134" t="s">
        <v>631</v>
      </c>
      <c r="C65" s="63">
        <v>248</v>
      </c>
      <c r="D65" s="2"/>
      <c r="E65" s="2"/>
      <c r="F65" s="2"/>
    </row>
    <row r="66" ht="18" customHeight="1" spans="1:6">
      <c r="A66" s="58"/>
      <c r="B66" s="64"/>
      <c r="C66" s="30"/>
      <c r="D66" s="2"/>
      <c r="E66" s="2"/>
      <c r="F66" s="2"/>
    </row>
    <row r="67" ht="18" customHeight="1" spans="1:6">
      <c r="A67" s="58"/>
      <c r="B67" s="64"/>
      <c r="C67" s="30"/>
      <c r="D67" s="2"/>
      <c r="E67" s="2"/>
      <c r="F67" s="2"/>
    </row>
    <row r="68" ht="18" customHeight="1" spans="1:6">
      <c r="A68" s="65"/>
      <c r="B68" s="66"/>
      <c r="C68" s="67"/>
      <c r="D68" s="2"/>
      <c r="E68" s="2"/>
      <c r="F68" s="2"/>
    </row>
    <row r="69" ht="18" customHeight="1" spans="1:6">
      <c r="A69" s="44" t="s">
        <v>412</v>
      </c>
      <c r="B69" s="45"/>
      <c r="C69" s="46">
        <f>SUM(C70:C79)</f>
        <v>5590</v>
      </c>
      <c r="D69" s="2"/>
      <c r="E69" s="2"/>
      <c r="F69" s="2"/>
    </row>
    <row r="70" ht="18" customHeight="1" spans="1:6">
      <c r="A70" s="59">
        <v>42498</v>
      </c>
      <c r="B70" s="134" t="s">
        <v>632</v>
      </c>
      <c r="C70" s="60">
        <v>5378</v>
      </c>
      <c r="D70" s="2"/>
      <c r="E70" s="2"/>
      <c r="F70" s="2"/>
    </row>
    <row r="71" ht="18" customHeight="1" spans="1:6">
      <c r="A71" s="59">
        <v>42529</v>
      </c>
      <c r="B71" s="134" t="s">
        <v>633</v>
      </c>
      <c r="C71" s="68">
        <v>212</v>
      </c>
      <c r="D71" s="2"/>
      <c r="E71" s="2"/>
      <c r="F71" s="2"/>
    </row>
    <row r="72" ht="18" customHeight="1" spans="1:6">
      <c r="A72" s="59"/>
      <c r="B72" s="57"/>
      <c r="C72" s="68"/>
      <c r="D72" s="2"/>
      <c r="E72" s="2"/>
      <c r="F72" s="2"/>
    </row>
    <row r="73" ht="18" customHeight="1" spans="1:6">
      <c r="A73" s="58"/>
      <c r="B73" s="57"/>
      <c r="C73" s="30"/>
      <c r="D73" s="2"/>
      <c r="E73" s="2"/>
      <c r="F73" s="2"/>
    </row>
    <row r="74" ht="18" customHeight="1" spans="1:6">
      <c r="A74" s="59"/>
      <c r="B74" s="56"/>
      <c r="C74" s="68"/>
      <c r="D74" s="2"/>
      <c r="E74" s="2"/>
      <c r="F74" s="2"/>
    </row>
    <row r="75" ht="18" customHeight="1" spans="1:6">
      <c r="A75" s="59"/>
      <c r="B75" s="56"/>
      <c r="C75" s="68"/>
      <c r="D75" s="2"/>
      <c r="E75" s="2"/>
      <c r="F75" s="2"/>
    </row>
    <row r="76" ht="18" customHeight="1" spans="1:6">
      <c r="A76" s="59"/>
      <c r="B76" s="56"/>
      <c r="C76" s="68"/>
      <c r="D76" s="2"/>
      <c r="E76" s="2"/>
      <c r="F76" s="2"/>
    </row>
    <row r="77" ht="18" customHeight="1" spans="1:6">
      <c r="A77" s="59"/>
      <c r="B77" s="56"/>
      <c r="C77" s="68"/>
      <c r="D77" s="2"/>
      <c r="E77" s="2"/>
      <c r="F77" s="2"/>
    </row>
    <row r="78" ht="18" customHeight="1" spans="1:6">
      <c r="A78" s="58"/>
      <c r="B78" s="56"/>
      <c r="C78" s="30"/>
      <c r="D78" s="2"/>
      <c r="E78" s="2"/>
      <c r="F78" s="2"/>
    </row>
    <row r="79" ht="18" customHeight="1" spans="1:6">
      <c r="A79" s="69"/>
      <c r="B79" s="70"/>
      <c r="C79" s="71"/>
      <c r="D79" s="2"/>
      <c r="E79" s="2"/>
      <c r="F79" s="2"/>
    </row>
    <row r="80" ht="18" customHeight="1" spans="1:6">
      <c r="A80" s="44" t="s">
        <v>413</v>
      </c>
      <c r="B80" s="45"/>
      <c r="C80" s="46">
        <f>C81+C82+C83+C84+C85+C86+C87+C88+C89</f>
        <v>5868</v>
      </c>
      <c r="D80" s="2"/>
      <c r="E80" s="2"/>
      <c r="F80" s="2"/>
    </row>
    <row r="81" ht="18" customHeight="1" spans="1:6">
      <c r="A81" s="59">
        <v>42447</v>
      </c>
      <c r="B81" s="206" t="s">
        <v>634</v>
      </c>
      <c r="C81" s="68">
        <v>5111</v>
      </c>
      <c r="D81" s="2"/>
      <c r="E81" s="2"/>
      <c r="F81" s="2"/>
    </row>
    <row r="82" ht="18" customHeight="1" spans="1:6">
      <c r="A82" s="347">
        <v>42454</v>
      </c>
      <c r="B82" s="206" t="s">
        <v>635</v>
      </c>
      <c r="C82" s="231">
        <v>757</v>
      </c>
      <c r="D82" s="2"/>
      <c r="E82" s="2"/>
      <c r="F82" s="2"/>
    </row>
    <row r="83" ht="18" customHeight="1" spans="1:6">
      <c r="A83" s="59"/>
      <c r="B83" s="56"/>
      <c r="C83" s="68"/>
      <c r="D83" s="2"/>
      <c r="E83" s="2"/>
      <c r="F83" s="2"/>
    </row>
    <row r="84" ht="18" customHeight="1" spans="1:6">
      <c r="A84" s="59"/>
      <c r="B84" s="56"/>
      <c r="C84" s="68"/>
      <c r="D84" s="2"/>
      <c r="E84" s="2"/>
      <c r="F84" s="2"/>
    </row>
    <row r="85" ht="18" customHeight="1" spans="1:6">
      <c r="A85" s="59"/>
      <c r="B85" s="56"/>
      <c r="C85" s="68"/>
      <c r="D85" s="2"/>
      <c r="E85" s="2"/>
      <c r="F85" s="2"/>
    </row>
    <row r="86" ht="18" customHeight="1" spans="1:6">
      <c r="A86" s="59"/>
      <c r="B86" s="56"/>
      <c r="C86" s="68"/>
      <c r="D86" s="2"/>
      <c r="E86" s="2"/>
      <c r="F86" s="2"/>
    </row>
    <row r="87" ht="18" customHeight="1" spans="1:6">
      <c r="A87" s="59"/>
      <c r="B87" s="56"/>
      <c r="C87" s="68"/>
      <c r="D87" s="2"/>
      <c r="E87" s="2"/>
      <c r="F87" s="2"/>
    </row>
    <row r="88" ht="18" customHeight="1" spans="1:6">
      <c r="A88" s="59"/>
      <c r="B88" s="56"/>
      <c r="C88" s="68"/>
      <c r="D88" s="2"/>
      <c r="E88" s="2"/>
      <c r="F88" s="2"/>
    </row>
    <row r="89" ht="18" customHeight="1" spans="1:6">
      <c r="A89" s="50"/>
      <c r="B89" s="51"/>
      <c r="C89" s="46"/>
      <c r="D89" s="2"/>
      <c r="E89" s="2"/>
      <c r="F89" s="2"/>
    </row>
    <row r="90" ht="18" customHeight="1" spans="1:6">
      <c r="A90" s="44" t="s">
        <v>415</v>
      </c>
      <c r="B90" s="45"/>
      <c r="C90" s="46">
        <f>C91+C92+C93+C94+C95+C96+C97+C98+C99</f>
        <v>2764</v>
      </c>
      <c r="D90" s="2"/>
      <c r="E90" s="2"/>
      <c r="F90" s="2"/>
    </row>
    <row r="91" ht="18" customHeight="1" spans="1:6">
      <c r="A91" s="59">
        <v>42469</v>
      </c>
      <c r="B91" s="134" t="s">
        <v>636</v>
      </c>
      <c r="C91" s="60">
        <v>1216</v>
      </c>
      <c r="D91" s="2"/>
      <c r="E91" s="2"/>
      <c r="F91" s="2"/>
    </row>
    <row r="92" ht="18" customHeight="1" spans="1:6">
      <c r="A92" s="59">
        <v>42530</v>
      </c>
      <c r="B92" s="150" t="s">
        <v>637</v>
      </c>
      <c r="C92" s="60">
        <v>1259</v>
      </c>
      <c r="D92" s="2"/>
      <c r="E92" s="2"/>
      <c r="F92" s="2"/>
    </row>
    <row r="93" ht="18" customHeight="1" spans="1:6">
      <c r="A93" s="59">
        <v>42561</v>
      </c>
      <c r="B93" s="150" t="s">
        <v>638</v>
      </c>
      <c r="C93" s="60">
        <v>289</v>
      </c>
      <c r="D93" s="2"/>
      <c r="E93" s="2"/>
      <c r="F93" s="2"/>
    </row>
    <row r="94" ht="18" customHeight="1" spans="1:6">
      <c r="A94" s="59"/>
      <c r="B94" s="57"/>
      <c r="C94" s="60"/>
      <c r="D94" s="2"/>
      <c r="E94" s="2"/>
      <c r="F94" s="2"/>
    </row>
    <row r="95" ht="18" customHeight="1" spans="1:6">
      <c r="A95" s="59"/>
      <c r="B95" s="57"/>
      <c r="C95" s="60"/>
      <c r="D95" s="2"/>
      <c r="E95" s="2"/>
      <c r="F95" s="2"/>
    </row>
    <row r="96" ht="18" customHeight="1" spans="1:6">
      <c r="A96" s="59"/>
      <c r="B96" s="57"/>
      <c r="C96" s="60"/>
      <c r="D96" s="2"/>
      <c r="E96" s="2"/>
      <c r="F96" s="2"/>
    </row>
    <row r="97" ht="18" customHeight="1" spans="1:6">
      <c r="A97" s="59"/>
      <c r="B97" s="57"/>
      <c r="C97" s="60"/>
      <c r="D97" s="2"/>
      <c r="E97" s="2"/>
      <c r="F97" s="2"/>
    </row>
    <row r="98" ht="18" customHeight="1" spans="1:6">
      <c r="A98" s="59"/>
      <c r="B98" s="57"/>
      <c r="C98" s="60"/>
      <c r="D98" s="2"/>
      <c r="E98" s="2"/>
      <c r="F98" s="2"/>
    </row>
    <row r="99" ht="18" customHeight="1" spans="1:6">
      <c r="A99" s="72"/>
      <c r="B99" s="73"/>
      <c r="C99" s="49"/>
      <c r="D99" s="2"/>
      <c r="E99" s="2"/>
      <c r="F99" s="2"/>
    </row>
    <row r="100" ht="18" customHeight="1" spans="1:6">
      <c r="A100" s="74" t="s">
        <v>416</v>
      </c>
      <c r="B100" s="75"/>
      <c r="C100" s="46">
        <f>C101+C104+C102+C105+C106+C107+C108+C109+C110+C111</f>
        <v>5654.5</v>
      </c>
      <c r="D100" s="76"/>
      <c r="E100" s="76"/>
      <c r="F100" s="76"/>
    </row>
    <row r="101" ht="18" customHeight="1" spans="1:6">
      <c r="A101" s="197">
        <v>42432</v>
      </c>
      <c r="B101" s="365" t="s">
        <v>639</v>
      </c>
      <c r="C101" s="30">
        <v>1790</v>
      </c>
      <c r="D101" s="2"/>
      <c r="E101" s="2"/>
      <c r="F101" s="2"/>
    </row>
    <row r="102" ht="18" customHeight="1" spans="1:6">
      <c r="A102" s="347">
        <v>42455</v>
      </c>
      <c r="B102" s="206" t="s">
        <v>640</v>
      </c>
      <c r="C102" s="231">
        <v>3852.5</v>
      </c>
      <c r="D102" s="2"/>
      <c r="E102" s="2"/>
      <c r="F102" s="2"/>
    </row>
    <row r="103" s="352" customFormat="1" ht="18" customHeight="1" spans="1:4">
      <c r="A103" s="230">
        <v>42468</v>
      </c>
      <c r="B103" s="353" t="s">
        <v>641</v>
      </c>
      <c r="C103" s="231">
        <v>114</v>
      </c>
      <c r="D103" s="231"/>
    </row>
    <row r="104" ht="18" customHeight="1" spans="1:6">
      <c r="A104" s="58">
        <v>42498</v>
      </c>
      <c r="B104" s="211" t="s">
        <v>642</v>
      </c>
      <c r="C104" s="30">
        <v>12</v>
      </c>
      <c r="D104" s="2"/>
      <c r="E104" s="2"/>
      <c r="F104" s="2"/>
    </row>
    <row r="105" ht="18" customHeight="1" spans="1:6">
      <c r="A105" s="58"/>
      <c r="B105" s="56"/>
      <c r="C105" s="30"/>
      <c r="D105" s="2"/>
      <c r="E105" s="2"/>
      <c r="F105" s="2"/>
    </row>
    <row r="106" ht="18" customHeight="1" spans="1:6">
      <c r="A106" s="58"/>
      <c r="B106" s="56"/>
      <c r="C106" s="30"/>
      <c r="D106" s="2"/>
      <c r="E106" s="2"/>
      <c r="F106" s="2"/>
    </row>
    <row r="107" ht="18" customHeight="1" spans="1:6">
      <c r="A107" s="58"/>
      <c r="B107" s="56"/>
      <c r="C107" s="30"/>
      <c r="D107" s="2"/>
      <c r="E107" s="2"/>
      <c r="F107" s="2"/>
    </row>
    <row r="108" ht="18" customHeight="1" spans="1:6">
      <c r="A108" s="58" t="s">
        <v>296</v>
      </c>
      <c r="B108" s="56"/>
      <c r="C108" s="30"/>
      <c r="D108" s="2"/>
      <c r="E108" s="2"/>
      <c r="F108" s="2"/>
    </row>
    <row r="109" ht="18" customHeight="1" spans="1:6">
      <c r="A109" s="59"/>
      <c r="B109" s="56"/>
      <c r="C109" s="30"/>
      <c r="D109" s="2"/>
      <c r="E109" s="2"/>
      <c r="F109" s="2"/>
    </row>
    <row r="110" ht="18" customHeight="1" spans="1:6">
      <c r="A110" s="58"/>
      <c r="B110" s="77"/>
      <c r="C110" s="30"/>
      <c r="D110" s="2"/>
      <c r="E110" s="2"/>
      <c r="F110" s="2"/>
    </row>
    <row r="111" ht="18" customHeight="1" spans="1:6">
      <c r="A111" s="72"/>
      <c r="B111" s="73"/>
      <c r="C111" s="49"/>
      <c r="D111" s="2"/>
      <c r="E111" s="2"/>
      <c r="F111" s="2"/>
    </row>
    <row r="112" ht="18" customHeight="1" spans="1:6">
      <c r="A112" s="44" t="s">
        <v>419</v>
      </c>
      <c r="B112" s="45"/>
      <c r="C112" s="46">
        <f>C113+C114+C115+C116+C117+C118+C119+C120+C121+C122+C123</f>
        <v>1739</v>
      </c>
      <c r="D112" s="2"/>
      <c r="E112" s="2"/>
      <c r="F112" s="2"/>
    </row>
    <row r="113" ht="18" customHeight="1" spans="1:6">
      <c r="A113" s="197">
        <v>42432</v>
      </c>
      <c r="B113" s="365" t="s">
        <v>643</v>
      </c>
      <c r="C113" s="60">
        <v>174</v>
      </c>
      <c r="D113" s="2"/>
      <c r="E113" s="2"/>
      <c r="F113" s="2"/>
    </row>
    <row r="114" ht="18" customHeight="1" spans="1:6">
      <c r="A114" s="197">
        <v>42432</v>
      </c>
      <c r="B114" s="365" t="s">
        <v>644</v>
      </c>
      <c r="C114" s="60">
        <v>200</v>
      </c>
      <c r="D114" s="2"/>
      <c r="E114" s="2"/>
      <c r="F114" s="2"/>
    </row>
    <row r="115" ht="14.25" spans="1:3">
      <c r="A115" s="214">
        <v>42447</v>
      </c>
      <c r="B115" s="206" t="s">
        <v>645</v>
      </c>
      <c r="C115">
        <v>340</v>
      </c>
    </row>
    <row r="116" ht="18" customHeight="1" spans="1:6">
      <c r="A116" s="347">
        <v>42455</v>
      </c>
      <c r="B116" s="206" t="s">
        <v>646</v>
      </c>
      <c r="C116" s="231">
        <v>140</v>
      </c>
      <c r="D116" s="2"/>
      <c r="E116" s="2"/>
      <c r="F116" s="2"/>
    </row>
    <row r="117" ht="18" customHeight="1" spans="1:6">
      <c r="A117" s="223">
        <v>42504</v>
      </c>
      <c r="B117" s="200" t="s">
        <v>647</v>
      </c>
      <c r="C117" s="224">
        <v>135</v>
      </c>
      <c r="D117" s="2"/>
      <c r="E117" s="2"/>
      <c r="F117" s="2"/>
    </row>
    <row r="118" ht="18" customHeight="1" spans="1:6">
      <c r="A118" s="124">
        <v>42586</v>
      </c>
      <c r="B118" s="152" t="s">
        <v>648</v>
      </c>
      <c r="C118" s="126">
        <v>750</v>
      </c>
      <c r="D118" s="2"/>
      <c r="E118" s="2"/>
      <c r="F118" s="2"/>
    </row>
    <row r="119" ht="18" customHeight="1" spans="1:6">
      <c r="A119" s="59"/>
      <c r="B119" s="56"/>
      <c r="C119" s="68"/>
      <c r="D119" s="2"/>
      <c r="E119" s="2"/>
      <c r="F119" s="2"/>
    </row>
    <row r="120" ht="18" customHeight="1" spans="1:6">
      <c r="A120" s="59"/>
      <c r="B120" s="56"/>
      <c r="C120" s="68"/>
      <c r="D120" s="2"/>
      <c r="E120" s="2"/>
      <c r="F120" s="2"/>
    </row>
    <row r="121" ht="18" customHeight="1" spans="1:6">
      <c r="A121" s="58"/>
      <c r="B121" s="57"/>
      <c r="C121" s="30"/>
      <c r="D121" s="2"/>
      <c r="E121" s="2"/>
      <c r="F121" s="2"/>
    </row>
    <row r="122" ht="18" customHeight="1" spans="1:6">
      <c r="A122" s="58"/>
      <c r="B122" s="57"/>
      <c r="C122" s="30"/>
      <c r="D122" s="2"/>
      <c r="E122" s="2"/>
      <c r="F122" s="2"/>
    </row>
    <row r="123" ht="18" customHeight="1" spans="1:6">
      <c r="A123" s="78"/>
      <c r="B123" s="79"/>
      <c r="C123" s="80"/>
      <c r="D123" s="2"/>
      <c r="E123" s="2"/>
      <c r="F123" s="2"/>
    </row>
  </sheetData>
  <mergeCells count="14">
    <mergeCell ref="A2:F2"/>
    <mergeCell ref="D7:F7"/>
    <mergeCell ref="A8:F8"/>
    <mergeCell ref="A18:C18"/>
    <mergeCell ref="A35:C35"/>
    <mergeCell ref="A36:B36"/>
    <mergeCell ref="A37:B37"/>
    <mergeCell ref="A45:B45"/>
    <mergeCell ref="A46:B46"/>
    <mergeCell ref="A59:B59"/>
    <mergeCell ref="A69:B69"/>
    <mergeCell ref="A80:B80"/>
    <mergeCell ref="A90:B90"/>
    <mergeCell ref="A112:B112"/>
  </mergeCells>
  <hyperlinks>
    <hyperlink ref="A1" location="合同!A1" display="合同目录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合同</vt:lpstr>
      <vt:lpstr>郭玉华</vt:lpstr>
      <vt:lpstr>郭柏林</vt:lpstr>
      <vt:lpstr>徐晨玮</vt:lpstr>
      <vt:lpstr>龚卉芳</vt:lpstr>
      <vt:lpstr>日立空调</vt:lpstr>
      <vt:lpstr>罗伟</vt:lpstr>
      <vt:lpstr>欧阳晓兰</vt:lpstr>
      <vt:lpstr>钟娟华</vt:lpstr>
      <vt:lpstr>沈学亮</vt:lpstr>
      <vt:lpstr>刘曙辉</vt:lpstr>
      <vt:lpstr>梅正春</vt:lpstr>
      <vt:lpstr>段小军</vt:lpstr>
      <vt:lpstr>刘亮亮</vt:lpstr>
      <vt:lpstr>梁煌</vt:lpstr>
      <vt:lpstr>余志云</vt:lpstr>
      <vt:lpstr>王志红</vt:lpstr>
      <vt:lpstr>李满红曾罗发</vt:lpstr>
      <vt:lpstr>章少华</vt:lpstr>
      <vt:lpstr>刘高兵</vt:lpstr>
      <vt:lpstr>水岸新天</vt:lpstr>
      <vt:lpstr>王军波</vt:lpstr>
      <vt:lpstr>廖如英</vt:lpstr>
      <vt:lpstr>彭慧慧</vt:lpstr>
      <vt:lpstr>刘运发生</vt:lpstr>
      <vt:lpstr>谢剑云</vt:lpstr>
      <vt:lpstr>公园大观2#</vt:lpstr>
      <vt:lpstr>谢阳红</vt:lpstr>
      <vt:lpstr>寻乌t6</vt:lpstr>
      <vt:lpstr>温永红</vt:lpstr>
      <vt:lpstr>丽水</vt:lpstr>
      <vt:lpstr>杨炎</vt:lpstr>
      <vt:lpstr>肖斌</vt:lpstr>
      <vt:lpstr>钟永春</vt:lpstr>
      <vt:lpstr>袁桥英</vt:lpstr>
      <vt:lpstr>熊亮</vt:lpstr>
      <vt:lpstr>董丽凤</vt:lpstr>
      <vt:lpstr>刘畅</vt:lpstr>
      <vt:lpstr>刘懿蘋</vt:lpstr>
      <vt:lpstr>张璟琳</vt:lpstr>
      <vt:lpstr>赖立东</vt:lpstr>
      <vt:lpstr>李美华</vt:lpstr>
      <vt:lpstr>陈玉莲</vt:lpstr>
      <vt:lpstr>肖丽珍</vt:lpstr>
      <vt:lpstr>赖邦遂</vt:lpstr>
      <vt:lpstr>赖彦燕</vt:lpstr>
      <vt:lpstr>杨梅</vt:lpstr>
      <vt:lpstr>谢红平</vt:lpstr>
      <vt:lpstr>李雨桐</vt:lpstr>
      <vt:lpstr>肖隆学</vt:lpstr>
      <vt:lpstr>李菲菲</vt:lpstr>
      <vt:lpstr>谢金平</vt:lpstr>
      <vt:lpstr>温向宇</vt:lpstr>
      <vt:lpstr>朱宇</vt:lpstr>
      <vt:lpstr>黄炳秀</vt:lpstr>
      <vt:lpstr>吴晓梅</vt:lpstr>
      <vt:lpstr>宋国岐</vt:lpstr>
      <vt:lpstr>申继斌</vt:lpstr>
      <vt:lpstr>刘凌琦</vt:lpstr>
      <vt:lpstr>曾小兰</vt:lpstr>
      <vt:lpstr>肖飞</vt:lpstr>
      <vt:lpstr>张盛东</vt:lpstr>
      <vt:lpstr>梅丽</vt:lpstr>
      <vt:lpstr>崔强</vt:lpstr>
      <vt:lpstr>肖艺婷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2016-01-01T06:14:00Z</dcterms:created>
  <dcterms:modified xsi:type="dcterms:W3CDTF">2016-12-02T03:28:24Z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