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1"/>
  </bookViews>
  <sheets>
    <sheet name="道具资产表" sheetId="1" r:id="rId1"/>
    <sheet name="角色资产" sheetId="3" r:id="rId2"/>
    <sheet name="WpsReserved_CellImgList" sheetId="2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732F323297F46BBBDC0B12FDF7E835D" descr="post_object_image_2002817761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3" name="ID_125F593C067C47F0971D813B6F4A64C7" descr="post_object_image_704666057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</etc:cellImage>
  <etc:cellImage>
    <xdr:pic>
      <xdr:nvPicPr>
        <xdr:cNvPr id="4" name="ID_7516EBB707FD4D408FDDD2099FE4DDB5" descr="post_object_image_1204893669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</etc:cellImage>
  <etc:cellImage>
    <xdr:pic>
      <xdr:nvPicPr>
        <xdr:cNvPr id="6" name="ID_74E8F25FE2284402899D30B75A385E9F" descr="post_object_image_2149478457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</etc:cellImage>
  <etc:cellImage>
    <xdr:pic>
      <xdr:nvPicPr>
        <xdr:cNvPr id="7" name="ID_F0ACAF5ED9E24FE996D06FADC39B801A" descr="post_object_image_2107864757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</etc:cellImage>
  <etc:cellImage>
    <xdr:pic>
      <xdr:nvPicPr>
        <xdr:cNvPr id="9" name="ID_15B3AF2F176E4FF3AC780B1343294233" descr="post_object_image_4272400728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0" name="ID_31B732B8266F4294804AD69F4F7F01B3" descr="post_object_image_2371206582"/>
        <xdr:cNvPicPr/>
      </xdr:nvPicPr>
      <xdr:blipFill>
        <a:blip r:embed="rId7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1" name="ID_2AE40BC33F164F2384FF3F141A0ED3DE" descr="post_object_image_854222145"/>
        <xdr:cNvPicPr/>
      </xdr:nvPicPr>
      <xdr:blipFill>
        <a:blip r:embed="rId8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2" name="ID_4284B5237D224E5084481248639609D6" descr="post_object_image_3602456753"/>
        <xdr:cNvPicPr/>
      </xdr:nvPicPr>
      <xdr:blipFill>
        <a:blip r:embed="rId9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</etc:cellImage>
  <etc:cellImage>
    <xdr:pic>
      <xdr:nvPicPr>
        <xdr:cNvPr id="13" name="ID_470B8F7639A14E29BAD91CE75EC945F8" descr="post_object_image_1210559163"/>
        <xdr:cNvPicPr/>
      </xdr:nvPicPr>
      <xdr:blipFill>
        <a:blip r:embed="rId10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4" name="ID_CDC09E61D73C45D08E82BC703EFD24B4" descr="post_object_image_1545340620"/>
        <xdr:cNvPicPr/>
      </xdr:nvPicPr>
      <xdr:blipFill>
        <a:blip r:embed="rId11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5" name="ID_BFCA175496D14D248ADACC78AADBBF38" descr="post_object_image_2208879668"/>
        <xdr:cNvPicPr/>
      </xdr:nvPicPr>
      <xdr:blipFill>
        <a:blip r:embed="rId12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6" name="ID_AA3D71CED56648CEA10CABAD840619D7" descr="post_object_image_790541057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7" name="ID_CE2F709420E14B298E6D1A47387114FD" descr="post_object_image_449891757"/>
        <xdr:cNvPicPr/>
      </xdr:nvPicPr>
      <xdr:blipFill>
        <a:blip r:embed="rId14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8" name="ID_934C924D00044FA99D521FEBF903C337" descr="post_object_image_3885260100"/>
        <xdr:cNvPicPr/>
      </xdr:nvPicPr>
      <xdr:blipFill>
        <a:blip r:embed="rId15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19" name="ID_2E17AFFF86F44F4C83B764DE716A8230" descr="post_object_image_395571238"/>
        <xdr:cNvPicPr/>
      </xdr:nvPicPr>
      <xdr:blipFill>
        <a:blip r:embed="rId16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20" name="ID_D8986804036F448F90BA792BB3F838FF" descr="post_object_image_246559552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21" name="ID_70D894B0F69F4635A8B0032EA1B2224C" descr="post_object_image_4241067243"/>
        <xdr:cNvPicPr/>
      </xdr:nvPicPr>
      <xdr:blipFill>
        <a:blip r:embed="rId18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</etc:cellImage>
  <etc:cellImage>
    <xdr:pic>
      <xdr:nvPicPr>
        <xdr:cNvPr id="5" name="ID_191AC9575A4B46DCBC1AD42B7F6E5FB8" descr="post_object_image_3864071046"/>
        <xdr:cNvPicPr/>
      </xdr:nvPicPr>
      <xdr:blipFill>
        <a:blip r:embed="rId19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</etc:cellImage>
  <etc:cellImage>
    <xdr:pic>
      <xdr:nvPicPr>
        <xdr:cNvPr id="22" name="ID_D36EA7151C7944A1B9B93A7FA1845D49" descr="post_object_image_1448448478"/>
        <xdr:cNvPicPr/>
      </xdr:nvPicPr>
      <xdr:blipFill>
        <a:blip r:embed="rId20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</etc:cellImage>
  <etc:cellImage>
    <xdr:pic>
      <xdr:nvPicPr>
        <xdr:cNvPr id="23" name="ID_20A059AA33274E2E90799F92DD669B31" descr="post_object_image_2910874453"/>
        <xdr:cNvPicPr/>
      </xdr:nvPicPr>
      <xdr:blipFill>
        <a:blip r:embed="rId21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</etc:cellImage>
  <etc:cellImage>
    <xdr:pic>
      <xdr:nvPicPr>
        <xdr:cNvPr id="24" name="ID_E9AC603A41E34E91B92A5FC53B3531AF" descr="post_object_image_3909720013"/>
        <xdr:cNvPicPr/>
      </xdr:nvPicPr>
      <xdr:blipFill>
        <a:blip r:embed="rId22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</etc:cellImage>
  <etc:cellImage>
    <xdr:pic>
      <xdr:nvPicPr>
        <xdr:cNvPr id="25" name="ID_F6B6C11D397147F79A5AD2F6EDF21781" descr="post_object_image_1637585764"/>
        <xdr:cNvPicPr/>
      </xdr:nvPicPr>
      <xdr:blipFill>
        <a:blip r:embed="rId23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</etc:cellImage>
  <etc:cellImage>
    <xdr:pic>
      <xdr:nvPicPr>
        <xdr:cNvPr id="26" name="ID_4BA5F25068B04E9F98921C760000C795" descr="post_object_image_837160370"/>
        <xdr:cNvPicPr/>
      </xdr:nvPicPr>
      <xdr:blipFill>
        <a:blip r:embed="rId24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</etc:cellImage>
  <etc:cellImage>
    <xdr:pic>
      <xdr:nvPicPr>
        <xdr:cNvPr id="27" name="ID_E7863CFD78FA437E94094AE0D66053E9" descr="post_object_image_2964105949"/>
        <xdr:cNvPicPr/>
      </xdr:nvPicPr>
      <xdr:blipFill>
        <a:blip r:embed="rId25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</etc:cellImage>
  <etc:cellImage>
    <xdr:pic>
      <xdr:nvPicPr>
        <xdr:cNvPr id="28" name="ID_E0827BED2BCA447ABE17D6EF69E7CAAB" descr="post_object_image_3438316113"/>
        <xdr:cNvPicPr/>
      </xdr:nvPicPr>
      <xdr:blipFill>
        <a:blip r:embed="rId26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</etc:cellImage>
  <etc:cellImage>
    <xdr:pic>
      <xdr:nvPicPr>
        <xdr:cNvPr id="8" name="ID_B7FD5E68E625424F92F4C325079FAA25" descr="post_object_image_4105471935"/>
        <xdr:cNvPicPr/>
      </xdr:nvPicPr>
      <xdr:blipFill>
        <a:blip r:embed="rId27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29" name="ID_5CD18C33C2424514BE112DE0E6A8D0C1" descr="post_object_image_3164807106"/>
        <xdr:cNvPicPr/>
      </xdr:nvPicPr>
      <xdr:blipFill>
        <a:blip r:embed="rId28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30" name="ID_1E09C3C25BB5451FB46B467C064F559C" descr="post_object_image_2842218923"/>
        <xdr:cNvPicPr/>
      </xdr:nvPicPr>
      <xdr:blipFill>
        <a:blip r:embed="rId29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32" name="ID_73B06FA703C54218897E77C5FDE4400E" descr="post_object_image_505116935"/>
        <xdr:cNvPicPr/>
      </xdr:nvPicPr>
      <xdr:blipFill>
        <a:blip r:embed="rId30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35" name="ID_B582138DB1ED4BC481A849EBDF2FD2B6" descr="post_object_image_4254861509"/>
        <xdr:cNvPicPr/>
      </xdr:nvPicPr>
      <xdr:blipFill>
        <a:blip r:embed="rId31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</etc:cellImage>
  <etc:cellImage>
    <xdr:pic>
      <xdr:nvPicPr>
        <xdr:cNvPr id="36" name="ID_9C63EC04B62B489B9D71AABEAC9DE2C1" descr="post_object_image_3147138050"/>
        <xdr:cNvPicPr/>
      </xdr:nvPicPr>
      <xdr:blipFill>
        <a:blip r:embed="rId32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</etc:cellImage>
  <etc:cellImage>
    <xdr:pic>
      <xdr:nvPicPr>
        <xdr:cNvPr id="37" name="ID_991DF5BA8F234296A79A9206047C7A84" descr="post_object_image_1413874927"/>
        <xdr:cNvPicPr/>
      </xdr:nvPicPr>
      <xdr:blipFill>
        <a:blip r:embed="rId33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</etc:cellImage>
  <etc:cellImage>
    <xdr:pic>
      <xdr:nvPicPr>
        <xdr:cNvPr id="38" name="ID_C62AA82656BC4FE7AB5D21D08055E7EB" descr="post_object_image_3467546300"/>
        <xdr:cNvPicPr/>
      </xdr:nvPicPr>
      <xdr:blipFill>
        <a:blip r:embed="rId34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39" name="ID_4A5980A30B69420BAD0112B7B4908A01" descr="post_object_image_298348404"/>
        <xdr:cNvPicPr/>
      </xdr:nvPicPr>
      <xdr:blipFill>
        <a:blip r:embed="rId35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40" name="ID_67E75886385A49B8BF2CB993384E498C" descr="post_object_image_468574775"/>
        <xdr:cNvPicPr/>
      </xdr:nvPicPr>
      <xdr:blipFill>
        <a:blip r:embed="rId36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31" name="ID_26C0978FFD9F48D0917F62132A8583A6" descr="post_object_image_2226795214"/>
        <xdr:cNvPicPr/>
      </xdr:nvPicPr>
      <xdr:blipFill>
        <a:blip r:embed="rId37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33" name="ID_352ADD4FB87E4D0C88D07CF047594437" descr="post_object_image_4216159888"/>
        <xdr:cNvPicPr/>
      </xdr:nvPicPr>
      <xdr:blipFill>
        <a:blip r:embed="rId38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34" name="ID_6108F361D9034CF99724BB0B84861AD1" descr="post_object_image_2699507804"/>
        <xdr:cNvPicPr/>
      </xdr:nvPicPr>
      <xdr:blipFill>
        <a:blip r:embed="rId39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41" name="ID_10C07E9372C94FBD8F3D8C28CF54BAE0" descr="post_object_image_2238254232"/>
        <xdr:cNvPicPr/>
      </xdr:nvPicPr>
      <xdr:blipFill>
        <a:blip r:embed="rId40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42" name="ID_E75FDDDB84C647C2BE33BBB55191C4DA" descr="post_object_image_2336578413"/>
        <xdr:cNvPicPr/>
      </xdr:nvPicPr>
      <xdr:blipFill>
        <a:blip r:embed="rId41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43" name="ID_5E1956ABE61A4FA28F36563D6426B82C" descr="post_object_image_1468163240"/>
        <xdr:cNvPicPr/>
      </xdr:nvPicPr>
      <xdr:blipFill>
        <a:blip r:embed="rId42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  <etc:cellImage>
    <xdr:pic>
      <xdr:nvPicPr>
        <xdr:cNvPr id="44" name="ID_AEFFF54658CB467A8371FE7C0F74E46D" descr="post_object_image_1566677744"/>
        <xdr:cNvPicPr/>
      </xdr:nvPicPr>
      <xdr:blipFill>
        <a:blip r:embed="rId43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<sst xmlns="http://schemas.openxmlformats.org/spreadsheetml/2006/main" count="95" uniqueCount="84">
  <si>
    <t>《他们都说我是捞女，直到我真的不要他们了》道具资产表</t>
  </si>
  <si>
    <t>手机屏幕 UI 统一使用原创无品牌设计，保持信息清晰可读，不模仿任何市售手机系统或应用界面。</t>
  </si>
  <si>
    <t>编号</t>
  </si>
  <si>
    <t>道具名称</t>
  </si>
  <si>
    <t>图片</t>
  </si>
  <si>
    <t>P01</t>
  </si>
  <si>
    <t>Chloe的生日钻石项链（Adrian赠送）</t>
  </si>
  <si>
    <t>P02</t>
  </si>
  <si>
    <t>Sienna的订婚戒指（Ryan求婚）</t>
  </si>
  <si>
    <t>P03</t>
  </si>
  <si>
    <t>Adrian的婚前协议（标题清晰；完整、翻开、撕裂状态）</t>
  </si>
  <si>
    <t>P04</t>
  </si>
  <si>
    <t>Sienna的幸运护身物（Adrian术前赠送；银色抽象纪念吊坠）</t>
  </si>
  <si>
    <t>P05</t>
  </si>
  <si>
    <t>Sienna纽约公寓备用钥匙（Ryan持有，Chloe使用）</t>
  </si>
  <si>
    <t>P06</t>
  </si>
  <si>
    <t>Sienna悉尼新家钥匙（自购海景公寓）</t>
  </si>
  <si>
    <t>P07</t>
  </si>
  <si>
    <t>Sienna的行李箱（纽约离开至悉尼抵达）</t>
  </si>
  <si>
    <t>P08</t>
  </si>
  <si>
    <t>Sienna的公司项目文件夹（悉尼项目文件组）</t>
  </si>
  <si>
    <t>按需采用</t>
  </si>
  <si>
    <t>P09</t>
  </si>
  <si>
    <t>Sienna首个悉尼项目提案／演示文稿</t>
  </si>
  <si>
    <t>P10</t>
  </si>
  <si>
    <t>SYDNEY WATERFRONT REDEVELOPMENT 项目简报</t>
  </si>
  <si>
    <t>P11</t>
  </si>
  <si>
    <t>纽约投资方修订条款书</t>
  </si>
  <si>
    <t>P12</t>
  </si>
  <si>
    <t>另一基金正式报价文件</t>
  </si>
  <si>
    <t>P13</t>
  </si>
  <si>
    <t>Sienna的手机</t>
  </si>
  <si>
    <t>待贴图</t>
  </si>
  <si>
    <t>P14</t>
  </si>
  <si>
    <t>Adrian的手机</t>
  </si>
  <si>
    <t>P15</t>
  </si>
  <si>
    <t>Ryan的手机</t>
  </si>
  <si>
    <t>P16</t>
  </si>
  <si>
    <t>Sienna手机屏幕｜办公室门禁记录</t>
  </si>
  <si>
    <t>P17</t>
  </si>
  <si>
    <t>Sienna手机屏幕｜加班邮件</t>
  </si>
  <si>
    <t>P18</t>
  </si>
  <si>
    <t>Sienna手机屏幕｜楼宇监控录像</t>
  </si>
  <si>
    <t>P19</t>
  </si>
  <si>
    <t>Sienna手机屏幕｜Adrian短信：Sienna, stop this. I’m waiting for you.</t>
  </si>
  <si>
    <t>P20</t>
  </si>
  <si>
    <t>Ryan手机屏幕｜Sienna全额还款记录</t>
  </si>
  <si>
    <t>P21</t>
  </si>
  <si>
    <t>Adrian手机屏幕｜拨打Sienna失败／无法接通</t>
  </si>
  <si>
    <t>P22</t>
  </si>
  <si>
    <t>Sienna手机屏幕｜悉尼项目成交确认邮件</t>
  </si>
  <si>
    <t>角色名称</t>
  </si>
  <si>
    <t>人脸参考</t>
  </si>
  <si>
    <t>服装01名称</t>
  </si>
  <si>
    <t>服装02名称</t>
  </si>
  <si>
    <t>服装03名称</t>
  </si>
  <si>
    <t>服装04名称</t>
  </si>
  <si>
    <t>C02｜Adrian（男主）</t>
  </si>
  <si>
    <t>用户提供</t>
  </si>
  <si>
    <t>C02-L01｜纽约精英常态</t>
  </si>
  <si>
    <t>C02-L02｜悉尼追赶·褶皱西装</t>
  </si>
  <si>
    <t>C03｜Ryan（男二）</t>
  </si>
  <si>
    <t>C03-L01｜未婚夫／骗局常态</t>
  </si>
  <si>
    <t>C03-L02｜悉尼追赶·褶皱西装</t>
  </si>
  <si>
    <t>C04｜Chloe（女二）</t>
  </si>
  <si>
    <t>C04-L01｜生日测试夜礼服</t>
  </si>
  <si>
    <t>C04-L02｜顶层公寓操控常态</t>
  </si>
  <si>
    <t>C05｜纽约直属上司</t>
  </si>
  <si>
    <t>🈚</t>
  </si>
  <si>
    <t>C05-L01｜纽约职业常态</t>
  </si>
  <si>
    <t>C06｜悉尼项目主管</t>
  </si>
  <si>
    <t>C06-L01｜悉尼主管职场装</t>
  </si>
  <si>
    <t>C07｜悉尼接待同事</t>
  </si>
  <si>
    <t>C07-L01｜机场接待／项目职场装</t>
  </si>
  <si>
    <t>群演／功能角色组名称</t>
  </si>
  <si>
    <t>人数与构成</t>
  </si>
  <si>
    <t>G01｜Chloe的曼哈顿社交圈</t>
  </si>
  <si>
    <t>5人｜3男2女｜含1位黑人男性、1位东亚女性</t>
  </si>
  <si>
    <t>G02｜纽约公寓出警警员</t>
  </si>
  <si>
    <t>2人｜1男1女｜无真实警务标识</t>
  </si>
  <si>
    <t>G03｜纽约投资方代表团</t>
  </si>
  <si>
    <t>5人｜3男2女｜含1位黑人女性、1位东亚男性</t>
  </si>
  <si>
    <t>G04｜悉尼项目团队／成交同事</t>
  </si>
  <si>
    <t>5人｜3男2女｜悉尼CBD多元专业团队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</si>
</sst>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rlito"/>
      <charset val="134"/>
    </font>
    <font>
      <b/>
      <sz val="11"/>
      <color rgb="FFFFFFFF"/>
      <name val="微软雅黑"/>
      <charset val="134"/>
    </font>
    <font>
      <b/>
      <sz val="11"/>
      <color theme="0"/>
      <name val="Carlito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Carlito"/>
      <charset val="134"/>
    </font>
    <font>
      <b/>
      <sz val="12"/>
      <color rgb="FFFFFFFF"/>
      <name val="微软雅黑"/>
      <charset val="134"/>
    </font>
    <font>
      <b/>
      <sz val="15"/>
      <color rgb="FF111827"/>
      <name val="Arial"/>
      <charset val="134"/>
    </font>
    <font>
      <i/>
      <sz val="10"/>
      <color rgb="FF4B5563"/>
      <name val="Arial"/>
      <charset val="134"/>
    </font>
    <font>
      <b/>
      <sz val="10"/>
      <color rgb="FFFFFFFF"/>
      <name val="Arial"/>
      <charset val="134"/>
    </font>
    <font>
      <b/>
      <sz val="10"/>
      <color rgb="FF274C77"/>
      <name val="Arial"/>
      <charset val="134"/>
    </font>
    <font>
      <sz val="10"/>
      <color rgb="FF1F2937"/>
      <name val="Arial"/>
      <charset val="134"/>
    </font>
    <font>
      <i/>
      <sz val="9"/>
      <color rgb="FF9CA3AF"/>
      <name val="Arial"/>
      <charset val="134"/>
    </font>
    <font>
      <b/>
      <sz val="12"/>
      <color rgb="FF000000"/>
      <name val="宋体"/>
      <charset val="134"/>
    </font>
    <font>
      <b/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rgb="FF000000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274C7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1F6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7F3"/>
        <bgColor indexed="64"/>
      </patternFill>
    </fill>
    <fill>
      <patternFill patternType="solid">
        <fgColor rgb="FFF7F3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2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17" applyNumberFormat="0" applyAlignment="0" applyProtection="0">
      <alignment vertical="center"/>
    </xf>
    <xf numFmtId="0" fontId="25" fillId="14" borderId="18" applyNumberFormat="0" applyAlignment="0" applyProtection="0">
      <alignment vertical="center"/>
    </xf>
    <xf numFmtId="0" fontId="26" fillId="14" borderId="17" applyNumberFormat="0" applyAlignment="0" applyProtection="0">
      <alignment vertical="center"/>
    </xf>
    <xf numFmtId="0" fontId="27" fillId="15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0" fillId="0" borderId="0"/>
  </cellStyleXfs>
  <cellXfs count="39">
    <xf numFmtId="0" fontId="0" fillId="0" borderId="0" xfId="49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5" fillId="0" borderId="0" xfId="49" applyFont="1" applyFill="1" applyBorder="1" applyAlignment="1">
      <alignment vertical="top"/>
    </xf>
    <xf numFmtId="0" fontId="6" fillId="4" borderId="4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4" fillId="4" borderId="0" xfId="49" applyFont="1" applyFill="1" applyBorder="1" applyAlignment="1">
      <alignment horizontal="center" vertical="center" wrapText="1"/>
    </xf>
    <xf numFmtId="0" fontId="4" fillId="4" borderId="5" xfId="49" applyFont="1" applyFill="1" applyBorder="1" applyAlignment="1">
      <alignment horizontal="center" vertical="center" wrapText="1"/>
    </xf>
    <xf numFmtId="0" fontId="4" fillId="0" borderId="0" xfId="49" applyFont="1" applyFill="1" applyBorder="1" applyAlignment="1">
      <alignment horizontal="center" vertical="center" wrapText="1"/>
    </xf>
    <xf numFmtId="0" fontId="4" fillId="0" borderId="5" xfId="49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49" applyFont="1" applyFill="1" applyBorder="1" applyAlignment="1">
      <alignment horizontal="center" vertical="center" wrapText="1"/>
    </xf>
    <xf numFmtId="0" fontId="4" fillId="0" borderId="8" xfId="49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vertical="center"/>
    </xf>
    <xf numFmtId="0" fontId="8" fillId="5" borderId="9" xfId="49" applyNumberFormat="1" applyFont="1" applyFill="1" applyBorder="1" applyAlignment="1">
      <alignment vertical="center" wrapText="1"/>
    </xf>
    <xf numFmtId="0" fontId="8" fillId="5" borderId="10" xfId="49" applyNumberFormat="1" applyFont="1" applyFill="1" applyBorder="1" applyAlignment="1">
      <alignment vertical="center" wrapText="1"/>
    </xf>
    <xf numFmtId="0" fontId="8" fillId="5" borderId="11" xfId="49" applyNumberFormat="1" applyFont="1" applyFill="1" applyBorder="1" applyAlignment="1">
      <alignment vertical="center" wrapText="1"/>
    </xf>
    <xf numFmtId="0" fontId="9" fillId="6" borderId="12" xfId="49" applyNumberFormat="1" applyFont="1" applyFill="1" applyBorder="1" applyAlignment="1">
      <alignment horizontal="center" vertical="center"/>
    </xf>
    <xf numFmtId="0" fontId="10" fillId="7" borderId="13" xfId="49" applyNumberFormat="1" applyFont="1" applyFill="1" applyBorder="1" applyAlignment="1">
      <alignment horizontal="center" vertical="center"/>
    </xf>
    <xf numFmtId="0" fontId="11" fillId="7" borderId="13" xfId="49" applyNumberFormat="1" applyFont="1" applyFill="1" applyBorder="1" applyAlignment="1">
      <alignment vertical="center" wrapText="1"/>
    </xf>
    <xf numFmtId="0" fontId="12" fillId="7" borderId="13" xfId="49" applyNumberFormat="1" applyFont="1" applyFill="1" applyBorder="1" applyAlignment="1">
      <alignment horizontal="center" vertical="center"/>
    </xf>
    <xf numFmtId="0" fontId="10" fillId="8" borderId="13" xfId="49" applyNumberFormat="1" applyFont="1" applyFill="1" applyBorder="1" applyAlignment="1">
      <alignment horizontal="center" vertical="center"/>
    </xf>
    <xf numFmtId="0" fontId="11" fillId="8" borderId="13" xfId="49" applyNumberFormat="1" applyFont="1" applyFill="1" applyBorder="1" applyAlignment="1">
      <alignment vertical="center" wrapText="1"/>
    </xf>
    <xf numFmtId="0" fontId="12" fillId="8" borderId="13" xfId="49" applyNumberFormat="1" applyFont="1" applyFill="1" applyBorder="1" applyAlignment="1">
      <alignment horizontal="center" vertical="center"/>
    </xf>
    <xf numFmtId="0" fontId="13" fillId="9" borderId="0" xfId="0" applyFont="1" applyFill="1">
      <alignment vertical="center"/>
    </xf>
    <xf numFmtId="0" fontId="14" fillId="9" borderId="0" xfId="0" applyFont="1" applyFill="1">
      <alignment vertical="center"/>
    </xf>
    <xf numFmtId="0" fontId="10" fillId="10" borderId="13" xfId="49" applyNumberFormat="1" applyFont="1" applyFill="1" applyBorder="1" applyAlignment="1">
      <alignment horizontal="center" vertical="center"/>
    </xf>
    <xf numFmtId="0" fontId="11" fillId="10" borderId="13" xfId="49" applyNumberFormat="1" applyFont="1" applyFill="1" applyBorder="1" applyAlignment="1">
      <alignment vertical="center" wrapText="1"/>
    </xf>
    <xf numFmtId="0" fontId="12" fillId="10" borderId="13" xfId="49" applyNumberFormat="1" applyFont="1" applyFill="1" applyBorder="1" applyAlignment="1">
      <alignment horizontal="center" vertical="center"/>
    </xf>
    <xf numFmtId="0" fontId="10" fillId="11" borderId="13" xfId="49" applyNumberFormat="1" applyFont="1" applyFill="1" applyBorder="1" applyAlignment="1">
      <alignment horizontal="center" vertical="center"/>
    </xf>
    <xf numFmtId="0" fontId="11" fillId="11" borderId="13" xfId="49" applyNumberFormat="1" applyFont="1" applyFill="1" applyBorder="1" applyAlignment="1">
      <alignment vertical="center" wrapText="1"/>
    </xf>
    <xf numFmtId="0" fontId="12" fillId="11" borderId="13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6" dbFileVersion="0" changeLogVersion="0">
    <open main="81" threadCnt="1"/>
    <sheetInfos>
      <sheetInfo cellCmpFml="26" sheetStid="1">
        <open main="1" threadCnt="1"/>
      </sheetInfo>
      <sheetInfo cellCmpFml="10" sheetStid="3">
        <open main="1" threadCnt="1"/>
      </sheetInfo>
      <sheetInfo cellCmpFml="0" sheetStid="2">
        <open main="3"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3" Type="http://schemas.openxmlformats.org/officeDocument/2006/relationships/image" Target="media/image43.jpeg"/><Relationship Id="rId42" Type="http://schemas.openxmlformats.org/officeDocument/2006/relationships/image" Target="media/image42.jpeg"/><Relationship Id="rId41" Type="http://schemas.openxmlformats.org/officeDocument/2006/relationships/image" Target="media/image41.jpeg"/><Relationship Id="rId40" Type="http://schemas.openxmlformats.org/officeDocument/2006/relationships/image" Target="media/image40.jpeg"/><Relationship Id="rId4" Type="http://schemas.openxmlformats.org/officeDocument/2006/relationships/image" Target="media/image4.jpeg"/><Relationship Id="rId39" Type="http://schemas.openxmlformats.org/officeDocument/2006/relationships/image" Target="media/image39.jpeg"/><Relationship Id="rId38" Type="http://schemas.openxmlformats.org/officeDocument/2006/relationships/image" Target="media/image38.jpeg"/><Relationship Id="rId37" Type="http://schemas.openxmlformats.org/officeDocument/2006/relationships/image" Target="media/image37.jpeg"/><Relationship Id="rId36" Type="http://schemas.openxmlformats.org/officeDocument/2006/relationships/image" Target="media/image36.jpeg"/><Relationship Id="rId35" Type="http://schemas.openxmlformats.org/officeDocument/2006/relationships/image" Target="media/image35.jpeg"/><Relationship Id="rId34" Type="http://schemas.openxmlformats.org/officeDocument/2006/relationships/image" Target="media/image34.jpeg"/><Relationship Id="rId33" Type="http://schemas.openxmlformats.org/officeDocument/2006/relationships/image" Target="media/image33.jpeg"/><Relationship Id="rId32" Type="http://schemas.openxmlformats.org/officeDocument/2006/relationships/image" Target="media/image32.jpeg"/><Relationship Id="rId31" Type="http://schemas.openxmlformats.org/officeDocument/2006/relationships/image" Target="media/image31.jpeg"/><Relationship Id="rId30" Type="http://schemas.openxmlformats.org/officeDocument/2006/relationships/image" Target="media/image30.jpeg"/><Relationship Id="rId3" Type="http://schemas.openxmlformats.org/officeDocument/2006/relationships/image" Target="media/image3.jpeg"/><Relationship Id="rId29" Type="http://schemas.openxmlformats.org/officeDocument/2006/relationships/image" Target="media/image29.jpeg"/><Relationship Id="rId28" Type="http://schemas.openxmlformats.org/officeDocument/2006/relationships/image" Target="media/image28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2" name="ID_C732F323297F46BBBDC0B12FDF7E835D" descr="post_object_image_2002817761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33</xdr:row>
      <xdr:rowOff>123825</xdr:rowOff>
    </xdr:to>
    <xdr:pic>
      <xdr:nvPicPr>
        <xdr:cNvPr id="3" name="ID_125F593C067C47F0971D813B6F4A64C7" descr="post_object_image_704666057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33</xdr:row>
      <xdr:rowOff>123825</xdr:rowOff>
    </xdr:to>
    <xdr:pic>
      <xdr:nvPicPr>
        <xdr:cNvPr id="4" name="ID_7516EBB707FD4D408FDDD2099FE4DDB5" descr="post_object_image_1204893669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33</xdr:row>
      <xdr:rowOff>123825</xdr:rowOff>
    </xdr:to>
    <xdr:pic>
      <xdr:nvPicPr>
        <xdr:cNvPr id="6" name="ID_74E8F25FE2284402899D30B75A385E9F" descr="post_object_image_2149478457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33</xdr:row>
      <xdr:rowOff>123825</xdr:rowOff>
    </xdr:to>
    <xdr:pic>
      <xdr:nvPicPr>
        <xdr:cNvPr id="7" name="ID_F0ACAF5ED9E24FE996D06FADC39B801A" descr="post_object_image_2107864757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9" name="ID_15B3AF2F176E4FF3AC780B1343294233" descr="post_object_image_4272400728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10" name="ID_31B732B8266F4294804AD69F4F7F01B3" descr="post_object_image_2371206582"/>
        <xdr:cNvPicPr/>
      </xdr:nvPicPr>
      <xdr:blipFill>
        <a:blip r:embed="rId7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11" name="ID_2AE40BC33F164F2384FF3F141A0ED3DE" descr="post_object_image_854222145"/>
        <xdr:cNvPicPr/>
      </xdr:nvPicPr>
      <xdr:blipFill>
        <a:blip r:embed="rId8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33</xdr:row>
      <xdr:rowOff>123825</xdr:rowOff>
    </xdr:to>
    <xdr:pic>
      <xdr:nvPicPr>
        <xdr:cNvPr id="12" name="ID_4284B5237D224E5084481248639609D6" descr="post_object_image_3602456753"/>
        <xdr:cNvPicPr/>
      </xdr:nvPicPr>
      <xdr:blipFill>
        <a:blip r:embed="rId9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13" name="ID_470B8F7639A14E29BAD91CE75EC945F8" descr="post_object_image_1210559163"/>
        <xdr:cNvPicPr/>
      </xdr:nvPicPr>
      <xdr:blipFill>
        <a:blip r:embed="rId10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14" name="ID_CDC09E61D73C45D08E82BC703EFD24B4" descr="post_object_image_1545340620"/>
        <xdr:cNvPicPr/>
      </xdr:nvPicPr>
      <xdr:blipFill>
        <a:blip r:embed="rId11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15" name="ID_BFCA175496D14D248ADACC78AADBBF38" descr="post_object_image_2208879668"/>
        <xdr:cNvPicPr/>
      </xdr:nvPicPr>
      <xdr:blipFill>
        <a:blip r:embed="rId12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16" name="ID_AA3D71CED56648CEA10CABAD840619D7" descr="post_object_image_790541057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17" name="ID_CE2F709420E14B298E6D1A47387114FD" descr="post_object_image_449891757"/>
        <xdr:cNvPicPr/>
      </xdr:nvPicPr>
      <xdr:blipFill>
        <a:blip r:embed="rId14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18" name="ID_934C924D00044FA99D521FEBF903C337" descr="post_object_image_3885260100"/>
        <xdr:cNvPicPr/>
      </xdr:nvPicPr>
      <xdr:blipFill>
        <a:blip r:embed="rId15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19" name="ID_2E17AFFF86F44F4C83B764DE716A8230" descr="post_object_image_395571238"/>
        <xdr:cNvPicPr/>
      </xdr:nvPicPr>
      <xdr:blipFill>
        <a:blip r:embed="rId16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20" name="ID_D8986804036F448F90BA792BB3F838FF" descr="post_object_image_246559552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33</xdr:row>
      <xdr:rowOff>123825</xdr:rowOff>
    </xdr:to>
    <xdr:pic>
      <xdr:nvPicPr>
        <xdr:cNvPr id="21" name="ID_70D894B0F69F4635A8B0032EA1B2224C" descr="post_object_image_4241067243"/>
        <xdr:cNvPicPr/>
      </xdr:nvPicPr>
      <xdr:blipFill>
        <a:blip r:embed="rId18"/>
        <a:stretch>
          <a:fillRect/>
        </a:stretch>
      </xdr:blipFill>
      <xdr:spPr>
        <a:xfrm>
          <a:off x="0" y="0"/>
          <a:ext cx="914400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37</xdr:row>
      <xdr:rowOff>161925</xdr:rowOff>
    </xdr:to>
    <xdr:pic>
      <xdr:nvPicPr>
        <xdr:cNvPr id="5" name="ID_191AC9575A4B46DCBC1AD42B7F6E5FB8" descr="post_object_image_3864071046"/>
        <xdr:cNvPicPr/>
      </xdr:nvPicPr>
      <xdr:blipFill>
        <a:blip r:embed="rId19"/>
        <a:stretch>
          <a:fillRect/>
        </a:stretch>
      </xdr:blipFill>
      <xdr:spPr>
        <a:xfrm>
          <a:off x="0" y="0"/>
          <a:ext cx="9144000" cy="685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255905</xdr:colOff>
      <xdr:row>55</xdr:row>
      <xdr:rowOff>104775</xdr:rowOff>
    </xdr:to>
    <xdr:pic>
      <xdr:nvPicPr>
        <xdr:cNvPr id="22" name="ID_D36EA7151C7944A1B9B93A7FA1845D49" descr="post_object_image_1448448478"/>
        <xdr:cNvPicPr/>
      </xdr:nvPicPr>
      <xdr:blipFill>
        <a:blip r:embed="rId20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255905</xdr:colOff>
      <xdr:row>55</xdr:row>
      <xdr:rowOff>104775</xdr:rowOff>
    </xdr:to>
    <xdr:pic>
      <xdr:nvPicPr>
        <xdr:cNvPr id="23" name="ID_20A059AA33274E2E90799F92DD669B31" descr="post_object_image_2910874453"/>
        <xdr:cNvPicPr/>
      </xdr:nvPicPr>
      <xdr:blipFill>
        <a:blip r:embed="rId21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255905</xdr:colOff>
      <xdr:row>55</xdr:row>
      <xdr:rowOff>104775</xdr:rowOff>
    </xdr:to>
    <xdr:pic>
      <xdr:nvPicPr>
        <xdr:cNvPr id="24" name="ID_E9AC603A41E34E91B92A5FC53B3531AF" descr="post_object_image_3909720013"/>
        <xdr:cNvPicPr/>
      </xdr:nvPicPr>
      <xdr:blipFill>
        <a:blip r:embed="rId22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255905</xdr:colOff>
      <xdr:row>55</xdr:row>
      <xdr:rowOff>104775</xdr:rowOff>
    </xdr:to>
    <xdr:pic>
      <xdr:nvPicPr>
        <xdr:cNvPr id="25" name="ID_F6B6C11D397147F79A5AD2F6EDF21781" descr="post_object_image_1637585764"/>
        <xdr:cNvPicPr/>
      </xdr:nvPicPr>
      <xdr:blipFill>
        <a:blip r:embed="rId23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255905</xdr:colOff>
      <xdr:row>55</xdr:row>
      <xdr:rowOff>104775</xdr:rowOff>
    </xdr:to>
    <xdr:pic>
      <xdr:nvPicPr>
        <xdr:cNvPr id="26" name="ID_4BA5F25068B04E9F98921C760000C795" descr="post_object_image_837160370"/>
        <xdr:cNvPicPr/>
      </xdr:nvPicPr>
      <xdr:blipFill>
        <a:blip r:embed="rId24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255905</xdr:colOff>
      <xdr:row>55</xdr:row>
      <xdr:rowOff>104775</xdr:rowOff>
    </xdr:to>
    <xdr:pic>
      <xdr:nvPicPr>
        <xdr:cNvPr id="27" name="ID_E7863CFD78FA437E94094AE0D66053E9" descr="post_object_image_2964105949"/>
        <xdr:cNvPicPr/>
      </xdr:nvPicPr>
      <xdr:blipFill>
        <a:blip r:embed="rId25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255905</xdr:colOff>
      <xdr:row>55</xdr:row>
      <xdr:rowOff>104775</xdr:rowOff>
    </xdr:to>
    <xdr:pic>
      <xdr:nvPicPr>
        <xdr:cNvPr id="28" name="ID_E0827BED2BCA447ABE17D6EF69E7CAAB" descr="post_object_image_3438316113"/>
        <xdr:cNvPicPr/>
      </xdr:nvPicPr>
      <xdr:blipFill>
        <a:blip r:embed="rId26"/>
        <a:stretch>
          <a:fillRect/>
        </a:stretch>
      </xdr:blipFill>
      <xdr:spPr>
        <a:xfrm>
          <a:off x="0" y="0"/>
          <a:ext cx="452310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8" name="ID_B7FD5E68E625424F92F4C325079FAA25" descr="post_object_image_4105471935"/>
        <xdr:cNvPicPr/>
      </xdr:nvPicPr>
      <xdr:blipFill>
        <a:blip r:embed="rId27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29" name="ID_5CD18C33C2424514BE112DE0E6A8D0C1" descr="post_object_image_3164807106"/>
        <xdr:cNvPicPr/>
      </xdr:nvPicPr>
      <xdr:blipFill>
        <a:blip r:embed="rId28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30" name="ID_1E09C3C25BB5451FB46B467C064F559C" descr="post_object_image_2842218923"/>
        <xdr:cNvPicPr/>
      </xdr:nvPicPr>
      <xdr:blipFill>
        <a:blip r:embed="rId29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32" name="ID_73B06FA703C54218897E77C5FDE4400E" descr="post_object_image_505116935"/>
        <xdr:cNvPicPr/>
      </xdr:nvPicPr>
      <xdr:blipFill>
        <a:blip r:embed="rId30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228600</xdr:colOff>
      <xdr:row>55</xdr:row>
      <xdr:rowOff>104775</xdr:rowOff>
    </xdr:to>
    <xdr:pic>
      <xdr:nvPicPr>
        <xdr:cNvPr id="35" name="ID_B582138DB1ED4BC481A849EBDF2FD2B6" descr="post_object_image_4254861509"/>
        <xdr:cNvPicPr/>
      </xdr:nvPicPr>
      <xdr:blipFill>
        <a:blip r:embed="rId31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228600</xdr:colOff>
      <xdr:row>55</xdr:row>
      <xdr:rowOff>104775</xdr:rowOff>
    </xdr:to>
    <xdr:pic>
      <xdr:nvPicPr>
        <xdr:cNvPr id="36" name="ID_9C63EC04B62B489B9D71AABEAC9DE2C1" descr="post_object_image_3147138050"/>
        <xdr:cNvPicPr/>
      </xdr:nvPicPr>
      <xdr:blipFill>
        <a:blip r:embed="rId32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228600</xdr:colOff>
      <xdr:row>55</xdr:row>
      <xdr:rowOff>104775</xdr:rowOff>
    </xdr:to>
    <xdr:pic>
      <xdr:nvPicPr>
        <xdr:cNvPr id="37" name="ID_991DF5BA8F234296A79A9206047C7A84" descr="post_object_image_1413874927"/>
        <xdr:cNvPicPr/>
      </xdr:nvPicPr>
      <xdr:blipFill>
        <a:blip r:embed="rId33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38" name="ID_C62AA82656BC4FE7AB5D21D08055E7EB" descr="post_object_image_3467546300"/>
        <xdr:cNvPicPr/>
      </xdr:nvPicPr>
      <xdr:blipFill>
        <a:blip r:embed="rId34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39" name="ID_4A5980A30B69420BAD0112B7B4908A01" descr="post_object_image_298348404"/>
        <xdr:cNvPicPr/>
      </xdr:nvPicPr>
      <xdr:blipFill>
        <a:blip r:embed="rId35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40" name="ID_67E75886385A49B8BF2CB993384E498C" descr="post_object_image_468574775"/>
        <xdr:cNvPicPr/>
      </xdr:nvPicPr>
      <xdr:blipFill>
        <a:blip r:embed="rId36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31" name="ID_26C0978FFD9F48D0917F62132A8583A6" descr="post_object_image_2226795214"/>
        <xdr:cNvPicPr/>
      </xdr:nvPicPr>
      <xdr:blipFill>
        <a:blip r:embed="rId37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33" name="ID_352ADD4FB87E4D0C88D07CF047594437" descr="post_object_image_4216159888"/>
        <xdr:cNvPicPr/>
      </xdr:nvPicPr>
      <xdr:blipFill>
        <a:blip r:embed="rId38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34" name="ID_6108F361D9034CF99724BB0B84861AD1" descr="post_object_image_2699507804"/>
        <xdr:cNvPicPr/>
      </xdr:nvPicPr>
      <xdr:blipFill>
        <a:blip r:embed="rId39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41" name="ID_10C07E9372C94FBD8F3D8C28CF54BAE0" descr="post_object_image_2238254232"/>
        <xdr:cNvPicPr/>
      </xdr:nvPicPr>
      <xdr:blipFill>
        <a:blip r:embed="rId40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42" name="ID_E75FDDDB84C647C2BE33BBB55191C4DA" descr="post_object_image_2336578413"/>
        <xdr:cNvPicPr/>
      </xdr:nvPicPr>
      <xdr:blipFill>
        <a:blip r:embed="rId41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43" name="ID_5E1956ABE61A4FA28F36563D6426B82C" descr="post_object_image_1468163240"/>
        <xdr:cNvPicPr/>
      </xdr:nvPicPr>
      <xdr:blipFill>
        <a:blip r:embed="rId42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78740</xdr:rowOff>
    </xdr:to>
    <xdr:pic>
      <xdr:nvPicPr>
        <xdr:cNvPr id="44" name="ID_AEFFF54658CB467A8371FE7C0F74E46D" descr="post_object_image_1566677744"/>
        <xdr:cNvPicPr/>
      </xdr:nvPicPr>
      <xdr:blipFill>
        <a:blip r:embed="rId43"/>
        <a:stretch>
          <a:fillRect/>
        </a:stretch>
      </xdr:blipFill>
      <xdr:spPr>
        <a:xfrm>
          <a:off x="0" y="0"/>
          <a:ext cx="9144000" cy="5146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4C77"/>
  </sheetPr>
  <dimension ref="A2:F27"/>
  <sheetViews>
    <sheetView showGridLines="0" topLeftCell="C1" workbookViewId="0">
      <pane ySplit="5" topLeftCell="A23" activePane="bottomLeft" state="frozen"/>
      <selection/>
      <selection pane="bottomLeft" activeCell="C23" sqref="C23"/>
    </sheetView>
  </sheetViews>
  <sheetFormatPr defaultColWidth="9" defaultRowHeight="14.25" outlineLevelCol="5"/>
  <cols>
    <col min="1" max="1" width="10" customWidth="1"/>
    <col min="2" max="2" width="51.7142857142857" customWidth="1"/>
    <col min="3" max="3" width="34.2857142857143" customWidth="1"/>
    <col min="4" max="10" width="13.4952380952381"/>
  </cols>
  <sheetData>
    <row r="2" ht="28" customHeight="1" spans="1:4">
      <c r="A2" s="20" t="s">
        <v>0</v>
      </c>
      <c r="B2" s="20"/>
      <c r="C2" s="20"/>
    </row>
    <row r="3" ht="34" customHeight="1" spans="1:4">
      <c r="A3" s="21" t="s">
        <v>1</v>
      </c>
      <c r="B3" s="22"/>
      <c r="C3" s="23"/>
    </row>
    <row r="5" ht="28" customHeight="1" spans="1:4">
      <c r="A5" s="24" t="s">
        <v>2</v>
      </c>
      <c r="B5" s="24" t="s">
        <v>3</v>
      </c>
      <c r="C5" s="24" t="s">
        <v>4</v>
      </c>
    </row>
    <row r="6" ht="81" customHeight="1" spans="1:4">
      <c r="A6" s="25" t="s">
        <v>5</v>
      </c>
      <c r="B6" s="26" t="s">
        <v>6</v>
      </c>
      <c r="C6" s="27" t="str">
        <f>_xlfn.DISPIMG("ID_2AE40BC33F164F2384FF3F141A0ED3DE",1)</f>
        <v>=DISPIMG("ID_2AE40BC33F164F2384FF3F141A0ED3DE",1)</v>
      </c>
    </row>
    <row r="7" ht="102" customHeight="1" spans="1:4">
      <c r="A7" s="25" t="s">
        <v>7</v>
      </c>
      <c r="B7" s="26" t="s">
        <v>8</v>
      </c>
      <c r="C7" s="27" t="str">
        <f>_xlfn.DISPIMG("ID_15B3AF2F176E4FF3AC780B1343294233",1)</f>
        <v>=DISPIMG("ID_15B3AF2F176E4FF3AC780B1343294233",1)</v>
      </c>
    </row>
    <row r="8" ht="93" customHeight="1" spans="1:4">
      <c r="A8" s="25" t="s">
        <v>9</v>
      </c>
      <c r="B8" s="26" t="s">
        <v>10</v>
      </c>
      <c r="C8" s="27" t="str">
        <f>_xlfn.DISPIMG("ID_191AC9575A4B46DCBC1AD42B7F6E5FB8",1)</f>
        <v>=DISPIMG("ID_191AC9575A4B46DCBC1AD42B7F6E5FB8",1)</v>
      </c>
    </row>
    <row r="9" ht="94.5" customHeight="1" spans="1:4">
      <c r="A9" s="25" t="s">
        <v>11</v>
      </c>
      <c r="B9" s="26" t="s">
        <v>12</v>
      </c>
      <c r="C9" s="27" t="str">
        <f>_xlfn.DISPIMG("ID_31B732B8266F4294804AD69F4F7F01B3",1)</f>
        <v>=DISPIMG("ID_31B732B8266F4294804AD69F4F7F01B3",1)</v>
      </c>
    </row>
    <row r="10" ht="87.75" customHeight="1" spans="1:4">
      <c r="A10" s="25" t="s">
        <v>13</v>
      </c>
      <c r="B10" s="26" t="s">
        <v>14</v>
      </c>
      <c r="C10" s="27" t="str">
        <f>_xlfn.DISPIMG("ID_CDC09E61D73C45D08E82BC703EFD24B4",1)</f>
        <v>=DISPIMG("ID_CDC09E61D73C45D08E82BC703EFD24B4",1)</v>
      </c>
    </row>
    <row r="11" ht="135.55" spans="1:4">
      <c r="A11" s="25" t="s">
        <v>15</v>
      </c>
      <c r="B11" s="26" t="s">
        <v>16</v>
      </c>
      <c r="C11" s="27" t="str">
        <f>_xlfn.DISPIMG("ID_BFCA175496D14D248ADACC78AADBBF38",1)</f>
        <v>=DISPIMG("ID_BFCA175496D14D248ADACC78AADBBF38",1)</v>
      </c>
    </row>
    <row r="12" ht="118.5" customHeight="1" spans="1:4">
      <c r="A12" s="25" t="s">
        <v>17</v>
      </c>
      <c r="B12" s="26" t="s">
        <v>18</v>
      </c>
      <c r="C12" s="27" t="str">
        <f>_xlfn.DISPIMG("ID_470B8F7639A14E29BAD91CE75EC945F8",1)</f>
        <v>=DISPIMG("ID_470B8F7639A14E29BAD91CE75EC945F8",1)</v>
      </c>
    </row>
    <row r="13" ht="105.75" customHeight="1" spans="1:4">
      <c r="A13" s="28" t="s">
        <v>19</v>
      </c>
      <c r="B13" s="29" t="s">
        <v>20</v>
      </c>
      <c r="C13" s="30" t="str">
        <f>_xlfn.DISPIMG("ID_AA3D71CED56648CEA10CABAD840619D7",1)</f>
        <v>=DISPIMG("ID_AA3D71CED56648CEA10CABAD840619D7",1)</v>
      </c>
      <c r="D13" s="31" t="s">
        <v>21</v>
      </c>
    </row>
    <row r="14" ht="114.75" customHeight="1" spans="1:4">
      <c r="A14" s="28" t="s">
        <v>22</v>
      </c>
      <c r="B14" s="29" t="s">
        <v>23</v>
      </c>
      <c r="C14" s="30" t="str">
        <f>_xlfn.DISPIMG("ID_CE2F709420E14B298E6D1A47387114FD",1)</f>
        <v>=DISPIMG("ID_CE2F709420E14B298E6D1A47387114FD",1)</v>
      </c>
      <c r="D14" s="32"/>
    </row>
    <row r="15" ht="132" customHeight="1" spans="1:4">
      <c r="A15" s="28" t="s">
        <v>24</v>
      </c>
      <c r="B15" s="29" t="s">
        <v>25</v>
      </c>
      <c r="C15" s="30" t="str">
        <f>_xlfn.DISPIMG("ID_934C924D00044FA99D521FEBF903C337",1)</f>
        <v>=DISPIMG("ID_934C924D00044FA99D521FEBF903C337",1)</v>
      </c>
      <c r="D15" s="32"/>
    </row>
    <row r="16" ht="130.5" customHeight="1" spans="1:4">
      <c r="A16" s="28" t="s">
        <v>26</v>
      </c>
      <c r="B16" s="29" t="s">
        <v>27</v>
      </c>
      <c r="C16" s="30" t="str">
        <f>_xlfn.DISPIMG("ID_2E17AFFF86F44F4C83B764DE716A8230",1)</f>
        <v>=DISPIMG("ID_2E17AFFF86F44F4C83B764DE716A8230",1)</v>
      </c>
      <c r="D16" s="32"/>
    </row>
    <row r="17" ht="126" customHeight="1" spans="1:6">
      <c r="A17" s="28" t="s">
        <v>28</v>
      </c>
      <c r="B17" s="29" t="s">
        <v>29</v>
      </c>
      <c r="C17" s="30" t="str">
        <f>_xlfn.DISPIMG("ID_D8986804036F448F90BA792BB3F838FF",1)</f>
        <v>=DISPIMG("ID_D8986804036F448F90BA792BB3F838FF",1)</v>
      </c>
      <c r="D17" s="32"/>
    </row>
    <row r="18" ht="48" customHeight="1" spans="1:6">
      <c r="A18" s="33" t="s">
        <v>30</v>
      </c>
      <c r="B18" s="34" t="s">
        <v>31</v>
      </c>
      <c r="C18" s="35" t="s">
        <v>32</v>
      </c>
      <c r="D18" t="str">
        <f>_xlfn.DISPIMG("ID_C732F323297F46BBBDC0B12FDF7E835D",1)</f>
        <v>=DISPIMG("ID_C732F323297F46BBBDC0B12FDF7E835D",1)</v>
      </c>
      <c r="E18" t="str">
        <f>_xlfn.DISPIMG("ID_125F593C067C47F0971D813B6F4A64C7",1)</f>
        <v>=DISPIMG("ID_125F593C067C47F0971D813B6F4A64C7",1)</v>
      </c>
      <c r="F18" t="str">
        <f>_xlfn.DISPIMG("ID_7516EBB707FD4D408FDDD2099FE4DDB5",1)</f>
        <v>=DISPIMG("ID_7516EBB707FD4D408FDDD2099FE4DDB5",1)</v>
      </c>
    </row>
    <row r="19" ht="48" customHeight="1" spans="1:6">
      <c r="A19" s="33" t="s">
        <v>33</v>
      </c>
      <c r="B19" s="34" t="s">
        <v>34</v>
      </c>
      <c r="C19" s="35" t="s">
        <v>32</v>
      </c>
      <c r="D19" t="str">
        <f>_xlfn.DISPIMG("ID_74E8F25FE2284402899D30B75A385E9F",1)</f>
        <v>=DISPIMG("ID_74E8F25FE2284402899D30B75A385E9F",1)</v>
      </c>
      <c r="E19" t="str">
        <f>_xlfn.DISPIMG("ID_F0ACAF5ED9E24FE996D06FADC39B801A",1)</f>
        <v>=DISPIMG("ID_F0ACAF5ED9E24FE996D06FADC39B801A",1)</v>
      </c>
      <c r="F19" t="str">
        <f>_xlfn.DISPIMG("ID_4284B5237D224E5084481248639609D6",1)</f>
        <v>=DISPIMG("ID_4284B5237D224E5084481248639609D6",1)</v>
      </c>
    </row>
    <row r="20" ht="48" customHeight="1" spans="1:6">
      <c r="A20" s="33" t="s">
        <v>35</v>
      </c>
      <c r="B20" s="34" t="s">
        <v>36</v>
      </c>
      <c r="C20" s="35" t="s">
        <v>32</v>
      </c>
      <c r="D20" t="str">
        <f>_xlfn.DISPIMG("ID_70D894B0F69F4635A8B0032EA1B2224C",1)</f>
        <v>=DISPIMG("ID_70D894B0F69F4635A8B0032EA1B2224C",1)</v>
      </c>
    </row>
    <row r="21" ht="120.45" customHeight="1" spans="1:6">
      <c r="A21" s="36" t="s">
        <v>37</v>
      </c>
      <c r="B21" s="37" t="s">
        <v>38</v>
      </c>
      <c r="C21" s="38" t="str">
        <f>_xlfn.DISPIMG("ID_D36EA7151C7944A1B9B93A7FA1845D49",1)</f>
        <v>=DISPIMG("ID_D36EA7151C7944A1B9B93A7FA1845D49",1)</v>
      </c>
    </row>
    <row r="22" ht="120.45" customHeight="1" spans="1:6">
      <c r="A22" s="36" t="s">
        <v>39</v>
      </c>
      <c r="B22" s="37" t="s">
        <v>40</v>
      </c>
      <c r="C22" s="38" t="str">
        <f>_xlfn.DISPIMG("ID_20A059AA33274E2E90799F92DD669B31",1)</f>
        <v>=DISPIMG("ID_20A059AA33274E2E90799F92DD669B31",1)</v>
      </c>
    </row>
    <row r="23" ht="115.8" customHeight="1" spans="1:6">
      <c r="A23" s="36" t="s">
        <v>41</v>
      </c>
      <c r="B23" s="37" t="s">
        <v>42</v>
      </c>
      <c r="C23" s="38" t="str">
        <f>_xlfn.DISPIMG("ID_E9AC603A41E34E91B92A5FC53B3531AF",1)</f>
        <v>=DISPIMG("ID_E9AC603A41E34E91B92A5FC53B3531AF",1)</v>
      </c>
    </row>
    <row r="24" ht="110.15" customHeight="1" spans="1:6">
      <c r="A24" s="36" t="s">
        <v>43</v>
      </c>
      <c r="B24" s="37" t="s">
        <v>44</v>
      </c>
      <c r="C24" s="38" t="str">
        <f>_xlfn.DISPIMG("ID_F6B6C11D397147F79A5AD2F6EDF21781",1)</f>
        <v>=DISPIMG("ID_F6B6C11D397147F79A5AD2F6EDF21781",1)</v>
      </c>
    </row>
    <row r="25" ht="112.05" customHeight="1" spans="1:6">
      <c r="A25" s="36" t="s">
        <v>45</v>
      </c>
      <c r="B25" s="37" t="s">
        <v>46</v>
      </c>
      <c r="C25" s="38" t="str">
        <f>_xlfn.DISPIMG("ID_4BA5F25068B04E9F98921C760000C795",1)</f>
        <v>=DISPIMG("ID_4BA5F25068B04E9F98921C760000C795",1)</v>
      </c>
    </row>
    <row r="26" ht="142.05" customHeight="1" spans="1:6">
      <c r="A26" s="36" t="s">
        <v>47</v>
      </c>
      <c r="B26" s="37" t="s">
        <v>48</v>
      </c>
      <c r="C26" s="38" t="str">
        <f>_xlfn.DISPIMG("ID_E7863CFD78FA437E94094AE0D66053E9",1)</f>
        <v>=DISPIMG("ID_E7863CFD78FA437E94094AE0D66053E9",1)</v>
      </c>
    </row>
    <row r="27" ht="134.55" customHeight="1" spans="1:6">
      <c r="A27" s="36" t="s">
        <v>49</v>
      </c>
      <c r="B27" s="37" t="s">
        <v>50</v>
      </c>
      <c r="C27" s="38" t="str">
        <f>_xlfn.DISPIMG("ID_E0827BED2BCA447ABE17D6EF69E7CAAB",1)</f>
        <v>=DISPIMG("ID_E0827BED2BCA447ABE17D6EF69E7CAAB",1)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3:C3"/>
    <mergeCell ref="D13:D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topLeftCell="F5" workbookViewId="0">
      <selection activeCell="F5" sqref="F5"/>
    </sheetView>
  </sheetViews>
  <sheetFormatPr defaultColWidth="9.14285714285714" defaultRowHeight="14.25"/>
  <cols>
    <col min="1" max="1" width="31.8666666666667" customWidth="1"/>
    <col min="2" max="2" width="45.4857142857143" customWidth="1"/>
    <col min="3" max="3" width="34.152380952381" customWidth="1"/>
    <col min="4" max="4" width="54.2857142857143" customWidth="1"/>
    <col min="5" max="5" width="32.247619047619" customWidth="1"/>
    <col min="6" max="6" width="54.2857142857143" customWidth="1"/>
    <col min="7" max="7" width="16.0571428571429" customWidth="1"/>
    <col min="8" max="8" width="9.2" customWidth="1"/>
    <col min="9" max="9" width="16.0571428571429" customWidth="1"/>
    <col min="10" max="10" width="9.2" customWidth="1"/>
    <col min="11" max="11" width="15.8571428571429" customWidth="1"/>
    <col min="12" max="13" width="15.847619047619" customWidth="1"/>
  </cols>
  <sheetData>
    <row r="1" ht="15" spans="1:13">
      <c r="A1" s="1" t="s">
        <v>51</v>
      </c>
      <c r="B1" s="2" t="s">
        <v>52</v>
      </c>
      <c r="C1" s="2" t="s">
        <v>53</v>
      </c>
      <c r="D1" s="2" t="s">
        <v>4</v>
      </c>
      <c r="E1" s="2" t="s">
        <v>54</v>
      </c>
      <c r="F1" s="2" t="s">
        <v>4</v>
      </c>
      <c r="G1" s="2" t="s">
        <v>55</v>
      </c>
      <c r="H1" s="2" t="s">
        <v>4</v>
      </c>
      <c r="I1" s="2" t="s">
        <v>56</v>
      </c>
      <c r="J1" s="3" t="s">
        <v>4</v>
      </c>
      <c r="K1" s="4"/>
    </row>
    <row r="2" ht="110.25" spans="1:13">
      <c r="A2" s="5" t="s">
        <v>57</v>
      </c>
      <c r="B2" s="6" t="s">
        <v>58</v>
      </c>
      <c r="C2" s="6" t="s">
        <v>59</v>
      </c>
      <c r="D2" s="6"/>
      <c r="E2" s="6" t="s">
        <v>60</v>
      </c>
      <c r="F2" s="6"/>
      <c r="G2" s="6"/>
      <c r="H2" s="6"/>
      <c r="I2" s="6"/>
      <c r="J2" s="7"/>
      <c r="K2" s="8" t="str">
        <f>_xlfn.DISPIMG("ID_B582138DB1ED4BC481A849EBDF2FD2B6",1)</f>
        <v>=DISPIMG("ID_B582138DB1ED4BC481A849EBDF2FD2B6",1)</v>
      </c>
      <c r="L2" t="str">
        <f>_xlfn.DISPIMG("ID_9C63EC04B62B489B9D71AABEAC9DE2C1",1)</f>
        <v>=DISPIMG("ID_9C63EC04B62B489B9D71AABEAC9DE2C1",1)</v>
      </c>
      <c r="M2" t="str">
        <f>_xlfn.DISPIMG("ID_991DF5BA8F234296A79A9206047C7A84",1)</f>
        <v>=DISPIMG("ID_991DF5BA8F234296A79A9206047C7A84",1)</v>
      </c>
    </row>
    <row r="3" ht="16.5" spans="1:13">
      <c r="A3" s="5" t="s">
        <v>61</v>
      </c>
      <c r="B3" s="6" t="s">
        <v>58</v>
      </c>
      <c r="C3" s="6" t="s">
        <v>62</v>
      </c>
      <c r="D3" s="6"/>
      <c r="E3" s="6" t="s">
        <v>63</v>
      </c>
      <c r="F3" s="6"/>
      <c r="G3" s="6"/>
      <c r="H3" s="6"/>
      <c r="I3" s="6"/>
      <c r="J3" s="7"/>
      <c r="K3" s="9"/>
    </row>
    <row r="4" ht="22.5" customHeight="1" spans="1:13">
      <c r="A4" s="5" t="s">
        <v>64</v>
      </c>
      <c r="B4" s="6" t="s">
        <v>58</v>
      </c>
      <c r="C4" s="6" t="s">
        <v>65</v>
      </c>
      <c r="D4" s="6"/>
      <c r="E4" s="6" t="s">
        <v>66</v>
      </c>
      <c r="F4" s="6"/>
      <c r="G4" s="6"/>
      <c r="H4" s="6"/>
      <c r="I4" s="6"/>
      <c r="J4" s="7"/>
      <c r="K4" s="9"/>
    </row>
    <row r="5" ht="161.35" spans="1:13">
      <c r="A5" s="5" t="s">
        <v>67</v>
      </c>
      <c r="B5" s="6" t="s">
        <v>68</v>
      </c>
      <c r="C5" s="6" t="s">
        <v>69</v>
      </c>
      <c r="D5" t="str">
        <f>_xlfn.DISPIMG("ID_B7FD5E68E625424F92F4C325079FAA25",1)</f>
        <v>=DISPIMG("ID_B7FD5E68E625424F92F4C325079FAA25",1)</v>
      </c>
      <c r="E5" s="6"/>
      <c r="F5" s="6" t="str">
        <f>_xlfn.DISPIMG("ID_26C0978FFD9F48D0917F62132A8583A6",1)</f>
        <v>=DISPIMG("ID_26C0978FFD9F48D0917F62132A8583A6",1)</v>
      </c>
      <c r="G5" s="6"/>
      <c r="H5" s="6"/>
      <c r="I5" s="6"/>
      <c r="J5" s="7"/>
      <c r="K5" s="9"/>
    </row>
    <row r="6" ht="161.35" spans="1:13">
      <c r="A6" s="5" t="s">
        <v>70</v>
      </c>
      <c r="B6" s="6" t="s">
        <v>68</v>
      </c>
      <c r="C6" s="6" t="s">
        <v>71</v>
      </c>
      <c r="D6" t="str">
        <f>_xlfn.DISPIMG("ID_5CD18C33C2424514BE112DE0E6A8D0C1",1)</f>
        <v>=DISPIMG("ID_5CD18C33C2424514BE112DE0E6A8D0C1",1)</v>
      </c>
      <c r="E6" s="6"/>
      <c r="F6" s="6" t="str">
        <f>_xlfn.DISPIMG("ID_6108F361D9034CF99724BB0B84861AD1",1)</f>
        <v>=DISPIMG("ID_6108F361D9034CF99724BB0B84861AD1",1)</v>
      </c>
      <c r="G6" s="6"/>
      <c r="H6" s="6"/>
      <c r="I6" s="6"/>
      <c r="J6" s="7"/>
      <c r="K6" s="9"/>
    </row>
    <row r="7" ht="161.35" spans="1:13">
      <c r="A7" s="5" t="s">
        <v>72</v>
      </c>
      <c r="B7" s="6" t="s">
        <v>68</v>
      </c>
      <c r="C7" s="6" t="s">
        <v>73</v>
      </c>
      <c r="D7" s="6" t="str">
        <f>_xlfn.DISPIMG("ID_1E09C3C25BB5451FB46B467C064F559C",1)</f>
        <v>=DISPIMG("ID_1E09C3C25BB5451FB46B467C064F559C",1)</v>
      </c>
      <c r="E7" s="6"/>
      <c r="F7" s="6" t="str">
        <f>_xlfn.DISPIMG("ID_352ADD4FB87E4D0C88D07CF047594437",1)</f>
        <v>=DISPIMG("ID_352ADD4FB87E4D0C88D07CF047594437",1)</v>
      </c>
      <c r="G7" s="6"/>
      <c r="H7" s="6"/>
      <c r="I7" s="6"/>
      <c r="J7" s="7"/>
      <c r="K7" s="4"/>
    </row>
    <row r="8" ht="18" spans="1:13">
      <c r="A8" s="10" t="s">
        <v>74</v>
      </c>
      <c r="B8" s="11" t="s">
        <v>75</v>
      </c>
      <c r="C8" s="11" t="s">
        <v>4</v>
      </c>
      <c r="D8" s="12"/>
      <c r="E8" s="12"/>
      <c r="F8" s="12"/>
      <c r="G8" s="12"/>
      <c r="H8" s="12"/>
      <c r="I8" s="12"/>
      <c r="J8" s="13"/>
    </row>
    <row r="9" ht="161.35" spans="1:13">
      <c r="A9" s="5" t="s">
        <v>76</v>
      </c>
      <c r="B9" s="6" t="s">
        <v>77</v>
      </c>
      <c r="C9" s="6"/>
      <c r="D9" s="14" t="str">
        <f>_xlfn.DISPIMG("ID_67E75886385A49B8BF2CB993384E498C",1)</f>
        <v>=DISPIMG("ID_67E75886385A49B8BF2CB993384E498C",1)</v>
      </c>
      <c r="E9" s="14"/>
      <c r="F9" s="14" t="str">
        <f>_xlfn.DISPIMG("ID_10C07E9372C94FBD8F3D8C28CF54BAE0",1)</f>
        <v>=DISPIMG("ID_10C07E9372C94FBD8F3D8C28CF54BAE0",1)</v>
      </c>
      <c r="G9" s="14"/>
      <c r="H9" s="14"/>
      <c r="I9" s="14"/>
      <c r="J9" s="15"/>
    </row>
    <row r="10" ht="161.35" spans="1:13">
      <c r="A10" s="5" t="s">
        <v>78</v>
      </c>
      <c r="B10" s="6" t="s">
        <v>79</v>
      </c>
      <c r="C10" s="6"/>
      <c r="D10" t="str">
        <f>_xlfn.DISPIMG("ID_73B06FA703C54218897E77C5FDE4400E",1)</f>
        <v>=DISPIMG("ID_73B06FA703C54218897E77C5FDE4400E",1)</v>
      </c>
      <c r="E10" s="14"/>
      <c r="F10" s="14" t="str">
        <f>_xlfn.DISPIMG("ID_E75FDDDB84C647C2BE33BBB55191C4DA",1)</f>
        <v>=DISPIMG("ID_E75FDDDB84C647C2BE33BBB55191C4DA",1)</v>
      </c>
      <c r="G10" s="14"/>
      <c r="H10" s="14"/>
      <c r="I10" s="14"/>
      <c r="J10" s="15"/>
    </row>
    <row r="11" ht="161.35" spans="1:13">
      <c r="A11" s="5" t="s">
        <v>80</v>
      </c>
      <c r="B11" s="6" t="s">
        <v>81</v>
      </c>
      <c r="C11" s="6"/>
      <c r="D11" s="14" t="str">
        <f>_xlfn.DISPIMG("ID_C62AA82656BC4FE7AB5D21D08055E7EB",1)</f>
        <v>=DISPIMG("ID_C62AA82656BC4FE7AB5D21D08055E7EB",1)</v>
      </c>
      <c r="E11" s="14"/>
      <c r="F11" s="14" t="str">
        <f>_xlfn.DISPIMG("ID_5E1956ABE61A4FA28F36563D6426B82C",1)</f>
        <v>=DISPIMG("ID_5E1956ABE61A4FA28F36563D6426B82C",1)</v>
      </c>
      <c r="G11" s="14"/>
      <c r="H11" s="14"/>
      <c r="I11" s="14"/>
      <c r="J11" s="15"/>
    </row>
    <row r="12" ht="161.35" spans="1:13">
      <c r="A12" s="16" t="s">
        <v>82</v>
      </c>
      <c r="B12" s="17" t="s">
        <v>83</v>
      </c>
      <c r="C12" s="17"/>
      <c r="D12" s="18" t="str">
        <f>_xlfn.DISPIMG("ID_4A5980A30B69420BAD0112B7B4908A01",1)</f>
        <v>=DISPIMG("ID_4A5980A30B69420BAD0112B7B4908A01",1)</v>
      </c>
      <c r="E12" s="18"/>
      <c r="F12" s="18" t="str">
        <f>_xlfn.DISPIMG("ID_AEFFF54658CB467A8371FE7C0F74E46D",1)</f>
        <v>=DISPIMG("ID_AEFFF54658CB467A8371FE7C0F74E46D",1)</v>
      </c>
      <c r="G12" s="18"/>
      <c r="H12" s="18"/>
      <c r="I12" s="18"/>
      <c r="J12" s="1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4.2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6568386287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道具资产表</vt:lpstr>
      <vt:lpstr>角色资产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2026-09-22T08:38:00Z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2052-12.9.0.29121</vt:lpwstr>
  </property>
  <property fmtid="{D5CDD505-2E9C-101B-9397-08002B2CF9AE}" pid="3" name="CalculationRule">
    <vt:i4>0</vt:i4>
  </property>
</Properties>
</file>