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nno\Desktop\"/>
    </mc:Choice>
  </mc:AlternateContent>
  <bookViews>
    <workbookView xWindow="-108" yWindow="-108" windowWidth="30936" windowHeight="167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H15" i="1"/>
  <c r="E15" i="1"/>
  <c r="U28" i="1" l="1"/>
  <c r="R28" i="1"/>
  <c r="S28" i="1"/>
  <c r="T28" i="1"/>
  <c r="C33" i="1"/>
  <c r="Q28" i="1"/>
  <c r="K4" i="1"/>
  <c r="C16" i="1" s="1"/>
  <c r="K5" i="1"/>
  <c r="C17" i="1" s="1"/>
  <c r="K3" i="1"/>
  <c r="C15" i="1" s="1"/>
  <c r="E16" i="1"/>
  <c r="H16" i="1" s="1"/>
  <c r="E17" i="1"/>
  <c r="H17" i="1" s="1"/>
  <c r="C34" i="1" l="1"/>
  <c r="D34" i="1" s="1"/>
  <c r="E34" i="1" s="1"/>
  <c r="F17" i="1"/>
  <c r="C36" i="1" s="1"/>
  <c r="D36" i="1" s="1"/>
  <c r="E36" i="1" s="1"/>
  <c r="F16" i="1"/>
  <c r="C35" i="1" s="1"/>
  <c r="D35" i="1" s="1"/>
  <c r="E35" i="1" s="1"/>
  <c r="K7" i="1"/>
  <c r="J26" i="1" l="1"/>
  <c r="Q26" i="1"/>
  <c r="R26" i="1" s="1"/>
  <c r="S26" i="1" s="1"/>
  <c r="T26" i="1" s="1"/>
  <c r="U26" i="1" s="1"/>
  <c r="C26" i="1"/>
  <c r="K26" i="1" l="1"/>
  <c r="J27" i="1"/>
  <c r="J28" i="1" s="1"/>
  <c r="D26" i="1"/>
  <c r="C27" i="1"/>
  <c r="C28" i="1" s="1"/>
  <c r="L26" i="1" l="1"/>
  <c r="K27" i="1"/>
  <c r="K28" i="1" s="1"/>
  <c r="E26" i="1"/>
  <c r="D27" i="1"/>
  <c r="D28" i="1" s="1"/>
  <c r="M26" i="1" l="1"/>
  <c r="L27" i="1"/>
  <c r="L28" i="1" s="1"/>
  <c r="F26" i="1"/>
  <c r="E27" i="1"/>
  <c r="E28" i="1" s="1"/>
  <c r="N26" i="1" l="1"/>
  <c r="N27" i="1" s="1"/>
  <c r="N28" i="1" s="1"/>
  <c r="M27" i="1"/>
  <c r="M28" i="1" s="1"/>
  <c r="G26" i="1"/>
  <c r="G27" i="1" s="1"/>
  <c r="G28" i="1" s="1"/>
  <c r="F27" i="1"/>
  <c r="F28" i="1" s="1"/>
</calcChain>
</file>

<file path=xl/sharedStrings.xml><?xml version="1.0" encoding="utf-8"?>
<sst xmlns="http://schemas.openxmlformats.org/spreadsheetml/2006/main" count="47" uniqueCount="30">
  <si>
    <t>Профиль</t>
  </si>
  <si>
    <t>Просмотр товара</t>
  </si>
  <si>
    <t>Покупка товара</t>
  </si>
  <si>
    <t>Удаление товара</t>
  </si>
  <si>
    <t>Наименование операции</t>
  </si>
  <si>
    <t>UC_01_Просмотр_товара</t>
  </si>
  <si>
    <t>UC_02_Покупка_товара</t>
  </si>
  <si>
    <t>UC_03_Удаление_товара</t>
  </si>
  <si>
    <t>Оп/ч</t>
  </si>
  <si>
    <t>Время скрипта</t>
  </si>
  <si>
    <t>Pacing</t>
  </si>
  <si>
    <t>Vuser</t>
  </si>
  <si>
    <t>Просмотр товаров</t>
  </si>
  <si>
    <t>Итого</t>
  </si>
  <si>
    <t>Всего</t>
  </si>
  <si>
    <t>кол-во операций в час выполняемых 1-м юзером = 1 час / pacing</t>
  </si>
  <si>
    <t>pacing = время выполнения скрипта + 20%</t>
  </si>
  <si>
    <t>100% смотрят товар</t>
  </si>
  <si>
    <t>25% из них покупают</t>
  </si>
  <si>
    <t>5% отменяют</t>
  </si>
  <si>
    <t>max_perf</t>
  </si>
  <si>
    <t>stability</t>
  </si>
  <si>
    <t>ramp_up</t>
  </si>
  <si>
    <t>duration</t>
  </si>
  <si>
    <t>MAX_PERF</t>
  </si>
  <si>
    <t>STABILITY</t>
  </si>
  <si>
    <t>Кол-во оп/ч 1 vuser</t>
  </si>
  <si>
    <t>Интенсивность</t>
  </si>
  <si>
    <t>vuser count=(оп/ч) / кол-во операций выполняемых 1-м юзером</t>
  </si>
  <si>
    <t>duration, ramp_up указаны в минутах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</si>
</sst>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0" xfId="0" applyFill="1" applyBorder="1"/>
    <xf numFmtId="0" fontId="0" fillId="3" borderId="1" xfId="0" applyFill="1" applyBorder="1" applyAlignment="1">
      <alignment horizontal="center"/>
    </xf>
    <xf numFmtId="0" fontId="0" fillId="5" borderId="0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16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Normal="100" workbookViewId="0">
      <selection activeCell="L15" sqref="L15"/>
    </sheetView>
  </sheetViews>
  <sheetFormatPr defaultRowHeight="14.4" x14ac:dyDescent="0.3"/>
  <cols>
    <col min="1" max="1" width="8.88671875" style="1" customWidth="1"/>
    <col min="2" max="2" width="16.21875" style="1" customWidth="1"/>
    <col min="3" max="3" width="6.77734375" style="1" customWidth="1"/>
    <col min="4" max="4" width="13.5546875" style="1" customWidth="1"/>
    <col min="5" max="5" width="6.5546875" style="1" customWidth="1"/>
    <col min="6" max="6" width="6.33203125" style="1" customWidth="1"/>
    <col min="7" max="7" width="8.88671875" style="1"/>
    <col min="8" max="8" width="19.109375" style="1" customWidth="1"/>
    <col min="9" max="11" width="8.88671875" style="1"/>
    <col min="12" max="12" width="8.88671875" style="1" customWidth="1"/>
    <col min="13" max="16384" width="8.88671875" style="1"/>
  </cols>
  <sheetData>
    <row r="1" spans="1:12" ht="15.6" x14ac:dyDescent="0.3">
      <c r="A1" s="21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3">
      <c r="A2" s="2"/>
      <c r="B2" s="12" t="s">
        <v>4</v>
      </c>
      <c r="C2" s="12"/>
      <c r="D2" s="12" t="s">
        <v>12</v>
      </c>
      <c r="E2" s="12"/>
      <c r="F2" s="12" t="s">
        <v>2</v>
      </c>
      <c r="G2" s="12"/>
      <c r="H2" s="12"/>
      <c r="I2" s="12" t="s">
        <v>3</v>
      </c>
      <c r="J2" s="12"/>
      <c r="K2" s="5" t="s">
        <v>13</v>
      </c>
      <c r="L2" s="2"/>
    </row>
    <row r="3" spans="1:12" x14ac:dyDescent="0.3">
      <c r="A3" s="2"/>
      <c r="B3" s="6" t="s">
        <v>5</v>
      </c>
      <c r="C3" s="5"/>
      <c r="D3" s="16">
        <v>4900</v>
      </c>
      <c r="E3" s="17"/>
      <c r="F3" s="16"/>
      <c r="G3" s="18"/>
      <c r="H3" s="17"/>
      <c r="I3" s="16"/>
      <c r="J3" s="17"/>
      <c r="K3" s="5">
        <f>SUM(D3:J3)</f>
        <v>4900</v>
      </c>
      <c r="L3" s="2"/>
    </row>
    <row r="4" spans="1:12" x14ac:dyDescent="0.3">
      <c r="A4" s="2"/>
      <c r="B4" s="6" t="s">
        <v>6</v>
      </c>
      <c r="C4" s="5"/>
      <c r="D4" s="16">
        <v>1000</v>
      </c>
      <c r="E4" s="17"/>
      <c r="F4" s="16">
        <v>1000</v>
      </c>
      <c r="G4" s="18"/>
      <c r="H4" s="17"/>
      <c r="I4" s="16"/>
      <c r="J4" s="17"/>
      <c r="K4" s="5">
        <f t="shared" ref="K4:K5" si="0">SUM(D4:J4)</f>
        <v>2000</v>
      </c>
      <c r="L4" s="2"/>
    </row>
    <row r="5" spans="1:12" x14ac:dyDescent="0.3">
      <c r="A5" s="2"/>
      <c r="B5" s="6" t="s">
        <v>7</v>
      </c>
      <c r="C5" s="5"/>
      <c r="D5" s="16"/>
      <c r="E5" s="17"/>
      <c r="F5" s="16"/>
      <c r="G5" s="18"/>
      <c r="H5" s="17"/>
      <c r="I5" s="16">
        <v>100</v>
      </c>
      <c r="J5" s="17"/>
      <c r="K5" s="5">
        <f t="shared" si="0"/>
        <v>100</v>
      </c>
      <c r="L5" s="2"/>
    </row>
    <row r="6" spans="1:12" ht="15" thickBot="1" x14ac:dyDescent="0.35">
      <c r="A6" s="2"/>
      <c r="B6" s="16"/>
      <c r="C6" s="17"/>
      <c r="D6" s="16"/>
      <c r="E6" s="17"/>
      <c r="F6" s="16"/>
      <c r="G6" s="18"/>
      <c r="H6" s="17"/>
      <c r="I6" s="22"/>
      <c r="J6" s="23"/>
      <c r="K6" s="10"/>
      <c r="L6" s="2"/>
    </row>
    <row r="7" spans="1:12" ht="15" thickBot="1" x14ac:dyDescent="0.35">
      <c r="A7" s="2"/>
      <c r="B7" s="16"/>
      <c r="C7" s="17"/>
      <c r="D7" s="16"/>
      <c r="E7" s="17"/>
      <c r="F7" s="16"/>
      <c r="G7" s="18"/>
      <c r="H7" s="18"/>
      <c r="I7" s="24" t="s">
        <v>14</v>
      </c>
      <c r="J7" s="25"/>
      <c r="K7" s="11">
        <f>SUM(K3:K5)</f>
        <v>7000</v>
      </c>
      <c r="L7" s="2"/>
    </row>
    <row r="8" spans="1:1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B9" s="1" t="s">
        <v>28</v>
      </c>
      <c r="I9" s="1" t="s">
        <v>17</v>
      </c>
    </row>
    <row r="10" spans="1:12" x14ac:dyDescent="0.3">
      <c r="B10" s="1" t="s">
        <v>15</v>
      </c>
      <c r="I10" s="1" t="s">
        <v>18</v>
      </c>
    </row>
    <row r="11" spans="1:12" x14ac:dyDescent="0.3">
      <c r="B11" s="1" t="s">
        <v>16</v>
      </c>
      <c r="I11" s="1" t="s">
        <v>19</v>
      </c>
    </row>
    <row r="13" spans="1:12" ht="15.6" x14ac:dyDescent="0.3">
      <c r="A13" s="19" t="s">
        <v>0</v>
      </c>
      <c r="B13" s="20"/>
      <c r="C13" s="20"/>
      <c r="D13" s="20"/>
      <c r="E13" s="20"/>
      <c r="F13" s="20"/>
      <c r="G13" s="20"/>
      <c r="H13" s="20"/>
      <c r="I13" s="20"/>
      <c r="J13" s="20"/>
      <c r="L13" s="1" t="s">
        <v>29</v>
      </c>
    </row>
    <row r="14" spans="1:12" x14ac:dyDescent="0.3">
      <c r="A14" s="9"/>
      <c r="B14" s="8" t="s">
        <v>0</v>
      </c>
      <c r="C14" s="8" t="s">
        <v>8</v>
      </c>
      <c r="D14" s="8" t="s">
        <v>9</v>
      </c>
      <c r="E14" s="8" t="s">
        <v>10</v>
      </c>
      <c r="F14" s="8" t="s">
        <v>11</v>
      </c>
      <c r="G14" s="5"/>
      <c r="H14" s="5" t="s">
        <v>26</v>
      </c>
      <c r="I14" s="8">
        <v>7000</v>
      </c>
      <c r="J14" s="9"/>
    </row>
    <row r="15" spans="1:12" x14ac:dyDescent="0.3">
      <c r="A15" s="9"/>
      <c r="B15" s="6" t="s">
        <v>1</v>
      </c>
      <c r="C15" s="8">
        <f>K3</f>
        <v>4900</v>
      </c>
      <c r="D15" s="8">
        <v>24</v>
      </c>
      <c r="E15" s="8">
        <f>D15*1.2</f>
        <v>28.799999999999997</v>
      </c>
      <c r="F15" s="8">
        <f>ROUND(C15/H15, 0)</f>
        <v>39</v>
      </c>
      <c r="G15" s="5"/>
      <c r="H15" s="8">
        <f>ROUND(3600/E15,0)</f>
        <v>125</v>
      </c>
      <c r="I15" s="5"/>
      <c r="J15" s="9"/>
    </row>
    <row r="16" spans="1:12" x14ac:dyDescent="0.3">
      <c r="A16" s="9"/>
      <c r="B16" s="6" t="s">
        <v>2</v>
      </c>
      <c r="C16" s="8">
        <f>K4</f>
        <v>2000</v>
      </c>
      <c r="D16" s="8">
        <v>57</v>
      </c>
      <c r="E16" s="8">
        <f t="shared" ref="E16:E17" si="1">D16*1.2</f>
        <v>68.399999999999991</v>
      </c>
      <c r="F16" s="8">
        <f t="shared" ref="F16:F17" si="2">ROUND(C16/H16, 0)</f>
        <v>38</v>
      </c>
      <c r="G16" s="5"/>
      <c r="H16" s="8">
        <f t="shared" ref="H16:H17" si="3">ROUND(3600/E16,0)</f>
        <v>53</v>
      </c>
      <c r="I16" s="5"/>
      <c r="J16" s="9"/>
    </row>
    <row r="17" spans="1:22" x14ac:dyDescent="0.3">
      <c r="A17" s="9"/>
      <c r="B17" s="6" t="s">
        <v>3</v>
      </c>
      <c r="C17" s="8">
        <f>K5</f>
        <v>100</v>
      </c>
      <c r="D17" s="8">
        <v>20</v>
      </c>
      <c r="E17" s="8">
        <f t="shared" si="1"/>
        <v>24</v>
      </c>
      <c r="F17" s="8">
        <f t="shared" si="2"/>
        <v>1</v>
      </c>
      <c r="G17" s="5"/>
      <c r="H17" s="8">
        <f t="shared" si="3"/>
        <v>150</v>
      </c>
      <c r="I17" s="5"/>
      <c r="J17" s="9"/>
    </row>
    <row r="18" spans="1:22" x14ac:dyDescent="0.3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22" x14ac:dyDescent="0.3">
      <c r="D19" s="26"/>
      <c r="F19" s="28"/>
      <c r="H19" s="27"/>
    </row>
    <row r="23" spans="1:22" ht="18" x14ac:dyDescent="0.35">
      <c r="A23" s="13" t="s">
        <v>24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/>
      <c r="B25" s="3" t="s">
        <v>20</v>
      </c>
      <c r="C25" s="3">
        <v>100</v>
      </c>
      <c r="D25" s="3">
        <v>125</v>
      </c>
      <c r="E25" s="3">
        <v>150</v>
      </c>
      <c r="F25" s="3">
        <v>175</v>
      </c>
      <c r="G25" s="3">
        <v>200</v>
      </c>
      <c r="H25" s="2"/>
      <c r="I25" s="5" t="s">
        <v>20</v>
      </c>
      <c r="J25" s="5">
        <v>100</v>
      </c>
      <c r="K25" s="5">
        <v>125</v>
      </c>
      <c r="L25" s="5">
        <v>150</v>
      </c>
      <c r="M25" s="5">
        <v>175</v>
      </c>
      <c r="N25" s="5">
        <v>200</v>
      </c>
      <c r="O25" s="2"/>
      <c r="P25" s="5" t="s">
        <v>20</v>
      </c>
      <c r="Q25" s="5">
        <v>100</v>
      </c>
      <c r="R25" s="5">
        <v>125</v>
      </c>
      <c r="S25" s="5">
        <v>150</v>
      </c>
      <c r="T25" s="5">
        <v>175</v>
      </c>
      <c r="U25" s="5">
        <v>200</v>
      </c>
      <c r="V25" s="2"/>
    </row>
    <row r="26" spans="1:22" x14ac:dyDescent="0.3">
      <c r="A26" s="2"/>
      <c r="B26" s="4" t="s">
        <v>5</v>
      </c>
      <c r="C26" s="3">
        <f>F15</f>
        <v>39</v>
      </c>
      <c r="D26" s="3">
        <f>ROUND(C26*1.25, 0)</f>
        <v>49</v>
      </c>
      <c r="E26" s="3">
        <f t="shared" ref="E26:G26" si="4">ROUND(D26*1.25, 0)</f>
        <v>61</v>
      </c>
      <c r="F26" s="3">
        <f t="shared" si="4"/>
        <v>76</v>
      </c>
      <c r="G26" s="3">
        <f t="shared" si="4"/>
        <v>95</v>
      </c>
      <c r="H26" s="2"/>
      <c r="I26" s="6" t="s">
        <v>6</v>
      </c>
      <c r="J26" s="5">
        <f>F16</f>
        <v>38</v>
      </c>
      <c r="K26" s="5">
        <f>ROUND(J26*1.25, 0)</f>
        <v>48</v>
      </c>
      <c r="L26" s="5">
        <f>ROUND(K26*1.25, 0)</f>
        <v>60</v>
      </c>
      <c r="M26" s="5">
        <f>ROUND(L26*1.25, 0)</f>
        <v>75</v>
      </c>
      <c r="N26" s="5">
        <f>ROUND(M26*1.25, 0)</f>
        <v>94</v>
      </c>
      <c r="O26" s="2"/>
      <c r="P26" s="6" t="s">
        <v>7</v>
      </c>
      <c r="Q26" s="5">
        <f>F17</f>
        <v>1</v>
      </c>
      <c r="R26" s="5">
        <f>ROUNDUP(Q26*1.25, 0)</f>
        <v>2</v>
      </c>
      <c r="S26" s="5">
        <f>ROUND(R26*1.25, 0)</f>
        <v>3</v>
      </c>
      <c r="T26" s="5">
        <f>ROUND(S26*1.25, 0)</f>
        <v>4</v>
      </c>
      <c r="U26" s="5">
        <f>ROUND(T26*1.25, 0)</f>
        <v>5</v>
      </c>
      <c r="V26" s="2"/>
    </row>
    <row r="27" spans="1:22" x14ac:dyDescent="0.3">
      <c r="A27" s="2"/>
      <c r="B27" s="4" t="s">
        <v>22</v>
      </c>
      <c r="C27" s="3">
        <f>ROUND(((C26/3)*20)/60,2)</f>
        <v>4.33</v>
      </c>
      <c r="D27" s="3">
        <f>ROUND(((D26-C26)/2*36)/60,2)</f>
        <v>3</v>
      </c>
      <c r="E27" s="3">
        <f>ROUND(((E26-D26)/2*25)/60,2)</f>
        <v>2.5</v>
      </c>
      <c r="F27" s="3">
        <f>ROUND(((F26-E26)/1*16)/60,2)</f>
        <v>4</v>
      </c>
      <c r="G27" s="3">
        <f>ROUND(((G26-F26)/1*15)/60,2)</f>
        <v>4.75</v>
      </c>
      <c r="H27" s="2"/>
      <c r="I27" s="6" t="s">
        <v>22</v>
      </c>
      <c r="J27" s="5">
        <f>ROUND(((J26/2)*15)/60,2)</f>
        <v>4.75</v>
      </c>
      <c r="K27" s="5">
        <f>ROUND(((K26-J26)/2*36)/60,2)</f>
        <v>3</v>
      </c>
      <c r="L27" s="5">
        <f>ROUND(((L26-K26)/2*25)/60,2)</f>
        <v>2.5</v>
      </c>
      <c r="M27" s="5">
        <f>ROUND(((M26-L26)/1*16)/60,2)</f>
        <v>4</v>
      </c>
      <c r="N27" s="5">
        <f>ROUND(((N26-M26)/1*15)/60,2)</f>
        <v>4.75</v>
      </c>
      <c r="O27" s="2"/>
      <c r="P27" s="6" t="s">
        <v>22</v>
      </c>
      <c r="Q27" s="5"/>
      <c r="R27" s="5"/>
      <c r="S27" s="5"/>
      <c r="T27" s="5"/>
      <c r="U27" s="5"/>
      <c r="V27" s="2"/>
    </row>
    <row r="28" spans="1:22" x14ac:dyDescent="0.3">
      <c r="A28" s="2"/>
      <c r="B28" s="4" t="s">
        <v>23</v>
      </c>
      <c r="C28" s="3">
        <f>ROUND((60-C27),2)</f>
        <v>55.67</v>
      </c>
      <c r="D28" s="3">
        <f>ROUND((60-D27),2)</f>
        <v>57</v>
      </c>
      <c r="E28" s="3">
        <f>ROUND((60-E27),2)</f>
        <v>57.5</v>
      </c>
      <c r="F28" s="3">
        <f>ROUND((60-F27),2)</f>
        <v>56</v>
      </c>
      <c r="G28" s="3">
        <f>ROUND((60-G27),2)</f>
        <v>55.25</v>
      </c>
      <c r="H28" s="2"/>
      <c r="I28" s="6" t="s">
        <v>23</v>
      </c>
      <c r="J28" s="5">
        <f>ROUND((60-J27),2)</f>
        <v>55.25</v>
      </c>
      <c r="K28" s="5">
        <f>ROUND((60-K27),2)</f>
        <v>57</v>
      </c>
      <c r="L28" s="5">
        <f>ROUND((60-L27),2)</f>
        <v>57.5</v>
      </c>
      <c r="M28" s="5">
        <f>ROUND((60-M27),2)</f>
        <v>56</v>
      </c>
      <c r="N28" s="5">
        <f>ROUND((60-N27),2)</f>
        <v>55.25</v>
      </c>
      <c r="O28" s="2"/>
      <c r="P28" s="6" t="s">
        <v>23</v>
      </c>
      <c r="Q28" s="5">
        <f>ROUND((60-Q27),2)</f>
        <v>60</v>
      </c>
      <c r="R28" s="5">
        <f t="shared" ref="R28:T28" si="5">ROUND((60-R27),2)</f>
        <v>60</v>
      </c>
      <c r="S28" s="5">
        <f t="shared" si="5"/>
        <v>60</v>
      </c>
      <c r="T28" s="5">
        <f t="shared" si="5"/>
        <v>60</v>
      </c>
      <c r="U28" s="5">
        <f>ROUND((60-U27),2)</f>
        <v>60</v>
      </c>
      <c r="V28" s="2"/>
    </row>
    <row r="29" spans="1: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1:22" ht="15.6" x14ac:dyDescent="0.3">
      <c r="A31" s="14" t="s">
        <v>25</v>
      </c>
      <c r="B31" s="15"/>
      <c r="C31" s="15"/>
      <c r="D31" s="15"/>
      <c r="E31" s="15"/>
      <c r="F31" s="15"/>
    </row>
    <row r="32" spans="1:22" x14ac:dyDescent="0.3">
      <c r="A32" s="7"/>
      <c r="B32" s="8">
        <v>24</v>
      </c>
      <c r="C32" s="5"/>
      <c r="D32" s="5"/>
      <c r="E32" s="5"/>
      <c r="F32" s="7"/>
    </row>
    <row r="33" spans="1:6" x14ac:dyDescent="0.3">
      <c r="A33" s="7"/>
      <c r="B33" s="8" t="s">
        <v>21</v>
      </c>
      <c r="C33" s="5">
        <f>ROUND(G25*1.8-G25,0)</f>
        <v>160</v>
      </c>
      <c r="D33" s="5" t="s">
        <v>22</v>
      </c>
      <c r="E33" s="5" t="s">
        <v>23</v>
      </c>
      <c r="F33" s="7"/>
    </row>
    <row r="34" spans="1:6" x14ac:dyDescent="0.3">
      <c r="A34" s="7"/>
      <c r="B34" s="6" t="s">
        <v>5</v>
      </c>
      <c r="C34" s="5">
        <f>ROUNDUP(F15*1.6,0)</f>
        <v>63</v>
      </c>
      <c r="D34" s="5">
        <f>ROUND(((C34/3)*15)/60,2)</f>
        <v>5.25</v>
      </c>
      <c r="E34" s="5">
        <f>(B32*60)-D34</f>
        <v>1434.75</v>
      </c>
      <c r="F34" s="7"/>
    </row>
    <row r="35" spans="1:6" x14ac:dyDescent="0.3">
      <c r="A35" s="7"/>
      <c r="B35" s="6" t="s">
        <v>6</v>
      </c>
      <c r="C35" s="5">
        <f>ROUNDUP(F16*1.6,0)</f>
        <v>61</v>
      </c>
      <c r="D35" s="5">
        <f>ROUND(((C35/2)*11)/60,2)</f>
        <v>5.59</v>
      </c>
      <c r="E35" s="5">
        <f>(B32*60)-D35</f>
        <v>1434.41</v>
      </c>
      <c r="F35" s="7"/>
    </row>
    <row r="36" spans="1:6" x14ac:dyDescent="0.3">
      <c r="A36" s="7"/>
      <c r="B36" s="6" t="s">
        <v>7</v>
      </c>
      <c r="C36" s="5">
        <f>ROUNDUP(F17*1.6,0)</f>
        <v>2</v>
      </c>
      <c r="D36" s="5">
        <f>ROUND(((C36/1)*30)/60,2)</f>
        <v>1</v>
      </c>
      <c r="E36" s="5">
        <f>(B32*60)-D36</f>
        <v>1439</v>
      </c>
      <c r="F36" s="7"/>
    </row>
    <row r="37" spans="1:6" x14ac:dyDescent="0.3">
      <c r="A37" s="7"/>
      <c r="B37" s="7"/>
      <c r="C37" s="7"/>
      <c r="D37" s="7"/>
      <c r="E37" s="7"/>
      <c r="F37" s="7"/>
    </row>
  </sheetData>
  <mergeCells count="25">
    <mergeCell ref="A1:L1"/>
    <mergeCell ref="B6:C6"/>
    <mergeCell ref="B7:C7"/>
    <mergeCell ref="I5:J5"/>
    <mergeCell ref="I6:J6"/>
    <mergeCell ref="I4:J4"/>
    <mergeCell ref="I3:J3"/>
    <mergeCell ref="I7:J7"/>
    <mergeCell ref="F5:H5"/>
    <mergeCell ref="F6:H6"/>
    <mergeCell ref="F7:H7"/>
    <mergeCell ref="D5:E5"/>
    <mergeCell ref="D6:E6"/>
    <mergeCell ref="D7:E7"/>
    <mergeCell ref="D2:E2"/>
    <mergeCell ref="F2:H2"/>
    <mergeCell ref="I2:J2"/>
    <mergeCell ref="A23:V23"/>
    <mergeCell ref="A31:F31"/>
    <mergeCell ref="D3:E3"/>
    <mergeCell ref="D4:E4"/>
    <mergeCell ref="F4:H4"/>
    <mergeCell ref="F3:H3"/>
    <mergeCell ref="B2:C2"/>
    <mergeCell ref="A13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zennox1337</dc:creator>
  <cp:lastModifiedBy>Егор Баранов</cp:lastModifiedBy>
  <dcterms:created xsi:type="dcterms:W3CDTF">2015-06-05T18:17:20Z</dcterms:created>
  <dcterms:modified xsi:type="dcterms:W3CDTF">2022-12-22T08:34:33Z</dcterms:modified>
</cp:coreProperties>
</file>