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7341502-my.sharepoint.com/personal/lorenapineiro_quescrem_es/Documents/Python Programming A-Z course/Practica aplicada excel reómetro/"/>
    </mc:Choice>
  </mc:AlternateContent>
  <xr:revisionPtr revIDLastSave="699" documentId="8_{95092D50-A234-47CE-BFE4-7F5BE3F0A145}" xr6:coauthVersionLast="47" xr6:coauthVersionMax="47" xr10:uidLastSave="{E6876A49-8297-4B85-888A-0256A2D1959A}"/>
  <bookViews>
    <workbookView xWindow="28680" yWindow="-120" windowWidth="29040" windowHeight="15720" tabRatio="750" xr2:uid="{A5216D28-9E05-42E7-9850-08EC74766C18}"/>
  </bookViews>
  <sheets>
    <sheet name="Prod final (frío)" sheetId="24" r:id="rId1"/>
    <sheet name="PF 06123 OA(10C)" sheetId="22" r:id="rId2"/>
    <sheet name="PF 06123 OF(10C)" sheetId="23" r:id="rId3"/>
  </sheets>
  <externalReferences>
    <externalReference r:id="rId4"/>
  </externalReferences>
  <definedNames>
    <definedName name="FERMENTADOR" localSheetId="0">#REF!</definedName>
    <definedName name="FERMENTADOR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" i="23" l="1" a="1"/>
  <c r="BC9" i="23" s="1"/>
  <c r="BE12" i="23"/>
  <c r="BD13" i="23"/>
  <c r="BE13" i="23"/>
  <c r="AQ4" i="23"/>
  <c r="AR4" i="23"/>
  <c r="AS4" i="23"/>
  <c r="AT4" i="23"/>
  <c r="AU4" i="23"/>
  <c r="AV4" i="23"/>
  <c r="AQ5" i="23"/>
  <c r="AR5" i="23"/>
  <c r="AS5" i="23"/>
  <c r="AT5" i="23"/>
  <c r="AU5" i="23"/>
  <c r="AV5" i="23"/>
  <c r="AQ6" i="23"/>
  <c r="AY6" i="23" s="1"/>
  <c r="AR6" i="23"/>
  <c r="AS6" i="23"/>
  <c r="AT6" i="23"/>
  <c r="AU6" i="23"/>
  <c r="AV6" i="23"/>
  <c r="AQ7" i="23"/>
  <c r="AR7" i="23"/>
  <c r="AS7" i="23"/>
  <c r="AT7" i="23"/>
  <c r="AU7" i="23"/>
  <c r="AV7" i="23"/>
  <c r="AQ8" i="23"/>
  <c r="AR8" i="23"/>
  <c r="AS8" i="23"/>
  <c r="AT8" i="23"/>
  <c r="AU8" i="23"/>
  <c r="AV8" i="23"/>
  <c r="AQ9" i="23"/>
  <c r="AR9" i="23"/>
  <c r="AS9" i="23"/>
  <c r="AT9" i="23"/>
  <c r="AU9" i="23"/>
  <c r="AV9" i="23"/>
  <c r="AQ10" i="23"/>
  <c r="AR10" i="23"/>
  <c r="AS10" i="23"/>
  <c r="AT10" i="23"/>
  <c r="AU10" i="23"/>
  <c r="AV10" i="23"/>
  <c r="AQ11" i="23"/>
  <c r="AR11" i="23"/>
  <c r="AS11" i="23"/>
  <c r="AZ11" i="23" s="1"/>
  <c r="AT11" i="23"/>
  <c r="AU11" i="23"/>
  <c r="AV11" i="23"/>
  <c r="AQ12" i="23"/>
  <c r="AR12" i="23"/>
  <c r="AS12" i="23"/>
  <c r="AT12" i="23"/>
  <c r="AU12" i="23"/>
  <c r="AV12" i="23"/>
  <c r="AQ13" i="23"/>
  <c r="AR13" i="23"/>
  <c r="AS13" i="23"/>
  <c r="AT13" i="23"/>
  <c r="AU13" i="23"/>
  <c r="AV13" i="23"/>
  <c r="AQ14" i="23"/>
  <c r="AY14" i="23" s="1"/>
  <c r="AR14" i="23"/>
  <c r="AS14" i="23"/>
  <c r="AT14" i="23"/>
  <c r="AU14" i="23"/>
  <c r="AV14" i="23"/>
  <c r="AQ15" i="23"/>
  <c r="AY15" i="23" s="1"/>
  <c r="AR15" i="23"/>
  <c r="AS15" i="23"/>
  <c r="AT15" i="23"/>
  <c r="AU15" i="23"/>
  <c r="AV15" i="23"/>
  <c r="AQ16" i="23"/>
  <c r="AR16" i="23"/>
  <c r="AS16" i="23"/>
  <c r="AT16" i="23"/>
  <c r="AU16" i="23"/>
  <c r="AV16" i="23"/>
  <c r="AQ17" i="23"/>
  <c r="AY17" i="23" s="1"/>
  <c r="AR17" i="23"/>
  <c r="AS17" i="23"/>
  <c r="AT17" i="23"/>
  <c r="AU17" i="23"/>
  <c r="AV17" i="23"/>
  <c r="AQ18" i="23"/>
  <c r="AR18" i="23"/>
  <c r="AS18" i="23"/>
  <c r="AT18" i="23"/>
  <c r="AU18" i="23"/>
  <c r="AV18" i="23"/>
  <c r="AV3" i="23"/>
  <c r="AU3" i="23"/>
  <c r="AT3" i="23"/>
  <c r="AS3" i="23"/>
  <c r="AR3" i="23"/>
  <c r="AQ3" i="23"/>
  <c r="AQ24" i="22"/>
  <c r="AQ25" i="22"/>
  <c r="AQ26" i="22"/>
  <c r="AQ27" i="22"/>
  <c r="AQ28" i="22"/>
  <c r="AQ29" i="22"/>
  <c r="AQ30" i="22"/>
  <c r="AQ31" i="22"/>
  <c r="AQ32" i="22"/>
  <c r="AQ33" i="22"/>
  <c r="AQ34" i="22"/>
  <c r="AQ35" i="22"/>
  <c r="AQ36" i="22"/>
  <c r="AQ37" i="22"/>
  <c r="AQ38" i="22"/>
  <c r="AQ39" i="22"/>
  <c r="AQ40" i="22"/>
  <c r="AQ41" i="22"/>
  <c r="AQ42" i="22"/>
  <c r="AQ43" i="22"/>
  <c r="AQ44" i="22"/>
  <c r="AQ45" i="22"/>
  <c r="AQ46" i="22"/>
  <c r="AQ47" i="22"/>
  <c r="AQ21" i="22"/>
  <c r="AQ22" i="22"/>
  <c r="AQ23" i="22"/>
  <c r="AQ20" i="22"/>
  <c r="AX18" i="23"/>
  <c r="AZ18" i="23"/>
  <c r="AY18" i="23"/>
  <c r="AX17" i="23"/>
  <c r="AZ17" i="23"/>
  <c r="AX16" i="23"/>
  <c r="AZ16" i="23"/>
  <c r="AY16" i="23"/>
  <c r="AX15" i="23"/>
  <c r="AZ15" i="23"/>
  <c r="AX14" i="23"/>
  <c r="AZ14" i="23"/>
  <c r="AX13" i="23"/>
  <c r="AZ13" i="23"/>
  <c r="AY13" i="23"/>
  <c r="AX12" i="23"/>
  <c r="AZ12" i="23"/>
  <c r="AY12" i="23"/>
  <c r="AX11" i="23"/>
  <c r="AY11" i="23"/>
  <c r="AX10" i="23"/>
  <c r="AZ10" i="23"/>
  <c r="AY10" i="23"/>
  <c r="AX9" i="23"/>
  <c r="AZ9" i="23"/>
  <c r="AY9" i="23"/>
  <c r="AX8" i="23"/>
  <c r="AZ8" i="23"/>
  <c r="AY8" i="23"/>
  <c r="AX7" i="23"/>
  <c r="AZ7" i="23"/>
  <c r="AY7" i="23"/>
  <c r="AX6" i="23"/>
  <c r="AZ6" i="23"/>
  <c r="AX5" i="23"/>
  <c r="AZ5" i="23"/>
  <c r="AY5" i="23"/>
  <c r="AX4" i="23"/>
  <c r="AZ4" i="23"/>
  <c r="AY4" i="23"/>
  <c r="AX3" i="23"/>
  <c r="AZ3" i="23"/>
  <c r="AY3" i="23"/>
  <c r="AS47" i="22"/>
  <c r="AR47" i="22"/>
  <c r="AP47" i="22"/>
  <c r="AO47" i="22"/>
  <c r="AN47" i="22"/>
  <c r="AM47" i="22"/>
  <c r="AL47" i="22"/>
  <c r="AK47" i="22"/>
  <c r="AI47" i="22"/>
  <c r="AJ47" i="22" s="1"/>
  <c r="AH47" i="22"/>
  <c r="AG47" i="22"/>
  <c r="AF47" i="22"/>
  <c r="AE47" i="22"/>
  <c r="AD47" i="22"/>
  <c r="AC47" i="22"/>
  <c r="AS46" i="22"/>
  <c r="AR46" i="22"/>
  <c r="AP46" i="22"/>
  <c r="AO46" i="22"/>
  <c r="AN46" i="22"/>
  <c r="AM46" i="22"/>
  <c r="AL46" i="22"/>
  <c r="AK46" i="22"/>
  <c r="AJ46" i="22"/>
  <c r="AI46" i="22"/>
  <c r="AH46" i="22"/>
  <c r="AG46" i="22"/>
  <c r="AF46" i="22"/>
  <c r="AE46" i="22"/>
  <c r="AD46" i="22"/>
  <c r="AC46" i="22"/>
  <c r="AS45" i="22"/>
  <c r="AR45" i="22"/>
  <c r="AP45" i="22"/>
  <c r="AO45" i="22"/>
  <c r="AN45" i="22"/>
  <c r="AM45" i="22"/>
  <c r="AL45" i="22"/>
  <c r="AK45" i="22"/>
  <c r="AI45" i="22"/>
  <c r="AJ45" i="22" s="1"/>
  <c r="AH45" i="22"/>
  <c r="AG45" i="22"/>
  <c r="AF45" i="22"/>
  <c r="AE45" i="22"/>
  <c r="AD45" i="22"/>
  <c r="AC45" i="22"/>
  <c r="AS44" i="22"/>
  <c r="AR44" i="22"/>
  <c r="AP44" i="22"/>
  <c r="AO44" i="22"/>
  <c r="AN44" i="22"/>
  <c r="AM44" i="22"/>
  <c r="AL44" i="22"/>
  <c r="AK44" i="22"/>
  <c r="AI44" i="22"/>
  <c r="AJ44" i="22" s="1"/>
  <c r="AH44" i="22"/>
  <c r="AG44" i="22"/>
  <c r="AF44" i="22"/>
  <c r="AE44" i="22"/>
  <c r="AD44" i="22"/>
  <c r="AC44" i="22"/>
  <c r="AS43" i="22"/>
  <c r="AR43" i="22"/>
  <c r="AP43" i="22"/>
  <c r="AO43" i="22"/>
  <c r="AN43" i="22"/>
  <c r="AM43" i="22"/>
  <c r="AL43" i="22"/>
  <c r="AK43" i="22"/>
  <c r="AI43" i="22"/>
  <c r="AJ43" i="22" s="1"/>
  <c r="AH43" i="22"/>
  <c r="AG43" i="22"/>
  <c r="AF43" i="22"/>
  <c r="AE43" i="22"/>
  <c r="AD43" i="22"/>
  <c r="AC43" i="22"/>
  <c r="AS42" i="22"/>
  <c r="AR42" i="22"/>
  <c r="AP42" i="22"/>
  <c r="AO42" i="22"/>
  <c r="AN42" i="22"/>
  <c r="AM42" i="22"/>
  <c r="AL42" i="22"/>
  <c r="AK42" i="22"/>
  <c r="AI42" i="22"/>
  <c r="AJ42" i="22" s="1"/>
  <c r="AH42" i="22"/>
  <c r="AG42" i="22"/>
  <c r="AF42" i="22"/>
  <c r="AE42" i="22"/>
  <c r="AD42" i="22"/>
  <c r="AC42" i="22"/>
  <c r="AS41" i="22"/>
  <c r="AR41" i="22"/>
  <c r="AP41" i="22"/>
  <c r="AO41" i="22"/>
  <c r="AN41" i="22"/>
  <c r="AM41" i="22"/>
  <c r="AL41" i="22"/>
  <c r="AK41" i="22"/>
  <c r="AI41" i="22"/>
  <c r="AJ41" i="22" s="1"/>
  <c r="AH41" i="22"/>
  <c r="AG41" i="22"/>
  <c r="AF41" i="22"/>
  <c r="AE41" i="22"/>
  <c r="AD41" i="22"/>
  <c r="AC41" i="22"/>
  <c r="AS40" i="22"/>
  <c r="AR40" i="22"/>
  <c r="AP40" i="22"/>
  <c r="AO40" i="22"/>
  <c r="AN40" i="22"/>
  <c r="AM40" i="22"/>
  <c r="AL40" i="22"/>
  <c r="AK40" i="22"/>
  <c r="AI40" i="22"/>
  <c r="AJ40" i="22" s="1"/>
  <c r="AH40" i="22"/>
  <c r="AG40" i="22"/>
  <c r="AF40" i="22"/>
  <c r="AE40" i="22"/>
  <c r="AD40" i="22"/>
  <c r="AC40" i="22"/>
  <c r="AS39" i="22"/>
  <c r="AR39" i="22"/>
  <c r="AP39" i="22"/>
  <c r="AO39" i="22"/>
  <c r="AN39" i="22"/>
  <c r="AM39" i="22"/>
  <c r="AL39" i="22"/>
  <c r="AK39" i="22"/>
  <c r="AI39" i="22"/>
  <c r="AJ39" i="22" s="1"/>
  <c r="AH39" i="22"/>
  <c r="AG39" i="22"/>
  <c r="AF39" i="22"/>
  <c r="AE39" i="22"/>
  <c r="AD39" i="22"/>
  <c r="AC39" i="22"/>
  <c r="AS38" i="22"/>
  <c r="AR38" i="22"/>
  <c r="AP38" i="22"/>
  <c r="AO38" i="22"/>
  <c r="AN38" i="22"/>
  <c r="AM38" i="22"/>
  <c r="AL38" i="22"/>
  <c r="AK38" i="22"/>
  <c r="AI38" i="22"/>
  <c r="AJ38" i="22" s="1"/>
  <c r="AH38" i="22"/>
  <c r="AG38" i="22"/>
  <c r="AF38" i="22"/>
  <c r="AE38" i="22"/>
  <c r="AD38" i="22"/>
  <c r="AC38" i="22"/>
  <c r="AS37" i="22"/>
  <c r="AR37" i="22"/>
  <c r="AP37" i="22"/>
  <c r="AO37" i="22"/>
  <c r="AN37" i="22"/>
  <c r="AM37" i="22"/>
  <c r="AL37" i="22"/>
  <c r="AK37" i="22"/>
  <c r="AI37" i="22"/>
  <c r="AJ37" i="22" s="1"/>
  <c r="AH37" i="22"/>
  <c r="AG37" i="22"/>
  <c r="AF37" i="22"/>
  <c r="AE37" i="22"/>
  <c r="AD37" i="22"/>
  <c r="AC37" i="22"/>
  <c r="AS36" i="22"/>
  <c r="AR36" i="22"/>
  <c r="AP36" i="22"/>
  <c r="AO36" i="22"/>
  <c r="AN36" i="22"/>
  <c r="AM36" i="22"/>
  <c r="AL36" i="22"/>
  <c r="AK36" i="22"/>
  <c r="AI36" i="22"/>
  <c r="AJ36" i="22" s="1"/>
  <c r="AH36" i="22"/>
  <c r="AG36" i="22"/>
  <c r="AF36" i="22"/>
  <c r="AE36" i="22"/>
  <c r="AD36" i="22"/>
  <c r="AC36" i="22"/>
  <c r="AS35" i="22"/>
  <c r="AR35" i="22"/>
  <c r="AP35" i="22"/>
  <c r="AO35" i="22"/>
  <c r="AN35" i="22"/>
  <c r="AM35" i="22"/>
  <c r="AL35" i="22"/>
  <c r="AK35" i="22"/>
  <c r="AI35" i="22"/>
  <c r="AJ35" i="22" s="1"/>
  <c r="AH35" i="22"/>
  <c r="AG35" i="22"/>
  <c r="AF35" i="22"/>
  <c r="AE35" i="22"/>
  <c r="AD35" i="22"/>
  <c r="AC35" i="22"/>
  <c r="AS34" i="22"/>
  <c r="AR34" i="22"/>
  <c r="AP34" i="22"/>
  <c r="AO34" i="22"/>
  <c r="AN34" i="22"/>
  <c r="AM34" i="22"/>
  <c r="AL34" i="22"/>
  <c r="AK34" i="22"/>
  <c r="AI34" i="22"/>
  <c r="AJ34" i="22" s="1"/>
  <c r="AH34" i="22"/>
  <c r="AG34" i="22"/>
  <c r="AF34" i="22"/>
  <c r="AE34" i="22"/>
  <c r="AD34" i="22"/>
  <c r="AC34" i="22"/>
  <c r="AS33" i="22"/>
  <c r="AR33" i="22"/>
  <c r="AP33" i="22"/>
  <c r="AO33" i="22"/>
  <c r="AN33" i="22"/>
  <c r="AM33" i="22"/>
  <c r="AL33" i="22"/>
  <c r="AK33" i="22"/>
  <c r="AI33" i="22"/>
  <c r="AJ33" i="22" s="1"/>
  <c r="AH33" i="22"/>
  <c r="AG33" i="22"/>
  <c r="AF33" i="22"/>
  <c r="AE33" i="22"/>
  <c r="AD33" i="22"/>
  <c r="AC33" i="22"/>
  <c r="AS32" i="22"/>
  <c r="AR32" i="22"/>
  <c r="AP32" i="22"/>
  <c r="AO32" i="22"/>
  <c r="AN32" i="22"/>
  <c r="AM32" i="22"/>
  <c r="AL32" i="22"/>
  <c r="AK32" i="22"/>
  <c r="AI32" i="22"/>
  <c r="AJ32" i="22" s="1"/>
  <c r="AH32" i="22"/>
  <c r="AG32" i="22"/>
  <c r="AF32" i="22"/>
  <c r="AE32" i="22"/>
  <c r="AD32" i="22"/>
  <c r="AC32" i="22"/>
  <c r="AS31" i="22"/>
  <c r="AR31" i="22"/>
  <c r="AP31" i="22"/>
  <c r="AO31" i="22"/>
  <c r="AN31" i="22"/>
  <c r="AM31" i="22"/>
  <c r="AL31" i="22"/>
  <c r="AK31" i="22"/>
  <c r="AI31" i="22"/>
  <c r="AJ31" i="22" s="1"/>
  <c r="AH31" i="22"/>
  <c r="AG31" i="22"/>
  <c r="AF31" i="22"/>
  <c r="AE31" i="22"/>
  <c r="AD31" i="22"/>
  <c r="AC31" i="22"/>
  <c r="AS30" i="22"/>
  <c r="AR30" i="22"/>
  <c r="AP30" i="22"/>
  <c r="AO30" i="22"/>
  <c r="AN30" i="22"/>
  <c r="AM30" i="22"/>
  <c r="AL30" i="22"/>
  <c r="AK30" i="22"/>
  <c r="AI30" i="22"/>
  <c r="AJ30" i="22" s="1"/>
  <c r="AH30" i="22"/>
  <c r="AG30" i="22"/>
  <c r="AF30" i="22"/>
  <c r="AE30" i="22"/>
  <c r="AD30" i="22"/>
  <c r="AC30" i="22"/>
  <c r="AS29" i="22"/>
  <c r="AR29" i="22"/>
  <c r="AP29" i="22"/>
  <c r="AO29" i="22"/>
  <c r="AN29" i="22"/>
  <c r="AM29" i="22"/>
  <c r="AL29" i="22"/>
  <c r="AK29" i="22"/>
  <c r="AI29" i="22"/>
  <c r="AJ29" i="22" s="1"/>
  <c r="AH29" i="22"/>
  <c r="AG29" i="22"/>
  <c r="AF29" i="22"/>
  <c r="AE29" i="22"/>
  <c r="AD29" i="22"/>
  <c r="AC29" i="22"/>
  <c r="AS28" i="22"/>
  <c r="AR28" i="22"/>
  <c r="AP28" i="22"/>
  <c r="AO28" i="22"/>
  <c r="AN28" i="22"/>
  <c r="AM28" i="22"/>
  <c r="AL28" i="22"/>
  <c r="AK28" i="22"/>
  <c r="AI28" i="22"/>
  <c r="AJ28" i="22" s="1"/>
  <c r="AH28" i="22"/>
  <c r="AG28" i="22"/>
  <c r="AF28" i="22"/>
  <c r="AE28" i="22"/>
  <c r="AD28" i="22"/>
  <c r="AC28" i="22"/>
  <c r="AS27" i="22"/>
  <c r="AR27" i="22"/>
  <c r="AP27" i="22"/>
  <c r="AO27" i="22"/>
  <c r="AN27" i="22"/>
  <c r="AM27" i="22"/>
  <c r="AL27" i="22"/>
  <c r="AK27" i="22"/>
  <c r="AI27" i="22"/>
  <c r="AJ27" i="22" s="1"/>
  <c r="AH27" i="22"/>
  <c r="AG27" i="22"/>
  <c r="AF27" i="22"/>
  <c r="AE27" i="22"/>
  <c r="AD27" i="22"/>
  <c r="AC27" i="22"/>
  <c r="AS26" i="22"/>
  <c r="AR26" i="22"/>
  <c r="AP26" i="22"/>
  <c r="AO26" i="22"/>
  <c r="AN26" i="22"/>
  <c r="AM26" i="22"/>
  <c r="AL26" i="22"/>
  <c r="AK26" i="22"/>
  <c r="AI26" i="22"/>
  <c r="AJ26" i="22" s="1"/>
  <c r="AH26" i="22"/>
  <c r="AG26" i="22"/>
  <c r="AF26" i="22"/>
  <c r="AE26" i="22"/>
  <c r="AD26" i="22"/>
  <c r="AC26" i="22"/>
  <c r="AS25" i="22"/>
  <c r="AR25" i="22"/>
  <c r="AP25" i="22"/>
  <c r="AO25" i="22"/>
  <c r="AN25" i="22"/>
  <c r="AM25" i="22"/>
  <c r="AL25" i="22"/>
  <c r="AK25" i="22"/>
  <c r="AI25" i="22"/>
  <c r="AJ25" i="22" s="1"/>
  <c r="AH25" i="22"/>
  <c r="AG25" i="22"/>
  <c r="AF25" i="22"/>
  <c r="AE25" i="22"/>
  <c r="AD25" i="22"/>
  <c r="AC25" i="22"/>
  <c r="AS24" i="22"/>
  <c r="AR24" i="22"/>
  <c r="AP24" i="22"/>
  <c r="AO24" i="22"/>
  <c r="AN24" i="22"/>
  <c r="AM24" i="22"/>
  <c r="AL24" i="22"/>
  <c r="AK24" i="22"/>
  <c r="AI24" i="22"/>
  <c r="AJ24" i="22" s="1"/>
  <c r="AH24" i="22"/>
  <c r="AG24" i="22"/>
  <c r="AF24" i="22"/>
  <c r="AE24" i="22"/>
  <c r="AD24" i="22"/>
  <c r="AC24" i="22"/>
  <c r="AS23" i="22"/>
  <c r="AR23" i="22"/>
  <c r="AP23" i="22"/>
  <c r="AO23" i="22"/>
  <c r="AN23" i="22"/>
  <c r="AM23" i="22"/>
  <c r="AL23" i="22"/>
  <c r="AK23" i="22"/>
  <c r="AI23" i="22"/>
  <c r="AJ23" i="22" s="1"/>
  <c r="AH23" i="22"/>
  <c r="AG23" i="22"/>
  <c r="AF23" i="22"/>
  <c r="AE23" i="22"/>
  <c r="AD23" i="22"/>
  <c r="AC23" i="22"/>
  <c r="AS22" i="22"/>
  <c r="AR22" i="22"/>
  <c r="AP22" i="22"/>
  <c r="AO22" i="22"/>
  <c r="AN22" i="22"/>
  <c r="AM22" i="22"/>
  <c r="AL22" i="22"/>
  <c r="AK22" i="22"/>
  <c r="AI22" i="22"/>
  <c r="AJ22" i="22" s="1"/>
  <c r="AH22" i="22"/>
  <c r="AG22" i="22"/>
  <c r="AF22" i="22"/>
  <c r="AE22" i="22"/>
  <c r="AD22" i="22"/>
  <c r="AC22" i="22"/>
  <c r="AS21" i="22"/>
  <c r="AR21" i="22"/>
  <c r="AP21" i="22"/>
  <c r="AO21" i="22"/>
  <c r="AN21" i="22"/>
  <c r="AM21" i="22"/>
  <c r="AL21" i="22"/>
  <c r="AK21" i="22"/>
  <c r="AI21" i="22"/>
  <c r="AJ21" i="22" s="1"/>
  <c r="AH21" i="22"/>
  <c r="AG21" i="22"/>
  <c r="AF21" i="22"/>
  <c r="AE21" i="22"/>
  <c r="AD21" i="22"/>
  <c r="AC21" i="22"/>
  <c r="AS20" i="22"/>
  <c r="AR20" i="22"/>
  <c r="AP20" i="22"/>
  <c r="AO20" i="22"/>
  <c r="AN20" i="22"/>
  <c r="AM20" i="22"/>
  <c r="AL20" i="22"/>
  <c r="AK20" i="22"/>
  <c r="AI20" i="22"/>
  <c r="AJ20" i="22" s="1"/>
  <c r="AH20" i="22"/>
  <c r="AG20" i="22"/>
  <c r="AF20" i="22"/>
  <c r="AE20" i="22"/>
  <c r="AD20" i="22"/>
  <c r="AC20" i="22"/>
  <c r="AS19" i="22"/>
  <c r="AR19" i="22"/>
  <c r="AP19" i="22"/>
  <c r="AO19" i="22"/>
  <c r="AN19" i="22"/>
  <c r="AM19" i="22"/>
  <c r="AL19" i="22"/>
  <c r="AK19" i="22"/>
  <c r="AI19" i="22"/>
  <c r="AJ19" i="22" s="1"/>
  <c r="AH19" i="22"/>
  <c r="AG19" i="22"/>
  <c r="AF19" i="22"/>
  <c r="AE19" i="22"/>
  <c r="AD19" i="22"/>
  <c r="AC19" i="22"/>
  <c r="AS18" i="22"/>
  <c r="AR18" i="22"/>
  <c r="AP18" i="22"/>
  <c r="AO18" i="22"/>
  <c r="AN18" i="22"/>
  <c r="AM18" i="22"/>
  <c r="AL18" i="22"/>
  <c r="AK18" i="22"/>
  <c r="AI18" i="22"/>
  <c r="AJ18" i="22" s="1"/>
  <c r="AH18" i="22"/>
  <c r="AG18" i="22"/>
  <c r="AF18" i="22"/>
  <c r="AE18" i="22"/>
  <c r="AD18" i="22"/>
  <c r="AC18" i="22"/>
  <c r="AS17" i="22"/>
  <c r="AR17" i="22"/>
  <c r="AP17" i="22"/>
  <c r="AO17" i="22"/>
  <c r="AN17" i="22"/>
  <c r="AM17" i="22"/>
  <c r="AL17" i="22"/>
  <c r="AK17" i="22"/>
  <c r="AI17" i="22"/>
  <c r="AJ17" i="22" s="1"/>
  <c r="AH17" i="22"/>
  <c r="AG17" i="22"/>
  <c r="AF17" i="22"/>
  <c r="AE17" i="22"/>
  <c r="AD17" i="22"/>
  <c r="AC17" i="22"/>
  <c r="AS16" i="22"/>
  <c r="AR16" i="22"/>
  <c r="AP16" i="22"/>
  <c r="AO16" i="22"/>
  <c r="AN16" i="22"/>
  <c r="AM16" i="22"/>
  <c r="AL16" i="22"/>
  <c r="AK16" i="22"/>
  <c r="AI16" i="22"/>
  <c r="AJ16" i="22" s="1"/>
  <c r="AH16" i="22"/>
  <c r="AG16" i="22"/>
  <c r="AF16" i="22"/>
  <c r="AE16" i="22"/>
  <c r="AD16" i="22"/>
  <c r="AC16" i="22"/>
  <c r="AS15" i="22"/>
  <c r="AR15" i="22"/>
  <c r="AP15" i="22"/>
  <c r="AO15" i="22"/>
  <c r="AN15" i="22"/>
  <c r="AM15" i="22"/>
  <c r="AL15" i="22"/>
  <c r="AK15" i="22"/>
  <c r="AI15" i="22"/>
  <c r="AJ15" i="22" s="1"/>
  <c r="AH15" i="22"/>
  <c r="AG15" i="22"/>
  <c r="AF15" i="22"/>
  <c r="AE15" i="22"/>
  <c r="AD15" i="22"/>
  <c r="AC15" i="22"/>
  <c r="AS14" i="22"/>
  <c r="AR14" i="22"/>
  <c r="AP14" i="22"/>
  <c r="AO14" i="22"/>
  <c r="AN14" i="22"/>
  <c r="AM14" i="22"/>
  <c r="AL14" i="22"/>
  <c r="AK14" i="22"/>
  <c r="AI14" i="22"/>
  <c r="AJ14" i="22" s="1"/>
  <c r="AH14" i="22"/>
  <c r="AG14" i="22"/>
  <c r="AF14" i="22"/>
  <c r="AE14" i="22"/>
  <c r="AD14" i="22"/>
  <c r="AC14" i="22"/>
  <c r="AS13" i="22"/>
  <c r="AR13" i="22"/>
  <c r="AP13" i="22"/>
  <c r="AO13" i="22"/>
  <c r="AN13" i="22"/>
  <c r="AM13" i="22"/>
  <c r="AL13" i="22"/>
  <c r="AK13" i="22"/>
  <c r="AI13" i="22"/>
  <c r="AJ13" i="22" s="1"/>
  <c r="AH13" i="22"/>
  <c r="AG13" i="22"/>
  <c r="AF13" i="22"/>
  <c r="AE13" i="22"/>
  <c r="AD13" i="22"/>
  <c r="AC13" i="22"/>
  <c r="AS12" i="22"/>
  <c r="AR12" i="22"/>
  <c r="AP12" i="22"/>
  <c r="AO12" i="22"/>
  <c r="AN12" i="22"/>
  <c r="AM12" i="22"/>
  <c r="AL12" i="22"/>
  <c r="AK12" i="22"/>
  <c r="AI12" i="22"/>
  <c r="AJ12" i="22" s="1"/>
  <c r="AH12" i="22"/>
  <c r="AG12" i="22"/>
  <c r="AF12" i="22"/>
  <c r="AE12" i="22"/>
  <c r="AD12" i="22"/>
  <c r="AC12" i="22"/>
  <c r="AS11" i="22"/>
  <c r="AR11" i="22"/>
  <c r="AP11" i="22"/>
  <c r="AO11" i="22"/>
  <c r="AN11" i="22"/>
  <c r="AM11" i="22"/>
  <c r="AL11" i="22"/>
  <c r="AK11" i="22"/>
  <c r="AI11" i="22"/>
  <c r="AJ11" i="22" s="1"/>
  <c r="AH11" i="22"/>
  <c r="AG11" i="22"/>
  <c r="AF11" i="22"/>
  <c r="AE11" i="22"/>
  <c r="AD11" i="22"/>
  <c r="AC11" i="22"/>
  <c r="AS10" i="22"/>
  <c r="AR10" i="22"/>
  <c r="AP10" i="22"/>
  <c r="AO10" i="22"/>
  <c r="AN10" i="22"/>
  <c r="AM10" i="22"/>
  <c r="AL10" i="22"/>
  <c r="AK10" i="22"/>
  <c r="AI10" i="22"/>
  <c r="AJ10" i="22" s="1"/>
  <c r="AH10" i="22"/>
  <c r="AG10" i="22"/>
  <c r="AF10" i="22"/>
  <c r="AE10" i="22"/>
  <c r="AD10" i="22"/>
  <c r="AC10" i="22"/>
  <c r="AS9" i="22"/>
  <c r="AR9" i="22"/>
  <c r="AP9" i="22"/>
  <c r="AO9" i="22"/>
  <c r="AN9" i="22"/>
  <c r="AM9" i="22"/>
  <c r="AL9" i="22"/>
  <c r="AK9" i="22"/>
  <c r="AI9" i="22"/>
  <c r="AJ9" i="22" s="1"/>
  <c r="AH9" i="22"/>
  <c r="AG9" i="22"/>
  <c r="AF9" i="22"/>
  <c r="AE9" i="22"/>
  <c r="AD9" i="22"/>
  <c r="AC9" i="22"/>
  <c r="AS8" i="22"/>
  <c r="AR8" i="22"/>
  <c r="AP8" i="22"/>
  <c r="AO8" i="22"/>
  <c r="AN8" i="22"/>
  <c r="AM8" i="22"/>
  <c r="AL8" i="22"/>
  <c r="AK8" i="22"/>
  <c r="AI8" i="22"/>
  <c r="AJ8" i="22" s="1"/>
  <c r="AH8" i="22"/>
  <c r="AG8" i="22"/>
  <c r="AF8" i="22"/>
  <c r="AE8" i="22"/>
  <c r="AD8" i="22"/>
  <c r="AC8" i="22"/>
  <c r="AS7" i="22"/>
  <c r="AR7" i="22"/>
  <c r="AP7" i="22"/>
  <c r="AO7" i="22"/>
  <c r="AN7" i="22"/>
  <c r="AM7" i="22"/>
  <c r="AL7" i="22"/>
  <c r="AK7" i="22"/>
  <c r="AI7" i="22"/>
  <c r="AJ7" i="22" s="1"/>
  <c r="AH7" i="22"/>
  <c r="AG7" i="22"/>
  <c r="AF7" i="22"/>
  <c r="AE7" i="22"/>
  <c r="AD7" i="22"/>
  <c r="AC7" i="22"/>
  <c r="AS6" i="22"/>
  <c r="AR6" i="22"/>
  <c r="AP6" i="22"/>
  <c r="AO6" i="22"/>
  <c r="AN6" i="22"/>
  <c r="AM6" i="22"/>
  <c r="AL6" i="22"/>
  <c r="AK6" i="22"/>
  <c r="AI6" i="22"/>
  <c r="AJ6" i="22" s="1"/>
  <c r="AH6" i="22"/>
  <c r="AG6" i="22"/>
  <c r="AF6" i="22"/>
  <c r="AE6" i="22"/>
  <c r="AD6" i="22"/>
  <c r="AC6" i="22"/>
  <c r="AS5" i="22"/>
  <c r="AR5" i="22"/>
  <c r="AP5" i="22"/>
  <c r="AO5" i="22"/>
  <c r="AN5" i="22"/>
  <c r="AM5" i="22"/>
  <c r="AL5" i="22"/>
  <c r="AK5" i="22"/>
  <c r="AI5" i="22"/>
  <c r="AJ5" i="22" s="1"/>
  <c r="AH5" i="22"/>
  <c r="AG5" i="22"/>
  <c r="AF5" i="22"/>
  <c r="AE5" i="22"/>
  <c r="AD5" i="22"/>
  <c r="AC5" i="22"/>
  <c r="AS4" i="22"/>
  <c r="AR4" i="22"/>
  <c r="AP4" i="22"/>
  <c r="AO4" i="22"/>
  <c r="AN4" i="22"/>
  <c r="AM4" i="22"/>
  <c r="AL4" i="22"/>
  <c r="AK4" i="22"/>
  <c r="AI4" i="22"/>
  <c r="AJ4" i="22" s="1"/>
  <c r="AH4" i="22"/>
  <c r="AG4" i="22"/>
  <c r="AF4" i="22"/>
  <c r="AE4" i="22"/>
  <c r="AD4" i="22"/>
  <c r="AC4" i="22"/>
  <c r="AS3" i="22"/>
  <c r="AR3" i="22"/>
  <c r="AP3" i="22"/>
  <c r="AO3" i="22"/>
  <c r="AN3" i="22"/>
  <c r="AM3" i="22"/>
  <c r="AL3" i="22"/>
  <c r="AK3" i="22"/>
  <c r="AI3" i="22"/>
  <c r="AJ3" i="22" s="1"/>
  <c r="AH3" i="22"/>
  <c r="AG3" i="22"/>
  <c r="AF3" i="22"/>
  <c r="AE3" i="22"/>
  <c r="AD3" i="22"/>
  <c r="AC3" i="22"/>
  <c r="BC13" i="23" l="1"/>
  <c r="BD12" i="23"/>
  <c r="BC12" i="23"/>
  <c r="BE11" i="23"/>
  <c r="BD11" i="23"/>
  <c r="BC11" i="23"/>
  <c r="BE10" i="23"/>
  <c r="BD10" i="23"/>
  <c r="BC10" i="23"/>
  <c r="BE9" i="23"/>
  <c r="BD9" i="23"/>
  <c r="BC17" i="23" a="1"/>
  <c r="BC21" i="23" s="1"/>
  <c r="BD21" i="23" l="1"/>
  <c r="BE21" i="23"/>
  <c r="BE17" i="23"/>
  <c r="BD18" i="23"/>
  <c r="BF19" i="23" s="1"/>
  <c r="BC20" i="23"/>
  <c r="BD20" i="23"/>
  <c r="BD17" i="23"/>
  <c r="BF18" i="23" s="1"/>
  <c r="BG18" i="23" s="1"/>
  <c r="BI18" i="23" s="1"/>
  <c r="BE18" i="23"/>
  <c r="BC19" i="23"/>
  <c r="BE20" i="23"/>
  <c r="BC17" i="23"/>
  <c r="BF10" i="23"/>
  <c r="BG10" i="23" s="1"/>
  <c r="BI10" i="23" s="1"/>
  <c r="BC18" i="23"/>
  <c r="BF11" i="23"/>
  <c r="BG13" i="23" s="1"/>
  <c r="BI11" i="23" s="1"/>
  <c r="BD19" i="23"/>
  <c r="BE19" i="23"/>
  <c r="BG21" i="23" l="1"/>
  <c r="BI19" i="23" s="1"/>
</calcChain>
</file>

<file path=xl/sharedStrings.xml><?xml version="1.0" encoding="utf-8"?>
<sst xmlns="http://schemas.openxmlformats.org/spreadsheetml/2006/main" count="197" uniqueCount="55">
  <si>
    <t>Storage modulus</t>
  </si>
  <si>
    <t>Loss modulus</t>
  </si>
  <si>
    <t>Tan(delta)</t>
  </si>
  <si>
    <t>Angular frequency</t>
  </si>
  <si>
    <t>Oscillation torque</t>
  </si>
  <si>
    <t>Step time</t>
  </si>
  <si>
    <t>Temperature</t>
  </si>
  <si>
    <t>Oscillation displacement</t>
  </si>
  <si>
    <t>Oscillation strain</t>
  </si>
  <si>
    <t>Complex modulus</t>
  </si>
  <si>
    <t>Oscillation strain rate</t>
  </si>
  <si>
    <t>Oscillation stress</t>
  </si>
  <si>
    <t>Phase angle</t>
  </si>
  <si>
    <t>Complex viscosity</t>
  </si>
  <si>
    <t>Pa</t>
  </si>
  <si>
    <t>rad/s</t>
  </si>
  <si>
    <t>µN.m</t>
  </si>
  <si>
    <t>s</t>
  </si>
  <si>
    <t>°C</t>
  </si>
  <si>
    <t>rad</t>
  </si>
  <si>
    <t>%</t>
  </si>
  <si>
    <t>1/s</t>
  </si>
  <si>
    <t>°</t>
  </si>
  <si>
    <t>Pa.s</t>
  </si>
  <si>
    <t>Raw phase</t>
  </si>
  <si>
    <t xml:space="preserve">G' </t>
  </si>
  <si>
    <t>desvest</t>
  </si>
  <si>
    <t xml:space="preserve">G'' </t>
  </si>
  <si>
    <t>desvest 5%</t>
  </si>
  <si>
    <t>G*</t>
  </si>
  <si>
    <t xml:space="preserve">desvest </t>
  </si>
  <si>
    <t>Norma</t>
  </si>
  <si>
    <t>desvest G'</t>
  </si>
  <si>
    <t>desvest G''</t>
  </si>
  <si>
    <t>log omega</t>
  </si>
  <si>
    <t>log G'</t>
  </si>
  <si>
    <t>log G''</t>
  </si>
  <si>
    <t>G0' (kPa)</t>
  </si>
  <si>
    <t>error</t>
  </si>
  <si>
    <t>G0'' (kPa)</t>
  </si>
  <si>
    <t>G' (Pa) 10C</t>
  </si>
  <si>
    <t>G'' (Pa) 10C</t>
  </si>
  <si>
    <t>tanδ 10C</t>
  </si>
  <si>
    <t>Mazada utilizada</t>
  </si>
  <si>
    <t>OA_10C</t>
  </si>
  <si>
    <t>γcrit (%)</t>
  </si>
  <si>
    <t>σcrit (Pa)</t>
  </si>
  <si>
    <t>G* max (Pa)</t>
  </si>
  <si>
    <t>Oscillation strain rate (s-1)</t>
  </si>
  <si>
    <r>
      <t>tan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 xml:space="preserve"> (-)</t>
    </r>
  </si>
  <si>
    <t>Eta* (Pa.s)</t>
  </si>
  <si>
    <t xml:space="preserve">OF </t>
  </si>
  <si>
    <t>n'</t>
  </si>
  <si>
    <t>n''</t>
  </si>
  <si>
    <t>6123 (10C)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</si>
</sst>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2" fontId="0" fillId="2" borderId="0" xfId="0" applyNumberFormat="1" applyFill="1"/>
    <xf numFmtId="164" fontId="0" fillId="0" borderId="0" xfId="0" applyNumberFormat="1"/>
    <xf numFmtId="0" fontId="0" fillId="2" borderId="0" xfId="0" applyFill="1"/>
    <xf numFmtId="2" fontId="0" fillId="0" borderId="0" xfId="0" applyNumberFormat="1" applyAlignment="1">
      <alignment horizontal="left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/>
    <xf numFmtId="1" fontId="6" fillId="0" borderId="0" xfId="1" applyNumberFormat="1" applyFont="1" applyAlignment="1">
      <alignment horizontal="center"/>
    </xf>
    <xf numFmtId="2" fontId="6" fillId="6" borderId="0" xfId="1" applyNumberFormat="1" applyFont="1" applyFill="1" applyAlignment="1">
      <alignment horizontal="center"/>
    </xf>
    <xf numFmtId="2" fontId="0" fillId="0" borderId="0" xfId="0" applyNumberFormat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3">
    <cellStyle name="Millares 2" xfId="2" xr:uid="{FCF23149-8273-48FD-A36D-B06C195BDE1D}"/>
    <cellStyle name="Normal" xfId="0" builtinId="0"/>
    <cellStyle name="Normal 2" xfId="1" xr:uid="{5C0CFC5D-BFA6-44E6-9DB4-DDB3CF4EC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γ</a:t>
            </a:r>
            <a:r>
              <a:rPr lang="es-ES"/>
              <a:t>crit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 final (frío)'!$C$1</c:f>
              <c:strCache>
                <c:ptCount val="1"/>
                <c:pt idx="0">
                  <c:v>γcrit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(frío)'!$D$2:$D$24</c:f>
                <c:numCache>
                  <c:formatCode>General</c:formatCode>
                  <c:ptCount val="23"/>
                  <c:pt idx="0">
                    <c:v>3.0500343899700504E-2</c:v>
                  </c:pt>
                </c:numCache>
              </c:numRef>
            </c:plus>
            <c:minus>
              <c:numRef>
                <c:f>'Prod final (frío)'!$D$2:$D$24</c:f>
                <c:numCache>
                  <c:formatCode>General</c:formatCode>
                  <c:ptCount val="23"/>
                  <c:pt idx="0">
                    <c:v>3.0500343899700504E-2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numRef>
              <c:f>'Prod final (frío)'!$B$2:$B$3</c:f>
              <c:numCache>
                <c:formatCode>General</c:formatCode>
                <c:ptCount val="2"/>
                <c:pt idx="0">
                  <c:v>6123</c:v>
                </c:pt>
              </c:numCache>
            </c:numRef>
          </c:cat>
          <c:val>
            <c:numRef>
              <c:f>'Prod final (frío)'!$C$2:$C$3</c:f>
              <c:numCache>
                <c:formatCode>0.000</c:formatCode>
                <c:ptCount val="2"/>
                <c:pt idx="0">
                  <c:v>0.51523699999999995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5-4A10-9449-CD9D3E9E0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σ</a:t>
            </a:r>
            <a:r>
              <a:rPr lang="es-ES"/>
              <a:t>crit (Pa)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6240619182719885E-2"/>
          <c:y val="0.15371439335244508"/>
          <c:w val="0.80956160255225185"/>
          <c:h val="0.67767398304083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 final (frío)'!$E$1</c:f>
              <c:strCache>
                <c:ptCount val="1"/>
                <c:pt idx="0">
                  <c:v>σcrit (Pa)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(frío)'!$F$2:$F$24</c:f>
                <c:numCache>
                  <c:formatCode>General</c:formatCode>
                  <c:ptCount val="23"/>
                  <c:pt idx="0">
                    <c:v>4.289225000000001</c:v>
                  </c:pt>
                </c:numCache>
              </c:numRef>
            </c:plus>
            <c:minus>
              <c:numRef>
                <c:f>'Prod final (frío)'!$F$2:$F$24</c:f>
                <c:numCache>
                  <c:formatCode>General</c:formatCode>
                  <c:ptCount val="23"/>
                  <c:pt idx="0">
                    <c:v>4.289225000000001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numRef>
              <c:f>'Prod final (frío)'!$B$2:$B$4</c:f>
              <c:numCache>
                <c:formatCode>General</c:formatCode>
                <c:ptCount val="3"/>
                <c:pt idx="0">
                  <c:v>6123</c:v>
                </c:pt>
              </c:numCache>
            </c:numRef>
          </c:cat>
          <c:val>
            <c:numRef>
              <c:f>'Prod final (frío)'!$E$2:$E$4</c:f>
              <c:numCache>
                <c:formatCode>0</c:formatCode>
                <c:ptCount val="3"/>
                <c:pt idx="0">
                  <c:v>85.784500000000008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5A-419C-B553-3B0C1801C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G* max (Pa)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 final (frío)'!$G$1</c:f>
              <c:strCache>
                <c:ptCount val="1"/>
                <c:pt idx="0">
                  <c:v>G* max (Pa)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(frío)'!$H$2:$H$24</c:f>
                <c:numCache>
                  <c:formatCode>General</c:formatCode>
                  <c:ptCount val="23"/>
                  <c:pt idx="0">
                    <c:v>987.05035585830274</c:v>
                  </c:pt>
                </c:numCache>
              </c:numRef>
            </c:plus>
            <c:minus>
              <c:numRef>
                <c:f>'Prod final (frío)'!$H$2:$H$24</c:f>
                <c:numCache>
                  <c:formatCode>General</c:formatCode>
                  <c:ptCount val="23"/>
                  <c:pt idx="0">
                    <c:v>987.05035585830274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numRef>
              <c:f>'Prod final (frío)'!$B$2:$B$3</c:f>
              <c:numCache>
                <c:formatCode>General</c:formatCode>
                <c:ptCount val="2"/>
                <c:pt idx="0">
                  <c:v>6123</c:v>
                </c:pt>
              </c:numCache>
            </c:numRef>
          </c:cat>
          <c:val>
            <c:numRef>
              <c:f>'Prod final (frío)'!$G$2:$G$3</c:f>
              <c:numCache>
                <c:formatCode>0</c:formatCode>
                <c:ptCount val="2"/>
                <c:pt idx="0">
                  <c:v>16678.75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5C-4548-B709-4985B58B1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tan</a:t>
            </a:r>
            <a:r>
              <a:rPr lang="el-GR"/>
              <a:t>δ (-)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 final (frío)'!$K$1</c:f>
              <c:strCache>
                <c:ptCount val="1"/>
                <c:pt idx="0">
                  <c:v>tanδ (-)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(frío)'!$L$2:$L$24</c:f>
                <c:numCache>
                  <c:formatCode>General</c:formatCode>
                  <c:ptCount val="23"/>
                  <c:pt idx="0">
                    <c:v>6.8023672350145208E-4</c:v>
                  </c:pt>
                </c:numCache>
              </c:numRef>
            </c:plus>
            <c:minus>
              <c:numRef>
                <c:f>'Prod final (frío)'!$L$2:$L$24</c:f>
                <c:numCache>
                  <c:formatCode>General</c:formatCode>
                  <c:ptCount val="23"/>
                  <c:pt idx="0">
                    <c:v>6.8023672350145208E-4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numRef>
              <c:f>'Prod final (frío)'!$B$2:$B$3</c:f>
              <c:numCache>
                <c:formatCode>General</c:formatCode>
                <c:ptCount val="2"/>
                <c:pt idx="0">
                  <c:v>6123</c:v>
                </c:pt>
              </c:numCache>
            </c:numRef>
          </c:cat>
          <c:val>
            <c:numRef>
              <c:f>'Prod final (frío)'!$K$2:$K$3</c:f>
              <c:numCache>
                <c:formatCode>0.000</c:formatCode>
                <c:ptCount val="2"/>
                <c:pt idx="0">
                  <c:v>0.24064099999999999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5-4028-9F21-F3311031E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292259583984801"/>
          <c:y val="6.0324825986078884E-2"/>
          <c:w val="0.78253906288703712"/>
          <c:h val="0.62212326129574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 final (frío)'!$C$27</c:f>
              <c:strCache>
                <c:ptCount val="1"/>
                <c:pt idx="0">
                  <c:v>G0' (kPa)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(frío)'!$D$28:$D$113</c:f>
                <c:numCache>
                  <c:formatCode>General</c:formatCode>
                  <c:ptCount val="86"/>
                  <c:pt idx="0">
                    <c:v>1.3780317184344384E-2</c:v>
                  </c:pt>
                </c:numCache>
              </c:numRef>
            </c:plus>
            <c:minus>
              <c:numRef>
                <c:f>'Prod final (frío)'!$D$28:$D$113</c:f>
                <c:numCache>
                  <c:formatCode>General</c:formatCode>
                  <c:ptCount val="86"/>
                  <c:pt idx="0">
                    <c:v>1.3780317184344384E-2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'Prod final (frío)'!$B$28:$B$29</c:f>
              <c:strCache>
                <c:ptCount val="1"/>
                <c:pt idx="0">
                  <c:v>6123 (10C)</c:v>
                </c:pt>
              </c:strCache>
            </c:strRef>
          </c:cat>
          <c:val>
            <c:numRef>
              <c:f>'Prod final (frío)'!$C$28:$C$29</c:f>
              <c:numCache>
                <c:formatCode>General</c:formatCode>
                <c:ptCount val="2"/>
                <c:pt idx="0">
                  <c:v>12.340978263493684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F-4BBB-8F25-01A3BB84B794}"/>
            </c:ext>
          </c:extLst>
        </c:ser>
        <c:ser>
          <c:idx val="1"/>
          <c:order val="1"/>
          <c:tx>
            <c:strRef>
              <c:f>'Prod final (frío)'!$E$27</c:f>
              <c:strCache>
                <c:ptCount val="1"/>
                <c:pt idx="0">
                  <c:v>G0'' (kPa)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(frío)'!$F$28:$F$113</c:f>
                <c:numCache>
                  <c:formatCode>General</c:formatCode>
                  <c:ptCount val="86"/>
                  <c:pt idx="0">
                    <c:v>1.8697209306830161E-2</c:v>
                  </c:pt>
                </c:numCache>
              </c:numRef>
            </c:plus>
            <c:minus>
              <c:numRef>
                <c:f>'Prod final (frío)'!$F$28:$F$113</c:f>
                <c:numCache>
                  <c:formatCode>General</c:formatCode>
                  <c:ptCount val="86"/>
                  <c:pt idx="0">
                    <c:v>1.8697209306830161E-2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'Prod final (frío)'!$B$28:$B$29</c:f>
              <c:strCache>
                <c:ptCount val="1"/>
                <c:pt idx="0">
                  <c:v>6123 (10C)</c:v>
                </c:pt>
              </c:strCache>
            </c:strRef>
          </c:cat>
          <c:val>
            <c:numRef>
              <c:f>'Prod final (frío)'!$E$28:$E$29</c:f>
              <c:numCache>
                <c:formatCode>General</c:formatCode>
                <c:ptCount val="2"/>
                <c:pt idx="0">
                  <c:v>2.9020190196782041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F-4BBB-8F25-01A3BB84B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G' y G''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58192204779123"/>
          <c:y val="2.7261632899135895E-2"/>
          <c:w val="0.41873982916833102"/>
          <c:h val="0.13805214023421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3344825538820829"/>
          <c:y val="9.2731057713430889E-2"/>
          <c:w val="0.73524452273042129"/>
          <c:h val="0.65679536631026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 final (frío)'!$G$27</c:f>
              <c:strCache>
                <c:ptCount val="1"/>
                <c:pt idx="0">
                  <c:v>n'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(frío)'!$H$28:$H$113</c:f>
                <c:numCache>
                  <c:formatCode>General</c:formatCode>
                  <c:ptCount val="86"/>
                  <c:pt idx="0">
                    <c:v>7.0128967507237995E-4</c:v>
                  </c:pt>
                </c:numCache>
              </c:numRef>
            </c:plus>
            <c:minus>
              <c:numRef>
                <c:f>'Prod final (frío)'!$H$28:$H$113</c:f>
                <c:numCache>
                  <c:formatCode>General</c:formatCode>
                  <c:ptCount val="86"/>
                  <c:pt idx="0">
                    <c:v>7.0128967507237995E-4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'Prod final (frío)'!$B$28:$B$29</c:f>
              <c:strCache>
                <c:ptCount val="1"/>
                <c:pt idx="0">
                  <c:v>6123 (10C)</c:v>
                </c:pt>
              </c:strCache>
            </c:strRef>
          </c:cat>
          <c:val>
            <c:numRef>
              <c:f>'Prod final (frío)'!$G$28:$G$29</c:f>
              <c:numCache>
                <c:formatCode>General</c:formatCode>
                <c:ptCount val="2"/>
                <c:pt idx="0">
                  <c:v>0.14664887240638638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9-4BD0-9CA4-FE782FAE5A1B}"/>
            </c:ext>
          </c:extLst>
        </c:ser>
        <c:ser>
          <c:idx val="1"/>
          <c:order val="1"/>
          <c:tx>
            <c:strRef>
              <c:f>'Prod final (frío)'!$I$27</c:f>
              <c:strCache>
                <c:ptCount val="1"/>
                <c:pt idx="0">
                  <c:v>n''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'Prod final (frío)'!$J$28:$J$113</c:f>
                <c:numCache>
                  <c:formatCode>General</c:formatCode>
                  <c:ptCount val="86"/>
                  <c:pt idx="0">
                    <c:v>4.0463584615758582E-3</c:v>
                  </c:pt>
                </c:numCache>
              </c:numRef>
            </c:plus>
            <c:minus>
              <c:numRef>
                <c:f>'Prod final (frío)'!$J$28:$J$113</c:f>
                <c:numCache>
                  <c:formatCode>General</c:formatCode>
                  <c:ptCount val="86"/>
                  <c:pt idx="0">
                    <c:v>4.0463584615758582E-3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'Prod final (frío)'!$B$28:$B$29</c:f>
              <c:strCache>
                <c:ptCount val="1"/>
                <c:pt idx="0">
                  <c:v>6123 (10C)</c:v>
                </c:pt>
              </c:strCache>
            </c:strRef>
          </c:cat>
          <c:val>
            <c:numRef>
              <c:f>'Prod final (frío)'!$I$28:$I$29</c:f>
              <c:numCache>
                <c:formatCode>General</c:formatCode>
                <c:ptCount val="2"/>
                <c:pt idx="0">
                  <c:v>0.16018539812213761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9-4BD0-9CA4-FE782FAE5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695584"/>
        <c:axId val="1487700160"/>
      </c:barChart>
      <c:catAx>
        <c:axId val="14876955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700160"/>
        <c:crosses val="autoZero"/>
        <c:auto val="1"/>
        <c:lblAlgn val="ctr"/>
        <c:lblOffset val="100"/>
        <c:noMultiLvlLbl val="0"/>
      </c:catAx>
      <c:valAx>
        <c:axId val="1487700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n' y n''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76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4957780590581"/>
          <c:y val="4.1182746588231019E-2"/>
          <c:w val="0.18534896081622368"/>
          <c:h val="9.1648427937227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156715939756943"/>
          <c:y val="0.17808732223943816"/>
          <c:w val="0.7905439632545932"/>
          <c:h val="0.7141502624671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06123 OF(10C)'!$AQ$1</c:f>
              <c:strCache>
                <c:ptCount val="1"/>
                <c:pt idx="0">
                  <c:v>G' (Pa) 10C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'PF 06123 OF(10C)'!$AF$3:$AF$18</c:f>
              <c:numCache>
                <c:formatCode>General</c:formatCode>
                <c:ptCount val="16"/>
                <c:pt idx="0">
                  <c:v>628.31899999999996</c:v>
                </c:pt>
                <c:pt idx="1">
                  <c:v>396.44099999999997</c:v>
                </c:pt>
                <c:pt idx="2">
                  <c:v>250.14</c:v>
                </c:pt>
                <c:pt idx="3">
                  <c:v>157.827</c:v>
                </c:pt>
                <c:pt idx="4">
                  <c:v>99.581599999999995</c:v>
                </c:pt>
                <c:pt idx="5">
                  <c:v>62.831899999999997</c:v>
                </c:pt>
                <c:pt idx="6">
                  <c:v>39.643799999999999</c:v>
                </c:pt>
                <c:pt idx="7">
                  <c:v>25.0137</c:v>
                </c:pt>
                <c:pt idx="8">
                  <c:v>15.7828</c:v>
                </c:pt>
                <c:pt idx="9">
                  <c:v>9.9580900000000003</c:v>
                </c:pt>
                <c:pt idx="10">
                  <c:v>6.2831900000000003</c:v>
                </c:pt>
                <c:pt idx="11">
                  <c:v>3.96441</c:v>
                </c:pt>
                <c:pt idx="12">
                  <c:v>2.5013899999999998</c:v>
                </c:pt>
                <c:pt idx="13">
                  <c:v>1.5782700000000001</c:v>
                </c:pt>
                <c:pt idx="14">
                  <c:v>0.99581600000000003</c:v>
                </c:pt>
                <c:pt idx="15">
                  <c:v>0.62831899999999996</c:v>
                </c:pt>
              </c:numCache>
            </c:numRef>
          </c:xVal>
          <c:yVal>
            <c:numRef>
              <c:f>'PF 06123 OF(10C)'!$AQ$3:$AQ$18</c:f>
              <c:numCache>
                <c:formatCode>0</c:formatCode>
                <c:ptCount val="16"/>
                <c:pt idx="0">
                  <c:v>32028.866666666669</c:v>
                </c:pt>
                <c:pt idx="1">
                  <c:v>29723.933333333334</c:v>
                </c:pt>
                <c:pt idx="2">
                  <c:v>27722.799999999999</c:v>
                </c:pt>
                <c:pt idx="3">
                  <c:v>25800.7</c:v>
                </c:pt>
                <c:pt idx="4">
                  <c:v>24114.3</c:v>
                </c:pt>
                <c:pt idx="5">
                  <c:v>22855.566666666666</c:v>
                </c:pt>
                <c:pt idx="6">
                  <c:v>21082.233333333334</c:v>
                </c:pt>
                <c:pt idx="7">
                  <c:v>19682.533333333336</c:v>
                </c:pt>
                <c:pt idx="8">
                  <c:v>18385.133333333331</c:v>
                </c:pt>
                <c:pt idx="9">
                  <c:v>17249.400000000001</c:v>
                </c:pt>
                <c:pt idx="10">
                  <c:v>16174.933333333334</c:v>
                </c:pt>
                <c:pt idx="11">
                  <c:v>15048</c:v>
                </c:pt>
                <c:pt idx="12">
                  <c:v>14050.733333333332</c:v>
                </c:pt>
                <c:pt idx="13">
                  <c:v>13354.266666666668</c:v>
                </c:pt>
                <c:pt idx="14">
                  <c:v>12387.4</c:v>
                </c:pt>
                <c:pt idx="15">
                  <c:v>11518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65-49F6-80E8-539694EA5C05}"/>
            </c:ext>
          </c:extLst>
        </c:ser>
        <c:ser>
          <c:idx val="1"/>
          <c:order val="1"/>
          <c:tx>
            <c:strRef>
              <c:f>'PF 06123 OF(10C)'!$AS$1</c:f>
              <c:strCache>
                <c:ptCount val="1"/>
                <c:pt idx="0">
                  <c:v>G'' (Pa) 10C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'PF 06123 OF(10C)'!$AF$3:$AF$18</c:f>
              <c:numCache>
                <c:formatCode>General</c:formatCode>
                <c:ptCount val="16"/>
                <c:pt idx="0">
                  <c:v>628.31899999999996</c:v>
                </c:pt>
                <c:pt idx="1">
                  <c:v>396.44099999999997</c:v>
                </c:pt>
                <c:pt idx="2">
                  <c:v>250.14</c:v>
                </c:pt>
                <c:pt idx="3">
                  <c:v>157.827</c:v>
                </c:pt>
                <c:pt idx="4">
                  <c:v>99.581599999999995</c:v>
                </c:pt>
                <c:pt idx="5">
                  <c:v>62.831899999999997</c:v>
                </c:pt>
                <c:pt idx="6">
                  <c:v>39.643799999999999</c:v>
                </c:pt>
                <c:pt idx="7">
                  <c:v>25.0137</c:v>
                </c:pt>
                <c:pt idx="8">
                  <c:v>15.7828</c:v>
                </c:pt>
                <c:pt idx="9">
                  <c:v>9.9580900000000003</c:v>
                </c:pt>
                <c:pt idx="10">
                  <c:v>6.2831900000000003</c:v>
                </c:pt>
                <c:pt idx="11">
                  <c:v>3.96441</c:v>
                </c:pt>
                <c:pt idx="12">
                  <c:v>2.5013899999999998</c:v>
                </c:pt>
                <c:pt idx="13">
                  <c:v>1.5782700000000001</c:v>
                </c:pt>
                <c:pt idx="14">
                  <c:v>0.99581600000000003</c:v>
                </c:pt>
                <c:pt idx="15">
                  <c:v>0.62831899999999996</c:v>
                </c:pt>
              </c:numCache>
            </c:numRef>
          </c:xVal>
          <c:yVal>
            <c:numRef>
              <c:f>'PF 06123 OF(10C)'!$AS$3:$AS$18</c:f>
              <c:numCache>
                <c:formatCode>0</c:formatCode>
                <c:ptCount val="16"/>
                <c:pt idx="0">
                  <c:v>8359.6766666666663</c:v>
                </c:pt>
                <c:pt idx="1">
                  <c:v>7888.4066666666668</c:v>
                </c:pt>
                <c:pt idx="2">
                  <c:v>7251.84</c:v>
                </c:pt>
                <c:pt idx="3">
                  <c:v>6530.0366666666669</c:v>
                </c:pt>
                <c:pt idx="4">
                  <c:v>5935.6500000000005</c:v>
                </c:pt>
                <c:pt idx="5">
                  <c:v>5613.8666666666659</c:v>
                </c:pt>
                <c:pt idx="6">
                  <c:v>5075.2566666666671</c:v>
                </c:pt>
                <c:pt idx="7">
                  <c:v>4795.2933333333322</c:v>
                </c:pt>
                <c:pt idx="8">
                  <c:v>4371.22</c:v>
                </c:pt>
                <c:pt idx="9">
                  <c:v>4023.9866666666662</c:v>
                </c:pt>
                <c:pt idx="10">
                  <c:v>3674.9233333333336</c:v>
                </c:pt>
                <c:pt idx="11">
                  <c:v>3530.146666666667</c:v>
                </c:pt>
                <c:pt idx="12">
                  <c:v>3388.9733333333334</c:v>
                </c:pt>
                <c:pt idx="13">
                  <c:v>3243.3333333333335</c:v>
                </c:pt>
                <c:pt idx="14">
                  <c:v>2998.41</c:v>
                </c:pt>
                <c:pt idx="15">
                  <c:v>2822.2666666666664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65-49F6-80E8-539694EA5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35951"/>
        <c:axId val="1458120143"/>
      </c:scatterChart>
      <c:valAx>
        <c:axId val="1458135951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Título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20143"/>
        <c:crossesAt val="1.0000000000000002E-2"/>
        <c:crossBetween val="midCat"/>
      </c:valAx>
      <c:valAx>
        <c:axId val="1458120143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Título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35951"/>
        <c:crossesAt val="1.0000000000000002E-3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28726900875455"/>
          <c:y val="8.3918601775977034E-4"/>
          <c:w val="0.70916847075900591"/>
          <c:h val="0.1884340255334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5156715939756943"/>
          <c:y val="0.17808732223943816"/>
          <c:w val="0.7905439632545932"/>
          <c:h val="0.7141502624671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06123 OF(10C)'!$AU$1</c:f>
              <c:strCache>
                <c:ptCount val="1"/>
                <c:pt idx="0">
                  <c:v>tanδ 10C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'PF 06123 OF(10C)'!$AF$3:$AF$18</c:f>
              <c:numCache>
                <c:formatCode>General</c:formatCode>
                <c:ptCount val="16"/>
                <c:pt idx="0">
                  <c:v>628.31899999999996</c:v>
                </c:pt>
                <c:pt idx="1">
                  <c:v>396.44099999999997</c:v>
                </c:pt>
                <c:pt idx="2">
                  <c:v>250.14</c:v>
                </c:pt>
                <c:pt idx="3">
                  <c:v>157.827</c:v>
                </c:pt>
                <c:pt idx="4">
                  <c:v>99.581599999999995</c:v>
                </c:pt>
                <c:pt idx="5">
                  <c:v>62.831899999999997</c:v>
                </c:pt>
                <c:pt idx="6">
                  <c:v>39.643799999999999</c:v>
                </c:pt>
                <c:pt idx="7">
                  <c:v>25.0137</c:v>
                </c:pt>
                <c:pt idx="8">
                  <c:v>15.7828</c:v>
                </c:pt>
                <c:pt idx="9">
                  <c:v>9.9580900000000003</c:v>
                </c:pt>
                <c:pt idx="10">
                  <c:v>6.2831900000000003</c:v>
                </c:pt>
                <c:pt idx="11">
                  <c:v>3.96441</c:v>
                </c:pt>
                <c:pt idx="12">
                  <c:v>2.5013899999999998</c:v>
                </c:pt>
                <c:pt idx="13">
                  <c:v>1.5782700000000001</c:v>
                </c:pt>
                <c:pt idx="14">
                  <c:v>0.99581600000000003</c:v>
                </c:pt>
                <c:pt idx="15">
                  <c:v>0.62831899999999996</c:v>
                </c:pt>
              </c:numCache>
            </c:numRef>
          </c:xVal>
          <c:yVal>
            <c:numRef>
              <c:f>'PF 06123 OF(10C)'!$AU$3:$AU$18</c:f>
              <c:numCache>
                <c:formatCode>0.000</c:formatCode>
                <c:ptCount val="16"/>
                <c:pt idx="0">
                  <c:v>0.26533266666666666</c:v>
                </c:pt>
                <c:pt idx="1">
                  <c:v>0.26578833333333335</c:v>
                </c:pt>
                <c:pt idx="2">
                  <c:v>0.26147599999999999</c:v>
                </c:pt>
                <c:pt idx="3">
                  <c:v>0.25342433333333331</c:v>
                </c:pt>
                <c:pt idx="4">
                  <c:v>0.24636333333333335</c:v>
                </c:pt>
                <c:pt idx="5">
                  <c:v>0.249586</c:v>
                </c:pt>
                <c:pt idx="6">
                  <c:v>0.24050766666666665</c:v>
                </c:pt>
                <c:pt idx="7">
                  <c:v>0.24488333333333334</c:v>
                </c:pt>
                <c:pt idx="8">
                  <c:v>0.23730399999999999</c:v>
                </c:pt>
                <c:pt idx="9">
                  <c:v>0.23311233333333334</c:v>
                </c:pt>
                <c:pt idx="10">
                  <c:v>0.22812600000000002</c:v>
                </c:pt>
                <c:pt idx="11">
                  <c:v>0.23442566666666664</c:v>
                </c:pt>
                <c:pt idx="12">
                  <c:v>0.24199533333333334</c:v>
                </c:pt>
                <c:pt idx="13">
                  <c:v>0.24524000000000001</c:v>
                </c:pt>
                <c:pt idx="14">
                  <c:v>0.24182400000000001</c:v>
                </c:pt>
                <c:pt idx="15">
                  <c:v>0.24698733333333334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DF-44B6-ABF5-47A71A9C0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35951"/>
        <c:axId val="1458120143"/>
      </c:scatterChart>
      <c:valAx>
        <c:axId val="1458135951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Título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20143"/>
        <c:crossesAt val="1.0000000000000002E-2"/>
        <c:crossBetween val="midCat"/>
      </c:valAx>
      <c:valAx>
        <c:axId val="1458120143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Título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35951"/>
        <c:crossesAt val="1.0000000000000002E-3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928726900875455"/>
          <c:y val="8.3918601775977034E-4"/>
          <c:w val="0.70916847075900591"/>
          <c:h val="0.1884340255334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299424</xdr:colOff>
      <xdr:row>5</xdr:row>
      <xdr:rowOff>30829</xdr:rowOff>
    </xdr:from>
    <xdr:to>
      <xdr:col>10</xdr:col>
      <xdr:colOff>185989</xdr:colOff>
      <xdr:row>19</xdr:row>
      <xdr:rowOff>74329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DB41B0-B9C5-44CD-A287-6E93CDE02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353784</xdr:colOff>
      <xdr:row>5</xdr:row>
      <xdr:rowOff>27654</xdr:rowOff>
    </xdr:from>
    <xdr:to>
      <xdr:col>3</xdr:col>
      <xdr:colOff>200434</xdr:colOff>
      <xdr:row>19</xdr:row>
      <xdr:rowOff>64804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A79E40-F88E-4FB9-BB02-612B10387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774506</xdr:colOff>
      <xdr:row>5</xdr:row>
      <xdr:rowOff>30829</xdr:rowOff>
    </xdr:from>
    <xdr:to>
      <xdr:col>6</xdr:col>
      <xdr:colOff>797142</xdr:colOff>
      <xdr:row>19</xdr:row>
      <xdr:rowOff>74329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AE8FF0-E594-49F6-9B01-B9E9AA80C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1236</xdr:colOff>
      <xdr:row>5</xdr:row>
      <xdr:rowOff>27654</xdr:rowOff>
    </xdr:from>
    <xdr:to>
      <xdr:col>13</xdr:col>
      <xdr:colOff>1000411</xdr:colOff>
      <xdr:row>19</xdr:row>
      <xdr:rowOff>71154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349730-EDF9-45D5-8D88-74DF470C5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430971</xdr:colOff>
      <xdr:row>30</xdr:row>
      <xdr:rowOff>27213</xdr:rowOff>
    </xdr:from>
    <xdr:to>
      <xdr:col>5</xdr:col>
      <xdr:colOff>792388</xdr:colOff>
      <xdr:row>52</xdr:row>
      <xdr:rowOff>55666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FEC3535-C7D0-4184-982F-C909FF500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770722</xdr:colOff>
      <xdr:row>30</xdr:row>
      <xdr:rowOff>160109</xdr:rowOff>
    </xdr:from>
    <xdr:to>
      <xdr:col>13</xdr:col>
      <xdr:colOff>925286</xdr:colOff>
      <xdr:row>51</xdr:row>
      <xdr:rowOff>93311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652064C-86C2-44A8-A5EB-035924EF4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463550</xdr:colOff>
      <xdr:row>20</xdr:row>
      <xdr:rowOff>96837</xdr:rowOff>
    </xdr:from>
    <xdr:to>
      <xdr:col>45</xdr:col>
      <xdr:colOff>654050</xdr:colOff>
      <xdr:row>35</xdr:row>
      <xdr:rowOff>125412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2200EA-B7A0-42D5-A0D8-27F2742C6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209550</xdr:colOff>
      <xdr:row>19</xdr:row>
      <xdr:rowOff>114300</xdr:rowOff>
    </xdr:from>
    <xdr:to>
      <xdr:col>52</xdr:col>
      <xdr:colOff>200025</xdr:colOff>
      <xdr:row>34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F0C576-6756-4F6E-9ADE-091B513D0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27341502-my.sharepoint.com/personal/lorenapineiro_quescrem_es/Documents/REOMETRO/Data/KEFIR/Producto%20final%20OK%20vs%20bloqueado/20230209%20k&#233;fir%20arenosidad.xlsx" TargetMode="External"/><Relationship Id="rId1" Type="http://schemas.openxmlformats.org/officeDocument/2006/relationships/externalLinkPath" Target="/personal/lorenapineiro_quescrem_es/Documents/REOMETRO/Data/KEFIR/Producto%20final%20OK%20vs%20bloqueado/20230209%20k&#233;fir%20arenos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F Kefir 00423 OK OA(10C)"/>
      <sheetName val="PF Kefir 00423 OK OF(10C)"/>
      <sheetName val="00423 OF(50C)"/>
      <sheetName val="00423 OF (70C)"/>
      <sheetName val="PF Kefir 24322 OA(10C)"/>
      <sheetName val="24322 OF(10C)"/>
      <sheetName val="24322 OF(50C)"/>
      <sheetName val="24322 OF (70C)"/>
      <sheetName val="PF 20822 prueba Lu OA(10C)"/>
      <sheetName val="PF Kefir 20822 OF(10C)"/>
      <sheetName val="20822 OF(50C)"/>
      <sheetName val="20822 OF (70C)"/>
      <sheetName val="PF 03923 arenos OA(10C)"/>
      <sheetName val="PF 03923 arenos OF(10C)"/>
      <sheetName val="PF 03923 arenos OF(50C)"/>
      <sheetName val="PF 03923 arenos OF (70C)"/>
      <sheetName val="Prod final (frío)"/>
      <sheetName val="PF 06123 OA(10C)"/>
      <sheetName val="PF 06123 OF(10C)"/>
      <sheetName val="PF 06123 OF(50C)"/>
      <sheetName val="PF 06123 OF (70C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C1" t="str">
            <v>γcrit (%)</v>
          </cell>
          <cell r="E1" t="str">
            <v>σcrit (Pa)</v>
          </cell>
          <cell r="G1" t="str">
            <v>G* max (Pa)</v>
          </cell>
          <cell r="K1" t="str">
            <v>tanδ (-)</v>
          </cell>
        </row>
        <row r="2">
          <cell r="B2" t="str">
            <v>00423 OK</v>
          </cell>
          <cell r="C2">
            <v>0.46034450000000005</v>
          </cell>
          <cell r="D2">
            <v>7.2725225338255067E-2</v>
          </cell>
          <cell r="E2">
            <v>85.7821</v>
          </cell>
          <cell r="F2">
            <v>4.2891050000000002</v>
          </cell>
          <cell r="G2">
            <v>18869.75</v>
          </cell>
          <cell r="H2">
            <v>2980.3843720231785</v>
          </cell>
          <cell r="K2">
            <v>0.226247</v>
          </cell>
          <cell r="L2">
            <v>2.3603224356007011E-3</v>
          </cell>
        </row>
        <row r="3">
          <cell r="B3" t="str">
            <v>24322 entre bloq</v>
          </cell>
          <cell r="C3">
            <v>0.53703699999999999</v>
          </cell>
          <cell r="D3">
            <v>5.3881536726414639E-3</v>
          </cell>
          <cell r="E3">
            <v>63.113999999999997</v>
          </cell>
          <cell r="F3">
            <v>3.1556999999999999</v>
          </cell>
          <cell r="G3">
            <v>11752.85</v>
          </cell>
          <cell r="H3">
            <v>117.87470042379799</v>
          </cell>
          <cell r="K3">
            <v>0.22172449999999999</v>
          </cell>
          <cell r="L3">
            <v>5.7346359954229436E-4</v>
          </cell>
        </row>
        <row r="4">
          <cell r="B4" t="str">
            <v>20822 prueba Lu</v>
          </cell>
          <cell r="C4">
            <v>0.66453249999999997</v>
          </cell>
          <cell r="D4">
            <v>1.5746560910243214E-2</v>
          </cell>
          <cell r="E4">
            <v>100.0205</v>
          </cell>
          <cell r="F4">
            <v>5.0010250000000003</v>
          </cell>
          <cell r="G4">
            <v>15055.400000000001</v>
          </cell>
          <cell r="H4">
            <v>356.66466043049434</v>
          </cell>
          <cell r="K4">
            <v>0.21216099999999999</v>
          </cell>
          <cell r="L4">
            <v>1.7041273426595764E-3</v>
          </cell>
        </row>
        <row r="5">
          <cell r="B5" t="str">
            <v>03923 arenoso</v>
          </cell>
          <cell r="C5">
            <v>0.44399650000000002</v>
          </cell>
          <cell r="D5">
            <v>1.1160266327467274E-2</v>
          </cell>
          <cell r="E5">
            <v>158.49299999999999</v>
          </cell>
          <cell r="F5">
            <v>7.9246499999999997</v>
          </cell>
          <cell r="G5">
            <v>35708.199999999997</v>
          </cell>
          <cell r="H5">
            <v>897.45992668196925</v>
          </cell>
          <cell r="K5">
            <v>0.227349</v>
          </cell>
          <cell r="L5">
            <v>6.0104076400857771E-4</v>
          </cell>
        </row>
        <row r="6">
          <cell r="B6">
            <v>6123</v>
          </cell>
          <cell r="C6">
            <v>0.51523699999999995</v>
          </cell>
          <cell r="D6">
            <v>3.0500343899700504E-2</v>
          </cell>
          <cell r="E6">
            <v>85.784500000000008</v>
          </cell>
          <cell r="F6">
            <v>4.289225000000001</v>
          </cell>
          <cell r="G6">
            <v>16678.75</v>
          </cell>
          <cell r="H6">
            <v>987.05035585830274</v>
          </cell>
          <cell r="K6">
            <v>0.24064099999999999</v>
          </cell>
          <cell r="L6">
            <v>6.8023672350145208E-4</v>
          </cell>
        </row>
        <row r="31">
          <cell r="C31" t="str">
            <v>G0' (kPa)</v>
          </cell>
          <cell r="E31" t="str">
            <v>G0'' (kPa)</v>
          </cell>
          <cell r="G31" t="str">
            <v>n'</v>
          </cell>
          <cell r="I31" t="str">
            <v>n''</v>
          </cell>
        </row>
        <row r="32">
          <cell r="B32" t="str">
            <v>00423 OK (10C)</v>
          </cell>
          <cell r="C32">
            <v>17.419091211434072</v>
          </cell>
          <cell r="D32">
            <v>1.0358845205585788E-2</v>
          </cell>
          <cell r="E32">
            <v>3.9104257107291631</v>
          </cell>
          <cell r="F32">
            <v>3.0456269711179172E-2</v>
          </cell>
          <cell r="G32">
            <v>0.13794133839455669</v>
          </cell>
          <cell r="H32">
            <v>3.7348543362544464E-4</v>
          </cell>
          <cell r="I32">
            <v>0.14496147026488637</v>
          </cell>
          <cell r="J32">
            <v>4.8914823240386136E-3</v>
          </cell>
        </row>
        <row r="33">
          <cell r="B33" t="str">
            <v>00423 OK (50C)</v>
          </cell>
          <cell r="C33">
            <v>0.57930094077833938</v>
          </cell>
          <cell r="D33">
            <v>8.5904776400171894E-3</v>
          </cell>
          <cell r="E33">
            <v>5.1501267722664605E-2</v>
          </cell>
          <cell r="F33">
            <v>6.2862692746457442E-3</v>
          </cell>
          <cell r="G33">
            <v>8.908560887250476E-2</v>
          </cell>
          <cell r="H33">
            <v>9.3132421782437039E-3</v>
          </cell>
          <cell r="I33">
            <v>0.38220153724527983</v>
          </cell>
          <cell r="J33">
            <v>7.6658952244193043E-2</v>
          </cell>
        </row>
        <row r="34">
          <cell r="B34" t="str">
            <v>00423 OK (70C)</v>
          </cell>
          <cell r="C34">
            <v>0.74500385047340911</v>
          </cell>
          <cell r="D34">
            <v>1.4901666933391434E-2</v>
          </cell>
          <cell r="E34">
            <v>7.9431753879939296E-2</v>
          </cell>
          <cell r="F34">
            <v>1.1283869718057187E-3</v>
          </cell>
          <cell r="G34">
            <v>0.12377655859641983</v>
          </cell>
          <cell r="H34">
            <v>1.3540009459199634E-2</v>
          </cell>
          <cell r="I34">
            <v>0.28788627460827521</v>
          </cell>
          <cell r="J34">
            <v>9.6162676823995461E-3</v>
          </cell>
        </row>
        <row r="36">
          <cell r="B36" t="str">
            <v>24322 entre bloq (10C)</v>
          </cell>
          <cell r="C36">
            <v>11.468767427190476</v>
          </cell>
          <cell r="D36">
            <v>3.1032530596144362E-2</v>
          </cell>
          <cell r="E36">
            <v>2.3908160615629157</v>
          </cell>
          <cell r="F36">
            <v>2.1083984149591922E-2</v>
          </cell>
          <cell r="G36">
            <v>0.12901114690504698</v>
          </cell>
          <cell r="H36">
            <v>1.6993712429257397E-3</v>
          </cell>
          <cell r="I36">
            <v>0.14834925947515004</v>
          </cell>
          <cell r="J36">
            <v>5.5385277325455673E-3</v>
          </cell>
        </row>
        <row r="37">
          <cell r="B37" t="str">
            <v>24322 entre bloq (50C)</v>
          </cell>
          <cell r="C37">
            <v>0.67564603741501572</v>
          </cell>
          <cell r="D37">
            <v>1.4236762561788352E-2</v>
          </cell>
          <cell r="E37">
            <v>0.1498127418343084</v>
          </cell>
          <cell r="F37">
            <v>4.3685183705638175E-3</v>
          </cell>
          <cell r="G37">
            <v>0.16803996181651637</v>
          </cell>
          <cell r="H37">
            <v>1.3233655546112293E-2</v>
          </cell>
          <cell r="I37">
            <v>0.18931597956723734</v>
          </cell>
          <cell r="J37">
            <v>1.8313579255845019E-2</v>
          </cell>
        </row>
        <row r="38">
          <cell r="B38" t="str">
            <v>24322 entre bloq (70C)</v>
          </cell>
          <cell r="C38">
            <v>0.64705688544125217</v>
          </cell>
          <cell r="D38">
            <v>6.5541300234543687E-3</v>
          </cell>
          <cell r="E38">
            <v>7.3203377068918163E-2</v>
          </cell>
          <cell r="F38">
            <v>1.7296338752195042E-3</v>
          </cell>
          <cell r="G38">
            <v>0.1107542386075247</v>
          </cell>
          <cell r="H38">
            <v>6.8567011753167218E-3</v>
          </cell>
          <cell r="I38">
            <v>0.29179481982377992</v>
          </cell>
          <cell r="J38">
            <v>1.5994316974172005E-2</v>
          </cell>
        </row>
        <row r="40">
          <cell r="B40" t="str">
            <v>20822 prueba Lu (10C)</v>
          </cell>
          <cell r="C40">
            <v>12.776884280528016</v>
          </cell>
          <cell r="D40">
            <v>2.1908656057497759E-2</v>
          </cell>
          <cell r="E40">
            <v>2.5591656473272706</v>
          </cell>
          <cell r="F40">
            <v>1.5114774487325644E-2</v>
          </cell>
          <cell r="G40">
            <v>0.1304496602674074</v>
          </cell>
          <cell r="H40">
            <v>1.0769079781617452E-3</v>
          </cell>
          <cell r="I40">
            <v>0.15418721261896995</v>
          </cell>
          <cell r="J40">
            <v>3.7092925976898545E-3</v>
          </cell>
        </row>
        <row r="41">
          <cell r="B41" t="str">
            <v>20822 prueba Lu (50C)</v>
          </cell>
          <cell r="C41">
            <v>0.6787182404182529</v>
          </cell>
          <cell r="D41">
            <v>1.8089957620600849E-2</v>
          </cell>
          <cell r="E41">
            <v>0.16000479395708803</v>
          </cell>
          <cell r="F41">
            <v>9.8227934378858806E-4</v>
          </cell>
          <cell r="G41">
            <v>0.18293800260317256</v>
          </cell>
          <cell r="H41">
            <v>1.6739244268752455E-2</v>
          </cell>
          <cell r="I41">
            <v>0.20497476584169574</v>
          </cell>
          <cell r="J41">
            <v>3.8555810308458713E-3</v>
          </cell>
        </row>
        <row r="42">
          <cell r="B42" t="str">
            <v>20822 prueba Lu (70C)</v>
          </cell>
          <cell r="C42">
            <v>0.83144265968152964</v>
          </cell>
          <cell r="D42">
            <v>9.2870862421251133E-3</v>
          </cell>
          <cell r="E42">
            <v>0.12485607354251911</v>
          </cell>
          <cell r="F42">
            <v>2.5183499359153032E-3</v>
          </cell>
          <cell r="G42">
            <v>0.12685008081523708</v>
          </cell>
          <cell r="H42">
            <v>7.5611840203878124E-3</v>
          </cell>
          <cell r="I42">
            <v>0.2587726730518547</v>
          </cell>
          <cell r="J42">
            <v>1.3653658516781566E-2</v>
          </cell>
        </row>
        <row r="44">
          <cell r="B44" t="str">
            <v>03923 arenoso (10C)</v>
          </cell>
          <cell r="C44">
            <v>29.024880872266539</v>
          </cell>
          <cell r="D44">
            <v>4.461866906415049E-2</v>
          </cell>
          <cell r="E44">
            <v>6.6139024280804186</v>
          </cell>
          <cell r="F44">
            <v>7.2156362968034501E-2</v>
          </cell>
          <cell r="G44">
            <v>0.13567771558063191</v>
          </cell>
          <cell r="H44">
            <v>9.6545933029611479E-4</v>
          </cell>
          <cell r="I44">
            <v>0.14008030219328374</v>
          </cell>
          <cell r="J44">
            <v>6.8517998667282469E-3</v>
          </cell>
        </row>
        <row r="45">
          <cell r="B45" t="str">
            <v>03923 arenoso (50C)</v>
          </cell>
          <cell r="C45">
            <v>1.452004092374549</v>
          </cell>
          <cell r="D45">
            <v>8.6923487689510345E-2</v>
          </cell>
          <cell r="E45">
            <v>0.27480342656922102</v>
          </cell>
          <cell r="F45">
            <v>1.9678256671349783E-2</v>
          </cell>
          <cell r="G45">
            <v>0.1902403259771652</v>
          </cell>
          <cell r="H45">
            <v>3.7597340143038949E-2</v>
          </cell>
          <cell r="I45">
            <v>0.24476123412377082</v>
          </cell>
          <cell r="J45">
            <v>4.4973045225352788E-2</v>
          </cell>
        </row>
        <row r="46">
          <cell r="B46" t="str">
            <v>03923 arenoso (70C)</v>
          </cell>
          <cell r="C46">
            <v>1.6102305345829437</v>
          </cell>
          <cell r="D46">
            <v>1.0939717598552501E-2</v>
          </cell>
          <cell r="E46">
            <v>0.16878074029144746</v>
          </cell>
          <cell r="F46">
            <v>5.6261715611690254E-3</v>
          </cell>
          <cell r="G46">
            <v>8.0366390184137979E-2</v>
          </cell>
          <cell r="H46">
            <v>4.5989711597451367E-3</v>
          </cell>
          <cell r="I46">
            <v>0.26057219416867539</v>
          </cell>
          <cell r="J46">
            <v>2.2564863804328362E-2</v>
          </cell>
        </row>
        <row r="48">
          <cell r="B48" t="str">
            <v>6123 (10C)</v>
          </cell>
          <cell r="C48">
            <v>12.340978263493684</v>
          </cell>
          <cell r="D48">
            <v>1.3780317184344384E-2</v>
          </cell>
          <cell r="E48">
            <v>2.9020190196782041</v>
          </cell>
          <cell r="F48">
            <v>1.8697209306830161E-2</v>
          </cell>
          <cell r="G48">
            <v>0.14664887240638638</v>
          </cell>
          <cell r="H48">
            <v>7.0128967507237995E-4</v>
          </cell>
          <cell r="I48">
            <v>0.16018539812213761</v>
          </cell>
          <cell r="J48">
            <v>4.0463584615758582E-3</v>
          </cell>
        </row>
        <row r="49">
          <cell r="B49" t="str">
            <v>06123 (50C)</v>
          </cell>
          <cell r="C49">
            <v>0.59011397873214699</v>
          </cell>
          <cell r="D49">
            <v>1.051264721647685E-2</v>
          </cell>
          <cell r="E49">
            <v>0.12023685284185021</v>
          </cell>
          <cell r="F49">
            <v>7.4587486837986265E-3</v>
          </cell>
          <cell r="G49">
            <v>0.16586476213899304</v>
          </cell>
          <cell r="H49">
            <v>1.1188297517995284E-2</v>
          </cell>
          <cell r="I49">
            <v>0.26999155886635806</v>
          </cell>
          <cell r="J49">
            <v>3.8959752778383525E-2</v>
          </cell>
        </row>
        <row r="50">
          <cell r="B50" t="str">
            <v>06123 (70C)</v>
          </cell>
          <cell r="C50">
            <v>0.52945637845970928</v>
          </cell>
          <cell r="D50">
            <v>5.5336986156800209E-3</v>
          </cell>
          <cell r="E50">
            <v>6.4212140099654494E-2</v>
          </cell>
          <cell r="F50">
            <v>1.5742582869304167E-3</v>
          </cell>
          <cell r="G50">
            <v>0.10693549191517854</v>
          </cell>
          <cell r="H50">
            <v>7.0750245375345846E-3</v>
          </cell>
          <cell r="I50">
            <v>0.29332872033895802</v>
          </cell>
          <cell r="J50">
            <v>1.6595925491953562E-2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5AEB-6F61-4EC2-8010-FE38E630A4F1}">
  <sheetPr>
    <tabColor rgb="FF0000FF"/>
  </sheetPr>
  <dimension ref="A1:N28"/>
  <sheetViews>
    <sheetView tabSelected="1" zoomScale="70" zoomScaleNormal="70" workbookViewId="0">
      <pane ySplit="1" topLeftCell="A2" activePane="bottomLeft" state="frozen"/>
      <selection pane="bottomLeft" activeCell="S40" sqref="S40"/>
    </sheetView>
  </sheetViews>
  <sheetFormatPr baseColWidth="10" defaultRowHeight="14.5" x14ac:dyDescent="0.35"/>
  <cols>
    <col min="1" max="1" width="10.90625" style="35"/>
    <col min="2" max="2" width="21.54296875" style="35" bestFit="1" customWidth="1"/>
    <col min="3" max="3" width="10.90625" style="35"/>
    <col min="4" max="4" width="11.54296875" style="35" customWidth="1"/>
    <col min="5" max="5" width="12.453125" style="35" bestFit="1" customWidth="1"/>
    <col min="6" max="6" width="11.54296875" style="35" bestFit="1" customWidth="1"/>
    <col min="7" max="7" width="15.453125" style="35" bestFit="1" customWidth="1"/>
    <col min="8" max="8" width="14.453125" style="35" bestFit="1" customWidth="1"/>
    <col min="9" max="10" width="11.54296875" style="35" bestFit="1" customWidth="1"/>
    <col min="11" max="13" width="10.90625" style="35"/>
    <col min="14" max="14" width="16" style="35" bestFit="1" customWidth="1"/>
    <col min="15" max="16384" width="10.90625" style="35"/>
  </cols>
  <sheetData>
    <row r="1" spans="1:14" ht="43.5" x14ac:dyDescent="0.35">
      <c r="A1" s="29" t="s">
        <v>43</v>
      </c>
      <c r="B1" s="30" t="s">
        <v>44</v>
      </c>
      <c r="C1" s="31" t="s">
        <v>45</v>
      </c>
      <c r="D1" s="32" t="s">
        <v>30</v>
      </c>
      <c r="E1" s="31" t="s">
        <v>46</v>
      </c>
      <c r="F1" s="31" t="s">
        <v>28</v>
      </c>
      <c r="G1" s="33" t="s">
        <v>47</v>
      </c>
      <c r="H1" s="31" t="s">
        <v>26</v>
      </c>
      <c r="I1" s="34" t="s">
        <v>48</v>
      </c>
      <c r="J1" s="34" t="s">
        <v>30</v>
      </c>
      <c r="K1" s="32" t="s">
        <v>49</v>
      </c>
      <c r="L1" s="32" t="s">
        <v>26</v>
      </c>
      <c r="M1" s="30" t="s">
        <v>50</v>
      </c>
      <c r="N1" s="30" t="s">
        <v>26</v>
      </c>
    </row>
    <row r="2" spans="1:14" x14ac:dyDescent="0.35">
      <c r="B2" s="35">
        <v>6123</v>
      </c>
      <c r="C2" s="36">
        <v>0.51523699999999995</v>
      </c>
      <c r="D2" s="36">
        <v>3.0500343899700504E-2</v>
      </c>
      <c r="E2" s="37">
        <v>85.784500000000008</v>
      </c>
      <c r="F2" s="37">
        <v>4.289225000000001</v>
      </c>
      <c r="G2" s="37">
        <v>16678.75</v>
      </c>
      <c r="H2" s="37">
        <v>987.05035585830274</v>
      </c>
      <c r="I2" s="36">
        <v>3.2373300000000001E-2</v>
      </c>
      <c r="J2" s="36">
        <v>1.9164007983717808E-3</v>
      </c>
      <c r="K2" s="36">
        <v>0.24064099999999999</v>
      </c>
      <c r="L2" s="36">
        <v>6.8023672350145208E-4</v>
      </c>
      <c r="M2" s="37">
        <v>2654.5050000000001</v>
      </c>
      <c r="N2" s="37">
        <v>157.09791357621532</v>
      </c>
    </row>
    <row r="3" spans="1:14" x14ac:dyDescent="0.35">
      <c r="C3" s="36"/>
      <c r="D3" s="36"/>
      <c r="E3" s="37"/>
      <c r="F3" s="37"/>
      <c r="G3" s="37"/>
      <c r="H3" s="37"/>
      <c r="I3" s="36"/>
      <c r="J3" s="36"/>
      <c r="K3" s="36"/>
      <c r="L3" s="36"/>
      <c r="M3" s="37"/>
      <c r="N3" s="37"/>
    </row>
    <row r="4" spans="1:14" x14ac:dyDescent="0.35">
      <c r="C4" s="36"/>
      <c r="D4" s="36"/>
      <c r="E4" s="37"/>
      <c r="F4" s="37"/>
      <c r="G4" s="37"/>
      <c r="H4" s="37"/>
      <c r="I4" s="36"/>
      <c r="J4" s="36"/>
      <c r="K4" s="36"/>
      <c r="L4" s="36"/>
      <c r="M4" s="37"/>
      <c r="N4" s="37"/>
    </row>
    <row r="5" spans="1:14" x14ac:dyDescent="0.35">
      <c r="C5" s="36"/>
      <c r="D5" s="36"/>
      <c r="E5" s="37"/>
      <c r="F5" s="37"/>
      <c r="G5" s="37"/>
      <c r="H5" s="37"/>
      <c r="I5" s="36"/>
      <c r="J5" s="36"/>
      <c r="K5" s="36"/>
      <c r="L5" s="36"/>
      <c r="M5" s="37"/>
      <c r="N5" s="37"/>
    </row>
    <row r="6" spans="1:14" x14ac:dyDescent="0.35">
      <c r="C6" s="36"/>
      <c r="D6" s="36"/>
      <c r="E6" s="37"/>
      <c r="F6" s="37"/>
      <c r="G6" s="37"/>
      <c r="H6" s="37"/>
      <c r="I6" s="36"/>
      <c r="J6" s="36"/>
      <c r="K6" s="36"/>
      <c r="L6" s="36"/>
      <c r="M6" s="37"/>
      <c r="N6" s="37"/>
    </row>
    <row r="7" spans="1:14" x14ac:dyDescent="0.35">
      <c r="C7" s="36"/>
      <c r="D7" s="36"/>
      <c r="E7" s="37"/>
      <c r="F7" s="37"/>
      <c r="G7" s="37"/>
      <c r="H7" s="37"/>
      <c r="I7" s="36"/>
      <c r="J7" s="36"/>
      <c r="K7" s="36"/>
      <c r="L7" s="36"/>
      <c r="M7" s="37"/>
      <c r="N7" s="37"/>
    </row>
    <row r="8" spans="1:14" x14ac:dyDescent="0.35">
      <c r="C8" s="36"/>
      <c r="D8" s="36"/>
      <c r="E8" s="37"/>
      <c r="F8" s="37"/>
      <c r="G8" s="37"/>
      <c r="H8" s="37"/>
      <c r="I8" s="36"/>
      <c r="J8" s="36"/>
      <c r="K8" s="36"/>
      <c r="L8" s="36"/>
      <c r="M8" s="37"/>
      <c r="N8" s="37"/>
    </row>
    <row r="9" spans="1:14" x14ac:dyDescent="0.35">
      <c r="C9" s="36"/>
      <c r="D9" s="36"/>
      <c r="E9" s="37"/>
      <c r="F9" s="37"/>
      <c r="G9" s="37"/>
      <c r="H9" s="37"/>
      <c r="I9" s="36"/>
      <c r="J9" s="36"/>
      <c r="K9" s="36"/>
      <c r="L9" s="36"/>
      <c r="M9" s="37"/>
      <c r="N9" s="37"/>
    </row>
    <row r="10" spans="1:14" x14ac:dyDescent="0.35">
      <c r="C10" s="36"/>
      <c r="D10" s="36"/>
      <c r="E10" s="37"/>
      <c r="F10" s="37"/>
      <c r="G10" s="37"/>
      <c r="H10" s="37"/>
      <c r="I10" s="36"/>
      <c r="J10" s="36"/>
      <c r="K10" s="36"/>
      <c r="L10" s="36"/>
      <c r="M10" s="37"/>
      <c r="N10" s="37"/>
    </row>
    <row r="11" spans="1:14" x14ac:dyDescent="0.35">
      <c r="C11" s="36"/>
      <c r="D11" s="36"/>
      <c r="E11" s="37"/>
      <c r="F11" s="37"/>
      <c r="G11" s="37"/>
      <c r="H11" s="37"/>
      <c r="I11" s="36"/>
      <c r="J11" s="36"/>
      <c r="K11" s="36"/>
      <c r="L11" s="36"/>
      <c r="M11" s="37"/>
      <c r="N11" s="37"/>
    </row>
    <row r="12" spans="1:14" x14ac:dyDescent="0.35">
      <c r="C12" s="36"/>
      <c r="D12" s="36"/>
      <c r="E12" s="37"/>
      <c r="F12" s="37"/>
      <c r="G12" s="37"/>
      <c r="H12" s="37"/>
      <c r="I12" s="36"/>
      <c r="J12" s="36"/>
      <c r="K12" s="36"/>
      <c r="L12" s="36"/>
      <c r="M12" s="37"/>
      <c r="N12" s="37"/>
    </row>
    <row r="13" spans="1:14" x14ac:dyDescent="0.35">
      <c r="C13" s="36"/>
      <c r="D13" s="36"/>
      <c r="E13" s="37"/>
      <c r="F13" s="37"/>
      <c r="G13" s="37"/>
      <c r="H13" s="37"/>
      <c r="I13" s="36"/>
      <c r="J13" s="36"/>
      <c r="K13" s="36"/>
      <c r="L13" s="36"/>
      <c r="M13" s="37"/>
      <c r="N13" s="37"/>
    </row>
    <row r="21" spans="1:13" x14ac:dyDescent="0.3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22" spans="1:13" x14ac:dyDescent="0.3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6" spans="1:13" x14ac:dyDescent="0.35">
      <c r="B26" s="38"/>
    </row>
    <row r="27" spans="1:13" ht="29" x14ac:dyDescent="0.35">
      <c r="A27" s="39" t="s">
        <v>43</v>
      </c>
      <c r="B27" s="30" t="s">
        <v>51</v>
      </c>
      <c r="C27" s="40" t="s">
        <v>37</v>
      </c>
      <c r="D27" s="40" t="s">
        <v>26</v>
      </c>
      <c r="E27" s="40" t="s">
        <v>39</v>
      </c>
      <c r="F27" s="40" t="s">
        <v>26</v>
      </c>
      <c r="G27" s="40" t="s">
        <v>52</v>
      </c>
      <c r="H27" s="40" t="s">
        <v>26</v>
      </c>
      <c r="I27" s="40" t="s">
        <v>53</v>
      </c>
      <c r="J27" s="40" t="s">
        <v>26</v>
      </c>
    </row>
    <row r="28" spans="1:13" x14ac:dyDescent="0.35">
      <c r="B28" s="35" t="s">
        <v>54</v>
      </c>
      <c r="C28" s="35">
        <v>12.340978263493684</v>
      </c>
      <c r="D28" s="35">
        <v>1.3780317184344384E-2</v>
      </c>
      <c r="E28" s="35">
        <v>2.9020190196782041</v>
      </c>
      <c r="F28" s="35">
        <v>1.8697209306830161E-2</v>
      </c>
      <c r="G28" s="35">
        <v>0.14664887240638638</v>
      </c>
      <c r="H28" s="35">
        <v>7.0128967507237995E-4</v>
      </c>
      <c r="I28" s="35">
        <v>0.16018539812213761</v>
      </c>
      <c r="J28" s="35">
        <v>4.0463584615758582E-3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22F1-AFC2-41F7-ABD4-86EF992433B3}">
  <dimension ref="A1:AS55"/>
  <sheetViews>
    <sheetView topLeftCell="AC1" zoomScaleNormal="100" workbookViewId="0">
      <selection activeCell="AR32" activeCellId="1" sqref="AG32:AP32 AR32:AS32"/>
    </sheetView>
  </sheetViews>
  <sheetFormatPr baseColWidth="10" defaultRowHeight="14.5" x14ac:dyDescent="0.35"/>
  <cols>
    <col min="34" max="34" width="14.1796875" bestFit="1" customWidth="1"/>
    <col min="40" max="40" width="14.1796875" bestFit="1" customWidth="1"/>
  </cols>
  <sheetData>
    <row r="1" spans="1:45" ht="43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0</v>
      </c>
      <c r="P1" s="14" t="s">
        <v>1</v>
      </c>
      <c r="Q1" s="14" t="s">
        <v>2</v>
      </c>
      <c r="R1" s="14" t="s">
        <v>3</v>
      </c>
      <c r="S1" s="14" t="s">
        <v>4</v>
      </c>
      <c r="T1" s="14" t="s">
        <v>5</v>
      </c>
      <c r="U1" s="14" t="s">
        <v>6</v>
      </c>
      <c r="V1" s="14" t="s">
        <v>7</v>
      </c>
      <c r="W1" s="14" t="s">
        <v>8</v>
      </c>
      <c r="X1" s="14" t="s">
        <v>9</v>
      </c>
      <c r="Y1" s="14" t="s">
        <v>10</v>
      </c>
      <c r="Z1" s="14" t="s">
        <v>11</v>
      </c>
      <c r="AA1" s="14" t="s">
        <v>12</v>
      </c>
      <c r="AB1" s="14" t="s">
        <v>13</v>
      </c>
      <c r="AC1" s="10" t="s">
        <v>25</v>
      </c>
      <c r="AD1" s="9" t="s">
        <v>26</v>
      </c>
      <c r="AE1" s="9" t="s">
        <v>27</v>
      </c>
      <c r="AF1" s="9" t="s">
        <v>26</v>
      </c>
      <c r="AG1" s="6" t="s">
        <v>8</v>
      </c>
      <c r="AH1" s="6" t="s">
        <v>26</v>
      </c>
      <c r="AI1" s="6" t="s">
        <v>11</v>
      </c>
      <c r="AJ1" s="9" t="s">
        <v>28</v>
      </c>
      <c r="AK1" s="8" t="s">
        <v>29</v>
      </c>
      <c r="AL1" s="6" t="s">
        <v>26</v>
      </c>
      <c r="AM1" s="7" t="s">
        <v>10</v>
      </c>
      <c r="AN1" s="7" t="s">
        <v>30</v>
      </c>
      <c r="AO1" s="6" t="s">
        <v>2</v>
      </c>
      <c r="AP1" s="6" t="s">
        <v>26</v>
      </c>
      <c r="AQ1" s="11" t="s">
        <v>31</v>
      </c>
      <c r="AR1" s="5" t="s">
        <v>13</v>
      </c>
      <c r="AS1" s="5" t="s">
        <v>26</v>
      </c>
    </row>
    <row r="2" spans="1:45" x14ac:dyDescent="0.35">
      <c r="A2" s="12" t="s">
        <v>14</v>
      </c>
      <c r="B2" s="12" t="s">
        <v>14</v>
      </c>
      <c r="C2" s="12"/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14</v>
      </c>
      <c r="K2" s="12" t="s">
        <v>21</v>
      </c>
      <c r="L2" s="12" t="s">
        <v>14</v>
      </c>
      <c r="M2" s="12" t="s">
        <v>22</v>
      </c>
      <c r="N2" s="12" t="s">
        <v>23</v>
      </c>
      <c r="O2" s="14" t="s">
        <v>14</v>
      </c>
      <c r="P2" s="14" t="s">
        <v>14</v>
      </c>
      <c r="Q2" s="14"/>
      <c r="R2" s="14" t="s">
        <v>15</v>
      </c>
      <c r="S2" s="14" t="s">
        <v>16</v>
      </c>
      <c r="T2" s="14" t="s">
        <v>17</v>
      </c>
      <c r="U2" s="14" t="s">
        <v>18</v>
      </c>
      <c r="V2" s="14" t="s">
        <v>19</v>
      </c>
      <c r="W2" s="14" t="s">
        <v>20</v>
      </c>
      <c r="X2" s="14" t="s">
        <v>14</v>
      </c>
      <c r="Y2" s="14" t="s">
        <v>21</v>
      </c>
      <c r="Z2" s="14" t="s">
        <v>14</v>
      </c>
      <c r="AA2" s="14" t="s">
        <v>22</v>
      </c>
      <c r="AB2" s="14" t="s">
        <v>23</v>
      </c>
      <c r="AC2" s="4" t="s">
        <v>14</v>
      </c>
      <c r="AE2" s="3" t="s">
        <v>14</v>
      </c>
      <c r="AG2" t="s">
        <v>20</v>
      </c>
      <c r="AI2" t="s">
        <v>14</v>
      </c>
      <c r="AK2" s="2" t="s">
        <v>14</v>
      </c>
      <c r="AM2" s="1" t="s">
        <v>21</v>
      </c>
      <c r="AR2" t="s">
        <v>23</v>
      </c>
    </row>
    <row r="3" spans="1:45" x14ac:dyDescent="0.35">
      <c r="A3">
        <v>15503.8</v>
      </c>
      <c r="B3">
        <v>5595.11</v>
      </c>
      <c r="C3">
        <v>0.36088599999999998</v>
      </c>
      <c r="D3">
        <v>6.2831900000000003</v>
      </c>
      <c r="E3">
        <v>12.565</v>
      </c>
      <c r="F3">
        <v>5.3027800000000003</v>
      </c>
      <c r="G3">
        <v>10.01</v>
      </c>
      <c r="H3" s="1">
        <v>3.0463E-6</v>
      </c>
      <c r="I3">
        <v>6.0680300000000003E-3</v>
      </c>
      <c r="J3">
        <v>16482.5</v>
      </c>
      <c r="K3">
        <v>3.8127000000000001E-4</v>
      </c>
      <c r="L3">
        <v>1.0001599999999999</v>
      </c>
      <c r="M3">
        <v>19.843800000000002</v>
      </c>
      <c r="N3">
        <v>2623.27</v>
      </c>
      <c r="O3">
        <v>17012.900000000001</v>
      </c>
      <c r="P3">
        <v>5629.77</v>
      </c>
      <c r="Q3">
        <v>0.33091300000000001</v>
      </c>
      <c r="R3">
        <v>6.2831900000000003</v>
      </c>
      <c r="S3">
        <v>12.565</v>
      </c>
      <c r="T3">
        <v>5.1536099999999996</v>
      </c>
      <c r="U3">
        <v>9.99</v>
      </c>
      <c r="V3" s="1">
        <v>2.8028000000000001E-6</v>
      </c>
      <c r="W3">
        <v>5.5811100000000002E-3</v>
      </c>
      <c r="X3">
        <v>17920.2</v>
      </c>
      <c r="Y3">
        <v>3.5066999999999997E-4</v>
      </c>
      <c r="Z3">
        <v>1.00014</v>
      </c>
      <c r="AA3">
        <v>18.309999999999999</v>
      </c>
      <c r="AB3">
        <v>2852.08</v>
      </c>
      <c r="AC3">
        <f>AVERAGE(A3,O3)</f>
        <v>16258.35</v>
      </c>
      <c r="AD3">
        <f>STDEV(A3,O3)</f>
        <v>1067.0948434886204</v>
      </c>
      <c r="AE3">
        <f>AVERAGE(B3,P3)</f>
        <v>5612.4400000000005</v>
      </c>
      <c r="AF3">
        <f>STDEV(B3,P3)</f>
        <v>24.508321035926279</v>
      </c>
      <c r="AG3">
        <f>AVERAGE(I3,W3)</f>
        <v>5.8245700000000003E-3</v>
      </c>
      <c r="AH3">
        <f>STDEV(I3,W3)</f>
        <v>3.4430443389535376E-4</v>
      </c>
      <c r="AI3">
        <f>AVERAGE(L3,Z3)</f>
        <v>1.0001500000000001</v>
      </c>
      <c r="AJ3">
        <f>AI3*5%</f>
        <v>5.000750000000001E-2</v>
      </c>
      <c r="AK3">
        <f>AVERAGE(J3,X3)</f>
        <v>17201.349999999999</v>
      </c>
      <c r="AL3">
        <f>STDEV(J3,X3)</f>
        <v>1016.6074193118999</v>
      </c>
      <c r="AM3">
        <f>AVERAGE(K3,Y3)</f>
        <v>3.6596999999999997E-4</v>
      </c>
      <c r="AN3">
        <f>STDEV(K3,Y3)</f>
        <v>2.1637467504308381E-5</v>
      </c>
      <c r="AO3">
        <f>AVERAGE(C3,Q3)</f>
        <v>0.34589950000000003</v>
      </c>
      <c r="AP3">
        <f>STDEV(C3,Q3)</f>
        <v>2.119411155250437E-2</v>
      </c>
      <c r="AR3">
        <f>AVERAGE(N3,AB3)</f>
        <v>2737.6750000000002</v>
      </c>
      <c r="AS3">
        <f>STDEV(N3,AB3)</f>
        <v>161.7931026032939</v>
      </c>
    </row>
    <row r="4" spans="1:45" x14ac:dyDescent="0.35">
      <c r="A4">
        <v>16508.8</v>
      </c>
      <c r="B4">
        <v>4397.29</v>
      </c>
      <c r="C4">
        <v>0.26636100000000001</v>
      </c>
      <c r="D4">
        <v>6.2831900000000003</v>
      </c>
      <c r="E4">
        <v>14.649699999999999</v>
      </c>
      <c r="F4">
        <v>10.976100000000001</v>
      </c>
      <c r="G4">
        <v>9.98</v>
      </c>
      <c r="H4" s="1">
        <v>3.4274E-6</v>
      </c>
      <c r="I4">
        <v>6.8255399999999997E-3</v>
      </c>
      <c r="J4">
        <v>17084.400000000001</v>
      </c>
      <c r="K4">
        <v>4.2885999999999998E-4</v>
      </c>
      <c r="L4">
        <v>1.1660999999999999</v>
      </c>
      <c r="M4">
        <v>14.915100000000001</v>
      </c>
      <c r="N4">
        <v>2719.06</v>
      </c>
      <c r="O4">
        <v>17544.5</v>
      </c>
      <c r="P4">
        <v>4477.2700000000004</v>
      </c>
      <c r="Q4">
        <v>0.25519399999999998</v>
      </c>
      <c r="R4">
        <v>6.2831900000000003</v>
      </c>
      <c r="S4">
        <v>14.649699999999999</v>
      </c>
      <c r="T4">
        <v>10.762499999999999</v>
      </c>
      <c r="U4">
        <v>10.01</v>
      </c>
      <c r="V4" s="1">
        <v>3.2349000000000001E-6</v>
      </c>
      <c r="W4">
        <v>6.4400200000000003E-3</v>
      </c>
      <c r="X4">
        <v>18106.8</v>
      </c>
      <c r="Y4">
        <v>4.0464E-4</v>
      </c>
      <c r="Z4">
        <v>1.16608</v>
      </c>
      <c r="AA4">
        <v>14.316000000000001</v>
      </c>
      <c r="AB4">
        <v>2881.79</v>
      </c>
      <c r="AC4">
        <f t="shared" ref="AC4:AC47" si="0">AVERAGE(A4,O4)</f>
        <v>17026.650000000001</v>
      </c>
      <c r="AD4">
        <f t="shared" ref="AD4:AD47" si="1">STDEV(A4,O4)</f>
        <v>732.35049327490788</v>
      </c>
      <c r="AE4">
        <f t="shared" ref="AE4:AE47" si="2">AVERAGE(B4,P4)</f>
        <v>4437.2800000000007</v>
      </c>
      <c r="AF4">
        <f t="shared" ref="AF4:AF47" si="3">STDEV(B4,P4)</f>
        <v>56.554400359300402</v>
      </c>
      <c r="AG4">
        <f t="shared" ref="AG4:AG47" si="4">AVERAGE(I4,W4)</f>
        <v>6.6327799999999996E-3</v>
      </c>
      <c r="AH4">
        <f t="shared" ref="AH4:AH47" si="5">STDEV(I4,W4)</f>
        <v>2.7260380628303741E-4</v>
      </c>
      <c r="AI4">
        <f t="shared" ref="AI4:AI47" si="6">AVERAGE(L4,Z4)</f>
        <v>1.1660900000000001</v>
      </c>
      <c r="AJ4">
        <f t="shared" ref="AJ4:AJ47" si="7">AI4*5%</f>
        <v>5.8304500000000009E-2</v>
      </c>
      <c r="AK4">
        <f t="shared" ref="AK4:AK47" si="8">AVERAGE(J4,X4)</f>
        <v>17595.599999999999</v>
      </c>
      <c r="AL4">
        <f t="shared" ref="AL4:AL47" si="9">STDEV(J4,X4)</f>
        <v>722.94597308512471</v>
      </c>
      <c r="AM4">
        <f t="shared" ref="AM4:AM47" si="10">AVERAGE(K4,Y4)</f>
        <v>4.1675000000000002E-4</v>
      </c>
      <c r="AN4">
        <f t="shared" ref="AN4:AN47" si="11">STDEV(K4,Y4)</f>
        <v>1.7126126240338168E-5</v>
      </c>
      <c r="AO4">
        <f t="shared" ref="AO4:AO47" si="12">AVERAGE(C4,Q4)</f>
        <v>0.2607775</v>
      </c>
      <c r="AP4">
        <f t="shared" ref="AP4:AP47" si="13">STDEV(C4,Q4)</f>
        <v>7.8962614255102034E-3</v>
      </c>
      <c r="AR4">
        <f t="shared" ref="AR4:AR47" si="14">AVERAGE(N4,AB4)</f>
        <v>2800.4250000000002</v>
      </c>
      <c r="AS4">
        <f t="shared" ref="AS4:AS47" si="15">STDEV(N4,AB4)</f>
        <v>115.06748650248689</v>
      </c>
    </row>
    <row r="5" spans="1:45" x14ac:dyDescent="0.35">
      <c r="A5">
        <v>16230.6</v>
      </c>
      <c r="B5">
        <v>4432.46</v>
      </c>
      <c r="C5">
        <v>0.27309299999999997</v>
      </c>
      <c r="D5">
        <v>6.2831900000000003</v>
      </c>
      <c r="E5">
        <v>17.080200000000001</v>
      </c>
      <c r="F5">
        <v>16.665099999999999</v>
      </c>
      <c r="G5">
        <v>10.02</v>
      </c>
      <c r="H5" s="1">
        <v>4.0573000000000001E-6</v>
      </c>
      <c r="I5">
        <v>8.0806799999999998E-3</v>
      </c>
      <c r="J5">
        <v>16824.900000000001</v>
      </c>
      <c r="K5">
        <v>5.0772000000000002E-4</v>
      </c>
      <c r="L5">
        <v>1.3595699999999999</v>
      </c>
      <c r="M5">
        <v>15.2746</v>
      </c>
      <c r="N5">
        <v>2677.77</v>
      </c>
      <c r="O5">
        <v>17560.8</v>
      </c>
      <c r="P5">
        <v>4666.22</v>
      </c>
      <c r="Q5">
        <v>0.26571899999999998</v>
      </c>
      <c r="R5">
        <v>6.2831900000000003</v>
      </c>
      <c r="S5">
        <v>17.080200000000001</v>
      </c>
      <c r="T5">
        <v>16.479099999999999</v>
      </c>
      <c r="U5">
        <v>10</v>
      </c>
      <c r="V5" s="1">
        <v>3.7581999999999999E-6</v>
      </c>
      <c r="W5">
        <v>7.4822999999999999E-3</v>
      </c>
      <c r="X5">
        <v>18170.099999999999</v>
      </c>
      <c r="Y5">
        <v>4.7013000000000003E-4</v>
      </c>
      <c r="Z5">
        <v>1.35954</v>
      </c>
      <c r="AA5">
        <v>14.880699999999999</v>
      </c>
      <c r="AB5">
        <v>2891.87</v>
      </c>
      <c r="AC5">
        <f t="shared" si="0"/>
        <v>16895.7</v>
      </c>
      <c r="AD5">
        <f t="shared" si="1"/>
        <v>940.59344033434479</v>
      </c>
      <c r="AE5">
        <f t="shared" si="2"/>
        <v>4549.34</v>
      </c>
      <c r="AF5">
        <f t="shared" si="3"/>
        <v>165.29328117016752</v>
      </c>
      <c r="AG5">
        <f t="shared" si="4"/>
        <v>7.7814900000000003E-3</v>
      </c>
      <c r="AH5">
        <f t="shared" si="5"/>
        <v>4.2311855572640624E-4</v>
      </c>
      <c r="AI5">
        <f t="shared" si="6"/>
        <v>1.3595549999999998</v>
      </c>
      <c r="AJ5">
        <f t="shared" si="7"/>
        <v>6.797774999999999E-2</v>
      </c>
      <c r="AK5">
        <f t="shared" si="8"/>
        <v>17497.5</v>
      </c>
      <c r="AL5">
        <f t="shared" si="9"/>
        <v>951.20004205214161</v>
      </c>
      <c r="AM5">
        <f t="shared" si="10"/>
        <v>4.8892500000000008E-4</v>
      </c>
      <c r="AN5">
        <f t="shared" si="11"/>
        <v>2.658014390480232E-5</v>
      </c>
      <c r="AO5">
        <f t="shared" si="12"/>
        <v>0.26940599999999998</v>
      </c>
      <c r="AP5">
        <f t="shared" si="13"/>
        <v>5.2142054044695954E-3</v>
      </c>
      <c r="AR5">
        <f t="shared" si="14"/>
        <v>2784.8199999999997</v>
      </c>
      <c r="AS5">
        <f t="shared" si="15"/>
        <v>151.39156185203976</v>
      </c>
    </row>
    <row r="6" spans="1:45" x14ac:dyDescent="0.35">
      <c r="A6">
        <v>16432.3</v>
      </c>
      <c r="B6">
        <v>4011.69</v>
      </c>
      <c r="C6">
        <v>0.24413499999999999</v>
      </c>
      <c r="D6">
        <v>6.2831900000000003</v>
      </c>
      <c r="E6">
        <v>19.914100000000001</v>
      </c>
      <c r="F6">
        <v>22.399100000000001</v>
      </c>
      <c r="G6">
        <v>10.01</v>
      </c>
      <c r="H6" s="1">
        <v>4.7056000000000003E-6</v>
      </c>
      <c r="I6">
        <v>9.3713200000000007E-3</v>
      </c>
      <c r="J6">
        <v>16914.900000000001</v>
      </c>
      <c r="K6">
        <v>5.8881999999999999E-4</v>
      </c>
      <c r="L6">
        <v>1.5851500000000001</v>
      </c>
      <c r="M6">
        <v>13.7195</v>
      </c>
      <c r="N6">
        <v>2692.09</v>
      </c>
      <c r="O6">
        <v>18293.5</v>
      </c>
      <c r="P6">
        <v>2904.82</v>
      </c>
      <c r="Q6">
        <v>0.15878999999999999</v>
      </c>
      <c r="R6">
        <v>6.2831900000000003</v>
      </c>
      <c r="S6">
        <v>19.914100000000001</v>
      </c>
      <c r="T6">
        <v>22.2118</v>
      </c>
      <c r="U6">
        <v>10</v>
      </c>
      <c r="V6" s="1">
        <v>4.2993999999999999E-6</v>
      </c>
      <c r="W6">
        <v>8.5577199999999996E-3</v>
      </c>
      <c r="X6">
        <v>18522.7</v>
      </c>
      <c r="Y6">
        <v>5.3770000000000001E-4</v>
      </c>
      <c r="Z6">
        <v>1.5851200000000001</v>
      </c>
      <c r="AA6">
        <v>9.0226799999999994</v>
      </c>
      <c r="AB6">
        <v>2947.97</v>
      </c>
      <c r="AC6">
        <f t="shared" si="0"/>
        <v>17362.900000000001</v>
      </c>
      <c r="AD6">
        <f t="shared" si="1"/>
        <v>1316.0671411444027</v>
      </c>
      <c r="AE6">
        <f t="shared" si="2"/>
        <v>3458.2550000000001</v>
      </c>
      <c r="AF6">
        <f t="shared" si="3"/>
        <v>782.67528289195468</v>
      </c>
      <c r="AG6">
        <f t="shared" si="4"/>
        <v>8.9645200000000001E-3</v>
      </c>
      <c r="AH6">
        <f t="shared" si="5"/>
        <v>5.7530207717337585E-4</v>
      </c>
      <c r="AI6">
        <f t="shared" si="6"/>
        <v>1.5851350000000002</v>
      </c>
      <c r="AJ6">
        <f t="shared" si="7"/>
        <v>7.9256750000000015E-2</v>
      </c>
      <c r="AK6">
        <f t="shared" si="8"/>
        <v>17718.800000000003</v>
      </c>
      <c r="AL6">
        <f t="shared" si="9"/>
        <v>1136.8862827917305</v>
      </c>
      <c r="AM6">
        <f t="shared" si="10"/>
        <v>5.6326E-4</v>
      </c>
      <c r="AN6">
        <f t="shared" si="11"/>
        <v>3.6147298654256299E-5</v>
      </c>
      <c r="AO6">
        <f t="shared" si="12"/>
        <v>0.20146249999999999</v>
      </c>
      <c r="AP6">
        <f t="shared" si="13"/>
        <v>6.0348028240366003E-2</v>
      </c>
      <c r="AR6">
        <f t="shared" si="14"/>
        <v>2820.0299999999997</v>
      </c>
      <c r="AS6">
        <f t="shared" si="15"/>
        <v>180.93448317001355</v>
      </c>
    </row>
    <row r="7" spans="1:45" x14ac:dyDescent="0.35">
      <c r="A7">
        <v>16390.400000000001</v>
      </c>
      <c r="B7">
        <v>4158.93</v>
      </c>
      <c r="C7">
        <v>0.25374200000000002</v>
      </c>
      <c r="D7">
        <v>6.2831900000000003</v>
      </c>
      <c r="E7">
        <v>23.2182</v>
      </c>
      <c r="F7">
        <v>28.1068</v>
      </c>
      <c r="G7">
        <v>9.99</v>
      </c>
      <c r="H7" s="1">
        <v>5.4879999999999998E-6</v>
      </c>
      <c r="I7">
        <v>1.09295E-2</v>
      </c>
      <c r="J7">
        <v>16909.8</v>
      </c>
      <c r="K7">
        <v>6.8672000000000004E-4</v>
      </c>
      <c r="L7">
        <v>1.84815</v>
      </c>
      <c r="M7">
        <v>14.2378</v>
      </c>
      <c r="N7">
        <v>2691.28</v>
      </c>
      <c r="O7">
        <v>17637.099999999999</v>
      </c>
      <c r="P7">
        <v>4396.0200000000004</v>
      </c>
      <c r="Q7">
        <v>0.249249</v>
      </c>
      <c r="R7">
        <v>6.2831900000000003</v>
      </c>
      <c r="S7">
        <v>23.2182</v>
      </c>
      <c r="T7">
        <v>27.909199999999998</v>
      </c>
      <c r="U7">
        <v>10.01</v>
      </c>
      <c r="V7" s="1">
        <v>5.1070999999999998E-6</v>
      </c>
      <c r="W7">
        <v>1.0167499999999999E-2</v>
      </c>
      <c r="X7">
        <v>18176.7</v>
      </c>
      <c r="Y7">
        <v>6.3884E-4</v>
      </c>
      <c r="Z7">
        <v>1.84812</v>
      </c>
      <c r="AA7">
        <v>13.995699999999999</v>
      </c>
      <c r="AB7">
        <v>2892.91</v>
      </c>
      <c r="AC7">
        <f t="shared" si="0"/>
        <v>17013.75</v>
      </c>
      <c r="AD7">
        <f t="shared" si="1"/>
        <v>881.55002410526674</v>
      </c>
      <c r="AE7">
        <f t="shared" si="2"/>
        <v>4277.4750000000004</v>
      </c>
      <c r="AF7">
        <f t="shared" si="3"/>
        <v>167.64794675151865</v>
      </c>
      <c r="AG7">
        <f t="shared" si="4"/>
        <v>1.0548499999999999E-2</v>
      </c>
      <c r="AH7">
        <f t="shared" si="5"/>
        <v>5.3881536726414954E-4</v>
      </c>
      <c r="AI7">
        <f t="shared" si="6"/>
        <v>1.8481350000000001</v>
      </c>
      <c r="AJ7">
        <f t="shared" si="7"/>
        <v>9.240675000000001E-2</v>
      </c>
      <c r="AK7">
        <f t="shared" si="8"/>
        <v>17543.25</v>
      </c>
      <c r="AL7">
        <f t="shared" si="9"/>
        <v>895.83358108523805</v>
      </c>
      <c r="AM7">
        <f t="shared" si="10"/>
        <v>6.6277999999999997E-4</v>
      </c>
      <c r="AN7">
        <f t="shared" si="11"/>
        <v>3.3856272683211923E-5</v>
      </c>
      <c r="AO7">
        <f t="shared" si="12"/>
        <v>0.25149549999999998</v>
      </c>
      <c r="AP7">
        <f t="shared" si="13"/>
        <v>3.1770307678711755E-3</v>
      </c>
      <c r="AR7">
        <f t="shared" si="14"/>
        <v>2792.0950000000003</v>
      </c>
      <c r="AS7">
        <f t="shared" si="15"/>
        <v>142.57394029064332</v>
      </c>
    </row>
    <row r="8" spans="1:45" x14ac:dyDescent="0.35">
      <c r="A8">
        <v>16682.2</v>
      </c>
      <c r="B8">
        <v>3597.66</v>
      </c>
      <c r="C8">
        <v>0.21565899999999999</v>
      </c>
      <c r="D8">
        <v>6.2831900000000003</v>
      </c>
      <c r="E8">
        <v>27.070499999999999</v>
      </c>
      <c r="F8">
        <v>33.822499999999998</v>
      </c>
      <c r="G8">
        <v>9.98</v>
      </c>
      <c r="H8" s="1">
        <v>6.3407000000000001E-6</v>
      </c>
      <c r="I8">
        <v>1.2626399999999999E-2</v>
      </c>
      <c r="J8">
        <v>17065.7</v>
      </c>
      <c r="K8">
        <v>7.9334000000000002E-4</v>
      </c>
      <c r="L8">
        <v>2.1547900000000002</v>
      </c>
      <c r="M8">
        <v>12.17</v>
      </c>
      <c r="N8">
        <v>2716.09</v>
      </c>
      <c r="O8">
        <v>17877.599999999999</v>
      </c>
      <c r="P8">
        <v>3942.14</v>
      </c>
      <c r="Q8">
        <v>0.22050800000000001</v>
      </c>
      <c r="R8">
        <v>6.2831900000000003</v>
      </c>
      <c r="S8">
        <v>27.070499999999999</v>
      </c>
      <c r="T8">
        <v>33.430500000000002</v>
      </c>
      <c r="U8">
        <v>9.98</v>
      </c>
      <c r="V8" s="1">
        <v>5.9124000000000003E-6</v>
      </c>
      <c r="W8">
        <v>1.17701E-2</v>
      </c>
      <c r="X8">
        <v>18307</v>
      </c>
      <c r="Y8">
        <v>7.3954000000000001E-4</v>
      </c>
      <c r="Z8">
        <v>2.1547499999999999</v>
      </c>
      <c r="AA8">
        <v>12.4352</v>
      </c>
      <c r="AB8">
        <v>2913.66</v>
      </c>
      <c r="AC8">
        <f t="shared" si="0"/>
        <v>17279.900000000001</v>
      </c>
      <c r="AD8">
        <f t="shared" si="1"/>
        <v>845.27544623039739</v>
      </c>
      <c r="AE8">
        <f t="shared" si="2"/>
        <v>3769.8999999999996</v>
      </c>
      <c r="AF8">
        <f t="shared" si="3"/>
        <v>243.5841439831419</v>
      </c>
      <c r="AG8">
        <f t="shared" si="4"/>
        <v>1.2198250000000001E-2</v>
      </c>
      <c r="AH8">
        <f t="shared" si="5"/>
        <v>6.0549553673004003E-4</v>
      </c>
      <c r="AI8">
        <f t="shared" si="6"/>
        <v>2.1547700000000001</v>
      </c>
      <c r="AJ8">
        <f t="shared" si="7"/>
        <v>0.10773850000000001</v>
      </c>
      <c r="AK8">
        <f t="shared" si="8"/>
        <v>17686.349999999999</v>
      </c>
      <c r="AL8">
        <f t="shared" si="9"/>
        <v>877.73164748686088</v>
      </c>
      <c r="AM8">
        <f t="shared" si="10"/>
        <v>7.6643999999999996E-4</v>
      </c>
      <c r="AN8">
        <f t="shared" si="11"/>
        <v>3.804234482783626E-5</v>
      </c>
      <c r="AO8">
        <f t="shared" si="12"/>
        <v>0.21808349999999999</v>
      </c>
      <c r="AP8">
        <f t="shared" si="13"/>
        <v>3.428760781973583E-3</v>
      </c>
      <c r="AR8">
        <f t="shared" si="14"/>
        <v>2814.875</v>
      </c>
      <c r="AS8">
        <f t="shared" si="15"/>
        <v>139.70308675902598</v>
      </c>
    </row>
    <row r="9" spans="1:45" x14ac:dyDescent="0.35">
      <c r="A9">
        <v>16275.8</v>
      </c>
      <c r="B9">
        <v>4404.97</v>
      </c>
      <c r="C9">
        <v>0.270646</v>
      </c>
      <c r="D9">
        <v>6.2831900000000003</v>
      </c>
      <c r="E9">
        <v>31.561900000000001</v>
      </c>
      <c r="F9">
        <v>39.511499999999998</v>
      </c>
      <c r="G9">
        <v>10.01</v>
      </c>
      <c r="H9" s="1">
        <v>7.4816999999999999E-6</v>
      </c>
      <c r="I9">
        <v>1.48998E-2</v>
      </c>
      <c r="J9">
        <v>16861.3</v>
      </c>
      <c r="K9">
        <v>9.3618E-4</v>
      </c>
      <c r="L9">
        <v>2.5123000000000002</v>
      </c>
      <c r="M9">
        <v>15.1441</v>
      </c>
      <c r="N9">
        <v>2683.56</v>
      </c>
      <c r="O9">
        <v>17763.400000000001</v>
      </c>
      <c r="P9">
        <v>4208.54</v>
      </c>
      <c r="Q9">
        <v>0.23692199999999999</v>
      </c>
      <c r="R9">
        <v>6.2831900000000003</v>
      </c>
      <c r="S9">
        <v>31.561900000000001</v>
      </c>
      <c r="T9">
        <v>39.115299999999998</v>
      </c>
      <c r="U9">
        <v>10.01</v>
      </c>
      <c r="V9" s="1">
        <v>6.9129999999999997E-6</v>
      </c>
      <c r="W9">
        <v>1.3761900000000001E-2</v>
      </c>
      <c r="X9">
        <v>18255.099999999999</v>
      </c>
      <c r="Y9">
        <v>8.6468999999999999E-4</v>
      </c>
      <c r="Z9">
        <v>2.5122499999999999</v>
      </c>
      <c r="AA9">
        <v>13.328900000000001</v>
      </c>
      <c r="AB9">
        <v>2905.39</v>
      </c>
      <c r="AC9">
        <f t="shared" si="0"/>
        <v>17019.599999999999</v>
      </c>
      <c r="AD9">
        <f t="shared" si="1"/>
        <v>1051.8920476931096</v>
      </c>
      <c r="AE9">
        <f t="shared" si="2"/>
        <v>4306.7550000000001</v>
      </c>
      <c r="AF9">
        <f t="shared" si="3"/>
        <v>138.89698502847372</v>
      </c>
      <c r="AG9">
        <f t="shared" si="4"/>
        <v>1.4330849999999999E-2</v>
      </c>
      <c r="AH9">
        <f t="shared" si="5"/>
        <v>8.0461680631217173E-4</v>
      </c>
      <c r="AI9">
        <f t="shared" si="6"/>
        <v>2.5122749999999998</v>
      </c>
      <c r="AJ9">
        <f t="shared" si="7"/>
        <v>0.12561375</v>
      </c>
      <c r="AK9">
        <f t="shared" si="8"/>
        <v>17558.199999999997</v>
      </c>
      <c r="AL9">
        <f t="shared" si="9"/>
        <v>985.56543161780951</v>
      </c>
      <c r="AM9">
        <f t="shared" si="10"/>
        <v>9.0043499999999999E-4</v>
      </c>
      <c r="AN9">
        <f t="shared" si="11"/>
        <v>5.0551063787026284E-5</v>
      </c>
      <c r="AO9">
        <f t="shared" si="12"/>
        <v>0.25378400000000001</v>
      </c>
      <c r="AP9">
        <f t="shared" si="13"/>
        <v>2.3846469088735132E-2</v>
      </c>
      <c r="AR9">
        <f t="shared" si="14"/>
        <v>2794.4749999999999</v>
      </c>
      <c r="AS9">
        <f t="shared" si="15"/>
        <v>156.85749727061179</v>
      </c>
    </row>
    <row r="10" spans="1:45" x14ac:dyDescent="0.35">
      <c r="A10">
        <v>16459.8</v>
      </c>
      <c r="B10">
        <v>4042.74</v>
      </c>
      <c r="C10">
        <v>0.245613</v>
      </c>
      <c r="D10">
        <v>6.2831900000000003</v>
      </c>
      <c r="E10">
        <v>36.798499999999997</v>
      </c>
      <c r="F10">
        <v>45.265900000000002</v>
      </c>
      <c r="G10">
        <v>9.9700000000000006</v>
      </c>
      <c r="H10" s="1">
        <v>8.6775999999999997E-6</v>
      </c>
      <c r="I10">
        <v>1.7281999999999999E-2</v>
      </c>
      <c r="J10">
        <v>16949</v>
      </c>
      <c r="K10">
        <v>1.0858599999999999E-3</v>
      </c>
      <c r="L10">
        <v>2.9291299999999998</v>
      </c>
      <c r="M10">
        <v>13.7994</v>
      </c>
      <c r="N10">
        <v>2697.52</v>
      </c>
      <c r="O10">
        <v>17776</v>
      </c>
      <c r="P10">
        <v>4034.31</v>
      </c>
      <c r="Q10">
        <v>0.22695299999999999</v>
      </c>
      <c r="R10">
        <v>6.2831900000000003</v>
      </c>
      <c r="S10">
        <v>36.798499999999997</v>
      </c>
      <c r="T10">
        <v>44.6492</v>
      </c>
      <c r="U10">
        <v>9.98</v>
      </c>
      <c r="V10" s="1">
        <v>8.0718999999999997E-6</v>
      </c>
      <c r="W10">
        <v>1.6069099999999999E-2</v>
      </c>
      <c r="X10">
        <v>18228</v>
      </c>
      <c r="Y10">
        <v>1.00965E-3</v>
      </c>
      <c r="Z10">
        <v>2.9290799999999999</v>
      </c>
      <c r="AA10">
        <v>12.786899999999999</v>
      </c>
      <c r="AB10">
        <v>2901.08</v>
      </c>
      <c r="AC10">
        <f t="shared" si="0"/>
        <v>17117.900000000001</v>
      </c>
      <c r="AD10">
        <f t="shared" si="1"/>
        <v>930.6939453977343</v>
      </c>
      <c r="AE10">
        <f t="shared" si="2"/>
        <v>4038.5249999999996</v>
      </c>
      <c r="AF10">
        <f t="shared" si="3"/>
        <v>5.9609101654024794</v>
      </c>
      <c r="AG10">
        <f t="shared" si="4"/>
        <v>1.6675549999999997E-2</v>
      </c>
      <c r="AH10">
        <f t="shared" si="5"/>
        <v>8.5764981490116297E-4</v>
      </c>
      <c r="AI10">
        <f t="shared" si="6"/>
        <v>2.9291049999999998</v>
      </c>
      <c r="AJ10">
        <f t="shared" si="7"/>
        <v>0.14645525000000001</v>
      </c>
      <c r="AK10">
        <f t="shared" si="8"/>
        <v>17588.5</v>
      </c>
      <c r="AL10">
        <f t="shared" si="9"/>
        <v>904.38957313759431</v>
      </c>
      <c r="AM10">
        <f t="shared" si="10"/>
        <v>1.047755E-3</v>
      </c>
      <c r="AN10">
        <f t="shared" si="11"/>
        <v>5.3888607794226755E-5</v>
      </c>
      <c r="AO10">
        <f t="shared" si="12"/>
        <v>0.23628299999999999</v>
      </c>
      <c r="AP10">
        <f t="shared" si="13"/>
        <v>1.3194612536940983E-2</v>
      </c>
      <c r="AR10">
        <f t="shared" si="14"/>
        <v>2799.3</v>
      </c>
      <c r="AS10">
        <f t="shared" si="15"/>
        <v>143.93865637833358</v>
      </c>
    </row>
    <row r="11" spans="1:45" x14ac:dyDescent="0.35">
      <c r="A11">
        <v>16668.2</v>
      </c>
      <c r="B11">
        <v>3630.42</v>
      </c>
      <c r="C11">
        <v>0.217805</v>
      </c>
      <c r="D11">
        <v>6.2831900000000003</v>
      </c>
      <c r="E11">
        <v>42.9039</v>
      </c>
      <c r="F11">
        <v>50.776200000000003</v>
      </c>
      <c r="G11">
        <v>9.9600000000000009</v>
      </c>
      <c r="H11" s="1">
        <v>1.0054000000000001E-5</v>
      </c>
      <c r="I11">
        <v>2.00194E-2</v>
      </c>
      <c r="J11">
        <v>17059</v>
      </c>
      <c r="K11">
        <v>1.25786E-3</v>
      </c>
      <c r="L11">
        <v>3.4151199999999999</v>
      </c>
      <c r="M11">
        <v>12.2874</v>
      </c>
      <c r="N11">
        <v>2715.02</v>
      </c>
      <c r="O11">
        <v>17817.2</v>
      </c>
      <c r="P11">
        <v>4325.3599999999997</v>
      </c>
      <c r="Q11">
        <v>0.24276400000000001</v>
      </c>
      <c r="R11">
        <v>6.2831900000000003</v>
      </c>
      <c r="S11">
        <v>42.9039</v>
      </c>
      <c r="T11">
        <v>50.338500000000003</v>
      </c>
      <c r="U11">
        <v>9.98</v>
      </c>
      <c r="V11" s="1">
        <v>9.3559999999999999E-6</v>
      </c>
      <c r="W11">
        <v>1.8626199999999999E-2</v>
      </c>
      <c r="X11">
        <v>18334.7</v>
      </c>
      <c r="Y11">
        <v>1.1703200000000001E-3</v>
      </c>
      <c r="Z11">
        <v>3.4150499999999999</v>
      </c>
      <c r="AA11">
        <v>13.6454</v>
      </c>
      <c r="AB11">
        <v>2918.05</v>
      </c>
      <c r="AC11">
        <f t="shared" si="0"/>
        <v>17242.7</v>
      </c>
      <c r="AD11">
        <f t="shared" si="1"/>
        <v>812.46569158334307</v>
      </c>
      <c r="AE11">
        <f t="shared" si="2"/>
        <v>3977.89</v>
      </c>
      <c r="AF11">
        <f t="shared" si="3"/>
        <v>491.39678651777905</v>
      </c>
      <c r="AG11">
        <f t="shared" si="4"/>
        <v>1.9322800000000001E-2</v>
      </c>
      <c r="AH11">
        <f t="shared" si="5"/>
        <v>9.8514116754909844E-4</v>
      </c>
      <c r="AI11">
        <f t="shared" si="6"/>
        <v>3.4150849999999999</v>
      </c>
      <c r="AJ11">
        <f t="shared" si="7"/>
        <v>0.17075425</v>
      </c>
      <c r="AK11">
        <f t="shared" si="8"/>
        <v>17696.849999999999</v>
      </c>
      <c r="AL11">
        <f t="shared" si="9"/>
        <v>902.05612075967917</v>
      </c>
      <c r="AM11">
        <f t="shared" si="10"/>
        <v>1.2140900000000001E-3</v>
      </c>
      <c r="AN11">
        <f t="shared" si="11"/>
        <v>6.1900127625070289E-5</v>
      </c>
      <c r="AO11">
        <f t="shared" si="12"/>
        <v>0.2302845</v>
      </c>
      <c r="AP11">
        <f t="shared" si="13"/>
        <v>1.7648678151635046E-2</v>
      </c>
      <c r="AR11">
        <f t="shared" si="14"/>
        <v>2816.5349999999999</v>
      </c>
      <c r="AS11">
        <f t="shared" si="15"/>
        <v>143.56388978430488</v>
      </c>
    </row>
    <row r="12" spans="1:45" x14ac:dyDescent="0.35">
      <c r="A12">
        <v>16514.7</v>
      </c>
      <c r="B12">
        <v>3934.28</v>
      </c>
      <c r="C12">
        <v>0.238228</v>
      </c>
      <c r="D12">
        <v>6.2831900000000003</v>
      </c>
      <c r="E12">
        <v>50.022199999999998</v>
      </c>
      <c r="F12">
        <v>56.497</v>
      </c>
      <c r="G12">
        <v>10.01</v>
      </c>
      <c r="H12" s="1">
        <v>1.1778E-5</v>
      </c>
      <c r="I12">
        <v>2.34538E-2</v>
      </c>
      <c r="J12">
        <v>16976.900000000001</v>
      </c>
      <c r="K12">
        <v>1.47365E-3</v>
      </c>
      <c r="L12">
        <v>3.9817300000000002</v>
      </c>
      <c r="M12">
        <v>13.399699999999999</v>
      </c>
      <c r="N12">
        <v>2701.96</v>
      </c>
      <c r="O12">
        <v>17790</v>
      </c>
      <c r="P12">
        <v>4253.74</v>
      </c>
      <c r="Q12">
        <v>0.23910899999999999</v>
      </c>
      <c r="R12">
        <v>6.2831900000000003</v>
      </c>
      <c r="S12">
        <v>50.022199999999998</v>
      </c>
      <c r="T12">
        <v>56.046799999999998</v>
      </c>
      <c r="U12">
        <v>9.9700000000000006</v>
      </c>
      <c r="V12" s="1">
        <v>1.0934000000000001E-5</v>
      </c>
      <c r="W12">
        <v>2.17678E-2</v>
      </c>
      <c r="X12">
        <v>18291.400000000001</v>
      </c>
      <c r="Y12">
        <v>1.3677100000000001E-3</v>
      </c>
      <c r="Z12">
        <v>3.9816500000000001</v>
      </c>
      <c r="AA12">
        <v>13.4475</v>
      </c>
      <c r="AB12">
        <v>2911.17</v>
      </c>
      <c r="AC12">
        <f t="shared" si="0"/>
        <v>17152.349999999999</v>
      </c>
      <c r="AD12">
        <f t="shared" si="1"/>
        <v>901.77327804720358</v>
      </c>
      <c r="AE12">
        <f t="shared" si="2"/>
        <v>4094.01</v>
      </c>
      <c r="AF12">
        <f t="shared" si="3"/>
        <v>225.89233231785417</v>
      </c>
      <c r="AG12">
        <f t="shared" si="4"/>
        <v>2.26108E-2</v>
      </c>
      <c r="AH12">
        <f t="shared" si="5"/>
        <v>1.1921820330805192E-3</v>
      </c>
      <c r="AI12">
        <f t="shared" si="6"/>
        <v>3.9816900000000004</v>
      </c>
      <c r="AJ12">
        <f t="shared" si="7"/>
        <v>0.19908450000000003</v>
      </c>
      <c r="AK12">
        <f t="shared" si="8"/>
        <v>17634.150000000001</v>
      </c>
      <c r="AL12">
        <f t="shared" si="9"/>
        <v>929.49186386971667</v>
      </c>
      <c r="AM12">
        <f t="shared" si="10"/>
        <v>1.4206800000000001E-3</v>
      </c>
      <c r="AN12">
        <f t="shared" si="11"/>
        <v>7.491089239890278E-5</v>
      </c>
      <c r="AO12">
        <f t="shared" si="12"/>
        <v>0.23866850000000001</v>
      </c>
      <c r="AP12">
        <f t="shared" si="13"/>
        <v>6.2296107422534332E-4</v>
      </c>
      <c r="AR12">
        <f t="shared" si="14"/>
        <v>2806.5650000000001</v>
      </c>
      <c r="AS12">
        <f t="shared" si="15"/>
        <v>147.93380969203764</v>
      </c>
    </row>
    <row r="13" spans="1:45" x14ac:dyDescent="0.35">
      <c r="A13">
        <v>16389.400000000001</v>
      </c>
      <c r="B13">
        <v>4165.47</v>
      </c>
      <c r="C13">
        <v>0.25415700000000002</v>
      </c>
      <c r="D13">
        <v>6.2831900000000003</v>
      </c>
      <c r="E13">
        <v>58.321599999999997</v>
      </c>
      <c r="F13">
        <v>62.187100000000001</v>
      </c>
      <c r="G13">
        <v>10.01</v>
      </c>
      <c r="H13" s="1">
        <v>1.3784999999999999E-5</v>
      </c>
      <c r="I13">
        <v>2.7452600000000001E-2</v>
      </c>
      <c r="J13">
        <v>16910.400000000001</v>
      </c>
      <c r="K13">
        <v>1.7248999999999999E-3</v>
      </c>
      <c r="L13">
        <v>4.6423500000000004</v>
      </c>
      <c r="M13">
        <v>14.260199999999999</v>
      </c>
      <c r="N13">
        <v>2691.38</v>
      </c>
      <c r="O13">
        <v>17898.8</v>
      </c>
      <c r="P13">
        <v>4182.7700000000004</v>
      </c>
      <c r="Q13">
        <v>0.23369000000000001</v>
      </c>
      <c r="R13">
        <v>6.2831900000000003</v>
      </c>
      <c r="S13">
        <v>58.321599999999997</v>
      </c>
      <c r="T13">
        <v>61.534799999999997</v>
      </c>
      <c r="U13">
        <v>10</v>
      </c>
      <c r="V13" s="1">
        <v>1.2687000000000001E-5</v>
      </c>
      <c r="W13">
        <v>2.5255699999999999E-2</v>
      </c>
      <c r="X13">
        <v>18381</v>
      </c>
      <c r="Y13">
        <v>1.5868600000000001E-3</v>
      </c>
      <c r="Z13">
        <v>4.6422600000000003</v>
      </c>
      <c r="AA13">
        <v>13.1534</v>
      </c>
      <c r="AB13">
        <v>2925.43</v>
      </c>
      <c r="AC13">
        <f t="shared" si="0"/>
        <v>17144.099999999999</v>
      </c>
      <c r="AD13">
        <f t="shared" si="1"/>
        <v>1067.3069755229733</v>
      </c>
      <c r="AE13">
        <f t="shared" si="2"/>
        <v>4174.1200000000008</v>
      </c>
      <c r="AF13">
        <f t="shared" si="3"/>
        <v>12.232947314527401</v>
      </c>
      <c r="AG13">
        <f t="shared" si="4"/>
        <v>2.635415E-2</v>
      </c>
      <c r="AH13">
        <f t="shared" si="5"/>
        <v>1.5534428875887275E-3</v>
      </c>
      <c r="AI13">
        <f t="shared" si="6"/>
        <v>4.6423050000000003</v>
      </c>
      <c r="AJ13">
        <f t="shared" si="7"/>
        <v>0.23211525000000002</v>
      </c>
      <c r="AK13">
        <f t="shared" si="8"/>
        <v>17645.7</v>
      </c>
      <c r="AL13">
        <f t="shared" si="9"/>
        <v>1039.8712324129358</v>
      </c>
      <c r="AM13">
        <f t="shared" si="10"/>
        <v>1.65588E-3</v>
      </c>
      <c r="AN13">
        <f t="shared" si="11"/>
        <v>9.7609020074990925E-5</v>
      </c>
      <c r="AO13">
        <f t="shared" si="12"/>
        <v>0.24392350000000002</v>
      </c>
      <c r="AP13">
        <f t="shared" si="13"/>
        <v>1.4472354490545077E-2</v>
      </c>
      <c r="AR13">
        <f t="shared" si="14"/>
        <v>2808.4049999999997</v>
      </c>
      <c r="AS13">
        <f t="shared" si="15"/>
        <v>165.49834213671124</v>
      </c>
    </row>
    <row r="14" spans="1:45" x14ac:dyDescent="0.35">
      <c r="A14">
        <v>16599</v>
      </c>
      <c r="B14">
        <v>3795.13</v>
      </c>
      <c r="C14">
        <v>0.22863600000000001</v>
      </c>
      <c r="D14">
        <v>6.2831900000000003</v>
      </c>
      <c r="E14">
        <v>67.998099999999994</v>
      </c>
      <c r="F14">
        <v>67.905299999999997</v>
      </c>
      <c r="G14">
        <v>10.02</v>
      </c>
      <c r="H14" s="1">
        <v>1.5962000000000001E-5</v>
      </c>
      <c r="I14">
        <v>3.1787700000000002E-2</v>
      </c>
      <c r="J14">
        <v>17027.3</v>
      </c>
      <c r="K14">
        <v>1.9972800000000001E-3</v>
      </c>
      <c r="L14">
        <v>5.4125899999999998</v>
      </c>
      <c r="M14">
        <v>12.878500000000001</v>
      </c>
      <c r="N14">
        <v>2709.98</v>
      </c>
      <c r="O14">
        <v>17800.5</v>
      </c>
      <c r="P14">
        <v>4292.32</v>
      </c>
      <c r="Q14">
        <v>0.24113399999999999</v>
      </c>
      <c r="R14">
        <v>6.2831900000000003</v>
      </c>
      <c r="S14">
        <v>67.998099999999994</v>
      </c>
      <c r="T14">
        <v>67.235399999999998</v>
      </c>
      <c r="U14">
        <v>10.01</v>
      </c>
      <c r="V14" s="1">
        <v>1.4848000000000001E-5</v>
      </c>
      <c r="W14">
        <v>2.9559100000000001E-2</v>
      </c>
      <c r="X14">
        <v>18310.7</v>
      </c>
      <c r="Y14">
        <v>1.85725E-3</v>
      </c>
      <c r="Z14">
        <v>5.41249</v>
      </c>
      <c r="AA14">
        <v>13.5572</v>
      </c>
      <c r="AB14">
        <v>2914.25</v>
      </c>
      <c r="AC14">
        <f t="shared" si="0"/>
        <v>17199.75</v>
      </c>
      <c r="AD14">
        <f t="shared" si="1"/>
        <v>849.58879759563683</v>
      </c>
      <c r="AE14">
        <f t="shared" si="2"/>
        <v>4043.7249999999999</v>
      </c>
      <c r="AF14">
        <f t="shared" si="3"/>
        <v>351.56642053813925</v>
      </c>
      <c r="AG14">
        <f t="shared" si="4"/>
        <v>3.0673400000000003E-2</v>
      </c>
      <c r="AH14">
        <f t="shared" si="5"/>
        <v>1.5758581725523403E-3</v>
      </c>
      <c r="AI14">
        <f t="shared" si="6"/>
        <v>5.4125399999999999</v>
      </c>
      <c r="AJ14">
        <f t="shared" si="7"/>
        <v>0.27062700000000001</v>
      </c>
      <c r="AK14">
        <f t="shared" si="8"/>
        <v>17669</v>
      </c>
      <c r="AL14">
        <f t="shared" si="9"/>
        <v>907.50084297481612</v>
      </c>
      <c r="AM14">
        <f t="shared" si="10"/>
        <v>1.9272650000000001E-3</v>
      </c>
      <c r="AN14">
        <f t="shared" si="11"/>
        <v>9.9016162569552386E-5</v>
      </c>
      <c r="AO14">
        <f t="shared" si="12"/>
        <v>0.23488500000000001</v>
      </c>
      <c r="AP14">
        <f t="shared" si="13"/>
        <v>8.8374205512694575E-3</v>
      </c>
      <c r="AR14">
        <f t="shared" si="14"/>
        <v>2812.1149999999998</v>
      </c>
      <c r="AS14">
        <f t="shared" si="15"/>
        <v>144.44070219297603</v>
      </c>
    </row>
    <row r="15" spans="1:45" x14ac:dyDescent="0.35">
      <c r="A15">
        <v>16514.3</v>
      </c>
      <c r="B15">
        <v>3840.64</v>
      </c>
      <c r="C15">
        <v>0.23256399999999999</v>
      </c>
      <c r="D15">
        <v>6.2831900000000003</v>
      </c>
      <c r="E15">
        <v>79.279899999999998</v>
      </c>
      <c r="F15">
        <v>73.570099999999996</v>
      </c>
      <c r="G15">
        <v>10.01</v>
      </c>
      <c r="H15" s="1">
        <v>1.8689999999999999E-5</v>
      </c>
      <c r="I15">
        <v>3.7219700000000001E-2</v>
      </c>
      <c r="J15">
        <v>16955</v>
      </c>
      <c r="K15">
        <v>2.3385799999999998E-3</v>
      </c>
      <c r="L15">
        <v>6.3106200000000001</v>
      </c>
      <c r="M15">
        <v>13.0922</v>
      </c>
      <c r="N15">
        <v>2698.48</v>
      </c>
      <c r="O15">
        <v>17795.5</v>
      </c>
      <c r="P15">
        <v>4363.83</v>
      </c>
      <c r="Q15">
        <v>0.245222</v>
      </c>
      <c r="R15">
        <v>6.2831900000000003</v>
      </c>
      <c r="S15">
        <v>79.279899999999998</v>
      </c>
      <c r="T15">
        <v>73.043099999999995</v>
      </c>
      <c r="U15">
        <v>10</v>
      </c>
      <c r="V15" s="1">
        <v>1.73E-5</v>
      </c>
      <c r="W15">
        <v>3.4440800000000001E-2</v>
      </c>
      <c r="X15">
        <v>18322.7</v>
      </c>
      <c r="Y15">
        <v>2.1639799999999998E-3</v>
      </c>
      <c r="Z15">
        <v>6.3104899999999997</v>
      </c>
      <c r="AA15">
        <v>13.7783</v>
      </c>
      <c r="AB15">
        <v>2916.15</v>
      </c>
      <c r="AC15">
        <f t="shared" si="0"/>
        <v>17154.900000000001</v>
      </c>
      <c r="AD15">
        <f t="shared" si="1"/>
        <v>905.94520805620516</v>
      </c>
      <c r="AE15">
        <f t="shared" si="2"/>
        <v>4102.2349999999997</v>
      </c>
      <c r="AF15">
        <f t="shared" si="3"/>
        <v>369.95119684898987</v>
      </c>
      <c r="AG15">
        <f t="shared" si="4"/>
        <v>3.5830250000000001E-2</v>
      </c>
      <c r="AH15">
        <f t="shared" si="5"/>
        <v>1.9649790342392975E-3</v>
      </c>
      <c r="AI15">
        <f t="shared" si="6"/>
        <v>6.3105549999999999</v>
      </c>
      <c r="AJ15">
        <f t="shared" si="7"/>
        <v>0.31552775</v>
      </c>
      <c r="AK15">
        <f t="shared" si="8"/>
        <v>17638.849999999999</v>
      </c>
      <c r="AL15">
        <f t="shared" si="9"/>
        <v>967.1099446288415</v>
      </c>
      <c r="AM15">
        <f t="shared" si="10"/>
        <v>2.2512799999999996E-3</v>
      </c>
      <c r="AN15">
        <f t="shared" si="11"/>
        <v>1.2346084399517121E-4</v>
      </c>
      <c r="AO15">
        <f t="shared" si="12"/>
        <v>0.23889299999999999</v>
      </c>
      <c r="AP15">
        <f t="shared" si="13"/>
        <v>8.9505576362593209E-3</v>
      </c>
      <c r="AR15">
        <f t="shared" si="14"/>
        <v>2807.3150000000001</v>
      </c>
      <c r="AS15">
        <f t="shared" si="15"/>
        <v>153.91593306087586</v>
      </c>
    </row>
    <row r="16" spans="1:45" x14ac:dyDescent="0.35">
      <c r="A16">
        <v>16493.900000000001</v>
      </c>
      <c r="B16">
        <v>3936.7</v>
      </c>
      <c r="C16">
        <v>0.238676</v>
      </c>
      <c r="D16">
        <v>6.2831900000000003</v>
      </c>
      <c r="E16">
        <v>92.433700000000002</v>
      </c>
      <c r="F16">
        <v>79.357699999999994</v>
      </c>
      <c r="G16">
        <v>9.99</v>
      </c>
      <c r="H16" s="1">
        <v>2.1787E-5</v>
      </c>
      <c r="I16">
        <v>4.33896E-2</v>
      </c>
      <c r="J16">
        <v>16957.2</v>
      </c>
      <c r="K16">
        <v>2.7262499999999999E-3</v>
      </c>
      <c r="L16">
        <v>7.3576499999999996</v>
      </c>
      <c r="M16">
        <v>13.423999999999999</v>
      </c>
      <c r="N16">
        <v>2698.82</v>
      </c>
      <c r="O16">
        <v>17837.400000000001</v>
      </c>
      <c r="P16">
        <v>4139.93</v>
      </c>
      <c r="Q16">
        <v>0.23209299999999999</v>
      </c>
      <c r="R16">
        <v>6.2831900000000003</v>
      </c>
      <c r="S16">
        <v>92.433700000000002</v>
      </c>
      <c r="T16">
        <v>78.783900000000003</v>
      </c>
      <c r="U16">
        <v>9.99</v>
      </c>
      <c r="V16" s="1">
        <v>2.0183E-5</v>
      </c>
      <c r="W16">
        <v>4.0179600000000003E-2</v>
      </c>
      <c r="X16">
        <v>18311.5</v>
      </c>
      <c r="Y16">
        <v>2.5245599999999999E-3</v>
      </c>
      <c r="Z16">
        <v>7.3574999999999999</v>
      </c>
      <c r="AA16">
        <v>13.066599999999999</v>
      </c>
      <c r="AB16">
        <v>2914.37</v>
      </c>
      <c r="AC16">
        <f t="shared" si="0"/>
        <v>17165.650000000001</v>
      </c>
      <c r="AD16">
        <f t="shared" si="1"/>
        <v>949.9979605241266</v>
      </c>
      <c r="AE16">
        <f t="shared" si="2"/>
        <v>4038.3150000000001</v>
      </c>
      <c r="AF16">
        <f t="shared" si="3"/>
        <v>143.70531114054239</v>
      </c>
      <c r="AG16">
        <f t="shared" si="4"/>
        <v>4.1784600000000005E-2</v>
      </c>
      <c r="AH16">
        <f t="shared" si="5"/>
        <v>2.2698127676088159E-3</v>
      </c>
      <c r="AI16">
        <f t="shared" si="6"/>
        <v>7.3575749999999998</v>
      </c>
      <c r="AJ16">
        <f t="shared" si="7"/>
        <v>0.36787875000000003</v>
      </c>
      <c r="AK16">
        <f t="shared" si="8"/>
        <v>17634.349999999999</v>
      </c>
      <c r="AL16">
        <f t="shared" si="9"/>
        <v>957.63471376094071</v>
      </c>
      <c r="AM16">
        <f t="shared" si="10"/>
        <v>2.6254049999999999E-3</v>
      </c>
      <c r="AN16">
        <f t="shared" si="11"/>
        <v>1.4261636669751478E-4</v>
      </c>
      <c r="AO16">
        <f t="shared" si="12"/>
        <v>0.2353845</v>
      </c>
      <c r="AP16">
        <f t="shared" si="13"/>
        <v>4.6548839405510462E-3</v>
      </c>
      <c r="AR16">
        <f t="shared" si="14"/>
        <v>2806.5950000000003</v>
      </c>
      <c r="AS16">
        <f t="shared" si="15"/>
        <v>152.41686668476012</v>
      </c>
    </row>
    <row r="17" spans="1:45" x14ac:dyDescent="0.35">
      <c r="A17">
        <v>16480.400000000001</v>
      </c>
      <c r="B17">
        <v>3900.15</v>
      </c>
      <c r="C17">
        <v>0.236654</v>
      </c>
      <c r="D17">
        <v>6.2831900000000003</v>
      </c>
      <c r="E17">
        <v>107.76900000000001</v>
      </c>
      <c r="F17">
        <v>85.008300000000006</v>
      </c>
      <c r="G17">
        <v>10.02</v>
      </c>
      <c r="H17" s="1">
        <v>2.5435E-5</v>
      </c>
      <c r="I17">
        <v>5.0652700000000002E-2</v>
      </c>
      <c r="J17">
        <v>16935.599999999999</v>
      </c>
      <c r="K17">
        <v>3.1825999999999998E-3</v>
      </c>
      <c r="L17">
        <v>8.5783299999999993</v>
      </c>
      <c r="M17">
        <v>13.314299999999999</v>
      </c>
      <c r="N17">
        <v>2695.38</v>
      </c>
      <c r="O17">
        <v>17858.599999999999</v>
      </c>
      <c r="P17">
        <v>4066.18</v>
      </c>
      <c r="Q17">
        <v>0.227687</v>
      </c>
      <c r="R17">
        <v>6.2831900000000003</v>
      </c>
      <c r="S17">
        <v>107.76900000000001</v>
      </c>
      <c r="T17">
        <v>84.463700000000003</v>
      </c>
      <c r="U17">
        <v>10</v>
      </c>
      <c r="V17" s="1">
        <v>2.3527E-5</v>
      </c>
      <c r="W17">
        <v>4.6835099999999998E-2</v>
      </c>
      <c r="X17">
        <v>18315.7</v>
      </c>
      <c r="Y17">
        <v>2.9427300000000002E-3</v>
      </c>
      <c r="Z17">
        <v>8.5781600000000005</v>
      </c>
      <c r="AA17">
        <v>12.8269</v>
      </c>
      <c r="AB17">
        <v>2915.03</v>
      </c>
      <c r="AC17">
        <f t="shared" si="0"/>
        <v>17169.5</v>
      </c>
      <c r="AD17">
        <f t="shared" si="1"/>
        <v>974.53456583129775</v>
      </c>
      <c r="AE17">
        <f t="shared" si="2"/>
        <v>3983.165</v>
      </c>
      <c r="AF17">
        <f t="shared" si="3"/>
        <v>117.40093888040231</v>
      </c>
      <c r="AG17">
        <f t="shared" si="4"/>
        <v>4.87439E-2</v>
      </c>
      <c r="AH17">
        <f t="shared" si="5"/>
        <v>2.699450847857767E-3</v>
      </c>
      <c r="AI17">
        <f t="shared" si="6"/>
        <v>8.578244999999999</v>
      </c>
      <c r="AJ17">
        <f t="shared" si="7"/>
        <v>0.42891224999999999</v>
      </c>
      <c r="AK17">
        <f t="shared" si="8"/>
        <v>17625.650000000001</v>
      </c>
      <c r="AL17">
        <f t="shared" si="9"/>
        <v>975.87806871555574</v>
      </c>
      <c r="AM17">
        <f t="shared" si="10"/>
        <v>3.062665E-3</v>
      </c>
      <c r="AN17">
        <f t="shared" si="11"/>
        <v>1.6961370360321691E-4</v>
      </c>
      <c r="AO17">
        <f t="shared" si="12"/>
        <v>0.2321705</v>
      </c>
      <c r="AP17">
        <f t="shared" si="13"/>
        <v>6.3406265068997741E-3</v>
      </c>
      <c r="AR17">
        <f t="shared" si="14"/>
        <v>2805.2049999999999</v>
      </c>
      <c r="AS17">
        <f t="shared" si="15"/>
        <v>155.31600448762524</v>
      </c>
    </row>
    <row r="18" spans="1:45" x14ac:dyDescent="0.35">
      <c r="A18">
        <v>16509.7</v>
      </c>
      <c r="B18">
        <v>3827.88</v>
      </c>
      <c r="C18">
        <v>0.23185700000000001</v>
      </c>
      <c r="D18">
        <v>6.2831900000000003</v>
      </c>
      <c r="E18">
        <v>125.65</v>
      </c>
      <c r="F18">
        <v>90.537000000000006</v>
      </c>
      <c r="G18">
        <v>10.039999999999999</v>
      </c>
      <c r="H18" s="1">
        <v>2.9632999999999999E-5</v>
      </c>
      <c r="I18">
        <v>5.9015100000000001E-2</v>
      </c>
      <c r="J18">
        <v>16947.599999999999</v>
      </c>
      <c r="K18">
        <v>3.7080300000000002E-3</v>
      </c>
      <c r="L18">
        <v>10.0016</v>
      </c>
      <c r="M18">
        <v>13.053800000000001</v>
      </c>
      <c r="N18">
        <v>2697.3</v>
      </c>
      <c r="O18">
        <v>17873.099999999999</v>
      </c>
      <c r="P18">
        <v>4017.58</v>
      </c>
      <c r="Q18">
        <v>0.22478300000000001</v>
      </c>
      <c r="R18">
        <v>6.2831900000000003</v>
      </c>
      <c r="S18">
        <v>125.65</v>
      </c>
      <c r="T18">
        <v>90.268100000000004</v>
      </c>
      <c r="U18">
        <v>10.01</v>
      </c>
      <c r="V18" s="1">
        <v>2.7424999999999999E-5</v>
      </c>
      <c r="W18">
        <v>5.45958E-2</v>
      </c>
      <c r="X18">
        <v>18319.099999999999</v>
      </c>
      <c r="Y18">
        <v>3.43035E-3</v>
      </c>
      <c r="Z18">
        <v>10.0014</v>
      </c>
      <c r="AA18">
        <v>12.6686</v>
      </c>
      <c r="AB18">
        <v>2915.57</v>
      </c>
      <c r="AC18">
        <f t="shared" si="0"/>
        <v>17191.400000000001</v>
      </c>
      <c r="AD18">
        <f t="shared" si="1"/>
        <v>964.06938546973731</v>
      </c>
      <c r="AE18">
        <f t="shared" si="2"/>
        <v>3922.73</v>
      </c>
      <c r="AF18">
        <f t="shared" si="3"/>
        <v>134.13815639108793</v>
      </c>
      <c r="AG18">
        <f t="shared" si="4"/>
        <v>5.680545E-2</v>
      </c>
      <c r="AH18">
        <f t="shared" si="5"/>
        <v>3.1249169980977101E-3</v>
      </c>
      <c r="AI18">
        <f t="shared" si="6"/>
        <v>10.0015</v>
      </c>
      <c r="AJ18">
        <f t="shared" si="7"/>
        <v>0.50007500000000005</v>
      </c>
      <c r="AK18">
        <f t="shared" si="8"/>
        <v>17633.349999999999</v>
      </c>
      <c r="AL18">
        <f t="shared" si="9"/>
        <v>969.79695039734997</v>
      </c>
      <c r="AM18">
        <f t="shared" si="10"/>
        <v>3.5691899999999999E-3</v>
      </c>
      <c r="AN18">
        <f t="shared" si="11"/>
        <v>1.9634941099988065E-4</v>
      </c>
      <c r="AO18">
        <f t="shared" si="12"/>
        <v>0.22832000000000002</v>
      </c>
      <c r="AP18">
        <f t="shared" si="13"/>
        <v>5.0020733701136352E-3</v>
      </c>
      <c r="AR18">
        <f t="shared" si="14"/>
        <v>2806.4350000000004</v>
      </c>
      <c r="AS18">
        <f t="shared" si="15"/>
        <v>154.34019712958772</v>
      </c>
    </row>
    <row r="19" spans="1:45" x14ac:dyDescent="0.35">
      <c r="A19">
        <v>16474</v>
      </c>
      <c r="B19">
        <v>3864.18</v>
      </c>
      <c r="C19">
        <v>0.23456199999999999</v>
      </c>
      <c r="D19">
        <v>6.2831900000000003</v>
      </c>
      <c r="E19">
        <v>146.49700000000001</v>
      </c>
      <c r="F19">
        <v>96.217799999999997</v>
      </c>
      <c r="G19">
        <v>10.01</v>
      </c>
      <c r="H19" s="1">
        <v>3.4606E-5</v>
      </c>
      <c r="I19">
        <v>6.8914199999999995E-2</v>
      </c>
      <c r="J19">
        <v>16921.099999999999</v>
      </c>
      <c r="K19">
        <v>4.3300099999999996E-3</v>
      </c>
      <c r="L19">
        <v>11.661099999999999</v>
      </c>
      <c r="M19">
        <v>13.200799999999999</v>
      </c>
      <c r="N19">
        <v>2693.08</v>
      </c>
      <c r="O19">
        <v>17851.900000000001</v>
      </c>
      <c r="P19">
        <v>3998.55</v>
      </c>
      <c r="Q19">
        <v>0.22398399999999999</v>
      </c>
      <c r="R19">
        <v>6.2831900000000003</v>
      </c>
      <c r="S19">
        <v>146.49700000000001</v>
      </c>
      <c r="T19">
        <v>95.867000000000004</v>
      </c>
      <c r="U19">
        <v>10</v>
      </c>
      <c r="V19" s="1">
        <v>3.2019E-5</v>
      </c>
      <c r="W19">
        <v>6.37403E-2</v>
      </c>
      <c r="X19">
        <v>18294.3</v>
      </c>
      <c r="Y19">
        <v>4.0049200000000004E-3</v>
      </c>
      <c r="Z19">
        <v>11.6608</v>
      </c>
      <c r="AA19">
        <v>12.625</v>
      </c>
      <c r="AB19">
        <v>2911.62</v>
      </c>
      <c r="AC19">
        <f t="shared" si="0"/>
        <v>17162.95</v>
      </c>
      <c r="AD19">
        <f t="shared" si="1"/>
        <v>974.32243379694489</v>
      </c>
      <c r="AE19">
        <f t="shared" si="2"/>
        <v>3931.3649999999998</v>
      </c>
      <c r="AF19">
        <f t="shared" si="3"/>
        <v>95.013938188036647</v>
      </c>
      <c r="AG19">
        <f t="shared" si="4"/>
        <v>6.6327250000000004E-2</v>
      </c>
      <c r="AH19">
        <f t="shared" si="5"/>
        <v>3.6584997751810751E-3</v>
      </c>
      <c r="AI19">
        <f t="shared" si="6"/>
        <v>11.66095</v>
      </c>
      <c r="AJ19">
        <f t="shared" si="7"/>
        <v>0.58304750000000005</v>
      </c>
      <c r="AK19">
        <f t="shared" si="8"/>
        <v>17607.699999999997</v>
      </c>
      <c r="AL19">
        <f t="shared" si="9"/>
        <v>970.9990319253676</v>
      </c>
      <c r="AM19">
        <f t="shared" si="10"/>
        <v>4.1674650000000004E-3</v>
      </c>
      <c r="AN19">
        <f t="shared" si="11"/>
        <v>2.2987334349593418E-4</v>
      </c>
      <c r="AO19">
        <f t="shared" si="12"/>
        <v>0.229273</v>
      </c>
      <c r="AP19">
        <f t="shared" si="13"/>
        <v>7.4797755313913026E-3</v>
      </c>
      <c r="AR19">
        <f t="shared" si="14"/>
        <v>2802.35</v>
      </c>
      <c r="AS19">
        <f t="shared" si="15"/>
        <v>154.53111596050806</v>
      </c>
    </row>
    <row r="20" spans="1:45" x14ac:dyDescent="0.35">
      <c r="A20">
        <v>16525.3</v>
      </c>
      <c r="B20">
        <v>3714.18</v>
      </c>
      <c r="C20">
        <v>0.22475800000000001</v>
      </c>
      <c r="D20">
        <v>6.2831900000000003</v>
      </c>
      <c r="E20">
        <v>170.803</v>
      </c>
      <c r="F20">
        <v>101.91</v>
      </c>
      <c r="G20">
        <v>9.99</v>
      </c>
      <c r="H20" s="1">
        <v>4.0305999999999997E-5</v>
      </c>
      <c r="I20">
        <v>8.0270400000000006E-2</v>
      </c>
      <c r="J20">
        <v>16937.5</v>
      </c>
      <c r="K20">
        <v>5.04354E-3</v>
      </c>
      <c r="L20">
        <v>13.595800000000001</v>
      </c>
      <c r="M20">
        <v>12.667199999999999</v>
      </c>
      <c r="N20">
        <v>2695.69</v>
      </c>
      <c r="O20">
        <v>17824.2</v>
      </c>
      <c r="P20">
        <v>4096.6899999999996</v>
      </c>
      <c r="Q20">
        <v>0.22983799999999999</v>
      </c>
      <c r="R20">
        <v>6.2831900000000003</v>
      </c>
      <c r="S20">
        <v>170.803</v>
      </c>
      <c r="T20">
        <v>101.551</v>
      </c>
      <c r="U20">
        <v>9.99</v>
      </c>
      <c r="V20" s="1">
        <v>3.7341E-5</v>
      </c>
      <c r="W20">
        <v>7.4337500000000001E-2</v>
      </c>
      <c r="X20">
        <v>18288.900000000001</v>
      </c>
      <c r="Y20">
        <v>4.6707600000000004E-3</v>
      </c>
      <c r="Z20">
        <v>13.595499999999999</v>
      </c>
      <c r="AA20">
        <v>12.944000000000001</v>
      </c>
      <c r="AB20">
        <v>2910.77</v>
      </c>
      <c r="AC20">
        <f t="shared" si="0"/>
        <v>17174.75</v>
      </c>
      <c r="AD20">
        <f t="shared" si="1"/>
        <v>918.46099808320753</v>
      </c>
      <c r="AE20">
        <f t="shared" si="2"/>
        <v>3905.4349999999995</v>
      </c>
      <c r="AF20">
        <f t="shared" si="3"/>
        <v>270.47541487166615</v>
      </c>
      <c r="AG20">
        <f t="shared" si="4"/>
        <v>7.730395000000001E-2</v>
      </c>
      <c r="AH20">
        <f t="shared" si="5"/>
        <v>4.1951938221016713E-3</v>
      </c>
      <c r="AI20">
        <f t="shared" si="6"/>
        <v>13.595649999999999</v>
      </c>
      <c r="AJ20">
        <f t="shared" si="7"/>
        <v>0.67978249999999996</v>
      </c>
      <c r="AK20">
        <f t="shared" si="8"/>
        <v>17613.2</v>
      </c>
      <c r="AL20">
        <f t="shared" si="9"/>
        <v>955.5841040955014</v>
      </c>
      <c r="AM20">
        <f t="shared" si="10"/>
        <v>4.8571500000000002E-3</v>
      </c>
      <c r="AN20">
        <f t="shared" si="11"/>
        <v>2.6359526589072094E-4</v>
      </c>
      <c r="AO20">
        <f t="shared" si="12"/>
        <v>0.227298</v>
      </c>
      <c r="AP20">
        <f t="shared" si="13"/>
        <v>3.5921024484276425E-3</v>
      </c>
      <c r="AQ20" s="25">
        <f>AK20/$AK$20</f>
        <v>1</v>
      </c>
      <c r="AR20">
        <f t="shared" si="14"/>
        <v>2803.23</v>
      </c>
      <c r="AS20">
        <f t="shared" si="15"/>
        <v>152.08452649760258</v>
      </c>
    </row>
    <row r="21" spans="1:45" x14ac:dyDescent="0.35">
      <c r="A21">
        <v>16432.099999999999</v>
      </c>
      <c r="B21">
        <v>3872.44</v>
      </c>
      <c r="C21">
        <v>0.23566400000000001</v>
      </c>
      <c r="D21">
        <v>6.2831900000000003</v>
      </c>
      <c r="E21">
        <v>199.142</v>
      </c>
      <c r="F21">
        <v>107.614</v>
      </c>
      <c r="G21">
        <v>9.98</v>
      </c>
      <c r="H21" s="1">
        <v>4.7147000000000001E-5</v>
      </c>
      <c r="I21">
        <v>9.3895199999999998E-2</v>
      </c>
      <c r="J21">
        <v>16882.2</v>
      </c>
      <c r="K21">
        <v>5.8996099999999996E-3</v>
      </c>
      <c r="L21">
        <v>15.851599999999999</v>
      </c>
      <c r="M21">
        <v>13.2606</v>
      </c>
      <c r="N21">
        <v>2686.89</v>
      </c>
      <c r="O21">
        <v>17818.2</v>
      </c>
      <c r="P21">
        <v>3991.71</v>
      </c>
      <c r="Q21">
        <v>0.224025</v>
      </c>
      <c r="R21">
        <v>6.2831900000000003</v>
      </c>
      <c r="S21">
        <v>199.142</v>
      </c>
      <c r="T21">
        <v>107.336</v>
      </c>
      <c r="U21">
        <v>9.99</v>
      </c>
      <c r="V21" s="1">
        <v>4.3605E-5</v>
      </c>
      <c r="W21">
        <v>8.6809499999999998E-2</v>
      </c>
      <c r="X21">
        <v>18259.8</v>
      </c>
      <c r="Y21">
        <v>5.4543999999999999E-3</v>
      </c>
      <c r="Z21">
        <v>15.8513</v>
      </c>
      <c r="AA21">
        <v>12.6272</v>
      </c>
      <c r="AB21">
        <v>2906.14</v>
      </c>
      <c r="AC21">
        <f t="shared" si="0"/>
        <v>17125.150000000001</v>
      </c>
      <c r="AD21">
        <f t="shared" si="1"/>
        <v>980.12070940267506</v>
      </c>
      <c r="AE21">
        <f t="shared" si="2"/>
        <v>3932.0749999999998</v>
      </c>
      <c r="AF21">
        <f t="shared" si="3"/>
        <v>84.336625792119506</v>
      </c>
      <c r="AG21">
        <f t="shared" si="4"/>
        <v>9.0352349999999998E-2</v>
      </c>
      <c r="AH21">
        <f t="shared" si="5"/>
        <v>5.0103465194535199E-3</v>
      </c>
      <c r="AI21">
        <f t="shared" si="6"/>
        <v>15.85145</v>
      </c>
      <c r="AJ21">
        <f t="shared" si="7"/>
        <v>0.79257250000000001</v>
      </c>
      <c r="AK21">
        <f t="shared" si="8"/>
        <v>17571</v>
      </c>
      <c r="AL21">
        <f t="shared" si="9"/>
        <v>974.1103017625868</v>
      </c>
      <c r="AM21">
        <f t="shared" si="10"/>
        <v>5.6770049999999997E-3</v>
      </c>
      <c r="AN21">
        <f t="shared" si="11"/>
        <v>3.1481101005206261E-4</v>
      </c>
      <c r="AO21">
        <f t="shared" si="12"/>
        <v>0.22984450000000001</v>
      </c>
      <c r="AP21">
        <f t="shared" si="13"/>
        <v>8.2300158262302338E-3</v>
      </c>
      <c r="AQ21" s="25">
        <f t="shared" ref="AQ21:AQ47" si="16">AK21/$AK$20</f>
        <v>0.99760406967501647</v>
      </c>
      <c r="AR21">
        <f t="shared" si="14"/>
        <v>2796.5149999999999</v>
      </c>
      <c r="AS21">
        <f t="shared" si="15"/>
        <v>155.03316177515055</v>
      </c>
    </row>
    <row r="22" spans="1:45" x14ac:dyDescent="0.35">
      <c r="A22">
        <v>16401.8</v>
      </c>
      <c r="B22">
        <v>3883.51</v>
      </c>
      <c r="C22">
        <v>0.23677400000000001</v>
      </c>
      <c r="D22">
        <v>6.2831900000000003</v>
      </c>
      <c r="E22">
        <v>232.18299999999999</v>
      </c>
      <c r="F22">
        <v>113.31399999999999</v>
      </c>
      <c r="G22">
        <v>9.98</v>
      </c>
      <c r="H22" s="1">
        <v>5.5056999999999998E-5</v>
      </c>
      <c r="I22">
        <v>0.109649</v>
      </c>
      <c r="J22">
        <v>16855.2</v>
      </c>
      <c r="K22">
        <v>6.88946E-3</v>
      </c>
      <c r="L22">
        <v>18.4816</v>
      </c>
      <c r="M22">
        <v>13.3209</v>
      </c>
      <c r="N22">
        <v>2682.59</v>
      </c>
      <c r="O22">
        <v>17745.5</v>
      </c>
      <c r="P22">
        <v>4074.84</v>
      </c>
      <c r="Q22">
        <v>0.229626</v>
      </c>
      <c r="R22">
        <v>6.2831900000000003</v>
      </c>
      <c r="S22">
        <v>232.18299999999999</v>
      </c>
      <c r="T22">
        <v>112.98099999999999</v>
      </c>
      <c r="U22">
        <v>10.01</v>
      </c>
      <c r="V22" s="1">
        <v>5.0983999999999998E-5</v>
      </c>
      <c r="W22">
        <v>0.101504</v>
      </c>
      <c r="X22">
        <v>18207.400000000001</v>
      </c>
      <c r="Y22">
        <v>6.3777E-3</v>
      </c>
      <c r="Z22">
        <v>18.481200000000001</v>
      </c>
      <c r="AA22">
        <v>12.932399999999999</v>
      </c>
      <c r="AB22">
        <v>2897.79</v>
      </c>
      <c r="AC22">
        <f t="shared" si="0"/>
        <v>17073.650000000001</v>
      </c>
      <c r="AD22">
        <f t="shared" si="1"/>
        <v>950.13938188036445</v>
      </c>
      <c r="AE22">
        <f t="shared" si="2"/>
        <v>3979.1750000000002</v>
      </c>
      <c r="AF22">
        <f t="shared" si="3"/>
        <v>135.29074044442208</v>
      </c>
      <c r="AG22">
        <f t="shared" si="4"/>
        <v>0.10557649999999999</v>
      </c>
      <c r="AH22">
        <f t="shared" si="5"/>
        <v>5.7593847327644292E-3</v>
      </c>
      <c r="AI22">
        <f t="shared" si="6"/>
        <v>18.481400000000001</v>
      </c>
      <c r="AJ22">
        <f t="shared" si="7"/>
        <v>0.92407000000000006</v>
      </c>
      <c r="AK22">
        <f t="shared" si="8"/>
        <v>17531.300000000003</v>
      </c>
      <c r="AL22">
        <f t="shared" si="9"/>
        <v>956.1497895204501</v>
      </c>
      <c r="AM22">
        <f t="shared" si="10"/>
        <v>6.63358E-3</v>
      </c>
      <c r="AN22">
        <f t="shared" si="11"/>
        <v>3.6186896634002753E-4</v>
      </c>
      <c r="AO22">
        <f t="shared" si="12"/>
        <v>0.23320000000000002</v>
      </c>
      <c r="AP22">
        <f t="shared" si="13"/>
        <v>5.0543992719214526E-3</v>
      </c>
      <c r="AQ22" s="25">
        <f t="shared" si="16"/>
        <v>0.99535007835032829</v>
      </c>
      <c r="AR22">
        <f t="shared" si="14"/>
        <v>2790.19</v>
      </c>
      <c r="AS22">
        <f t="shared" si="15"/>
        <v>152.1693793113449</v>
      </c>
    </row>
    <row r="23" spans="1:45" x14ac:dyDescent="0.35">
      <c r="A23">
        <v>16329.5</v>
      </c>
      <c r="B23">
        <v>3946.83</v>
      </c>
      <c r="C23">
        <v>0.241699</v>
      </c>
      <c r="D23">
        <v>6.2831900000000003</v>
      </c>
      <c r="E23">
        <v>270.70499999999998</v>
      </c>
      <c r="F23">
        <v>119.015</v>
      </c>
      <c r="G23">
        <v>9.99</v>
      </c>
      <c r="H23" s="1">
        <v>6.4404000000000002E-5</v>
      </c>
      <c r="I23">
        <v>0.12826399999999999</v>
      </c>
      <c r="J23">
        <v>16799.7</v>
      </c>
      <c r="K23">
        <v>8.0590599999999998E-3</v>
      </c>
      <c r="L23">
        <v>21.547999999999998</v>
      </c>
      <c r="M23">
        <v>13.5878</v>
      </c>
      <c r="N23">
        <v>2673.76</v>
      </c>
      <c r="O23">
        <v>17684.7</v>
      </c>
      <c r="P23">
        <v>4112.6899999999996</v>
      </c>
      <c r="Q23">
        <v>0.23255700000000001</v>
      </c>
      <c r="R23">
        <v>6.2831900000000003</v>
      </c>
      <c r="S23">
        <v>270.70499999999998</v>
      </c>
      <c r="T23">
        <v>118.685</v>
      </c>
      <c r="U23">
        <v>9.99</v>
      </c>
      <c r="V23" s="1">
        <v>5.9608999999999998E-5</v>
      </c>
      <c r="W23">
        <v>0.118676</v>
      </c>
      <c r="X23">
        <v>18156.599999999999</v>
      </c>
      <c r="Y23">
        <v>7.4566299999999997E-3</v>
      </c>
      <c r="Z23">
        <v>21.547499999999999</v>
      </c>
      <c r="AA23">
        <v>13.091799999999999</v>
      </c>
      <c r="AB23">
        <v>2889.71</v>
      </c>
      <c r="AC23">
        <f t="shared" si="0"/>
        <v>17007.099999999999</v>
      </c>
      <c r="AD23">
        <f t="shared" si="1"/>
        <v>958.27110986400965</v>
      </c>
      <c r="AE23">
        <f t="shared" si="2"/>
        <v>4029.7599999999998</v>
      </c>
      <c r="AF23">
        <f t="shared" si="3"/>
        <v>117.28073072760054</v>
      </c>
      <c r="AG23">
        <f t="shared" si="4"/>
        <v>0.12347</v>
      </c>
      <c r="AH23">
        <f t="shared" si="5"/>
        <v>6.7797398180166075E-3</v>
      </c>
      <c r="AI23">
        <f t="shared" si="6"/>
        <v>21.547750000000001</v>
      </c>
      <c r="AJ23">
        <f t="shared" si="7"/>
        <v>1.0773875000000002</v>
      </c>
      <c r="AK23">
        <f t="shared" si="8"/>
        <v>17478.150000000001</v>
      </c>
      <c r="AL23">
        <f t="shared" si="9"/>
        <v>959.47319139202489</v>
      </c>
      <c r="AM23">
        <f t="shared" si="10"/>
        <v>7.7578449999999993E-3</v>
      </c>
      <c r="AN23">
        <f t="shared" si="11"/>
        <v>4.2598233819021193E-4</v>
      </c>
      <c r="AO23">
        <f t="shared" si="12"/>
        <v>0.23712800000000001</v>
      </c>
      <c r="AP23">
        <f t="shared" si="13"/>
        <v>6.4643701936074058E-3</v>
      </c>
      <c r="AQ23" s="25">
        <f t="shared" si="16"/>
        <v>0.99233245520405156</v>
      </c>
      <c r="AR23">
        <f t="shared" si="14"/>
        <v>2781.7350000000001</v>
      </c>
      <c r="AS23">
        <f t="shared" si="15"/>
        <v>152.69970939723481</v>
      </c>
    </row>
    <row r="24" spans="1:45" x14ac:dyDescent="0.35">
      <c r="A24">
        <v>16325</v>
      </c>
      <c r="B24">
        <v>3875.45</v>
      </c>
      <c r="C24">
        <v>0.23739399999999999</v>
      </c>
      <c r="D24">
        <v>6.2831900000000003</v>
      </c>
      <c r="E24">
        <v>315.61900000000003</v>
      </c>
      <c r="F24">
        <v>124.846</v>
      </c>
      <c r="G24">
        <v>10</v>
      </c>
      <c r="H24" s="1">
        <v>7.5185000000000006E-5</v>
      </c>
      <c r="I24">
        <v>0.149732</v>
      </c>
      <c r="J24">
        <v>16778.7</v>
      </c>
      <c r="K24">
        <v>9.4079400000000001E-3</v>
      </c>
      <c r="L24">
        <v>25.123100000000001</v>
      </c>
      <c r="M24">
        <v>13.3544</v>
      </c>
      <c r="N24">
        <v>2670.41</v>
      </c>
      <c r="O24">
        <v>17614</v>
      </c>
      <c r="P24">
        <v>4165.88</v>
      </c>
      <c r="Q24">
        <v>0.236509</v>
      </c>
      <c r="R24">
        <v>6.2831900000000003</v>
      </c>
      <c r="S24">
        <v>315.61900000000003</v>
      </c>
      <c r="T24">
        <v>124.17100000000001</v>
      </c>
      <c r="U24">
        <v>10.02</v>
      </c>
      <c r="V24" s="1">
        <v>6.9721000000000006E-5</v>
      </c>
      <c r="W24">
        <v>0.13879900000000001</v>
      </c>
      <c r="X24">
        <v>18099.900000000001</v>
      </c>
      <c r="Y24">
        <v>8.7210199999999995E-3</v>
      </c>
      <c r="Z24">
        <v>25.122599999999998</v>
      </c>
      <c r="AA24">
        <v>13.3065</v>
      </c>
      <c r="AB24">
        <v>2880.7</v>
      </c>
      <c r="AC24">
        <f t="shared" si="0"/>
        <v>16969.5</v>
      </c>
      <c r="AD24">
        <f t="shared" si="1"/>
        <v>911.46064094945973</v>
      </c>
      <c r="AE24">
        <f t="shared" si="2"/>
        <v>4020.665</v>
      </c>
      <c r="AF24">
        <f t="shared" si="3"/>
        <v>205.36502246000921</v>
      </c>
      <c r="AG24">
        <f t="shared" si="4"/>
        <v>0.14426549999999999</v>
      </c>
      <c r="AH24">
        <f t="shared" si="5"/>
        <v>7.7307984387125226E-3</v>
      </c>
      <c r="AI24">
        <f t="shared" si="6"/>
        <v>25.12285</v>
      </c>
      <c r="AJ24">
        <f t="shared" si="7"/>
        <v>1.2561425000000002</v>
      </c>
      <c r="AK24">
        <f t="shared" si="8"/>
        <v>17439.300000000003</v>
      </c>
      <c r="AL24">
        <f t="shared" si="9"/>
        <v>934.22947930366706</v>
      </c>
      <c r="AM24">
        <f t="shared" si="10"/>
        <v>9.0644799999999998E-3</v>
      </c>
      <c r="AN24">
        <f t="shared" si="11"/>
        <v>4.8572579013266362E-4</v>
      </c>
      <c r="AO24">
        <f t="shared" si="12"/>
        <v>0.23695149999999998</v>
      </c>
      <c r="AP24">
        <f t="shared" si="13"/>
        <v>6.2578950135009238E-4</v>
      </c>
      <c r="AQ24" s="25">
        <f t="shared" si="16"/>
        <v>0.9901267231394637</v>
      </c>
      <c r="AR24">
        <f t="shared" si="14"/>
        <v>2775.5549999999998</v>
      </c>
      <c r="AS24">
        <f t="shared" si="15"/>
        <v>148.69748501571905</v>
      </c>
    </row>
    <row r="25" spans="1:45" x14ac:dyDescent="0.35">
      <c r="A25">
        <v>16278.6</v>
      </c>
      <c r="B25">
        <v>3865.45</v>
      </c>
      <c r="C25">
        <v>0.237456</v>
      </c>
      <c r="D25">
        <v>6.2831900000000003</v>
      </c>
      <c r="E25">
        <v>367.98500000000001</v>
      </c>
      <c r="F25">
        <v>130.476</v>
      </c>
      <c r="G25">
        <v>10.01</v>
      </c>
      <c r="H25" s="1">
        <v>8.7907999999999999E-5</v>
      </c>
      <c r="I25">
        <v>0.17507</v>
      </c>
      <c r="J25">
        <v>16731.3</v>
      </c>
      <c r="K25">
        <v>1.0999999999999999E-2</v>
      </c>
      <c r="L25">
        <v>29.291399999999999</v>
      </c>
      <c r="M25">
        <v>13.357799999999999</v>
      </c>
      <c r="N25">
        <v>2662.86</v>
      </c>
      <c r="O25">
        <v>17597.900000000001</v>
      </c>
      <c r="P25">
        <v>4121.67</v>
      </c>
      <c r="Q25">
        <v>0.23421400000000001</v>
      </c>
      <c r="R25">
        <v>6.2831900000000003</v>
      </c>
      <c r="S25">
        <v>367.98500000000001</v>
      </c>
      <c r="T25">
        <v>130.01599999999999</v>
      </c>
      <c r="U25">
        <v>10.01</v>
      </c>
      <c r="V25" s="1">
        <v>8.1404999999999997E-5</v>
      </c>
      <c r="W25">
        <v>0.16206000000000001</v>
      </c>
      <c r="X25">
        <v>18074.099999999999</v>
      </c>
      <c r="Y25">
        <v>1.0182500000000001E-2</v>
      </c>
      <c r="Z25">
        <v>29.290800000000001</v>
      </c>
      <c r="AA25">
        <v>13.181900000000001</v>
      </c>
      <c r="AB25">
        <v>2876.58</v>
      </c>
      <c r="AC25">
        <f t="shared" si="0"/>
        <v>16938.25</v>
      </c>
      <c r="AD25">
        <f t="shared" si="1"/>
        <v>932.88597641941294</v>
      </c>
      <c r="AE25">
        <f t="shared" si="2"/>
        <v>3993.56</v>
      </c>
      <c r="AF25">
        <f t="shared" si="3"/>
        <v>181.17489947561739</v>
      </c>
      <c r="AG25">
        <f t="shared" si="4"/>
        <v>0.16856500000000002</v>
      </c>
      <c r="AH25">
        <f t="shared" si="5"/>
        <v>9.1994592232369794E-3</v>
      </c>
      <c r="AI25">
        <f t="shared" si="6"/>
        <v>29.2911</v>
      </c>
      <c r="AJ25">
        <f t="shared" si="7"/>
        <v>1.4645550000000001</v>
      </c>
      <c r="AK25">
        <f t="shared" si="8"/>
        <v>17402.699999999997</v>
      </c>
      <c r="AL25">
        <f t="shared" si="9"/>
        <v>949.50298577729552</v>
      </c>
      <c r="AM25">
        <f t="shared" si="10"/>
        <v>1.059125E-2</v>
      </c>
      <c r="AN25">
        <f t="shared" si="11"/>
        <v>5.7805979362000176E-4</v>
      </c>
      <c r="AO25">
        <f t="shared" si="12"/>
        <v>0.23583500000000002</v>
      </c>
      <c r="AP25">
        <f t="shared" si="13"/>
        <v>2.2924401846067836E-3</v>
      </c>
      <c r="AQ25" s="25">
        <f t="shared" si="16"/>
        <v>0.98804873617514122</v>
      </c>
      <c r="AR25">
        <f t="shared" si="14"/>
        <v>2769.7200000000003</v>
      </c>
      <c r="AS25">
        <f t="shared" si="15"/>
        <v>151.1228612751888</v>
      </c>
    </row>
    <row r="26" spans="1:45" x14ac:dyDescent="0.35">
      <c r="A26">
        <v>16215.4</v>
      </c>
      <c r="B26">
        <v>3842.74</v>
      </c>
      <c r="C26">
        <v>0.23698</v>
      </c>
      <c r="D26">
        <v>6.2831900000000003</v>
      </c>
      <c r="E26">
        <v>429.03899999999999</v>
      </c>
      <c r="F26">
        <v>136.18299999999999</v>
      </c>
      <c r="G26">
        <v>10</v>
      </c>
      <c r="H26" s="1">
        <v>1.0289999999999999E-4</v>
      </c>
      <c r="I26">
        <v>0.20493400000000001</v>
      </c>
      <c r="J26">
        <v>16664.599999999999</v>
      </c>
      <c r="K26">
        <v>1.28764E-2</v>
      </c>
      <c r="L26">
        <v>34.151299999999999</v>
      </c>
      <c r="M26">
        <v>13.332000000000001</v>
      </c>
      <c r="N26">
        <v>2652.25</v>
      </c>
      <c r="O26">
        <v>17530.599999999999</v>
      </c>
      <c r="P26">
        <v>4147.05</v>
      </c>
      <c r="Q26">
        <v>0.23656099999999999</v>
      </c>
      <c r="R26">
        <v>6.2831900000000003</v>
      </c>
      <c r="S26">
        <v>429.03899999999999</v>
      </c>
      <c r="T26">
        <v>135.655</v>
      </c>
      <c r="U26">
        <v>10.01</v>
      </c>
      <c r="V26" s="1">
        <v>9.5223999999999995E-5</v>
      </c>
      <c r="W26">
        <v>0.18957399999999999</v>
      </c>
      <c r="X26">
        <v>18014.400000000001</v>
      </c>
      <c r="Y26">
        <v>1.19113E-2</v>
      </c>
      <c r="Z26">
        <v>34.150599999999997</v>
      </c>
      <c r="AA26">
        <v>13.3093</v>
      </c>
      <c r="AB26">
        <v>2867.08</v>
      </c>
      <c r="AC26">
        <f t="shared" si="0"/>
        <v>16873</v>
      </c>
      <c r="AD26">
        <f t="shared" si="1"/>
        <v>929.98683861654661</v>
      </c>
      <c r="AE26">
        <f t="shared" si="2"/>
        <v>3994.895</v>
      </c>
      <c r="AF26">
        <f t="shared" si="3"/>
        <v>215.17966458287856</v>
      </c>
      <c r="AG26">
        <f t="shared" si="4"/>
        <v>0.19725399999999998</v>
      </c>
      <c r="AH26">
        <f t="shared" si="5"/>
        <v>1.0861160159025378E-2</v>
      </c>
      <c r="AI26">
        <f t="shared" si="6"/>
        <v>34.150949999999995</v>
      </c>
      <c r="AJ26">
        <f t="shared" si="7"/>
        <v>1.7075474999999998</v>
      </c>
      <c r="AK26">
        <f t="shared" si="8"/>
        <v>17339.5</v>
      </c>
      <c r="AL26">
        <f t="shared" si="9"/>
        <v>954.45273324560389</v>
      </c>
      <c r="AM26">
        <f t="shared" si="10"/>
        <v>1.239385E-2</v>
      </c>
      <c r="AN26">
        <f t="shared" si="11"/>
        <v>6.8242875452313701E-4</v>
      </c>
      <c r="AO26">
        <f t="shared" si="12"/>
        <v>0.23677049999999999</v>
      </c>
      <c r="AP26">
        <f t="shared" si="13"/>
        <v>2.9627774131716532E-4</v>
      </c>
      <c r="AQ26" s="25">
        <f t="shared" si="16"/>
        <v>0.98446051824767788</v>
      </c>
      <c r="AR26">
        <f t="shared" si="14"/>
        <v>2759.665</v>
      </c>
      <c r="AS26">
        <f t="shared" si="15"/>
        <v>151.90774980230594</v>
      </c>
    </row>
    <row r="27" spans="1:45" x14ac:dyDescent="0.35">
      <c r="A27">
        <v>16137.6</v>
      </c>
      <c r="B27">
        <v>3855.55</v>
      </c>
      <c r="C27">
        <v>0.23891599999999999</v>
      </c>
      <c r="D27">
        <v>6.2831900000000003</v>
      </c>
      <c r="E27">
        <v>500.22199999999998</v>
      </c>
      <c r="F27">
        <v>141.91900000000001</v>
      </c>
      <c r="G27">
        <v>10.01</v>
      </c>
      <c r="H27" s="1">
        <v>1.2048999999999999E-4</v>
      </c>
      <c r="I27">
        <v>0.239983</v>
      </c>
      <c r="J27">
        <v>16591.8</v>
      </c>
      <c r="K27">
        <v>1.5078599999999999E-2</v>
      </c>
      <c r="L27">
        <v>39.817500000000003</v>
      </c>
      <c r="M27">
        <v>13.436999999999999</v>
      </c>
      <c r="N27">
        <v>2640.67</v>
      </c>
      <c r="O27">
        <v>17482.7</v>
      </c>
      <c r="P27">
        <v>4088.21</v>
      </c>
      <c r="Q27">
        <v>0.233844</v>
      </c>
      <c r="R27">
        <v>6.2831900000000003</v>
      </c>
      <c r="S27">
        <v>500.22199999999998</v>
      </c>
      <c r="T27">
        <v>141.34899999999999</v>
      </c>
      <c r="U27">
        <v>9.99</v>
      </c>
      <c r="V27" s="1">
        <v>1.1139E-4</v>
      </c>
      <c r="W27">
        <v>0.22176699999999999</v>
      </c>
      <c r="X27">
        <v>17954.3</v>
      </c>
      <c r="Y27">
        <v>1.3934E-2</v>
      </c>
      <c r="Z27">
        <v>39.816699999999997</v>
      </c>
      <c r="AA27">
        <v>13.161799999999999</v>
      </c>
      <c r="AB27">
        <v>2857.51</v>
      </c>
      <c r="AC27">
        <f t="shared" si="0"/>
        <v>16810.150000000001</v>
      </c>
      <c r="AD27">
        <f t="shared" si="1"/>
        <v>951.12933137402536</v>
      </c>
      <c r="AE27">
        <f t="shared" si="2"/>
        <v>3971.88</v>
      </c>
      <c r="AF27">
        <f t="shared" si="3"/>
        <v>164.51546371086204</v>
      </c>
      <c r="AG27">
        <f t="shared" si="4"/>
        <v>0.230875</v>
      </c>
      <c r="AH27">
        <f t="shared" si="5"/>
        <v>1.2880657126094156E-2</v>
      </c>
      <c r="AI27">
        <f t="shared" si="6"/>
        <v>39.817099999999996</v>
      </c>
      <c r="AJ27">
        <f t="shared" si="7"/>
        <v>1.9908549999999998</v>
      </c>
      <c r="AK27">
        <f t="shared" si="8"/>
        <v>17273.05</v>
      </c>
      <c r="AL27">
        <f t="shared" si="9"/>
        <v>963.43298936667099</v>
      </c>
      <c r="AM27">
        <f t="shared" si="10"/>
        <v>1.45063E-2</v>
      </c>
      <c r="AN27">
        <f t="shared" si="11"/>
        <v>8.0935442174612162E-4</v>
      </c>
      <c r="AO27">
        <f t="shared" si="12"/>
        <v>0.23637999999999998</v>
      </c>
      <c r="AP27">
        <f t="shared" si="13"/>
        <v>3.5864455941781643E-3</v>
      </c>
      <c r="AQ27" s="25">
        <f t="shared" si="16"/>
        <v>0.98068777961983045</v>
      </c>
      <c r="AR27">
        <f t="shared" si="14"/>
        <v>2749.09</v>
      </c>
      <c r="AS27">
        <f t="shared" si="15"/>
        <v>153.32903443249106</v>
      </c>
    </row>
    <row r="28" spans="1:45" x14ac:dyDescent="0.35">
      <c r="A28">
        <v>16061.2</v>
      </c>
      <c r="B28">
        <v>3826.45</v>
      </c>
      <c r="C28">
        <v>0.23824200000000001</v>
      </c>
      <c r="D28">
        <v>6.2831900000000003</v>
      </c>
      <c r="E28">
        <v>583.21699999999998</v>
      </c>
      <c r="F28">
        <v>147.393</v>
      </c>
      <c r="G28">
        <v>10.01</v>
      </c>
      <c r="H28" s="1">
        <v>1.4118E-4</v>
      </c>
      <c r="I28">
        <v>0.28117500000000001</v>
      </c>
      <c r="J28">
        <v>16510.7</v>
      </c>
      <c r="K28">
        <v>1.76667E-2</v>
      </c>
      <c r="L28">
        <v>46.423999999999999</v>
      </c>
      <c r="M28">
        <v>13.400499999999999</v>
      </c>
      <c r="N28">
        <v>2627.76</v>
      </c>
      <c r="O28">
        <v>17396.3</v>
      </c>
      <c r="P28">
        <v>4095.9</v>
      </c>
      <c r="Q28">
        <v>0.23544599999999999</v>
      </c>
      <c r="R28">
        <v>6.2831900000000003</v>
      </c>
      <c r="S28">
        <v>583.21699999999998</v>
      </c>
      <c r="T28">
        <v>146.89599999999999</v>
      </c>
      <c r="U28">
        <v>10</v>
      </c>
      <c r="V28" s="1">
        <v>1.3045999999999999E-4</v>
      </c>
      <c r="W28">
        <v>0.25975199999999998</v>
      </c>
      <c r="X28">
        <v>17872</v>
      </c>
      <c r="Y28">
        <v>1.63207E-2</v>
      </c>
      <c r="Z28">
        <v>46.423000000000002</v>
      </c>
      <c r="AA28">
        <v>13.248799999999999</v>
      </c>
      <c r="AB28">
        <v>2844.42</v>
      </c>
      <c r="AC28">
        <f t="shared" si="0"/>
        <v>16728.75</v>
      </c>
      <c r="AD28">
        <f t="shared" si="1"/>
        <v>944.05826356215857</v>
      </c>
      <c r="AE28">
        <f t="shared" si="2"/>
        <v>3961.1750000000002</v>
      </c>
      <c r="AF28">
        <f t="shared" si="3"/>
        <v>190.52992219071544</v>
      </c>
      <c r="AG28">
        <f t="shared" si="4"/>
        <v>0.27046349999999997</v>
      </c>
      <c r="AH28">
        <f t="shared" si="5"/>
        <v>1.5148348573359425E-2</v>
      </c>
      <c r="AI28">
        <f t="shared" si="6"/>
        <v>46.423500000000004</v>
      </c>
      <c r="AJ28">
        <f t="shared" si="7"/>
        <v>2.3211750000000002</v>
      </c>
      <c r="AK28">
        <f t="shared" si="8"/>
        <v>17191.349999999999</v>
      </c>
      <c r="AL28">
        <f t="shared" si="9"/>
        <v>962.5844612292467</v>
      </c>
      <c r="AM28">
        <f t="shared" si="10"/>
        <v>1.69937E-2</v>
      </c>
      <c r="AN28">
        <f t="shared" si="11"/>
        <v>9.5176572747709292E-4</v>
      </c>
      <c r="AO28">
        <f t="shared" si="12"/>
        <v>0.236844</v>
      </c>
      <c r="AP28">
        <f t="shared" si="13"/>
        <v>1.9770705601976015E-3</v>
      </c>
      <c r="AQ28" s="25">
        <f t="shared" si="16"/>
        <v>0.97604921309018222</v>
      </c>
      <c r="AR28">
        <f t="shared" si="14"/>
        <v>2736.09</v>
      </c>
      <c r="AS28">
        <f t="shared" si="15"/>
        <v>153.20175521187727</v>
      </c>
    </row>
    <row r="29" spans="1:45" x14ac:dyDescent="0.35">
      <c r="A29">
        <v>15949.7</v>
      </c>
      <c r="B29">
        <v>3825.88</v>
      </c>
      <c r="C29">
        <v>0.239872</v>
      </c>
      <c r="D29">
        <v>6.2831900000000003</v>
      </c>
      <c r="E29">
        <v>679.98099999999999</v>
      </c>
      <c r="F29">
        <v>153.08799999999999</v>
      </c>
      <c r="G29">
        <v>10</v>
      </c>
      <c r="H29" s="1">
        <v>1.6568E-4</v>
      </c>
      <c r="I29">
        <v>0.32999600000000001</v>
      </c>
      <c r="J29">
        <v>16402.099999999999</v>
      </c>
      <c r="K29">
        <v>2.0734300000000001E-2</v>
      </c>
      <c r="L29">
        <v>54.126399999999997</v>
      </c>
      <c r="M29">
        <v>13.488799999999999</v>
      </c>
      <c r="N29">
        <v>2610.48</v>
      </c>
      <c r="O29">
        <v>17281</v>
      </c>
      <c r="P29">
        <v>4129.21</v>
      </c>
      <c r="Q29">
        <v>0.23894399999999999</v>
      </c>
      <c r="R29">
        <v>6.2831900000000003</v>
      </c>
      <c r="S29">
        <v>679.98099999999999</v>
      </c>
      <c r="T29">
        <v>152.589</v>
      </c>
      <c r="U29">
        <v>9.99</v>
      </c>
      <c r="V29" s="1">
        <v>1.5301E-4</v>
      </c>
      <c r="W29">
        <v>0.30463000000000001</v>
      </c>
      <c r="X29">
        <v>17767.5</v>
      </c>
      <c r="Y29">
        <v>1.9140500000000001E-2</v>
      </c>
      <c r="Z29">
        <v>54.125300000000003</v>
      </c>
      <c r="AA29">
        <v>13.438499999999999</v>
      </c>
      <c r="AB29">
        <v>2827.79</v>
      </c>
      <c r="AC29">
        <f t="shared" si="0"/>
        <v>16615.349999999999</v>
      </c>
      <c r="AD29">
        <f t="shared" si="1"/>
        <v>941.37125779365022</v>
      </c>
      <c r="AE29">
        <f t="shared" si="2"/>
        <v>3977.5450000000001</v>
      </c>
      <c r="AF29">
        <f t="shared" si="3"/>
        <v>214.48669993731542</v>
      </c>
      <c r="AG29">
        <f t="shared" si="4"/>
        <v>0.31731300000000001</v>
      </c>
      <c r="AH29">
        <f t="shared" si="5"/>
        <v>1.7936470611577965E-2</v>
      </c>
      <c r="AI29">
        <f t="shared" si="6"/>
        <v>54.12585</v>
      </c>
      <c r="AJ29">
        <f t="shared" si="7"/>
        <v>2.7062925</v>
      </c>
      <c r="AK29">
        <f t="shared" si="8"/>
        <v>17084.8</v>
      </c>
      <c r="AL29">
        <f t="shared" si="9"/>
        <v>965.48359903211303</v>
      </c>
      <c r="AM29">
        <f t="shared" si="10"/>
        <v>1.9937400000000001E-2</v>
      </c>
      <c r="AN29">
        <f t="shared" si="11"/>
        <v>1.126986787855119E-3</v>
      </c>
      <c r="AO29">
        <f t="shared" si="12"/>
        <v>0.23940800000000001</v>
      </c>
      <c r="AP29">
        <f t="shared" si="13"/>
        <v>6.5619509294112467E-4</v>
      </c>
      <c r="AQ29" s="25">
        <f t="shared" si="16"/>
        <v>0.96999977289759942</v>
      </c>
      <c r="AR29">
        <f t="shared" si="14"/>
        <v>2719.1350000000002</v>
      </c>
      <c r="AS29">
        <f t="shared" si="15"/>
        <v>153.6613746196486</v>
      </c>
    </row>
    <row r="30" spans="1:45" x14ac:dyDescent="0.35">
      <c r="A30">
        <v>15833.9</v>
      </c>
      <c r="B30">
        <v>3808.87</v>
      </c>
      <c r="C30">
        <v>0.24055199999999999</v>
      </c>
      <c r="D30">
        <v>6.2831900000000003</v>
      </c>
      <c r="E30">
        <v>792.8</v>
      </c>
      <c r="F30">
        <v>158.56200000000001</v>
      </c>
      <c r="G30">
        <v>9.98</v>
      </c>
      <c r="H30" s="1">
        <v>1.9453999999999999E-4</v>
      </c>
      <c r="I30">
        <v>0.38750200000000001</v>
      </c>
      <c r="J30">
        <v>16285.6</v>
      </c>
      <c r="K30">
        <v>2.4347500000000001E-2</v>
      </c>
      <c r="L30">
        <v>63.106999999999999</v>
      </c>
      <c r="M30">
        <v>13.525600000000001</v>
      </c>
      <c r="N30">
        <v>2591.9299999999998</v>
      </c>
      <c r="O30">
        <v>17186.3</v>
      </c>
      <c r="P30">
        <v>4082.74</v>
      </c>
      <c r="Q30">
        <v>0.23755799999999999</v>
      </c>
      <c r="R30">
        <v>6.2831900000000003</v>
      </c>
      <c r="S30">
        <v>792.8</v>
      </c>
      <c r="T30">
        <v>158.24</v>
      </c>
      <c r="U30">
        <v>10.01</v>
      </c>
      <c r="V30" s="1">
        <v>1.7942000000000001E-4</v>
      </c>
      <c r="W30">
        <v>0.35724299999999998</v>
      </c>
      <c r="X30">
        <v>17664.599999999999</v>
      </c>
      <c r="Y30">
        <v>2.2446299999999999E-2</v>
      </c>
      <c r="Z30">
        <v>63.105600000000003</v>
      </c>
      <c r="AA30">
        <v>13.3634</v>
      </c>
      <c r="AB30">
        <v>2811.41</v>
      </c>
      <c r="AC30">
        <f t="shared" si="0"/>
        <v>16510.099999999999</v>
      </c>
      <c r="AD30">
        <f t="shared" si="1"/>
        <v>956.29121087668659</v>
      </c>
      <c r="AE30">
        <f t="shared" si="2"/>
        <v>3945.8049999999998</v>
      </c>
      <c r="AF30">
        <f t="shared" si="3"/>
        <v>193.6553341635597</v>
      </c>
      <c r="AG30">
        <f t="shared" si="4"/>
        <v>0.3723725</v>
      </c>
      <c r="AH30">
        <f t="shared" si="5"/>
        <v>2.1396344091923768E-2</v>
      </c>
      <c r="AI30">
        <f t="shared" si="6"/>
        <v>63.106300000000005</v>
      </c>
      <c r="AJ30">
        <f t="shared" si="7"/>
        <v>3.1553150000000003</v>
      </c>
      <c r="AK30">
        <f t="shared" si="8"/>
        <v>16975.099999999999</v>
      </c>
      <c r="AL30">
        <f t="shared" si="9"/>
        <v>975.1002512562477</v>
      </c>
      <c r="AM30">
        <f t="shared" si="10"/>
        <v>2.3396899999999998E-2</v>
      </c>
      <c r="AN30">
        <f t="shared" si="11"/>
        <v>1.3443514123918658E-3</v>
      </c>
      <c r="AO30">
        <f t="shared" si="12"/>
        <v>0.23905499999999999</v>
      </c>
      <c r="AP30">
        <f t="shared" si="13"/>
        <v>2.1170777028725208E-3</v>
      </c>
      <c r="AQ30" s="25">
        <f t="shared" si="16"/>
        <v>0.96377148956464453</v>
      </c>
      <c r="AR30">
        <f t="shared" si="14"/>
        <v>2701.67</v>
      </c>
      <c r="AS30">
        <f t="shared" si="15"/>
        <v>155.19579633482346</v>
      </c>
    </row>
    <row r="31" spans="1:45" x14ac:dyDescent="0.35">
      <c r="A31">
        <v>15703.9</v>
      </c>
      <c r="B31">
        <v>3771.82</v>
      </c>
      <c r="C31">
        <v>0.24018400000000001</v>
      </c>
      <c r="D31">
        <v>6.2831900000000003</v>
      </c>
      <c r="E31">
        <v>924.33600000000001</v>
      </c>
      <c r="F31">
        <v>164.27099999999999</v>
      </c>
      <c r="G31">
        <v>10.01</v>
      </c>
      <c r="H31">
        <v>2.2871999999999999E-4</v>
      </c>
      <c r="I31">
        <v>0.45557399999999998</v>
      </c>
      <c r="J31">
        <v>16150.5</v>
      </c>
      <c r="K31">
        <v>2.86246E-2</v>
      </c>
      <c r="L31">
        <v>73.577399999999997</v>
      </c>
      <c r="M31">
        <v>13.505699999999999</v>
      </c>
      <c r="N31">
        <v>2570.4299999999998</v>
      </c>
      <c r="O31">
        <v>17050.900000000001</v>
      </c>
      <c r="P31">
        <v>4071.45</v>
      </c>
      <c r="Q31">
        <v>0.23878199999999999</v>
      </c>
      <c r="R31">
        <v>6.2831900000000003</v>
      </c>
      <c r="S31">
        <v>924.33600000000001</v>
      </c>
      <c r="T31">
        <v>163.965</v>
      </c>
      <c r="U31">
        <v>9.99</v>
      </c>
      <c r="V31" s="1">
        <v>2.1079000000000001E-4</v>
      </c>
      <c r="W31">
        <v>0.41970800000000003</v>
      </c>
      <c r="X31">
        <v>17530.2</v>
      </c>
      <c r="Y31">
        <v>2.6370999999999999E-2</v>
      </c>
      <c r="Z31">
        <v>73.575800000000001</v>
      </c>
      <c r="AA31">
        <v>13.4297</v>
      </c>
      <c r="AB31">
        <v>2790.02</v>
      </c>
      <c r="AC31">
        <f t="shared" si="0"/>
        <v>16377.400000000001</v>
      </c>
      <c r="AD31">
        <f t="shared" si="1"/>
        <v>952.47283425828084</v>
      </c>
      <c r="AE31">
        <f t="shared" si="2"/>
        <v>3921.6350000000002</v>
      </c>
      <c r="AF31">
        <f t="shared" si="3"/>
        <v>211.870404846925</v>
      </c>
      <c r="AG31">
        <f t="shared" si="4"/>
        <v>0.437641</v>
      </c>
      <c r="AH31">
        <f t="shared" si="5"/>
        <v>2.5361091814036681E-2</v>
      </c>
      <c r="AI31">
        <f t="shared" si="6"/>
        <v>73.576599999999999</v>
      </c>
      <c r="AJ31">
        <f t="shared" si="7"/>
        <v>3.67883</v>
      </c>
      <c r="AK31">
        <f t="shared" si="8"/>
        <v>16840.349999999999</v>
      </c>
      <c r="AL31">
        <f t="shared" si="9"/>
        <v>975.59522600308014</v>
      </c>
      <c r="AM31">
        <f t="shared" si="10"/>
        <v>2.7497799999999999E-2</v>
      </c>
      <c r="AN31">
        <f t="shared" si="11"/>
        <v>1.5935358420820045E-3</v>
      </c>
      <c r="AO31">
        <f t="shared" si="12"/>
        <v>0.239483</v>
      </c>
      <c r="AP31">
        <f t="shared" si="13"/>
        <v>9.9136370722354978E-4</v>
      </c>
      <c r="AQ31" s="25">
        <f t="shared" si="16"/>
        <v>0.95612097744873148</v>
      </c>
      <c r="AR31">
        <f t="shared" si="14"/>
        <v>2680.2249999999999</v>
      </c>
      <c r="AS31">
        <f t="shared" si="15"/>
        <v>155.27357808075408</v>
      </c>
    </row>
    <row r="32" spans="1:45" x14ac:dyDescent="0.35">
      <c r="A32" s="17">
        <v>15535.6</v>
      </c>
      <c r="B32" s="17">
        <v>3745.97</v>
      </c>
      <c r="C32" s="17">
        <v>0.241122</v>
      </c>
      <c r="D32" s="17">
        <v>6.2831900000000003</v>
      </c>
      <c r="E32" s="17">
        <v>1077.7</v>
      </c>
      <c r="F32" s="17">
        <v>169.77199999999999</v>
      </c>
      <c r="G32" s="17">
        <v>10.02</v>
      </c>
      <c r="H32" s="17">
        <v>2.6949999999999999E-4</v>
      </c>
      <c r="I32" s="17">
        <v>0.53680399999999995</v>
      </c>
      <c r="J32" s="17">
        <v>15980.8</v>
      </c>
      <c r="K32" s="17">
        <v>3.3728399999999999E-2</v>
      </c>
      <c r="L32" s="17">
        <v>85.785499999999999</v>
      </c>
      <c r="M32" s="17">
        <v>13.5565</v>
      </c>
      <c r="N32" s="17">
        <v>2543.42</v>
      </c>
      <c r="O32" s="17">
        <v>16896.3</v>
      </c>
      <c r="P32" s="17">
        <v>4057.8</v>
      </c>
      <c r="Q32" s="17">
        <v>0.24016000000000001</v>
      </c>
      <c r="R32" s="17">
        <v>6.2831900000000003</v>
      </c>
      <c r="S32" s="17">
        <v>1077.7</v>
      </c>
      <c r="T32" s="17">
        <v>169.64599999999999</v>
      </c>
      <c r="U32" s="17">
        <v>10</v>
      </c>
      <c r="V32" s="17">
        <v>2.4792E-4</v>
      </c>
      <c r="W32" s="17">
        <v>0.49367</v>
      </c>
      <c r="X32" s="17">
        <v>17376.7</v>
      </c>
      <c r="Y32" s="17">
        <v>3.1018199999999999E-2</v>
      </c>
      <c r="Z32" s="17">
        <v>85.783500000000004</v>
      </c>
      <c r="AA32" s="17">
        <v>13.5044</v>
      </c>
      <c r="AB32" s="17">
        <v>2765.59</v>
      </c>
      <c r="AC32" s="17">
        <f t="shared" si="0"/>
        <v>16215.95</v>
      </c>
      <c r="AD32" s="17">
        <f t="shared" si="1"/>
        <v>962.16019716053438</v>
      </c>
      <c r="AE32" s="17">
        <f t="shared" si="2"/>
        <v>3901.8850000000002</v>
      </c>
      <c r="AF32" s="17">
        <f t="shared" si="3"/>
        <v>220.49710757740141</v>
      </c>
      <c r="AG32" s="17">
        <f t="shared" si="4"/>
        <v>0.51523699999999995</v>
      </c>
      <c r="AH32" s="17">
        <f t="shared" si="5"/>
        <v>3.0500343899700504E-2</v>
      </c>
      <c r="AI32" s="17">
        <f t="shared" si="6"/>
        <v>85.784500000000008</v>
      </c>
      <c r="AJ32" s="17">
        <f t="shared" si="7"/>
        <v>4.289225000000001</v>
      </c>
      <c r="AK32" s="17">
        <f t="shared" si="8"/>
        <v>16678.75</v>
      </c>
      <c r="AL32" s="17">
        <f t="shared" si="9"/>
        <v>987.05035585830274</v>
      </c>
      <c r="AM32" s="17">
        <f t="shared" si="10"/>
        <v>3.2373300000000001E-2</v>
      </c>
      <c r="AN32" s="17">
        <f t="shared" si="11"/>
        <v>1.9164007983717808E-3</v>
      </c>
      <c r="AO32" s="17">
        <f t="shared" si="12"/>
        <v>0.24064099999999999</v>
      </c>
      <c r="AP32" s="17">
        <f t="shared" si="13"/>
        <v>6.8023672350145208E-4</v>
      </c>
      <c r="AQ32" s="15">
        <f t="shared" si="16"/>
        <v>0.9469460404696477</v>
      </c>
      <c r="AR32" s="17">
        <f t="shared" si="14"/>
        <v>2654.5050000000001</v>
      </c>
      <c r="AS32" s="17">
        <f t="shared" si="15"/>
        <v>157.09791357621532</v>
      </c>
    </row>
    <row r="33" spans="1:45" x14ac:dyDescent="0.35">
      <c r="A33">
        <v>15337.9</v>
      </c>
      <c r="B33">
        <v>3722.37</v>
      </c>
      <c r="C33">
        <v>0.24269099999999999</v>
      </c>
      <c r="D33">
        <v>6.2831900000000003</v>
      </c>
      <c r="E33">
        <v>1256.5</v>
      </c>
      <c r="F33">
        <v>175.483</v>
      </c>
      <c r="G33">
        <v>9.99</v>
      </c>
      <c r="H33">
        <v>3.1813000000000002E-4</v>
      </c>
      <c r="I33">
        <v>0.63370499999999996</v>
      </c>
      <c r="J33">
        <v>15783.1</v>
      </c>
      <c r="K33">
        <v>3.9816900000000002E-2</v>
      </c>
      <c r="L33">
        <v>100.018</v>
      </c>
      <c r="M33">
        <v>13.641500000000001</v>
      </c>
      <c r="N33">
        <v>2511.96</v>
      </c>
      <c r="O33">
        <v>16725.2</v>
      </c>
      <c r="P33">
        <v>4019.16</v>
      </c>
      <c r="Q33">
        <v>0.24030499999999999</v>
      </c>
      <c r="R33">
        <v>6.2831900000000003</v>
      </c>
      <c r="S33">
        <v>1256.5</v>
      </c>
      <c r="T33">
        <v>175.364</v>
      </c>
      <c r="U33">
        <v>10</v>
      </c>
      <c r="V33">
        <v>2.9197000000000001E-4</v>
      </c>
      <c r="W33">
        <v>0.58144200000000001</v>
      </c>
      <c r="X33">
        <v>17201.400000000001</v>
      </c>
      <c r="Y33">
        <v>3.6533099999999999E-2</v>
      </c>
      <c r="Z33">
        <v>100.01600000000001</v>
      </c>
      <c r="AA33">
        <v>13.5123</v>
      </c>
      <c r="AB33">
        <v>2737.68</v>
      </c>
      <c r="AC33">
        <f t="shared" si="0"/>
        <v>16031.55</v>
      </c>
      <c r="AD33">
        <f t="shared" si="1"/>
        <v>980.96923754009811</v>
      </c>
      <c r="AE33">
        <f t="shared" si="2"/>
        <v>3870.7649999999999</v>
      </c>
      <c r="AF33">
        <f t="shared" si="3"/>
        <v>209.86222158835542</v>
      </c>
      <c r="AG33">
        <f t="shared" si="4"/>
        <v>0.60757349999999999</v>
      </c>
      <c r="AH33">
        <f t="shared" si="5"/>
        <v>3.6955521705152497E-2</v>
      </c>
      <c r="AI33">
        <f t="shared" si="6"/>
        <v>100.017</v>
      </c>
      <c r="AJ33">
        <f t="shared" si="7"/>
        <v>5.0008499999999998</v>
      </c>
      <c r="AK33">
        <f t="shared" si="8"/>
        <v>16492.25</v>
      </c>
      <c r="AL33">
        <f t="shared" si="9"/>
        <v>1002.8895477568811</v>
      </c>
      <c r="AM33">
        <f t="shared" si="10"/>
        <v>3.8175000000000001E-2</v>
      </c>
      <c r="AN33">
        <f t="shared" si="11"/>
        <v>2.321997248060387E-3</v>
      </c>
      <c r="AO33">
        <f t="shared" si="12"/>
        <v>0.24149799999999999</v>
      </c>
      <c r="AP33">
        <f t="shared" si="13"/>
        <v>1.6871567799111018E-3</v>
      </c>
      <c r="AQ33" s="25">
        <f t="shared" si="16"/>
        <v>0.93635739104762339</v>
      </c>
      <c r="AR33">
        <f t="shared" si="14"/>
        <v>2624.8199999999997</v>
      </c>
      <c r="AS33">
        <f t="shared" si="15"/>
        <v>159.60814264942738</v>
      </c>
    </row>
    <row r="34" spans="1:45" x14ac:dyDescent="0.35">
      <c r="A34">
        <v>15099.2</v>
      </c>
      <c r="B34">
        <v>3699.14</v>
      </c>
      <c r="C34">
        <v>0.24498900000000001</v>
      </c>
      <c r="D34">
        <v>6.2831900000000003</v>
      </c>
      <c r="E34">
        <v>1464.98</v>
      </c>
      <c r="F34">
        <v>180.941</v>
      </c>
      <c r="G34">
        <v>10</v>
      </c>
      <c r="H34">
        <v>3.7654000000000002E-4</v>
      </c>
      <c r="I34">
        <v>0.75013700000000005</v>
      </c>
      <c r="J34">
        <v>15545.7</v>
      </c>
      <c r="K34">
        <v>4.7132500000000001E-2</v>
      </c>
      <c r="L34">
        <v>116.614</v>
      </c>
      <c r="M34">
        <v>13.765700000000001</v>
      </c>
      <c r="N34">
        <v>2474.17</v>
      </c>
      <c r="O34">
        <v>16510</v>
      </c>
      <c r="P34">
        <v>4008.02</v>
      </c>
      <c r="Q34">
        <v>0.24276300000000001</v>
      </c>
      <c r="R34">
        <v>6.2831900000000003</v>
      </c>
      <c r="S34">
        <v>1464.98</v>
      </c>
      <c r="T34">
        <v>181.06100000000001</v>
      </c>
      <c r="U34">
        <v>10</v>
      </c>
      <c r="V34">
        <v>3.4464000000000001E-4</v>
      </c>
      <c r="W34">
        <v>0.68637000000000004</v>
      </c>
      <c r="X34">
        <v>16989.599999999999</v>
      </c>
      <c r="Y34">
        <v>4.3125900000000002E-2</v>
      </c>
      <c r="Z34">
        <v>116.611</v>
      </c>
      <c r="AA34">
        <v>13.645300000000001</v>
      </c>
      <c r="AB34">
        <v>2703.97</v>
      </c>
      <c r="AC34">
        <f t="shared" si="0"/>
        <v>15804.6</v>
      </c>
      <c r="AD34">
        <f t="shared" si="1"/>
        <v>997.5862468979808</v>
      </c>
      <c r="AE34">
        <f t="shared" si="2"/>
        <v>3853.58</v>
      </c>
      <c r="AF34">
        <f t="shared" si="3"/>
        <v>218.41114257290087</v>
      </c>
      <c r="AG34">
        <f t="shared" si="4"/>
        <v>0.7182535000000001</v>
      </c>
      <c r="AH34">
        <f t="shared" si="5"/>
        <v>4.509007811592259E-2</v>
      </c>
      <c r="AI34">
        <f t="shared" si="6"/>
        <v>116.61250000000001</v>
      </c>
      <c r="AJ34">
        <f t="shared" si="7"/>
        <v>5.8306250000000013</v>
      </c>
      <c r="AK34">
        <f t="shared" si="8"/>
        <v>16267.65</v>
      </c>
      <c r="AL34">
        <f t="shared" si="9"/>
        <v>1020.9914813552545</v>
      </c>
      <c r="AM34">
        <f t="shared" si="10"/>
        <v>4.5129200000000001E-2</v>
      </c>
      <c r="AN34">
        <f t="shared" si="11"/>
        <v>2.8330940295020206E-3</v>
      </c>
      <c r="AO34">
        <f t="shared" si="12"/>
        <v>0.24387600000000001</v>
      </c>
      <c r="AP34">
        <f t="shared" si="13"/>
        <v>1.5740196949212588E-3</v>
      </c>
      <c r="AQ34" s="25">
        <f t="shared" si="16"/>
        <v>0.92360559126109953</v>
      </c>
      <c r="AR34">
        <f t="shared" si="14"/>
        <v>2589.0699999999997</v>
      </c>
      <c r="AS34">
        <f t="shared" si="15"/>
        <v>162.49313831666842</v>
      </c>
    </row>
    <row r="35" spans="1:45" x14ac:dyDescent="0.35">
      <c r="A35">
        <v>14841.5</v>
      </c>
      <c r="B35">
        <v>3659.62</v>
      </c>
      <c r="C35">
        <v>0.24657999999999999</v>
      </c>
      <c r="D35">
        <v>6.2831900000000003</v>
      </c>
      <c r="E35">
        <v>1708.04</v>
      </c>
      <c r="F35">
        <v>186.792</v>
      </c>
      <c r="G35">
        <v>9.98</v>
      </c>
      <c r="H35">
        <v>4.4644999999999998E-4</v>
      </c>
      <c r="I35">
        <v>0.889455</v>
      </c>
      <c r="J35">
        <v>15286.1</v>
      </c>
      <c r="K35">
        <v>5.5886100000000001E-2</v>
      </c>
      <c r="L35">
        <v>135.96299999999999</v>
      </c>
      <c r="M35">
        <v>13.851599999999999</v>
      </c>
      <c r="N35">
        <v>2432.85</v>
      </c>
      <c r="O35">
        <v>16264.8</v>
      </c>
      <c r="P35">
        <v>3977.77</v>
      </c>
      <c r="Q35">
        <v>0.244563</v>
      </c>
      <c r="R35">
        <v>6.2831900000000003</v>
      </c>
      <c r="S35">
        <v>1708.04</v>
      </c>
      <c r="T35">
        <v>186.566</v>
      </c>
      <c r="U35">
        <v>10.01</v>
      </c>
      <c r="V35">
        <v>4.0770999999999998E-4</v>
      </c>
      <c r="W35">
        <v>0.81198099999999995</v>
      </c>
      <c r="X35">
        <v>16744.099999999999</v>
      </c>
      <c r="Y35">
        <v>5.1018300000000003E-2</v>
      </c>
      <c r="Z35">
        <v>135.959</v>
      </c>
      <c r="AA35">
        <v>13.742699999999999</v>
      </c>
      <c r="AB35">
        <v>2664.91</v>
      </c>
      <c r="AC35">
        <f t="shared" si="0"/>
        <v>15553.15</v>
      </c>
      <c r="AD35">
        <f t="shared" si="1"/>
        <v>1006.4250816628127</v>
      </c>
      <c r="AE35">
        <f t="shared" si="2"/>
        <v>3818.6949999999997</v>
      </c>
      <c r="AF35">
        <f t="shared" si="3"/>
        <v>224.96602243450016</v>
      </c>
      <c r="AG35">
        <f t="shared" si="4"/>
        <v>0.85071799999999997</v>
      </c>
      <c r="AH35">
        <f t="shared" si="5"/>
        <v>5.4782390765646616E-2</v>
      </c>
      <c r="AI35">
        <f t="shared" si="6"/>
        <v>135.96100000000001</v>
      </c>
      <c r="AJ35">
        <f t="shared" si="7"/>
        <v>6.7980500000000008</v>
      </c>
      <c r="AK35">
        <f t="shared" si="8"/>
        <v>16015.099999999999</v>
      </c>
      <c r="AL35">
        <f t="shared" si="9"/>
        <v>1030.9616869699848</v>
      </c>
      <c r="AM35">
        <f t="shared" si="10"/>
        <v>5.3452200000000005E-2</v>
      </c>
      <c r="AN35">
        <f t="shared" si="11"/>
        <v>3.4420543894598749E-3</v>
      </c>
      <c r="AO35">
        <f t="shared" si="12"/>
        <v>0.2455715</v>
      </c>
      <c r="AP35">
        <f t="shared" si="13"/>
        <v>1.42623437765326E-3</v>
      </c>
      <c r="AQ35" s="25">
        <f t="shared" si="16"/>
        <v>0.90926691345127508</v>
      </c>
      <c r="AR35">
        <f t="shared" si="14"/>
        <v>2548.88</v>
      </c>
      <c r="AS35">
        <f t="shared" si="15"/>
        <v>164.09119964215017</v>
      </c>
    </row>
    <row r="36" spans="1:45" x14ac:dyDescent="0.35">
      <c r="A36">
        <v>14530.9</v>
      </c>
      <c r="B36">
        <v>3613.07</v>
      </c>
      <c r="C36">
        <v>0.24864700000000001</v>
      </c>
      <c r="D36">
        <v>6.2831900000000003</v>
      </c>
      <c r="E36">
        <v>1991.42</v>
      </c>
      <c r="F36">
        <v>192.38499999999999</v>
      </c>
      <c r="G36">
        <v>10.01</v>
      </c>
      <c r="H36">
        <v>5.3136000000000004E-4</v>
      </c>
      <c r="I36">
        <v>1.0586899999999999</v>
      </c>
      <c r="J36">
        <v>14973.4</v>
      </c>
      <c r="K36">
        <v>6.6519200000000001E-2</v>
      </c>
      <c r="L36">
        <v>158.52099999999999</v>
      </c>
      <c r="M36">
        <v>13.9633</v>
      </c>
      <c r="N36">
        <v>2383.09</v>
      </c>
      <c r="O36">
        <v>15986.5</v>
      </c>
      <c r="P36">
        <v>3932.14</v>
      </c>
      <c r="Q36">
        <v>0.24596699999999999</v>
      </c>
      <c r="R36">
        <v>6.2831900000000003</v>
      </c>
      <c r="S36">
        <v>1991.42</v>
      </c>
      <c r="T36">
        <v>192.27600000000001</v>
      </c>
      <c r="U36">
        <v>10.01</v>
      </c>
      <c r="V36">
        <v>4.8340999999999998E-4</v>
      </c>
      <c r="W36">
        <v>0.96286899999999997</v>
      </c>
      <c r="X36">
        <v>16462.900000000001</v>
      </c>
      <c r="Y36">
        <v>6.0498900000000001E-2</v>
      </c>
      <c r="Z36">
        <v>158.517</v>
      </c>
      <c r="AA36">
        <v>13.8186</v>
      </c>
      <c r="AB36">
        <v>2620.16</v>
      </c>
      <c r="AC36">
        <f t="shared" si="0"/>
        <v>15258.7</v>
      </c>
      <c r="AD36">
        <f t="shared" si="1"/>
        <v>1029.264630695139</v>
      </c>
      <c r="AE36">
        <f t="shared" si="2"/>
        <v>3772.605</v>
      </c>
      <c r="AF36">
        <f t="shared" si="3"/>
        <v>225.61656067319151</v>
      </c>
      <c r="AG36">
        <f t="shared" si="4"/>
        <v>1.0107794999999999</v>
      </c>
      <c r="AH36">
        <f t="shared" si="5"/>
        <v>6.7755678880076123E-2</v>
      </c>
      <c r="AI36">
        <f t="shared" si="6"/>
        <v>158.51900000000001</v>
      </c>
      <c r="AJ36">
        <f t="shared" si="7"/>
        <v>7.9259500000000003</v>
      </c>
      <c r="AK36">
        <f t="shared" si="8"/>
        <v>15718.150000000001</v>
      </c>
      <c r="AL36">
        <f t="shared" si="9"/>
        <v>1053.2355505773639</v>
      </c>
      <c r="AM36">
        <f t="shared" si="10"/>
        <v>6.3509049999999997E-2</v>
      </c>
      <c r="AN36">
        <f t="shared" si="11"/>
        <v>4.2569949547773718E-3</v>
      </c>
      <c r="AO36">
        <f t="shared" si="12"/>
        <v>0.247307</v>
      </c>
      <c r="AP36">
        <f t="shared" si="13"/>
        <v>1.8950461735799584E-3</v>
      </c>
      <c r="AQ36" s="25">
        <f t="shared" si="16"/>
        <v>0.89240739899620747</v>
      </c>
      <c r="AR36">
        <f t="shared" si="14"/>
        <v>2501.625</v>
      </c>
      <c r="AS36">
        <f t="shared" si="15"/>
        <v>167.6338046158946</v>
      </c>
    </row>
    <row r="37" spans="1:45" x14ac:dyDescent="0.35">
      <c r="A37">
        <v>14178.3</v>
      </c>
      <c r="B37">
        <v>3556.01</v>
      </c>
      <c r="C37">
        <v>0.250807</v>
      </c>
      <c r="D37">
        <v>6.2831900000000003</v>
      </c>
      <c r="E37">
        <v>2321.83</v>
      </c>
      <c r="F37">
        <v>198.08099999999999</v>
      </c>
      <c r="G37">
        <v>9.98</v>
      </c>
      <c r="H37">
        <v>6.3451999999999996E-4</v>
      </c>
      <c r="I37">
        <v>1.26441</v>
      </c>
      <c r="J37">
        <v>14617.4</v>
      </c>
      <c r="K37">
        <v>7.9445100000000005E-2</v>
      </c>
      <c r="L37">
        <v>184.82400000000001</v>
      </c>
      <c r="M37">
        <v>14.079800000000001</v>
      </c>
      <c r="N37">
        <v>2326.4299999999998</v>
      </c>
      <c r="O37">
        <v>15651.1</v>
      </c>
      <c r="P37">
        <v>3893.23</v>
      </c>
      <c r="Q37">
        <v>0.248752</v>
      </c>
      <c r="R37">
        <v>6.2831900000000003</v>
      </c>
      <c r="S37">
        <v>2321.83</v>
      </c>
      <c r="T37">
        <v>197.98599999999999</v>
      </c>
      <c r="U37">
        <v>10.02</v>
      </c>
      <c r="V37">
        <v>5.7527999999999995E-4</v>
      </c>
      <c r="W37">
        <v>1.14594</v>
      </c>
      <c r="X37">
        <v>16128</v>
      </c>
      <c r="Y37">
        <v>7.2001800000000005E-2</v>
      </c>
      <c r="Z37">
        <v>184.81800000000001</v>
      </c>
      <c r="AA37">
        <v>13.9689</v>
      </c>
      <c r="AB37">
        <v>2566.86</v>
      </c>
      <c r="AC37">
        <f t="shared" si="0"/>
        <v>14914.7</v>
      </c>
      <c r="AD37">
        <f t="shared" si="1"/>
        <v>1041.426867331548</v>
      </c>
      <c r="AE37">
        <f t="shared" si="2"/>
        <v>3724.62</v>
      </c>
      <c r="AF37">
        <f t="shared" si="3"/>
        <v>238.45054875172741</v>
      </c>
      <c r="AG37">
        <f t="shared" si="4"/>
        <v>1.2051750000000001</v>
      </c>
      <c r="AH37">
        <f t="shared" si="5"/>
        <v>8.3770940367170338E-2</v>
      </c>
      <c r="AI37">
        <f t="shared" si="6"/>
        <v>184.82100000000003</v>
      </c>
      <c r="AJ37">
        <f t="shared" si="7"/>
        <v>9.2410500000000013</v>
      </c>
      <c r="AK37">
        <f t="shared" si="8"/>
        <v>15372.7</v>
      </c>
      <c r="AL37">
        <f t="shared" si="9"/>
        <v>1068.1555036603991</v>
      </c>
      <c r="AM37">
        <f t="shared" si="10"/>
        <v>7.5723449999999998E-2</v>
      </c>
      <c r="AN37">
        <f t="shared" si="11"/>
        <v>5.2632079044058295E-3</v>
      </c>
      <c r="AO37">
        <f t="shared" si="12"/>
        <v>0.24977949999999999</v>
      </c>
      <c r="AP37">
        <f t="shared" si="13"/>
        <v>1.4531044353383561E-3</v>
      </c>
      <c r="AQ37" s="25">
        <f t="shared" si="16"/>
        <v>0.87279426793541204</v>
      </c>
      <c r="AR37">
        <f t="shared" si="14"/>
        <v>2446.645</v>
      </c>
      <c r="AS37">
        <f t="shared" si="15"/>
        <v>170.00968340068184</v>
      </c>
    </row>
    <row r="38" spans="1:45" x14ac:dyDescent="0.35">
      <c r="A38">
        <v>13758.1</v>
      </c>
      <c r="B38">
        <v>3499.2</v>
      </c>
      <c r="C38">
        <v>0.25433800000000001</v>
      </c>
      <c r="D38">
        <v>6.2831900000000003</v>
      </c>
      <c r="E38">
        <v>2707.05</v>
      </c>
      <c r="F38">
        <v>203.77</v>
      </c>
      <c r="G38">
        <v>10.02</v>
      </c>
      <c r="H38">
        <v>7.6172999999999996E-4</v>
      </c>
      <c r="I38">
        <v>1.51796</v>
      </c>
      <c r="J38">
        <v>14196.1</v>
      </c>
      <c r="K38">
        <v>9.5376000000000002E-2</v>
      </c>
      <c r="L38">
        <v>215.49</v>
      </c>
      <c r="M38">
        <v>14.2699</v>
      </c>
      <c r="N38">
        <v>2259.37</v>
      </c>
      <c r="O38">
        <v>15271.9</v>
      </c>
      <c r="P38">
        <v>3827.37</v>
      </c>
      <c r="Q38">
        <v>0.25061600000000001</v>
      </c>
      <c r="R38">
        <v>6.2831900000000003</v>
      </c>
      <c r="S38">
        <v>2707.05</v>
      </c>
      <c r="T38">
        <v>203.834</v>
      </c>
      <c r="U38">
        <v>9.99</v>
      </c>
      <c r="V38">
        <v>6.8705999999999997E-4</v>
      </c>
      <c r="W38">
        <v>1.36866</v>
      </c>
      <c r="X38">
        <v>15744.2</v>
      </c>
      <c r="Y38">
        <v>8.5995199999999994E-2</v>
      </c>
      <c r="Z38">
        <v>215.483</v>
      </c>
      <c r="AA38">
        <v>14.0694</v>
      </c>
      <c r="AB38">
        <v>2505.7600000000002</v>
      </c>
      <c r="AC38">
        <f t="shared" si="0"/>
        <v>14515</v>
      </c>
      <c r="AD38">
        <f t="shared" si="1"/>
        <v>1070.418245360195</v>
      </c>
      <c r="AE38">
        <f t="shared" si="2"/>
        <v>3663.2849999999999</v>
      </c>
      <c r="AF38">
        <f t="shared" si="3"/>
        <v>232.05123238198937</v>
      </c>
      <c r="AG38">
        <f t="shared" si="4"/>
        <v>1.4433099999999999</v>
      </c>
      <c r="AH38">
        <f t="shared" si="5"/>
        <v>0.10557104243115153</v>
      </c>
      <c r="AI38">
        <f t="shared" si="6"/>
        <v>215.48650000000001</v>
      </c>
      <c r="AJ38">
        <f t="shared" si="7"/>
        <v>10.774325000000001</v>
      </c>
      <c r="AK38">
        <f t="shared" si="8"/>
        <v>14970.150000000001</v>
      </c>
      <c r="AL38">
        <f t="shared" si="9"/>
        <v>1094.6720079548945</v>
      </c>
      <c r="AM38">
        <f t="shared" si="10"/>
        <v>9.0685600000000005E-2</v>
      </c>
      <c r="AN38">
        <f t="shared" si="11"/>
        <v>6.6332272929547709E-3</v>
      </c>
      <c r="AO38">
        <f t="shared" si="12"/>
        <v>0.25247700000000001</v>
      </c>
      <c r="AP38">
        <f t="shared" si="13"/>
        <v>2.6318514395763321E-3</v>
      </c>
      <c r="AQ38" s="25">
        <f t="shared" si="16"/>
        <v>0.84993925010787363</v>
      </c>
      <c r="AR38">
        <f t="shared" si="14"/>
        <v>2382.5650000000001</v>
      </c>
      <c r="AS38">
        <f t="shared" si="15"/>
        <v>174.22403981655367</v>
      </c>
    </row>
    <row r="39" spans="1:45" x14ac:dyDescent="0.35">
      <c r="A39">
        <v>13273.4</v>
      </c>
      <c r="B39">
        <v>3410.84</v>
      </c>
      <c r="C39">
        <v>0.256969</v>
      </c>
      <c r="D39">
        <v>6.2831900000000003</v>
      </c>
      <c r="E39">
        <v>3156.19</v>
      </c>
      <c r="F39">
        <v>209.291</v>
      </c>
      <c r="G39">
        <v>9.9700000000000006</v>
      </c>
      <c r="H39">
        <v>9.1980000000000002E-4</v>
      </c>
      <c r="I39">
        <v>1.8332999999999999</v>
      </c>
      <c r="J39">
        <v>13704.6</v>
      </c>
      <c r="K39">
        <v>0.115189</v>
      </c>
      <c r="L39">
        <v>251.24600000000001</v>
      </c>
      <c r="M39">
        <v>14.4114</v>
      </c>
      <c r="N39">
        <v>2181.16</v>
      </c>
      <c r="O39">
        <v>14826.7</v>
      </c>
      <c r="P39">
        <v>3754.69</v>
      </c>
      <c r="Q39">
        <v>0.25323800000000002</v>
      </c>
      <c r="R39">
        <v>6.2831900000000003</v>
      </c>
      <c r="S39">
        <v>3156.19</v>
      </c>
      <c r="T39">
        <v>209.458</v>
      </c>
      <c r="U39">
        <v>10</v>
      </c>
      <c r="V39">
        <v>8.2450000000000004E-4</v>
      </c>
      <c r="W39">
        <v>1.6426400000000001</v>
      </c>
      <c r="X39">
        <v>15294.8</v>
      </c>
      <c r="Y39">
        <v>0.10321</v>
      </c>
      <c r="Z39">
        <v>251.23699999999999</v>
      </c>
      <c r="AA39">
        <v>14.210699999999999</v>
      </c>
      <c r="AB39">
        <v>2434.2399999999998</v>
      </c>
      <c r="AC39">
        <f t="shared" si="0"/>
        <v>14050.05</v>
      </c>
      <c r="AD39">
        <f t="shared" si="1"/>
        <v>1098.3489632170651</v>
      </c>
      <c r="AE39">
        <f t="shared" si="2"/>
        <v>3582.7650000000003</v>
      </c>
      <c r="AF39">
        <f t="shared" si="3"/>
        <v>243.13866671099433</v>
      </c>
      <c r="AG39">
        <f t="shared" si="4"/>
        <v>1.73797</v>
      </c>
      <c r="AH39">
        <f t="shared" si="5"/>
        <v>0.13481697890102703</v>
      </c>
      <c r="AI39">
        <f t="shared" si="6"/>
        <v>251.2415</v>
      </c>
      <c r="AJ39">
        <f t="shared" si="7"/>
        <v>12.562075</v>
      </c>
      <c r="AK39">
        <f t="shared" si="8"/>
        <v>14499.7</v>
      </c>
      <c r="AL39">
        <f t="shared" si="9"/>
        <v>1124.4412034428472</v>
      </c>
      <c r="AM39">
        <f t="shared" si="10"/>
        <v>0.1091995</v>
      </c>
      <c r="AN39">
        <f t="shared" si="11"/>
        <v>8.4704321318336551E-3</v>
      </c>
      <c r="AO39">
        <f t="shared" si="12"/>
        <v>0.25510350000000004</v>
      </c>
      <c r="AP39">
        <f t="shared" si="13"/>
        <v>2.6382154006069978E-3</v>
      </c>
      <c r="AQ39" s="25">
        <f t="shared" si="16"/>
        <v>0.82322916903231669</v>
      </c>
      <c r="AR39">
        <f t="shared" si="14"/>
        <v>2307.6999999999998</v>
      </c>
      <c r="AS39">
        <f t="shared" si="15"/>
        <v>178.95458418269141</v>
      </c>
    </row>
    <row r="40" spans="1:45" x14ac:dyDescent="0.35">
      <c r="A40">
        <v>12704.8</v>
      </c>
      <c r="B40">
        <v>3323.76</v>
      </c>
      <c r="C40">
        <v>0.26161400000000001</v>
      </c>
      <c r="D40">
        <v>6.2831900000000003</v>
      </c>
      <c r="E40">
        <v>3679.85</v>
      </c>
      <c r="F40">
        <v>214.982</v>
      </c>
      <c r="G40">
        <v>10.01</v>
      </c>
      <c r="H40">
        <v>1.1190200000000001E-3</v>
      </c>
      <c r="I40">
        <v>2.2306300000000001</v>
      </c>
      <c r="J40">
        <v>13132.4</v>
      </c>
      <c r="K40">
        <v>0.140155</v>
      </c>
      <c r="L40">
        <v>292.93599999999998</v>
      </c>
      <c r="M40">
        <v>14.6608</v>
      </c>
      <c r="N40">
        <v>2090.09</v>
      </c>
      <c r="O40">
        <v>14304.6</v>
      </c>
      <c r="P40">
        <v>3675.13</v>
      </c>
      <c r="Q40">
        <v>0.25692100000000001</v>
      </c>
      <c r="R40">
        <v>6.2831900000000003</v>
      </c>
      <c r="S40">
        <v>3679.85</v>
      </c>
      <c r="T40">
        <v>215.31899999999999</v>
      </c>
      <c r="U40">
        <v>9.98</v>
      </c>
      <c r="V40">
        <v>9.9536000000000004E-4</v>
      </c>
      <c r="W40">
        <v>1.98336</v>
      </c>
      <c r="X40">
        <v>14769.1</v>
      </c>
      <c r="Y40">
        <v>0.12461800000000001</v>
      </c>
      <c r="Z40">
        <v>292.92500000000001</v>
      </c>
      <c r="AA40">
        <v>14.408799999999999</v>
      </c>
      <c r="AB40">
        <v>2350.58</v>
      </c>
      <c r="AC40">
        <f t="shared" si="0"/>
        <v>13504.7</v>
      </c>
      <c r="AD40">
        <f t="shared" si="1"/>
        <v>1131.2294285422395</v>
      </c>
      <c r="AE40">
        <f t="shared" si="2"/>
        <v>3499.4450000000002</v>
      </c>
      <c r="AF40">
        <f t="shared" si="3"/>
        <v>248.45610970551712</v>
      </c>
      <c r="AG40">
        <f t="shared" si="4"/>
        <v>2.106995</v>
      </c>
      <c r="AH40">
        <f t="shared" si="5"/>
        <v>0.17484629378399769</v>
      </c>
      <c r="AI40">
        <f t="shared" si="6"/>
        <v>292.93049999999999</v>
      </c>
      <c r="AJ40">
        <f t="shared" si="7"/>
        <v>14.646525</v>
      </c>
      <c r="AK40">
        <f t="shared" si="8"/>
        <v>13950.75</v>
      </c>
      <c r="AL40">
        <f t="shared" si="9"/>
        <v>1157.3216687680228</v>
      </c>
      <c r="AM40">
        <f t="shared" si="10"/>
        <v>0.13238650000000002</v>
      </c>
      <c r="AN40">
        <f t="shared" si="11"/>
        <v>1.0986318059295386E-2</v>
      </c>
      <c r="AO40">
        <f t="shared" si="12"/>
        <v>0.25926749999999998</v>
      </c>
      <c r="AP40">
        <f t="shared" si="13"/>
        <v>3.3184521241084695E-3</v>
      </c>
      <c r="AQ40" s="25">
        <f t="shared" si="16"/>
        <v>0.79206220334748934</v>
      </c>
      <c r="AR40">
        <f t="shared" si="14"/>
        <v>2220.335</v>
      </c>
      <c r="AS40">
        <f t="shared" si="15"/>
        <v>184.1942454312836</v>
      </c>
    </row>
    <row r="41" spans="1:45" x14ac:dyDescent="0.35">
      <c r="A41">
        <v>12023.4</v>
      </c>
      <c r="B41">
        <v>3207.41</v>
      </c>
      <c r="C41">
        <v>0.26676299999999997</v>
      </c>
      <c r="D41">
        <v>6.2831900000000003</v>
      </c>
      <c r="E41">
        <v>4290.3900000000003</v>
      </c>
      <c r="F41">
        <v>220.47499999999999</v>
      </c>
      <c r="G41">
        <v>10</v>
      </c>
      <c r="H41">
        <v>1.3765800000000001E-3</v>
      </c>
      <c r="I41">
        <v>2.7446799999999998</v>
      </c>
      <c r="J41">
        <v>12443.9</v>
      </c>
      <c r="K41">
        <v>0.172453</v>
      </c>
      <c r="L41">
        <v>341.54399999999998</v>
      </c>
      <c r="M41">
        <v>14.9366</v>
      </c>
      <c r="N41">
        <v>1980.51</v>
      </c>
      <c r="O41">
        <v>13698.2</v>
      </c>
      <c r="P41">
        <v>3572.35</v>
      </c>
      <c r="Q41">
        <v>0.26079000000000002</v>
      </c>
      <c r="R41">
        <v>6.2831900000000003</v>
      </c>
      <c r="S41">
        <v>4290.3900000000003</v>
      </c>
      <c r="T41">
        <v>220.899</v>
      </c>
      <c r="U41">
        <v>10</v>
      </c>
      <c r="V41">
        <v>1.2106199999999999E-3</v>
      </c>
      <c r="W41">
        <v>2.41255</v>
      </c>
      <c r="X41">
        <v>14156.3</v>
      </c>
      <c r="Y41">
        <v>0.151585</v>
      </c>
      <c r="Z41">
        <v>341.529</v>
      </c>
      <c r="AA41">
        <v>14.6166</v>
      </c>
      <c r="AB41">
        <v>2253.0500000000002</v>
      </c>
      <c r="AC41">
        <f t="shared" si="0"/>
        <v>12860.8</v>
      </c>
      <c r="AD41">
        <f t="shared" si="1"/>
        <v>1184.2624371312306</v>
      </c>
      <c r="AE41">
        <f t="shared" si="2"/>
        <v>3389.88</v>
      </c>
      <c r="AF41">
        <f t="shared" si="3"/>
        <v>258.0515487262187</v>
      </c>
      <c r="AG41">
        <f t="shared" si="4"/>
        <v>2.5786150000000001</v>
      </c>
      <c r="AH41">
        <f t="shared" si="5"/>
        <v>0.23485137523548791</v>
      </c>
      <c r="AI41">
        <f t="shared" si="6"/>
        <v>341.53649999999999</v>
      </c>
      <c r="AJ41">
        <f t="shared" si="7"/>
        <v>17.076824999999999</v>
      </c>
      <c r="AK41">
        <f t="shared" si="8"/>
        <v>13300.099999999999</v>
      </c>
      <c r="AL41">
        <f t="shared" si="9"/>
        <v>1210.8496521038437</v>
      </c>
      <c r="AM41">
        <f t="shared" si="10"/>
        <v>0.162019</v>
      </c>
      <c r="AN41">
        <f t="shared" si="11"/>
        <v>1.4755904309800873E-2</v>
      </c>
      <c r="AO41">
        <f t="shared" si="12"/>
        <v>0.26377649999999997</v>
      </c>
      <c r="AP41">
        <f t="shared" si="13"/>
        <v>4.2235488040272134E-3</v>
      </c>
      <c r="AQ41" s="25">
        <f t="shared" si="16"/>
        <v>0.75512115913065192</v>
      </c>
      <c r="AR41">
        <f t="shared" si="14"/>
        <v>2116.7800000000002</v>
      </c>
      <c r="AS41">
        <f t="shared" si="15"/>
        <v>192.71488214458179</v>
      </c>
    </row>
    <row r="42" spans="1:45" x14ac:dyDescent="0.35">
      <c r="A42">
        <v>11231.6</v>
      </c>
      <c r="B42">
        <v>3068.34</v>
      </c>
      <c r="C42">
        <v>0.27318799999999999</v>
      </c>
      <c r="D42">
        <v>6.2831900000000003</v>
      </c>
      <c r="E42">
        <v>5002.2299999999996</v>
      </c>
      <c r="F42">
        <v>226.16499999999999</v>
      </c>
      <c r="G42">
        <v>10</v>
      </c>
      <c r="H42">
        <v>1.71507E-3</v>
      </c>
      <c r="I42">
        <v>3.42021</v>
      </c>
      <c r="J42">
        <v>11643.2</v>
      </c>
      <c r="K42">
        <v>0.21489800000000001</v>
      </c>
      <c r="L42">
        <v>398.22199999999998</v>
      </c>
      <c r="M42">
        <v>15.2797</v>
      </c>
      <c r="N42">
        <v>1853.07</v>
      </c>
      <c r="O42">
        <v>12981.2</v>
      </c>
      <c r="P42">
        <v>3456</v>
      </c>
      <c r="Q42">
        <v>0.26623200000000002</v>
      </c>
      <c r="R42">
        <v>6.2831900000000003</v>
      </c>
      <c r="S42">
        <v>5002.2299999999996</v>
      </c>
      <c r="T42">
        <v>226.61500000000001</v>
      </c>
      <c r="U42">
        <v>10.01</v>
      </c>
      <c r="V42">
        <v>1.48716E-3</v>
      </c>
      <c r="W42">
        <v>2.96427</v>
      </c>
      <c r="X42">
        <v>13433.3</v>
      </c>
      <c r="Y42">
        <v>0.186251</v>
      </c>
      <c r="Z42">
        <v>398.20100000000002</v>
      </c>
      <c r="AA42">
        <v>14.908200000000001</v>
      </c>
      <c r="AB42">
        <v>2137.98</v>
      </c>
      <c r="AC42">
        <f t="shared" si="0"/>
        <v>12106.400000000001</v>
      </c>
      <c r="AD42">
        <f t="shared" si="1"/>
        <v>1237.1540243639838</v>
      </c>
      <c r="AE42">
        <f t="shared" si="2"/>
        <v>3262.17</v>
      </c>
      <c r="AF42">
        <f t="shared" si="3"/>
        <v>274.11701479477688</v>
      </c>
      <c r="AG42">
        <f t="shared" si="4"/>
        <v>3.19224</v>
      </c>
      <c r="AH42">
        <f t="shared" si="5"/>
        <v>0.32239826581419451</v>
      </c>
      <c r="AI42">
        <f t="shared" si="6"/>
        <v>398.2115</v>
      </c>
      <c r="AJ42">
        <f t="shared" si="7"/>
        <v>19.910575000000001</v>
      </c>
      <c r="AK42">
        <f t="shared" si="8"/>
        <v>12538.25</v>
      </c>
      <c r="AL42">
        <f t="shared" si="9"/>
        <v>1265.7918490020377</v>
      </c>
      <c r="AM42">
        <f t="shared" si="10"/>
        <v>0.20057449999999999</v>
      </c>
      <c r="AN42">
        <f t="shared" si="11"/>
        <v>2.0256487960651031E-2</v>
      </c>
      <c r="AO42">
        <f t="shared" si="12"/>
        <v>0.26971000000000001</v>
      </c>
      <c r="AP42">
        <f t="shared" si="13"/>
        <v>4.9186347699335976E-3</v>
      </c>
      <c r="AQ42" s="25">
        <f t="shared" si="16"/>
        <v>0.71186666818068267</v>
      </c>
      <c r="AR42">
        <f t="shared" si="14"/>
        <v>1995.5250000000001</v>
      </c>
      <c r="AS42">
        <f t="shared" si="15"/>
        <v>201.4617930278593</v>
      </c>
    </row>
    <row r="43" spans="1:45" x14ac:dyDescent="0.35">
      <c r="A43">
        <v>10270.5</v>
      </c>
      <c r="B43">
        <v>2900.96</v>
      </c>
      <c r="C43">
        <v>0.28245599999999998</v>
      </c>
      <c r="D43">
        <v>6.2831900000000003</v>
      </c>
      <c r="E43">
        <v>5832.17</v>
      </c>
      <c r="F43">
        <v>231.71100000000001</v>
      </c>
      <c r="G43">
        <v>10</v>
      </c>
      <c r="H43">
        <v>2.1812799999999999E-3</v>
      </c>
      <c r="I43">
        <v>4.3506</v>
      </c>
      <c r="J43">
        <v>10672.3</v>
      </c>
      <c r="K43">
        <v>0.27335599999999999</v>
      </c>
      <c r="L43">
        <v>464.30799999999999</v>
      </c>
      <c r="M43">
        <v>15.7727</v>
      </c>
      <c r="N43">
        <v>1698.55</v>
      </c>
      <c r="O43">
        <v>12139.1</v>
      </c>
      <c r="P43">
        <v>3307.37</v>
      </c>
      <c r="Q43">
        <v>0.27245599999999998</v>
      </c>
      <c r="R43">
        <v>6.2831900000000003</v>
      </c>
      <c r="S43">
        <v>5832.17</v>
      </c>
      <c r="T43">
        <v>232.29499999999999</v>
      </c>
      <c r="U43">
        <v>10</v>
      </c>
      <c r="V43">
        <v>1.851E-3</v>
      </c>
      <c r="W43">
        <v>3.69015</v>
      </c>
      <c r="X43">
        <v>12581.6</v>
      </c>
      <c r="Y43">
        <v>0.23185900000000001</v>
      </c>
      <c r="Z43">
        <v>464.279</v>
      </c>
      <c r="AA43">
        <v>15.2407</v>
      </c>
      <c r="AB43">
        <v>2002.42</v>
      </c>
      <c r="AC43">
        <f t="shared" si="0"/>
        <v>11204.8</v>
      </c>
      <c r="AD43">
        <f t="shared" si="1"/>
        <v>1321.2997313251831</v>
      </c>
      <c r="AE43">
        <f t="shared" si="2"/>
        <v>3104.165</v>
      </c>
      <c r="AF43">
        <f t="shared" si="3"/>
        <v>287.37526694202467</v>
      </c>
      <c r="AG43">
        <f t="shared" si="4"/>
        <v>4.0203749999999996</v>
      </c>
      <c r="AH43">
        <f t="shared" si="5"/>
        <v>0.46700867363465531</v>
      </c>
      <c r="AI43">
        <f t="shared" si="6"/>
        <v>464.29349999999999</v>
      </c>
      <c r="AJ43">
        <f t="shared" si="7"/>
        <v>23.214675</v>
      </c>
      <c r="AK43">
        <f t="shared" si="8"/>
        <v>11626.95</v>
      </c>
      <c r="AL43">
        <f t="shared" si="9"/>
        <v>1350.0789773194758</v>
      </c>
      <c r="AM43">
        <f t="shared" si="10"/>
        <v>0.25260749999999998</v>
      </c>
      <c r="AN43">
        <f t="shared" si="11"/>
        <v>2.9342810098898147E-2</v>
      </c>
      <c r="AO43">
        <f t="shared" si="12"/>
        <v>0.27745599999999998</v>
      </c>
      <c r="AP43">
        <f t="shared" si="13"/>
        <v>7.0710678118654814E-3</v>
      </c>
      <c r="AQ43" s="25">
        <f t="shared" si="16"/>
        <v>0.66012706379306429</v>
      </c>
      <c r="AR43">
        <f t="shared" si="14"/>
        <v>1850.4850000000001</v>
      </c>
      <c r="AS43">
        <f t="shared" si="15"/>
        <v>214.86853759915627</v>
      </c>
    </row>
    <row r="44" spans="1:45" x14ac:dyDescent="0.35">
      <c r="A44">
        <v>9121.7800000000007</v>
      </c>
      <c r="B44">
        <v>2702.35</v>
      </c>
      <c r="C44">
        <v>0.29625200000000002</v>
      </c>
      <c r="D44">
        <v>6.2831900000000003</v>
      </c>
      <c r="E44">
        <v>6799.81</v>
      </c>
      <c r="F44">
        <v>237.40199999999999</v>
      </c>
      <c r="G44">
        <v>10.01</v>
      </c>
      <c r="H44">
        <v>2.8519399999999999E-3</v>
      </c>
      <c r="I44">
        <v>5.6904599999999999</v>
      </c>
      <c r="J44">
        <v>9513.65</v>
      </c>
      <c r="K44">
        <v>0.35754200000000003</v>
      </c>
      <c r="L44">
        <v>541.37099999999998</v>
      </c>
      <c r="M44">
        <v>16.501999999999999</v>
      </c>
      <c r="N44">
        <v>1514.15</v>
      </c>
      <c r="O44">
        <v>11116.1</v>
      </c>
      <c r="P44">
        <v>3130.94</v>
      </c>
      <c r="Q44">
        <v>0.28165800000000002</v>
      </c>
      <c r="R44">
        <v>6.2831900000000003</v>
      </c>
      <c r="S44">
        <v>6799.81</v>
      </c>
      <c r="T44">
        <v>237.81800000000001</v>
      </c>
      <c r="U44">
        <v>10</v>
      </c>
      <c r="V44">
        <v>2.3505000000000002E-3</v>
      </c>
      <c r="W44">
        <v>4.68736</v>
      </c>
      <c r="X44">
        <v>11548.6</v>
      </c>
      <c r="Y44">
        <v>0.294516</v>
      </c>
      <c r="Z44">
        <v>541.32600000000002</v>
      </c>
      <c r="AA44">
        <v>15.7303</v>
      </c>
      <c r="AB44">
        <v>1838.02</v>
      </c>
      <c r="AC44">
        <f t="shared" si="0"/>
        <v>10118.94</v>
      </c>
      <c r="AD44">
        <f t="shared" si="1"/>
        <v>1410.1971958559552</v>
      </c>
      <c r="AE44">
        <f t="shared" si="2"/>
        <v>2916.645</v>
      </c>
      <c r="AF44">
        <f t="shared" si="3"/>
        <v>303.05889534874251</v>
      </c>
      <c r="AG44">
        <f t="shared" si="4"/>
        <v>5.1889099999999999</v>
      </c>
      <c r="AH44">
        <f t="shared" si="5"/>
        <v>0.70929881220822577</v>
      </c>
      <c r="AI44">
        <f t="shared" si="6"/>
        <v>541.34850000000006</v>
      </c>
      <c r="AJ44">
        <f t="shared" si="7"/>
        <v>27.067425000000004</v>
      </c>
      <c r="AK44">
        <f t="shared" si="8"/>
        <v>10531.125</v>
      </c>
      <c r="AL44">
        <f t="shared" si="9"/>
        <v>1438.9269443755654</v>
      </c>
      <c r="AM44">
        <f t="shared" si="10"/>
        <v>0.32602900000000001</v>
      </c>
      <c r="AN44">
        <f t="shared" si="11"/>
        <v>4.4566111991063362E-2</v>
      </c>
      <c r="AO44">
        <f t="shared" si="12"/>
        <v>0.28895500000000002</v>
      </c>
      <c r="AP44">
        <f t="shared" si="13"/>
        <v>1.0319516364636471E-2</v>
      </c>
      <c r="AQ44" s="25">
        <f t="shared" si="16"/>
        <v>0.59791094179365478</v>
      </c>
      <c r="AR44">
        <f t="shared" si="14"/>
        <v>1676.085</v>
      </c>
      <c r="AS44">
        <f t="shared" si="15"/>
        <v>229.01067322288708</v>
      </c>
    </row>
    <row r="45" spans="1:45" x14ac:dyDescent="0.35">
      <c r="A45">
        <v>7567.5</v>
      </c>
      <c r="B45">
        <v>2501.38</v>
      </c>
      <c r="C45">
        <v>0.330542</v>
      </c>
      <c r="D45">
        <v>6.2831900000000003</v>
      </c>
      <c r="E45">
        <v>7928</v>
      </c>
      <c r="F45">
        <v>243.119</v>
      </c>
      <c r="G45">
        <v>10.01</v>
      </c>
      <c r="H45">
        <v>3.9679299999999997E-3</v>
      </c>
      <c r="I45">
        <v>7.9200999999999997</v>
      </c>
      <c r="J45">
        <v>7970.2</v>
      </c>
      <c r="K45">
        <v>0.49763400000000002</v>
      </c>
      <c r="L45">
        <v>631.24699999999996</v>
      </c>
      <c r="M45">
        <v>18.290900000000001</v>
      </c>
      <c r="N45">
        <v>1268.5</v>
      </c>
      <c r="O45">
        <v>9863.24</v>
      </c>
      <c r="P45">
        <v>2926.33</v>
      </c>
      <c r="Q45">
        <v>0.29669099999999998</v>
      </c>
      <c r="R45">
        <v>6.2831900000000003</v>
      </c>
      <c r="S45">
        <v>7928</v>
      </c>
      <c r="T45">
        <v>243.52</v>
      </c>
      <c r="U45">
        <v>10.02</v>
      </c>
      <c r="V45">
        <v>3.0753400000000002E-3</v>
      </c>
      <c r="W45">
        <v>6.1348900000000004</v>
      </c>
      <c r="X45">
        <v>10288.200000000001</v>
      </c>
      <c r="Y45">
        <v>0.385467</v>
      </c>
      <c r="Z45">
        <v>631.16999999999996</v>
      </c>
      <c r="AA45">
        <v>16.525099999999998</v>
      </c>
      <c r="AB45">
        <v>1637.42</v>
      </c>
      <c r="AC45">
        <f t="shared" si="0"/>
        <v>8715.369999999999</v>
      </c>
      <c r="AD45">
        <f t="shared" si="1"/>
        <v>1623.3333218412131</v>
      </c>
      <c r="AE45">
        <f t="shared" si="2"/>
        <v>2713.855</v>
      </c>
      <c r="AF45">
        <f t="shared" si="3"/>
        <v>300.48502666522324</v>
      </c>
      <c r="AG45">
        <f t="shared" si="4"/>
        <v>7.027495</v>
      </c>
      <c r="AH45">
        <f t="shared" si="5"/>
        <v>1.2623340968420333</v>
      </c>
      <c r="AI45">
        <f t="shared" si="6"/>
        <v>631.20849999999996</v>
      </c>
      <c r="AJ45">
        <f t="shared" si="7"/>
        <v>31.560424999999999</v>
      </c>
      <c r="AK45">
        <f t="shared" si="8"/>
        <v>9129.2000000000007</v>
      </c>
      <c r="AL45">
        <f t="shared" si="9"/>
        <v>1639.0735187904081</v>
      </c>
      <c r="AM45">
        <f t="shared" si="10"/>
        <v>0.44155050000000001</v>
      </c>
      <c r="AN45">
        <f t="shared" si="11"/>
        <v>7.9314046325351703E-2</v>
      </c>
      <c r="AO45">
        <f t="shared" si="12"/>
        <v>0.31361649999999996</v>
      </c>
      <c r="AP45">
        <f t="shared" si="13"/>
        <v>2.3936271649945835E-2</v>
      </c>
      <c r="AQ45" s="25">
        <f t="shared" si="16"/>
        <v>0.51831580859809689</v>
      </c>
      <c r="AR45">
        <f t="shared" si="14"/>
        <v>1452.96</v>
      </c>
      <c r="AS45">
        <f t="shared" si="15"/>
        <v>260.8658337153405</v>
      </c>
    </row>
    <row r="46" spans="1:45" x14ac:dyDescent="0.35">
      <c r="A46">
        <v>-27.723500000000001</v>
      </c>
      <c r="B46">
        <v>301.86399999999998</v>
      </c>
      <c r="C46">
        <v>-10.888400000000001</v>
      </c>
      <c r="D46">
        <v>6.2831900000000003</v>
      </c>
      <c r="E46">
        <v>9243.16</v>
      </c>
      <c r="F46">
        <v>248.964</v>
      </c>
      <c r="G46">
        <v>10.01</v>
      </c>
      <c r="H46">
        <v>0.12113699999999999</v>
      </c>
      <c r="I46">
        <v>242.27199999999999</v>
      </c>
      <c r="J46">
        <v>303.13400000000001</v>
      </c>
      <c r="K46">
        <v>15.2224</v>
      </c>
      <c r="L46">
        <v>734.40899999999999</v>
      </c>
      <c r="M46">
        <v>95.247399999999999</v>
      </c>
      <c r="N46">
        <v>48.2453</v>
      </c>
      <c r="O46">
        <v>7863.48</v>
      </c>
      <c r="P46">
        <v>2752.95</v>
      </c>
      <c r="Q46">
        <v>0.35009200000000001</v>
      </c>
      <c r="R46">
        <v>6.2831900000000003</v>
      </c>
      <c r="S46">
        <v>9243.3700000000008</v>
      </c>
      <c r="T46">
        <v>249.21700000000001</v>
      </c>
      <c r="U46">
        <v>10</v>
      </c>
      <c r="V46">
        <v>4.4258800000000001E-3</v>
      </c>
      <c r="W46">
        <v>8.8335100000000004</v>
      </c>
      <c r="X46">
        <v>8331.4500000000007</v>
      </c>
      <c r="Y46">
        <v>0.55502600000000002</v>
      </c>
      <c r="Z46">
        <v>735.96</v>
      </c>
      <c r="AA46">
        <v>19.294799999999999</v>
      </c>
      <c r="AB46">
        <v>1325.99</v>
      </c>
      <c r="AC46">
        <f t="shared" si="0"/>
        <v>3917.8782499999998</v>
      </c>
      <c r="AD46">
        <f t="shared" si="1"/>
        <v>5579.9235065730181</v>
      </c>
      <c r="AE46">
        <f t="shared" si="2"/>
        <v>1527.4069999999999</v>
      </c>
      <c r="AF46">
        <f t="shared" si="3"/>
        <v>1733.1795318714098</v>
      </c>
      <c r="AG46">
        <f t="shared" si="4"/>
        <v>125.55275499999999</v>
      </c>
      <c r="AH46">
        <f t="shared" si="5"/>
        <v>165.06593926894806</v>
      </c>
      <c r="AI46">
        <f t="shared" si="6"/>
        <v>735.18450000000007</v>
      </c>
      <c r="AJ46">
        <f t="shared" si="7"/>
        <v>36.759225000000008</v>
      </c>
      <c r="AK46">
        <f t="shared" si="8"/>
        <v>4317.2920000000004</v>
      </c>
      <c r="AL46">
        <f t="shared" si="9"/>
        <v>5676.8766851084583</v>
      </c>
      <c r="AM46">
        <f t="shared" si="10"/>
        <v>7.8887130000000001</v>
      </c>
      <c r="AN46">
        <f t="shared" si="11"/>
        <v>10.371399617599257</v>
      </c>
      <c r="AO46">
        <f t="shared" si="12"/>
        <v>-5.2691540000000003</v>
      </c>
      <c r="AP46">
        <f t="shared" si="13"/>
        <v>7.9468139035107654</v>
      </c>
      <c r="AQ46" s="25">
        <f t="shared" si="16"/>
        <v>0.24511684418504304</v>
      </c>
      <c r="AR46">
        <f t="shared" si="14"/>
        <v>687.11765000000003</v>
      </c>
      <c r="AS46">
        <f t="shared" si="15"/>
        <v>903.5019419951708</v>
      </c>
    </row>
    <row r="47" spans="1:45" x14ac:dyDescent="0.35">
      <c r="O47">
        <v>-14.521599999999999</v>
      </c>
      <c r="P47">
        <v>136.97399999999999</v>
      </c>
      <c r="Q47">
        <v>-9.43248</v>
      </c>
      <c r="R47">
        <v>6.2831900000000003</v>
      </c>
      <c r="S47">
        <v>10776.4</v>
      </c>
      <c r="T47">
        <v>254.934</v>
      </c>
      <c r="U47">
        <v>9.98</v>
      </c>
      <c r="V47">
        <v>0.30998599999999998</v>
      </c>
      <c r="W47">
        <v>619.97299999999996</v>
      </c>
      <c r="X47">
        <v>137.74199999999999</v>
      </c>
      <c r="Y47">
        <v>38.954099999999997</v>
      </c>
      <c r="Z47">
        <v>853.96400000000006</v>
      </c>
      <c r="AA47">
        <v>96.051699999999997</v>
      </c>
      <c r="AB47">
        <v>21.9223</v>
      </c>
      <c r="AC47">
        <f t="shared" si="0"/>
        <v>-14.521599999999999</v>
      </c>
      <c r="AD47" t="e">
        <f t="shared" si="1"/>
        <v>#DIV/0!</v>
      </c>
      <c r="AE47">
        <f t="shared" si="2"/>
        <v>136.97399999999999</v>
      </c>
      <c r="AF47" t="e">
        <f t="shared" si="3"/>
        <v>#DIV/0!</v>
      </c>
      <c r="AG47">
        <f t="shared" si="4"/>
        <v>619.97299999999996</v>
      </c>
      <c r="AH47" t="e">
        <f t="shared" si="5"/>
        <v>#DIV/0!</v>
      </c>
      <c r="AI47">
        <f t="shared" si="6"/>
        <v>853.96400000000006</v>
      </c>
      <c r="AJ47">
        <f t="shared" si="7"/>
        <v>42.698200000000007</v>
      </c>
      <c r="AK47">
        <f t="shared" si="8"/>
        <v>137.74199999999999</v>
      </c>
      <c r="AL47" t="e">
        <f t="shared" si="9"/>
        <v>#DIV/0!</v>
      </c>
      <c r="AM47">
        <f t="shared" si="10"/>
        <v>38.954099999999997</v>
      </c>
      <c r="AN47" t="e">
        <f t="shared" si="11"/>
        <v>#DIV/0!</v>
      </c>
      <c r="AO47">
        <f t="shared" si="12"/>
        <v>-9.43248</v>
      </c>
      <c r="AP47" t="e">
        <f t="shared" si="13"/>
        <v>#DIV/0!</v>
      </c>
      <c r="AQ47" s="25">
        <f t="shared" si="16"/>
        <v>7.8203847114663994E-3</v>
      </c>
      <c r="AR47">
        <f t="shared" si="14"/>
        <v>21.9223</v>
      </c>
      <c r="AS47" t="e">
        <f t="shared" si="15"/>
        <v>#DIV/0!</v>
      </c>
    </row>
    <row r="48" spans="1:45" x14ac:dyDescent="0.35">
      <c r="AQ48" s="25"/>
    </row>
    <row r="49" spans="43:43" x14ac:dyDescent="0.35">
      <c r="AQ49" s="25"/>
    </row>
    <row r="50" spans="43:43" x14ac:dyDescent="0.35">
      <c r="AQ50" s="25"/>
    </row>
    <row r="51" spans="43:43" x14ac:dyDescent="0.35">
      <c r="AQ51" s="25"/>
    </row>
    <row r="52" spans="43:43" x14ac:dyDescent="0.35">
      <c r="AQ52" s="25"/>
    </row>
    <row r="53" spans="43:43" x14ac:dyDescent="0.35">
      <c r="AQ53" s="25"/>
    </row>
    <row r="54" spans="43:43" x14ac:dyDescent="0.35">
      <c r="AQ54" s="25"/>
    </row>
    <row r="55" spans="43:43" x14ac:dyDescent="0.35">
      <c r="AQ5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3B6-FBDD-4369-B947-39C16CE176CA}">
  <dimension ref="A1:BI21"/>
  <sheetViews>
    <sheetView topLeftCell="AD1" zoomScale="70" zoomScaleNormal="70" workbookViewId="0">
      <selection activeCell="AO45" sqref="AO45"/>
    </sheetView>
  </sheetViews>
  <sheetFormatPr baseColWidth="10" defaultRowHeight="14.5" x14ac:dyDescent="0.35"/>
  <cols>
    <col min="43" max="44" width="10.54296875" bestFit="1" customWidth="1"/>
    <col min="45" max="45" width="9" bestFit="1" customWidth="1"/>
    <col min="46" max="47" width="11" bestFit="1" customWidth="1"/>
    <col min="55" max="55" width="11" bestFit="1" customWidth="1"/>
    <col min="56" max="56" width="11.81640625" bestFit="1" customWidth="1"/>
    <col min="57" max="57" width="11" bestFit="1" customWidth="1"/>
  </cols>
  <sheetData>
    <row r="1" spans="1:61" ht="29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24</v>
      </c>
      <c r="I1" s="28" t="s">
        <v>7</v>
      </c>
      <c r="J1" s="28" t="s">
        <v>13</v>
      </c>
      <c r="K1" s="28" t="s">
        <v>9</v>
      </c>
      <c r="L1" s="28" t="s">
        <v>8</v>
      </c>
      <c r="M1" s="28" t="s">
        <v>10</v>
      </c>
      <c r="N1" s="28" t="s">
        <v>12</v>
      </c>
      <c r="O1" s="26" t="s">
        <v>0</v>
      </c>
      <c r="P1" s="26" t="s">
        <v>1</v>
      </c>
      <c r="Q1" s="26" t="s">
        <v>2</v>
      </c>
      <c r="R1" s="26" t="s">
        <v>3</v>
      </c>
      <c r="S1" s="26" t="s">
        <v>4</v>
      </c>
      <c r="T1" s="26" t="s">
        <v>5</v>
      </c>
      <c r="U1" s="26" t="s">
        <v>6</v>
      </c>
      <c r="V1" s="26" t="s">
        <v>24</v>
      </c>
      <c r="W1" s="26" t="s">
        <v>7</v>
      </c>
      <c r="X1" s="26" t="s">
        <v>13</v>
      </c>
      <c r="Y1" s="26" t="s">
        <v>9</v>
      </c>
      <c r="Z1" s="26" t="s">
        <v>8</v>
      </c>
      <c r="AA1" s="26" t="s">
        <v>10</v>
      </c>
      <c r="AB1" s="26" t="s">
        <v>12</v>
      </c>
      <c r="AC1" s="27" t="s">
        <v>0</v>
      </c>
      <c r="AD1" s="27" t="s">
        <v>1</v>
      </c>
      <c r="AE1" s="27" t="s">
        <v>2</v>
      </c>
      <c r="AF1" s="27" t="s">
        <v>3</v>
      </c>
      <c r="AG1" s="27" t="s">
        <v>4</v>
      </c>
      <c r="AH1" s="27" t="s">
        <v>5</v>
      </c>
      <c r="AI1" s="27" t="s">
        <v>6</v>
      </c>
      <c r="AJ1" s="27" t="s">
        <v>24</v>
      </c>
      <c r="AK1" s="27" t="s">
        <v>7</v>
      </c>
      <c r="AL1" s="27" t="s">
        <v>13</v>
      </c>
      <c r="AM1" s="27" t="s">
        <v>9</v>
      </c>
      <c r="AN1" s="27" t="s">
        <v>8</v>
      </c>
      <c r="AO1" s="27" t="s">
        <v>10</v>
      </c>
      <c r="AP1" s="27" t="s">
        <v>12</v>
      </c>
      <c r="AQ1" s="5" t="s">
        <v>40</v>
      </c>
      <c r="AR1" s="5" t="s">
        <v>32</v>
      </c>
      <c r="AS1" s="5" t="s">
        <v>41</v>
      </c>
      <c r="AT1" s="5" t="s">
        <v>33</v>
      </c>
      <c r="AU1" s="5" t="s">
        <v>42</v>
      </c>
      <c r="AV1" s="5" t="s">
        <v>30</v>
      </c>
      <c r="AW1" s="5"/>
      <c r="AX1" s="5" t="s">
        <v>34</v>
      </c>
      <c r="AY1" s="5" t="s">
        <v>35</v>
      </c>
      <c r="AZ1" s="5" t="s">
        <v>36</v>
      </c>
    </row>
    <row r="2" spans="1:61" x14ac:dyDescent="0.35">
      <c r="A2" s="28" t="s">
        <v>14</v>
      </c>
      <c r="B2" s="28" t="s">
        <v>14</v>
      </c>
      <c r="C2" s="28"/>
      <c r="D2" s="28" t="s">
        <v>15</v>
      </c>
      <c r="E2" s="28" t="s">
        <v>16</v>
      </c>
      <c r="F2" s="28" t="s">
        <v>17</v>
      </c>
      <c r="G2" s="28" t="s">
        <v>18</v>
      </c>
      <c r="H2" s="28" t="s">
        <v>22</v>
      </c>
      <c r="I2" s="28" t="s">
        <v>19</v>
      </c>
      <c r="J2" s="28" t="s">
        <v>23</v>
      </c>
      <c r="K2" s="28" t="s">
        <v>14</v>
      </c>
      <c r="L2" s="28" t="s">
        <v>20</v>
      </c>
      <c r="M2" s="28" t="s">
        <v>21</v>
      </c>
      <c r="N2" s="28" t="s">
        <v>22</v>
      </c>
      <c r="O2" s="26" t="s">
        <v>14</v>
      </c>
      <c r="P2" s="26" t="s">
        <v>14</v>
      </c>
      <c r="Q2" s="26"/>
      <c r="R2" s="26" t="s">
        <v>15</v>
      </c>
      <c r="S2" s="26" t="s">
        <v>16</v>
      </c>
      <c r="T2" s="26" t="s">
        <v>17</v>
      </c>
      <c r="U2" s="26" t="s">
        <v>18</v>
      </c>
      <c r="V2" s="26" t="s">
        <v>22</v>
      </c>
      <c r="W2" s="26" t="s">
        <v>19</v>
      </c>
      <c r="X2" s="26" t="s">
        <v>23</v>
      </c>
      <c r="Y2" s="26" t="s">
        <v>14</v>
      </c>
      <c r="Z2" s="26" t="s">
        <v>20</v>
      </c>
      <c r="AA2" s="26" t="s">
        <v>21</v>
      </c>
      <c r="AB2" s="26" t="s">
        <v>22</v>
      </c>
      <c r="AC2" s="27" t="s">
        <v>14</v>
      </c>
      <c r="AD2" s="27" t="s">
        <v>14</v>
      </c>
      <c r="AE2" s="27"/>
      <c r="AF2" s="27" t="s">
        <v>15</v>
      </c>
      <c r="AG2" s="27" t="s">
        <v>16</v>
      </c>
      <c r="AH2" s="27" t="s">
        <v>17</v>
      </c>
      <c r="AI2" s="27" t="s">
        <v>18</v>
      </c>
      <c r="AJ2" s="27" t="s">
        <v>22</v>
      </c>
      <c r="AK2" s="27" t="s">
        <v>19</v>
      </c>
      <c r="AL2" s="27" t="s">
        <v>23</v>
      </c>
      <c r="AM2" s="27" t="s">
        <v>14</v>
      </c>
      <c r="AN2" s="27" t="s">
        <v>20</v>
      </c>
      <c r="AO2" s="27" t="s">
        <v>21</v>
      </c>
      <c r="AP2" s="27" t="s">
        <v>22</v>
      </c>
      <c r="AQ2" s="25"/>
      <c r="AR2" s="25"/>
      <c r="AS2" s="25"/>
      <c r="AT2" s="25"/>
      <c r="AU2" s="25"/>
      <c r="AV2" s="25"/>
    </row>
    <row r="3" spans="1:61" x14ac:dyDescent="0.35">
      <c r="A3">
        <v>35931.199999999997</v>
      </c>
      <c r="B3">
        <v>8724.44</v>
      </c>
      <c r="C3">
        <v>0.24281</v>
      </c>
      <c r="D3">
        <v>628.31899999999996</v>
      </c>
      <c r="E3">
        <v>18.114000000000001</v>
      </c>
      <c r="F3">
        <v>6.1275500000000003</v>
      </c>
      <c r="G3">
        <v>10</v>
      </c>
      <c r="H3">
        <v>143.98500000000001</v>
      </c>
      <c r="I3" s="1">
        <v>4.9486000000000004E-6</v>
      </c>
      <c r="J3">
        <v>58.847900000000003</v>
      </c>
      <c r="K3">
        <v>36975.199999999997</v>
      </c>
      <c r="L3">
        <v>9.8054000000000006E-3</v>
      </c>
      <c r="M3">
        <v>6.1609200000000003E-2</v>
      </c>
      <c r="N3">
        <v>13.6479</v>
      </c>
      <c r="O3">
        <v>25667</v>
      </c>
      <c r="P3">
        <v>7925.77</v>
      </c>
      <c r="Q3">
        <v>0.30879200000000001</v>
      </c>
      <c r="R3">
        <v>628.31899999999996</v>
      </c>
      <c r="S3">
        <v>28.845500000000001</v>
      </c>
      <c r="T3">
        <v>6.1228300000000004</v>
      </c>
      <c r="U3">
        <v>10.01</v>
      </c>
      <c r="V3">
        <v>160.334</v>
      </c>
      <c r="W3" s="1">
        <v>4.9384E-6</v>
      </c>
      <c r="X3">
        <v>42.753599999999999</v>
      </c>
      <c r="Y3">
        <v>26862.9</v>
      </c>
      <c r="Z3">
        <v>9.8112800000000003E-3</v>
      </c>
      <c r="AA3">
        <v>6.1646100000000002E-2</v>
      </c>
      <c r="AB3">
        <v>17.160299999999999</v>
      </c>
      <c r="AC3">
        <v>34488.400000000001</v>
      </c>
      <c r="AD3">
        <v>8428.82</v>
      </c>
      <c r="AE3">
        <v>0.244396</v>
      </c>
      <c r="AF3">
        <v>628.31899999999996</v>
      </c>
      <c r="AG3">
        <v>19.6341</v>
      </c>
      <c r="AH3">
        <v>5.9917699999999998</v>
      </c>
      <c r="AI3">
        <v>10</v>
      </c>
      <c r="AJ3">
        <v>147.89599999999999</v>
      </c>
      <c r="AK3" s="1">
        <v>5.0142000000000002E-6</v>
      </c>
      <c r="AL3">
        <v>56.505499999999998</v>
      </c>
      <c r="AM3">
        <v>35503.4</v>
      </c>
      <c r="AN3">
        <v>9.9394400000000008E-3</v>
      </c>
      <c r="AO3">
        <v>6.2451300000000001E-2</v>
      </c>
      <c r="AP3">
        <v>13.733599999999999</v>
      </c>
      <c r="AQ3" s="3">
        <f>AVERAGE(A3,O3,AC3)</f>
        <v>32028.866666666669</v>
      </c>
      <c r="AR3" s="3">
        <f>STDEV(A3,O3,AC3)</f>
        <v>5556.5662574411026</v>
      </c>
      <c r="AS3" s="3">
        <f>AVERAGE(B3,P3,AD3)</f>
        <v>8359.6766666666663</v>
      </c>
      <c r="AT3" s="3">
        <f>STDEV(B3,P3,AD3)</f>
        <v>403.79950796568994</v>
      </c>
      <c r="AU3" s="16">
        <f>AVERAGE(C3,Q3,AE3)</f>
        <v>0.26533266666666666</v>
      </c>
      <c r="AV3" s="16">
        <f>STDEV(C3,Q3,AE3)</f>
        <v>3.7645239929283821E-2</v>
      </c>
      <c r="AX3" s="18">
        <f>LOG10(AF3)</f>
        <v>2.7981801927262739</v>
      </c>
      <c r="AY3" s="18">
        <f>LOG10(AQ3)</f>
        <v>4.5055415715354759</v>
      </c>
      <c r="AZ3" s="18">
        <f>LOG10(AS3)</f>
        <v>3.9221894802382931</v>
      </c>
    </row>
    <row r="4" spans="1:61" x14ac:dyDescent="0.35">
      <c r="A4">
        <v>32606.5</v>
      </c>
      <c r="B4">
        <v>8555.4</v>
      </c>
      <c r="C4">
        <v>0.26238400000000001</v>
      </c>
      <c r="D4">
        <v>396.44099999999997</v>
      </c>
      <c r="E4">
        <v>20.200099999999999</v>
      </c>
      <c r="F4">
        <v>12.801399999999999</v>
      </c>
      <c r="G4">
        <v>10.01</v>
      </c>
      <c r="H4">
        <v>31.9651</v>
      </c>
      <c r="I4" s="1">
        <v>5.0580999999999999E-6</v>
      </c>
      <c r="J4">
        <v>85.031999999999996</v>
      </c>
      <c r="K4">
        <v>33710.199999999997</v>
      </c>
      <c r="L4">
        <v>1.0030900000000001E-2</v>
      </c>
      <c r="M4">
        <v>3.9766700000000002E-2</v>
      </c>
      <c r="N4">
        <v>14.7021</v>
      </c>
      <c r="O4">
        <v>24658</v>
      </c>
      <c r="P4">
        <v>6666.81</v>
      </c>
      <c r="Q4">
        <v>0.27037099999999997</v>
      </c>
      <c r="R4">
        <v>396.44099999999997</v>
      </c>
      <c r="S4">
        <v>10.6922</v>
      </c>
      <c r="T4">
        <v>12.6839</v>
      </c>
      <c r="U4">
        <v>10</v>
      </c>
      <c r="V4">
        <v>49.395800000000001</v>
      </c>
      <c r="W4" s="1">
        <v>4.9071E-6</v>
      </c>
      <c r="X4">
        <v>64.431700000000006</v>
      </c>
      <c r="Y4">
        <v>25543.4</v>
      </c>
      <c r="Z4">
        <v>9.7515299999999996E-3</v>
      </c>
      <c r="AA4">
        <v>3.8659100000000002E-2</v>
      </c>
      <c r="AB4">
        <v>15.1294</v>
      </c>
      <c r="AC4">
        <v>31907.3</v>
      </c>
      <c r="AD4">
        <v>8443.01</v>
      </c>
      <c r="AE4">
        <v>0.26461000000000001</v>
      </c>
      <c r="AF4">
        <v>396.44099999999997</v>
      </c>
      <c r="AG4">
        <v>19.109500000000001</v>
      </c>
      <c r="AH4">
        <v>12.7699</v>
      </c>
      <c r="AI4">
        <v>10.01</v>
      </c>
      <c r="AJ4">
        <v>32.988599999999998</v>
      </c>
      <c r="AK4" s="1">
        <v>4.9846999999999999E-6</v>
      </c>
      <c r="AL4">
        <v>83.254400000000004</v>
      </c>
      <c r="AM4">
        <v>33005.5</v>
      </c>
      <c r="AN4">
        <v>9.8875999999999999E-3</v>
      </c>
      <c r="AO4">
        <v>3.91986E-2</v>
      </c>
      <c r="AP4">
        <v>14.821400000000001</v>
      </c>
      <c r="AQ4" s="3">
        <f t="shared" ref="AQ4:AQ18" si="0">AVERAGE(A4,O4,AC4)</f>
        <v>29723.933333333334</v>
      </c>
      <c r="AR4" s="3">
        <f t="shared" ref="AR4:AR18" si="1">STDEV(A4,O4,AC4)</f>
        <v>4401.1340087906065</v>
      </c>
      <c r="AS4" s="3">
        <f t="shared" ref="AS4:AS18" si="2">AVERAGE(B4,P4,AD4)</f>
        <v>7888.4066666666668</v>
      </c>
      <c r="AT4" s="3">
        <f t="shared" ref="AT4:AT18" si="3">STDEV(B4,P4,AD4)</f>
        <v>1059.4251696242243</v>
      </c>
      <c r="AU4" s="16">
        <f t="shared" ref="AU4:AU18" si="4">AVERAGE(C4,Q4,AE4)</f>
        <v>0.26578833333333335</v>
      </c>
      <c r="AV4" s="16">
        <f t="shared" ref="AV4:AV18" si="5">STDEV(C4,Q4,AE4)</f>
        <v>4.1218192989665586E-3</v>
      </c>
      <c r="AX4" s="18">
        <f t="shared" ref="AX4:AX18" si="6">LOG10(AF4)</f>
        <v>2.598178562949899</v>
      </c>
      <c r="AY4" s="18">
        <f t="shared" ref="AY4:AY18" si="7">LOG10(AQ4)</f>
        <v>4.4731062785721667</v>
      </c>
      <c r="AZ4" s="18">
        <f t="shared" ref="AZ4:AZ18" si="8">LOG10(AS4)</f>
        <v>3.8969892914535413</v>
      </c>
    </row>
    <row r="5" spans="1:61" x14ac:dyDescent="0.35">
      <c r="A5">
        <v>30401.8</v>
      </c>
      <c r="B5">
        <v>8173.62</v>
      </c>
      <c r="C5">
        <v>0.26885300000000001</v>
      </c>
      <c r="D5">
        <v>250.14</v>
      </c>
      <c r="E5">
        <v>30.547599999999999</v>
      </c>
      <c r="F5">
        <v>19.3218</v>
      </c>
      <c r="G5">
        <v>9.99</v>
      </c>
      <c r="H5">
        <v>19.5426</v>
      </c>
      <c r="I5" s="1">
        <v>5.0531E-6</v>
      </c>
      <c r="J5">
        <v>125.855</v>
      </c>
      <c r="K5">
        <v>31481.4</v>
      </c>
      <c r="L5">
        <v>1.00269E-2</v>
      </c>
      <c r="M5">
        <v>2.5081200000000001E-2</v>
      </c>
      <c r="N5">
        <v>15.048299999999999</v>
      </c>
      <c r="O5">
        <v>23021.3</v>
      </c>
      <c r="P5">
        <v>6005.38</v>
      </c>
      <c r="Q5">
        <v>0.26086199999999998</v>
      </c>
      <c r="R5">
        <v>250.14</v>
      </c>
      <c r="S5">
        <v>20.878499999999999</v>
      </c>
      <c r="T5">
        <v>19.398700000000002</v>
      </c>
      <c r="U5">
        <v>10</v>
      </c>
      <c r="V5">
        <v>21.097200000000001</v>
      </c>
      <c r="W5" s="1">
        <v>5.0389000000000002E-6</v>
      </c>
      <c r="X5">
        <v>95.113500000000002</v>
      </c>
      <c r="Y5">
        <v>23791.7</v>
      </c>
      <c r="Z5">
        <v>1.00178E-2</v>
      </c>
      <c r="AA5">
        <v>2.50586E-2</v>
      </c>
      <c r="AB5">
        <v>14.6205</v>
      </c>
      <c r="AC5">
        <v>29745.3</v>
      </c>
      <c r="AD5">
        <v>7576.52</v>
      </c>
      <c r="AE5">
        <v>0.25471300000000002</v>
      </c>
      <c r="AF5">
        <v>250.14</v>
      </c>
      <c r="AG5">
        <v>29.6495</v>
      </c>
      <c r="AH5">
        <v>19.334599999999998</v>
      </c>
      <c r="AI5">
        <v>10.02</v>
      </c>
      <c r="AJ5">
        <v>18.7181</v>
      </c>
      <c r="AK5" s="1">
        <v>5.0741999999999996E-6</v>
      </c>
      <c r="AL5">
        <v>122.712</v>
      </c>
      <c r="AM5">
        <v>30695.1</v>
      </c>
      <c r="AN5">
        <v>1.0070600000000001E-2</v>
      </c>
      <c r="AO5">
        <v>2.51906E-2</v>
      </c>
      <c r="AP5">
        <v>14.290100000000001</v>
      </c>
      <c r="AQ5" s="3">
        <f t="shared" si="0"/>
        <v>27722.799999999999</v>
      </c>
      <c r="AR5" s="3">
        <f t="shared" si="1"/>
        <v>4084.8286071755524</v>
      </c>
      <c r="AS5" s="3">
        <f t="shared" si="2"/>
        <v>7251.84</v>
      </c>
      <c r="AT5" s="3">
        <f t="shared" si="3"/>
        <v>1119.990625496484</v>
      </c>
      <c r="AU5" s="16">
        <f t="shared" si="4"/>
        <v>0.26147599999999999</v>
      </c>
      <c r="AV5" s="16">
        <f t="shared" si="5"/>
        <v>7.0899680535246364E-3</v>
      </c>
      <c r="AX5" s="18">
        <f t="shared" si="6"/>
        <v>2.3981831455099409</v>
      </c>
      <c r="AY5" s="18">
        <f t="shared" si="7"/>
        <v>4.4428370918538418</v>
      </c>
      <c r="AZ5" s="18">
        <f t="shared" si="8"/>
        <v>3.8604482135310745</v>
      </c>
    </row>
    <row r="6" spans="1:61" x14ac:dyDescent="0.35">
      <c r="A6">
        <v>28437.7</v>
      </c>
      <c r="B6">
        <v>7099.94</v>
      </c>
      <c r="C6">
        <v>0.249667</v>
      </c>
      <c r="D6">
        <v>157.827</v>
      </c>
      <c r="E6">
        <v>33.667099999999998</v>
      </c>
      <c r="F6">
        <v>26.068899999999999</v>
      </c>
      <c r="G6">
        <v>9.99</v>
      </c>
      <c r="H6">
        <v>15.486499999999999</v>
      </c>
      <c r="I6" s="1">
        <v>5.1126E-6</v>
      </c>
      <c r="J6">
        <v>185.71299999999999</v>
      </c>
      <c r="K6">
        <v>29310.6</v>
      </c>
      <c r="L6">
        <v>1.01498E-2</v>
      </c>
      <c r="M6">
        <v>1.6019100000000001E-2</v>
      </c>
      <c r="N6">
        <v>14.0183</v>
      </c>
      <c r="O6">
        <v>21593.9</v>
      </c>
      <c r="P6">
        <v>5552.64</v>
      </c>
      <c r="Q6">
        <v>0.25713900000000001</v>
      </c>
      <c r="R6">
        <v>157.827</v>
      </c>
      <c r="S6">
        <v>24.57</v>
      </c>
      <c r="T6">
        <v>25.989699999999999</v>
      </c>
      <c r="U6">
        <v>10.01</v>
      </c>
      <c r="V6">
        <v>16.539200000000001</v>
      </c>
      <c r="W6" s="1">
        <v>5.0682E-6</v>
      </c>
      <c r="X6">
        <v>141.27099999999999</v>
      </c>
      <c r="Y6">
        <v>22296.400000000001</v>
      </c>
      <c r="Z6">
        <v>1.008E-2</v>
      </c>
      <c r="AA6">
        <v>1.5909E-2</v>
      </c>
      <c r="AB6">
        <v>14.420500000000001</v>
      </c>
      <c r="AC6">
        <v>27370.5</v>
      </c>
      <c r="AD6">
        <v>6937.53</v>
      </c>
      <c r="AE6">
        <v>0.253467</v>
      </c>
      <c r="AF6">
        <v>157.827</v>
      </c>
      <c r="AG6">
        <v>32.549399999999999</v>
      </c>
      <c r="AH6">
        <v>26.090399999999999</v>
      </c>
      <c r="AI6">
        <v>10</v>
      </c>
      <c r="AJ6">
        <v>15.7836</v>
      </c>
      <c r="AK6" s="1">
        <v>5.1502000000000003E-6</v>
      </c>
      <c r="AL6">
        <v>178.905</v>
      </c>
      <c r="AM6">
        <v>28236</v>
      </c>
      <c r="AN6">
        <v>1.02275E-2</v>
      </c>
      <c r="AO6">
        <v>1.6141800000000001E-2</v>
      </c>
      <c r="AP6">
        <v>14.223100000000001</v>
      </c>
      <c r="AQ6" s="3">
        <f t="shared" si="0"/>
        <v>25800.7</v>
      </c>
      <c r="AR6" s="3">
        <f t="shared" si="1"/>
        <v>3682.0651325037511</v>
      </c>
      <c r="AS6" s="3">
        <f t="shared" si="2"/>
        <v>6530.0366666666669</v>
      </c>
      <c r="AT6" s="3">
        <f t="shared" si="3"/>
        <v>850.33665981970273</v>
      </c>
      <c r="AU6" s="16">
        <f t="shared" si="4"/>
        <v>0.25342433333333331</v>
      </c>
      <c r="AV6" s="16">
        <f t="shared" si="5"/>
        <v>3.7361827221555101E-3</v>
      </c>
      <c r="AX6" s="18">
        <f t="shared" si="6"/>
        <v>2.1981813014586682</v>
      </c>
      <c r="AY6" s="18">
        <f t="shared" si="7"/>
        <v>4.411631488987001</v>
      </c>
      <c r="AZ6" s="18">
        <f t="shared" si="8"/>
        <v>3.814915619879407</v>
      </c>
    </row>
    <row r="7" spans="1:61" x14ac:dyDescent="0.35">
      <c r="A7">
        <v>26548.1</v>
      </c>
      <c r="B7">
        <v>6538.22</v>
      </c>
      <c r="C7">
        <v>0.246278</v>
      </c>
      <c r="D7">
        <v>99.581599999999995</v>
      </c>
      <c r="E7">
        <v>33.540700000000001</v>
      </c>
      <c r="F7">
        <v>32.629300000000001</v>
      </c>
      <c r="G7">
        <v>10.02</v>
      </c>
      <c r="H7">
        <v>14.3622</v>
      </c>
      <c r="I7" s="1">
        <v>5.1327E-6</v>
      </c>
      <c r="J7">
        <v>274.56299999999999</v>
      </c>
      <c r="K7">
        <v>27341.4</v>
      </c>
      <c r="L7">
        <v>1.01957E-2</v>
      </c>
      <c r="M7">
        <v>1.0153000000000001E-2</v>
      </c>
      <c r="N7">
        <v>13.8354</v>
      </c>
      <c r="O7">
        <v>20111.2</v>
      </c>
      <c r="P7">
        <v>5011.0600000000004</v>
      </c>
      <c r="Q7">
        <v>0.249168</v>
      </c>
      <c r="R7">
        <v>99.581599999999995</v>
      </c>
      <c r="S7">
        <v>25.075099999999999</v>
      </c>
      <c r="T7">
        <v>32.697299999999998</v>
      </c>
      <c r="U7">
        <v>10</v>
      </c>
      <c r="V7">
        <v>14.760400000000001</v>
      </c>
      <c r="W7" s="1">
        <v>5.1259000000000003E-6</v>
      </c>
      <c r="X7">
        <v>208.13200000000001</v>
      </c>
      <c r="Y7">
        <v>20726.099999999999</v>
      </c>
      <c r="Z7">
        <v>1.01981E-2</v>
      </c>
      <c r="AA7">
        <v>1.01554E-2</v>
      </c>
      <c r="AB7">
        <v>13.991400000000001</v>
      </c>
      <c r="AC7">
        <v>25683.599999999999</v>
      </c>
      <c r="AD7">
        <v>6257.67</v>
      </c>
      <c r="AE7">
        <v>0.243644</v>
      </c>
      <c r="AF7">
        <v>99.581599999999995</v>
      </c>
      <c r="AG7">
        <v>32.284199999999998</v>
      </c>
      <c r="AH7">
        <v>32.7211</v>
      </c>
      <c r="AI7">
        <v>9.99</v>
      </c>
      <c r="AJ7">
        <v>14.239800000000001</v>
      </c>
      <c r="AK7" s="1">
        <v>5.1169000000000001E-6</v>
      </c>
      <c r="AL7">
        <v>265.45999999999998</v>
      </c>
      <c r="AM7">
        <v>26435</v>
      </c>
      <c r="AN7">
        <v>1.01659E-2</v>
      </c>
      <c r="AO7">
        <v>1.0123399999999999E-2</v>
      </c>
      <c r="AP7">
        <v>13.693</v>
      </c>
      <c r="AQ7" s="3">
        <f t="shared" si="0"/>
        <v>24114.3</v>
      </c>
      <c r="AR7" s="3">
        <f t="shared" si="1"/>
        <v>3493.6295267243349</v>
      </c>
      <c r="AS7" s="3">
        <f t="shared" si="2"/>
        <v>5935.6500000000005</v>
      </c>
      <c r="AT7" s="3">
        <f t="shared" si="3"/>
        <v>812.91271161177531</v>
      </c>
      <c r="AU7" s="16">
        <f t="shared" si="4"/>
        <v>0.24636333333333335</v>
      </c>
      <c r="AV7" s="16">
        <f t="shared" si="5"/>
        <v>2.7629884786826995E-3</v>
      </c>
      <c r="AX7" s="18">
        <f t="shared" si="6"/>
        <v>1.9981790999027735</v>
      </c>
      <c r="AY7" s="18">
        <f t="shared" si="7"/>
        <v>4.3822746595587638</v>
      </c>
      <c r="AZ7" s="18">
        <f t="shared" si="8"/>
        <v>3.7734682845300567</v>
      </c>
    </row>
    <row r="8" spans="1:61" x14ac:dyDescent="0.35">
      <c r="A8">
        <v>25444.6</v>
      </c>
      <c r="B8">
        <v>5761.88</v>
      </c>
      <c r="C8">
        <v>0.22644800000000001</v>
      </c>
      <c r="D8">
        <v>62.831899999999997</v>
      </c>
      <c r="E8">
        <v>32.465600000000002</v>
      </c>
      <c r="F8">
        <v>39.390799999999999</v>
      </c>
      <c r="G8">
        <v>10.01</v>
      </c>
      <c r="H8">
        <v>12.9085</v>
      </c>
      <c r="I8" s="1">
        <v>5.0744000000000001E-6</v>
      </c>
      <c r="J8">
        <v>415.21699999999998</v>
      </c>
      <c r="K8">
        <v>26088.9</v>
      </c>
      <c r="L8">
        <v>1.0082600000000001E-2</v>
      </c>
      <c r="M8">
        <v>6.3350999999999998E-3</v>
      </c>
      <c r="N8">
        <v>12.7593</v>
      </c>
      <c r="O8">
        <v>18184.8</v>
      </c>
      <c r="P8">
        <v>5238.72</v>
      </c>
      <c r="Q8">
        <v>0.288082</v>
      </c>
      <c r="R8">
        <v>62.831899999999997</v>
      </c>
      <c r="S8">
        <v>23.9954</v>
      </c>
      <c r="T8">
        <v>39.253599999999999</v>
      </c>
      <c r="U8">
        <v>10</v>
      </c>
      <c r="V8">
        <v>16.400500000000001</v>
      </c>
      <c r="W8" s="1">
        <v>5.1946000000000002E-6</v>
      </c>
      <c r="X8">
        <v>301.19</v>
      </c>
      <c r="Y8">
        <v>18924.400000000001</v>
      </c>
      <c r="Z8">
        <v>1.034E-2</v>
      </c>
      <c r="AA8">
        <v>6.4968300000000003E-3</v>
      </c>
      <c r="AB8">
        <v>16.070699999999999</v>
      </c>
      <c r="AC8">
        <v>24937.3</v>
      </c>
      <c r="AD8">
        <v>5841</v>
      </c>
      <c r="AE8">
        <v>0.23422799999999999</v>
      </c>
      <c r="AF8">
        <v>62.831899999999997</v>
      </c>
      <c r="AG8">
        <v>31.555099999999999</v>
      </c>
      <c r="AH8">
        <v>39.489199999999997</v>
      </c>
      <c r="AI8">
        <v>9.99</v>
      </c>
      <c r="AJ8">
        <v>13.3428</v>
      </c>
      <c r="AK8" s="1">
        <v>5.0249E-6</v>
      </c>
      <c r="AL8">
        <v>407.63099999999997</v>
      </c>
      <c r="AM8">
        <v>25612.2</v>
      </c>
      <c r="AN8">
        <v>9.9852699999999992E-3</v>
      </c>
      <c r="AO8">
        <v>6.2739299999999996E-3</v>
      </c>
      <c r="AP8">
        <v>13.182600000000001</v>
      </c>
      <c r="AQ8" s="3">
        <f t="shared" si="0"/>
        <v>22855.566666666666</v>
      </c>
      <c r="AR8" s="3">
        <f t="shared" si="1"/>
        <v>4052.9476018489704</v>
      </c>
      <c r="AS8" s="3">
        <f t="shared" si="2"/>
        <v>5613.8666666666659</v>
      </c>
      <c r="AT8" s="3">
        <f t="shared" si="3"/>
        <v>327.28620461811897</v>
      </c>
      <c r="AU8" s="16">
        <f t="shared" si="4"/>
        <v>0.249586</v>
      </c>
      <c r="AV8" s="16">
        <f t="shared" si="5"/>
        <v>3.356469293766895E-2</v>
      </c>
      <c r="AX8" s="18">
        <f t="shared" si="6"/>
        <v>1.7981801927262737</v>
      </c>
      <c r="AY8" s="18">
        <f t="shared" si="7"/>
        <v>4.3589919933853825</v>
      </c>
      <c r="AZ8" s="18">
        <f t="shared" si="8"/>
        <v>3.7492620936175212</v>
      </c>
    </row>
    <row r="9" spans="1:61" x14ac:dyDescent="0.35">
      <c r="A9">
        <v>23159.9</v>
      </c>
      <c r="B9">
        <v>5627.7</v>
      </c>
      <c r="C9">
        <v>0.24299399999999999</v>
      </c>
      <c r="D9">
        <v>39.643799999999999</v>
      </c>
      <c r="E9">
        <v>30.880099999999999</v>
      </c>
      <c r="F9">
        <v>45.955300000000001</v>
      </c>
      <c r="G9">
        <v>9.98</v>
      </c>
      <c r="H9">
        <v>13.6828</v>
      </c>
      <c r="I9" s="1">
        <v>5.2264999999999998E-6</v>
      </c>
      <c r="J9">
        <v>601.19899999999996</v>
      </c>
      <c r="K9">
        <v>23833.8</v>
      </c>
      <c r="L9">
        <v>1.03908E-2</v>
      </c>
      <c r="M9">
        <v>4.1193200000000001E-3</v>
      </c>
      <c r="N9">
        <v>13.6578</v>
      </c>
      <c r="O9">
        <v>17534.599999999999</v>
      </c>
      <c r="P9">
        <v>4171.91</v>
      </c>
      <c r="Q9">
        <v>0.237924</v>
      </c>
      <c r="R9">
        <v>39.643799999999999</v>
      </c>
      <c r="S9">
        <v>22.586600000000001</v>
      </c>
      <c r="T9">
        <v>45.883899999999997</v>
      </c>
      <c r="U9">
        <v>10.02</v>
      </c>
      <c r="V9">
        <v>13.4619</v>
      </c>
      <c r="W9" s="1">
        <v>5.0605000000000001E-6</v>
      </c>
      <c r="X9">
        <v>454.65100000000001</v>
      </c>
      <c r="Y9">
        <v>18024.099999999999</v>
      </c>
      <c r="Z9">
        <v>1.0075199999999999E-2</v>
      </c>
      <c r="AA9">
        <v>3.9941899999999999E-3</v>
      </c>
      <c r="AB9">
        <v>13.3832</v>
      </c>
      <c r="AC9">
        <v>22552.2</v>
      </c>
      <c r="AD9">
        <v>5426.16</v>
      </c>
      <c r="AE9">
        <v>0.24060500000000001</v>
      </c>
      <c r="AF9">
        <v>39.643799999999999</v>
      </c>
      <c r="AG9">
        <v>30.1768</v>
      </c>
      <c r="AH9">
        <v>46.039700000000003</v>
      </c>
      <c r="AI9">
        <v>10</v>
      </c>
      <c r="AJ9">
        <v>13.558400000000001</v>
      </c>
      <c r="AK9" s="1">
        <v>5.2486E-6</v>
      </c>
      <c r="AL9">
        <v>585.10500000000002</v>
      </c>
      <c r="AM9">
        <v>23195.8</v>
      </c>
      <c r="AN9">
        <v>1.0435699999999999E-2</v>
      </c>
      <c r="AO9">
        <v>4.1371300000000001E-3</v>
      </c>
      <c r="AP9">
        <v>13.528499999999999</v>
      </c>
      <c r="AQ9" s="3">
        <f t="shared" si="0"/>
        <v>21082.233333333334</v>
      </c>
      <c r="AR9" s="3">
        <f t="shared" si="1"/>
        <v>3087.3291893371897</v>
      </c>
      <c r="AS9" s="3">
        <f t="shared" si="2"/>
        <v>5075.2566666666671</v>
      </c>
      <c r="AT9" s="3">
        <f t="shared" si="3"/>
        <v>788.78450354537722</v>
      </c>
      <c r="AU9" s="16">
        <f t="shared" si="4"/>
        <v>0.24050766666666665</v>
      </c>
      <c r="AV9" s="16">
        <f t="shared" si="5"/>
        <v>2.5364010592438474E-3</v>
      </c>
      <c r="AX9" s="18">
        <f t="shared" si="6"/>
        <v>1.5981752764876629</v>
      </c>
      <c r="AY9" s="18">
        <f t="shared" si="7"/>
        <v>4.3239166156945386</v>
      </c>
      <c r="AZ9" s="18">
        <f t="shared" si="8"/>
        <v>3.7054580103484747</v>
      </c>
      <c r="BC9" s="19">
        <f t="array" ref="BC9:BE13">LINEST(AY3:AY18,AX3:AX18,1,1)</f>
        <v>0.14664887240638638</v>
      </c>
      <c r="BD9" s="20">
        <v>4.0913495873793702</v>
      </c>
      <c r="BE9" s="21" t="e">
        <v>#N/A</v>
      </c>
      <c r="BF9" s="21"/>
      <c r="BG9" s="21"/>
      <c r="BH9" s="21"/>
      <c r="BI9" s="21" t="s">
        <v>37</v>
      </c>
    </row>
    <row r="10" spans="1:61" x14ac:dyDescent="0.35">
      <c r="A10">
        <v>21617.1</v>
      </c>
      <c r="B10">
        <v>5075.95</v>
      </c>
      <c r="C10">
        <v>0.23481199999999999</v>
      </c>
      <c r="D10">
        <v>25.0137</v>
      </c>
      <c r="E10">
        <v>28.532</v>
      </c>
      <c r="F10">
        <v>52.726799999999997</v>
      </c>
      <c r="G10">
        <v>10.01</v>
      </c>
      <c r="H10">
        <v>13.1839</v>
      </c>
      <c r="I10" s="1">
        <v>5.1586E-6</v>
      </c>
      <c r="J10">
        <v>887.71400000000006</v>
      </c>
      <c r="K10">
        <v>22205.1</v>
      </c>
      <c r="L10">
        <v>1.02592E-2</v>
      </c>
      <c r="M10">
        <v>2.5661999999999998E-3</v>
      </c>
      <c r="N10">
        <v>13.2143</v>
      </c>
      <c r="O10">
        <v>16604.2</v>
      </c>
      <c r="P10">
        <v>4325.3999999999996</v>
      </c>
      <c r="Q10">
        <v>0.26050000000000001</v>
      </c>
      <c r="R10">
        <v>25.0137</v>
      </c>
      <c r="S10">
        <v>21.773</v>
      </c>
      <c r="T10">
        <v>52.554400000000001</v>
      </c>
      <c r="U10">
        <v>10</v>
      </c>
      <c r="V10">
        <v>14.6007</v>
      </c>
      <c r="W10" s="1">
        <v>5.0924999999999999E-6</v>
      </c>
      <c r="X10">
        <v>685.95699999999999</v>
      </c>
      <c r="Y10">
        <v>17158.400000000001</v>
      </c>
      <c r="Z10">
        <v>1.01411E-2</v>
      </c>
      <c r="AA10">
        <v>2.53667E-3</v>
      </c>
      <c r="AB10">
        <v>14.601000000000001</v>
      </c>
      <c r="AC10">
        <v>20826.3</v>
      </c>
      <c r="AD10">
        <v>4984.53</v>
      </c>
      <c r="AE10">
        <v>0.239338</v>
      </c>
      <c r="AF10">
        <v>25.0137</v>
      </c>
      <c r="AG10">
        <v>27.673200000000001</v>
      </c>
      <c r="AH10">
        <v>52.805300000000003</v>
      </c>
      <c r="AI10">
        <v>10</v>
      </c>
      <c r="AJ10">
        <v>13.433299999999999</v>
      </c>
      <c r="AK10" s="1">
        <v>5.1873999999999997E-6</v>
      </c>
      <c r="AL10">
        <v>856.10799999999995</v>
      </c>
      <c r="AM10">
        <v>21414.5</v>
      </c>
      <c r="AN10">
        <v>1.0318900000000001E-2</v>
      </c>
      <c r="AO10">
        <v>2.5811499999999999E-3</v>
      </c>
      <c r="AP10">
        <v>13.459899999999999</v>
      </c>
      <c r="AQ10" s="3">
        <f t="shared" si="0"/>
        <v>19682.533333333336</v>
      </c>
      <c r="AR10" s="3">
        <f t="shared" si="1"/>
        <v>2695.0775950486509</v>
      </c>
      <c r="AS10" s="3">
        <f t="shared" si="2"/>
        <v>4795.2933333333322</v>
      </c>
      <c r="AT10" s="3">
        <f t="shared" si="3"/>
        <v>409.49873337207453</v>
      </c>
      <c r="AU10" s="16">
        <f t="shared" si="4"/>
        <v>0.24488333333333334</v>
      </c>
      <c r="AV10" s="16">
        <f t="shared" si="5"/>
        <v>1.3712453366678538E-2</v>
      </c>
      <c r="AX10" s="18">
        <f t="shared" si="6"/>
        <v>1.3981779368617493</v>
      </c>
      <c r="AY10" s="18">
        <f t="shared" si="7"/>
        <v>4.294080995613637</v>
      </c>
      <c r="AZ10" s="18">
        <f t="shared" si="8"/>
        <v>3.6808151785872996</v>
      </c>
      <c r="BC10" s="19">
        <v>7.0128967507237995E-4</v>
      </c>
      <c r="BD10" s="20">
        <v>1.1166308610321811E-3</v>
      </c>
      <c r="BE10" s="21" t="e">
        <v>#N/A</v>
      </c>
      <c r="BF10" s="20">
        <f>BD9</f>
        <v>4.0913495873793702</v>
      </c>
      <c r="BG10" s="23">
        <f>POWER(10,BF10)</f>
        <v>12340.978263493684</v>
      </c>
      <c r="BH10" s="21"/>
      <c r="BI10" s="24">
        <f>BG10/1000</f>
        <v>12.340978263493684</v>
      </c>
    </row>
    <row r="11" spans="1:61" x14ac:dyDescent="0.35">
      <c r="A11">
        <v>20175.2</v>
      </c>
      <c r="B11">
        <v>4819.13</v>
      </c>
      <c r="C11">
        <v>0.23886399999999999</v>
      </c>
      <c r="D11">
        <v>15.7828</v>
      </c>
      <c r="E11">
        <v>26.705200000000001</v>
      </c>
      <c r="F11">
        <v>59.496600000000001</v>
      </c>
      <c r="G11">
        <v>9.98</v>
      </c>
      <c r="H11">
        <v>13.382300000000001</v>
      </c>
      <c r="I11" s="1">
        <v>5.1568999999999997E-6</v>
      </c>
      <c r="J11">
        <v>1314.27</v>
      </c>
      <c r="K11">
        <v>20742.8</v>
      </c>
      <c r="L11">
        <v>1.0259600000000001E-2</v>
      </c>
      <c r="M11">
        <v>1.61925E-3</v>
      </c>
      <c r="N11">
        <v>13.434200000000001</v>
      </c>
      <c r="O11">
        <v>15429.5</v>
      </c>
      <c r="P11">
        <v>3571.25</v>
      </c>
      <c r="Q11">
        <v>0.231456</v>
      </c>
      <c r="R11">
        <v>15.7828</v>
      </c>
      <c r="S11">
        <v>20.463699999999999</v>
      </c>
      <c r="T11">
        <v>59.5899</v>
      </c>
      <c r="U11">
        <v>10.01</v>
      </c>
      <c r="V11">
        <v>13.0036</v>
      </c>
      <c r="W11" s="1">
        <v>5.1714000000000002E-6</v>
      </c>
      <c r="X11">
        <v>1003.46</v>
      </c>
      <c r="Y11">
        <v>15837.4</v>
      </c>
      <c r="Z11">
        <v>1.0301299999999999E-2</v>
      </c>
      <c r="AA11">
        <v>1.6258399999999999E-3</v>
      </c>
      <c r="AB11">
        <v>13.0319</v>
      </c>
      <c r="AC11">
        <v>19550.7</v>
      </c>
      <c r="AD11">
        <v>4723.28</v>
      </c>
      <c r="AE11">
        <v>0.241592</v>
      </c>
      <c r="AF11">
        <v>15.7828</v>
      </c>
      <c r="AG11">
        <v>25.8019</v>
      </c>
      <c r="AH11">
        <v>59.667000000000002</v>
      </c>
      <c r="AI11">
        <v>10.01</v>
      </c>
      <c r="AJ11">
        <v>13.532299999999999</v>
      </c>
      <c r="AK11" s="1">
        <v>5.1377E-6</v>
      </c>
      <c r="AL11">
        <v>1274.3699999999999</v>
      </c>
      <c r="AM11">
        <v>20113.099999999999</v>
      </c>
      <c r="AN11">
        <v>1.0223400000000001E-2</v>
      </c>
      <c r="AO11">
        <v>1.61353E-3</v>
      </c>
      <c r="AP11">
        <v>13.582000000000001</v>
      </c>
      <c r="AQ11" s="3">
        <f t="shared" si="0"/>
        <v>18385.133333333331</v>
      </c>
      <c r="AR11" s="3">
        <f t="shared" si="1"/>
        <v>2578.6287757902269</v>
      </c>
      <c r="AS11" s="3">
        <f t="shared" si="2"/>
        <v>4371.22</v>
      </c>
      <c r="AT11" s="3">
        <f t="shared" si="3"/>
        <v>694.45000273597498</v>
      </c>
      <c r="AU11" s="16">
        <f t="shared" si="4"/>
        <v>0.23730399999999999</v>
      </c>
      <c r="AV11" s="16">
        <f t="shared" si="5"/>
        <v>5.2449808388591868E-3</v>
      </c>
      <c r="AX11" s="18">
        <f t="shared" si="6"/>
        <v>1.1981840531621539</v>
      </c>
      <c r="AY11" s="18">
        <f t="shared" si="7"/>
        <v>4.2644667838225558</v>
      </c>
      <c r="AZ11" s="18">
        <f t="shared" si="8"/>
        <v>3.6406026647329912</v>
      </c>
      <c r="BC11" s="22">
        <v>0.99967994364968293</v>
      </c>
      <c r="BD11" s="21">
        <v>2.5862286804621032E-3</v>
      </c>
      <c r="BE11" s="21" t="e">
        <v>#N/A</v>
      </c>
      <c r="BF11" s="20">
        <f>BD10</f>
        <v>1.1166308610321811E-3</v>
      </c>
      <c r="BG11" s="23"/>
      <c r="BH11" s="21"/>
      <c r="BI11" s="24">
        <f>0.001*BG13</f>
        <v>1.3780317184344384E-2</v>
      </c>
    </row>
    <row r="12" spans="1:61" x14ac:dyDescent="0.35">
      <c r="A12">
        <v>19012.400000000001</v>
      </c>
      <c r="B12">
        <v>4409.54</v>
      </c>
      <c r="C12">
        <v>0.231929</v>
      </c>
      <c r="D12">
        <v>9.9580900000000003</v>
      </c>
      <c r="E12">
        <v>25.038900000000002</v>
      </c>
      <c r="F12">
        <v>66.250900000000001</v>
      </c>
      <c r="G12">
        <v>10</v>
      </c>
      <c r="H12">
        <v>13.000500000000001</v>
      </c>
      <c r="I12" s="1">
        <v>5.1328999999999996E-6</v>
      </c>
      <c r="J12">
        <v>1959.92</v>
      </c>
      <c r="K12">
        <v>19517.099999999999</v>
      </c>
      <c r="L12">
        <v>1.02153E-2</v>
      </c>
      <c r="M12">
        <v>1.0172499999999999E-3</v>
      </c>
      <c r="N12">
        <v>13.057700000000001</v>
      </c>
      <c r="O12">
        <v>14441.2</v>
      </c>
      <c r="P12">
        <v>3330.18</v>
      </c>
      <c r="Q12">
        <v>0.230603</v>
      </c>
      <c r="R12">
        <v>9.9580900000000003</v>
      </c>
      <c r="S12">
        <v>19.084399999999999</v>
      </c>
      <c r="T12">
        <v>66.294300000000007</v>
      </c>
      <c r="U12">
        <v>10.01</v>
      </c>
      <c r="V12">
        <v>12.9467</v>
      </c>
      <c r="W12" s="1">
        <v>5.1467999999999996E-6</v>
      </c>
      <c r="X12">
        <v>1488.26</v>
      </c>
      <c r="Y12">
        <v>14820.2</v>
      </c>
      <c r="Z12">
        <v>1.0255500000000001E-2</v>
      </c>
      <c r="AA12">
        <v>1.02125E-3</v>
      </c>
      <c r="AB12">
        <v>12.9855</v>
      </c>
      <c r="AC12">
        <v>18294.599999999999</v>
      </c>
      <c r="AD12">
        <v>4332.24</v>
      </c>
      <c r="AE12">
        <v>0.23680499999999999</v>
      </c>
      <c r="AF12">
        <v>9.9580900000000003</v>
      </c>
      <c r="AG12">
        <v>24.219100000000001</v>
      </c>
      <c r="AH12">
        <v>66.6006</v>
      </c>
      <c r="AI12">
        <v>10</v>
      </c>
      <c r="AJ12">
        <v>13.2669</v>
      </c>
      <c r="AK12" s="1">
        <v>5.1530999999999998E-6</v>
      </c>
      <c r="AL12">
        <v>1887.96</v>
      </c>
      <c r="AM12">
        <v>18800.5</v>
      </c>
      <c r="AN12">
        <v>1.02576E-2</v>
      </c>
      <c r="AO12">
        <v>1.0214600000000001E-3</v>
      </c>
      <c r="AP12">
        <v>13.3225</v>
      </c>
      <c r="AQ12" s="3">
        <f t="shared" si="0"/>
        <v>17249.400000000001</v>
      </c>
      <c r="AR12" s="3">
        <f t="shared" si="1"/>
        <v>2458.3123560686886</v>
      </c>
      <c r="AS12" s="3">
        <f t="shared" si="2"/>
        <v>4023.9866666666662</v>
      </c>
      <c r="AT12" s="3">
        <f t="shared" si="3"/>
        <v>602.09599777222797</v>
      </c>
      <c r="AU12" s="16">
        <f t="shared" si="4"/>
        <v>0.23311233333333334</v>
      </c>
      <c r="AV12" s="16">
        <f t="shared" si="5"/>
        <v>3.2659469275132576E-3</v>
      </c>
      <c r="AX12" s="18">
        <f t="shared" si="6"/>
        <v>0.9981760470576112</v>
      </c>
      <c r="AY12" s="18">
        <f t="shared" si="7"/>
        <v>4.2367739932515533</v>
      </c>
      <c r="AZ12" s="18">
        <f t="shared" si="8"/>
        <v>3.604656533031299</v>
      </c>
      <c r="BC12" s="22">
        <v>43728.29721150767</v>
      </c>
      <c r="BD12" s="21">
        <v>14</v>
      </c>
      <c r="BE12" s="21" t="e">
        <v>#N/A</v>
      </c>
      <c r="BF12" s="21"/>
      <c r="BG12" s="23"/>
      <c r="BH12" s="21"/>
      <c r="BI12" s="21"/>
    </row>
    <row r="13" spans="1:61" x14ac:dyDescent="0.35">
      <c r="A13">
        <v>17684.8</v>
      </c>
      <c r="B13">
        <v>3955.83</v>
      </c>
      <c r="C13">
        <v>0.22368399999999999</v>
      </c>
      <c r="D13">
        <v>6.2831900000000003</v>
      </c>
      <c r="E13">
        <v>23.453600000000002</v>
      </c>
      <c r="F13">
        <v>72.896000000000001</v>
      </c>
      <c r="G13">
        <v>9.98</v>
      </c>
      <c r="H13">
        <v>12.5535</v>
      </c>
      <c r="I13" s="1">
        <v>5.1746000000000004E-6</v>
      </c>
      <c r="J13">
        <v>2884.19</v>
      </c>
      <c r="K13">
        <v>18121.900000000001</v>
      </c>
      <c r="L13">
        <v>1.03017E-2</v>
      </c>
      <c r="M13">
        <v>6.4727000000000003E-4</v>
      </c>
      <c r="N13">
        <v>12.608599999999999</v>
      </c>
      <c r="O13">
        <v>13632</v>
      </c>
      <c r="P13">
        <v>3273.32</v>
      </c>
      <c r="Q13">
        <v>0.240121</v>
      </c>
      <c r="R13">
        <v>6.2831900000000003</v>
      </c>
      <c r="S13">
        <v>17.957699999999999</v>
      </c>
      <c r="T13">
        <v>72.894999999999996</v>
      </c>
      <c r="U13">
        <v>10</v>
      </c>
      <c r="V13">
        <v>13.458399999999999</v>
      </c>
      <c r="W13" s="1">
        <v>5.1163999999999998E-6</v>
      </c>
      <c r="X13">
        <v>2231.27</v>
      </c>
      <c r="Y13">
        <v>14019.5</v>
      </c>
      <c r="Z13">
        <v>1.0196500000000001E-2</v>
      </c>
      <c r="AA13">
        <v>6.4066999999999998E-4</v>
      </c>
      <c r="AB13">
        <v>13.5023</v>
      </c>
      <c r="AC13">
        <v>17208</v>
      </c>
      <c r="AD13">
        <v>3795.62</v>
      </c>
      <c r="AE13">
        <v>0.22057299999999999</v>
      </c>
      <c r="AF13">
        <v>6.2831900000000003</v>
      </c>
      <c r="AG13">
        <v>22.666899999999998</v>
      </c>
      <c r="AH13">
        <v>73.1755</v>
      </c>
      <c r="AI13">
        <v>10.01</v>
      </c>
      <c r="AJ13">
        <v>12.385999999999999</v>
      </c>
      <c r="AK13" s="1">
        <v>5.1421999999999997E-6</v>
      </c>
      <c r="AL13">
        <v>2804.57</v>
      </c>
      <c r="AM13">
        <v>17621.599999999999</v>
      </c>
      <c r="AN13">
        <v>1.0238799999999999E-2</v>
      </c>
      <c r="AO13">
        <v>6.4333000000000001E-4</v>
      </c>
      <c r="AP13">
        <v>12.438700000000001</v>
      </c>
      <c r="AQ13" s="3">
        <f t="shared" si="0"/>
        <v>16174.933333333334</v>
      </c>
      <c r="AR13" s="3">
        <f t="shared" si="1"/>
        <v>2215.1110611735162</v>
      </c>
      <c r="AS13" s="3">
        <f t="shared" si="2"/>
        <v>3674.9233333333336</v>
      </c>
      <c r="AT13" s="3">
        <f t="shared" si="3"/>
        <v>356.90438360061262</v>
      </c>
      <c r="AU13" s="16">
        <f t="shared" si="4"/>
        <v>0.22812600000000002</v>
      </c>
      <c r="AV13" s="16">
        <f t="shared" si="5"/>
        <v>1.0503789744658836E-2</v>
      </c>
      <c r="AX13" s="18">
        <f t="shared" si="6"/>
        <v>0.79818019272627383</v>
      </c>
      <c r="AY13" s="18">
        <f t="shared" si="7"/>
        <v>4.2088424993546409</v>
      </c>
      <c r="AZ13" s="18">
        <f t="shared" si="8"/>
        <v>3.5652482832140673</v>
      </c>
      <c r="BC13" s="22">
        <v>0.29248016114871533</v>
      </c>
      <c r="BD13" s="21">
        <v>9.3640103027026517E-5</v>
      </c>
      <c r="BE13" s="21" t="e">
        <v>#N/A</v>
      </c>
      <c r="BF13" s="21" t="s">
        <v>38</v>
      </c>
      <c r="BG13" s="23">
        <f>BF11*BG10</f>
        <v>13.780317184344383</v>
      </c>
      <c r="BH13" s="21"/>
      <c r="BI13" s="21"/>
    </row>
    <row r="14" spans="1:61" x14ac:dyDescent="0.35">
      <c r="A14">
        <v>16388</v>
      </c>
      <c r="B14">
        <v>4017.67</v>
      </c>
      <c r="C14">
        <v>0.24515899999999999</v>
      </c>
      <c r="D14">
        <v>3.96441</v>
      </c>
      <c r="E14">
        <v>21.8444</v>
      </c>
      <c r="F14">
        <v>79.596000000000004</v>
      </c>
      <c r="G14">
        <v>10.01</v>
      </c>
      <c r="H14">
        <v>13.7171</v>
      </c>
      <c r="I14" s="1">
        <v>5.1734000000000003E-6</v>
      </c>
      <c r="J14">
        <v>4256.2</v>
      </c>
      <c r="K14">
        <v>16873.3</v>
      </c>
      <c r="L14">
        <v>1.03033E-2</v>
      </c>
      <c r="M14">
        <v>4.0847000000000002E-4</v>
      </c>
      <c r="N14">
        <v>13.774900000000001</v>
      </c>
      <c r="O14">
        <v>12577.4</v>
      </c>
      <c r="P14">
        <v>2930.05</v>
      </c>
      <c r="Q14">
        <v>0.232961</v>
      </c>
      <c r="R14">
        <v>3.96441</v>
      </c>
      <c r="S14">
        <v>16.777699999999999</v>
      </c>
      <c r="T14">
        <v>79.703400000000002</v>
      </c>
      <c r="U14">
        <v>10</v>
      </c>
      <c r="V14">
        <v>13.0724</v>
      </c>
      <c r="W14" s="1">
        <v>5.1868E-6</v>
      </c>
      <c r="X14">
        <v>3257.53</v>
      </c>
      <c r="Y14">
        <v>12914.2</v>
      </c>
      <c r="Z14">
        <v>1.0339900000000001E-2</v>
      </c>
      <c r="AA14">
        <v>4.0991999999999998E-4</v>
      </c>
      <c r="AB14">
        <v>13.113799999999999</v>
      </c>
      <c r="AC14">
        <v>16178.6</v>
      </c>
      <c r="AD14">
        <v>3642.72</v>
      </c>
      <c r="AE14">
        <v>0.225157</v>
      </c>
      <c r="AF14">
        <v>3.96441</v>
      </c>
      <c r="AG14">
        <v>21.322500000000002</v>
      </c>
      <c r="AH14">
        <v>79.870800000000003</v>
      </c>
      <c r="AI14">
        <v>9.99</v>
      </c>
      <c r="AJ14">
        <v>12.6366</v>
      </c>
      <c r="AK14" s="1">
        <v>5.1381E-6</v>
      </c>
      <c r="AL14">
        <v>4183.1099999999997</v>
      </c>
      <c r="AM14">
        <v>16583.599999999999</v>
      </c>
      <c r="AN14">
        <v>1.02329E-2</v>
      </c>
      <c r="AO14">
        <v>4.0567000000000001E-4</v>
      </c>
      <c r="AP14">
        <v>12.689</v>
      </c>
      <c r="AQ14" s="3">
        <f t="shared" si="0"/>
        <v>15048</v>
      </c>
      <c r="AR14" s="3">
        <f t="shared" si="1"/>
        <v>2142.1625428524358</v>
      </c>
      <c r="AS14" s="3">
        <f t="shared" si="2"/>
        <v>3530.146666666667</v>
      </c>
      <c r="AT14" s="3">
        <f t="shared" si="3"/>
        <v>552.47975766839829</v>
      </c>
      <c r="AU14" s="16">
        <f t="shared" si="4"/>
        <v>0.23442566666666664</v>
      </c>
      <c r="AV14" s="16">
        <f t="shared" si="5"/>
        <v>1.0081117861295603E-2</v>
      </c>
      <c r="AX14" s="18">
        <f t="shared" si="6"/>
        <v>0.59817856294989913</v>
      </c>
      <c r="AY14" s="18">
        <f t="shared" si="7"/>
        <v>4.1774787825423223</v>
      </c>
      <c r="AZ14" s="18">
        <f t="shared" si="8"/>
        <v>3.5477927493540542</v>
      </c>
      <c r="BC14" s="22"/>
      <c r="BD14" s="21"/>
      <c r="BE14" s="21"/>
      <c r="BF14" s="21"/>
      <c r="BG14" s="21"/>
      <c r="BH14" s="21"/>
      <c r="BI14" s="21"/>
    </row>
    <row r="15" spans="1:61" x14ac:dyDescent="0.35">
      <c r="A15">
        <v>15521.2</v>
      </c>
      <c r="B15">
        <v>3789.69</v>
      </c>
      <c r="C15">
        <v>0.24416199999999999</v>
      </c>
      <c r="D15">
        <v>2.5013899999999998</v>
      </c>
      <c r="E15">
        <v>20.444099999999999</v>
      </c>
      <c r="F15">
        <v>85.849500000000006</v>
      </c>
      <c r="G15">
        <v>9.99</v>
      </c>
      <c r="H15">
        <v>13.665699999999999</v>
      </c>
      <c r="I15" s="1">
        <v>5.1123000000000002E-6</v>
      </c>
      <c r="J15">
        <v>6387.31</v>
      </c>
      <c r="K15">
        <v>15977.2</v>
      </c>
      <c r="L15">
        <v>1.01831E-2</v>
      </c>
      <c r="M15">
        <v>2.5472E-4</v>
      </c>
      <c r="N15">
        <v>13.721</v>
      </c>
      <c r="O15">
        <v>11752.9</v>
      </c>
      <c r="P15">
        <v>2976.21</v>
      </c>
      <c r="Q15">
        <v>0.25323200000000001</v>
      </c>
      <c r="R15">
        <v>2.5013899999999998</v>
      </c>
      <c r="S15">
        <v>15.6213</v>
      </c>
      <c r="T15">
        <v>85.694599999999994</v>
      </c>
      <c r="U15">
        <v>9.99</v>
      </c>
      <c r="V15">
        <v>14.167199999999999</v>
      </c>
      <c r="W15" s="1">
        <v>5.1429000000000003E-6</v>
      </c>
      <c r="X15">
        <v>4846.8500000000004</v>
      </c>
      <c r="Y15">
        <v>12123.9</v>
      </c>
      <c r="Z15">
        <v>1.0253999999999999E-2</v>
      </c>
      <c r="AA15">
        <v>2.5649000000000001E-4</v>
      </c>
      <c r="AB15">
        <v>14.2104</v>
      </c>
      <c r="AC15">
        <v>14878.1</v>
      </c>
      <c r="AD15">
        <v>3401.02</v>
      </c>
      <c r="AE15">
        <v>0.22859199999999999</v>
      </c>
      <c r="AF15">
        <v>2.5013899999999998</v>
      </c>
      <c r="AG15">
        <v>19.867899999999999</v>
      </c>
      <c r="AH15">
        <v>85.979100000000003</v>
      </c>
      <c r="AI15">
        <v>10.01</v>
      </c>
      <c r="AJ15">
        <v>12.826499999999999</v>
      </c>
      <c r="AK15" s="1">
        <v>5.2000000000000002E-6</v>
      </c>
      <c r="AL15">
        <v>6101.34</v>
      </c>
      <c r="AM15">
        <v>15261.9</v>
      </c>
      <c r="AN15">
        <v>1.03599E-2</v>
      </c>
      <c r="AO15">
        <v>2.5913999999999999E-4</v>
      </c>
      <c r="AP15">
        <v>12.876099999999999</v>
      </c>
      <c r="AQ15" s="3">
        <f t="shared" si="0"/>
        <v>14050.733333333332</v>
      </c>
      <c r="AR15" s="3">
        <f t="shared" si="1"/>
        <v>2015.793373174296</v>
      </c>
      <c r="AS15" s="3">
        <f t="shared" si="2"/>
        <v>3388.9733333333334</v>
      </c>
      <c r="AT15" s="3">
        <f t="shared" si="3"/>
        <v>406.87377555371313</v>
      </c>
      <c r="AU15" s="16">
        <f t="shared" si="4"/>
        <v>0.24199533333333334</v>
      </c>
      <c r="AV15" s="16">
        <f t="shared" si="5"/>
        <v>1.2462071791372957E-2</v>
      </c>
      <c r="AX15" s="18">
        <f t="shared" si="6"/>
        <v>0.39818140930081808</v>
      </c>
      <c r="AY15" s="18">
        <f t="shared" si="7"/>
        <v>4.1476989914516915</v>
      </c>
      <c r="AZ15" s="18">
        <f t="shared" si="8"/>
        <v>3.5300681515367738</v>
      </c>
      <c r="BC15" s="22"/>
      <c r="BD15" s="21"/>
      <c r="BE15" s="21"/>
      <c r="BF15" s="21"/>
      <c r="BG15" s="21"/>
      <c r="BH15" s="21"/>
      <c r="BI15" s="21"/>
    </row>
    <row r="16" spans="1:61" x14ac:dyDescent="0.35">
      <c r="A16">
        <v>14872.2</v>
      </c>
      <c r="B16">
        <v>3626.07</v>
      </c>
      <c r="C16">
        <v>0.243816</v>
      </c>
      <c r="D16">
        <v>1.5782700000000001</v>
      </c>
      <c r="E16">
        <v>19.46</v>
      </c>
      <c r="F16">
        <v>93.465100000000007</v>
      </c>
      <c r="G16">
        <v>10.01</v>
      </c>
      <c r="H16">
        <v>13.648999999999999</v>
      </c>
      <c r="I16" s="1">
        <v>5.0780999999999997E-6</v>
      </c>
      <c r="J16">
        <v>9699.11</v>
      </c>
      <c r="K16">
        <v>15307.8</v>
      </c>
      <c r="L16">
        <v>1.0116399999999999E-2</v>
      </c>
      <c r="M16">
        <v>1.5966999999999999E-4</v>
      </c>
      <c r="N16">
        <v>13.702299999999999</v>
      </c>
      <c r="O16">
        <v>10983.5</v>
      </c>
      <c r="P16">
        <v>3014.05</v>
      </c>
      <c r="Q16">
        <v>0.27441599999999999</v>
      </c>
      <c r="R16">
        <v>1.5782700000000001</v>
      </c>
      <c r="S16">
        <v>14.6549</v>
      </c>
      <c r="T16">
        <v>93.431600000000003</v>
      </c>
      <c r="U16">
        <v>9.99</v>
      </c>
      <c r="V16">
        <v>15.301</v>
      </c>
      <c r="W16" s="1">
        <v>5.1343000000000001E-6</v>
      </c>
      <c r="X16">
        <v>7216.47</v>
      </c>
      <c r="Y16">
        <v>11389.6</v>
      </c>
      <c r="Z16">
        <v>1.02395E-2</v>
      </c>
      <c r="AA16">
        <v>1.6160999999999999E-4</v>
      </c>
      <c r="AB16">
        <v>15.3451</v>
      </c>
      <c r="AC16">
        <v>14207.1</v>
      </c>
      <c r="AD16">
        <v>3089.88</v>
      </c>
      <c r="AE16">
        <v>0.21748799999999999</v>
      </c>
      <c r="AF16">
        <v>1.5782700000000001</v>
      </c>
      <c r="AG16">
        <v>18.550599999999999</v>
      </c>
      <c r="AH16">
        <v>93.718800000000002</v>
      </c>
      <c r="AI16">
        <v>10</v>
      </c>
      <c r="AJ16">
        <v>12.224600000000001</v>
      </c>
      <c r="AK16" s="1">
        <v>5.0954000000000004E-6</v>
      </c>
      <c r="AL16">
        <v>9212.1299999999992</v>
      </c>
      <c r="AM16">
        <v>14539.3</v>
      </c>
      <c r="AN16">
        <v>1.0153499999999999E-2</v>
      </c>
      <c r="AO16">
        <v>1.6024999999999999E-4</v>
      </c>
      <c r="AP16">
        <v>12.270099999999999</v>
      </c>
      <c r="AQ16" s="3">
        <f t="shared" si="0"/>
        <v>13354.266666666668</v>
      </c>
      <c r="AR16" s="3">
        <f t="shared" si="1"/>
        <v>2079.9015465481289</v>
      </c>
      <c r="AS16" s="3">
        <f t="shared" si="2"/>
        <v>3243.3333333333335</v>
      </c>
      <c r="AT16" s="3">
        <f t="shared" si="3"/>
        <v>333.62113876871371</v>
      </c>
      <c r="AU16" s="16">
        <f t="shared" si="4"/>
        <v>0.24524000000000001</v>
      </c>
      <c r="AV16" s="16">
        <f t="shared" si="5"/>
        <v>2.8490702483441859E-2</v>
      </c>
      <c r="AX16" s="18">
        <f t="shared" si="6"/>
        <v>0.19818130145866825</v>
      </c>
      <c r="AY16" s="18">
        <f t="shared" si="7"/>
        <v>4.1256200442582198</v>
      </c>
      <c r="AZ16" s="18">
        <f t="shared" si="8"/>
        <v>3.5109915855486893</v>
      </c>
      <c r="BC16" s="22"/>
      <c r="BD16" s="21"/>
      <c r="BE16" s="21"/>
      <c r="BF16" s="21"/>
      <c r="BG16" s="21"/>
      <c r="BH16" s="21"/>
      <c r="BI16" s="21"/>
    </row>
    <row r="17" spans="1:61" x14ac:dyDescent="0.35">
      <c r="A17">
        <v>13641.1</v>
      </c>
      <c r="B17">
        <v>3133.37</v>
      </c>
      <c r="C17">
        <v>0.22970099999999999</v>
      </c>
      <c r="D17">
        <v>0.99581600000000003</v>
      </c>
      <c r="E17">
        <v>18.258800000000001</v>
      </c>
      <c r="F17">
        <v>103.489</v>
      </c>
      <c r="G17">
        <v>10</v>
      </c>
      <c r="H17">
        <v>12.8903</v>
      </c>
      <c r="I17" s="1">
        <v>5.2089999999999996E-6</v>
      </c>
      <c r="J17">
        <v>14055.1</v>
      </c>
      <c r="K17">
        <v>13996.3</v>
      </c>
      <c r="L17">
        <v>1.03813E-2</v>
      </c>
      <c r="M17">
        <v>1.0338E-4</v>
      </c>
      <c r="N17">
        <v>12.936500000000001</v>
      </c>
      <c r="O17">
        <v>10522.3</v>
      </c>
      <c r="P17">
        <v>2475.2600000000002</v>
      </c>
      <c r="Q17">
        <v>0.23524</v>
      </c>
      <c r="R17">
        <v>0.99581600000000003</v>
      </c>
      <c r="S17">
        <v>13.768800000000001</v>
      </c>
      <c r="T17">
        <v>103.386</v>
      </c>
      <c r="U17">
        <v>10</v>
      </c>
      <c r="V17">
        <v>13.2011</v>
      </c>
      <c r="W17" s="1">
        <v>5.0822999999999996E-6</v>
      </c>
      <c r="X17">
        <v>10854.9</v>
      </c>
      <c r="Y17">
        <v>10809.5</v>
      </c>
      <c r="Z17">
        <v>1.01364E-2</v>
      </c>
      <c r="AA17">
        <v>1.0094000000000001E-4</v>
      </c>
      <c r="AB17">
        <v>13.2376</v>
      </c>
      <c r="AC17">
        <v>12998.8</v>
      </c>
      <c r="AD17">
        <v>3386.6</v>
      </c>
      <c r="AE17">
        <v>0.26053100000000001</v>
      </c>
      <c r="AF17">
        <v>0.99581600000000003</v>
      </c>
      <c r="AG17">
        <v>17.4954</v>
      </c>
      <c r="AH17">
        <v>103.67400000000001</v>
      </c>
      <c r="AI17">
        <v>10</v>
      </c>
      <c r="AJ17">
        <v>14.5528</v>
      </c>
      <c r="AK17" s="1">
        <v>5.1997999999999997E-6</v>
      </c>
      <c r="AL17">
        <v>13489.2</v>
      </c>
      <c r="AM17">
        <v>13432.7</v>
      </c>
      <c r="AN17">
        <v>1.03646E-2</v>
      </c>
      <c r="AO17">
        <v>1.0321E-4</v>
      </c>
      <c r="AP17">
        <v>14.6027</v>
      </c>
      <c r="AQ17" s="3">
        <f t="shared" si="0"/>
        <v>12387.4</v>
      </c>
      <c r="AR17" s="3">
        <f t="shared" si="1"/>
        <v>1646.8411672046618</v>
      </c>
      <c r="AS17" s="3">
        <f t="shared" si="2"/>
        <v>2998.41</v>
      </c>
      <c r="AT17" s="3">
        <f t="shared" si="3"/>
        <v>470.4208754934271</v>
      </c>
      <c r="AU17" s="16">
        <f t="shared" si="4"/>
        <v>0.24182400000000001</v>
      </c>
      <c r="AV17" s="16">
        <f t="shared" si="5"/>
        <v>1.6435754226685199E-2</v>
      </c>
      <c r="AX17" s="18">
        <f t="shared" si="6"/>
        <v>-1.8209000972263872E-3</v>
      </c>
      <c r="AY17" s="18">
        <f t="shared" si="7"/>
        <v>4.0929801615701438</v>
      </c>
      <c r="AZ17" s="18">
        <f t="shared" si="8"/>
        <v>3.4768910176260328</v>
      </c>
      <c r="BC17" s="19">
        <f t="array" ref="BC17:BE21">LINEST(AZ3:AZ18,AX3:AX18,1,1)</f>
        <v>0.16018539812213761</v>
      </c>
      <c r="BD17" s="20">
        <v>3.4627002544539645</v>
      </c>
      <c r="BE17" s="21" t="e">
        <v>#N/A</v>
      </c>
      <c r="BF17" s="21"/>
      <c r="BG17" s="21"/>
      <c r="BH17" s="21"/>
      <c r="BI17" s="21" t="s">
        <v>39</v>
      </c>
    </row>
    <row r="18" spans="1:61" x14ac:dyDescent="0.35">
      <c r="A18">
        <v>12616.5</v>
      </c>
      <c r="B18">
        <v>2717.81</v>
      </c>
      <c r="C18">
        <v>0.215416</v>
      </c>
      <c r="D18">
        <v>0.62831899999999996</v>
      </c>
      <c r="E18">
        <v>16.768899999999999</v>
      </c>
      <c r="F18">
        <v>117.202</v>
      </c>
      <c r="G18">
        <v>9.99</v>
      </c>
      <c r="H18">
        <v>12.1166</v>
      </c>
      <c r="I18" s="1">
        <v>5.1869000000000003E-6</v>
      </c>
      <c r="J18">
        <v>20540.5</v>
      </c>
      <c r="K18">
        <v>12906</v>
      </c>
      <c r="L18">
        <v>1.03397E-2</v>
      </c>
      <c r="M18" s="1">
        <v>6.4966000000000001E-5</v>
      </c>
      <c r="N18">
        <v>12.156700000000001</v>
      </c>
      <c r="O18">
        <v>9771.2999999999993</v>
      </c>
      <c r="P18">
        <v>2631.18</v>
      </c>
      <c r="Q18">
        <v>0.26927699999999999</v>
      </c>
      <c r="R18">
        <v>0.62831899999999996</v>
      </c>
      <c r="S18">
        <v>13.0634</v>
      </c>
      <c r="T18">
        <v>117.17700000000001</v>
      </c>
      <c r="U18">
        <v>10.01</v>
      </c>
      <c r="V18">
        <v>15.0321</v>
      </c>
      <c r="W18" s="1">
        <v>5.1495000000000004E-6</v>
      </c>
      <c r="X18">
        <v>16105.5</v>
      </c>
      <c r="Y18">
        <v>10119.4</v>
      </c>
      <c r="Z18">
        <v>1.0272999999999999E-2</v>
      </c>
      <c r="AA18" s="1">
        <v>6.4547000000000004E-5</v>
      </c>
      <c r="AB18">
        <v>15.0709</v>
      </c>
      <c r="AC18">
        <v>12166.2</v>
      </c>
      <c r="AD18">
        <v>3117.81</v>
      </c>
      <c r="AE18">
        <v>0.25626900000000002</v>
      </c>
      <c r="AF18">
        <v>0.62831899999999996</v>
      </c>
      <c r="AG18">
        <v>16.177099999999999</v>
      </c>
      <c r="AH18">
        <v>117.395</v>
      </c>
      <c r="AI18">
        <v>10</v>
      </c>
      <c r="AJ18">
        <v>14.3278</v>
      </c>
      <c r="AK18" s="1">
        <v>5.1412E-6</v>
      </c>
      <c r="AL18">
        <v>19988.8</v>
      </c>
      <c r="AM18">
        <v>12559.3</v>
      </c>
      <c r="AN18">
        <v>1.02501E-2</v>
      </c>
      <c r="AO18" s="1">
        <v>6.4403E-5</v>
      </c>
      <c r="AP18">
        <v>14.373799999999999</v>
      </c>
      <c r="AQ18" s="3">
        <f t="shared" si="0"/>
        <v>11518</v>
      </c>
      <c r="AR18" s="3">
        <f t="shared" si="1"/>
        <v>1529.3505778597651</v>
      </c>
      <c r="AS18" s="3">
        <f t="shared" si="2"/>
        <v>2822.2666666666664</v>
      </c>
      <c r="AT18" s="3">
        <f t="shared" si="3"/>
        <v>259.58733719758624</v>
      </c>
      <c r="AU18" s="16">
        <f t="shared" si="4"/>
        <v>0.24698733333333334</v>
      </c>
      <c r="AV18" s="16">
        <f t="shared" si="5"/>
        <v>2.8104516226637552E-2</v>
      </c>
      <c r="AX18" s="18">
        <f t="shared" si="6"/>
        <v>-0.20181980727372625</v>
      </c>
      <c r="AY18" s="18">
        <f t="shared" si="7"/>
        <v>4.0613770741938877</v>
      </c>
      <c r="AZ18" s="18">
        <f t="shared" si="8"/>
        <v>3.4505980464099406</v>
      </c>
      <c r="BC18" s="19">
        <v>4.0463584615758582E-3</v>
      </c>
      <c r="BD18" s="20">
        <v>6.442827969095611E-3</v>
      </c>
      <c r="BE18" s="21" t="e">
        <v>#N/A</v>
      </c>
      <c r="BF18" s="20">
        <f>BD17</f>
        <v>3.4627002544539645</v>
      </c>
      <c r="BG18" s="23">
        <f>POWER(10,BF18)</f>
        <v>2902.0190196782041</v>
      </c>
      <c r="BH18" s="21"/>
      <c r="BI18" s="24">
        <f>BG18/1000</f>
        <v>2.9020190196782041</v>
      </c>
    </row>
    <row r="19" spans="1:61" x14ac:dyDescent="0.35">
      <c r="BC19" s="22">
        <v>0.9911458179738899</v>
      </c>
      <c r="BD19" s="21">
        <v>1.4922233531640013E-2</v>
      </c>
      <c r="BE19" s="21" t="e">
        <v>#N/A</v>
      </c>
      <c r="BF19" s="20">
        <f>BD18</f>
        <v>6.442827969095611E-3</v>
      </c>
      <c r="BG19" s="23"/>
      <c r="BH19" s="21"/>
      <c r="BI19" s="24">
        <f>0.001*BG21</f>
        <v>1.8697209306830161E-2</v>
      </c>
    </row>
    <row r="20" spans="1:61" x14ac:dyDescent="0.35">
      <c r="BC20" s="22">
        <v>1567.1737277046611</v>
      </c>
      <c r="BD20" s="21">
        <v>14</v>
      </c>
      <c r="BE20" s="21" t="e">
        <v>#N/A</v>
      </c>
      <c r="BF20" s="21"/>
      <c r="BG20" s="23"/>
      <c r="BH20" s="21"/>
      <c r="BI20" s="21"/>
    </row>
    <row r="21" spans="1:61" x14ac:dyDescent="0.35">
      <c r="BC21" s="22">
        <v>0.34896735942706714</v>
      </c>
      <c r="BD21" s="21">
        <v>3.117422750019222E-3</v>
      </c>
      <c r="BE21" s="21" t="e">
        <v>#N/A</v>
      </c>
      <c r="BF21" s="21" t="s">
        <v>38</v>
      </c>
      <c r="BG21" s="23">
        <f>BF19*BG18</f>
        <v>18.69720930683016</v>
      </c>
      <c r="BH21" s="21"/>
      <c r="BI21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 final (frío)</vt:lpstr>
      <vt:lpstr>PF 06123 OA(10C)</vt:lpstr>
      <vt:lpstr>PF 06123 OF(10C)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Piñeiro Lago</dc:creator>
  <cp:lastModifiedBy>Lorena Piñeiro Lago</cp:lastModifiedBy>
  <dcterms:created xsi:type="dcterms:W3CDTF">2023-02-03T11:47:03Z</dcterms:created>
  <dcterms:modified xsi:type="dcterms:W3CDTF">2023-03-13T11:41:27Z</dcterms:modified>
</cp:coreProperties>
</file>