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2f524f1a4e77be/Documents/"/>
    </mc:Choice>
  </mc:AlternateContent>
  <xr:revisionPtr revIDLastSave="390" documentId="8_{FEC01B4F-8B9B-4814-B62C-7C5A35FB8E90}" xr6:coauthVersionLast="47" xr6:coauthVersionMax="47" xr10:uidLastSave="{323C2947-66DE-4940-85C1-C5AD956557E7}"/>
  <bookViews>
    <workbookView xWindow="25695" yWindow="0" windowWidth="26010" windowHeight="20985" xr2:uid="{F9CD390B-0A01-47B7-BDF5-E6BC65E82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D28" i="1" s="1"/>
  <c r="D27" i="1"/>
  <c r="D26" i="1"/>
  <c r="D25" i="1"/>
  <c r="D23" i="1"/>
  <c r="L16" i="1"/>
  <c r="L17" i="1"/>
  <c r="J16" i="1"/>
  <c r="J17" i="1"/>
  <c r="J18" i="1"/>
  <c r="L18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2" i="1"/>
  <c r="AA22" i="1" s="1"/>
  <c r="Y21" i="1"/>
  <c r="AA21" i="1" s="1"/>
  <c r="Y20" i="1"/>
  <c r="AA20" i="1" s="1"/>
  <c r="Y3" i="1"/>
  <c r="AA3" i="1" s="1"/>
  <c r="O25" i="1"/>
  <c r="Q25" i="1" s="1"/>
  <c r="O24" i="1"/>
  <c r="Q24" i="1" s="1"/>
  <c r="O23" i="1"/>
  <c r="Q23" i="1" s="1"/>
  <c r="O22" i="1"/>
  <c r="Q22" i="1" s="1"/>
  <c r="O21" i="1"/>
  <c r="Q21" i="1" s="1"/>
  <c r="T4" i="1"/>
  <c r="V4" i="1" s="1"/>
  <c r="T5" i="1"/>
  <c r="V5" i="1" s="1"/>
  <c r="T6" i="1"/>
  <c r="V6" i="1" s="1"/>
  <c r="T7" i="1"/>
  <c r="V7" i="1" s="1"/>
  <c r="T8" i="1"/>
  <c r="V8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T3" i="1"/>
  <c r="V3" i="1" s="1"/>
  <c r="O3" i="1"/>
  <c r="Q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3" i="1"/>
  <c r="G3" i="1" s="1"/>
  <c r="I3" i="1" l="1"/>
  <c r="J3" i="1" l="1"/>
  <c r="L3" i="1" s="1"/>
  <c r="D24" i="1"/>
  <c r="I19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2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50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<sst xmlns="http://schemas.openxmlformats.org/spreadsheetml/2006/main" count="109" uniqueCount="85">
  <si>
    <t>Equities</t>
  </si>
  <si>
    <t>Bonds</t>
  </si>
  <si>
    <t>EFV</t>
  </si>
  <si>
    <t>EFG</t>
  </si>
  <si>
    <t>IWM</t>
  </si>
  <si>
    <t>SCZ</t>
  </si>
  <si>
    <t>EEMS</t>
  </si>
  <si>
    <t>IXN</t>
  </si>
  <si>
    <t>RXI</t>
  </si>
  <si>
    <t>IXP</t>
  </si>
  <si>
    <t>IXC</t>
  </si>
  <si>
    <t>MXI</t>
  </si>
  <si>
    <t>IXG</t>
  </si>
  <si>
    <t>EXI</t>
  </si>
  <si>
    <t>IXJ</t>
  </si>
  <si>
    <t>KXI</t>
  </si>
  <si>
    <t>JXI</t>
  </si>
  <si>
    <t>BND</t>
  </si>
  <si>
    <t>BNDX</t>
  </si>
  <si>
    <t>EMB</t>
  </si>
  <si>
    <t>LQD</t>
  </si>
  <si>
    <t>IBND</t>
  </si>
  <si>
    <t>CEMB</t>
  </si>
  <si>
    <t>HYG</t>
  </si>
  <si>
    <t>EMHY</t>
  </si>
  <si>
    <t>IEF</t>
  </si>
  <si>
    <t>TLT</t>
  </si>
  <si>
    <t>HYXU</t>
  </si>
  <si>
    <t>SHV</t>
  </si>
  <si>
    <t>SHY</t>
  </si>
  <si>
    <t>DBB</t>
  </si>
  <si>
    <t>DBA</t>
  </si>
  <si>
    <t>DBE</t>
  </si>
  <si>
    <t>IAU</t>
  </si>
  <si>
    <t>VNQ</t>
  </si>
  <si>
    <t>VNQI</t>
  </si>
  <si>
    <t>UUP</t>
  </si>
  <si>
    <t>Shorts (Inverse)</t>
  </si>
  <si>
    <t>SH</t>
  </si>
  <si>
    <t>PST</t>
  </si>
  <si>
    <t>TBT</t>
  </si>
  <si>
    <t>RWM</t>
  </si>
  <si>
    <t>EFZ</t>
  </si>
  <si>
    <t>EUM</t>
  </si>
  <si>
    <t>Weight</t>
  </si>
  <si>
    <t>New $</t>
  </si>
  <si>
    <t>Actual $</t>
  </si>
  <si>
    <t>Portfolio Value:</t>
  </si>
  <si>
    <t>DIFF</t>
  </si>
  <si>
    <t>CASH</t>
  </si>
  <si>
    <t>IUSG</t>
  </si>
  <si>
    <t>IUSV</t>
  </si>
  <si>
    <t>Real Assets - 401k</t>
  </si>
  <si>
    <t>Real Assets - Non 401k</t>
  </si>
  <si>
    <t>PDBC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</si>
  <si>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</si>
  <si>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</si>
  <si>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</si>
  <si>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</si>
  <si>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</si>
  <si>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</si>
  <si>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</si>
  <si>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</si>
  <si>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</si>
  <si>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</si>
  <si>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</si>
  <si>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</si>
  <si>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</si>
  <si>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</si>
  <si>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</si>
  <si>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</si>
  <si>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</si>
  <si>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</si>
  <si>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</si>
  <si>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</si>
  <si>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Stocks</t>
  </si>
  <si>
    <t>GOVT</t>
  </si>
  <si>
    <t>IGOV</t>
  </si>
  <si>
    <t>VWOB</t>
  </si>
  <si>
    <t>Equities:</t>
  </si>
  <si>
    <t>Bonds:</t>
  </si>
  <si>
    <t>Real Assets:</t>
  </si>
  <si>
    <t>Short:</t>
  </si>
  <si>
    <t>Stocks:</t>
  </si>
  <si>
    <t>Cash: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</si>
</sst>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10" fontId="2" fillId="2" borderId="0" xfId="2" applyNumberFormat="1" applyFont="1" applyFill="1" applyBorder="1" applyAlignment="1">
      <alignment horizontal="center"/>
    </xf>
    <xf numFmtId="44" fontId="3" fillId="0" borderId="0" xfId="0" applyNumberFormat="1" applyFont="1"/>
    <xf numFmtId="44" fontId="3" fillId="4" borderId="0" xfId="1" applyFont="1" applyFill="1" applyBorder="1"/>
    <xf numFmtId="44" fontId="3" fillId="3" borderId="5" xfId="0" applyNumberFormat="1" applyFont="1" applyFill="1" applyBorder="1"/>
    <xf numFmtId="44" fontId="2" fillId="0" borderId="0" xfId="0" applyNumberFormat="1" applyFont="1" applyAlignment="1">
      <alignment horizontal="center" vertical="center"/>
    </xf>
    <xf numFmtId="44" fontId="2" fillId="4" borderId="0" xfId="1" applyFont="1" applyFill="1" applyBorder="1" applyAlignment="1">
      <alignment horizontal="center" vertical="center"/>
    </xf>
    <xf numFmtId="44" fontId="2" fillId="3" borderId="5" xfId="0" applyNumberFormat="1" applyFont="1" applyFill="1" applyBorder="1" applyAlignment="1">
      <alignment horizontal="center" vertical="center"/>
    </xf>
    <xf numFmtId="10" fontId="2" fillId="2" borderId="7" xfId="2" applyNumberFormat="1" applyFont="1" applyFill="1" applyBorder="1" applyAlignment="1">
      <alignment horizontal="center"/>
    </xf>
    <xf numFmtId="44" fontId="3" fillId="0" borderId="7" xfId="0" applyNumberFormat="1" applyFont="1" applyBorder="1"/>
    <xf numFmtId="44" fontId="3" fillId="4" borderId="7" xfId="1" applyFont="1" applyFill="1" applyBorder="1"/>
    <xf numFmtId="44" fontId="3" fillId="3" borderId="8" xfId="0" applyNumberFormat="1" applyFont="1" applyFill="1" applyBorder="1"/>
    <xf numFmtId="44" fontId="2" fillId="0" borderId="7" xfId="0" applyNumberFormat="1" applyFont="1" applyBorder="1" applyAlignment="1">
      <alignment horizontal="center" vertical="center"/>
    </xf>
    <xf numFmtId="44" fontId="2" fillId="4" borderId="7" xfId="1" applyFont="1" applyFill="1" applyBorder="1" applyAlignment="1">
      <alignment horizontal="center" vertical="center"/>
    </xf>
    <xf numFmtId="44" fontId="2" fillId="3" borderId="8" xfId="0" applyNumberFormat="1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/>
    </xf>
    <xf numFmtId="44" fontId="2" fillId="0" borderId="0" xfId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44" fontId="2" fillId="0" borderId="4" xfId="1" applyFont="1" applyBorder="1"/>
    <xf numFmtId="0" fontId="3" fillId="0" borderId="7" xfId="0" applyFont="1" applyBorder="1" applyAlignment="1">
      <alignment horizontal="right"/>
    </xf>
    <xf numFmtId="44" fontId="2" fillId="0" borderId="6" xfId="1" applyFont="1" applyBorder="1"/>
    <xf numFmtId="10" fontId="3" fillId="0" borderId="6" xfId="0" applyNumberFormat="1" applyFont="1" applyBorder="1"/>
    <xf numFmtId="10" fontId="2" fillId="0" borderId="0" xfId="2" applyNumberFormat="1" applyFont="1" applyFill="1" applyBorder="1" applyAlignment="1">
      <alignment horizontal="center"/>
    </xf>
    <xf numFmtId="44" fontId="3" fillId="0" borderId="0" xfId="1" applyFont="1" applyFill="1" applyBorder="1"/>
    <xf numFmtId="0" fontId="2" fillId="0" borderId="0" xfId="0" applyFont="1" applyBorder="1" applyAlignment="1">
      <alignment horizontal="center" vertical="center"/>
    </xf>
    <xf numFmtId="44" fontId="3" fillId="0" borderId="0" xfId="0" applyNumberFormat="1" applyFont="1" applyBorder="1"/>
    <xf numFmtId="0" fontId="0" fillId="0" borderId="0" xfId="0" applyFill="1" applyBorder="1"/>
    <xf numFmtId="44" fontId="3" fillId="0" borderId="0" xfId="0" applyNumberFormat="1" applyFont="1" applyFill="1" applyBorder="1"/>
    <xf numFmtId="0" fontId="0" fillId="0" borderId="0" xfId="0" applyBorder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4" fontId="3" fillId="3" borderId="0" xfId="0" applyNumberFormat="1" applyFont="1" applyFill="1" applyBorder="1"/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44" fontId="2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top"/>
    </xf>
    <xf numFmtId="9" fontId="2" fillId="0" borderId="0" xfId="2" applyFont="1" applyFill="1" applyBorder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b/>
        <i val="0"/>
        <strike val="0"/>
        <color rgb="FF00B050"/>
      </font>
    </dxf>
    <dxf>
      <font>
        <b/>
        <i val="0"/>
        <strike val="0"/>
        <color rgb="FFEE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7-4B7C-A6F6-383264EFA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7-4B7C-A6F6-383264EFA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47-4B7C-A6F6-383264EFA7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47-4B7C-A6F6-383264EFA7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C47-4B7C-A6F6-383264EFA7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7-4B7C-A6F6-383264EFA7C4}"/>
              </c:ext>
            </c:extLst>
          </c:dPt>
          <c:dLbls>
            <c:dLbl>
              <c:idx val="0"/>
              <c:layout>
                <c:manualLayout>
                  <c:x val="9.1595109489922111E-2"/>
                  <c:y val="-0.108115842801846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47-4B7C-A6F6-383264EFA7C4}"/>
                </c:ext>
              </c:extLst>
            </c:dLbl>
            <c:dLbl>
              <c:idx val="1"/>
              <c:layout>
                <c:manualLayout>
                  <c:x val="-0.27811605972394532"/>
                  <c:y val="2.76040449706842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47-4B7C-A6F6-383264EFA7C4}"/>
                </c:ext>
              </c:extLst>
            </c:dLbl>
            <c:dLbl>
              <c:idx val="2"/>
              <c:layout>
                <c:manualLayout>
                  <c:x val="-0.15987510020059131"/>
                  <c:y val="-0.110416179882737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47-4B7C-A6F6-383264EFA7C4}"/>
                </c:ext>
              </c:extLst>
            </c:dLbl>
            <c:dLbl>
              <c:idx val="3"/>
              <c:layout>
                <c:manualLayout>
                  <c:x val="-0.13822534704842798"/>
                  <c:y val="-9.20134832356142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47-4B7C-A6F6-383264EFA7C4}"/>
                </c:ext>
              </c:extLst>
            </c:dLbl>
            <c:dLbl>
              <c:idx val="4"/>
              <c:layout>
                <c:manualLayout>
                  <c:x val="0.12490242203171197"/>
                  <c:y val="-0.10351516864006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47-4B7C-A6F6-383264EFA7C4}"/>
                </c:ext>
              </c:extLst>
            </c:dLbl>
            <c:dLbl>
              <c:idx val="5"/>
              <c:layout>
                <c:manualLayout>
                  <c:x val="-1.4988290643805437E-2"/>
                  <c:y val="-0.10351516864006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47-4B7C-A6F6-383264EFA7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Sheet1!$C$23:$C$28</c:f>
              <c:strCache>
                <c:ptCount val="6"/>
                <c:pt idx="0">
                  <c:v>Equities:</c:v>
                </c:pt>
                <c:pt idx="1">
                  <c:v>Bonds:</c:v>
                </c:pt>
                <c:pt idx="2">
                  <c:v>Real Assets:</c:v>
                </c:pt>
                <c:pt idx="3">
                  <c:v>Short:</c:v>
                </c:pt>
                <c:pt idx="4">
                  <c:v>Stocks:</c:v>
                </c:pt>
                <c:pt idx="5">
                  <c:v>Cash:</c:v>
                </c:pt>
              </c:strCache>
            </c:strRef>
          </c:cat>
          <c:val>
            <c:numRef>
              <c:f>Sheet1!$D$23:$D$28</c:f>
              <c:numCache>
                <c:formatCode>0.00%</c:formatCode>
                <c:ptCount val="6"/>
                <c:pt idx="0">
                  <c:v>0.26</c:v>
                </c:pt>
                <c:pt idx="1">
                  <c:v>0.502</c:v>
                </c:pt>
                <c:pt idx="2">
                  <c:v>0.184</c:v>
                </c:pt>
                <c:pt idx="3">
                  <c:v>5.3999999999999999E-2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7-4B7C-A6F6-383264EF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17858</xdr:colOff>
      <xdr:row>22</xdr:row>
      <xdr:rowOff>217883</xdr:rowOff>
    </xdr:from>
    <xdr:to>
      <xdr:col>9</xdr:col>
      <xdr:colOff>738186</xdr:colOff>
      <xdr:row>50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01FB1-9553-288E-00A9-4AC1587A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">
      <keyFlags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core">
      <keyFlags>
        <key name="%EntityServiceId">
          <flag name="ShowInCardView" value="0"/>
          <flag name="ShowInDotNotation" value="0"/>
          <flag name="ShowInAutoComplete" value="0"/>
        </key>
        <key name="%EntitySubDomain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</types>
</rvTypesInfo>
</file>

<file path=xl/richData/rdrichvalue.xml><?xml version="1.0" encoding="utf-8"?>
<rvData xmlns="http://schemas.microsoft.com/office/spreadsheetml/2017/richdata" count="51">
  <rv s="0">
    <v>https://www.bing.com/financeapi/forcetrigger?t=a1vvec&amp;q=XNAS%3aIUSG&amp;form=skydnc</v>
    <v>Learn more on Bing</v>
  </rv>
  <rv s="1">
    <v>en-US</v>
    <v>a1vvec</v>
    <v>268435456</v>
    <v>1</v>
    <v>Powered by Refinitiv</v>
    <v>0</v>
    <v>iShares:Core S&amp;P US Gr (XNAS:IUSG)</v>
    <v>2</v>
    <v>3</v>
    <v>Finance</v>
    <v>4</v>
    <v>151.82</v>
    <v>108.91</v>
    <v>0.99560000000000004</v>
    <v>1.59</v>
    <v>1.0589999999999999E-2</v>
    <v>USD</v>
    <v>Nasdaq Stock Market</v>
    <v>XNAS</v>
    <v>4.0000000000000002E-4</v>
    <v>151.82</v>
    <v>ETF</v>
    <v>45841.850743946095</v>
    <v>0</v>
    <v>150.69</v>
    <v>23425893478.880001</v>
    <v>iShares:Core S&amp;P US Gr</v>
    <v>150.69</v>
    <v>150.13999999999999</v>
    <v>151.72999999999999</v>
    <v>IUSG</v>
    <v>iShares:Core S&amp;P US Gr (XNAS:IUSG)</v>
    <v>355401</v>
    <v>437145</v>
  </rv>
  <rv s="2">
    <v>1</v>
  </rv>
  <rv s="0">
    <v>https://www.bing.com/financeapi/forcetrigger?t=a1vvh7&amp;q=XNAS%3aIUSV&amp;form=skydnc</v>
    <v>Learn more on Bing</v>
  </rv>
  <rv s="1">
    <v>en-US</v>
    <v>a1vvh7</v>
    <v>268435456</v>
    <v>1</v>
    <v>Powered by Refinitiv</v>
    <v>0</v>
    <v>iShares:Core S&amp;P US Val (XNAS:IUSV)</v>
    <v>2</v>
    <v>3</v>
    <v>Finance</v>
    <v>4</v>
    <v>100.285</v>
    <v>80.14</v>
    <v>1.0129999999999999</v>
    <v>0.5</v>
    <v>5.2170000000000003E-3</v>
    <v>USD</v>
    <v>Nasdaq Stock Market</v>
    <v>XNAS</v>
    <v>4.0000000000000002E-4</v>
    <v>96.49</v>
    <v>ETF</v>
    <v>45841.851699421095</v>
    <v>3</v>
    <v>95.96</v>
    <v>20904088107.860001</v>
    <v>iShares:Core S&amp;P US Val</v>
    <v>95.96</v>
    <v>95.84</v>
    <v>96.34</v>
    <v>IUSV</v>
    <v>iShares:Core S&amp;P US Val (XNAS:IUSV)</v>
    <v>297460</v>
    <v>574503</v>
  </rv>
  <rv s="2">
    <v>4</v>
  </rv>
  <rv s="0">
    <v>https://www.bing.com/financeapi/forcetrigger?t=a1rqkr&amp;q=BATS%3aEFG&amp;form=skydnc</v>
    <v>Learn more on Bing</v>
  </rv>
  <rv s="1">
    <v>en-US</v>
    <v>a1rqkr</v>
    <v>268435456</v>
    <v>1</v>
    <v>Powered by Refinitiv</v>
    <v>0</v>
    <v>iShares:MSCI EAFE Gro (BATS:EFG)</v>
    <v>2</v>
    <v>3</v>
    <v>Finance</v>
    <v>5</v>
    <v>112.18</v>
    <v>88.66</v>
    <v>0.89080000000000004</v>
    <v>-0.21</v>
    <v>-1.8809999999999999E-3</v>
    <v>USD</v>
    <v>CBOE BZX Exchange</v>
    <v>BATS</v>
    <v>3.5999999999999999E-3</v>
    <v>111.6</v>
    <v>ETF</v>
    <v>45841.875018448438</v>
    <v>6</v>
    <v>111.21</v>
    <v>13178144921.200001</v>
    <v>iShares:MSCI EAFE Gro</v>
    <v>111.25</v>
    <v>111.62</v>
    <v>111.41</v>
    <v>EFG</v>
    <v>iShares:MSCI EAFE Gro (BATS:EFG)</v>
    <v>337458</v>
    <v>706471</v>
  </rv>
  <rv s="2">
    <v>7</v>
  </rv>
  <rv s="0">
    <v>https://www.bing.com/financeapi/forcetrigger?t=a1rrec&amp;q=BATS%3aEFV&amp;form=skydnc</v>
    <v>Learn more on Bing</v>
  </rv>
  <rv s="1">
    <v>en-US</v>
    <v>a1rrec</v>
    <v>268435456</v>
    <v>1</v>
    <v>Powered by Refinitiv</v>
    <v>0</v>
    <v>iShares:MSCI EAFE Val (BATS:EFV)</v>
    <v>2</v>
    <v>3</v>
    <v>Finance</v>
    <v>5</v>
    <v>64.69</v>
    <v>51.045000000000002</v>
    <v>0.90559999999999996</v>
    <v>0.06</v>
    <v>9.390999999999999E-4</v>
    <v>USD</v>
    <v>CBOE BZX Exchange</v>
    <v>BATS</v>
    <v>3.3E-3</v>
    <v>64.09</v>
    <v>ETF</v>
    <v>45841.875018008592</v>
    <v>9</v>
    <v>63.87</v>
    <v>26008981758.490002</v>
    <v>iShares:MSCI EAFE Val</v>
    <v>63.95</v>
    <v>63.89</v>
    <v>63.95</v>
    <v>EFV</v>
    <v>iShares:MSCI EAFE Val (BATS:EFV)</v>
    <v>1398040</v>
    <v>3098711</v>
  </rv>
  <rv s="2">
    <v>10</v>
  </rv>
  <rv s="0">
    <v>https://www.bing.com/financeapi/forcetrigger?t=a1vxfr&amp;q=ARCX%3aIWM&amp;form=skydnc</v>
    <v>Learn more on Bing</v>
  </rv>
  <rv s="1">
    <v>en-US</v>
    <v>a1vxfr</v>
    <v>268435456</v>
    <v>1</v>
    <v>Powered by Refinitiv</v>
    <v>0</v>
    <v>iShares:Russ 2000 ETF (ARCX:IWM)</v>
    <v>2</v>
    <v>3</v>
    <v>Finance</v>
    <v>4</v>
    <v>244.98</v>
    <v>171.73</v>
    <v>0.99939999999999996</v>
    <v>2.0499999999999998</v>
    <v>9.2750000000000003E-3</v>
    <v>USD</v>
    <v>NYSE Arca</v>
    <v>ARCX</v>
    <v>1.9E-3</v>
    <v>223.33</v>
    <v>ETF</v>
    <v>45841.875001180466</v>
    <v>12</v>
    <v>221.77</v>
    <v>63275401704.989998</v>
    <v>iShares:Russ 2000 ETF</v>
    <v>222.01</v>
    <v>221.03</v>
    <v>223.08</v>
    <v>IWM</v>
    <v>iShares:Russ 2000 ETF (ARCX:IWM)</v>
    <v>23515741</v>
    <v>34272874</v>
  </rv>
  <rv s="2">
    <v>13</v>
  </rv>
  <rv s="0">
    <v>https://www.bing.com/financeapi/forcetrigger?t=a22pbh&amp;q=XNAS%3aSCZ&amp;form=skydnc</v>
    <v>Learn more on Bing</v>
  </rv>
  <rv s="1">
    <v>en-US</v>
    <v>a22pbh</v>
    <v>268435456</v>
    <v>1</v>
    <v>Powered by Refinitiv</v>
    <v>0</v>
    <v>iShares:MSCI EAFE Sm-Cp (XNAS:SCZ)</v>
    <v>2</v>
    <v>3</v>
    <v>Finance</v>
    <v>4</v>
    <v>73.094999999999999</v>
    <v>56.64</v>
    <v>1.0254000000000001</v>
    <v>0.25</v>
    <v>3.4350000000000001E-3</v>
    <v>USD</v>
    <v>Nasdaq Stock Market</v>
    <v>XNAS</v>
    <v>4.0000000000000001E-3</v>
    <v>73.094999999999999</v>
    <v>ETF</v>
    <v>45841.814363240628</v>
    <v>15</v>
    <v>72.84</v>
    <v>10452215272.639999</v>
    <v>iShares:MSCI EAFE Sm-Cp</v>
    <v>72.84</v>
    <v>72.77</v>
    <v>73.02</v>
    <v>SCZ</v>
    <v>iShares:MSCI EAFE Sm-Cp (XNAS:SCZ)</v>
    <v>411007</v>
    <v>989125</v>
  </rv>
  <rv s="2">
    <v>16</v>
  </rv>
  <rv s="0">
    <v>https://www.bing.com/financeapi/forcetrigger?t=a1rp4c&amp;q=ARCX%3aEEMS&amp;form=skydnc</v>
    <v>Learn more on Bing</v>
  </rv>
  <rv s="1">
    <v>en-US</v>
    <v>a1rp4c</v>
    <v>268435456</v>
    <v>1</v>
    <v>Powered by Refinitiv</v>
    <v>0</v>
    <v>iShares:MSCI Em Mkt SC (ARCX:EEMS)</v>
    <v>2</v>
    <v>3</v>
    <v>Finance</v>
    <v>4</v>
    <v>65.308499999999995</v>
    <v>50.0501</v>
    <v>0.84419999999999995</v>
    <v>0.63</v>
    <v>9.7429999999999999E-3</v>
    <v>USD</v>
    <v>NYSE Arca</v>
    <v>ARCX</v>
    <v>7.3000000000000001E-3</v>
    <v>65.308499999999995</v>
    <v>ETF</v>
    <v>45841.875001168752</v>
    <v>18</v>
    <v>64.95</v>
    <v>380317743.18000001</v>
    <v>iShares:MSCI Em Mkt SC</v>
    <v>64.95</v>
    <v>64.66</v>
    <v>65.290000000000006</v>
    <v>EEMS</v>
    <v>iShares:MSCI Em Mkt SC (ARCX:EEMS)</v>
    <v>5472</v>
    <v>31065</v>
  </rv>
  <rv s="2">
    <v>19</v>
  </rv>
  <rv s="0">
    <v>https://www.bing.com/financeapi/forcetrigger?t=a1vyhw&amp;q=ARCX%3aIXN&amp;form=skydnc</v>
    <v>Learn more on Bing</v>
  </rv>
  <rv s="1">
    <v>en-US</v>
    <v>a1vyhw</v>
    <v>268435456</v>
    <v>1</v>
    <v>Powered by Refinitiv</v>
    <v>0</v>
    <v>iShares:Glbl Tech (ARCX:IXN)</v>
    <v>2</v>
    <v>3</v>
    <v>Finance</v>
    <v>4</v>
    <v>93.689899999999994</v>
    <v>63.58</v>
    <v>1.0019</v>
    <v>0.97</v>
    <v>1.0502000000000001E-2</v>
    <v>USD</v>
    <v>NYSE Arca</v>
    <v>ARCX</v>
    <v>3.9000000000000003E-3</v>
    <v>93.689899999999994</v>
    <v>ETF</v>
    <v>45841.875000022657</v>
    <v>21</v>
    <v>92.68</v>
    <v>5530670662.96</v>
    <v>iShares:Glbl Tech</v>
    <v>92.68</v>
    <v>92.36</v>
    <v>93.33</v>
    <v>IXN</v>
    <v>iShares:Glbl Tech (ARCX:IXN)</v>
    <v>222738</v>
    <v>163389</v>
  </rv>
  <rv s="2">
    <v>22</v>
  </rv>
  <rv s="0">
    <v>https://www.bing.com/financeapi/forcetrigger?t=a22dec&amp;q=ARCX%3aRXI&amp;form=skydnc</v>
    <v>Learn more on Bing</v>
  </rv>
  <rv s="1">
    <v>en-US</v>
    <v>a22dec</v>
    <v>268435456</v>
    <v>1</v>
    <v>Powered by Refinitiv</v>
    <v>0</v>
    <v>iShares:Glbl Con Disc (ARCX:RXI)</v>
    <v>2</v>
    <v>3</v>
    <v>Finance</v>
    <v>4</v>
    <v>196.42</v>
    <v>145.9</v>
    <v>0.83350000000000002</v>
    <v>0.2228</v>
    <v>1.17E-3</v>
    <v>USD</v>
    <v>NYSE Arca</v>
    <v>ARCX</v>
    <v>4.0000000000000001E-3</v>
    <v>190.58279999999999</v>
    <v>ETF</v>
    <v>45841.875001180466</v>
    <v>24</v>
    <v>190.54</v>
    <v>254232732.65000001</v>
    <v>iShares:Glbl Con Disc</v>
    <v>190.54</v>
    <v>190.36</v>
    <v>190.58279999999999</v>
    <v>RXI</v>
    <v>iShares:Glbl Con Disc (ARCX:RXI)</v>
    <v>1226</v>
    <v>4848</v>
  </rv>
  <rv s="2">
    <v>25</v>
  </rv>
  <rv s="0">
    <v>https://www.bing.com/financeapi/forcetrigger?t=a1vykr&amp;q=ARCX%3aIXP&amp;form=skydnc</v>
    <v>Learn more on Bing</v>
  </rv>
  <rv s="1">
    <v>en-US</v>
    <v>a1vykr</v>
    <v>268435456</v>
    <v>1</v>
    <v>Powered by Refinitiv</v>
    <v>0</v>
    <v>iShares:Glbl Comm Svcs (ARCX:IXP)</v>
    <v>2</v>
    <v>3</v>
    <v>Finance</v>
    <v>4</v>
    <v>112.51</v>
    <v>82.18</v>
    <v>0.74860000000000004</v>
    <v>0.28999999999999998</v>
    <v>2.6040000000000004E-3</v>
    <v>USD</v>
    <v>NYSE Arca</v>
    <v>ARCX</v>
    <v>4.0000000000000001E-3</v>
    <v>111.64</v>
    <v>ETF</v>
    <v>45841.875001122658</v>
    <v>27</v>
    <v>111.34</v>
    <v>538498562.48000002</v>
    <v>iShares:Glbl Comm Svcs</v>
    <v>111.62</v>
    <v>111.35</v>
    <v>111.64</v>
    <v>IXP</v>
    <v>iShares:Glbl Comm Svcs (ARCX:IXP)</v>
    <v>4645</v>
    <v>44571</v>
  </rv>
  <rv s="2">
    <v>28</v>
  </rv>
  <rv s="0">
    <v>https://www.bing.com/financeapi/forcetrigger?t=a1vy9c&amp;q=ARCX%3aIXC&amp;form=skydnc</v>
    <v>Learn more on Bing</v>
  </rv>
  <rv s="1">
    <v>en-US</v>
    <v>a1vy9c</v>
    <v>268435456</v>
    <v>1</v>
    <v>Powered by Refinitiv</v>
    <v>0</v>
    <v>iShares:Glbl Energy (ARCX:IXC)</v>
    <v>2</v>
    <v>3</v>
    <v>Finance</v>
    <v>4</v>
    <v>43.29</v>
    <v>33.89</v>
    <v>0.99780000000000002</v>
    <v>0</v>
    <v>0</v>
    <v>USD</v>
    <v>NYSE Arca</v>
    <v>ARCX</v>
    <v>4.0000000000000001E-3</v>
    <v>40.24</v>
    <v>ETF</v>
    <v>45841.875000034372</v>
    <v>30</v>
    <v>40.08</v>
    <v>1729483357.02</v>
    <v>iShares:Glbl Energy</v>
    <v>40.15</v>
    <v>40.15</v>
    <v>40.15</v>
    <v>IXC</v>
    <v>iShares:Glbl Energy (ARCX:IXC)</v>
    <v>205405</v>
    <v>454262</v>
  </rv>
  <rv s="2">
    <v>31</v>
  </rv>
  <rv s="0">
    <v>https://www.bing.com/financeapi/forcetrigger?t=a1y6vh&amp;q=ARCX%3aMXI&amp;form=skydnc</v>
    <v>Learn more on Bing</v>
  </rv>
  <rv s="1">
    <v>en-US</v>
    <v>a1y6vh</v>
    <v>268435456</v>
    <v>1</v>
    <v>Powered by Refinitiv</v>
    <v>0</v>
    <v>iShares:Glbl Materials (ARCX:MXI)</v>
    <v>2</v>
    <v>3</v>
    <v>Finance</v>
    <v>4</v>
    <v>94.38</v>
    <v>71.015000000000001</v>
    <v>0.96199999999999997</v>
    <v>-0.14710000000000001</v>
    <v>-1.6750000000000001E-3</v>
    <v>USD</v>
    <v>NYSE Arca</v>
    <v>ARCX</v>
    <v>3.9000000000000003E-3</v>
    <v>87.93</v>
    <v>ETF</v>
    <v>45841.875000034372</v>
    <v>33</v>
    <v>87.67</v>
    <v>222393986.11000001</v>
    <v>iShares:Glbl Materials</v>
    <v>87.93</v>
    <v>87.817099999999996</v>
    <v>87.67</v>
    <v>MXI</v>
    <v>iShares:Glbl Materials (ARCX:MXI)</v>
    <v>4629</v>
    <v>7557</v>
  </rv>
  <rv s="2">
    <v>34</v>
  </rv>
  <rv s="0">
    <v>https://www.bing.com/financeapi/forcetrigger?t=a1vyc7&amp;q=ARCX%3aIXG&amp;form=skydnc</v>
    <v>Learn more on Bing</v>
  </rv>
  <rv s="1">
    <v>en-US</v>
    <v>a1vyc7</v>
    <v>268435456</v>
    <v>1</v>
    <v>Powered by Refinitiv</v>
    <v>0</v>
    <v>iShares:Glbl Financials (ARCX:IXG)</v>
    <v>2</v>
    <v>3</v>
    <v>Finance</v>
    <v>4</v>
    <v>112.2242</v>
    <v>82.6</v>
    <v>0.97030000000000005</v>
    <v>0.90880000000000005</v>
    <v>8.1740000000000007E-3</v>
    <v>USD</v>
    <v>NYSE Arca</v>
    <v>ARCX</v>
    <v>4.0999999999999995E-3</v>
    <v>112.2242</v>
    <v>ETF</v>
    <v>45841.87500115703</v>
    <v>36</v>
    <v>111.49</v>
    <v>527139109.95999998</v>
    <v>iShares:Glbl Financials</v>
    <v>111.49</v>
    <v>111.18819999999999</v>
    <v>112.09699999999999</v>
    <v>IXG</v>
    <v>iShares:Glbl Financials (ARCX:IXG)</v>
    <v>3959</v>
    <v>15707</v>
  </rv>
  <rv s="2">
    <v>37</v>
  </rv>
  <rv s="0">
    <v>https://www.bing.com/financeapi/forcetrigger?t=a1shxm&amp;q=ARCX%3aEXI&amp;form=skydnc</v>
    <v>Learn more on Bing</v>
  </rv>
  <rv s="1">
    <v>en-US</v>
    <v>a1shxm</v>
    <v>268435456</v>
    <v>1</v>
    <v>Powered by Refinitiv</v>
    <v>0</v>
    <v>iShares:Glbl Industrials (ARCX:EXI)</v>
    <v>2</v>
    <v>3</v>
    <v>Finance</v>
    <v>4</v>
    <v>166.16</v>
    <v>127.05</v>
    <v>0.93589999999999995</v>
    <v>0.5</v>
    <v>3.0249999999999999E-3</v>
    <v>USD</v>
    <v>NYSE Arca</v>
    <v>ARCX</v>
    <v>3.9000000000000003E-3</v>
    <v>166.16</v>
    <v>ETF</v>
    <v>45841.875000010936</v>
    <v>39</v>
    <v>165.5</v>
    <v>949777609.61000001</v>
    <v>iShares:Glbl Industrials</v>
    <v>165.5</v>
    <v>165.31</v>
    <v>165.81</v>
    <v>EXI</v>
    <v>iShares:Glbl Industrials (ARCX:EXI)</v>
    <v>79259</v>
    <v>29453</v>
  </rv>
  <rv s="2">
    <v>40</v>
  </rv>
  <rv s="0">
    <v>https://www.bing.com/financeapi/forcetrigger?t=a1vyf2&amp;q=ARCX%3aIXJ&amp;form=skydnc</v>
    <v>Learn more on Bing</v>
  </rv>
  <rv s="1">
    <v>en-US</v>
    <v>a1vyf2</v>
    <v>268435456</v>
    <v>1</v>
    <v>Powered by Refinitiv</v>
    <v>0</v>
    <v>iShares:Glbl HealthCare (ARCX:IXJ)</v>
    <v>2</v>
    <v>3</v>
    <v>Finance</v>
    <v>4</v>
    <v>101.30500000000001</v>
    <v>80.680999999999997</v>
    <v>0.97860000000000003</v>
    <v>-0.18</v>
    <v>-2.081E-3</v>
    <v>USD</v>
    <v>NYSE Arca</v>
    <v>ARCX</v>
    <v>4.0000000000000001E-3</v>
    <v>86.54</v>
    <v>ETF</v>
    <v>45841.875000022657</v>
    <v>42</v>
    <v>86.08</v>
    <v>3754328855.6100001</v>
    <v>iShares:Glbl HealthCare</v>
    <v>86.54</v>
    <v>86.49</v>
    <v>86.31</v>
    <v>IXJ</v>
    <v>iShares:Glbl HealthCare (ARCX:IXJ)</v>
    <v>62516</v>
    <v>179543</v>
  </rv>
  <rv s="2">
    <v>43</v>
  </rv>
  <rv s="0">
    <v>https://www.bing.com/financeapi/forcetrigger?t=a1wpjc&amp;q=ARCX%3aKXI&amp;form=skydnc</v>
    <v>Learn more on Bing</v>
  </rv>
  <rv s="1">
    <v>en-US</v>
    <v>a1wpjc</v>
    <v>268435456</v>
    <v>1</v>
    <v>Powered by Refinitiv</v>
    <v>0</v>
    <v>iShares:Glbl Con Staples (ARCX:KXI)</v>
    <v>2</v>
    <v>3</v>
    <v>Finance</v>
    <v>4</v>
    <v>67.47</v>
    <v>58.34</v>
    <v>0.95220000000000005</v>
    <v>0.03</v>
    <v>4.5469999999999994E-4</v>
    <v>USD</v>
    <v>NYSE Arca</v>
    <v>ARCX</v>
    <v>4.0000000000000001E-3</v>
    <v>66.075000000000003</v>
    <v>ETF</v>
    <v>45841.875000034372</v>
    <v>45</v>
    <v>65.8</v>
    <v>856595533.98000002</v>
    <v>iShares:Glbl Con Staples</v>
    <v>65.97</v>
    <v>65.98</v>
    <v>66.010000000000005</v>
    <v>KXI</v>
    <v>iShares:Glbl Con Staples (ARCX:KXI)</v>
    <v>34749</v>
    <v>78105</v>
  </rv>
  <rv s="2">
    <v>46</v>
  </rv>
  <rv s="0">
    <v>https://www.bing.com/financeapi/forcetrigger?t=a1wddm&amp;q=ARCX%3aJXI&amp;form=skydnc</v>
    <v>Learn more on Bing</v>
  </rv>
  <rv s="1">
    <v>en-US</v>
    <v>a1wddm</v>
    <v>268435456</v>
    <v>1</v>
    <v>Powered by Refinitiv</v>
    <v>0</v>
    <v>iShares:Glbl Utilities (ARCX:JXI)</v>
    <v>2</v>
    <v>3</v>
    <v>Finance</v>
    <v>4</v>
    <v>74.31</v>
    <v>60.495699999999999</v>
    <v>0.97099999999999997</v>
    <v>0.34870000000000001</v>
    <v>4.7460000000000002E-3</v>
    <v>USD</v>
    <v>NYSE Arca</v>
    <v>ARCX</v>
    <v>3.9000000000000003E-3</v>
    <v>73.89</v>
    <v>ETF</v>
    <v>45841.875001180466</v>
    <v>48</v>
    <v>73.459999999999994</v>
    <v>187766460.78999999</v>
    <v>iShares:Glbl Utilities</v>
    <v>73.47</v>
    <v>73.48</v>
    <v>73.828699999999998</v>
    <v>JXI</v>
    <v>iShares:Glbl Utilities (ARCX:JXI)</v>
    <v>5702</v>
    <v>12453</v>
  </rv>
  <rv s="2">
    <v>49</v>
  </rv>
</rvData>
</file>

<file path=xl/richData/rdrichvaluestructure.xml><?xml version="1.0" encoding="utf-8"?>
<rvStructures xmlns="http://schemas.microsoft.com/office/spreadsheetml/2017/richdata" count="3">
  <s t="_hyperlink">
    <k n="Address" t="s"/>
    <k n="Text" t="s"/>
  </s>
  <s t="_linkedentitycore">
    <k n="%EntityCulture" t="s"/>
    <k n="%EntityId" t="s"/>
    <k n="%EntityServiceId"/>
    <k n="%IsRefreshable" t="b"/>
    <k n="%ProviderInfo" t="s"/>
    <k n="_Display" t="spb"/>
    <k n="_DisplayString" t="s"/>
    <k n="_Flags" t="spb"/>
    <k n="_Format" t="spb"/>
    <k n="_Icon" t="s"/>
    <k n="_SubLabel" t="spb"/>
    <k n="52 week high"/>
    <k n="52 week low"/>
    <k n="Beta"/>
    <k n="Change"/>
    <k n="Change (%)"/>
    <k n="Currency" t="s"/>
    <k n="Exchange" t="s"/>
    <k n="Exchange abbreviation" t="s"/>
    <k n="Expense ratio"/>
    <k n="High"/>
    <k n="Instrument type" t="s"/>
    <k n="Last trade time"/>
    <k n="LearnMoreOnLink" t="r"/>
    <k n="Low"/>
    <k n="Market cap"/>
    <k n="Name" t="s"/>
    <k n="Open"/>
    <k n="Previous close"/>
    <k n="Price"/>
    <k n="Ticker symbol" t="s"/>
    <k n="UniqueName" t="s"/>
    <k n="Volume"/>
    <k n="Volume average"/>
  </s>
  <s t="_linkedentity">
    <k n="%cvi" t="r"/>
  </s>
</rvStructures>
</file>

<file path=xl/richData/rdsupportingpropertybag.xml><?xml version="1.0" encoding="utf-8"?>
<supportingPropertyBags xmlns="http://schemas.microsoft.com/office/spreadsheetml/2017/richdata2">
  <spbArrays count="1">
    <a count="34">
      <v t="s">%EntityServiceId</v>
      <v t="s">_Format</v>
      <v t="s">%IsRefreshable</v>
      <v t="s">%EntityCulture</v>
      <v t="s">%EntityId</v>
      <v t="s">_Icon</v>
      <v t="s">_Display</v>
      <v t="s">Name</v>
      <v t="s">_SubLabel</v>
      <v t="s">Price</v>
      <v t="s">Exchange</v>
      <v t="s">Last trade time</v>
      <v t="s">Ticker symbol</v>
      <v t="s">Exchange abbreviation</v>
      <v t="s">Change</v>
      <v t="s">Expense ratio</v>
      <v t="s">Change (%)</v>
      <v t="s">Currency</v>
      <v t="s">Previous close</v>
      <v t="s">Open</v>
      <v t="s">High</v>
      <v t="s">Low</v>
      <v t="s">52 week high</v>
      <v t="s">52 week low</v>
      <v t="s">Volume</v>
      <v t="s">Volume average</v>
      <v t="s">Market cap</v>
      <v t="s">Beta</v>
      <v t="s">Instrument type</v>
      <v t="s">_Flags</v>
      <v t="s">UniqueName</v>
      <v t="s">_DisplayString</v>
      <v t="s">LearnMoreOnLink</v>
      <v t="s">%ProviderInfo</v>
    </a>
  </spbArrays>
  <spbData count="6">
    <spb s="0">
      <v>0</v>
      <v>Name</v>
      <v>LearnMoreOnLink</v>
    </spb>
    <spb s="1">
      <v>0</v>
      <v>0</v>
      <v>0</v>
    </spb>
    <spb s="2">
      <v>1</v>
      <v>1</v>
      <v>1</v>
    </spb>
    <spb s="3">
      <v>1</v>
      <v>2</v>
      <v>1</v>
      <v>3</v>
      <v>1</v>
      <v>1</v>
      <v>1</v>
      <v>4</v>
      <v>5</v>
      <v>6</v>
      <v>1</v>
      <v>1</v>
      <v>5</v>
      <v>1</v>
      <v>4</v>
      <v>7</v>
      <v>8</v>
    </spb>
    <spb s="4">
      <v>Delayed 15 minutes</v>
      <v>from previous close</v>
      <v>Source: Nasdaq</v>
      <v>from previous close</v>
      <v>GMT</v>
    </spb>
    <spb s="5">
      <v>BATS BZX Real-Time Last Price</v>
      <v>from previous close</v>
      <v>from previous close</v>
      <v>GMT</v>
    </spb>
  </spbData>
</supportingPropertyBags>
</file>

<file path=xl/richData/rdsupportingpropertybagstructure.xml><?xml version="1.0" encoding="utf-8"?>
<spbStructures xmlns="http://schemas.microsoft.com/office/spreadsheetml/2017/richdata2" count="6">
  <s>
    <k n="^Order" t="spba"/>
    <k n="TitleProperty" t="s"/>
    <k n="SubTitleProperty" t="s"/>
  </s>
  <s>
    <k n="ShowInCardView" t="b"/>
    <k n="ShowInDotNotation" t="b"/>
    <k n="ShowInAutoComplete" t="b"/>
  </s>
  <s>
    <k n="UniqueName" t="spb"/>
    <k n="`%ProviderInfo" t="spb"/>
    <k n="LearnMoreOnLink" t="spb"/>
  </s>
  <s>
    <k n="Low" t="i"/>
    <k n="Beta" t="i"/>
    <k n="High" t="i"/>
    <k n="Name" t="i"/>
    <k n="Open" t="i"/>
    <k n="Price" t="i"/>
    <k n="Change" t="i"/>
    <k n="Volume" t="i"/>
    <k n="Change (%)" t="i"/>
    <k n="Market cap" t="i"/>
    <k n="52 week low" t="i"/>
    <k n="52 week high" t="i"/>
    <k n="Expense ratio" t="i"/>
    <k n="Previous close" t="i"/>
    <k n="Volume average" t="i"/>
    <k n="Last trade time" t="i"/>
    <k n="`%EntityServiceId" t="i"/>
  </s>
  <s>
    <k n="Price" t="s"/>
    <k n="Change" t="s"/>
    <k n="Exchange" t="s"/>
    <k n="Change (%)" t="s"/>
    <k n="Last trade time" t="s"/>
  </s>
  <s>
    <k n="Price" t="s"/>
    <k n="Change" t="s"/>
    <k n="Change (%)" t="s"/>
    <k n="Last trade time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6">
    <x:dxf>
      <x:numFmt numFmtId="2" formatCode="0.00"/>
    </x:dxf>
    <x:dxf>
      <x:numFmt numFmtId="0" formatCode="General"/>
    </x:dxf>
    <x:dxf>
      <x:numFmt numFmtId="27" formatCode="m/d/yyyy\ hh:mm"/>
    </x:dxf>
    <x:dxf>
      <x:numFmt numFmtId="14" formatCode="0.00%"/>
    </x:dxf>
    <x:dxf>
      <x:numFmt numFmtId="3" formatCode="#,##0"/>
    </x:dxf>
    <x:dxf>
      <x:numFmt numFmtId="4" formatCode="#,##0.00"/>
    </x:dxf>
  </dxfs>
  <richProperties>
    <rPr n="NumberFormat" t="s"/>
    <rPr n="IsTitleField" t="b"/>
  </richProperties>
  <richStyles>
    <rSty dxfid="1">
      <rpv i="0">_([$$-en-US]* #,##0.00_);_([$$-en-US]* (#,##0.00);_([$$-en-US]* "-"??_);_(@_)</rpv>
    </rSty>
    <rSty dxfid="5">
      <rpv i="0">#,##0.00</rpv>
    </rSty>
    <rSty>
      <rpv i="1">1</rpv>
    </rSty>
    <rSty dxfid="4">
      <rpv i="0">#,##0</rpv>
    </rSty>
    <rSty dxfid="3"/>
    <rSty dxfid="1">
      <rpv i="0">_([$$-en-US]* #,##0_);_([$$-en-US]* (#,##0);_([$$-en-US]* "-"_);_(@_)</rpv>
    </rSty>
    <rSty dxfid="2"/>
    <rSty dxfid="0">
      <rpv i="0">0.00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4EA2D-A99D-466C-9550-F90D9897FACD}">
  <dimension ref="A1:AB28"/>
  <sheetViews>
    <sheetView tabSelected="1" zoomScale="80" zoomScaleNormal="80" workbookViewId="0">
      <selection activeCell="D17" sqref="D17"/>
    </sheetView>
  </sheetViews>
  <sheetFormatPr defaultRowHeight="15" x14ac:dyDescent="0.25"/>
  <cols>
    <col min="1" max="1" width="25.7109375" customWidth="1"/>
    <col min="2" max="2" width="25.7109375" hidden="1" customWidth="1"/>
    <col min="3" max="3" width="20.7109375" style="24" customWidth="1"/>
    <col min="4" max="7" width="20.7109375" customWidth="1"/>
    <col min="8" max="8" width="20.7109375" style="28" customWidth="1"/>
    <col min="9" max="12" width="20.7109375" customWidth="1"/>
    <col min="13" max="13" width="20.7109375" style="28" customWidth="1"/>
    <col min="14" max="17" width="20.7109375" customWidth="1"/>
    <col min="18" max="18" width="20.7109375" style="28" customWidth="1"/>
    <col min="19" max="27" width="20.7109375" customWidth="1"/>
  </cols>
  <sheetData>
    <row r="1" spans="1:27" ht="18" x14ac:dyDescent="0.25">
      <c r="A1" s="29" t="s">
        <v>47</v>
      </c>
      <c r="B1" s="29"/>
      <c r="C1" s="46" t="s">
        <v>0</v>
      </c>
      <c r="D1" s="41"/>
      <c r="E1" s="41"/>
      <c r="F1" s="41"/>
      <c r="G1" s="41"/>
      <c r="H1" s="46" t="s">
        <v>1</v>
      </c>
      <c r="I1" s="41"/>
      <c r="J1" s="41"/>
      <c r="K1" s="41"/>
      <c r="L1" s="42"/>
      <c r="M1" s="44" t="s">
        <v>53</v>
      </c>
      <c r="N1" s="44"/>
      <c r="O1" s="44"/>
      <c r="P1" s="44"/>
      <c r="Q1" s="45"/>
      <c r="R1" s="46" t="s">
        <v>37</v>
      </c>
      <c r="S1" s="41"/>
      <c r="T1" s="41"/>
      <c r="U1" s="41"/>
      <c r="V1" s="42"/>
      <c r="W1" s="46" t="s">
        <v>75</v>
      </c>
      <c r="X1" s="41"/>
      <c r="Y1" s="41"/>
      <c r="Z1" s="41"/>
      <c r="AA1" s="42"/>
    </row>
    <row r="2" spans="1:27" ht="18.75" thickBot="1" x14ac:dyDescent="0.3">
      <c r="A2" s="32">
        <v>50000</v>
      </c>
      <c r="B2" s="30"/>
      <c r="C2" s="21"/>
      <c r="D2" s="36" t="s">
        <v>44</v>
      </c>
      <c r="E2" s="36" t="s">
        <v>45</v>
      </c>
      <c r="F2" s="36" t="s">
        <v>46</v>
      </c>
      <c r="G2" s="36" t="s">
        <v>48</v>
      </c>
      <c r="H2" s="21"/>
      <c r="I2" s="36" t="s">
        <v>44</v>
      </c>
      <c r="J2" s="36" t="s">
        <v>45</v>
      </c>
      <c r="K2" s="36" t="s">
        <v>46</v>
      </c>
      <c r="L2" s="3" t="s">
        <v>48</v>
      </c>
      <c r="M2" s="48"/>
      <c r="N2" s="2" t="s">
        <v>44</v>
      </c>
      <c r="O2" s="2" t="s">
        <v>45</v>
      </c>
      <c r="P2" s="2" t="s">
        <v>46</v>
      </c>
      <c r="Q2" s="3" t="s">
        <v>48</v>
      </c>
      <c r="R2" s="21"/>
      <c r="S2" s="2" t="s">
        <v>44</v>
      </c>
      <c r="T2" s="2" t="s">
        <v>45</v>
      </c>
      <c r="U2" s="2" t="s">
        <v>46</v>
      </c>
      <c r="V2" s="3" t="s">
        <v>48</v>
      </c>
      <c r="W2" s="21"/>
      <c r="X2" s="36" t="s">
        <v>44</v>
      </c>
      <c r="Y2" s="36" t="s">
        <v>45</v>
      </c>
      <c r="Z2" s="36" t="s">
        <v>46</v>
      </c>
      <c r="AA2" s="3" t="s">
        <v>48</v>
      </c>
    </row>
    <row r="3" spans="1:27" ht="18" x14ac:dyDescent="0.25">
      <c r="A3" s="4"/>
      <c r="B3" s="22" t="e" vm="1">
        <v>#VALUE!</v>
      </c>
      <c r="C3" s="22" t="s">
        <v>50</v>
      </c>
      <c r="D3" s="5">
        <v>0</v>
      </c>
      <c r="E3" s="37">
        <f>D3*$A$2</f>
        <v>0</v>
      </c>
      <c r="F3" s="7">
        <v>0</v>
      </c>
      <c r="G3" s="47">
        <f t="shared" ref="G3:G19" si="0">E3-F3</f>
        <v>0</v>
      </c>
      <c r="H3" s="51" t="s">
        <v>28</v>
      </c>
      <c r="I3" s="5">
        <f>A10</f>
        <v>0</v>
      </c>
      <c r="J3" s="50">
        <f>I3*$A$2</f>
        <v>0</v>
      </c>
      <c r="K3" s="10">
        <v>0</v>
      </c>
      <c r="L3" s="11">
        <f>J3-K3</f>
        <v>0</v>
      </c>
      <c r="M3" s="49" t="s">
        <v>30</v>
      </c>
      <c r="N3" s="5">
        <v>0</v>
      </c>
      <c r="O3" s="6">
        <f>N3*$A$2</f>
        <v>0</v>
      </c>
      <c r="P3" s="7">
        <v>0</v>
      </c>
      <c r="Q3" s="8">
        <f>O3-P3</f>
        <v>0</v>
      </c>
      <c r="R3" s="25" t="s">
        <v>38</v>
      </c>
      <c r="S3" s="5">
        <v>0</v>
      </c>
      <c r="T3" s="6">
        <f>S3*$A$2</f>
        <v>0</v>
      </c>
      <c r="U3" s="7">
        <v>0</v>
      </c>
      <c r="V3" s="8">
        <f>T3-U3</f>
        <v>0</v>
      </c>
      <c r="W3" s="25" t="s">
        <v>55</v>
      </c>
      <c r="X3" s="5">
        <v>0</v>
      </c>
      <c r="Y3" s="37">
        <f>X3*$A$2</f>
        <v>0</v>
      </c>
      <c r="Z3" s="7">
        <v>0</v>
      </c>
      <c r="AA3" s="8">
        <f>Y3-Z3</f>
        <v>0</v>
      </c>
    </row>
    <row r="4" spans="1:27" ht="18" x14ac:dyDescent="0.25">
      <c r="A4" s="4"/>
      <c r="B4" s="22" t="e" vm="2">
        <v>#VALUE!</v>
      </c>
      <c r="C4" s="22" t="s">
        <v>51</v>
      </c>
      <c r="D4" s="5">
        <v>0</v>
      </c>
      <c r="E4" s="37">
        <f t="shared" ref="E4:E19" si="1">D4*$A$2</f>
        <v>0</v>
      </c>
      <c r="F4" s="7">
        <v>0</v>
      </c>
      <c r="G4" s="47">
        <f t="shared" si="0"/>
        <v>0</v>
      </c>
      <c r="H4" s="51" t="s">
        <v>29</v>
      </c>
      <c r="I4" s="5">
        <v>0</v>
      </c>
      <c r="J4" s="50">
        <f t="shared" ref="J4:J18" si="2">I4*$A$2</f>
        <v>0</v>
      </c>
      <c r="K4" s="10">
        <v>0</v>
      </c>
      <c r="L4" s="11">
        <f t="shared" ref="L4:L18" si="3">J4-K4</f>
        <v>0</v>
      </c>
      <c r="M4" s="49" t="s">
        <v>31</v>
      </c>
      <c r="N4" s="5">
        <v>0.111</v>
      </c>
      <c r="O4" s="6">
        <f t="shared" ref="O4:O9" si="4">N4*$A$2</f>
        <v>5550</v>
      </c>
      <c r="P4" s="7">
        <v>0</v>
      </c>
      <c r="Q4" s="8">
        <f t="shared" ref="Q4:Q9" si="5">O4-P4</f>
        <v>5550</v>
      </c>
      <c r="R4" s="25" t="s">
        <v>39</v>
      </c>
      <c r="S4" s="5">
        <v>0</v>
      </c>
      <c r="T4" s="6">
        <f t="shared" ref="T4:T8" si="6">S4*$A$2</f>
        <v>0</v>
      </c>
      <c r="U4" s="7">
        <v>0</v>
      </c>
      <c r="V4" s="8">
        <f t="shared" ref="V4:V8" si="7">T4-U4</f>
        <v>0</v>
      </c>
      <c r="W4" s="25" t="s">
        <v>56</v>
      </c>
      <c r="X4" s="5">
        <v>0</v>
      </c>
      <c r="Y4" s="37">
        <f t="shared" ref="Y4:Y19" si="8">X4*$A$2</f>
        <v>0</v>
      </c>
      <c r="Z4" s="7">
        <v>0</v>
      </c>
      <c r="AA4" s="8">
        <f t="shared" ref="AA4:AA19" si="9">Y4-Z4</f>
        <v>0</v>
      </c>
    </row>
    <row r="5" spans="1:27" ht="18" x14ac:dyDescent="0.25">
      <c r="A5" s="4"/>
      <c r="B5" s="22" t="e" vm="3">
        <v>#VALUE!</v>
      </c>
      <c r="C5" s="22" t="s">
        <v>3</v>
      </c>
      <c r="D5" s="5">
        <v>0</v>
      </c>
      <c r="E5" s="37">
        <f t="shared" si="1"/>
        <v>0</v>
      </c>
      <c r="F5" s="7"/>
      <c r="G5" s="47">
        <f t="shared" si="0"/>
        <v>0</v>
      </c>
      <c r="H5" s="25" t="s">
        <v>17</v>
      </c>
      <c r="I5" s="5">
        <v>0</v>
      </c>
      <c r="J5" s="50">
        <f t="shared" si="2"/>
        <v>0</v>
      </c>
      <c r="K5" s="10">
        <v>0</v>
      </c>
      <c r="L5" s="11">
        <f t="shared" si="3"/>
        <v>0</v>
      </c>
      <c r="M5" s="49" t="s">
        <v>32</v>
      </c>
      <c r="N5" s="5">
        <v>0</v>
      </c>
      <c r="O5" s="6">
        <f t="shared" si="4"/>
        <v>0</v>
      </c>
      <c r="P5" s="7">
        <v>0</v>
      </c>
      <c r="Q5" s="8">
        <f t="shared" si="5"/>
        <v>0</v>
      </c>
      <c r="R5" s="25" t="s">
        <v>40</v>
      </c>
      <c r="S5" s="5">
        <v>5.3999999999999999E-2</v>
      </c>
      <c r="T5" s="6">
        <f t="shared" si="6"/>
        <v>2700</v>
      </c>
      <c r="U5" s="7">
        <v>0</v>
      </c>
      <c r="V5" s="8">
        <f t="shared" si="7"/>
        <v>2700</v>
      </c>
      <c r="W5" s="25" t="s">
        <v>57</v>
      </c>
      <c r="X5" s="5">
        <v>0</v>
      </c>
      <c r="Y5" s="37">
        <f t="shared" si="8"/>
        <v>0</v>
      </c>
      <c r="Z5" s="7">
        <v>0</v>
      </c>
      <c r="AA5" s="8">
        <f t="shared" si="9"/>
        <v>0</v>
      </c>
    </row>
    <row r="6" spans="1:27" ht="18" x14ac:dyDescent="0.25">
      <c r="A6" s="4"/>
      <c r="B6" s="22" t="e" vm="4">
        <v>#VALUE!</v>
      </c>
      <c r="C6" s="22" t="s">
        <v>2</v>
      </c>
      <c r="D6" s="5">
        <v>0</v>
      </c>
      <c r="E6" s="37">
        <f t="shared" si="1"/>
        <v>0</v>
      </c>
      <c r="F6" s="7">
        <v>0</v>
      </c>
      <c r="G6" s="47">
        <f t="shared" si="0"/>
        <v>0</v>
      </c>
      <c r="H6" s="25" t="s">
        <v>18</v>
      </c>
      <c r="I6" s="5">
        <v>0</v>
      </c>
      <c r="J6" s="50">
        <f t="shared" si="2"/>
        <v>0</v>
      </c>
      <c r="K6" s="10">
        <v>0</v>
      </c>
      <c r="L6" s="11">
        <f t="shared" si="3"/>
        <v>0</v>
      </c>
      <c r="M6" s="49" t="s">
        <v>33</v>
      </c>
      <c r="N6" s="5">
        <v>0</v>
      </c>
      <c r="O6" s="6">
        <f t="shared" si="4"/>
        <v>0</v>
      </c>
      <c r="P6" s="7">
        <v>0</v>
      </c>
      <c r="Q6" s="8">
        <f t="shared" si="5"/>
        <v>0</v>
      </c>
      <c r="R6" s="25" t="s">
        <v>41</v>
      </c>
      <c r="S6" s="5">
        <v>0</v>
      </c>
      <c r="T6" s="6">
        <f t="shared" si="6"/>
        <v>0</v>
      </c>
      <c r="U6" s="7">
        <v>0</v>
      </c>
      <c r="V6" s="8">
        <f t="shared" si="7"/>
        <v>0</v>
      </c>
      <c r="W6" s="25" t="s">
        <v>58</v>
      </c>
      <c r="X6" s="5">
        <v>0</v>
      </c>
      <c r="Y6" s="37">
        <f t="shared" si="8"/>
        <v>0</v>
      </c>
      <c r="Z6" s="7">
        <v>0</v>
      </c>
      <c r="AA6" s="8">
        <f t="shared" si="9"/>
        <v>0</v>
      </c>
    </row>
    <row r="7" spans="1:27" ht="18" x14ac:dyDescent="0.25">
      <c r="A7" s="4"/>
      <c r="B7" s="22" t="e" vm="5">
        <v>#VALUE!</v>
      </c>
      <c r="C7" s="22" t="s">
        <v>4</v>
      </c>
      <c r="D7" s="5">
        <v>0</v>
      </c>
      <c r="E7" s="37">
        <f t="shared" si="1"/>
        <v>0</v>
      </c>
      <c r="F7" s="7">
        <v>0</v>
      </c>
      <c r="G7" s="47">
        <f t="shared" si="0"/>
        <v>0</v>
      </c>
      <c r="H7" s="25" t="s">
        <v>19</v>
      </c>
      <c r="I7" s="5">
        <v>0.111</v>
      </c>
      <c r="J7" s="50">
        <f t="shared" si="2"/>
        <v>5550</v>
      </c>
      <c r="K7" s="10">
        <v>0</v>
      </c>
      <c r="L7" s="11">
        <f t="shared" si="3"/>
        <v>5550</v>
      </c>
      <c r="M7" s="49" t="s">
        <v>34</v>
      </c>
      <c r="N7" s="5">
        <v>0</v>
      </c>
      <c r="O7" s="6">
        <f t="shared" si="4"/>
        <v>0</v>
      </c>
      <c r="P7" s="7">
        <v>0</v>
      </c>
      <c r="Q7" s="8">
        <f t="shared" si="5"/>
        <v>0</v>
      </c>
      <c r="R7" s="25" t="s">
        <v>42</v>
      </c>
      <c r="S7" s="5">
        <v>0</v>
      </c>
      <c r="T7" s="6">
        <f t="shared" si="6"/>
        <v>0</v>
      </c>
      <c r="U7" s="7">
        <v>0</v>
      </c>
      <c r="V7" s="8">
        <f t="shared" si="7"/>
        <v>0</v>
      </c>
      <c r="W7" s="25" t="s">
        <v>59</v>
      </c>
      <c r="X7" s="5">
        <v>0</v>
      </c>
      <c r="Y7" s="37">
        <f t="shared" si="8"/>
        <v>0</v>
      </c>
      <c r="Z7" s="7">
        <v>0</v>
      </c>
      <c r="AA7" s="8">
        <f t="shared" si="9"/>
        <v>0</v>
      </c>
    </row>
    <row r="8" spans="1:27" ht="18.75" thickBot="1" x14ac:dyDescent="0.3">
      <c r="A8" s="4"/>
      <c r="B8" s="22" t="e" vm="6">
        <v>#VALUE!</v>
      </c>
      <c r="C8" s="22" t="s">
        <v>5</v>
      </c>
      <c r="D8" s="5">
        <v>0</v>
      </c>
      <c r="E8" s="37">
        <f t="shared" si="1"/>
        <v>0</v>
      </c>
      <c r="F8" s="7">
        <v>0</v>
      </c>
      <c r="G8" s="47">
        <f t="shared" si="0"/>
        <v>0</v>
      </c>
      <c r="H8" s="25" t="s">
        <v>20</v>
      </c>
      <c r="I8" s="5">
        <v>0</v>
      </c>
      <c r="J8" s="50">
        <f t="shared" si="2"/>
        <v>0</v>
      </c>
      <c r="K8" s="10">
        <v>0</v>
      </c>
      <c r="L8" s="11">
        <f t="shared" si="3"/>
        <v>0</v>
      </c>
      <c r="M8" s="49" t="s">
        <v>35</v>
      </c>
      <c r="N8" s="5">
        <v>7.2999999999999995E-2</v>
      </c>
      <c r="O8" s="6">
        <f t="shared" si="4"/>
        <v>3649.9999999999995</v>
      </c>
      <c r="P8" s="7">
        <v>0</v>
      </c>
      <c r="Q8" s="8">
        <f t="shared" si="5"/>
        <v>3649.9999999999995</v>
      </c>
      <c r="R8" s="26" t="s">
        <v>43</v>
      </c>
      <c r="S8" s="12">
        <v>0</v>
      </c>
      <c r="T8" s="13">
        <f t="shared" si="6"/>
        <v>0</v>
      </c>
      <c r="U8" s="14">
        <v>0</v>
      </c>
      <c r="V8" s="15">
        <f t="shared" si="7"/>
        <v>0</v>
      </c>
      <c r="W8" s="25" t="s">
        <v>60</v>
      </c>
      <c r="X8" s="5">
        <v>0</v>
      </c>
      <c r="Y8" s="37">
        <f t="shared" si="8"/>
        <v>0</v>
      </c>
      <c r="Z8" s="7">
        <v>0</v>
      </c>
      <c r="AA8" s="8">
        <f t="shared" si="9"/>
        <v>0</v>
      </c>
    </row>
    <row r="9" spans="1:27" ht="18.75" thickBot="1" x14ac:dyDescent="0.3">
      <c r="A9" s="1" t="s">
        <v>49</v>
      </c>
      <c r="B9" s="22" t="e" vm="7">
        <v>#VALUE!</v>
      </c>
      <c r="C9" s="22" t="s">
        <v>6</v>
      </c>
      <c r="D9" s="5">
        <v>0</v>
      </c>
      <c r="E9" s="37">
        <f t="shared" si="1"/>
        <v>0</v>
      </c>
      <c r="F9" s="7">
        <v>0</v>
      </c>
      <c r="G9" s="47">
        <f t="shared" si="0"/>
        <v>0</v>
      </c>
      <c r="H9" s="25" t="s">
        <v>21</v>
      </c>
      <c r="I9" s="5">
        <v>5.8000000000000003E-2</v>
      </c>
      <c r="J9" s="50">
        <f t="shared" si="2"/>
        <v>2900</v>
      </c>
      <c r="K9" s="10">
        <v>0</v>
      </c>
      <c r="L9" s="11">
        <f t="shared" si="3"/>
        <v>2900</v>
      </c>
      <c r="M9" s="31" t="s">
        <v>36</v>
      </c>
      <c r="N9" s="12">
        <v>0</v>
      </c>
      <c r="O9" s="13">
        <f t="shared" si="4"/>
        <v>0</v>
      </c>
      <c r="P9" s="14">
        <v>0</v>
      </c>
      <c r="Q9" s="15">
        <f t="shared" si="5"/>
        <v>0</v>
      </c>
      <c r="R9" s="27"/>
      <c r="S9" s="4"/>
      <c r="T9" s="4"/>
      <c r="U9" s="4"/>
      <c r="V9" s="4"/>
      <c r="W9" s="25" t="s">
        <v>61</v>
      </c>
      <c r="X9" s="5">
        <v>0</v>
      </c>
      <c r="Y9" s="37">
        <f t="shared" si="8"/>
        <v>0</v>
      </c>
      <c r="Z9" s="7">
        <v>0</v>
      </c>
      <c r="AA9" s="8">
        <f t="shared" si="9"/>
        <v>0</v>
      </c>
    </row>
    <row r="10" spans="1:27" ht="18.75" thickBot="1" x14ac:dyDescent="0.3">
      <c r="A10" s="33">
        <f>1-SUM(D3:D19,I4:I18,N3:N9,S3:S8)</f>
        <v>0</v>
      </c>
      <c r="B10" s="22" t="e" vm="8">
        <v>#VALUE!</v>
      </c>
      <c r="C10" s="22" t="s">
        <v>7</v>
      </c>
      <c r="D10" s="5">
        <v>0</v>
      </c>
      <c r="E10" s="37">
        <f t="shared" si="1"/>
        <v>0</v>
      </c>
      <c r="F10" s="7">
        <v>0</v>
      </c>
      <c r="G10" s="47">
        <f t="shared" si="0"/>
        <v>0</v>
      </c>
      <c r="H10" s="25" t="s">
        <v>22</v>
      </c>
      <c r="I10" s="5">
        <v>0</v>
      </c>
      <c r="J10" s="50">
        <f t="shared" si="2"/>
        <v>0</v>
      </c>
      <c r="K10" s="10">
        <v>0</v>
      </c>
      <c r="L10" s="11">
        <f t="shared" si="3"/>
        <v>0</v>
      </c>
      <c r="M10" s="27"/>
      <c r="N10" s="4"/>
      <c r="O10" s="4"/>
      <c r="P10" s="4"/>
      <c r="Q10" s="4"/>
      <c r="R10" s="27"/>
      <c r="S10" s="4"/>
      <c r="T10" s="4"/>
      <c r="U10" s="4"/>
      <c r="V10" s="4"/>
      <c r="W10" s="25" t="s">
        <v>62</v>
      </c>
      <c r="X10" s="5">
        <v>0</v>
      </c>
      <c r="Y10" s="37">
        <f t="shared" si="8"/>
        <v>0</v>
      </c>
      <c r="Z10" s="7">
        <v>0</v>
      </c>
      <c r="AA10" s="8">
        <f t="shared" si="9"/>
        <v>0</v>
      </c>
    </row>
    <row r="11" spans="1:27" ht="18" x14ac:dyDescent="0.25">
      <c r="A11" s="4"/>
      <c r="B11" s="22" t="e" vm="9">
        <v>#VALUE!</v>
      </c>
      <c r="C11" s="22" t="s">
        <v>8</v>
      </c>
      <c r="D11" s="5">
        <v>0</v>
      </c>
      <c r="E11" s="37">
        <f t="shared" si="1"/>
        <v>0</v>
      </c>
      <c r="F11" s="7">
        <v>0</v>
      </c>
      <c r="G11" s="47">
        <f t="shared" si="0"/>
        <v>0</v>
      </c>
      <c r="H11" s="25" t="s">
        <v>23</v>
      </c>
      <c r="I11" s="5">
        <v>0.111</v>
      </c>
      <c r="J11" s="50">
        <f t="shared" si="2"/>
        <v>5550</v>
      </c>
      <c r="K11" s="10">
        <v>0</v>
      </c>
      <c r="L11" s="11">
        <f t="shared" si="3"/>
        <v>5550</v>
      </c>
      <c r="M11" s="27"/>
      <c r="N11" s="4"/>
      <c r="O11" s="4"/>
      <c r="P11" s="4"/>
      <c r="Q11" s="4"/>
      <c r="R11" s="27"/>
      <c r="S11" s="4"/>
      <c r="T11" s="4"/>
      <c r="U11" s="4"/>
      <c r="V11" s="4"/>
      <c r="W11" s="25" t="s">
        <v>63</v>
      </c>
      <c r="X11" s="5">
        <v>0</v>
      </c>
      <c r="Y11" s="37">
        <f t="shared" si="8"/>
        <v>0</v>
      </c>
      <c r="Z11" s="7">
        <v>0</v>
      </c>
      <c r="AA11" s="8">
        <f t="shared" si="9"/>
        <v>0</v>
      </c>
    </row>
    <row r="12" spans="1:27" ht="18" x14ac:dyDescent="0.25">
      <c r="A12" s="4"/>
      <c r="B12" s="22" t="e" vm="10">
        <v>#VALUE!</v>
      </c>
      <c r="C12" s="22" t="s">
        <v>9</v>
      </c>
      <c r="D12" s="5">
        <v>3.7999999999999999E-2</v>
      </c>
      <c r="E12" s="37">
        <f t="shared" si="1"/>
        <v>1900</v>
      </c>
      <c r="F12" s="7">
        <v>0</v>
      </c>
      <c r="G12" s="47">
        <f t="shared" si="0"/>
        <v>1900</v>
      </c>
      <c r="H12" s="25" t="s">
        <v>27</v>
      </c>
      <c r="I12" s="5">
        <v>0</v>
      </c>
      <c r="J12" s="50">
        <f t="shared" si="2"/>
        <v>0</v>
      </c>
      <c r="K12" s="10">
        <v>0</v>
      </c>
      <c r="L12" s="11">
        <f t="shared" si="3"/>
        <v>0</v>
      </c>
      <c r="M12" s="27"/>
      <c r="N12" s="4"/>
      <c r="O12" s="4"/>
      <c r="P12" s="4"/>
      <c r="Q12" s="4"/>
      <c r="R12" s="27"/>
      <c r="S12" s="4"/>
      <c r="T12" s="4"/>
      <c r="U12" s="4"/>
      <c r="V12" s="4"/>
      <c r="W12" s="25" t="s">
        <v>64</v>
      </c>
      <c r="X12" s="5">
        <v>0</v>
      </c>
      <c r="Y12" s="37">
        <f t="shared" si="8"/>
        <v>0</v>
      </c>
      <c r="Z12" s="7">
        <v>0</v>
      </c>
      <c r="AA12" s="8">
        <f t="shared" si="9"/>
        <v>0</v>
      </c>
    </row>
    <row r="13" spans="1:27" ht="18" x14ac:dyDescent="0.25">
      <c r="A13" s="4"/>
      <c r="B13" s="22" t="e" vm="11">
        <v>#VALUE!</v>
      </c>
      <c r="C13" s="22" t="s">
        <v>10</v>
      </c>
      <c r="D13" s="5">
        <v>0</v>
      </c>
      <c r="E13" s="37">
        <f t="shared" si="1"/>
        <v>0</v>
      </c>
      <c r="F13" s="7">
        <v>0</v>
      </c>
      <c r="G13" s="47">
        <f t="shared" si="0"/>
        <v>0</v>
      </c>
      <c r="H13" s="25" t="s">
        <v>24</v>
      </c>
      <c r="I13" s="5">
        <v>0.111</v>
      </c>
      <c r="J13" s="50">
        <f t="shared" si="2"/>
        <v>5550</v>
      </c>
      <c r="K13" s="10">
        <v>0</v>
      </c>
      <c r="L13" s="11">
        <f t="shared" si="3"/>
        <v>5550</v>
      </c>
      <c r="M13" s="27"/>
      <c r="N13" s="4"/>
      <c r="O13" s="4"/>
      <c r="P13" s="4"/>
      <c r="Q13" s="4"/>
      <c r="R13" s="27"/>
      <c r="S13" s="4"/>
      <c r="T13" s="4"/>
      <c r="U13" s="4"/>
      <c r="V13" s="4"/>
      <c r="W13" s="25" t="s">
        <v>65</v>
      </c>
      <c r="X13" s="5">
        <v>0</v>
      </c>
      <c r="Y13" s="37">
        <f t="shared" si="8"/>
        <v>0</v>
      </c>
      <c r="Z13" s="7">
        <v>0</v>
      </c>
      <c r="AA13" s="8">
        <f t="shared" si="9"/>
        <v>0</v>
      </c>
    </row>
    <row r="14" spans="1:27" ht="18" x14ac:dyDescent="0.25">
      <c r="A14" s="4"/>
      <c r="B14" s="22" t="e" vm="12">
        <v>#VALUE!</v>
      </c>
      <c r="C14" s="22" t="s">
        <v>11</v>
      </c>
      <c r="D14" s="5">
        <v>5.7000000000000002E-2</v>
      </c>
      <c r="E14" s="37">
        <f t="shared" si="1"/>
        <v>2850</v>
      </c>
      <c r="F14" s="7">
        <v>0</v>
      </c>
      <c r="G14" s="47">
        <f t="shared" si="0"/>
        <v>2850</v>
      </c>
      <c r="H14" s="25" t="s">
        <v>25</v>
      </c>
      <c r="I14" s="5">
        <v>0</v>
      </c>
      <c r="J14" s="50">
        <f t="shared" si="2"/>
        <v>0</v>
      </c>
      <c r="K14" s="10">
        <v>0</v>
      </c>
      <c r="L14" s="11">
        <f t="shared" si="3"/>
        <v>0</v>
      </c>
      <c r="M14" s="27"/>
      <c r="N14" s="4"/>
      <c r="O14" s="4"/>
      <c r="P14" s="4"/>
      <c r="Q14" s="4"/>
      <c r="R14" s="27"/>
      <c r="S14" s="4"/>
      <c r="T14" s="4"/>
      <c r="U14" s="4"/>
      <c r="V14" s="4"/>
      <c r="W14" s="25" t="s">
        <v>66</v>
      </c>
      <c r="X14" s="5">
        <v>0</v>
      </c>
      <c r="Y14" s="37">
        <f t="shared" si="8"/>
        <v>0</v>
      </c>
      <c r="Z14" s="7">
        <v>0</v>
      </c>
      <c r="AA14" s="8">
        <f t="shared" si="9"/>
        <v>0</v>
      </c>
    </row>
    <row r="15" spans="1:27" ht="18" x14ac:dyDescent="0.25">
      <c r="A15" s="4"/>
      <c r="B15" s="22" t="e" vm="13">
        <v>#VALUE!</v>
      </c>
      <c r="C15" s="22" t="s">
        <v>12</v>
      </c>
      <c r="D15" s="5">
        <v>0</v>
      </c>
      <c r="E15" s="37">
        <f t="shared" si="1"/>
        <v>0</v>
      </c>
      <c r="F15" s="7">
        <v>0</v>
      </c>
      <c r="G15" s="47">
        <f t="shared" si="0"/>
        <v>0</v>
      </c>
      <c r="H15" s="25" t="s">
        <v>26</v>
      </c>
      <c r="I15" s="5">
        <v>0</v>
      </c>
      <c r="J15" s="50">
        <f t="shared" si="2"/>
        <v>0</v>
      </c>
      <c r="K15" s="10">
        <v>0</v>
      </c>
      <c r="L15" s="11">
        <f t="shared" si="3"/>
        <v>0</v>
      </c>
      <c r="M15" s="27"/>
      <c r="N15" s="4"/>
      <c r="O15" s="4"/>
      <c r="P15" s="4"/>
      <c r="Q15" s="4"/>
      <c r="R15" s="27"/>
      <c r="S15" s="4"/>
      <c r="T15" s="4"/>
      <c r="U15" s="4"/>
      <c r="V15" s="4"/>
      <c r="W15" s="25" t="s">
        <v>67</v>
      </c>
      <c r="X15" s="5">
        <v>0</v>
      </c>
      <c r="Y15" s="37">
        <f t="shared" si="8"/>
        <v>0</v>
      </c>
      <c r="Z15" s="7">
        <v>0</v>
      </c>
      <c r="AA15" s="8">
        <f t="shared" si="9"/>
        <v>0</v>
      </c>
    </row>
    <row r="16" spans="1:27" ht="18" x14ac:dyDescent="0.25">
      <c r="A16" s="4"/>
      <c r="B16" s="22" t="e" vm="14">
        <v>#VALUE!</v>
      </c>
      <c r="C16" s="22" t="s">
        <v>13</v>
      </c>
      <c r="D16" s="5">
        <v>0.111</v>
      </c>
      <c r="E16" s="37">
        <f t="shared" si="1"/>
        <v>5550</v>
      </c>
      <c r="F16" s="7">
        <v>0</v>
      </c>
      <c r="G16" s="47">
        <f t="shared" si="0"/>
        <v>5550</v>
      </c>
      <c r="H16" s="25" t="s">
        <v>76</v>
      </c>
      <c r="I16" s="5">
        <v>0</v>
      </c>
      <c r="J16" s="50">
        <f t="shared" si="2"/>
        <v>0</v>
      </c>
      <c r="K16" s="10">
        <v>0</v>
      </c>
      <c r="L16" s="11">
        <f t="shared" si="3"/>
        <v>0</v>
      </c>
      <c r="M16" s="27"/>
      <c r="N16" s="4"/>
      <c r="O16" s="4"/>
      <c r="P16" s="4"/>
      <c r="Q16" s="4"/>
      <c r="R16" s="27"/>
      <c r="S16" s="4"/>
      <c r="T16" s="4"/>
      <c r="U16" s="4"/>
      <c r="V16" s="4"/>
      <c r="W16" s="25" t="s">
        <v>68</v>
      </c>
      <c r="X16" s="5">
        <v>0</v>
      </c>
      <c r="Y16" s="37">
        <f t="shared" si="8"/>
        <v>0</v>
      </c>
      <c r="Z16" s="7">
        <v>0</v>
      </c>
      <c r="AA16" s="8">
        <f t="shared" si="9"/>
        <v>0</v>
      </c>
    </row>
    <row r="17" spans="1:28" ht="18" x14ac:dyDescent="0.25">
      <c r="A17" s="4"/>
      <c r="B17" s="22" t="e" vm="15">
        <v>#VALUE!</v>
      </c>
      <c r="C17" s="22" t="s">
        <v>14</v>
      </c>
      <c r="D17" s="5">
        <v>0</v>
      </c>
      <c r="E17" s="37">
        <f t="shared" si="1"/>
        <v>0</v>
      </c>
      <c r="F17" s="7">
        <v>0</v>
      </c>
      <c r="G17" s="47">
        <f t="shared" si="0"/>
        <v>0</v>
      </c>
      <c r="H17" s="25" t="s">
        <v>77</v>
      </c>
      <c r="I17" s="5">
        <v>0</v>
      </c>
      <c r="J17" s="50">
        <f t="shared" si="2"/>
        <v>0</v>
      </c>
      <c r="K17" s="10">
        <v>0</v>
      </c>
      <c r="L17" s="11">
        <f t="shared" si="3"/>
        <v>0</v>
      </c>
      <c r="M17" s="27"/>
      <c r="N17" s="4"/>
      <c r="O17" s="4"/>
      <c r="P17" s="4"/>
      <c r="Q17" s="4"/>
      <c r="R17" s="27"/>
      <c r="S17" s="4"/>
      <c r="T17" s="4"/>
      <c r="U17" s="4"/>
      <c r="V17" s="4"/>
      <c r="W17" s="25" t="s">
        <v>69</v>
      </c>
      <c r="X17" s="5">
        <v>0</v>
      </c>
      <c r="Y17" s="37">
        <f t="shared" si="8"/>
        <v>0</v>
      </c>
      <c r="Z17" s="7">
        <v>0</v>
      </c>
      <c r="AA17" s="8">
        <f t="shared" si="9"/>
        <v>0</v>
      </c>
    </row>
    <row r="18" spans="1:28" ht="18.75" thickBot="1" x14ac:dyDescent="0.3">
      <c r="A18" s="4"/>
      <c r="B18" s="22" t="e" vm="16">
        <v>#VALUE!</v>
      </c>
      <c r="C18" s="22" t="s">
        <v>15</v>
      </c>
      <c r="D18" s="5">
        <v>0</v>
      </c>
      <c r="E18" s="37">
        <f t="shared" si="1"/>
        <v>0</v>
      </c>
      <c r="F18" s="7">
        <v>0</v>
      </c>
      <c r="G18" s="47">
        <f t="shared" si="0"/>
        <v>0</v>
      </c>
      <c r="H18" s="26" t="s">
        <v>78</v>
      </c>
      <c r="I18" s="12">
        <v>0.111</v>
      </c>
      <c r="J18" s="16">
        <f t="shared" si="2"/>
        <v>5550</v>
      </c>
      <c r="K18" s="17">
        <v>0</v>
      </c>
      <c r="L18" s="18">
        <f t="shared" si="3"/>
        <v>5550</v>
      </c>
      <c r="M18" s="27"/>
      <c r="N18" s="4"/>
      <c r="O18" s="4"/>
      <c r="P18" s="4"/>
      <c r="Q18" s="4"/>
      <c r="R18" s="27"/>
      <c r="S18" s="4"/>
      <c r="T18" s="4"/>
      <c r="U18" s="4"/>
      <c r="V18" s="4"/>
      <c r="W18" s="25" t="s">
        <v>70</v>
      </c>
      <c r="X18" s="5">
        <v>0</v>
      </c>
      <c r="Y18" s="37">
        <f t="shared" si="8"/>
        <v>0</v>
      </c>
      <c r="Z18" s="7">
        <v>0</v>
      </c>
      <c r="AA18" s="8">
        <f t="shared" si="9"/>
        <v>0</v>
      </c>
    </row>
    <row r="19" spans="1:28" ht="18.75" thickBot="1" x14ac:dyDescent="0.3">
      <c r="A19" s="4"/>
      <c r="B19" s="23" t="e" vm="17">
        <v>#VALUE!</v>
      </c>
      <c r="C19" s="23" t="s">
        <v>16</v>
      </c>
      <c r="D19" s="12">
        <v>5.3999999999999999E-2</v>
      </c>
      <c r="E19" s="13">
        <f t="shared" si="1"/>
        <v>2700</v>
      </c>
      <c r="F19" s="14">
        <v>0</v>
      </c>
      <c r="G19" s="15">
        <f t="shared" si="0"/>
        <v>2700</v>
      </c>
      <c r="H19" s="27"/>
      <c r="I19" s="19">
        <f>SUM(I3:I18)</f>
        <v>0.502</v>
      </c>
      <c r="J19" s="9"/>
      <c r="K19" s="20"/>
      <c r="L19" s="9"/>
      <c r="M19" s="43" t="s">
        <v>52</v>
      </c>
      <c r="N19" s="44"/>
      <c r="O19" s="44"/>
      <c r="P19" s="44"/>
      <c r="Q19" s="45"/>
      <c r="R19" s="27"/>
      <c r="S19" s="4"/>
      <c r="T19" s="4"/>
      <c r="U19" s="4"/>
      <c r="V19" s="4"/>
      <c r="W19" s="25" t="s">
        <v>71</v>
      </c>
      <c r="X19" s="5">
        <v>0</v>
      </c>
      <c r="Y19" s="37">
        <f t="shared" si="8"/>
        <v>0</v>
      </c>
      <c r="Z19" s="7">
        <v>0</v>
      </c>
      <c r="AA19" s="8">
        <f t="shared" si="9"/>
        <v>0</v>
      </c>
    </row>
    <row r="20" spans="1:28" ht="18" x14ac:dyDescent="0.25">
      <c r="D20" s="19"/>
      <c r="M20" s="21"/>
      <c r="N20" s="2" t="s">
        <v>44</v>
      </c>
      <c r="O20" s="2" t="s">
        <v>45</v>
      </c>
      <c r="P20" s="2" t="s">
        <v>46</v>
      </c>
      <c r="Q20" s="3" t="s">
        <v>48</v>
      </c>
      <c r="W20" s="25" t="s">
        <v>72</v>
      </c>
      <c r="X20" s="5">
        <v>0</v>
      </c>
      <c r="Y20" s="37">
        <f t="shared" ref="Y20:Y22" si="10">X20*$A$2</f>
        <v>0</v>
      </c>
      <c r="Z20" s="7">
        <v>0</v>
      </c>
      <c r="AA20" s="8">
        <f t="shared" ref="AA20:AA22" si="11">Y20-Z20</f>
        <v>0</v>
      </c>
    </row>
    <row r="21" spans="1:28" ht="18" x14ac:dyDescent="0.25">
      <c r="M21" s="25" t="s">
        <v>54</v>
      </c>
      <c r="N21" s="5">
        <v>0</v>
      </c>
      <c r="O21" s="6">
        <f>N21*$A$2</f>
        <v>0</v>
      </c>
      <c r="P21" s="7">
        <v>0</v>
      </c>
      <c r="Q21" s="8">
        <f>O21-P21</f>
        <v>0</v>
      </c>
      <c r="W21" s="25" t="s">
        <v>73</v>
      </c>
      <c r="X21" s="5">
        <v>0</v>
      </c>
      <c r="Y21" s="37">
        <f t="shared" si="10"/>
        <v>0</v>
      </c>
      <c r="Z21" s="7">
        <v>0</v>
      </c>
      <c r="AA21" s="8">
        <f t="shared" si="11"/>
        <v>0</v>
      </c>
    </row>
    <row r="22" spans="1:28" ht="18.75" thickBot="1" x14ac:dyDescent="0.3">
      <c r="M22" s="25" t="s">
        <v>33</v>
      </c>
      <c r="N22" s="5">
        <v>0</v>
      </c>
      <c r="O22" s="6">
        <f t="shared" ref="O22:O25" si="12">N22*$A$2</f>
        <v>0</v>
      </c>
      <c r="P22" s="7">
        <v>0</v>
      </c>
      <c r="Q22" s="8">
        <f t="shared" ref="Q22:Q25" si="13">O22-P22</f>
        <v>0</v>
      </c>
      <c r="W22" s="26" t="s">
        <v>74</v>
      </c>
      <c r="X22" s="12">
        <v>0</v>
      </c>
      <c r="Y22" s="13">
        <f t="shared" si="10"/>
        <v>0</v>
      </c>
      <c r="Z22" s="14">
        <v>0</v>
      </c>
      <c r="AA22" s="15">
        <f t="shared" si="11"/>
        <v>0</v>
      </c>
    </row>
    <row r="23" spans="1:28" ht="18" x14ac:dyDescent="0.25">
      <c r="C23" s="52" t="s">
        <v>79</v>
      </c>
      <c r="D23" s="34">
        <f>SUM(D3:D19)</f>
        <v>0.26</v>
      </c>
      <c r="M23" s="25" t="s">
        <v>34</v>
      </c>
      <c r="N23" s="5">
        <v>0</v>
      </c>
      <c r="O23" s="6">
        <f t="shared" si="12"/>
        <v>0</v>
      </c>
      <c r="P23" s="7">
        <v>0</v>
      </c>
      <c r="Q23" s="8">
        <f t="shared" si="13"/>
        <v>0</v>
      </c>
      <c r="W23" s="38"/>
      <c r="X23" s="34"/>
      <c r="Y23" s="39"/>
      <c r="Z23" s="35"/>
      <c r="AA23" s="39"/>
      <c r="AB23" s="40"/>
    </row>
    <row r="24" spans="1:28" ht="18" x14ac:dyDescent="0.25">
      <c r="C24" s="52" t="s">
        <v>80</v>
      </c>
      <c r="D24" s="34">
        <f>SUM(I3:I18)</f>
        <v>0.502</v>
      </c>
      <c r="M24" s="25" t="s">
        <v>35</v>
      </c>
      <c r="N24" s="5">
        <v>0</v>
      </c>
      <c r="O24" s="6">
        <f t="shared" si="12"/>
        <v>0</v>
      </c>
      <c r="P24" s="7">
        <v>0</v>
      </c>
      <c r="Q24" s="8">
        <f t="shared" si="13"/>
        <v>0</v>
      </c>
      <c r="W24" s="38"/>
      <c r="X24" s="34"/>
      <c r="Y24" s="39"/>
      <c r="Z24" s="35"/>
      <c r="AA24" s="39"/>
      <c r="AB24" s="40"/>
    </row>
    <row r="25" spans="1:28" ht="18.75" thickBot="1" x14ac:dyDescent="0.3">
      <c r="C25" s="52" t="s">
        <v>81</v>
      </c>
      <c r="D25" s="34">
        <f>SUM(N3:N9)</f>
        <v>0.184</v>
      </c>
      <c r="M25" s="26" t="s">
        <v>36</v>
      </c>
      <c r="N25" s="12">
        <v>0</v>
      </c>
      <c r="O25" s="13">
        <f t="shared" si="12"/>
        <v>0</v>
      </c>
      <c r="P25" s="14">
        <v>0</v>
      </c>
      <c r="Q25" s="15">
        <f t="shared" si="13"/>
        <v>0</v>
      </c>
    </row>
    <row r="26" spans="1:28" ht="18" x14ac:dyDescent="0.25">
      <c r="C26" s="52" t="s">
        <v>82</v>
      </c>
      <c r="D26" s="34">
        <f>SUM(S3:S8)</f>
        <v>5.3999999999999999E-2</v>
      </c>
    </row>
    <row r="27" spans="1:28" ht="18" x14ac:dyDescent="0.25">
      <c r="C27" s="52" t="s">
        <v>83</v>
      </c>
      <c r="D27" s="34">
        <f>SUM(X3:X22)</f>
        <v>0</v>
      </c>
    </row>
    <row r="28" spans="1:28" ht="18" x14ac:dyDescent="0.25">
      <c r="C28" s="52" t="s">
        <v>84</v>
      </c>
      <c r="D28" s="34">
        <f>A10</f>
        <v>0</v>
      </c>
    </row>
  </sheetData>
  <mergeCells count="6">
    <mergeCell ref="W1:AA1"/>
    <mergeCell ref="C1:G1"/>
    <mergeCell ref="H1:L1"/>
    <mergeCell ref="M1:Q1"/>
    <mergeCell ref="R1:V1"/>
    <mergeCell ref="M19:Q19"/>
  </mergeCells>
  <phoneticPr fontId="4" type="noConversion"/>
  <conditionalFormatting sqref="V3:V8 Q3:Q9 G3:G19 Q21:Q25 AA3:AA24 L3:L18"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Whiteside</dc:creator>
  <cp:lastModifiedBy>Monica Whiteside</cp:lastModifiedBy>
  <dcterms:created xsi:type="dcterms:W3CDTF">2025-07-01T02:24:53Z</dcterms:created>
  <dcterms:modified xsi:type="dcterms:W3CDTF">2025-07-05T02:50:55Z</dcterms:modified>
</cp:coreProperties>
</file>