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\Actual Drive Storage\HMM_Model\docs\"/>
    </mc:Choice>
  </mc:AlternateContent>
  <xr:revisionPtr revIDLastSave="0" documentId="13_ncr:1_{710CAD96-7DC3-49D6-B73B-4C041461A33E}" xr6:coauthVersionLast="47" xr6:coauthVersionMax="47" xr10:uidLastSave="{00000000-0000-0000-0000-000000000000}"/>
  <bookViews>
    <workbookView xWindow="-120" yWindow="-120" windowWidth="51840" windowHeight="21120" xr2:uid="{F9CD390B-0A01-47B7-BDF5-E6BC65E82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3" i="1" a="1"/>
  <c r="O3" i="1" s="1"/>
  <c r="A10" i="1"/>
  <c r="D28" i="1" s="1"/>
  <c r="D27" i="1"/>
  <c r="D26" i="1"/>
  <c r="D25" i="1"/>
  <c r="D23" i="1"/>
  <c r="L16" i="1"/>
  <c r="N16" i="1" s="1"/>
  <c r="L17" i="1"/>
  <c r="N17" i="1" s="1"/>
  <c r="L18" i="1"/>
  <c r="N18" i="1" s="1"/>
  <c r="AB4" i="1"/>
  <c r="AD4" i="1" s="1"/>
  <c r="AB5" i="1"/>
  <c r="AD5" i="1" s="1"/>
  <c r="AB6" i="1"/>
  <c r="AD6" i="1" s="1"/>
  <c r="AB7" i="1"/>
  <c r="AD7" i="1" s="1"/>
  <c r="AB8" i="1"/>
  <c r="AD8" i="1" s="1"/>
  <c r="AB9" i="1"/>
  <c r="AD9" i="1" s="1"/>
  <c r="AB10" i="1"/>
  <c r="AD10" i="1" s="1"/>
  <c r="AB11" i="1"/>
  <c r="AD11" i="1" s="1"/>
  <c r="AB12" i="1"/>
  <c r="AD12" i="1" s="1"/>
  <c r="AB13" i="1"/>
  <c r="AD13" i="1" s="1"/>
  <c r="AB14" i="1"/>
  <c r="AD14" i="1" s="1"/>
  <c r="AB15" i="1"/>
  <c r="AD15" i="1" s="1"/>
  <c r="AB16" i="1"/>
  <c r="AD16" i="1" s="1"/>
  <c r="AB17" i="1"/>
  <c r="AD17" i="1" s="1"/>
  <c r="AB18" i="1"/>
  <c r="AD18" i="1" s="1"/>
  <c r="AB19" i="1"/>
  <c r="AD19" i="1" s="1"/>
  <c r="AB22" i="1"/>
  <c r="AD22" i="1" s="1"/>
  <c r="AB21" i="1"/>
  <c r="AD21" i="1" s="1"/>
  <c r="AB20" i="1"/>
  <c r="AD20" i="1" s="1"/>
  <c r="AB3" i="1"/>
  <c r="AD3" i="1" s="1"/>
  <c r="R25" i="1"/>
  <c r="T25" i="1" s="1"/>
  <c r="R24" i="1"/>
  <c r="T24" i="1" s="1"/>
  <c r="R23" i="1"/>
  <c r="T23" i="1" s="1"/>
  <c r="R22" i="1"/>
  <c r="T22" i="1" s="1"/>
  <c r="R21" i="1"/>
  <c r="T21" i="1" s="1"/>
  <c r="W4" i="1"/>
  <c r="Y4" i="1" s="1"/>
  <c r="W5" i="1"/>
  <c r="Y5" i="1" s="1"/>
  <c r="W6" i="1"/>
  <c r="Y6" i="1" s="1"/>
  <c r="W7" i="1"/>
  <c r="Y7" i="1" s="1"/>
  <c r="W8" i="1"/>
  <c r="Y8" i="1" s="1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W3" i="1"/>
  <c r="Y3" i="1" s="1"/>
  <c r="R3" i="1"/>
  <c r="T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E4" i="1"/>
  <c r="G4" i="1" s="1"/>
  <c r="H4" i="1" s="1" a="1"/>
  <c r="H4" i="1" s="1"/>
  <c r="E5" i="1"/>
  <c r="G5" i="1" s="1"/>
  <c r="H5" i="1" s="1" a="1"/>
  <c r="H5" i="1" s="1"/>
  <c r="E6" i="1"/>
  <c r="G6" i="1" s="1"/>
  <c r="H6" i="1" s="1" a="1"/>
  <c r="H6" i="1" s="1"/>
  <c r="E7" i="1"/>
  <c r="G7" i="1" s="1"/>
  <c r="H7" i="1" s="1" a="1"/>
  <c r="H7" i="1" s="1"/>
  <c r="E8" i="1"/>
  <c r="G8" i="1" s="1"/>
  <c r="H8" i="1" s="1" a="1"/>
  <c r="H8" i="1" s="1"/>
  <c r="E9" i="1"/>
  <c r="G9" i="1" s="1"/>
  <c r="H9" i="1" s="1" a="1"/>
  <c r="H9" i="1" s="1"/>
  <c r="E10" i="1"/>
  <c r="G10" i="1" s="1"/>
  <c r="H10" i="1" s="1" a="1"/>
  <c r="H10" i="1" s="1"/>
  <c r="E11" i="1"/>
  <c r="G11" i="1" s="1"/>
  <c r="H11" i="1" s="1" a="1"/>
  <c r="H11" i="1" s="1"/>
  <c r="E12" i="1"/>
  <c r="G12" i="1" s="1"/>
  <c r="H12" i="1" s="1" a="1"/>
  <c r="H12" i="1" s="1"/>
  <c r="E13" i="1"/>
  <c r="G13" i="1" s="1"/>
  <c r="H13" i="1" s="1" a="1"/>
  <c r="H13" i="1" s="1"/>
  <c r="E14" i="1"/>
  <c r="G14" i="1" s="1"/>
  <c r="H14" i="1" s="1" a="1"/>
  <c r="H14" i="1" s="1"/>
  <c r="E15" i="1"/>
  <c r="G15" i="1" s="1"/>
  <c r="H15" i="1" s="1" a="1"/>
  <c r="H15" i="1" s="1"/>
  <c r="E16" i="1"/>
  <c r="G16" i="1" s="1"/>
  <c r="H16" i="1" s="1" a="1"/>
  <c r="H16" i="1" s="1"/>
  <c r="E17" i="1"/>
  <c r="G17" i="1" s="1"/>
  <c r="H17" i="1" s="1" a="1"/>
  <c r="H17" i="1" s="1"/>
  <c r="E18" i="1"/>
  <c r="G18" i="1" s="1"/>
  <c r="H18" i="1" s="1" a="1"/>
  <c r="H18" i="1" s="1"/>
  <c r="E19" i="1"/>
  <c r="G19" i="1" s="1"/>
  <c r="H19" i="1" s="1" a="1"/>
  <c r="H19" i="1" s="1"/>
  <c r="E3" i="1"/>
  <c r="G3" i="1" s="1"/>
  <c r="H3" i="1" s="1" a="1"/>
  <c r="H3" i="1" s="1"/>
  <c r="K3" i="1" l="1"/>
  <c r="L3" i="1" l="1"/>
  <c r="N3" i="1" s="1"/>
  <c r="D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8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</valueMetadata>
</metadata>
</file>

<file path=xl/sharedStrings.xml><?xml version="1.0" encoding="utf-8"?>
<sst xmlns="http://schemas.openxmlformats.org/spreadsheetml/2006/main" count="110" uniqueCount="87">
  <si>
    <t>Equities</t>
  </si>
  <si>
    <t>Bonds</t>
  </si>
  <si>
    <t>EFV</t>
  </si>
  <si>
    <t>EFG</t>
  </si>
  <si>
    <t>IWM</t>
  </si>
  <si>
    <t>SCZ</t>
  </si>
  <si>
    <t>EEMS</t>
  </si>
  <si>
    <t>IXN</t>
  </si>
  <si>
    <t>RXI</t>
  </si>
  <si>
    <t>IXP</t>
  </si>
  <si>
    <t>IXC</t>
  </si>
  <si>
    <t>MXI</t>
  </si>
  <si>
    <t>IXG</t>
  </si>
  <si>
    <t>EXI</t>
  </si>
  <si>
    <t>IXJ</t>
  </si>
  <si>
    <t>KXI</t>
  </si>
  <si>
    <t>JXI</t>
  </si>
  <si>
    <t>BND</t>
  </si>
  <si>
    <t>BNDX</t>
  </si>
  <si>
    <t>EMB</t>
  </si>
  <si>
    <t>LQD</t>
  </si>
  <si>
    <t>IBND</t>
  </si>
  <si>
    <t>CEMB</t>
  </si>
  <si>
    <t>HYG</t>
  </si>
  <si>
    <t>EMHY</t>
  </si>
  <si>
    <t>IEF</t>
  </si>
  <si>
    <t>TLT</t>
  </si>
  <si>
    <t>HYXU</t>
  </si>
  <si>
    <t>SHV</t>
  </si>
  <si>
    <t>SHY</t>
  </si>
  <si>
    <t>DBB</t>
  </si>
  <si>
    <t>DBA</t>
  </si>
  <si>
    <t>DBE</t>
  </si>
  <si>
    <t>IAU</t>
  </si>
  <si>
    <t>VNQ</t>
  </si>
  <si>
    <t>VNQI</t>
  </si>
  <si>
    <t>UUP</t>
  </si>
  <si>
    <t>Shorts (Inverse)</t>
  </si>
  <si>
    <t>SH</t>
  </si>
  <si>
    <t>PST</t>
  </si>
  <si>
    <t>TBT</t>
  </si>
  <si>
    <t>RWM</t>
  </si>
  <si>
    <t>EFZ</t>
  </si>
  <si>
    <t>EUM</t>
  </si>
  <si>
    <t>Weight</t>
  </si>
  <si>
    <t>New $</t>
  </si>
  <si>
    <t>Actual $</t>
  </si>
  <si>
    <t>Portfolio Value:</t>
  </si>
  <si>
    <t>DIFF</t>
  </si>
  <si>
    <t>CASH</t>
  </si>
  <si>
    <t>IUSG</t>
  </si>
  <si>
    <t>IUSV</t>
  </si>
  <si>
    <t>Real Assets - 401k</t>
  </si>
  <si>
    <t>Real Assets - Non 401k</t>
  </si>
  <si>
    <t>PDBC</t>
  </si>
  <si>
    <t>Stock 1</t>
  </si>
  <si>
    <t>Stock 2</t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</si>
  <si>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</si>
  <si>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</si>
  <si>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</si>
  <si>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</si>
  <si>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</si>
  <si>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</si>
  <si>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</si>
  <si>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</si>
  <si>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Stock 11</t>
  </si>
  <si>
    <t>Stock 12</t>
  </si>
  <si>
    <t>Stock 13</t>
  </si>
  <si>
    <t>Stock 14</t>
  </si>
  <si>
    <t>Stock 15</t>
  </si>
  <si>
    <t>Stock 16</t>
  </si>
  <si>
    <t>Stock 17</t>
  </si>
  <si>
    <t>Stock 18</t>
  </si>
  <si>
    <t>Stock 19</t>
  </si>
  <si>
    <t>Stock 20</t>
  </si>
  <si>
    <t>Stocks</t>
  </si>
  <si>
    <t>GOVT</t>
  </si>
  <si>
    <t>IGOV</t>
  </si>
  <si>
    <t>VWOB</t>
  </si>
  <si>
    <t>Equities:</t>
  </si>
  <si>
    <t>Bonds:</t>
  </si>
  <si>
    <t>Real Assets:</t>
  </si>
  <si>
    <t>Short:</t>
  </si>
  <si>
    <t>Stocks:</t>
  </si>
  <si>
    <t>Cash:</t>
  </si>
  <si>
    <t>Share Diff</t>
  </si>
  <si>
    <t>$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</si>
</sst>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10" fontId="2" fillId="2" borderId="0" xfId="2" applyNumberFormat="1" applyFont="1" applyFill="1" applyBorder="1" applyAlignment="1">
      <alignment horizontal="center"/>
    </xf>
    <xf numFmtId="44" fontId="3" fillId="0" borderId="0" xfId="0" applyNumberFormat="1" applyFont="1"/>
    <xf numFmtId="44" fontId="3" fillId="4" borderId="0" xfId="1" applyFont="1" applyFill="1" applyBorder="1"/>
    <xf numFmtId="44" fontId="3" fillId="3" borderId="5" xfId="0" applyNumberFormat="1" applyFont="1" applyFill="1" applyBorder="1"/>
    <xf numFmtId="44" fontId="2" fillId="0" borderId="0" xfId="0" applyNumberFormat="1" applyFont="1" applyAlignment="1">
      <alignment horizontal="center" vertical="center"/>
    </xf>
    <xf numFmtId="44" fontId="2" fillId="4" borderId="0" xfId="1" applyFont="1" applyFill="1" applyBorder="1" applyAlignment="1">
      <alignment horizontal="center" vertical="center"/>
    </xf>
    <xf numFmtId="10" fontId="2" fillId="2" borderId="7" xfId="2" applyNumberFormat="1" applyFont="1" applyFill="1" applyBorder="1" applyAlignment="1">
      <alignment horizontal="center"/>
    </xf>
    <xf numFmtId="44" fontId="3" fillId="0" borderId="7" xfId="0" applyNumberFormat="1" applyFont="1" applyBorder="1"/>
    <xf numFmtId="44" fontId="3" fillId="4" borderId="7" xfId="1" applyFont="1" applyFill="1" applyBorder="1"/>
    <xf numFmtId="44" fontId="3" fillId="3" borderId="8" xfId="0" applyNumberFormat="1" applyFont="1" applyFill="1" applyBorder="1"/>
    <xf numFmtId="44" fontId="2" fillId="0" borderId="7" xfId="0" applyNumberFormat="1" applyFont="1" applyBorder="1" applyAlignment="1">
      <alignment horizontal="center" vertical="center"/>
    </xf>
    <xf numFmtId="44" fontId="2" fillId="4" borderId="7" xfId="1" applyFont="1" applyFill="1" applyBorder="1" applyAlignment="1">
      <alignment horizontal="center" vertical="center"/>
    </xf>
    <xf numFmtId="9" fontId="2" fillId="0" borderId="0" xfId="2" applyFont="1" applyFill="1" applyBorder="1" applyAlignment="1">
      <alignment horizontal="center"/>
    </xf>
    <xf numFmtId="44" fontId="2" fillId="0" borderId="0" xfId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44" fontId="2" fillId="0" borderId="4" xfId="1" applyFont="1" applyBorder="1"/>
    <xf numFmtId="10" fontId="2" fillId="0" borderId="0" xfId="2" applyNumberFormat="1" applyFont="1" applyFill="1" applyBorder="1" applyAlignment="1">
      <alignment horizontal="center"/>
    </xf>
    <xf numFmtId="44" fontId="3" fillId="0" borderId="0" xfId="1" applyFont="1" applyFill="1" applyBorder="1"/>
    <xf numFmtId="0" fontId="2" fillId="0" borderId="0" xfId="0" applyFont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9" fontId="5" fillId="0" borderId="0" xfId="2" applyFont="1" applyFill="1" applyBorder="1" applyAlignment="1">
      <alignment horizontal="right" vertical="top"/>
    </xf>
    <xf numFmtId="10" fontId="5" fillId="0" borderId="0" xfId="2" applyNumberFormat="1" applyFont="1" applyFill="1" applyBorder="1" applyAlignment="1">
      <alignment horizontal="center"/>
    </xf>
    <xf numFmtId="0" fontId="5" fillId="0" borderId="1" xfId="0" applyFont="1" applyBorder="1"/>
    <xf numFmtId="44" fontId="5" fillId="0" borderId="6" xfId="1" applyFont="1" applyBorder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10" fontId="6" fillId="0" borderId="6" xfId="0" applyNumberFormat="1" applyFont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4" fontId="3" fillId="3" borderId="0" xfId="0" applyNumberFormat="1" applyFont="1" applyFill="1" applyBorder="1"/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4" fontId="3" fillId="0" borderId="0" xfId="0" applyNumberFormat="1" applyFont="1" applyBorder="1"/>
    <xf numFmtId="44" fontId="3" fillId="3" borderId="7" xfId="0" applyNumberFormat="1" applyFont="1" applyFill="1" applyBorder="1"/>
    <xf numFmtId="44" fontId="2" fillId="3" borderId="0" xfId="0" applyNumberFormat="1" applyFont="1" applyFill="1" applyBorder="1" applyAlignment="1">
      <alignment horizontal="center" vertical="center"/>
    </xf>
    <xf numFmtId="44" fontId="2" fillId="0" borderId="0" xfId="0" applyNumberFormat="1" applyFont="1" applyBorder="1" applyAlignment="1">
      <alignment horizontal="center" vertical="center"/>
    </xf>
    <xf numFmtId="2" fontId="3" fillId="3" borderId="0" xfId="0" applyNumberFormat="1" applyFont="1" applyFill="1" applyBorder="1"/>
    <xf numFmtId="2" fontId="3" fillId="3" borderId="8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44" fontId="2" fillId="3" borderId="7" xfId="0" applyNumberFormat="1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  <strike val="0"/>
        <color rgb="FF00B050"/>
      </font>
    </dxf>
    <dxf>
      <font>
        <b/>
        <i val="0"/>
        <strike val="0"/>
        <color rgb="FFEE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47-4B7C-A6F6-383264EFA7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47-4B7C-A6F6-383264EFA7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C47-4B7C-A6F6-383264EFA7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C47-4B7C-A6F6-383264EFA7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C47-4B7C-A6F6-383264EFA7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47-4B7C-A6F6-383264EFA7C4}"/>
              </c:ext>
            </c:extLst>
          </c:dPt>
          <c:dLbls>
            <c:dLbl>
              <c:idx val="0"/>
              <c:layout>
                <c:manualLayout>
                  <c:x val="9.1595109489922111E-2"/>
                  <c:y val="-0.1081158428018467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47-4B7C-A6F6-383264EFA7C4}"/>
                </c:ext>
              </c:extLst>
            </c:dLbl>
            <c:dLbl>
              <c:idx val="1"/>
              <c:layout>
                <c:manualLayout>
                  <c:x val="-0.27811605972394532"/>
                  <c:y val="2.760404497068428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47-4B7C-A6F6-383264EFA7C4}"/>
                </c:ext>
              </c:extLst>
            </c:dLbl>
            <c:dLbl>
              <c:idx val="2"/>
              <c:layout>
                <c:manualLayout>
                  <c:x val="-0.15987510020059131"/>
                  <c:y val="-0.110416179882737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47-4B7C-A6F6-383264EFA7C4}"/>
                </c:ext>
              </c:extLst>
            </c:dLbl>
            <c:dLbl>
              <c:idx val="3"/>
              <c:layout>
                <c:manualLayout>
                  <c:x val="-0.13822534704842798"/>
                  <c:y val="-9.20134832356142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47-4B7C-A6F6-383264EFA7C4}"/>
                </c:ext>
              </c:extLst>
            </c:dLbl>
            <c:dLbl>
              <c:idx val="4"/>
              <c:layout>
                <c:manualLayout>
                  <c:x val="0.12490242203171197"/>
                  <c:y val="-0.1035151686400660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47-4B7C-A6F6-383264EFA7C4}"/>
                </c:ext>
              </c:extLst>
            </c:dLbl>
            <c:dLbl>
              <c:idx val="5"/>
              <c:layout>
                <c:manualLayout>
                  <c:x val="-1.4988290643805437E-2"/>
                  <c:y val="-0.1035151686400660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47-4B7C-A6F6-383264EFA7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Sheet1!$C$23:$C$28</c:f>
              <c:strCache>
                <c:ptCount val="6"/>
                <c:pt idx="0">
                  <c:v>Equities:</c:v>
                </c:pt>
                <c:pt idx="1">
                  <c:v>Bonds:</c:v>
                </c:pt>
                <c:pt idx="2">
                  <c:v>Real Assets:</c:v>
                </c:pt>
                <c:pt idx="3">
                  <c:v>Short:</c:v>
                </c:pt>
                <c:pt idx="4">
                  <c:v>Stocks:</c:v>
                </c:pt>
                <c:pt idx="5">
                  <c:v>Cash:</c:v>
                </c:pt>
              </c:strCache>
            </c:strRef>
          </c:cat>
          <c:val>
            <c:numRef>
              <c:f>Sheet1!$D$23:$D$28</c:f>
              <c:numCache>
                <c:formatCode>0.00%</c:formatCode>
                <c:ptCount val="6"/>
                <c:pt idx="0">
                  <c:v>0.26</c:v>
                </c:pt>
                <c:pt idx="1">
                  <c:v>0.502</c:v>
                </c:pt>
                <c:pt idx="2">
                  <c:v>0.184</c:v>
                </c:pt>
                <c:pt idx="3">
                  <c:v>5.3999999999999999E-2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7-4B7C-A6F6-383264EFA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17858</xdr:colOff>
      <xdr:row>22</xdr:row>
      <xdr:rowOff>217883</xdr:rowOff>
    </xdr:from>
    <xdr:to>
      <xdr:col>11</xdr:col>
      <xdr:colOff>738186</xdr:colOff>
      <xdr:row>50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01FB1-9553-288E-00A9-4AC1587AA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9">
  <rv s="0">
    <v>https://www.bing.com/financeapi/forcetrigger?t=a1vvec&amp;q=XNAS%3aIUSG&amp;form=skydnc</v>
    <v>Learn more on Bing</v>
  </rv>
  <rv s="1">
    <v>en-US</v>
    <v>a1vvec</v>
    <v>268435456</v>
    <v>1</v>
    <v>Powered by Refinitiv</v>
    <v>0</v>
    <v>iShares:Core S&amp;P US Gr (XNAS:IUSG)</v>
    <v>2</v>
    <v>3</v>
    <v>Finance</v>
    <v>4</v>
    <v>151.82</v>
    <v>108.91</v>
    <v>0.99560000000000004</v>
    <v>1.59</v>
    <v>1.0589999999999999E-2</v>
    <v>USD</v>
    <v>Nasdaq Stock Market</v>
    <v>XNAS</v>
    <v>4.0000000000000002E-4</v>
    <v>151.82</v>
    <v>ETF</v>
    <v>45841.850743946095</v>
    <v>0</v>
    <v>150.69</v>
    <v>23425893478.880001</v>
    <v>iShares:Core S&amp;P US Gr</v>
    <v>150.69</v>
    <v>150.13999999999999</v>
    <v>151.72999999999999</v>
    <v>IUSG</v>
    <v>iShares:Core S&amp;P US Gr (XNAS:IUSG)</v>
    <v>355401</v>
    <v>437145</v>
  </rv>
  <rv s="2">
    <v>1</v>
  </rv>
  <rv s="0">
    <v>https://www.bing.com/financeapi/forcetrigger?t=a22xh7&amp;q=XNAS%3aSHV&amp;form=skydnc</v>
    <v>Learn more on Bing</v>
  </rv>
  <rv s="1">
    <v>en-US</v>
    <v>a22xh7</v>
    <v>268435456</v>
    <v>1</v>
    <v>Powered by Refinitiv</v>
    <v>0</v>
    <v>iShares:Sh Trs Bd ETF (XNAS:SHV)</v>
    <v>2</v>
    <v>3</v>
    <v>Finance</v>
    <v>4</v>
    <v>110.64</v>
    <v>109.91</v>
    <v>1.2035</v>
    <v>0.04</v>
    <v>3.634E-4</v>
    <v>USD</v>
    <v>Nasdaq Stock Market</v>
    <v>XNAS</v>
    <v>1.5E-3</v>
    <v>110.13</v>
    <v>ETF</v>
    <v>45841.86940091406</v>
    <v>3</v>
    <v>110.11</v>
    <v>20673158872.959999</v>
    <v>iShares:Sh Trs Bd ETF</v>
    <v>110.125</v>
    <v>110.07</v>
    <v>110.11</v>
    <v>SHV</v>
    <v>iShares:Sh Trs Bd ETF (XNAS:SHV)</v>
    <v>1596521</v>
    <v>2980289</v>
  </rv>
  <rv s="2">
    <v>4</v>
  </rv>
  <rv s="0">
    <v>https://www.bing.com/financeapi/forcetrigger?t=a1vvh7&amp;q=XNAS%3aIUSV&amp;form=skydnc</v>
    <v>Learn more on Bing</v>
  </rv>
  <rv s="1">
    <v>en-US</v>
    <v>a1vvh7</v>
    <v>268435456</v>
    <v>1</v>
    <v>Powered by Refinitiv</v>
    <v>0</v>
    <v>iShares:Core S&amp;P US Val (XNAS:IUSV)</v>
    <v>2</v>
    <v>3</v>
    <v>Finance</v>
    <v>4</v>
    <v>100.285</v>
    <v>80.14</v>
    <v>1.0129999999999999</v>
    <v>0.5</v>
    <v>5.2170000000000003E-3</v>
    <v>USD</v>
    <v>Nasdaq Stock Market</v>
    <v>XNAS</v>
    <v>4.0000000000000002E-4</v>
    <v>96.49</v>
    <v>ETF</v>
    <v>45841.851699421095</v>
    <v>6</v>
    <v>95.96</v>
    <v>20904088107.860001</v>
    <v>iShares:Core S&amp;P US Val</v>
    <v>95.96</v>
    <v>95.84</v>
    <v>96.34</v>
    <v>IUSV</v>
    <v>iShares:Core S&amp;P US Val (XNAS:IUSV)</v>
    <v>297460</v>
    <v>574503</v>
  </rv>
  <rv s="2">
    <v>7</v>
  </rv>
  <rv s="0">
    <v>https://www.bing.com/financeapi/forcetrigger?t=a22xmw&amp;q=XNAS%3aSHY&amp;form=skydnc</v>
    <v>Learn more on Bing</v>
  </rv>
  <rv s="1">
    <v>en-US</v>
    <v>a22xmw</v>
    <v>268435456</v>
    <v>1</v>
    <v>Powered by Refinitiv</v>
    <v>0</v>
    <v>iShares:1-3 Trs Bd ETF (XNAS:SHY)</v>
    <v>2</v>
    <v>3</v>
    <v>Finance</v>
    <v>4</v>
    <v>83.3</v>
    <v>81.41</v>
    <v>1.0313000000000001</v>
    <v>-0.09</v>
    <v>-1.091E-3</v>
    <v>USD</v>
    <v>Nasdaq Stock Market</v>
    <v>XNAS</v>
    <v>1.5E-3</v>
    <v>82.43</v>
    <v>ETF</v>
    <v>45841.839426099221</v>
    <v>9</v>
    <v>82.38</v>
    <v>23975554985.849998</v>
    <v>iShares:1-3 Trs Bd ETF</v>
    <v>82.42</v>
    <v>82.5</v>
    <v>82.41</v>
    <v>SHY</v>
    <v>iShares:1-3 Trs Bd ETF (XNAS:SHY)</v>
    <v>2781537</v>
    <v>3253957</v>
  </rv>
  <rv s="2">
    <v>10</v>
  </rv>
  <rv s="0">
    <v>https://www.bing.com/financeapi/forcetrigger?t=a1rqkr&amp;q=BATS%3aEFG&amp;form=skydnc</v>
    <v>Learn more on Bing</v>
  </rv>
  <rv s="1">
    <v>en-US</v>
    <v>a1rqkr</v>
    <v>268435456</v>
    <v>1</v>
    <v>Powered by Refinitiv</v>
    <v>0</v>
    <v>iShares:MSCI EAFE Gro (BATS:EFG)</v>
    <v>2</v>
    <v>3</v>
    <v>Finance</v>
    <v>5</v>
    <v>112.18</v>
    <v>88.66</v>
    <v>0.89080000000000004</v>
    <v>-0.21</v>
    <v>-1.8809999999999999E-3</v>
    <v>USD</v>
    <v>CBOE BZX Exchange</v>
    <v>BATS</v>
    <v>3.5999999999999999E-3</v>
    <v>111.6</v>
    <v>ETF</v>
    <v>45841.875018448438</v>
    <v>12</v>
    <v>111.21</v>
    <v>13178144921.200001</v>
    <v>iShares:MSCI EAFE Gro</v>
    <v>111.25</v>
    <v>111.62</v>
    <v>111.41</v>
    <v>EFG</v>
    <v>iShares:MSCI EAFE Gro (BATS:EFG)</v>
    <v>337458</v>
    <v>706471</v>
  </rv>
  <rv s="2">
    <v>13</v>
  </rv>
  <rv s="0">
    <v>https://www.bing.com/financeapi/forcetrigger?t=a1oopr&amp;q=XNAS%3aBND&amp;form=skydnc</v>
    <v>Learn more on Bing</v>
  </rv>
  <rv s="1">
    <v>en-US</v>
    <v>a1oopr</v>
    <v>268435456</v>
    <v>1</v>
    <v>Powered by Refinitiv</v>
    <v>0</v>
    <v>Vanguard Tot Bd;ETF (XNAS:BND)</v>
    <v>2</v>
    <v>3</v>
    <v>Finance</v>
    <v>4</v>
    <v>75.67</v>
    <v>71.1023</v>
    <v>0.98550000000000004</v>
    <v>-0.18</v>
    <v>-2.457E-3</v>
    <v>USD</v>
    <v>Nasdaq Stock Market</v>
    <v>XNAS</v>
    <v>2.9999999999999997E-4</v>
    <v>73.17</v>
    <v>ETF</v>
    <v>45841.873810126563</v>
    <v>15</v>
    <v>73.040000000000006</v>
    <v>131369426028.83</v>
    <v>Vanguard Tot Bd;ETF</v>
    <v>73.13</v>
    <v>73.260000000000005</v>
    <v>73.08</v>
    <v>BND</v>
    <v>Vanguard Tot Bd;ETF (XNAS:BND)</v>
    <v>6428422</v>
    <v>6898741</v>
  </rv>
  <rv s="2">
    <v>16</v>
  </rv>
  <rv s="0">
    <v>https://www.bing.com/financeapi/forcetrigger?t=a1rrec&amp;q=BATS%3aEFV&amp;form=skydnc</v>
    <v>Learn more on Bing</v>
  </rv>
  <rv s="1">
    <v>en-US</v>
    <v>a1rrec</v>
    <v>268435456</v>
    <v>1</v>
    <v>Powered by Refinitiv</v>
    <v>0</v>
    <v>iShares:MSCI EAFE Val (BATS:EFV)</v>
    <v>2</v>
    <v>3</v>
    <v>Finance</v>
    <v>5</v>
    <v>64.69</v>
    <v>51.045000000000002</v>
    <v>0.90559999999999996</v>
    <v>0.06</v>
    <v>9.390999999999999E-4</v>
    <v>USD</v>
    <v>CBOE BZX Exchange</v>
    <v>BATS</v>
    <v>3.3E-3</v>
    <v>64.09</v>
    <v>ETF</v>
    <v>45841.875018008592</v>
    <v>18</v>
    <v>63.87</v>
    <v>26008981758.490002</v>
    <v>iShares:MSCI EAFE Val</v>
    <v>63.95</v>
    <v>63.89</v>
    <v>63.95</v>
    <v>EFV</v>
    <v>iShares:MSCI EAFE Val (BATS:EFV)</v>
    <v>1398040</v>
    <v>3098711</v>
  </rv>
  <rv s="2">
    <v>19</v>
  </rv>
  <rv s="0">
    <v>https://www.bing.com/financeapi/forcetrigger?t=a1oovh&amp;q=XNAS%3aBNDX&amp;form=skydnc</v>
    <v>Learn more on Bing</v>
  </rv>
  <rv s="1">
    <v>en-US</v>
    <v>a1oovh</v>
    <v>268435456</v>
    <v>1</v>
    <v>Powered by Refinitiv</v>
    <v>0</v>
    <v>Vanguard Tot Itl BI;ETF (XNAS:BNDX)</v>
    <v>2</v>
    <v>3</v>
    <v>Finance</v>
    <v>4</v>
    <v>50.6999</v>
    <v>48.29</v>
    <v>0.97619999999999996</v>
    <v>0.08</v>
    <v>1.6230000000000001E-3</v>
    <v>USD</v>
    <v>Nasdaq Stock Market</v>
    <v>XNAS</v>
    <v>7.000000000000001E-4</v>
    <v>49.38</v>
    <v>ETF</v>
    <v>45841.838589328123</v>
    <v>21</v>
    <v>49.31</v>
    <v>67518027682.480003</v>
    <v>Vanguard Tot Itl BI;ETF</v>
    <v>49.31</v>
    <v>49.29</v>
    <v>49.37</v>
    <v>BNDX</v>
    <v>Vanguard Tot Itl BI;ETF (XNAS:BNDX)</v>
    <v>3923535</v>
    <v>3827572</v>
  </rv>
  <rv s="2">
    <v>22</v>
  </rv>
  <rv s="0">
    <v>https://www.bing.com/financeapi/forcetrigger?t=a1vxfr&amp;q=ARCX%3aIWM&amp;form=skydnc</v>
    <v>Learn more on Bing</v>
  </rv>
  <rv s="1">
    <v>en-US</v>
    <v>a1vxfr</v>
    <v>268435456</v>
    <v>1</v>
    <v>Powered by Refinitiv</v>
    <v>0</v>
    <v>iShares:Russ 2000 ETF (ARCX:IWM)</v>
    <v>2</v>
    <v>3</v>
    <v>Finance</v>
    <v>4</v>
    <v>244.98</v>
    <v>171.73</v>
    <v>0.99939999999999996</v>
    <v>2.0499999999999998</v>
    <v>9.2750000000000003E-3</v>
    <v>USD</v>
    <v>NYSE Arca</v>
    <v>ARCX</v>
    <v>1.9E-3</v>
    <v>223.33</v>
    <v>ETF</v>
    <v>45841.875001180466</v>
    <v>24</v>
    <v>221.77</v>
    <v>63275401704.989998</v>
    <v>iShares:Russ 2000 ETF</v>
    <v>222.01</v>
    <v>221.03</v>
    <v>223.08</v>
    <v>IWM</v>
    <v>iShares:Russ 2000 ETF (ARCX:IWM)</v>
    <v>23515741</v>
    <v>34272874</v>
  </rv>
  <rv s="2">
    <v>25</v>
  </rv>
  <rv s="0">
    <v>https://www.bing.com/financeapi/forcetrigger?t=a1rvsm&amp;q=XNAS%3aEMB&amp;form=skydnc</v>
    <v>Learn more on Bing</v>
  </rv>
  <rv s="1">
    <v>en-US</v>
    <v>a1rvsm</v>
    <v>268435456</v>
    <v>1</v>
    <v>Powered by Refinitiv</v>
    <v>0</v>
    <v>iShares:JPM USD EM Bd (XNAS:EMB)</v>
    <v>2</v>
    <v>3</v>
    <v>Finance</v>
    <v>4</v>
    <v>93.702200000000005</v>
    <v>84.78</v>
    <v>1.1073</v>
    <v>0.16</v>
    <v>1.7330000000000002E-3</v>
    <v>USD</v>
    <v>Nasdaq Stock Market</v>
    <v>XNAS</v>
    <v>3.9000000000000003E-3</v>
    <v>92.58</v>
    <v>ETF</v>
    <v>45841.839403853905</v>
    <v>27</v>
    <v>92.19</v>
    <v>13685120238.15</v>
    <v>iShares:JPM USD EM Bd</v>
    <v>92.25</v>
    <v>92.33</v>
    <v>92.49</v>
    <v>EMB</v>
    <v>iShares:JPM USD EM Bd (XNAS:EMB)</v>
    <v>3216935</v>
    <v>6360992</v>
  </rv>
  <rv s="2">
    <v>28</v>
  </rv>
  <rv s="0">
    <v>https://www.bing.com/financeapi/forcetrigger?t=a22pbh&amp;q=XNAS%3aSCZ&amp;form=skydnc</v>
    <v>Learn more on Bing</v>
  </rv>
  <rv s="1">
    <v>en-US</v>
    <v>a22pbh</v>
    <v>268435456</v>
    <v>1</v>
    <v>Powered by Refinitiv</v>
    <v>0</v>
    <v>iShares:MSCI EAFE Sm-Cp (XNAS:SCZ)</v>
    <v>2</v>
    <v>3</v>
    <v>Finance</v>
    <v>4</v>
    <v>73.094999999999999</v>
    <v>56.64</v>
    <v>1.0254000000000001</v>
    <v>0.25</v>
    <v>3.4350000000000001E-3</v>
    <v>USD</v>
    <v>Nasdaq Stock Market</v>
    <v>XNAS</v>
    <v>4.0000000000000001E-3</v>
    <v>73.094999999999999</v>
    <v>ETF</v>
    <v>45841.814363240628</v>
    <v>30</v>
    <v>72.84</v>
    <v>10452215272.639999</v>
    <v>iShares:MSCI EAFE Sm-Cp</v>
    <v>72.84</v>
    <v>72.77</v>
    <v>73.02</v>
    <v>SCZ</v>
    <v>iShares:MSCI EAFE Sm-Cp (XNAS:SCZ)</v>
    <v>411007</v>
    <v>989125</v>
  </rv>
  <rv s="2">
    <v>31</v>
  </rv>
  <rv s="0">
    <v>https://www.bing.com/financeapi/forcetrigger?t=a1x43m&amp;q=ARCX%3aLQD&amp;form=skydnc</v>
    <v>Learn more on Bing</v>
  </rv>
  <rv s="1">
    <v>en-US</v>
    <v>a1x43m</v>
    <v>268435456</v>
    <v>1</v>
    <v>Powered by Refinitiv</v>
    <v>0</v>
    <v>iShares:iBoxx $IG Corp (ARCX:LQD)</v>
    <v>2</v>
    <v>3</v>
    <v>Finance</v>
    <v>4</v>
    <v>114.07</v>
    <v>103.45</v>
    <v>1.2708999999999999</v>
    <v>-0.26</v>
    <v>-2.3779999999999999E-3</v>
    <v>USD</v>
    <v>NYSE Arca</v>
    <v>ARCX</v>
    <v>1.4000000000000002E-3</v>
    <v>109.28</v>
    <v>ETF</v>
    <v>45841.875000022657</v>
    <v>33</v>
    <v>108.98</v>
    <v>29955109160.880001</v>
    <v>iShares:iBoxx $IG Corp</v>
    <v>109.15</v>
    <v>109.32</v>
    <v>109.06</v>
    <v>LQD</v>
    <v>iShares:iBoxx $IG Corp (ARCX:LQD)</v>
    <v>17340488</v>
    <v>27967093</v>
  </rv>
  <rv s="2">
    <v>34</v>
  </rv>
  <rv s="0">
    <v>https://www.bing.com/financeapi/forcetrigger?t=a1rp4c&amp;q=ARCX%3aEEMS&amp;form=skydnc</v>
    <v>Learn more on Bing</v>
  </rv>
  <rv s="1">
    <v>en-US</v>
    <v>a1rp4c</v>
    <v>268435456</v>
    <v>1</v>
    <v>Powered by Refinitiv</v>
    <v>0</v>
    <v>iShares:MSCI Em Mkt SC (ARCX:EEMS)</v>
    <v>2</v>
    <v>3</v>
    <v>Finance</v>
    <v>4</v>
    <v>65.308499999999995</v>
    <v>50.0501</v>
    <v>0.84419999999999995</v>
    <v>0.63</v>
    <v>9.7429999999999999E-3</v>
    <v>USD</v>
    <v>NYSE Arca</v>
    <v>ARCX</v>
    <v>7.3000000000000001E-3</v>
    <v>65.308499999999995</v>
    <v>ETF</v>
    <v>45841.875001168752</v>
    <v>36</v>
    <v>64.95</v>
    <v>380317743.18000001</v>
    <v>iShares:MSCI Em Mkt SC</v>
    <v>64.95</v>
    <v>64.66</v>
    <v>65.290000000000006</v>
    <v>EEMS</v>
    <v>iShares:MSCI Em Mkt SC (ARCX:EEMS)</v>
    <v>5472</v>
    <v>31065</v>
  </rv>
  <rv s="2">
    <v>37</v>
  </rv>
  <rv s="0">
    <v>https://www.bing.com/financeapi/forcetrigger?t=a1v7bh&amp;q=ARCX%3aIBND&amp;form=skydnc</v>
    <v>Learn more on Bing</v>
  </rv>
  <rv s="1">
    <v>en-US</v>
    <v>a1v7bh</v>
    <v>268435456</v>
    <v>1</v>
    <v>Powered by Refinitiv</v>
    <v>0</v>
    <v>SPDR Bbg Intl Corp Bd (ARCX:IBND)</v>
    <v>2</v>
    <v>3</v>
    <v>Finance</v>
    <v>4</v>
    <v>32.67</v>
    <v>27.69</v>
    <v>0.873</v>
    <v>0</v>
    <v>0</v>
    <v>USD</v>
    <v>NYSE Arca</v>
    <v>ARCX</v>
    <v>5.0000000000000001E-3</v>
    <v>32.658999999999999</v>
    <v>ETF</v>
    <v>45841.875000057815</v>
    <v>39</v>
    <v>32.42</v>
    <v>378592906.51999998</v>
    <v>SPDR Bbg Intl Corp Bd</v>
    <v>32.42</v>
    <v>32.47</v>
    <v>32.47</v>
    <v>IBND</v>
    <v>SPDR Bbg Intl Corp Bd (ARCX:IBND)</v>
    <v>43946</v>
    <v>155980</v>
  </rv>
  <rv s="2">
    <v>40</v>
  </rv>
  <rv s="0">
    <v>https://www.bing.com/financeapi/forcetrigger?t=a1vyhw&amp;q=ARCX%3aIXN&amp;form=skydnc</v>
    <v>Learn more on Bing</v>
  </rv>
  <rv s="1">
    <v>en-US</v>
    <v>a1vyhw</v>
    <v>268435456</v>
    <v>1</v>
    <v>Powered by Refinitiv</v>
    <v>0</v>
    <v>iShares:Glbl Tech (ARCX:IXN)</v>
    <v>2</v>
    <v>3</v>
    <v>Finance</v>
    <v>4</v>
    <v>93.689899999999994</v>
    <v>63.58</v>
    <v>1.0019</v>
    <v>0.97</v>
    <v>1.0502000000000001E-2</v>
    <v>USD</v>
    <v>NYSE Arca</v>
    <v>ARCX</v>
    <v>3.9000000000000003E-3</v>
    <v>93.689899999999994</v>
    <v>ETF</v>
    <v>45841.875000022657</v>
    <v>42</v>
    <v>92.68</v>
    <v>5530670662.96</v>
    <v>iShares:Glbl Tech</v>
    <v>92.68</v>
    <v>92.36</v>
    <v>93.33</v>
    <v>IXN</v>
    <v>iShares:Glbl Tech (ARCX:IXN)</v>
    <v>222738</v>
    <v>163389</v>
  </rv>
  <rv s="2">
    <v>43</v>
  </rv>
  <rv s="0">
    <v>https://www.bing.com/financeapi/forcetrigger?t=a1pgqh&amp;q=BATS%3aCEMB&amp;form=skydnc</v>
    <v>Learn more on Bing</v>
  </rv>
  <rv s="1">
    <v>en-US</v>
    <v>a1pgqh</v>
    <v>268435456</v>
    <v>1</v>
    <v>Powered by Refinitiv</v>
    <v>0</v>
    <v>iShares:JPM EM Corp Bd (BATS:CEMB)</v>
    <v>2</v>
    <v>3</v>
    <v>Finance</v>
    <v>5</v>
    <v>46.15</v>
    <v>43.28</v>
    <v>0.73109999999999997</v>
    <v>0.01</v>
    <v>2.2100000000000001E-4</v>
    <v>USD</v>
    <v>CBOE BZX Exchange</v>
    <v>BATS</v>
    <v>5.0000000000000001E-3</v>
    <v>45.26</v>
    <v>ETF</v>
    <v>45841.875013367971</v>
    <v>45</v>
    <v>45.17</v>
    <v>379810041.29000002</v>
    <v>iShares:JPM EM Corp Bd</v>
    <v>45.17</v>
    <v>45.25</v>
    <v>45.26</v>
    <v>CEMB</v>
    <v>iShares:JPM EM Corp Bd (BATS:CEMB)</v>
    <v>46080</v>
    <v>29367</v>
  </rv>
  <rv s="2">
    <v>46</v>
  </rv>
  <rv s="0">
    <v>https://www.bing.com/financeapi/forcetrigger?t=a22dec&amp;q=ARCX%3aRXI&amp;form=skydnc</v>
    <v>Learn more on Bing</v>
  </rv>
  <rv s="1">
    <v>en-US</v>
    <v>a22dec</v>
    <v>268435456</v>
    <v>1</v>
    <v>Powered by Refinitiv</v>
    <v>0</v>
    <v>iShares:Glbl Con Disc (ARCX:RXI)</v>
    <v>2</v>
    <v>3</v>
    <v>Finance</v>
    <v>4</v>
    <v>196.42</v>
    <v>145.9</v>
    <v>0.83350000000000002</v>
    <v>0.2228</v>
    <v>1.17E-3</v>
    <v>USD</v>
    <v>NYSE Arca</v>
    <v>ARCX</v>
    <v>4.0000000000000001E-3</v>
    <v>190.58279999999999</v>
    <v>ETF</v>
    <v>45841.875001180466</v>
    <v>48</v>
    <v>190.54</v>
    <v>254232732.65000001</v>
    <v>iShares:Glbl Con Disc</v>
    <v>190.54</v>
    <v>190.36</v>
    <v>190.58279999999999</v>
    <v>RXI</v>
    <v>iShares:Glbl Con Disc (ARCX:RXI)</v>
    <v>1226</v>
    <v>4848</v>
  </rv>
  <rv s="2">
    <v>49</v>
  </rv>
  <rv s="0">
    <v>https://www.bing.com/financeapi/forcetrigger?t=a1v1r7&amp;q=ARCX%3aHYG&amp;form=skydnc</v>
    <v>Learn more on Bing</v>
  </rv>
  <rv s="1">
    <v>en-US</v>
    <v>a1v1r7</v>
    <v>268435456</v>
    <v>1</v>
    <v>Powered by Refinitiv</v>
    <v>0</v>
    <v>iShares:iBoxx $HY Corp (ARCX:HYG)</v>
    <v>2</v>
    <v>3</v>
    <v>Finance</v>
    <v>4</v>
    <v>80.67</v>
    <v>75.08</v>
    <v>1.0838000000000001</v>
    <v>0.05</v>
    <v>6.2250000000000001E-4</v>
    <v>USD</v>
    <v>NYSE Arca</v>
    <v>ARCX</v>
    <v>4.8999999999999998E-3</v>
    <v>80.385000000000005</v>
    <v>ETF</v>
    <v>45841.875000046093</v>
    <v>51</v>
    <v>80.260000000000005</v>
    <v>17748842610.57</v>
    <v>iShares:iBoxx $HY Corp</v>
    <v>80.3</v>
    <v>80.319999999999993</v>
    <v>80.37</v>
    <v>HYG</v>
    <v>iShares:iBoxx $HY Corp (ARCX:HYG)</v>
    <v>19749999</v>
    <v>35257306</v>
  </rv>
  <rv s="2">
    <v>52</v>
  </rv>
  <rv s="0">
    <v>https://www.bing.com/financeapi/forcetrigger?t=a1vykr&amp;q=ARCX%3aIXP&amp;form=skydnc</v>
    <v>Learn more on Bing</v>
  </rv>
  <rv s="1">
    <v>en-US</v>
    <v>a1vykr</v>
    <v>268435456</v>
    <v>1</v>
    <v>Powered by Refinitiv</v>
    <v>0</v>
    <v>iShares:Glbl Comm Svcs (ARCX:IXP)</v>
    <v>2</v>
    <v>3</v>
    <v>Finance</v>
    <v>4</v>
    <v>112.51</v>
    <v>82.18</v>
    <v>0.74860000000000004</v>
    <v>0.28999999999999998</v>
    <v>2.6040000000000004E-3</v>
    <v>USD</v>
    <v>NYSE Arca</v>
    <v>ARCX</v>
    <v>4.0000000000000001E-3</v>
    <v>111.64</v>
    <v>ETF</v>
    <v>45841.875001122658</v>
    <v>54</v>
    <v>111.34</v>
    <v>538498562.48000002</v>
    <v>iShares:Glbl Comm Svcs</v>
    <v>111.62</v>
    <v>111.35</v>
    <v>111.64</v>
    <v>IXP</v>
    <v>iShares:Glbl Comm Svcs (ARCX:IXP)</v>
    <v>4645</v>
    <v>44571</v>
  </rv>
  <rv s="2">
    <v>55</v>
  </rv>
  <rv s="0">
    <v>https://www.bing.com/financeapi/forcetrigger?t=a1v32w&amp;q=BATS%3aHYXU&amp;form=skydnc</v>
    <v>Learn more on Bing</v>
  </rv>
  <rv s="1">
    <v>en-US</v>
    <v>a1v32w</v>
    <v>268435456</v>
    <v>1</v>
    <v>Powered by Refinitiv</v>
    <v>0</v>
    <v>iShares:Internatl HY Bd (BATS:HYXU)</v>
    <v>2</v>
    <v>3</v>
    <v>Finance</v>
    <v>5</v>
    <v>55.1</v>
    <v>45.76</v>
    <v>1.2275</v>
    <v>-0.06</v>
    <v>-1.0889999999999999E-3</v>
    <v>USD</v>
    <v>CBOE BZX Exchange</v>
    <v>BATS</v>
    <v>4.0000000000000001E-3</v>
    <v>55.1</v>
    <v>ETF</v>
    <v>45841.875031921096</v>
    <v>57</v>
    <v>54.94</v>
    <v>49117437.090000004</v>
    <v>iShares:Internatl HY Bd</v>
    <v>55.1</v>
    <v>55.08</v>
    <v>55.02</v>
    <v>HYXU</v>
    <v>iShares:Internatl HY Bd (BATS:HYXU)</v>
    <v>11575</v>
    <v>10902</v>
  </rv>
  <rv s="2">
    <v>58</v>
  </rv>
  <rv s="0">
    <v>https://www.bing.com/financeapi/forcetrigger?t=a1vy9c&amp;q=ARCX%3aIXC&amp;form=skydnc</v>
    <v>Learn more on Bing</v>
  </rv>
  <rv s="1">
    <v>en-US</v>
    <v>a1vy9c</v>
    <v>268435456</v>
    <v>1</v>
    <v>Powered by Refinitiv</v>
    <v>0</v>
    <v>iShares:Glbl Energy (ARCX:IXC)</v>
    <v>2</v>
    <v>3</v>
    <v>Finance</v>
    <v>4</v>
    <v>43.29</v>
    <v>33.89</v>
    <v>0.99780000000000002</v>
    <v>0</v>
    <v>0</v>
    <v>USD</v>
    <v>NYSE Arca</v>
    <v>ARCX</v>
    <v>4.0000000000000001E-3</v>
    <v>40.24</v>
    <v>ETF</v>
    <v>45841.875000034372</v>
    <v>60</v>
    <v>40.08</v>
    <v>1729483357.02</v>
    <v>iShares:Glbl Energy</v>
    <v>40.15</v>
    <v>40.15</v>
    <v>40.15</v>
    <v>IXC</v>
    <v>iShares:Glbl Energy (ARCX:IXC)</v>
    <v>205405</v>
    <v>454262</v>
  </rv>
  <rv s="2">
    <v>61</v>
  </rv>
  <rv s="0">
    <v>https://www.bing.com/financeapi/forcetrigger?t=a1rwxm&amp;q=BATS%3aEMHY&amp;form=skydnc</v>
    <v>Learn more on Bing</v>
  </rv>
  <rv s="1">
    <v>en-US</v>
    <v>a1rwxm</v>
    <v>268435456</v>
    <v>1</v>
    <v>Powered by Refinitiv</v>
    <v>0</v>
    <v>iShares:JPM EM Hi Yld Bd (BATS:EMHY)</v>
    <v>2</v>
    <v>3</v>
    <v>Finance</v>
    <v>5</v>
    <v>39.07</v>
    <v>35.784999999999997</v>
    <v>0.95230000000000004</v>
    <v>0.12</v>
    <v>3.0959999999999998E-3</v>
    <v>USD</v>
    <v>CBOE BZX Exchange</v>
    <v>BATS</v>
    <v>5.0000000000000001E-3</v>
    <v>38.909999999999997</v>
    <v>ETF</v>
    <v>45841.875022418753</v>
    <v>63</v>
    <v>38.76</v>
    <v>434276730.26999998</v>
    <v>iShares:JPM EM Hi Yld Bd</v>
    <v>38.76</v>
    <v>38.76</v>
    <v>38.880000000000003</v>
    <v>EMHY</v>
    <v>iShares:JPM EM Hi Yld Bd (BATS:EMHY)</v>
    <v>16864</v>
    <v>57244</v>
  </rv>
  <rv s="2">
    <v>64</v>
  </rv>
  <rv s="0">
    <v>https://www.bing.com/financeapi/forcetrigger?t=a1y6vh&amp;q=ARCX%3aMXI&amp;form=skydnc</v>
    <v>Learn more on Bing</v>
  </rv>
  <rv s="1">
    <v>en-US</v>
    <v>a1y6vh</v>
    <v>268435456</v>
    <v>1</v>
    <v>Powered by Refinitiv</v>
    <v>0</v>
    <v>iShares:Glbl Materials (ARCX:MXI)</v>
    <v>2</v>
    <v>3</v>
    <v>Finance</v>
    <v>4</v>
    <v>94.38</v>
    <v>71.015000000000001</v>
    <v>0.96199999999999997</v>
    <v>-0.14710000000000001</v>
    <v>-1.6750000000000001E-3</v>
    <v>USD</v>
    <v>NYSE Arca</v>
    <v>ARCX</v>
    <v>3.9000000000000003E-3</v>
    <v>87.93</v>
    <v>ETF</v>
    <v>45841.875000034372</v>
    <v>66</v>
    <v>87.67</v>
    <v>222393986.11000001</v>
    <v>iShares:Glbl Materials</v>
    <v>87.93</v>
    <v>87.817099999999996</v>
    <v>87.67</v>
    <v>MXI</v>
    <v>iShares:Glbl Materials (ARCX:MXI)</v>
    <v>4629</v>
    <v>7557</v>
  </rv>
  <rv s="2">
    <v>67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(XNAS:IEF)</v>
    <v>2</v>
    <v>3</v>
    <v>Finance</v>
    <v>4</v>
    <v>99.18</v>
    <v>91.08</v>
    <v>1.1986000000000001</v>
    <v>-0.33</v>
    <v>-3.4699999999999996E-3</v>
    <v>USD</v>
    <v>Nasdaq Stock Market</v>
    <v>XNAS</v>
    <v>1.5E-3</v>
    <v>94.86</v>
    <v>ETF</v>
    <v>45841.861515983597</v>
    <v>69</v>
    <v>94.635000000000005</v>
    <v>34991153010.519997</v>
    <v>iShares:7-10 Trs Bd</v>
    <v>94.8</v>
    <v>95.09</v>
    <v>94.76</v>
    <v>IEF</v>
    <v>iShares:7-10 Trs Bd (XNAS:IEF)</v>
    <v>7398883</v>
    <v>8162986</v>
  </rv>
  <rv s="2">
    <v>70</v>
  </rv>
  <rv s="0">
    <v>https://www.bing.com/financeapi/forcetrigger?t=a1vyc7&amp;q=ARCX%3aIXG&amp;form=skydnc</v>
    <v>Learn more on Bing</v>
  </rv>
  <rv s="1">
    <v>en-US</v>
    <v>a1vyc7</v>
    <v>268435456</v>
    <v>1</v>
    <v>Powered by Refinitiv</v>
    <v>0</v>
    <v>iShares:Glbl Financials (ARCX:IXG)</v>
    <v>2</v>
    <v>3</v>
    <v>Finance</v>
    <v>4</v>
    <v>112.2242</v>
    <v>82.6</v>
    <v>0.97030000000000005</v>
    <v>0.90880000000000005</v>
    <v>8.1740000000000007E-3</v>
    <v>USD</v>
    <v>NYSE Arca</v>
    <v>ARCX</v>
    <v>4.0999999999999995E-3</v>
    <v>112.2242</v>
    <v>ETF</v>
    <v>45841.87500115703</v>
    <v>72</v>
    <v>111.49</v>
    <v>527139109.95999998</v>
    <v>iShares:Glbl Financials</v>
    <v>111.49</v>
    <v>111.18819999999999</v>
    <v>112.09699999999999</v>
    <v>IXG</v>
    <v>iShares:Glbl Financials (ARCX:IXG)</v>
    <v>3959</v>
    <v>15707</v>
  </rv>
  <rv s="2">
    <v>73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101.64</v>
    <v>83.295000000000002</v>
    <v>1.0688</v>
    <v>-0.61</v>
    <v>-6.9649999999999998E-3</v>
    <v>USD</v>
    <v>Nasdaq Stock Market</v>
    <v>XNAS</v>
    <v>1.5E-3</v>
    <v>87.29</v>
    <v>ETF</v>
    <v>45841.873756284374</v>
    <v>75</v>
    <v>86.85</v>
    <v>48945400501.349998</v>
    <v>iShares:20+ Trs Bd ETF</v>
    <v>87.165000000000006</v>
    <v>87.58</v>
    <v>86.97</v>
    <v>TLT</v>
    <v>iShares:20+ Trs Bd ETF (XNAS:TLT)</v>
    <v>26729101</v>
    <v>39419697</v>
  </rv>
  <rv s="2">
    <v>76</v>
  </rv>
  <rv s="0">
    <v>https://www.bing.com/financeapi/forcetrigger?t=a1shxm&amp;q=ARCX%3aEXI&amp;form=skydnc</v>
    <v>Learn more on Bing</v>
  </rv>
  <rv s="1">
    <v>en-US</v>
    <v>a1shxm</v>
    <v>268435456</v>
    <v>1</v>
    <v>Powered by Refinitiv</v>
    <v>0</v>
    <v>iShares:Glbl Industrials (ARCX:EXI)</v>
    <v>2</v>
    <v>3</v>
    <v>Finance</v>
    <v>4</v>
    <v>166.16</v>
    <v>127.05</v>
    <v>0.93589999999999995</v>
    <v>0.5</v>
    <v>3.0249999999999999E-3</v>
    <v>USD</v>
    <v>NYSE Arca</v>
    <v>ARCX</v>
    <v>3.9000000000000003E-3</v>
    <v>166.16</v>
    <v>ETF</v>
    <v>45841.875000010936</v>
    <v>78</v>
    <v>165.5</v>
    <v>949777609.61000001</v>
    <v>iShares:Glbl Industrials</v>
    <v>165.5</v>
    <v>165.31</v>
    <v>165.81</v>
    <v>EXI</v>
    <v>iShares:Glbl Industrials (ARCX:EXI)</v>
    <v>79259</v>
    <v>29453</v>
  </rv>
  <rv s="2">
    <v>79</v>
  </rv>
  <rv s="0">
    <v>https://www.bing.com/financeapi/forcetrigger?t=a1u477&amp;q=BATS%3aGOVT&amp;form=skydnc</v>
    <v>Learn more on Bing</v>
  </rv>
  <rv s="1">
    <v>en-US</v>
    <v>a1u477</v>
    <v>268435456</v>
    <v>1</v>
    <v>Powered by Refinitiv</v>
    <v>0</v>
    <v>iShares:US Treasury Bond (BATS:GOVT)</v>
    <v>2</v>
    <v>3</v>
    <v>Finance</v>
    <v>5</v>
    <v>23.689</v>
    <v>22.23</v>
    <v>0.88759999999999994</v>
    <v>-0.06</v>
    <v>-2.627E-3</v>
    <v>USD</v>
    <v>CBOE BZX Exchange</v>
    <v>BATS</v>
    <v>5.0000000000000001E-4</v>
    <v>22.8</v>
    <v>ETF</v>
    <v>45841.875029594528</v>
    <v>81</v>
    <v>22.76</v>
    <v>27551902585.279999</v>
    <v>iShares:US Treasury Bond</v>
    <v>22.79</v>
    <v>22.84</v>
    <v>22.78</v>
    <v>GOVT</v>
    <v>iShares:US Treasury Bond (BATS:GOVT)</v>
    <v>6171454</v>
    <v>9143840</v>
  </rv>
  <rv s="2">
    <v>82</v>
  </rv>
  <rv s="0">
    <v>https://www.bing.com/financeapi/forcetrigger?t=a1vyf2&amp;q=ARCX%3aIXJ&amp;form=skydnc</v>
    <v>Learn more on Bing</v>
  </rv>
  <rv s="1">
    <v>en-US</v>
    <v>a1vyf2</v>
    <v>268435456</v>
    <v>1</v>
    <v>Powered by Refinitiv</v>
    <v>0</v>
    <v>iShares:Glbl HealthCare (ARCX:IXJ)</v>
    <v>2</v>
    <v>3</v>
    <v>Finance</v>
    <v>4</v>
    <v>101.30500000000001</v>
    <v>80.680999999999997</v>
    <v>0.97860000000000003</v>
    <v>-0.18</v>
    <v>-2.081E-3</v>
    <v>USD</v>
    <v>NYSE Arca</v>
    <v>ARCX</v>
    <v>4.0000000000000001E-3</v>
    <v>86.54</v>
    <v>ETF</v>
    <v>45841.875000022657</v>
    <v>84</v>
    <v>86.08</v>
    <v>3754328855.6100001</v>
    <v>iShares:Glbl HealthCare</v>
    <v>86.54</v>
    <v>86.49</v>
    <v>86.31</v>
    <v>IXJ</v>
    <v>iShares:Glbl HealthCare (ARCX:IXJ)</v>
    <v>62516</v>
    <v>179543</v>
  </rv>
  <rv s="2">
    <v>85</v>
  </rv>
  <rv s="0">
    <v>https://www.bing.com/financeapi/forcetrigger?t=a1ve9c&amp;q=XNAS%3aIGOV&amp;form=skydnc</v>
    <v>Learn more on Bing</v>
  </rv>
  <rv s="1">
    <v>en-US</v>
    <v>a1ve9c</v>
    <v>268435456</v>
    <v>1</v>
    <v>Powered by Refinitiv</v>
    <v>0</v>
    <v>iShares:Itl Trs Bd (XNAS:IGOV)</v>
    <v>2</v>
    <v>3</v>
    <v>Finance</v>
    <v>4</v>
    <v>43.33</v>
    <v>37.299999999999997</v>
    <v>0.93710000000000004</v>
    <v>-0.04</v>
    <v>-9.2869999999999997E-4</v>
    <v>USD</v>
    <v>Nasdaq Stock Market</v>
    <v>XNAS</v>
    <v>3.4999999999999996E-3</v>
    <v>43.07</v>
    <v>ETF</v>
    <v>45841.870283981247</v>
    <v>87</v>
    <v>42.9</v>
    <v>1209512469.77</v>
    <v>iShares:Itl Trs Bd</v>
    <v>43.07</v>
    <v>43.07</v>
    <v>43.03</v>
    <v>IGOV</v>
    <v>iShares:Itl Trs Bd (XNAS:IGOV)</v>
    <v>267387</v>
    <v>466808</v>
  </rv>
  <rv s="2">
    <v>88</v>
  </rv>
  <rv s="0">
    <v>https://www.bing.com/financeapi/forcetrigger?t=a1wpjc&amp;q=ARCX%3aKXI&amp;form=skydnc</v>
    <v>Learn more on Bing</v>
  </rv>
  <rv s="1">
    <v>en-US</v>
    <v>a1wpjc</v>
    <v>268435456</v>
    <v>1</v>
    <v>Powered by Refinitiv</v>
    <v>0</v>
    <v>iShares:Glbl Con Staples (ARCX:KXI)</v>
    <v>2</v>
    <v>3</v>
    <v>Finance</v>
    <v>4</v>
    <v>67.47</v>
    <v>58.34</v>
    <v>0.95220000000000005</v>
    <v>0.03</v>
    <v>4.5469999999999994E-4</v>
    <v>USD</v>
    <v>NYSE Arca</v>
    <v>ARCX</v>
    <v>4.0000000000000001E-3</v>
    <v>66.075000000000003</v>
    <v>ETF</v>
    <v>45841.875000034372</v>
    <v>90</v>
    <v>65.8</v>
    <v>856595533.98000002</v>
    <v>iShares:Glbl Con Staples</v>
    <v>65.97</v>
    <v>65.98</v>
    <v>66.010000000000005</v>
    <v>KXI</v>
    <v>iShares:Glbl Con Staples (ARCX:KXI)</v>
    <v>34749</v>
    <v>78105</v>
  </rv>
  <rv s="2">
    <v>91</v>
  </rv>
  <rv s="0">
    <v>https://www.bing.com/financeapi/forcetrigger?t=a25nkr&amp;q=XNAS%3aVWOB&amp;form=skydnc</v>
    <v>Learn more on Bing</v>
  </rv>
  <rv s="1">
    <v>en-US</v>
    <v>a25nkr</v>
    <v>268435456</v>
    <v>1</v>
    <v>Powered by Refinitiv</v>
    <v>0</v>
    <v>Vanguard EM G B;ETF (XNAS:VWOB)</v>
    <v>2</v>
    <v>3</v>
    <v>Finance</v>
    <v>4</v>
    <v>66.647599999999997</v>
    <v>60.905000000000001</v>
    <v>1.0858000000000001</v>
    <v>0.06</v>
    <v>9.2050000000000009E-4</v>
    <v>USD</v>
    <v>Nasdaq Stock Market</v>
    <v>XNAS</v>
    <v>1.5E-3</v>
    <v>65.305000000000007</v>
    <v>ETF</v>
    <v>45841.838592117965</v>
    <v>93</v>
    <v>65.099599999999995</v>
    <v>5200391640.3199997</v>
    <v>Vanguard EM G B;ETF</v>
    <v>65.11</v>
    <v>65.180000000000007</v>
    <v>65.239999999999995</v>
    <v>VWOB</v>
    <v>Vanguard EM G B;ETF (XNAS:VWOB)</v>
    <v>308360</v>
    <v>406780</v>
  </rv>
  <rv s="2">
    <v>94</v>
  </rv>
  <rv s="0">
    <v>https://www.bing.com/financeapi/forcetrigger?t=a1wddm&amp;q=ARCX%3aJXI&amp;form=skydnc</v>
    <v>Learn more on Bing</v>
  </rv>
  <rv s="1">
    <v>en-US</v>
    <v>a1wddm</v>
    <v>268435456</v>
    <v>1</v>
    <v>Powered by Refinitiv</v>
    <v>0</v>
    <v>iShares:Glbl Utilities (ARCX:JXI)</v>
    <v>2</v>
    <v>3</v>
    <v>Finance</v>
    <v>4</v>
    <v>74.31</v>
    <v>60.495699999999999</v>
    <v>0.97099999999999997</v>
    <v>0.34870000000000001</v>
    <v>4.7460000000000002E-3</v>
    <v>USD</v>
    <v>NYSE Arca</v>
    <v>ARCX</v>
    <v>3.9000000000000003E-3</v>
    <v>73.89</v>
    <v>ETF</v>
    <v>45841.875001180466</v>
    <v>96</v>
    <v>73.459999999999994</v>
    <v>187766460.78999999</v>
    <v>iShares:Glbl Utilities</v>
    <v>73.47</v>
    <v>73.48</v>
    <v>73.828699999999998</v>
    <v>JXI</v>
    <v>iShares:Glbl Utilities (ARCX:JXI)</v>
    <v>5702</v>
    <v>12453</v>
  </rv>
  <rv s="2">
    <v>97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</spb>
    <spb s="4">
      <v>Delayed 15 minutes</v>
      <v>from previous close</v>
      <v>Source: Nasdaq</v>
      <v>from previous close</v>
      <v>GMT</v>
    </spb>
    <spb s="5">
      <v>BATS BZX Real-Time Last Price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EA2D-A99D-466C-9550-F90D9897FACD}">
  <dimension ref="A1:AD28"/>
  <sheetViews>
    <sheetView tabSelected="1" zoomScale="80" zoomScaleNormal="80" workbookViewId="0">
      <selection activeCell="X18" sqref="X18"/>
    </sheetView>
  </sheetViews>
  <sheetFormatPr defaultRowHeight="15" x14ac:dyDescent="0.25"/>
  <cols>
    <col min="1" max="1" width="25.7109375" customWidth="1"/>
    <col min="2" max="2" width="25.7109375" hidden="1" customWidth="1"/>
    <col min="3" max="3" width="20.7109375" style="21" customWidth="1"/>
    <col min="4" max="8" width="20.7109375" customWidth="1"/>
    <col min="9" max="9" width="20.7109375" style="23" hidden="1" customWidth="1"/>
    <col min="10" max="10" width="20.7109375" style="23" customWidth="1"/>
    <col min="11" max="15" width="20.7109375" customWidth="1"/>
    <col min="16" max="16" width="20.7109375" style="23" customWidth="1"/>
    <col min="17" max="20" width="20.7109375" customWidth="1"/>
    <col min="21" max="21" width="20.7109375" style="23" customWidth="1"/>
    <col min="22" max="30" width="20.7109375" customWidth="1"/>
  </cols>
  <sheetData>
    <row r="1" spans="1:30" ht="21" thickBot="1" x14ac:dyDescent="0.35">
      <c r="A1" s="39" t="s">
        <v>47</v>
      </c>
      <c r="B1" s="24"/>
      <c r="C1" s="47" t="s">
        <v>0</v>
      </c>
      <c r="D1" s="48"/>
      <c r="E1" s="48"/>
      <c r="F1" s="48"/>
      <c r="G1" s="48"/>
      <c r="H1" s="29"/>
      <c r="I1" s="54" t="s">
        <v>1</v>
      </c>
      <c r="J1" s="54"/>
      <c r="K1" s="54"/>
      <c r="L1" s="54"/>
      <c r="M1" s="54"/>
      <c r="N1" s="54"/>
      <c r="O1" s="55"/>
      <c r="P1" s="45" t="s">
        <v>53</v>
      </c>
      <c r="Q1" s="45"/>
      <c r="R1" s="45"/>
      <c r="S1" s="45"/>
      <c r="T1" s="46"/>
      <c r="U1" s="47" t="s">
        <v>37</v>
      </c>
      <c r="V1" s="48"/>
      <c r="W1" s="48"/>
      <c r="X1" s="48"/>
      <c r="Y1" s="49"/>
      <c r="Z1" s="47" t="s">
        <v>75</v>
      </c>
      <c r="AA1" s="48"/>
      <c r="AB1" s="48"/>
      <c r="AC1" s="48"/>
      <c r="AD1" s="49"/>
    </row>
    <row r="2" spans="1:30" ht="21" thickBot="1" x14ac:dyDescent="0.35">
      <c r="A2" s="40">
        <v>50000</v>
      </c>
      <c r="B2" s="25"/>
      <c r="C2" s="18"/>
      <c r="D2" s="56" t="s">
        <v>44</v>
      </c>
      <c r="E2" s="56" t="s">
        <v>45</v>
      </c>
      <c r="F2" s="56" t="s">
        <v>46</v>
      </c>
      <c r="G2" s="56" t="s">
        <v>86</v>
      </c>
      <c r="H2" s="56" t="s">
        <v>85</v>
      </c>
      <c r="I2" s="51"/>
      <c r="J2" s="63"/>
      <c r="K2" s="64" t="s">
        <v>44</v>
      </c>
      <c r="L2" s="64" t="s">
        <v>45</v>
      </c>
      <c r="M2" s="64" t="s">
        <v>46</v>
      </c>
      <c r="N2" s="64" t="s">
        <v>48</v>
      </c>
      <c r="O2" s="65"/>
      <c r="P2" s="28"/>
      <c r="Q2" s="1" t="s">
        <v>44</v>
      </c>
      <c r="R2" s="1" t="s">
        <v>45</v>
      </c>
      <c r="S2" s="1" t="s">
        <v>46</v>
      </c>
      <c r="T2" s="2" t="s">
        <v>48</v>
      </c>
      <c r="U2" s="18"/>
      <c r="V2" s="1" t="s">
        <v>44</v>
      </c>
      <c r="W2" s="1" t="s">
        <v>45</v>
      </c>
      <c r="X2" s="1" t="s">
        <v>46</v>
      </c>
      <c r="Y2" s="2" t="s">
        <v>48</v>
      </c>
      <c r="Z2" s="18"/>
      <c r="AA2" s="1" t="s">
        <v>44</v>
      </c>
      <c r="AB2" s="1" t="s">
        <v>45</v>
      </c>
      <c r="AC2" s="1" t="s">
        <v>46</v>
      </c>
      <c r="AD2" s="2" t="s">
        <v>48</v>
      </c>
    </row>
    <row r="3" spans="1:30" ht="20.25" x14ac:dyDescent="0.3">
      <c r="A3" s="41"/>
      <c r="B3" s="19" t="e" vm="1">
        <v>#VALUE!</v>
      </c>
      <c r="C3" s="30" t="s">
        <v>50</v>
      </c>
      <c r="D3" s="4">
        <v>0</v>
      </c>
      <c r="E3" s="57">
        <f>D3*$A$2</f>
        <v>0</v>
      </c>
      <c r="F3" s="6">
        <v>0</v>
      </c>
      <c r="G3" s="50">
        <f>E3-F3</f>
        <v>0</v>
      </c>
      <c r="H3" s="61" cm="1">
        <f t="array" aca="1" ref="H3" ca="1">G3/_FV(B3,"Price")</f>
        <v>0</v>
      </c>
      <c r="I3" s="52" t="e" vm="2">
        <v>#VALUE!</v>
      </c>
      <c r="J3" s="32" t="s">
        <v>28</v>
      </c>
      <c r="K3" s="4">
        <f>A10</f>
        <v>0</v>
      </c>
      <c r="L3" s="60">
        <f>K3*$A$2</f>
        <v>0</v>
      </c>
      <c r="M3" s="9">
        <v>0</v>
      </c>
      <c r="N3" s="59">
        <f>L3-M3</f>
        <v>0</v>
      </c>
      <c r="O3" s="66" cm="1">
        <f t="array" aca="1" ref="O3" ca="1">N3/_FV(I3,"Price")</f>
        <v>0</v>
      </c>
      <c r="P3" s="35" t="s">
        <v>30</v>
      </c>
      <c r="Q3" s="4">
        <v>0</v>
      </c>
      <c r="R3" s="5">
        <f>Q3*$A$2</f>
        <v>0</v>
      </c>
      <c r="S3" s="6">
        <v>0</v>
      </c>
      <c r="T3" s="7">
        <f>R3-S3</f>
        <v>0</v>
      </c>
      <c r="U3" s="33" t="s">
        <v>38</v>
      </c>
      <c r="V3" s="4">
        <v>0</v>
      </c>
      <c r="W3" s="5">
        <f>V3*$A$2</f>
        <v>0</v>
      </c>
      <c r="X3" s="6">
        <v>0</v>
      </c>
      <c r="Y3" s="7">
        <f>W3-X3</f>
        <v>0</v>
      </c>
      <c r="Z3" s="33" t="s">
        <v>55</v>
      </c>
      <c r="AA3" s="4">
        <v>0</v>
      </c>
      <c r="AB3" s="5">
        <f>AA3*$A$2</f>
        <v>0</v>
      </c>
      <c r="AC3" s="6">
        <v>0</v>
      </c>
      <c r="AD3" s="7">
        <f>AB3-AC3</f>
        <v>0</v>
      </c>
    </row>
    <row r="4" spans="1:30" ht="20.25" x14ac:dyDescent="0.3">
      <c r="A4" s="41"/>
      <c r="B4" s="19" t="e" vm="3">
        <v>#VALUE!</v>
      </c>
      <c r="C4" s="30" t="s">
        <v>51</v>
      </c>
      <c r="D4" s="4">
        <v>0</v>
      </c>
      <c r="E4" s="57">
        <f t="shared" ref="E4:E19" si="0">D4*$A$2</f>
        <v>0</v>
      </c>
      <c r="F4" s="6">
        <v>0</v>
      </c>
      <c r="G4" s="50">
        <f>E4-F4</f>
        <v>0</v>
      </c>
      <c r="H4" s="61" cm="1">
        <f t="array" aca="1" ref="H4" ca="1">G4/_FV(B4,"Price")</f>
        <v>0</v>
      </c>
      <c r="I4" s="52" t="e" vm="4">
        <v>#VALUE!</v>
      </c>
      <c r="J4" s="32" t="s">
        <v>29</v>
      </c>
      <c r="K4" s="4">
        <v>0</v>
      </c>
      <c r="L4" s="60">
        <f t="shared" ref="L4:L18" si="1">K4*$A$2</f>
        <v>0</v>
      </c>
      <c r="M4" s="9">
        <v>0</v>
      </c>
      <c r="N4" s="59">
        <f t="shared" ref="N4:N18" si="2">L4-M4</f>
        <v>0</v>
      </c>
      <c r="O4" s="66" cm="1">
        <f t="array" aca="1" ref="O4" ca="1">N4/_FV(I4,"Price")</f>
        <v>0</v>
      </c>
      <c r="P4" s="35" t="s">
        <v>31</v>
      </c>
      <c r="Q4" s="4">
        <v>0.111</v>
      </c>
      <c r="R4" s="5">
        <f t="shared" ref="R4:R9" si="3">Q4*$A$2</f>
        <v>5550</v>
      </c>
      <c r="S4" s="6">
        <v>0</v>
      </c>
      <c r="T4" s="7">
        <f t="shared" ref="T4:T9" si="4">R4-S4</f>
        <v>5550</v>
      </c>
      <c r="U4" s="33" t="s">
        <v>39</v>
      </c>
      <c r="V4" s="4">
        <v>0</v>
      </c>
      <c r="W4" s="5">
        <f t="shared" ref="W4:W8" si="5">V4*$A$2</f>
        <v>0</v>
      </c>
      <c r="X4" s="6">
        <v>0</v>
      </c>
      <c r="Y4" s="7">
        <f t="shared" ref="Y4:Y8" si="6">W4-X4</f>
        <v>0</v>
      </c>
      <c r="Z4" s="33" t="s">
        <v>56</v>
      </c>
      <c r="AA4" s="4">
        <v>0</v>
      </c>
      <c r="AB4" s="5">
        <f t="shared" ref="AB4:AB19" si="7">AA4*$A$2</f>
        <v>0</v>
      </c>
      <c r="AC4" s="6">
        <v>0</v>
      </c>
      <c r="AD4" s="7">
        <f t="shared" ref="AD4:AD19" si="8">AB4-AC4</f>
        <v>0</v>
      </c>
    </row>
    <row r="5" spans="1:30" ht="20.25" x14ac:dyDescent="0.3">
      <c r="A5" s="41"/>
      <c r="B5" s="19" t="e" vm="5">
        <v>#VALUE!</v>
      </c>
      <c r="C5" s="30" t="s">
        <v>3</v>
      </c>
      <c r="D5" s="4">
        <v>0</v>
      </c>
      <c r="E5" s="57">
        <f t="shared" si="0"/>
        <v>0</v>
      </c>
      <c r="F5" s="6"/>
      <c r="G5" s="50">
        <f>E5-F5</f>
        <v>0</v>
      </c>
      <c r="H5" s="61" cm="1">
        <f t="array" aca="1" ref="H5" ca="1">G5/_FV(B5,"Price")</f>
        <v>0</v>
      </c>
      <c r="I5" s="53" t="e" vm="6">
        <v>#VALUE!</v>
      </c>
      <c r="J5" s="33" t="s">
        <v>17</v>
      </c>
      <c r="K5" s="4">
        <v>0</v>
      </c>
      <c r="L5" s="60">
        <f t="shared" si="1"/>
        <v>0</v>
      </c>
      <c r="M5" s="9">
        <v>0</v>
      </c>
      <c r="N5" s="59">
        <f t="shared" si="2"/>
        <v>0</v>
      </c>
      <c r="O5" s="66" cm="1">
        <f t="array" aca="1" ref="O5" ca="1">N5/_FV(I5,"Price")</f>
        <v>0</v>
      </c>
      <c r="P5" s="35" t="s">
        <v>32</v>
      </c>
      <c r="Q5" s="4">
        <v>0</v>
      </c>
      <c r="R5" s="5">
        <f t="shared" si="3"/>
        <v>0</v>
      </c>
      <c r="S5" s="6">
        <v>0</v>
      </c>
      <c r="T5" s="7">
        <f t="shared" si="4"/>
        <v>0</v>
      </c>
      <c r="U5" s="33" t="s">
        <v>40</v>
      </c>
      <c r="V5" s="4">
        <v>5.3999999999999999E-2</v>
      </c>
      <c r="W5" s="5">
        <f t="shared" si="5"/>
        <v>2700</v>
      </c>
      <c r="X5" s="6">
        <v>0</v>
      </c>
      <c r="Y5" s="7">
        <f t="shared" si="6"/>
        <v>2700</v>
      </c>
      <c r="Z5" s="33" t="s">
        <v>57</v>
      </c>
      <c r="AA5" s="4">
        <v>0</v>
      </c>
      <c r="AB5" s="5">
        <f t="shared" si="7"/>
        <v>0</v>
      </c>
      <c r="AC5" s="6">
        <v>0</v>
      </c>
      <c r="AD5" s="7">
        <f t="shared" si="8"/>
        <v>0</v>
      </c>
    </row>
    <row r="6" spans="1:30" ht="20.25" x14ac:dyDescent="0.3">
      <c r="A6" s="41"/>
      <c r="B6" s="19" t="e" vm="7">
        <v>#VALUE!</v>
      </c>
      <c r="C6" s="30" t="s">
        <v>2</v>
      </c>
      <c r="D6" s="4">
        <v>0</v>
      </c>
      <c r="E6" s="57">
        <f t="shared" si="0"/>
        <v>0</v>
      </c>
      <c r="F6" s="6">
        <v>0</v>
      </c>
      <c r="G6" s="50">
        <f>E6-F6</f>
        <v>0</v>
      </c>
      <c r="H6" s="61" cm="1">
        <f t="array" aca="1" ref="H6" ca="1">G6/_FV(B6,"Price")</f>
        <v>0</v>
      </c>
      <c r="I6" s="53" t="e" vm="8">
        <v>#VALUE!</v>
      </c>
      <c r="J6" s="33" t="s">
        <v>18</v>
      </c>
      <c r="K6" s="4">
        <v>0</v>
      </c>
      <c r="L6" s="60">
        <f t="shared" si="1"/>
        <v>0</v>
      </c>
      <c r="M6" s="9">
        <v>0</v>
      </c>
      <c r="N6" s="59">
        <f t="shared" si="2"/>
        <v>0</v>
      </c>
      <c r="O6" s="66" cm="1">
        <f t="array" aca="1" ref="O6" ca="1">N6/_FV(I6,"Price")</f>
        <v>0</v>
      </c>
      <c r="P6" s="35" t="s">
        <v>33</v>
      </c>
      <c r="Q6" s="4">
        <v>0</v>
      </c>
      <c r="R6" s="5">
        <f t="shared" si="3"/>
        <v>0</v>
      </c>
      <c r="S6" s="6">
        <v>0</v>
      </c>
      <c r="T6" s="7">
        <f t="shared" si="4"/>
        <v>0</v>
      </c>
      <c r="U6" s="33" t="s">
        <v>41</v>
      </c>
      <c r="V6" s="4">
        <v>0</v>
      </c>
      <c r="W6" s="5">
        <f t="shared" si="5"/>
        <v>0</v>
      </c>
      <c r="X6" s="6">
        <v>0</v>
      </c>
      <c r="Y6" s="7">
        <f t="shared" si="6"/>
        <v>0</v>
      </c>
      <c r="Z6" s="33" t="s">
        <v>58</v>
      </c>
      <c r="AA6" s="4">
        <v>0</v>
      </c>
      <c r="AB6" s="5">
        <f t="shared" si="7"/>
        <v>0</v>
      </c>
      <c r="AC6" s="6">
        <v>0</v>
      </c>
      <c r="AD6" s="7">
        <f t="shared" si="8"/>
        <v>0</v>
      </c>
    </row>
    <row r="7" spans="1:30" ht="20.25" x14ac:dyDescent="0.3">
      <c r="A7" s="41"/>
      <c r="B7" s="19" t="e" vm="9">
        <v>#VALUE!</v>
      </c>
      <c r="C7" s="30" t="s">
        <v>4</v>
      </c>
      <c r="D7" s="4">
        <v>0</v>
      </c>
      <c r="E7" s="57">
        <f t="shared" si="0"/>
        <v>0</v>
      </c>
      <c r="F7" s="6">
        <v>0</v>
      </c>
      <c r="G7" s="50">
        <f>E7-F7</f>
        <v>0</v>
      </c>
      <c r="H7" s="61" cm="1">
        <f t="array" aca="1" ref="H7" ca="1">G7/_FV(B7,"Price")</f>
        <v>0</v>
      </c>
      <c r="I7" s="53" t="e" vm="10">
        <v>#VALUE!</v>
      </c>
      <c r="J7" s="33" t="s">
        <v>19</v>
      </c>
      <c r="K7" s="4">
        <v>0.111</v>
      </c>
      <c r="L7" s="60">
        <f t="shared" si="1"/>
        <v>5550</v>
      </c>
      <c r="M7" s="9">
        <v>0</v>
      </c>
      <c r="N7" s="59">
        <f t="shared" si="2"/>
        <v>5550</v>
      </c>
      <c r="O7" s="66" cm="1">
        <f t="array" aca="1" ref="O7" ca="1">N7/_FV(I7,"Price")</f>
        <v>60.00648718780409</v>
      </c>
      <c r="P7" s="35" t="s">
        <v>34</v>
      </c>
      <c r="Q7" s="4">
        <v>0</v>
      </c>
      <c r="R7" s="5">
        <f t="shared" si="3"/>
        <v>0</v>
      </c>
      <c r="S7" s="6">
        <v>0</v>
      </c>
      <c r="T7" s="7">
        <f t="shared" si="4"/>
        <v>0</v>
      </c>
      <c r="U7" s="33" t="s">
        <v>42</v>
      </c>
      <c r="V7" s="4">
        <v>0</v>
      </c>
      <c r="W7" s="5">
        <f t="shared" si="5"/>
        <v>0</v>
      </c>
      <c r="X7" s="6">
        <v>0</v>
      </c>
      <c r="Y7" s="7">
        <f t="shared" si="6"/>
        <v>0</v>
      </c>
      <c r="Z7" s="33" t="s">
        <v>59</v>
      </c>
      <c r="AA7" s="4">
        <v>0</v>
      </c>
      <c r="AB7" s="5">
        <f t="shared" si="7"/>
        <v>0</v>
      </c>
      <c r="AC7" s="6">
        <v>0</v>
      </c>
      <c r="AD7" s="7">
        <f t="shared" si="8"/>
        <v>0</v>
      </c>
    </row>
    <row r="8" spans="1:30" ht="21" thickBot="1" x14ac:dyDescent="0.35">
      <c r="A8" s="41"/>
      <c r="B8" s="19" t="e" vm="11">
        <v>#VALUE!</v>
      </c>
      <c r="C8" s="30" t="s">
        <v>5</v>
      </c>
      <c r="D8" s="4">
        <v>0</v>
      </c>
      <c r="E8" s="57">
        <f t="shared" si="0"/>
        <v>0</v>
      </c>
      <c r="F8" s="6">
        <v>0</v>
      </c>
      <c r="G8" s="50">
        <f>E8-F8</f>
        <v>0</v>
      </c>
      <c r="H8" s="61" cm="1">
        <f t="array" aca="1" ref="H8" ca="1">G8/_FV(B8,"Price")</f>
        <v>0</v>
      </c>
      <c r="I8" s="53" t="e" vm="12">
        <v>#VALUE!</v>
      </c>
      <c r="J8" s="33" t="s">
        <v>20</v>
      </c>
      <c r="K8" s="4">
        <v>0</v>
      </c>
      <c r="L8" s="60">
        <f t="shared" si="1"/>
        <v>0</v>
      </c>
      <c r="M8" s="9">
        <v>0</v>
      </c>
      <c r="N8" s="59">
        <f t="shared" si="2"/>
        <v>0</v>
      </c>
      <c r="O8" s="66" cm="1">
        <f t="array" aca="1" ref="O8" ca="1">N8/_FV(I8,"Price")</f>
        <v>0</v>
      </c>
      <c r="P8" s="35" t="s">
        <v>35</v>
      </c>
      <c r="Q8" s="4">
        <v>7.2999999999999995E-2</v>
      </c>
      <c r="R8" s="5">
        <f t="shared" si="3"/>
        <v>3649.9999999999995</v>
      </c>
      <c r="S8" s="6">
        <v>0</v>
      </c>
      <c r="T8" s="7">
        <f t="shared" si="4"/>
        <v>3649.9999999999995</v>
      </c>
      <c r="U8" s="34" t="s">
        <v>43</v>
      </c>
      <c r="V8" s="10">
        <v>0</v>
      </c>
      <c r="W8" s="11">
        <f t="shared" si="5"/>
        <v>0</v>
      </c>
      <c r="X8" s="12">
        <v>0</v>
      </c>
      <c r="Y8" s="13">
        <f t="shared" si="6"/>
        <v>0</v>
      </c>
      <c r="Z8" s="33" t="s">
        <v>60</v>
      </c>
      <c r="AA8" s="4">
        <v>0</v>
      </c>
      <c r="AB8" s="5">
        <f t="shared" si="7"/>
        <v>0</v>
      </c>
      <c r="AC8" s="6">
        <v>0</v>
      </c>
      <c r="AD8" s="7">
        <f t="shared" si="8"/>
        <v>0</v>
      </c>
    </row>
    <row r="9" spans="1:30" ht="21" thickBot="1" x14ac:dyDescent="0.35">
      <c r="A9" s="42" t="s">
        <v>49</v>
      </c>
      <c r="B9" s="19" t="e" vm="13">
        <v>#VALUE!</v>
      </c>
      <c r="C9" s="30" t="s">
        <v>6</v>
      </c>
      <c r="D9" s="4">
        <v>0</v>
      </c>
      <c r="E9" s="57">
        <f t="shared" si="0"/>
        <v>0</v>
      </c>
      <c r="F9" s="6">
        <v>0</v>
      </c>
      <c r="G9" s="50">
        <f>E9-F9</f>
        <v>0</v>
      </c>
      <c r="H9" s="61" cm="1">
        <f t="array" aca="1" ref="H9" ca="1">G9/_FV(B9,"Price")</f>
        <v>0</v>
      </c>
      <c r="I9" s="53" t="e" vm="14">
        <v>#VALUE!</v>
      </c>
      <c r="J9" s="33" t="s">
        <v>21</v>
      </c>
      <c r="K9" s="4">
        <v>5.8000000000000003E-2</v>
      </c>
      <c r="L9" s="60">
        <f t="shared" si="1"/>
        <v>2900</v>
      </c>
      <c r="M9" s="9">
        <v>0</v>
      </c>
      <c r="N9" s="59">
        <f t="shared" si="2"/>
        <v>2900</v>
      </c>
      <c r="O9" s="66" cm="1">
        <f t="array" aca="1" ref="O9" ca="1">N9/_FV(I9,"Price")</f>
        <v>89.31321219587312</v>
      </c>
      <c r="P9" s="36" t="s">
        <v>36</v>
      </c>
      <c r="Q9" s="10">
        <v>0</v>
      </c>
      <c r="R9" s="11">
        <f t="shared" si="3"/>
        <v>0</v>
      </c>
      <c r="S9" s="12">
        <v>0</v>
      </c>
      <c r="T9" s="13">
        <f t="shared" si="4"/>
        <v>0</v>
      </c>
      <c r="U9" s="22"/>
      <c r="V9" s="3"/>
      <c r="W9" s="3"/>
      <c r="X9" s="3"/>
      <c r="Y9" s="3"/>
      <c r="Z9" s="33" t="s">
        <v>61</v>
      </c>
      <c r="AA9" s="4">
        <v>0</v>
      </c>
      <c r="AB9" s="5">
        <f t="shared" si="7"/>
        <v>0</v>
      </c>
      <c r="AC9" s="6">
        <v>0</v>
      </c>
      <c r="AD9" s="7">
        <f t="shared" si="8"/>
        <v>0</v>
      </c>
    </row>
    <row r="10" spans="1:30" ht="21" thickBot="1" x14ac:dyDescent="0.35">
      <c r="A10" s="43">
        <f>1-SUM(D3:D19,K4:K18,Q3:Q9,V3:V8)</f>
        <v>0</v>
      </c>
      <c r="B10" s="19" t="e" vm="15">
        <v>#VALUE!</v>
      </c>
      <c r="C10" s="30" t="s">
        <v>7</v>
      </c>
      <c r="D10" s="4">
        <v>0</v>
      </c>
      <c r="E10" s="57">
        <f t="shared" si="0"/>
        <v>0</v>
      </c>
      <c r="F10" s="6">
        <v>0</v>
      </c>
      <c r="G10" s="50">
        <f>E10-F10</f>
        <v>0</v>
      </c>
      <c r="H10" s="61" cm="1">
        <f t="array" aca="1" ref="H10" ca="1">G10/_FV(B10,"Price")</f>
        <v>0</v>
      </c>
      <c r="I10" s="53" t="e" vm="16">
        <v>#VALUE!</v>
      </c>
      <c r="J10" s="33" t="s">
        <v>22</v>
      </c>
      <c r="K10" s="4">
        <v>0</v>
      </c>
      <c r="L10" s="60">
        <f t="shared" si="1"/>
        <v>0</v>
      </c>
      <c r="M10" s="9">
        <v>0</v>
      </c>
      <c r="N10" s="59">
        <f t="shared" si="2"/>
        <v>0</v>
      </c>
      <c r="O10" s="66" cm="1">
        <f t="array" aca="1" ref="O10" ca="1">N10/_FV(I10,"Price")</f>
        <v>0</v>
      </c>
      <c r="P10" s="22"/>
      <c r="Q10" s="3"/>
      <c r="R10" s="3"/>
      <c r="S10" s="3"/>
      <c r="T10" s="3"/>
      <c r="U10" s="22"/>
      <c r="V10" s="3"/>
      <c r="W10" s="3"/>
      <c r="X10" s="3"/>
      <c r="Y10" s="3"/>
      <c r="Z10" s="33" t="s">
        <v>62</v>
      </c>
      <c r="AA10" s="4">
        <v>0</v>
      </c>
      <c r="AB10" s="5">
        <f t="shared" si="7"/>
        <v>0</v>
      </c>
      <c r="AC10" s="6">
        <v>0</v>
      </c>
      <c r="AD10" s="7">
        <f t="shared" si="8"/>
        <v>0</v>
      </c>
    </row>
    <row r="11" spans="1:30" ht="20.25" x14ac:dyDescent="0.3">
      <c r="A11" s="41"/>
      <c r="B11" s="19" t="e" vm="17">
        <v>#VALUE!</v>
      </c>
      <c r="C11" s="30" t="s">
        <v>8</v>
      </c>
      <c r="D11" s="4">
        <v>0</v>
      </c>
      <c r="E11" s="57">
        <f t="shared" si="0"/>
        <v>0</v>
      </c>
      <c r="F11" s="6">
        <v>0</v>
      </c>
      <c r="G11" s="50">
        <f>E11-F11</f>
        <v>0</v>
      </c>
      <c r="H11" s="61" cm="1">
        <f t="array" aca="1" ref="H11" ca="1">G11/_FV(B11,"Price")</f>
        <v>0</v>
      </c>
      <c r="I11" s="53" t="e" vm="18">
        <v>#VALUE!</v>
      </c>
      <c r="J11" s="33" t="s">
        <v>23</v>
      </c>
      <c r="K11" s="4">
        <v>0.111</v>
      </c>
      <c r="L11" s="60">
        <f t="shared" si="1"/>
        <v>5550</v>
      </c>
      <c r="M11" s="9">
        <v>0</v>
      </c>
      <c r="N11" s="59">
        <f t="shared" si="2"/>
        <v>5550</v>
      </c>
      <c r="O11" s="66" cm="1">
        <f t="array" aca="1" ref="O11" ca="1">N11/_FV(I11,"Price")</f>
        <v>69.055617767823804</v>
      </c>
      <c r="P11" s="22"/>
      <c r="Q11" s="3"/>
      <c r="R11" s="3"/>
      <c r="S11" s="3"/>
      <c r="T11" s="3"/>
      <c r="U11" s="22"/>
      <c r="V11" s="3"/>
      <c r="W11" s="3"/>
      <c r="X11" s="3"/>
      <c r="Y11" s="3"/>
      <c r="Z11" s="33" t="s">
        <v>63</v>
      </c>
      <c r="AA11" s="4">
        <v>0</v>
      </c>
      <c r="AB11" s="5">
        <f t="shared" si="7"/>
        <v>0</v>
      </c>
      <c r="AC11" s="6">
        <v>0</v>
      </c>
      <c r="AD11" s="7">
        <f t="shared" si="8"/>
        <v>0</v>
      </c>
    </row>
    <row r="12" spans="1:30" ht="20.25" x14ac:dyDescent="0.3">
      <c r="A12" s="3"/>
      <c r="B12" s="19" t="e" vm="19">
        <v>#VALUE!</v>
      </c>
      <c r="C12" s="30" t="s">
        <v>9</v>
      </c>
      <c r="D12" s="4">
        <v>3.7999999999999999E-2</v>
      </c>
      <c r="E12" s="57">
        <f t="shared" si="0"/>
        <v>1900</v>
      </c>
      <c r="F12" s="6">
        <v>2200</v>
      </c>
      <c r="G12" s="50">
        <f>E12-F12</f>
        <v>-300</v>
      </c>
      <c r="H12" s="61" cm="1">
        <f t="array" aca="1" ref="H12" ca="1">G12/_FV(B12,"Price")</f>
        <v>-2.6872088857040488</v>
      </c>
      <c r="I12" s="53" t="e" vm="20">
        <v>#VALUE!</v>
      </c>
      <c r="J12" s="33" t="s">
        <v>27</v>
      </c>
      <c r="K12" s="4">
        <v>0</v>
      </c>
      <c r="L12" s="60">
        <f t="shared" si="1"/>
        <v>0</v>
      </c>
      <c r="M12" s="9">
        <v>0</v>
      </c>
      <c r="N12" s="59">
        <f t="shared" si="2"/>
        <v>0</v>
      </c>
      <c r="O12" s="66" cm="1">
        <f t="array" aca="1" ref="O12" ca="1">N12/_FV(I12,"Price")</f>
        <v>0</v>
      </c>
      <c r="P12" s="22"/>
      <c r="Q12" s="3"/>
      <c r="R12" s="3"/>
      <c r="S12" s="3"/>
      <c r="T12" s="3"/>
      <c r="U12" s="22"/>
      <c r="V12" s="3"/>
      <c r="W12" s="3"/>
      <c r="X12" s="3"/>
      <c r="Y12" s="3"/>
      <c r="Z12" s="33" t="s">
        <v>64</v>
      </c>
      <c r="AA12" s="4">
        <v>0</v>
      </c>
      <c r="AB12" s="5">
        <f t="shared" si="7"/>
        <v>0</v>
      </c>
      <c r="AC12" s="6">
        <v>0</v>
      </c>
      <c r="AD12" s="7">
        <f t="shared" si="8"/>
        <v>0</v>
      </c>
    </row>
    <row r="13" spans="1:30" ht="20.25" x14ac:dyDescent="0.3">
      <c r="A13" s="3"/>
      <c r="B13" s="19" t="e" vm="21">
        <v>#VALUE!</v>
      </c>
      <c r="C13" s="30" t="s">
        <v>10</v>
      </c>
      <c r="D13" s="4">
        <v>0</v>
      </c>
      <c r="E13" s="57">
        <f t="shared" si="0"/>
        <v>0</v>
      </c>
      <c r="F13" s="6">
        <v>0</v>
      </c>
      <c r="G13" s="50">
        <f>E13-F13</f>
        <v>0</v>
      </c>
      <c r="H13" s="61" cm="1">
        <f t="array" aca="1" ref="H13" ca="1">G13/_FV(B13,"Price")</f>
        <v>0</v>
      </c>
      <c r="I13" s="53" t="e" vm="22">
        <v>#VALUE!</v>
      </c>
      <c r="J13" s="33" t="s">
        <v>24</v>
      </c>
      <c r="K13" s="4">
        <v>0.111</v>
      </c>
      <c r="L13" s="60">
        <f t="shared" si="1"/>
        <v>5550</v>
      </c>
      <c r="M13" s="9">
        <v>0</v>
      </c>
      <c r="N13" s="59">
        <f t="shared" si="2"/>
        <v>5550</v>
      </c>
      <c r="O13" s="66" cm="1">
        <f t="array" aca="1" ref="O13" ca="1">N13/_FV(I13,"Price")</f>
        <v>142.74691358024691</v>
      </c>
      <c r="P13" s="22"/>
      <c r="Q13" s="3"/>
      <c r="R13" s="3"/>
      <c r="S13" s="3"/>
      <c r="T13" s="3"/>
      <c r="U13" s="22"/>
      <c r="V13" s="3"/>
      <c r="W13" s="3"/>
      <c r="X13" s="3"/>
      <c r="Y13" s="3"/>
      <c r="Z13" s="33" t="s">
        <v>65</v>
      </c>
      <c r="AA13" s="4">
        <v>0</v>
      </c>
      <c r="AB13" s="5">
        <f t="shared" si="7"/>
        <v>0</v>
      </c>
      <c r="AC13" s="6">
        <v>0</v>
      </c>
      <c r="AD13" s="7">
        <f t="shared" si="8"/>
        <v>0</v>
      </c>
    </row>
    <row r="14" spans="1:30" ht="20.25" x14ac:dyDescent="0.3">
      <c r="A14" s="3"/>
      <c r="B14" s="19" t="e" vm="23">
        <v>#VALUE!</v>
      </c>
      <c r="C14" s="30" t="s">
        <v>11</v>
      </c>
      <c r="D14" s="4">
        <v>5.7000000000000002E-2</v>
      </c>
      <c r="E14" s="57">
        <f t="shared" si="0"/>
        <v>2850</v>
      </c>
      <c r="F14" s="6">
        <v>0</v>
      </c>
      <c r="G14" s="50">
        <f>E14-F14</f>
        <v>2850</v>
      </c>
      <c r="H14" s="61" cm="1">
        <f t="array" aca="1" ref="H14" ca="1">G14/_FV(B14,"Price")</f>
        <v>32.508269647541916</v>
      </c>
      <c r="I14" s="53" t="e" vm="24">
        <v>#VALUE!</v>
      </c>
      <c r="J14" s="33" t="s">
        <v>25</v>
      </c>
      <c r="K14" s="4">
        <v>0</v>
      </c>
      <c r="L14" s="60">
        <f t="shared" si="1"/>
        <v>0</v>
      </c>
      <c r="M14" s="9">
        <v>0</v>
      </c>
      <c r="N14" s="59">
        <f t="shared" si="2"/>
        <v>0</v>
      </c>
      <c r="O14" s="66" cm="1">
        <f t="array" aca="1" ref="O14" ca="1">N14/_FV(I14,"Price")</f>
        <v>0</v>
      </c>
      <c r="P14" s="22"/>
      <c r="Q14" s="3"/>
      <c r="R14" s="3"/>
      <c r="S14" s="3"/>
      <c r="T14" s="3"/>
      <c r="U14" s="22"/>
      <c r="V14" s="3"/>
      <c r="W14" s="3"/>
      <c r="X14" s="3"/>
      <c r="Y14" s="3"/>
      <c r="Z14" s="33" t="s">
        <v>66</v>
      </c>
      <c r="AA14" s="4">
        <v>0</v>
      </c>
      <c r="AB14" s="5">
        <f t="shared" si="7"/>
        <v>0</v>
      </c>
      <c r="AC14" s="6">
        <v>0</v>
      </c>
      <c r="AD14" s="7">
        <f t="shared" si="8"/>
        <v>0</v>
      </c>
    </row>
    <row r="15" spans="1:30" ht="20.25" x14ac:dyDescent="0.3">
      <c r="A15" s="3"/>
      <c r="B15" s="19" t="e" vm="25">
        <v>#VALUE!</v>
      </c>
      <c r="C15" s="30" t="s">
        <v>12</v>
      </c>
      <c r="D15" s="4">
        <v>0</v>
      </c>
      <c r="E15" s="57">
        <f t="shared" si="0"/>
        <v>0</v>
      </c>
      <c r="F15" s="6">
        <v>0</v>
      </c>
      <c r="G15" s="50">
        <f>E15-F15</f>
        <v>0</v>
      </c>
      <c r="H15" s="61" cm="1">
        <f t="array" aca="1" ref="H15" ca="1">G15/_FV(B15,"Price")</f>
        <v>0</v>
      </c>
      <c r="I15" s="53" t="e" vm="26">
        <v>#VALUE!</v>
      </c>
      <c r="J15" s="33" t="s">
        <v>26</v>
      </c>
      <c r="K15" s="4">
        <v>0</v>
      </c>
      <c r="L15" s="60">
        <f t="shared" si="1"/>
        <v>0</v>
      </c>
      <c r="M15" s="9">
        <v>0</v>
      </c>
      <c r="N15" s="59">
        <f t="shared" si="2"/>
        <v>0</v>
      </c>
      <c r="O15" s="66" cm="1">
        <f t="array" aca="1" ref="O15" ca="1">N15/_FV(I15,"Price")</f>
        <v>0</v>
      </c>
      <c r="P15" s="22"/>
      <c r="Q15" s="3"/>
      <c r="R15" s="3"/>
      <c r="S15" s="3"/>
      <c r="T15" s="3"/>
      <c r="U15" s="22"/>
      <c r="V15" s="3"/>
      <c r="W15" s="3"/>
      <c r="X15" s="3"/>
      <c r="Y15" s="3"/>
      <c r="Z15" s="33" t="s">
        <v>67</v>
      </c>
      <c r="AA15" s="4">
        <v>0</v>
      </c>
      <c r="AB15" s="5">
        <f t="shared" si="7"/>
        <v>0</v>
      </c>
      <c r="AC15" s="6">
        <v>0</v>
      </c>
      <c r="AD15" s="7">
        <f t="shared" si="8"/>
        <v>0</v>
      </c>
    </row>
    <row r="16" spans="1:30" ht="20.25" x14ac:dyDescent="0.3">
      <c r="A16" s="3"/>
      <c r="B16" s="19" t="e" vm="27">
        <v>#VALUE!</v>
      </c>
      <c r="C16" s="30" t="s">
        <v>13</v>
      </c>
      <c r="D16" s="4">
        <v>0.111</v>
      </c>
      <c r="E16" s="57">
        <f t="shared" si="0"/>
        <v>5550</v>
      </c>
      <c r="F16" s="6">
        <v>0</v>
      </c>
      <c r="G16" s="50">
        <f>E16-F16</f>
        <v>5550</v>
      </c>
      <c r="H16" s="61" cm="1">
        <f t="array" aca="1" ref="H16" ca="1">G16/_FV(B16,"Price")</f>
        <v>33.472046318074902</v>
      </c>
      <c r="I16" s="53" t="e" vm="28">
        <v>#VALUE!</v>
      </c>
      <c r="J16" s="33" t="s">
        <v>76</v>
      </c>
      <c r="K16" s="4">
        <v>0</v>
      </c>
      <c r="L16" s="60">
        <f t="shared" si="1"/>
        <v>0</v>
      </c>
      <c r="M16" s="9">
        <v>0</v>
      </c>
      <c r="N16" s="59">
        <f t="shared" si="2"/>
        <v>0</v>
      </c>
      <c r="O16" s="66" cm="1">
        <f t="array" aca="1" ref="O16" ca="1">N16/_FV(I16,"Price")</f>
        <v>0</v>
      </c>
      <c r="P16" s="22"/>
      <c r="Q16" s="3"/>
      <c r="R16" s="3"/>
      <c r="S16" s="3"/>
      <c r="T16" s="3"/>
      <c r="U16" s="22"/>
      <c r="V16" s="3"/>
      <c r="W16" s="3"/>
      <c r="X16" s="3"/>
      <c r="Y16" s="3"/>
      <c r="Z16" s="33" t="s">
        <v>68</v>
      </c>
      <c r="AA16" s="4">
        <v>0</v>
      </c>
      <c r="AB16" s="5">
        <f t="shared" si="7"/>
        <v>0</v>
      </c>
      <c r="AC16" s="6">
        <v>0</v>
      </c>
      <c r="AD16" s="7">
        <f t="shared" si="8"/>
        <v>0</v>
      </c>
    </row>
    <row r="17" spans="1:30" ht="20.25" x14ac:dyDescent="0.3">
      <c r="A17" s="3"/>
      <c r="B17" s="19" t="e" vm="29">
        <v>#VALUE!</v>
      </c>
      <c r="C17" s="30" t="s">
        <v>14</v>
      </c>
      <c r="D17" s="4">
        <v>0</v>
      </c>
      <c r="E17" s="57">
        <f t="shared" si="0"/>
        <v>0</v>
      </c>
      <c r="F17" s="6">
        <v>0</v>
      </c>
      <c r="G17" s="50">
        <f>E17-F17</f>
        <v>0</v>
      </c>
      <c r="H17" s="61" cm="1">
        <f t="array" aca="1" ref="H17" ca="1">G17/_FV(B17,"Price")</f>
        <v>0</v>
      </c>
      <c r="I17" s="53" t="e" vm="30">
        <v>#VALUE!</v>
      </c>
      <c r="J17" s="33" t="s">
        <v>77</v>
      </c>
      <c r="K17" s="4">
        <v>0</v>
      </c>
      <c r="L17" s="60">
        <f t="shared" si="1"/>
        <v>0</v>
      </c>
      <c r="M17" s="9">
        <v>0</v>
      </c>
      <c r="N17" s="59">
        <f t="shared" si="2"/>
        <v>0</v>
      </c>
      <c r="O17" s="66" cm="1">
        <f t="array" aca="1" ref="O17" ca="1">N17/_FV(I17,"Price")</f>
        <v>0</v>
      </c>
      <c r="P17" s="22"/>
      <c r="Q17" s="3"/>
      <c r="R17" s="3"/>
      <c r="S17" s="3"/>
      <c r="T17" s="3"/>
      <c r="U17" s="22"/>
      <c r="V17" s="3"/>
      <c r="W17" s="3"/>
      <c r="X17" s="3"/>
      <c r="Y17" s="3"/>
      <c r="Z17" s="33" t="s">
        <v>69</v>
      </c>
      <c r="AA17" s="4">
        <v>0</v>
      </c>
      <c r="AB17" s="5">
        <f t="shared" si="7"/>
        <v>0</v>
      </c>
      <c r="AC17" s="6">
        <v>0</v>
      </c>
      <c r="AD17" s="7">
        <f t="shared" si="8"/>
        <v>0</v>
      </c>
    </row>
    <row r="18" spans="1:30" ht="21" thickBot="1" x14ac:dyDescent="0.35">
      <c r="A18" s="3"/>
      <c r="B18" s="19" t="e" vm="31">
        <v>#VALUE!</v>
      </c>
      <c r="C18" s="30" t="s">
        <v>15</v>
      </c>
      <c r="D18" s="4">
        <v>0</v>
      </c>
      <c r="E18" s="57">
        <f t="shared" si="0"/>
        <v>0</v>
      </c>
      <c r="F18" s="6">
        <v>0</v>
      </c>
      <c r="G18" s="50">
        <f>E18-F18</f>
        <v>0</v>
      </c>
      <c r="H18" s="61" cm="1">
        <f t="array" aca="1" ref="H18" ca="1">G18/_FV(B18,"Price")</f>
        <v>0</v>
      </c>
      <c r="I18" s="53" t="e" vm="32">
        <v>#VALUE!</v>
      </c>
      <c r="J18" s="34" t="s">
        <v>78</v>
      </c>
      <c r="K18" s="10">
        <v>0.111</v>
      </c>
      <c r="L18" s="14">
        <f t="shared" si="1"/>
        <v>5550</v>
      </c>
      <c r="M18" s="15">
        <v>0</v>
      </c>
      <c r="N18" s="67">
        <f t="shared" si="2"/>
        <v>5550</v>
      </c>
      <c r="O18" s="68" cm="1">
        <f t="array" aca="1" ref="O18" ca="1">N18/_FV(I18,"Price")</f>
        <v>85.070508890251389</v>
      </c>
      <c r="P18" s="22"/>
      <c r="Q18" s="3"/>
      <c r="R18" s="3"/>
      <c r="S18" s="3"/>
      <c r="T18" s="3"/>
      <c r="U18" s="22"/>
      <c r="V18" s="3"/>
      <c r="W18" s="3"/>
      <c r="X18" s="3"/>
      <c r="Y18" s="3"/>
      <c r="Z18" s="33" t="s">
        <v>70</v>
      </c>
      <c r="AA18" s="4">
        <v>0</v>
      </c>
      <c r="AB18" s="5">
        <f t="shared" si="7"/>
        <v>0</v>
      </c>
      <c r="AC18" s="6">
        <v>0</v>
      </c>
      <c r="AD18" s="7">
        <f t="shared" si="8"/>
        <v>0</v>
      </c>
    </row>
    <row r="19" spans="1:30" ht="21" thickBot="1" x14ac:dyDescent="0.35">
      <c r="A19" s="3"/>
      <c r="B19" s="20" t="e" vm="33">
        <v>#VALUE!</v>
      </c>
      <c r="C19" s="31" t="s">
        <v>16</v>
      </c>
      <c r="D19" s="10">
        <v>5.3999999999999999E-2</v>
      </c>
      <c r="E19" s="11">
        <f t="shared" si="0"/>
        <v>2700</v>
      </c>
      <c r="F19" s="12">
        <v>0</v>
      </c>
      <c r="G19" s="58">
        <f>E19-F19</f>
        <v>2700</v>
      </c>
      <c r="H19" s="62" cm="1">
        <f t="array" aca="1" ref="H19" ca="1">G19/_FV(B19,"Price")</f>
        <v>36.571143742203233</v>
      </c>
      <c r="I19" s="22"/>
      <c r="J19" s="22"/>
      <c r="K19" s="16"/>
      <c r="L19" s="8"/>
      <c r="M19" s="17"/>
      <c r="N19" s="8"/>
      <c r="O19" s="8"/>
      <c r="P19" s="44" t="s">
        <v>52</v>
      </c>
      <c r="Q19" s="45"/>
      <c r="R19" s="45"/>
      <c r="S19" s="45"/>
      <c r="T19" s="46"/>
      <c r="U19" s="22"/>
      <c r="V19" s="3"/>
      <c r="W19" s="3"/>
      <c r="X19" s="3"/>
      <c r="Y19" s="3"/>
      <c r="Z19" s="33" t="s">
        <v>71</v>
      </c>
      <c r="AA19" s="4">
        <v>0</v>
      </c>
      <c r="AB19" s="5">
        <f t="shared" si="7"/>
        <v>0</v>
      </c>
      <c r="AC19" s="6">
        <v>0</v>
      </c>
      <c r="AD19" s="7">
        <f t="shared" si="8"/>
        <v>0</v>
      </c>
    </row>
    <row r="20" spans="1:30" ht="20.25" x14ac:dyDescent="0.3">
      <c r="D20" s="16"/>
      <c r="P20" s="18"/>
      <c r="Q20" s="1" t="s">
        <v>44</v>
      </c>
      <c r="R20" s="1" t="s">
        <v>45</v>
      </c>
      <c r="S20" s="1" t="s">
        <v>46</v>
      </c>
      <c r="T20" s="2" t="s">
        <v>48</v>
      </c>
      <c r="Z20" s="33" t="s">
        <v>72</v>
      </c>
      <c r="AA20" s="4">
        <v>0</v>
      </c>
      <c r="AB20" s="5">
        <f t="shared" ref="AB20:AB22" si="9">AA20*$A$2</f>
        <v>0</v>
      </c>
      <c r="AC20" s="6">
        <v>0</v>
      </c>
      <c r="AD20" s="7">
        <f t="shared" ref="AD20:AD22" si="10">AB20-AC20</f>
        <v>0</v>
      </c>
    </row>
    <row r="21" spans="1:30" ht="20.25" x14ac:dyDescent="0.3">
      <c r="P21" s="33" t="s">
        <v>54</v>
      </c>
      <c r="Q21" s="4">
        <v>0</v>
      </c>
      <c r="R21" s="5">
        <f>Q21*$A$2</f>
        <v>0</v>
      </c>
      <c r="S21" s="6">
        <v>0</v>
      </c>
      <c r="T21" s="7">
        <f>R21-S21</f>
        <v>0</v>
      </c>
      <c r="Z21" s="33" t="s">
        <v>73</v>
      </c>
      <c r="AA21" s="4">
        <v>0</v>
      </c>
      <c r="AB21" s="5">
        <f t="shared" si="9"/>
        <v>0</v>
      </c>
      <c r="AC21" s="6">
        <v>0</v>
      </c>
      <c r="AD21" s="7">
        <f t="shared" si="10"/>
        <v>0</v>
      </c>
    </row>
    <row r="22" spans="1:30" ht="21" thickBot="1" x14ac:dyDescent="0.35">
      <c r="P22" s="33" t="s">
        <v>33</v>
      </c>
      <c r="Q22" s="4">
        <v>0</v>
      </c>
      <c r="R22" s="5">
        <f t="shared" ref="R22:R25" si="11">Q22*$A$2</f>
        <v>0</v>
      </c>
      <c r="S22" s="6">
        <v>0</v>
      </c>
      <c r="T22" s="7">
        <f t="shared" ref="T22:T25" si="12">R22-S22</f>
        <v>0</v>
      </c>
      <c r="Z22" s="34" t="s">
        <v>74</v>
      </c>
      <c r="AA22" s="10">
        <v>0</v>
      </c>
      <c r="AB22" s="11">
        <f t="shared" si="9"/>
        <v>0</v>
      </c>
      <c r="AC22" s="12">
        <v>0</v>
      </c>
      <c r="AD22" s="13">
        <f t="shared" si="10"/>
        <v>0</v>
      </c>
    </row>
    <row r="23" spans="1:30" ht="20.25" x14ac:dyDescent="0.3">
      <c r="C23" s="37" t="s">
        <v>79</v>
      </c>
      <c r="D23" s="38">
        <f>SUM(D3:D19)</f>
        <v>0.26</v>
      </c>
      <c r="P23" s="33" t="s">
        <v>34</v>
      </c>
      <c r="Q23" s="4">
        <v>0</v>
      </c>
      <c r="R23" s="5">
        <f t="shared" si="11"/>
        <v>0</v>
      </c>
      <c r="S23" s="6">
        <v>0</v>
      </c>
      <c r="T23" s="7">
        <f t="shared" si="12"/>
        <v>0</v>
      </c>
      <c r="AA23" s="26"/>
      <c r="AB23" s="5"/>
      <c r="AC23" s="27"/>
      <c r="AD23" s="5"/>
    </row>
    <row r="24" spans="1:30" ht="20.25" x14ac:dyDescent="0.3">
      <c r="C24" s="37" t="s">
        <v>80</v>
      </c>
      <c r="D24" s="38">
        <f>SUM(K3:K18)</f>
        <v>0.502</v>
      </c>
      <c r="P24" s="33" t="s">
        <v>35</v>
      </c>
      <c r="Q24" s="4">
        <v>0</v>
      </c>
      <c r="R24" s="5">
        <f t="shared" si="11"/>
        <v>0</v>
      </c>
      <c r="S24" s="6">
        <v>0</v>
      </c>
      <c r="T24" s="7">
        <f t="shared" si="12"/>
        <v>0</v>
      </c>
      <c r="AA24" s="26"/>
      <c r="AB24" s="5"/>
      <c r="AC24" s="27"/>
      <c r="AD24" s="5"/>
    </row>
    <row r="25" spans="1:30" ht="21" thickBot="1" x14ac:dyDescent="0.35">
      <c r="C25" s="37" t="s">
        <v>81</v>
      </c>
      <c r="D25" s="38">
        <f>SUM(Q3:Q9)</f>
        <v>0.184</v>
      </c>
      <c r="P25" s="34" t="s">
        <v>36</v>
      </c>
      <c r="Q25" s="10">
        <v>0</v>
      </c>
      <c r="R25" s="11">
        <f t="shared" si="11"/>
        <v>0</v>
      </c>
      <c r="S25" s="12">
        <v>0</v>
      </c>
      <c r="T25" s="13">
        <f t="shared" si="12"/>
        <v>0</v>
      </c>
    </row>
    <row r="26" spans="1:30" ht="20.25" x14ac:dyDescent="0.3">
      <c r="C26" s="37" t="s">
        <v>82</v>
      </c>
      <c r="D26" s="38">
        <f>SUM(V3:V8)</f>
        <v>5.3999999999999999E-2</v>
      </c>
    </row>
    <row r="27" spans="1:30" ht="20.25" x14ac:dyDescent="0.3">
      <c r="C27" s="37" t="s">
        <v>83</v>
      </c>
      <c r="D27" s="38">
        <f>SUM(AA3:AA22)</f>
        <v>0</v>
      </c>
    </row>
    <row r="28" spans="1:30" ht="20.25" x14ac:dyDescent="0.3">
      <c r="C28" s="37" t="s">
        <v>84</v>
      </c>
      <c r="D28" s="38">
        <f>A10</f>
        <v>0</v>
      </c>
    </row>
  </sheetData>
  <mergeCells count="6">
    <mergeCell ref="P19:T19"/>
    <mergeCell ref="Z1:AD1"/>
    <mergeCell ref="C1:G1"/>
    <mergeCell ref="I1:N1"/>
    <mergeCell ref="P1:T1"/>
    <mergeCell ref="U1:Y1"/>
  </mergeCells>
  <phoneticPr fontId="4" type="noConversion"/>
  <conditionalFormatting sqref="Y3:Y8 T3:T9 AD3:AD24 T21:T25 G3:H19 N3:O18">
    <cfRule type="cellIs" dxfId="1" priority="5" operator="lessThan">
      <formula>0</formula>
    </cfRule>
    <cfRule type="cellIs" dxfId="0" priority="6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2025-07-01T02:24:53Z</dcterms:created>
  <dcterms:modified xsi:type="dcterms:W3CDTF">2025-07-05T16:01:52Z</dcterms:modified>
</cp:coreProperties>
</file>