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s70dji\Desktop\GitHub\P_App-335\"/>
    </mc:Choice>
  </mc:AlternateContent>
  <xr:revisionPtr revIDLastSave="0" documentId="13_ncr:1_{744E34D5-A06B-4A2E-9E50-DB1E4A480433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2868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<sst xmlns="http://schemas.openxmlformats.org/spreadsheetml/2006/main" count="43" uniqueCount="36">
  <si>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</si>
  <si>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</si>
  <si>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</si>
  <si>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</si>
  <si>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</si>
  <si>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</si>
  <si>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</si>
  <si>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</si>
  <si>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</si>
  <si>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</si>
  <si>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</si>
  <si>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</si>
  <si>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</si>
  <si>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</si>
  <si>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</si>
  <si>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</si>
  <si>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</si>
  <si>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</si>
  <si>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</si>
  <si>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</si>
  <si>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</si>
  <si>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</si>
  <si>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</si>
  <si>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</si>
  <si>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</si>
  <si>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heure</t>
  </si>
  <si>
    <t>Activité</t>
  </si>
  <si>
    <t>Remarque / problème</t>
  </si>
  <si>
    <t>Mise en place du repo Git et de la structure du projet</t>
  </si>
  <si>
    <t>Lecture et compréhension du cahier des charges</t>
  </si>
  <si>
    <t>Création et début de la maquette</t>
  </si>
  <si>
    <t>Zeqiri Amir</t>
  </si>
  <si>
    <t>Maquette</t>
  </si>
  <si>
    <t>Finalisation de la maquette</t>
  </si>
  <si>
    <t>Création du projet sur Visual Studio</t>
  </si>
  <si>
    <t>Développement général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</si>
</sst>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0.2013888888888889</c:v>
                </c:pt>
                <c:pt idx="2">
                  <c:v>0</c:v>
                </c:pt>
                <c:pt idx="3">
                  <c:v>1.0416666666666666E-2</c:v>
                </c:pt>
                <c:pt idx="4">
                  <c:v>0</c:v>
                </c:pt>
                <c:pt idx="5">
                  <c:v>0</c:v>
                </c:pt>
                <c:pt idx="6">
                  <c:v>5.5555555555555552E-2</c:v>
                </c:pt>
                <c:pt idx="7">
                  <c:v>3.472222222222222E-3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C19" sqref="C19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5" t="s">
        <v>31</v>
      </c>
      <c r="D2" s="55"/>
      <c r="E2" s="55"/>
      <c r="F2" s="5" t="s">
        <v>2</v>
      </c>
      <c r="G2" s="6" t="s">
        <v>24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11 heurs 30 minutes</v>
      </c>
      <c r="D3" s="23"/>
      <c r="E3" s="3"/>
      <c r="F3" s="4" t="s">
        <v>10</v>
      </c>
      <c r="G3" s="7" t="s">
        <v>23</v>
      </c>
    </row>
    <row r="4" spans="1:15" ht="23.25" hidden="1" x14ac:dyDescent="0.35">
      <c r="B4" s="5"/>
      <c r="C4" s="23">
        <f>SUBTOTAL(9,$C$7:$C$531)*60</f>
        <v>540</v>
      </c>
      <c r="D4" s="23">
        <f>SUBTOTAL(9,$D$7:$D$531)</f>
        <v>150</v>
      </c>
      <c r="E4" s="41">
        <f>SUM(C4:D4)</f>
        <v>690</v>
      </c>
      <c r="F4" s="4"/>
      <c r="G4" s="7"/>
    </row>
    <row r="5" spans="1:15" x14ac:dyDescent="0.25">
      <c r="C5" s="56" t="s">
        <v>16</v>
      </c>
      <c r="D5" s="56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25</v>
      </c>
      <c r="D6" s="22" t="s">
        <v>17</v>
      </c>
      <c r="E6" s="20" t="s">
        <v>26</v>
      </c>
      <c r="F6" s="20" t="s">
        <v>13</v>
      </c>
      <c r="G6" s="20" t="s">
        <v>27</v>
      </c>
    </row>
    <row r="7" spans="1:15" x14ac:dyDescent="0.25">
      <c r="A7" s="14">
        <f>IF(ISBLANK(B7),"",_xlfn.ISOWEEKNUM('Journal de travail'!$B7))</f>
        <v>12</v>
      </c>
      <c r="B7" s="43">
        <v>45369</v>
      </c>
      <c r="C7" s="44"/>
      <c r="D7" s="45">
        <v>5</v>
      </c>
      <c r="E7" s="46" t="s">
        <v>22</v>
      </c>
      <c r="F7" s="37" t="s">
        <v>28</v>
      </c>
      <c r="G7" s="15"/>
    </row>
    <row r="8" spans="1:15" x14ac:dyDescent="0.25">
      <c r="A8" s="8">
        <f>IF(ISBLANK(B8),"",_xlfn.ISOWEEKNUM('Journal de travail'!$B8))</f>
        <v>12</v>
      </c>
      <c r="B8" s="47">
        <v>45369</v>
      </c>
      <c r="C8" s="48"/>
      <c r="D8" s="49">
        <v>15</v>
      </c>
      <c r="E8" s="50" t="s">
        <v>6</v>
      </c>
      <c r="F8" s="37" t="s">
        <v>29</v>
      </c>
      <c r="G8" s="16"/>
      <c r="M8" t="s">
        <v>3</v>
      </c>
      <c r="N8">
        <v>1</v>
      </c>
      <c r="O8">
        <v>0</v>
      </c>
    </row>
    <row r="9" spans="1:15" x14ac:dyDescent="0.25">
      <c r="A9" s="17">
        <f>IF(ISBLANK(B9),"",_xlfn.ISOWEEKNUM('Journal de travail'!$B9))</f>
        <v>12</v>
      </c>
      <c r="B9" s="51">
        <v>45369</v>
      </c>
      <c r="C9" s="52">
        <v>1</v>
      </c>
      <c r="D9" s="53">
        <v>30</v>
      </c>
      <c r="E9" s="54" t="s">
        <v>21</v>
      </c>
      <c r="F9" s="37" t="s">
        <v>30</v>
      </c>
      <c r="G9" s="18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13</v>
      </c>
      <c r="B10" s="47">
        <v>45376</v>
      </c>
      <c r="C10" s="48">
        <v>2</v>
      </c>
      <c r="D10" s="49">
        <v>25</v>
      </c>
      <c r="E10" s="50" t="s">
        <v>21</v>
      </c>
      <c r="F10" s="37" t="s">
        <v>32</v>
      </c>
      <c r="G10" s="16"/>
      <c r="M10" t="s">
        <v>5</v>
      </c>
      <c r="N10">
        <v>3</v>
      </c>
      <c r="O10">
        <v>10</v>
      </c>
    </row>
    <row r="11" spans="1:15" x14ac:dyDescent="0.25">
      <c r="A11" s="17">
        <f>IF(ISBLANK(B11),"",_xlfn.ISOWEEKNUM('Journal de travail'!$B11))</f>
        <v>16</v>
      </c>
      <c r="B11" s="51">
        <v>45397</v>
      </c>
      <c r="C11" s="52">
        <v>2</v>
      </c>
      <c r="D11" s="53">
        <v>25</v>
      </c>
      <c r="E11" s="54" t="s">
        <v>21</v>
      </c>
      <c r="F11" s="37" t="s">
        <v>33</v>
      </c>
      <c r="G11" s="18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17</v>
      </c>
      <c r="B12" s="47">
        <v>45404</v>
      </c>
      <c r="C12" s="48">
        <v>2</v>
      </c>
      <c r="D12" s="49">
        <v>25</v>
      </c>
      <c r="E12" s="50" t="s">
        <v>4</v>
      </c>
      <c r="F12" s="37" t="s">
        <v>34</v>
      </c>
      <c r="G12" s="16"/>
      <c r="M12" t="s">
        <v>7</v>
      </c>
      <c r="N12">
        <v>5</v>
      </c>
      <c r="O12">
        <v>20</v>
      </c>
    </row>
    <row r="13" spans="1:15" x14ac:dyDescent="0.25">
      <c r="A13" s="17">
        <f>IF(ISBLANK(B13),"",_xlfn.ISOWEEKNUM('Journal de travail'!$B13))</f>
        <v>18</v>
      </c>
      <c r="B13" s="51">
        <v>45411</v>
      </c>
      <c r="C13" s="52">
        <v>2</v>
      </c>
      <c r="D13" s="53">
        <v>25</v>
      </c>
      <c r="E13" s="54" t="s">
        <v>4</v>
      </c>
      <c r="F13" s="37" t="s">
        <v>35</v>
      </c>
      <c r="G13" s="18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7"/>
      <c r="C14" s="48"/>
      <c r="D14" s="49"/>
      <c r="E14" s="50"/>
      <c r="F14" s="37"/>
      <c r="G14" s="16"/>
      <c r="M14" t="s">
        <v>21</v>
      </c>
      <c r="N14">
        <v>7</v>
      </c>
      <c r="O14">
        <v>30</v>
      </c>
    </row>
    <row r="15" spans="1:15" x14ac:dyDescent="0.25">
      <c r="A15" s="17" t="str">
        <f>IF(ISBLANK(B15),"",_xlfn.ISOWEEKNUM('Journal de travail'!$B15))</f>
        <v/>
      </c>
      <c r="B15" s="51"/>
      <c r="C15" s="52"/>
      <c r="D15" s="53"/>
      <c r="E15" s="54"/>
      <c r="F15" s="37"/>
      <c r="G15" s="18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7"/>
      <c r="C16" s="48"/>
      <c r="D16" s="49"/>
      <c r="E16" s="50"/>
      <c r="F16" s="37"/>
      <c r="G16" s="16"/>
      <c r="O16">
        <v>40</v>
      </c>
    </row>
    <row r="17" spans="1:15" x14ac:dyDescent="0.25">
      <c r="A17" s="17" t="str">
        <f>IF(ISBLANK(B17),"",_xlfn.ISOWEEKNUM('Journal de travail'!$B17))</f>
        <v/>
      </c>
      <c r="B17" s="51"/>
      <c r="C17" s="52"/>
      <c r="D17" s="53"/>
      <c r="E17" s="54"/>
      <c r="F17" s="37"/>
      <c r="G17" s="18"/>
      <c r="O17">
        <v>45</v>
      </c>
    </row>
    <row r="18" spans="1:15" x14ac:dyDescent="0.25">
      <c r="A18" s="8" t="str">
        <f>IF(ISBLANK(B18),"",_xlfn.ISOWEEKNUM('Journal de travail'!$B18))</f>
        <v/>
      </c>
      <c r="B18" s="47"/>
      <c r="C18" s="48"/>
      <c r="D18" s="49"/>
      <c r="E18" s="50"/>
      <c r="F18" s="37"/>
      <c r="G18" s="16"/>
      <c r="O18">
        <v>50</v>
      </c>
    </row>
    <row r="19" spans="1:15" x14ac:dyDescent="0.25">
      <c r="A19" s="17" t="str">
        <f>IF(ISBLANK(B19),"",_xlfn.ISOWEEKNUM('Journal de travail'!$B19))</f>
        <v/>
      </c>
      <c r="B19" s="51"/>
      <c r="C19" s="52"/>
      <c r="D19" s="53"/>
      <c r="E19" s="54"/>
      <c r="F19" s="37"/>
      <c r="G19" s="18"/>
      <c r="O19">
        <v>55</v>
      </c>
    </row>
    <row r="20" spans="1:15" x14ac:dyDescent="0.25">
      <c r="A20" s="8" t="str">
        <f>IF(ISBLANK(B20),"",_xlfn.ISOWEEKNUM('Journal de travail'!$B20))</f>
        <v/>
      </c>
      <c r="B20" s="47"/>
      <c r="C20" s="48"/>
      <c r="D20" s="49"/>
      <c r="E20" s="50"/>
      <c r="F20" s="37"/>
      <c r="G20" s="16"/>
    </row>
    <row r="21" spans="1:15" x14ac:dyDescent="0.25">
      <c r="A21" s="17" t="str">
        <f>IF(ISBLANK(B21),"",_xlfn.ISOWEEKNUM('Journal de travail'!$B21))</f>
        <v/>
      </c>
      <c r="B21" s="51"/>
      <c r="C21" s="52"/>
      <c r="D21" s="53"/>
      <c r="E21" s="54"/>
      <c r="F21" s="37"/>
      <c r="G21" s="18"/>
    </row>
    <row r="22" spans="1:15" x14ac:dyDescent="0.25">
      <c r="A22" s="8" t="str">
        <f>IF(ISBLANK(B22),"",_xlfn.ISOWEEKNUM('Journal de travail'!$B22))</f>
        <v/>
      </c>
      <c r="B22" s="47"/>
      <c r="C22" s="48"/>
      <c r="D22" s="49"/>
      <c r="E22" s="50"/>
      <c r="F22" s="37"/>
      <c r="G22" s="16"/>
    </row>
    <row r="23" spans="1:15" x14ac:dyDescent="0.25">
      <c r="A23" s="17" t="str">
        <f>IF(ISBLANK(B23),"",_xlfn.ISOWEEKNUM('Journal de travail'!$B23))</f>
        <v/>
      </c>
      <c r="B23" s="51"/>
      <c r="C23" s="52"/>
      <c r="D23" s="53"/>
      <c r="E23" s="54"/>
      <c r="F23" s="37"/>
      <c r="G23" s="18"/>
    </row>
    <row r="24" spans="1:15" x14ac:dyDescent="0.25">
      <c r="A24" s="8" t="str">
        <f>IF(ISBLANK(B24),"",_xlfn.ISOWEEKNUM('Journal de travail'!$B24))</f>
        <v/>
      </c>
      <c r="B24" s="47"/>
      <c r="C24" s="48"/>
      <c r="D24" s="49"/>
      <c r="E24" s="50"/>
      <c r="F24" s="37"/>
      <c r="G24" s="16"/>
    </row>
    <row r="25" spans="1:15" x14ac:dyDescent="0.25">
      <c r="A25" s="17" t="str">
        <f>IF(ISBLANK(B25),"",_xlfn.ISOWEEKNUM('Journal de travail'!$B25))</f>
        <v/>
      </c>
      <c r="B25" s="51"/>
      <c r="C25" s="52"/>
      <c r="D25" s="53"/>
      <c r="E25" s="54"/>
      <c r="F25" s="37"/>
      <c r="G25" s="18"/>
    </row>
    <row r="26" spans="1:15" x14ac:dyDescent="0.2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 x14ac:dyDescent="0.2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 x14ac:dyDescent="0.2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 x14ac:dyDescent="0.2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 x14ac:dyDescent="0.2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 x14ac:dyDescent="0.2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25">
      <c r="A32" s="8" t="str">
        <f>IF(ISBLANK(B32),"",_xlfn.ISOWEEKNUM('Journal de travail'!$B32))</f>
        <v/>
      </c>
      <c r="B32" s="47"/>
      <c r="C32" s="48"/>
      <c r="D32" s="49"/>
      <c r="E32" s="50"/>
      <c r="F32" s="37"/>
      <c r="G32" s="16"/>
    </row>
    <row r="33" spans="1:7" x14ac:dyDescent="0.2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2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2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2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2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3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 x14ac:dyDescent="0.25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 x14ac:dyDescent="0.25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 x14ac:dyDescent="0.25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 x14ac:dyDescent="0.25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 x14ac:dyDescent="0.25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 x14ac:dyDescent="0.25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 x14ac:dyDescent="0.25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 x14ac:dyDescent="0.25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 x14ac:dyDescent="0.25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 x14ac:dyDescent="0.25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 x14ac:dyDescent="0.25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 x14ac:dyDescent="0.25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 x14ac:dyDescent="0.25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 x14ac:dyDescent="0.25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 x14ac:dyDescent="0.25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 x14ac:dyDescent="0.25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 x14ac:dyDescent="0.25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 x14ac:dyDescent="0.25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zoomScaleNormal="100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0</v>
      </c>
    </row>
    <row r="5" spans="1:4" x14ac:dyDescent="0.3">
      <c r="A5">
        <f>SUMIF('Journal de travail'!$E$7:$E$532,Analyse!C5,'Journal de travail'!$C$7:$C$532)*60</f>
        <v>240</v>
      </c>
      <c r="B5">
        <f>SUMIF('Journal de travail'!$E$7:$E$532,Analyse!C5,'Journal de travail'!$D$7:$D$532)</f>
        <v>50</v>
      </c>
      <c r="C5" s="42" t="str">
        <f>'Journal de travail'!M9</f>
        <v>Développement</v>
      </c>
      <c r="D5" s="34">
        <f t="shared" ref="D5:D11" si="0">(A5+B5)/1440</f>
        <v>0.2013888888888889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15</v>
      </c>
      <c r="C7" s="28" t="str">
        <f>'Journal de travail'!M11</f>
        <v>Documentation</v>
      </c>
      <c r="D7" s="34">
        <f t="shared" si="0"/>
        <v>1.0416666666666666E-2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29" t="str">
        <f>'Journal de travail'!M12</f>
        <v>Meeting</v>
      </c>
      <c r="D8" s="34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3">
      <c r="B10">
        <f>SUMIF('Journal de travail'!$E$7:$E$532,Analyse!C10,'Journal de travail'!$D$7:$D$532)</f>
        <v>80</v>
      </c>
      <c r="C10" s="38" t="str">
        <f>'Journal de travail'!M14</f>
        <v>Design</v>
      </c>
      <c r="D10" s="34">
        <f t="shared" si="0"/>
        <v>5.5555555555555552E-2</v>
      </c>
    </row>
    <row r="11" spans="1:4" x14ac:dyDescent="0.3">
      <c r="B11">
        <f>SUMIF('Journal de travail'!$E$7:$E$532,Analyse!C11,'Journal de travail'!$D$7:$D$532)</f>
        <v>5</v>
      </c>
      <c r="C11" s="40" t="str">
        <f>'Journal de travail'!M15</f>
        <v>Autre</v>
      </c>
      <c r="D11" s="34">
        <f t="shared" si="0"/>
        <v>3.472222222222222E-3</v>
      </c>
    </row>
    <row r="12" spans="1:4" x14ac:dyDescent="0.3">
      <c r="C12" s="24" t="s">
        <v>20</v>
      </c>
      <c r="D12" s="35">
        <f>SUM(D4:D11)</f>
        <v>0.27083333333333331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2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Amir Zeqiri</cp:lastModifiedBy>
  <cp:revision/>
  <dcterms:created xsi:type="dcterms:W3CDTF">2023-11-21T20:00:34Z</dcterms:created>
  <dcterms:modified xsi:type="dcterms:W3CDTF">2024-05-15T14:18:12Z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