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_183\"/>
    </mc:Choice>
  </mc:AlternateContent>
  <xr:revisionPtr revIDLastSave="0" documentId="13_ncr:1_{64A4B277-63A6-40A2-977A-F9A653440C47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 s="1"/>
  <c r="C5" i="2"/>
  <c r="A5" i="2" s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6" i="2"/>
  <c r="A6" i="2" s="1"/>
  <c r="C7" i="2"/>
  <c r="A7" i="2" s="1"/>
  <c r="C8" i="2"/>
  <c r="A8" i="2" s="1"/>
  <c r="C9" i="2"/>
  <c r="A9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<sst xmlns="http://schemas.openxmlformats.org/spreadsheetml/2006/main" count="49" uniqueCount="39">
  <si>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</si>
  <si>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</si>
  <si>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</si>
  <si>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</si>
  <si>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</si>
  <si>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</si>
  <si>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</si>
  <si>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</si>
  <si>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</si>
  <si>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</si>
  <si>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</si>
  <si>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</si>
  <si>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</si>
  <si>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</si>
  <si>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</si>
  <si>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</si>
  <si>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</si>
  <si>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</si>
  <si>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</si>
  <si>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</si>
  <si>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</si>
  <si>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</si>
  <si>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</si>
  <si>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</si>
  <si>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</si>
  <si>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</si>
  <si>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Zeqiri Amir</t>
  </si>
  <si>
    <t>Mise en place du repo Git et de la structure du projet</t>
  </si>
  <si>
    <t>Lecture et compréhension du cahier des charges</t>
  </si>
  <si>
    <t>P_App_183 - WebStore</t>
  </si>
  <si>
    <t>27.03.2024  au 31.05.2024</t>
  </si>
  <si>
    <t>Création et remplissage du rapport de projet</t>
  </si>
  <si>
    <t>Compréhension du "docker compose" et avance</t>
  </si>
  <si>
    <t>Remplissage du rapport de projet</t>
  </si>
  <si>
    <t>Création et remplissage du journal de travail</t>
  </si>
  <si>
    <t>Remplissage du journal de travail</t>
  </si>
  <si>
    <t>Installation et mise en place de Postman</t>
  </si>
  <si>
    <t>Essais de quelques test sur Postman</t>
  </si>
  <si>
    <t>Avance générale sur l'application, compréhension de l'HTTPS, compréhension de 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</si>
</sst>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8.6805555555555552E-2</c:v>
                </c:pt>
                <c:pt idx="1">
                  <c:v>0.11805555555555555</c:v>
                </c:pt>
                <c:pt idx="2">
                  <c:v>2.0833333333333332E-2</c:v>
                </c:pt>
                <c:pt idx="3">
                  <c:v>4.5138888888888888E-2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2.4305555555555556E-2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36" sqref="C36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29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7 heurs 5 minutes</v>
      </c>
      <c r="D3" s="25"/>
      <c r="E3" s="3"/>
      <c r="F3" s="4" t="s">
        <v>10</v>
      </c>
      <c r="G3" s="7" t="s">
        <v>30</v>
      </c>
    </row>
    <row r="4" spans="1:15" ht="23.25" hidden="1" x14ac:dyDescent="0.35">
      <c r="B4" s="5"/>
      <c r="C4" s="25">
        <f>SUBTOTAL(9,$C$7:$C$531)*60</f>
        <v>240</v>
      </c>
      <c r="D4" s="25">
        <f>SUBTOTAL(9,$D$7:$D$531)</f>
        <v>185</v>
      </c>
      <c r="E4" s="52">
        <f>SUM(C4:D4)</f>
        <v>425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13</v>
      </c>
      <c r="B7" s="38">
        <v>45378</v>
      </c>
      <c r="C7" s="34">
        <v>0</v>
      </c>
      <c r="D7" s="42">
        <v>20</v>
      </c>
      <c r="E7" s="15" t="s">
        <v>25</v>
      </c>
      <c r="F7" s="48" t="s">
        <v>27</v>
      </c>
      <c r="G7" s="16"/>
      <c r="M7" t="s">
        <v>3</v>
      </c>
      <c r="N7">
        <v>0</v>
      </c>
      <c r="O7">
        <v>0</v>
      </c>
    </row>
    <row r="8" spans="1:15" x14ac:dyDescent="0.25">
      <c r="A8" s="8">
        <f>IF(ISBLANK(B8),"",_xlfn.ISOWEEKNUM('Journal de travail'!$B8))</f>
        <v>13</v>
      </c>
      <c r="B8" s="38">
        <v>45378</v>
      </c>
      <c r="C8" s="35">
        <v>0</v>
      </c>
      <c r="D8" s="43">
        <v>15</v>
      </c>
      <c r="E8" t="s">
        <v>6</v>
      </c>
      <c r="F8" s="48" t="s">
        <v>28</v>
      </c>
      <c r="G8" s="17"/>
      <c r="M8" t="s">
        <v>4</v>
      </c>
      <c r="N8">
        <v>1</v>
      </c>
      <c r="O8">
        <v>5</v>
      </c>
    </row>
    <row r="9" spans="1:15" x14ac:dyDescent="0.25">
      <c r="A9" s="18">
        <f>IF(ISBLANK(B9),"",_xlfn.ISOWEEKNUM('Journal de travail'!$B9))</f>
        <v>13</v>
      </c>
      <c r="B9" s="38">
        <v>45378</v>
      </c>
      <c r="C9" s="36">
        <v>0</v>
      </c>
      <c r="D9" s="44">
        <v>10</v>
      </c>
      <c r="E9" s="19" t="s">
        <v>6</v>
      </c>
      <c r="F9" s="48" t="s">
        <v>34</v>
      </c>
      <c r="G9" s="20"/>
      <c r="M9" t="s">
        <v>5</v>
      </c>
      <c r="N9">
        <v>2</v>
      </c>
      <c r="O9">
        <v>10</v>
      </c>
    </row>
    <row r="10" spans="1:15" x14ac:dyDescent="0.25">
      <c r="A10" s="8">
        <f>IF(ISBLANK(B10),"",_xlfn.ISOWEEKNUM('Journal de travail'!$B10))</f>
        <v>13</v>
      </c>
      <c r="B10" s="39">
        <v>45378</v>
      </c>
      <c r="C10" s="35">
        <v>0</v>
      </c>
      <c r="D10" s="43">
        <v>15</v>
      </c>
      <c r="E10" t="s">
        <v>6</v>
      </c>
      <c r="F10" s="48" t="s">
        <v>31</v>
      </c>
      <c r="G10" s="17"/>
      <c r="M10" t="s">
        <v>6</v>
      </c>
      <c r="N10">
        <v>3</v>
      </c>
      <c r="O10">
        <v>15</v>
      </c>
    </row>
    <row r="11" spans="1:15" x14ac:dyDescent="0.25">
      <c r="A11" s="18">
        <f>IF(ISBLANK(B11),"",_xlfn.ISOWEEKNUM('Journal de travail'!$B11))</f>
        <v>13</v>
      </c>
      <c r="B11" s="40">
        <v>45378</v>
      </c>
      <c r="C11" s="36">
        <v>2</v>
      </c>
      <c r="D11" s="44">
        <v>5</v>
      </c>
      <c r="E11" s="19" t="s">
        <v>3</v>
      </c>
      <c r="F11" s="48" t="s">
        <v>32</v>
      </c>
      <c r="G11" s="20"/>
      <c r="M11" t="s">
        <v>7</v>
      </c>
      <c r="N11">
        <v>4</v>
      </c>
      <c r="O11">
        <v>20</v>
      </c>
    </row>
    <row r="12" spans="1:15" x14ac:dyDescent="0.25">
      <c r="A12" s="8">
        <f>IF(ISBLANK(B12),"",_xlfn.ISOWEEKNUM('Journal de travail'!$B12))</f>
        <v>16</v>
      </c>
      <c r="B12" s="39">
        <v>45399</v>
      </c>
      <c r="C12" s="35">
        <v>0</v>
      </c>
      <c r="D12" s="43">
        <v>5</v>
      </c>
      <c r="E12" t="s">
        <v>6</v>
      </c>
      <c r="F12" s="48" t="s">
        <v>35</v>
      </c>
      <c r="G12" s="17"/>
      <c r="M12" t="s">
        <v>8</v>
      </c>
      <c r="N12">
        <v>5</v>
      </c>
      <c r="O12">
        <v>25</v>
      </c>
    </row>
    <row r="13" spans="1:15" x14ac:dyDescent="0.25">
      <c r="A13" s="18">
        <f>IF(ISBLANK(B13),"",_xlfn.ISOWEEKNUM('Journal de travail'!$B13))</f>
        <v>16</v>
      </c>
      <c r="B13" s="39">
        <v>45399</v>
      </c>
      <c r="C13" s="36">
        <v>0</v>
      </c>
      <c r="D13" s="44">
        <v>20</v>
      </c>
      <c r="E13" s="19" t="s">
        <v>6</v>
      </c>
      <c r="F13" s="48" t="s">
        <v>33</v>
      </c>
      <c r="G13" s="20"/>
      <c r="M13" t="s">
        <v>24</v>
      </c>
      <c r="N13">
        <v>6</v>
      </c>
      <c r="O13">
        <v>30</v>
      </c>
    </row>
    <row r="14" spans="1:15" x14ac:dyDescent="0.25">
      <c r="A14" s="8">
        <f>IF(ISBLANK(B14),"",_xlfn.ISOWEEKNUM('Journal de travail'!$B14))</f>
        <v>16</v>
      </c>
      <c r="B14" s="39">
        <v>45399</v>
      </c>
      <c r="C14" s="35">
        <v>0</v>
      </c>
      <c r="D14" s="43">
        <v>15</v>
      </c>
      <c r="E14" t="s">
        <v>25</v>
      </c>
      <c r="F14" s="48" t="s">
        <v>36</v>
      </c>
      <c r="G14" s="17"/>
      <c r="M14" t="s">
        <v>25</v>
      </c>
      <c r="N14">
        <v>7</v>
      </c>
      <c r="O14">
        <v>35</v>
      </c>
    </row>
    <row r="15" spans="1:15" x14ac:dyDescent="0.25">
      <c r="A15" s="18">
        <f>IF(ISBLANK(B15),"",_xlfn.ISOWEEKNUM('Journal de travail'!$B15))</f>
        <v>16</v>
      </c>
      <c r="B15" s="39">
        <v>45399</v>
      </c>
      <c r="C15" s="36">
        <v>0</v>
      </c>
      <c r="D15" s="44">
        <v>30</v>
      </c>
      <c r="E15" t="s">
        <v>5</v>
      </c>
      <c r="F15" s="48" t="s">
        <v>37</v>
      </c>
      <c r="G15" s="20"/>
      <c r="N15">
        <v>8</v>
      </c>
      <c r="O15">
        <v>40</v>
      </c>
    </row>
    <row r="16" spans="1:15" x14ac:dyDescent="0.25">
      <c r="A16" s="8">
        <f>IF(ISBLANK(B16),"",_xlfn.ISOWEEKNUM('Journal de travail'!$B16))</f>
        <v>16</v>
      </c>
      <c r="B16" s="39">
        <v>45399</v>
      </c>
      <c r="C16" s="35">
        <v>2</v>
      </c>
      <c r="D16" s="43">
        <v>50</v>
      </c>
      <c r="E16" t="s">
        <v>4</v>
      </c>
      <c r="F16" s="48" t="s">
        <v>38</v>
      </c>
      <c r="G16" s="17"/>
      <c r="O16">
        <v>45</v>
      </c>
    </row>
    <row r="17" spans="1:15" x14ac:dyDescent="0.25">
      <c r="A17" s="18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50</v>
      </c>
    </row>
    <row r="18" spans="1:15" x14ac:dyDescent="0.25">
      <c r="A18" s="8" t="str">
        <f>IF(ISBLANK(B18),"",_xlfn.ISOWEEKNUM('Journal de travail'!$B18))</f>
        <v/>
      </c>
      <c r="B18" s="39"/>
      <c r="C18" s="35"/>
      <c r="D18" s="43"/>
      <c r="F18" s="48"/>
      <c r="G18" s="17"/>
      <c r="O18">
        <v>55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D7:D532" xr:uid="{46510F84-8BCC-4BD6-9A19-9F03ACD74D05}">
      <formula1>$O$7:$O$18</formula1>
    </dataValidation>
    <dataValidation type="list" allowBlank="1" showInputMessage="1" showErrorMessage="1" sqref="E7:E532" xr:uid="{5717AF9A-5C26-4256-9473-8948342ED6D3}">
      <formula1>$M$7:$M$14</formula1>
    </dataValidation>
    <dataValidation type="list" allowBlank="1" showInputMessage="1" showErrorMessage="1" sqref="C7:C532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E19" sqref="E19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120</v>
      </c>
      <c r="B4">
        <f>SUMIF('Journal de travail'!$E$7:$E$532,Analyse!C4,'Journal de travail'!$D$7:$D$532)</f>
        <v>5</v>
      </c>
      <c r="C4" s="28" t="str">
        <f>'Journal de travail'!M7</f>
        <v>Analyse</v>
      </c>
      <c r="D4" s="45">
        <f>(A4+B4)/1440</f>
        <v>8.6805555555555552E-2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50</v>
      </c>
      <c r="C5" s="53" t="str">
        <f>'Journal de travail'!M8</f>
        <v>Développement</v>
      </c>
      <c r="D5" s="45">
        <f t="shared" ref="D5:D11" si="0">(A5+B5)/1440</f>
        <v>0.11805555555555555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30</v>
      </c>
      <c r="C6" s="29" t="str">
        <f>'Journal de travail'!M9</f>
        <v>Test</v>
      </c>
      <c r="D6" s="45">
        <f t="shared" si="0"/>
        <v>2.0833333333333332E-2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65</v>
      </c>
      <c r="C7" s="30" t="str">
        <f>'Journal de travail'!M10</f>
        <v>Documentation</v>
      </c>
      <c r="D7" s="45">
        <f t="shared" si="0"/>
        <v>4.5138888888888888E-2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travail'!M11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travail'!M12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travail'!M13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35</v>
      </c>
      <c r="C11" s="51" t="str">
        <f>'Journal de travail'!M14</f>
        <v>Autre</v>
      </c>
      <c r="D11" s="45">
        <f t="shared" si="0"/>
        <v>2.4305555555555556E-2</v>
      </c>
    </row>
    <row r="12" spans="1:4" x14ac:dyDescent="0.3">
      <c r="C12" s="26" t="s">
        <v>23</v>
      </c>
      <c r="D12" s="46">
        <f>SUM(D4:D11)</f>
        <v>0.2951388888888889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2024-04-17T09:23:35Z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