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<sst xmlns="http://schemas.openxmlformats.org/spreadsheetml/2006/main" count="268" uniqueCount="132">
  <si>
    <t xml:space="preserve">BIR FORM 1604C - SCHEDULE 1</t>
  </si>
  <si>
    <t xml:space="preserve">ALPHABETICAL LIST EMPLOYEES (Declared and Certified using BIR Form No. 2316)</t>
  </si>
  <si>
    <t xml:space="preserve">AS OF DECEMBER 31,2022</t>
  </si>
  <si>
    <t xml:space="preserve">TIN : 123456798-0000</t>
  </si>
  <si>
    <t xml:space="preserve">WITHHOLDING AGENT'S NAME: ,  </t>
  </si>
  <si>
    <t xml:space="preserve">P   R   E   S   E   N   T     E   M   P   L   O   Y   E   R</t>
  </si>
  <si>
    <t xml:space="preserve">P   R   E   V   I   O   U   S     E   M   P   L   O   Y   E   R</t>
  </si>
  <si>
    <t xml:space="preserve">N  O  N    -   T  A  X  A  B  L  E</t>
  </si>
  <si>
    <t xml:space="preserve">T  A  X  A  B  L  E</t>
  </si>
  <si>
    <t xml:space="preserve">TOTAL TAXABLE</t>
  </si>
  <si>
    <t xml:space="preserve">TAX WITHHELD</t>
  </si>
  <si>
    <t xml:space="preserve">5% TAX CREDIT</t>
  </si>
  <si>
    <t xml:space="preserve">Y E A R - E N D   A D J U S T M E N T (17a or 17b)</t>
  </si>
  <si>
    <t xml:space="preserve">SEQ</t>
  </si>
  <si>
    <t xml:space="preserve">NAME OF EMPLOYEES</t>
  </si>
  <si>
    <t xml:space="preserve">NATIONALITY/</t>
  </si>
  <si>
    <t xml:space="preserve">CURRENT EMPLOYMENT </t>
  </si>
  <si>
    <t xml:space="preserve">REASON OF</t>
  </si>
  <si>
    <t xml:space="preserve">GROSS</t>
  </si>
  <si>
    <t xml:space="preserve">13th MONTH PAY</t>
  </si>
  <si>
    <t xml:space="preserve">DE MINIMIS</t>
  </si>
  <si>
    <t xml:space="preserve">SSS, GSIS, PHIC &amp;</t>
  </si>
  <si>
    <t xml:space="preserve">SALARIES (P250K &amp; below) &amp; </t>
  </si>
  <si>
    <t xml:space="preserve">TOTAL</t>
  </si>
  <si>
    <t xml:space="preserve">BASIC SALARY</t>
  </si>
  <si>
    <t xml:space="preserve">SALARIES &amp; OTHER</t>
  </si>
  <si>
    <t xml:space="preserve">TAXPAYER</t>
  </si>
  <si>
    <t xml:space="preserve">EMPLOYMENT </t>
  </si>
  <si>
    <t xml:space="preserve">PERIOD OF</t>
  </si>
  <si>
    <t xml:space="preserve">TOTAL NON-TAXABLE/</t>
  </si>
  <si>
    <t xml:space="preserve">COMPENSATION</t>
  </si>
  <si>
    <t xml:space="preserve">COMPENSATION INCOME</t>
  </si>
  <si>
    <t xml:space="preserve">TAX DUE</t>
  </si>
  <si>
    <t xml:space="preserve">(Jan. - Nov.)</t>
  </si>
  <si>
    <t xml:space="preserve">(PERA Act of 2008)</t>
  </si>
  <si>
    <t xml:space="preserve">AMT WITHHELD</t>
  </si>
  <si>
    <t xml:space="preserve">OVER</t>
  </si>
  <si>
    <t xml:space="preserve">AMOUNT OF TAX</t>
  </si>
  <si>
    <t xml:space="preserve">SUBSTITUTED FILING</t>
  </si>
  <si>
    <t xml:space="preserve">NO</t>
  </si>
  <si>
    <t xml:space="preserve">(Last Name, First Name, Middle Name)</t>
  </si>
  <si>
    <t xml:space="preserve">RESIDENT</t>
  </si>
  <si>
    <t xml:space="preserve">STATUS (*)</t>
  </si>
  <si>
    <t xml:space="preserve">EMPLOYMENT</t>
  </si>
  <si>
    <t xml:space="preserve">SEPARATION (**)</t>
  </si>
  <si>
    <t xml:space="preserve">&amp; OTHER BENEFITS</t>
  </si>
  <si>
    <t xml:space="preserve">BENEFITS</t>
  </si>
  <si>
    <t xml:space="preserve">PAG-IBIG CONTRIBUTIONS</t>
  </si>
  <si>
    <t xml:space="preserve">OTHER FORMS OF</t>
  </si>
  <si>
    <t xml:space="preserve">NON-TAXABLE/EXEMPT</t>
  </si>
  <si>
    <t xml:space="preserve">(Net of SSS,GSIS,PHIC,</t>
  </si>
  <si>
    <t xml:space="preserve">FORMS OF</t>
  </si>
  <si>
    <t xml:space="preserve">IDENTIFICATION</t>
  </si>
  <si>
    <t xml:space="preserve">SEPARATION, if applicable (**)</t>
  </si>
  <si>
    <t xml:space="preserve">EXEMPT COMPENSATION(Previous Employer)</t>
  </si>
  <si>
    <t xml:space="preserve">(previous employer)</t>
  </si>
  <si>
    <t xml:space="preserve">(Present and</t>
  </si>
  <si>
    <t xml:space="preserve">(Jan. - Dec.)</t>
  </si>
  <si>
    <t xml:space="preserve">PREVIOUS EMPLOYER</t>
  </si>
  <si>
    <t xml:space="preserve">PRESENT EMPLOYER</t>
  </si>
  <si>
    <t xml:space="preserve">&amp; PAID FOR IN</t>
  </si>
  <si>
    <t xml:space="preserve">WITHHELD TAX</t>
  </si>
  <si>
    <t xml:space="preserve">WITHHELD AS</t>
  </si>
  <si>
    <t xml:space="preserve">YES/NO</t>
  </si>
  <si>
    <t xml:space="preserve">(for foreigners only)</t>
  </si>
  <si>
    <t xml:space="preserve">From</t>
  </si>
  <si>
    <t xml:space="preserve">To</t>
  </si>
  <si>
    <t xml:space="preserve">INCOME</t>
  </si>
  <si>
    <t xml:space="preserve">AND UNION DUES</t>
  </si>
  <si>
    <t xml:space="preserve">HDMF Contri &amp; Union Dues)</t>
  </si>
  <si>
    <t xml:space="preserve">(In excess of Threshold)</t>
  </si>
  <si>
    <t xml:space="preserve">(present employer)</t>
  </si>
  <si>
    <t xml:space="preserve">NUMBER</t>
  </si>
  <si>
    <t xml:space="preserve">Previous Employer)</t>
  </si>
  <si>
    <t xml:space="preserve">DECEMBER or Last Salary</t>
  </si>
  <si>
    <t xml:space="preserve">REFUNDED TO</t>
  </si>
  <si>
    <t xml:space="preserve">ADJUSTED</t>
  </si>
  <si>
    <t xml:space="preserve">***</t>
  </si>
  <si>
    <t xml:space="preserve">(employees share only)</t>
  </si>
  <si>
    <t xml:space="preserve">EMPLOYEE</t>
  </si>
  <si>
    <t xml:space="preserve">(1)</t>
  </si>
  <si>
    <t xml:space="preserve">(2a)(2b)(2c)</t>
  </si>
  <si>
    <t xml:space="preserve">(3)</t>
  </si>
  <si>
    <t xml:space="preserve">(4)</t>
  </si>
  <si>
    <t xml:space="preserve">(5a)</t>
  </si>
  <si>
    <t xml:space="preserve">(5b)</t>
  </si>
  <si>
    <t xml:space="preserve">(6)</t>
  </si>
  <si>
    <t xml:space="preserve">7a=(7f+7j)</t>
  </si>
  <si>
    <t xml:space="preserve">(7b)</t>
  </si>
  <si>
    <t xml:space="preserve">(7c)</t>
  </si>
  <si>
    <t xml:space="preserve">(7d)</t>
  </si>
  <si>
    <t xml:space="preserve">(7e)</t>
  </si>
  <si>
    <t xml:space="preserve">7f=(7b+7c+7d+7e)</t>
  </si>
  <si>
    <t xml:space="preserve">(7g)</t>
  </si>
  <si>
    <t xml:space="preserve">(7h)</t>
  </si>
  <si>
    <t xml:space="preserve">(7i)</t>
  </si>
  <si>
    <t xml:space="preserve">7j=(7g+7h+7i)</t>
  </si>
  <si>
    <t xml:space="preserve">(8)</t>
  </si>
  <si>
    <t xml:space="preserve">(9)</t>
  </si>
  <si>
    <t xml:space="preserve">(10a)</t>
  </si>
  <si>
    <t xml:space="preserve">(10b)</t>
  </si>
  <si>
    <t xml:space="preserve">(11)</t>
  </si>
  <si>
    <t xml:space="preserve">12a=(12f+12j)</t>
  </si>
  <si>
    <t xml:space="preserve">(12b)</t>
  </si>
  <si>
    <t xml:space="preserve">(12c)</t>
  </si>
  <si>
    <t xml:space="preserve">(12d)</t>
  </si>
  <si>
    <t xml:space="preserve">(12e)</t>
  </si>
  <si>
    <t xml:space="preserve">12f=(12b+12c+12d+12e)</t>
  </si>
  <si>
    <t xml:space="preserve">(12g)</t>
  </si>
  <si>
    <t xml:space="preserve">(12h)</t>
  </si>
  <si>
    <t xml:space="preserve">(12i)</t>
  </si>
  <si>
    <t xml:space="preserve">12j=(12g+12h+12i)</t>
  </si>
  <si>
    <t xml:space="preserve">13=(7j+12j)</t>
  </si>
  <si>
    <t xml:space="preserve">(14)</t>
  </si>
  <si>
    <t xml:space="preserve">(15a)</t>
  </si>
  <si>
    <t xml:space="preserve">(15b)</t>
  </si>
  <si>
    <t xml:space="preserve">(16)</t>
  </si>
  <si>
    <t xml:space="preserve">17a=14-(15a+15b)-16</t>
  </si>
  <si>
    <t xml:space="preserve">17b=(15a+15b+16)-14</t>
  </si>
  <si>
    <t xml:space="preserve">(18)</t>
  </si>
  <si>
    <t xml:space="preserve">(19)</t>
  </si>
  <si>
    <t xml:space="preserve">------------------------------</t>
  </si>
  <si>
    <t xml:space="preserve">Abrogar, Erick Abulog                                                                        </t>
  </si>
  <si>
    <t xml:space="preserve">FILIPINO                      </t>
  </si>
  <si>
    <t xml:space="preserve">R </t>
  </si>
  <si>
    <t xml:space="preserve">  </t>
  </si>
  <si>
    <t xml:space="preserve">123-456-813-0000</t>
  </si>
  <si>
    <t xml:space="preserve"> </t>
  </si>
  <si>
    <t xml:space="preserve">------------------</t>
  </si>
  <si>
    <t xml:space="preserve">Grand Total :</t>
  </si>
  <si>
    <t xml:space="preserve">==================</t>
  </si>
  <si>
    <t xml:space="preserve">END OF REPORT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</si>
</sst>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###,###,##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24"/>
  <sheetViews>
    <sheetView showFormulas="false" showGridLines="true" showRowColHeaders="true" showZeros="true" rightToLeft="false" tabSelected="true" showOutlineSymbols="true" defaultGridColor="true" view="normal" topLeftCell="AJ4" colorId="64" zoomScale="100" zoomScaleNormal="100" zoomScalePageLayoutView="100" workbookViewId="0">
      <selection pane="topLeft" activeCell="AO20" activeCellId="0" sqref="AO20"/>
    </sheetView>
  </sheetViews>
  <sheetFormatPr defaultColWidth="8.54296875" defaultRowHeight="13.8" zeroHeight="false" outlineLevelRow="0" outlineLevelCol="0"/>
  <cols>
    <col collapsed="false" customWidth="true" hidden="false" outlineLevel="0" max="41" min="1" style="1" width="25.72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customFormat="false" ht="13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customFormat="false" ht="13.8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customFormat="false" ht="13.8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customFormat="false" ht="13.8" hidden="false" customHeight="false" outlineLevel="0" collapsed="false">
      <c r="A5" s="2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customFormat="false" ht="13.8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customFormat="false" ht="13.8" hidden="false" customHeight="false" outlineLevel="0" collapsed="false">
      <c r="A7" s="2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customFormat="false" ht="13.8" hidden="false" customHeight="false" outlineLevel="0" collapsed="false">
      <c r="A9" s="2"/>
      <c r="B9" s="2"/>
      <c r="C9" s="2" t="s">
        <v>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6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 t="s">
        <v>7</v>
      </c>
      <c r="J10" s="2"/>
      <c r="K10" s="2"/>
      <c r="L10" s="2"/>
      <c r="M10" s="2"/>
      <c r="N10" s="2" t="s">
        <v>8</v>
      </c>
      <c r="O10" s="2"/>
      <c r="P10" s="2"/>
      <c r="Q10" s="2"/>
      <c r="R10" s="2"/>
      <c r="S10" s="2"/>
      <c r="T10" s="2"/>
      <c r="U10" s="2"/>
      <c r="V10" s="2"/>
      <c r="W10" s="2"/>
      <c r="X10" s="2" t="s">
        <v>7</v>
      </c>
      <c r="Y10" s="2"/>
      <c r="Z10" s="2"/>
      <c r="AA10" s="2"/>
      <c r="AB10" s="2"/>
      <c r="AC10" s="2" t="s">
        <v>8</v>
      </c>
      <c r="AD10" s="2"/>
      <c r="AE10" s="2"/>
      <c r="AF10" s="2" t="s">
        <v>9</v>
      </c>
      <c r="AG10" s="2" t="s">
        <v>9</v>
      </c>
      <c r="AH10" s="2"/>
      <c r="AI10" s="2" t="s">
        <v>10</v>
      </c>
      <c r="AJ10" s="2"/>
      <c r="AK10" s="2" t="s">
        <v>11</v>
      </c>
      <c r="AL10" s="2" t="s">
        <v>12</v>
      </c>
      <c r="AM10" s="2"/>
      <c r="AN10" s="2"/>
      <c r="AO10" s="2"/>
    </row>
    <row r="11" customFormat="false" ht="13.8" hidden="false" customHeight="false" outlineLevel="0" collapsed="false">
      <c r="A11" s="2" t="s">
        <v>13</v>
      </c>
      <c r="B11" s="2" t="s">
        <v>14</v>
      </c>
      <c r="C11" s="2" t="s">
        <v>15</v>
      </c>
      <c r="D11" s="2" t="s">
        <v>16</v>
      </c>
      <c r="E11" s="2"/>
      <c r="F11" s="2"/>
      <c r="G11" s="2" t="s">
        <v>17</v>
      </c>
      <c r="H11" s="2" t="s">
        <v>18</v>
      </c>
      <c r="I11" s="2" t="s">
        <v>19</v>
      </c>
      <c r="J11" s="2" t="s">
        <v>20</v>
      </c>
      <c r="K11" s="2" t="s">
        <v>21</v>
      </c>
      <c r="L11" s="2" t="s">
        <v>22</v>
      </c>
      <c r="M11" s="2" t="s">
        <v>23</v>
      </c>
      <c r="N11" s="2" t="s">
        <v>24</v>
      </c>
      <c r="O11" s="2" t="s">
        <v>19</v>
      </c>
      <c r="P11" s="2" t="s">
        <v>25</v>
      </c>
      <c r="Q11" s="2" t="s">
        <v>9</v>
      </c>
      <c r="R11" s="2" t="s">
        <v>26</v>
      </c>
      <c r="S11" s="2" t="s">
        <v>27</v>
      </c>
      <c r="T11" s="2" t="s">
        <v>28</v>
      </c>
      <c r="U11" s="2"/>
      <c r="V11" s="2" t="s">
        <v>17</v>
      </c>
      <c r="W11" s="2" t="s">
        <v>18</v>
      </c>
      <c r="X11" s="2" t="s">
        <v>19</v>
      </c>
      <c r="Y11" s="2" t="s">
        <v>20</v>
      </c>
      <c r="Z11" s="2" t="s">
        <v>21</v>
      </c>
      <c r="AA11" s="2" t="s">
        <v>22</v>
      </c>
      <c r="AB11" s="2" t="s">
        <v>29</v>
      </c>
      <c r="AC11" s="2" t="s">
        <v>24</v>
      </c>
      <c r="AD11" s="2" t="s">
        <v>19</v>
      </c>
      <c r="AE11" s="2" t="s">
        <v>25</v>
      </c>
      <c r="AF11" s="2" t="s">
        <v>30</v>
      </c>
      <c r="AG11" s="2" t="s">
        <v>31</v>
      </c>
      <c r="AH11" s="2" t="s">
        <v>32</v>
      </c>
      <c r="AI11" s="2" t="s">
        <v>33</v>
      </c>
      <c r="AJ11" s="2"/>
      <c r="AK11" s="2" t="s">
        <v>34</v>
      </c>
      <c r="AL11" s="2" t="s">
        <v>35</v>
      </c>
      <c r="AM11" s="2" t="s">
        <v>36</v>
      </c>
      <c r="AN11" s="2" t="s">
        <v>37</v>
      </c>
      <c r="AO11" s="2" t="s">
        <v>38</v>
      </c>
    </row>
    <row r="12" customFormat="false" ht="13.8" hidden="false" customHeight="false" outlineLevel="0" collapsed="false">
      <c r="A12" s="2" t="s">
        <v>39</v>
      </c>
      <c r="B12" s="2" t="s">
        <v>40</v>
      </c>
      <c r="C12" s="2" t="s">
        <v>41</v>
      </c>
      <c r="D12" s="2" t="s">
        <v>42</v>
      </c>
      <c r="E12" s="2" t="s">
        <v>43</v>
      </c>
      <c r="F12" s="2"/>
      <c r="G12" s="2" t="s">
        <v>44</v>
      </c>
      <c r="H12" s="2" t="s">
        <v>30</v>
      </c>
      <c r="I12" s="2" t="s">
        <v>45</v>
      </c>
      <c r="J12" s="2" t="s">
        <v>46</v>
      </c>
      <c r="K12" s="2" t="s">
        <v>47</v>
      </c>
      <c r="L12" s="2" t="s">
        <v>48</v>
      </c>
      <c r="M12" s="2" t="s">
        <v>49</v>
      </c>
      <c r="N12" s="2" t="s">
        <v>50</v>
      </c>
      <c r="O12" s="2" t="s">
        <v>45</v>
      </c>
      <c r="P12" s="2" t="s">
        <v>51</v>
      </c>
      <c r="Q12" s="2" t="s">
        <v>31</v>
      </c>
      <c r="R12" s="2" t="s">
        <v>52</v>
      </c>
      <c r="S12" s="2" t="s">
        <v>42</v>
      </c>
      <c r="T12" s="2" t="s">
        <v>43</v>
      </c>
      <c r="U12" s="2"/>
      <c r="V12" s="2" t="s">
        <v>53</v>
      </c>
      <c r="W12" s="2" t="s">
        <v>30</v>
      </c>
      <c r="X12" s="2" t="s">
        <v>45</v>
      </c>
      <c r="Y12" s="2" t="s">
        <v>46</v>
      </c>
      <c r="Z12" s="2" t="s">
        <v>47</v>
      </c>
      <c r="AA12" s="2" t="s">
        <v>48</v>
      </c>
      <c r="AB12" s="2" t="s">
        <v>54</v>
      </c>
      <c r="AC12" s="2" t="s">
        <v>50</v>
      </c>
      <c r="AD12" s="2" t="s">
        <v>45</v>
      </c>
      <c r="AE12" s="2" t="s">
        <v>51</v>
      </c>
      <c r="AF12" s="2" t="s">
        <v>55</v>
      </c>
      <c r="AG12" s="2" t="s">
        <v>56</v>
      </c>
      <c r="AH12" s="2" t="s">
        <v>57</v>
      </c>
      <c r="AI12" s="2" t="s">
        <v>58</v>
      </c>
      <c r="AJ12" s="2" t="s">
        <v>59</v>
      </c>
      <c r="AK12" s="2"/>
      <c r="AL12" s="2" t="s">
        <v>60</v>
      </c>
      <c r="AM12" s="2" t="s">
        <v>61</v>
      </c>
      <c r="AN12" s="2" t="s">
        <v>62</v>
      </c>
      <c r="AO12" s="2" t="s">
        <v>63</v>
      </c>
    </row>
    <row r="13" customFormat="false" ht="13.8" hidden="false" customHeight="false" outlineLevel="0" collapsed="false">
      <c r="A13" s="2"/>
      <c r="B13" s="2"/>
      <c r="C13" s="2" t="s">
        <v>64</v>
      </c>
      <c r="D13" s="2"/>
      <c r="E13" s="2" t="s">
        <v>65</v>
      </c>
      <c r="F13" s="2" t="s">
        <v>66</v>
      </c>
      <c r="G13" s="2"/>
      <c r="H13" s="2" t="s">
        <v>67</v>
      </c>
      <c r="I13" s="2"/>
      <c r="J13" s="2"/>
      <c r="K13" s="2" t="s">
        <v>68</v>
      </c>
      <c r="L13" s="2" t="s">
        <v>30</v>
      </c>
      <c r="M13" s="2" t="s">
        <v>31</v>
      </c>
      <c r="N13" s="2" t="s">
        <v>69</v>
      </c>
      <c r="O13" s="2" t="s">
        <v>70</v>
      </c>
      <c r="P13" s="2" t="s">
        <v>30</v>
      </c>
      <c r="Q13" s="2" t="s">
        <v>71</v>
      </c>
      <c r="R13" s="2" t="s">
        <v>72</v>
      </c>
      <c r="S13" s="2"/>
      <c r="T13" s="2" t="s">
        <v>65</v>
      </c>
      <c r="U13" s="2" t="s">
        <v>66</v>
      </c>
      <c r="V13" s="2"/>
      <c r="W13" s="2" t="s">
        <v>58</v>
      </c>
      <c r="X13" s="2"/>
      <c r="Y13" s="2"/>
      <c r="Z13" s="2" t="s">
        <v>68</v>
      </c>
      <c r="AA13" s="2" t="s">
        <v>30</v>
      </c>
      <c r="AB13" s="2"/>
      <c r="AC13" s="2" t="s">
        <v>69</v>
      </c>
      <c r="AD13" s="2"/>
      <c r="AE13" s="2" t="s">
        <v>30</v>
      </c>
      <c r="AF13" s="2"/>
      <c r="AG13" s="2" t="s">
        <v>73</v>
      </c>
      <c r="AH13" s="2"/>
      <c r="AI13" s="2"/>
      <c r="AJ13" s="2"/>
      <c r="AK13" s="2"/>
      <c r="AL13" s="2" t="s">
        <v>74</v>
      </c>
      <c r="AM13" s="2" t="s">
        <v>75</v>
      </c>
      <c r="AN13" s="2" t="s">
        <v>76</v>
      </c>
      <c r="AO13" s="2" t="s">
        <v>77</v>
      </c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G14" s="2"/>
      <c r="H14" s="2" t="s">
        <v>71</v>
      </c>
      <c r="I14" s="2"/>
      <c r="J14" s="2"/>
      <c r="K14" s="2" t="s">
        <v>78</v>
      </c>
      <c r="L14" s="2"/>
      <c r="M14" s="2" t="s">
        <v>71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78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 t="s">
        <v>79</v>
      </c>
      <c r="AN14" s="2"/>
      <c r="AO14" s="2"/>
    </row>
    <row r="15" customFormat="false" ht="13.8" hidden="false" customHeight="false" outlineLevel="0" collapsed="false">
      <c r="A15" s="2" t="s">
        <v>80</v>
      </c>
      <c r="B15" s="2" t="s">
        <v>81</v>
      </c>
      <c r="C15" s="2" t="s">
        <v>82</v>
      </c>
      <c r="D15" s="2" t="s">
        <v>83</v>
      </c>
      <c r="E15" s="2" t="s">
        <v>84</v>
      </c>
      <c r="F15" s="2" t="s">
        <v>85</v>
      </c>
      <c r="G15" s="2" t="s">
        <v>86</v>
      </c>
      <c r="H15" s="2" t="s">
        <v>87</v>
      </c>
      <c r="I15" s="2" t="s">
        <v>88</v>
      </c>
      <c r="J15" s="2" t="s">
        <v>89</v>
      </c>
      <c r="K15" s="2" t="s">
        <v>90</v>
      </c>
      <c r="L15" s="2" t="s">
        <v>91</v>
      </c>
      <c r="M15" s="2" t="s">
        <v>92</v>
      </c>
      <c r="N15" s="2" t="s">
        <v>93</v>
      </c>
      <c r="O15" s="2" t="s">
        <v>94</v>
      </c>
      <c r="P15" s="2" t="s">
        <v>95</v>
      </c>
      <c r="Q15" s="2" t="s">
        <v>96</v>
      </c>
      <c r="R15" s="2" t="s">
        <v>97</v>
      </c>
      <c r="S15" s="2" t="s">
        <v>98</v>
      </c>
      <c r="T15" s="2" t="s">
        <v>99</v>
      </c>
      <c r="U15" s="2" t="s">
        <v>100</v>
      </c>
      <c r="V15" s="2" t="s">
        <v>101</v>
      </c>
      <c r="W15" s="2" t="s">
        <v>102</v>
      </c>
      <c r="X15" s="2" t="s">
        <v>103</v>
      </c>
      <c r="Y15" s="2" t="s">
        <v>104</v>
      </c>
      <c r="Z15" s="2" t="s">
        <v>105</v>
      </c>
      <c r="AA15" s="2" t="s">
        <v>106</v>
      </c>
      <c r="AB15" s="2" t="s">
        <v>107</v>
      </c>
      <c r="AC15" s="2" t="s">
        <v>108</v>
      </c>
      <c r="AD15" s="2" t="s">
        <v>109</v>
      </c>
      <c r="AE15" s="2" t="s">
        <v>110</v>
      </c>
      <c r="AF15" s="2" t="s">
        <v>111</v>
      </c>
      <c r="AG15" s="2" t="s">
        <v>112</v>
      </c>
      <c r="AH15" s="2" t="s">
        <v>113</v>
      </c>
      <c r="AI15" s="2" t="s">
        <v>114</v>
      </c>
      <c r="AJ15" s="2" t="s">
        <v>115</v>
      </c>
      <c r="AK15" s="2" t="s">
        <v>116</v>
      </c>
      <c r="AL15" s="2" t="s">
        <v>117</v>
      </c>
      <c r="AM15" s="2" t="s">
        <v>118</v>
      </c>
      <c r="AN15" s="2" t="s">
        <v>119</v>
      </c>
      <c r="AO15" s="2" t="s">
        <v>120</v>
      </c>
    </row>
    <row r="16" customFormat="false" ht="13.8" hidden="false" customHeight="false" outlineLevel="0" collapsed="false">
      <c r="A16" s="2" t="s">
        <v>121</v>
      </c>
      <c r="B16" s="2" t="s">
        <v>121</v>
      </c>
      <c r="C16" s="2" t="s">
        <v>121</v>
      </c>
      <c r="D16" s="2" t="s">
        <v>121</v>
      </c>
      <c r="E16" s="2" t="s">
        <v>121</v>
      </c>
      <c r="F16" s="2" t="s">
        <v>121</v>
      </c>
      <c r="G16" s="2" t="s">
        <v>121</v>
      </c>
      <c r="H16" s="2" t="s">
        <v>121</v>
      </c>
      <c r="I16" s="2" t="s">
        <v>121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121</v>
      </c>
      <c r="P16" s="2" t="s">
        <v>121</v>
      </c>
      <c r="Q16" s="2" t="s">
        <v>121</v>
      </c>
      <c r="R16" s="2" t="s">
        <v>121</v>
      </c>
      <c r="S16" s="2" t="s">
        <v>121</v>
      </c>
      <c r="T16" s="2" t="s">
        <v>121</v>
      </c>
      <c r="U16" s="2" t="s">
        <v>121</v>
      </c>
      <c r="V16" s="2" t="s">
        <v>121</v>
      </c>
      <c r="W16" s="2" t="s">
        <v>121</v>
      </c>
      <c r="X16" s="2" t="s">
        <v>121</v>
      </c>
      <c r="Y16" s="2" t="s">
        <v>121</v>
      </c>
      <c r="Z16" s="2" t="s">
        <v>121</v>
      </c>
      <c r="AA16" s="2" t="s">
        <v>121</v>
      </c>
      <c r="AB16" s="2" t="s">
        <v>121</v>
      </c>
      <c r="AC16" s="2" t="s">
        <v>121</v>
      </c>
      <c r="AD16" s="2" t="s">
        <v>121</v>
      </c>
      <c r="AE16" s="2" t="s">
        <v>121</v>
      </c>
      <c r="AF16" s="2" t="s">
        <v>121</v>
      </c>
      <c r="AG16" s="2" t="s">
        <v>121</v>
      </c>
      <c r="AH16" s="2" t="s">
        <v>121</v>
      </c>
      <c r="AI16" s="2" t="s">
        <v>121</v>
      </c>
      <c r="AJ16" s="2" t="s">
        <v>121</v>
      </c>
      <c r="AK16" s="2" t="s">
        <v>121</v>
      </c>
      <c r="AL16" s="2" t="s">
        <v>121</v>
      </c>
      <c r="AM16" s="2" t="s">
        <v>121</v>
      </c>
      <c r="AN16" s="2" t="s">
        <v>121</v>
      </c>
      <c r="AO16" s="2" t="s">
        <v>121</v>
      </c>
    </row>
    <row r="17" customFormat="false" ht="13.8" hidden="false" customHeight="false" outlineLevel="0" collapsed="false">
      <c r="A17" s="1" t="n">
        <v>1</v>
      </c>
      <c r="B17" s="1" t="s">
        <v>122</v>
      </c>
      <c r="C17" s="1" t="s">
        <v>123</v>
      </c>
      <c r="D17" s="1" t="s">
        <v>124</v>
      </c>
      <c r="E17" s="3" t="n">
        <v>44562</v>
      </c>
      <c r="F17" s="3" t="n">
        <v>44926</v>
      </c>
      <c r="G17" s="1" t="s">
        <v>125</v>
      </c>
      <c r="H17" s="4" t="n">
        <v>522592.68</v>
      </c>
      <c r="I17" s="4" t="n">
        <v>43367.71</v>
      </c>
      <c r="J17" s="4" t="n">
        <v>0</v>
      </c>
      <c r="K17" s="4" t="n">
        <v>15950</v>
      </c>
      <c r="L17" s="4" t="n">
        <v>0</v>
      </c>
      <c r="M17" s="4" t="n">
        <v>59317.71</v>
      </c>
      <c r="N17" s="4" t="n">
        <v>461094.81</v>
      </c>
      <c r="O17" s="4" t="n">
        <v>0</v>
      </c>
      <c r="P17" s="4" t="n">
        <v>2180.16</v>
      </c>
      <c r="Q17" s="4" t="n">
        <v>463274.97</v>
      </c>
      <c r="R17" s="1" t="s">
        <v>126</v>
      </c>
      <c r="S17" s="1" t="s">
        <v>124</v>
      </c>
      <c r="T17" s="3" t="n">
        <v>44562</v>
      </c>
      <c r="U17" s="3" t="n">
        <v>44926</v>
      </c>
      <c r="V17" s="1" t="s">
        <v>125</v>
      </c>
      <c r="W17" s="4" t="n">
        <v>0</v>
      </c>
      <c r="X17" s="4" t="n">
        <v>0</v>
      </c>
      <c r="Y17" s="4" t="n">
        <v>0</v>
      </c>
      <c r="Z17" s="4" t="n">
        <v>0</v>
      </c>
      <c r="AA17" s="4" t="n">
        <v>0</v>
      </c>
      <c r="AB17" s="4" t="n">
        <v>0</v>
      </c>
      <c r="AC17" s="4" t="n">
        <v>111111</v>
      </c>
      <c r="AD17" s="4" t="n">
        <v>2222</v>
      </c>
      <c r="AE17" s="4" t="n">
        <v>333</v>
      </c>
      <c r="AF17" s="4" t="n">
        <v>113666</v>
      </c>
      <c r="AG17" s="4" t="n">
        <v>576940.97</v>
      </c>
      <c r="AH17" s="4" t="n">
        <v>74235.24</v>
      </c>
      <c r="AI17" s="4" t="n">
        <v>2222</v>
      </c>
      <c r="AJ17" s="4" t="n">
        <v>46327.49</v>
      </c>
      <c r="AK17" s="4"/>
      <c r="AL17" s="4" t="n">
        <v>25685.75</v>
      </c>
      <c r="AM17" s="4" t="n">
        <v>0</v>
      </c>
      <c r="AN17" s="4" t="n">
        <v>74235.24</v>
      </c>
      <c r="AO17" s="4" t="s">
        <v>127</v>
      </c>
    </row>
    <row r="18" customFormat="false" ht="13.8" hidden="false" customHeight="false" outlineLevel="0" collapsed="false">
      <c r="H18" s="2" t="s">
        <v>128</v>
      </c>
      <c r="I18" s="2" t="s">
        <v>128</v>
      </c>
      <c r="J18" s="2" t="s">
        <v>128</v>
      </c>
      <c r="K18" s="2" t="s">
        <v>128</v>
      </c>
      <c r="L18" s="2" t="s">
        <v>128</v>
      </c>
      <c r="M18" s="2" t="s">
        <v>128</v>
      </c>
      <c r="N18" s="2" t="s">
        <v>128</v>
      </c>
      <c r="O18" s="2" t="s">
        <v>128</v>
      </c>
      <c r="P18" s="2" t="s">
        <v>128</v>
      </c>
      <c r="Q18" s="2" t="s">
        <v>128</v>
      </c>
      <c r="W18" s="2" t="s">
        <v>128</v>
      </c>
      <c r="X18" s="2" t="s">
        <v>128</v>
      </c>
      <c r="Y18" s="2" t="s">
        <v>128</v>
      </c>
      <c r="Z18" s="2" t="s">
        <v>128</v>
      </c>
      <c r="AA18" s="2" t="s">
        <v>128</v>
      </c>
      <c r="AB18" s="2" t="s">
        <v>128</v>
      </c>
      <c r="AC18" s="2" t="s">
        <v>128</v>
      </c>
      <c r="AD18" s="2" t="s">
        <v>128</v>
      </c>
      <c r="AE18" s="2" t="s">
        <v>128</v>
      </c>
      <c r="AF18" s="2" t="s">
        <v>128</v>
      </c>
      <c r="AG18" s="2" t="s">
        <v>128</v>
      </c>
      <c r="AH18" s="2" t="s">
        <v>128</v>
      </c>
      <c r="AI18" s="2" t="s">
        <v>128</v>
      </c>
      <c r="AJ18" s="2" t="s">
        <v>128</v>
      </c>
      <c r="AK18" s="2" t="s">
        <v>128</v>
      </c>
      <c r="AL18" s="2" t="s">
        <v>128</v>
      </c>
      <c r="AM18" s="2" t="s">
        <v>128</v>
      </c>
      <c r="AN18" s="2" t="s">
        <v>128</v>
      </c>
      <c r="AO18" s="2"/>
    </row>
    <row r="19" customFormat="false" ht="13.8" hidden="false" customHeight="false" outlineLevel="0" collapsed="false">
      <c r="A19" s="2" t="s">
        <v>129</v>
      </c>
      <c r="H19" s="5" t="e">
        <f aca="false">SUM(_xlnm.h17...h35)</f>
        <v>#NAME?</v>
      </c>
      <c r="I19" s="5" t="e">
        <f aca="false">SUM(_xlnm.i17...i35)</f>
        <v>#NAME?</v>
      </c>
      <c r="J19" s="5" t="e">
        <f aca="false">SUM(_xlnm.j17...j35)</f>
        <v>#NAME?</v>
      </c>
      <c r="K19" s="5" t="e">
        <f aca="false">SUM(_xlnm.k17...k35)</f>
        <v>#NAME?</v>
      </c>
      <c r="L19" s="5" t="e">
        <f aca="false">SUM(_xlnm.l17...l35)</f>
        <v>#NAME?</v>
      </c>
      <c r="M19" s="5" t="e">
        <f aca="false">SUM(_xlnm.m17...m35)</f>
        <v>#NAME?</v>
      </c>
      <c r="N19" s="5" t="e">
        <f aca="false">SUM(_xlnm.n17...n35)</f>
        <v>#NAME?</v>
      </c>
      <c r="O19" s="5" t="e">
        <f aca="false">SUM(_xlnm.o17...o35)</f>
        <v>#NAME?</v>
      </c>
      <c r="P19" s="5" t="e">
        <f aca="false">SUM(_xlnm.p17...p35)</f>
        <v>#NAME?</v>
      </c>
      <c r="Q19" s="5" t="e">
        <f aca="false">SUM(_xlnm.q17...q35)</f>
        <v>#NAME?</v>
      </c>
      <c r="W19" s="5" t="e">
        <f aca="false">SUM(_xlnm.w17...w35)</f>
        <v>#NAME?</v>
      </c>
      <c r="X19" s="5" t="e">
        <f aca="false">SUM(_xlnm.x17...x35)</f>
        <v>#NAME?</v>
      </c>
      <c r="Y19" s="5" t="e">
        <f aca="false">SUM(_xlnm.y17...y35)</f>
        <v>#NAME?</v>
      </c>
      <c r="Z19" s="5" t="e">
        <f aca="false">SUM(_xlnm.z17...z35)</f>
        <v>#NAME?</v>
      </c>
      <c r="AA19" s="5" t="e">
        <f aca="false">SUM(_xlnm.aa17...aa35)</f>
        <v>#NAME?</v>
      </c>
      <c r="AB19" s="5" t="e">
        <f aca="false">SUM(_xlnm.ab17...ab35)</f>
        <v>#NAME?</v>
      </c>
      <c r="AC19" s="5" t="e">
        <f aca="false">SUM(_xlnm.ac17...ac35)</f>
        <v>#NAME?</v>
      </c>
      <c r="AD19" s="5" t="e">
        <f aca="false">SUM(_xlnm.ad17...ad35)</f>
        <v>#NAME?</v>
      </c>
      <c r="AE19" s="5" t="e">
        <f aca="false">SUM(_xlnm.ae17...ae35)</f>
        <v>#NAME?</v>
      </c>
      <c r="AF19" s="5" t="e">
        <f aca="false">SUM(_xlnm.af17...af35)</f>
        <v>#NAME?</v>
      </c>
      <c r="AG19" s="5" t="e">
        <f aca="false">SUM(_xlnm.ag17...ag35)</f>
        <v>#NAME?</v>
      </c>
      <c r="AH19" s="5" t="e">
        <f aca="false">SUM(_xlnm.ah17...ah35)</f>
        <v>#NAME?</v>
      </c>
      <c r="AI19" s="5" t="e">
        <f aca="false">SUM(_xlnm.ai17...ai35)</f>
        <v>#NAME?</v>
      </c>
      <c r="AJ19" s="5" t="e">
        <f aca="false">SUM(_xlnm.aj17...aj35)</f>
        <v>#NAME?</v>
      </c>
      <c r="AL19" s="5" t="e">
        <f aca="false">SUM(_xlnm.ak17...ak35)</f>
        <v>#NAME?</v>
      </c>
      <c r="AM19" s="5" t="e">
        <f aca="false">SUM(_xlnm.al17...al35)</f>
        <v>#NAME?</v>
      </c>
      <c r="AN19" s="5" t="e">
        <f aca="false">SUM(_xlnm.am17...am35)</f>
        <v>#NAME?</v>
      </c>
      <c r="AO19" s="5"/>
    </row>
    <row r="20" customFormat="false" ht="13.8" hidden="false" customHeight="false" outlineLevel="0" collapsed="false">
      <c r="H20" s="2" t="s">
        <v>130</v>
      </c>
      <c r="I20" s="2" t="s">
        <v>130</v>
      </c>
      <c r="J20" s="2" t="s">
        <v>130</v>
      </c>
      <c r="K20" s="2" t="s">
        <v>130</v>
      </c>
      <c r="L20" s="2" t="s">
        <v>130</v>
      </c>
      <c r="M20" s="2" t="s">
        <v>130</v>
      </c>
      <c r="N20" s="2" t="s">
        <v>130</v>
      </c>
      <c r="O20" s="2" t="s">
        <v>130</v>
      </c>
      <c r="P20" s="2" t="s">
        <v>130</v>
      </c>
      <c r="Q20" s="2" t="s">
        <v>130</v>
      </c>
      <c r="W20" s="2" t="s">
        <v>130</v>
      </c>
      <c r="X20" s="2" t="s">
        <v>130</v>
      </c>
      <c r="Y20" s="2" t="s">
        <v>130</v>
      </c>
      <c r="Z20" s="2" t="s">
        <v>130</v>
      </c>
      <c r="AA20" s="2" t="s">
        <v>130</v>
      </c>
      <c r="AB20" s="2" t="s">
        <v>130</v>
      </c>
      <c r="AC20" s="2" t="s">
        <v>130</v>
      </c>
      <c r="AD20" s="2" t="s">
        <v>130</v>
      </c>
      <c r="AE20" s="2" t="s">
        <v>130</v>
      </c>
      <c r="AF20" s="2" t="s">
        <v>130</v>
      </c>
      <c r="AG20" s="2" t="s">
        <v>130</v>
      </c>
      <c r="AH20" s="2" t="s">
        <v>130</v>
      </c>
      <c r="AI20" s="2" t="s">
        <v>130</v>
      </c>
      <c r="AJ20" s="2" t="s">
        <v>130</v>
      </c>
      <c r="AK20" s="2" t="s">
        <v>130</v>
      </c>
      <c r="AL20" s="2" t="s">
        <v>130</v>
      </c>
      <c r="AM20" s="2" t="s">
        <v>130</v>
      </c>
      <c r="AN20" s="2" t="s">
        <v>130</v>
      </c>
      <c r="AO20" s="2"/>
    </row>
    <row r="21" customFormat="false" ht="13.8" hidden="false" customHeight="false" outlineLevel="0" collapsed="false">
      <c r="A21" s="2" t="s">
        <v>131</v>
      </c>
    </row>
    <row r="23" customFormat="false" ht="13.8" hidden="false" customHeight="false" outlineLevel="0" collapsed="false">
      <c r="A23" s="1" t="n">
        <v>0</v>
      </c>
      <c r="B23" s="1" t="n">
        <f aca="false">A23+1</f>
        <v>1</v>
      </c>
      <c r="C23" s="1" t="n">
        <f aca="false">B23+1</f>
        <v>2</v>
      </c>
      <c r="D23" s="1" t="n">
        <f aca="false">C23+1</f>
        <v>3</v>
      </c>
      <c r="E23" s="1" t="n">
        <f aca="false">D23+1</f>
        <v>4</v>
      </c>
      <c r="F23" s="1" t="n">
        <f aca="false">E23+1</f>
        <v>5</v>
      </c>
      <c r="G23" s="1" t="n">
        <f aca="false">F23+1</f>
        <v>6</v>
      </c>
      <c r="H23" s="1" t="n">
        <f aca="false">G23+1</f>
        <v>7</v>
      </c>
      <c r="I23" s="1" t="n">
        <f aca="false">H23+1</f>
        <v>8</v>
      </c>
      <c r="J23" s="1" t="n">
        <f aca="false">I23+1</f>
        <v>9</v>
      </c>
      <c r="K23" s="1" t="n">
        <f aca="false">J23+1</f>
        <v>10</v>
      </c>
      <c r="L23" s="1" t="n">
        <f aca="false">K23+1</f>
        <v>11</v>
      </c>
      <c r="M23" s="1" t="n">
        <f aca="false">L23+1</f>
        <v>12</v>
      </c>
      <c r="N23" s="1" t="n">
        <f aca="false">M23+1</f>
        <v>13</v>
      </c>
      <c r="O23" s="1" t="n">
        <f aca="false">N23+1</f>
        <v>14</v>
      </c>
      <c r="P23" s="1" t="n">
        <f aca="false">O23+1</f>
        <v>15</v>
      </c>
      <c r="Q23" s="1" t="n">
        <f aca="false">P23+1</f>
        <v>16</v>
      </c>
      <c r="R23" s="1" t="n">
        <f aca="false">Q23+1</f>
        <v>17</v>
      </c>
      <c r="S23" s="1" t="n">
        <f aca="false">R23+1</f>
        <v>18</v>
      </c>
      <c r="T23" s="1" t="n">
        <f aca="false">S23+1</f>
        <v>19</v>
      </c>
      <c r="U23" s="1" t="n">
        <f aca="false">T23+1</f>
        <v>20</v>
      </c>
      <c r="V23" s="1" t="n">
        <f aca="false">U23+1</f>
        <v>21</v>
      </c>
      <c r="W23" s="1" t="n">
        <f aca="false">V23+1</f>
        <v>22</v>
      </c>
      <c r="X23" s="1" t="n">
        <f aca="false">W23+1</f>
        <v>23</v>
      </c>
      <c r="Y23" s="1" t="n">
        <f aca="false">X23+1</f>
        <v>24</v>
      </c>
      <c r="Z23" s="1" t="n">
        <f aca="false">Y23+1</f>
        <v>25</v>
      </c>
      <c r="AA23" s="1" t="n">
        <f aca="false">Z23+1</f>
        <v>26</v>
      </c>
      <c r="AB23" s="1" t="n">
        <f aca="false">AA23+1</f>
        <v>27</v>
      </c>
      <c r="AC23" s="1" t="n">
        <f aca="false">AB23+1</f>
        <v>28</v>
      </c>
      <c r="AD23" s="1" t="n">
        <f aca="false">AC23+1</f>
        <v>29</v>
      </c>
      <c r="AE23" s="1" t="n">
        <f aca="false">AD23+1</f>
        <v>30</v>
      </c>
      <c r="AF23" s="1" t="n">
        <f aca="false">AE23+1</f>
        <v>31</v>
      </c>
      <c r="AG23" s="1" t="n">
        <f aca="false">AF23+1</f>
        <v>32</v>
      </c>
      <c r="AH23" s="1" t="n">
        <f aca="false">AG23+1</f>
        <v>33</v>
      </c>
      <c r="AI23" s="1" t="n">
        <f aca="false">AH23+1</f>
        <v>34</v>
      </c>
      <c r="AJ23" s="1" t="n">
        <f aca="false">AI23+1</f>
        <v>35</v>
      </c>
      <c r="AL23" s="1" t="n">
        <v>36</v>
      </c>
      <c r="AM23" s="1" t="n">
        <f aca="false">AL23+1</f>
        <v>37</v>
      </c>
      <c r="AN23" s="1" t="n">
        <f aca="false">AM23+1</f>
        <v>38</v>
      </c>
      <c r="AO23" s="1" t="n">
        <f aca="false">AN23+1</f>
        <v>39</v>
      </c>
    </row>
    <row r="24" customFormat="false" ht="13.8" hidden="false" customHeight="false" outlineLevel="0" collapsed="false">
      <c r="AK24" s="1" t="n">
        <v>36</v>
      </c>
      <c r="AL24" s="1" t="n">
        <f aca="false">AK24+1</f>
        <v>37</v>
      </c>
      <c r="AM24" s="1" t="n">
        <f aca="false">AL24+1</f>
        <v>38</v>
      </c>
      <c r="AN24" s="1" t="n">
        <f aca="false">AM24+1</f>
        <v>39</v>
      </c>
      <c r="AO24" s="1" t="n">
        <f aca="false">AN24+1</f>
        <v>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2023-01-05T03:12:04Z</dcterms:created>
  <dc:creator>reggie</dc:creator>
  <dc:description/>
  <dc:language>en-US</dc:language>
  <cp:lastModifiedBy/>
  <dcterms:modified xsi:type="dcterms:W3CDTF">2023-01-07T16:36:35Z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