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ergi\Google Drive\Ingenieria Informatica\Segundo cuatri\POO\Practica obligatoria\Pec1\excel\"/>
    </mc:Choice>
  </mc:AlternateContent>
  <xr:revisionPtr revIDLastSave="0" documentId="13_ncr:1_{1A4C4325-E5D4-4A5F-9887-4D82CF0D7F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4" i="2"/>
  <c r="F5" i="2"/>
  <c r="F6" i="2"/>
  <c r="F7" i="2"/>
  <c r="F9" i="2"/>
  <c r="F10" i="2"/>
  <c r="F11" i="2"/>
  <c r="F12" i="2"/>
  <c r="F3" i="2"/>
  <c r="J3" i="2"/>
  <c r="D4" i="2"/>
  <c r="C5" i="2"/>
  <c r="E5" i="2" s="1" a="1"/>
  <c r="E5" i="2" s="1"/>
  <c r="S13" i="2"/>
  <c r="T13" i="2" s="1"/>
  <c r="O13" i="2"/>
  <c r="Q13" i="2"/>
  <c r="R13" i="2" a="1"/>
  <c r="R13" i="2" s="1"/>
  <c r="P13" i="2" a="1"/>
  <c r="P13" i="2" s="1"/>
  <c r="M13" i="2" a="1"/>
  <c r="M13" i="2" s="1"/>
  <c r="E13" i="2" a="1"/>
  <c r="E13" i="2" s="1"/>
  <c r="J4" i="2"/>
  <c r="J5" i="2"/>
  <c r="J6" i="2"/>
  <c r="J7" i="2"/>
  <c r="J8" i="2"/>
  <c r="J9" i="2"/>
  <c r="J10" i="2"/>
  <c r="J11" i="2"/>
  <c r="J12" i="2"/>
  <c r="I4" i="2"/>
  <c r="I5" i="2"/>
  <c r="I6" i="2"/>
  <c r="I7" i="2"/>
  <c r="I8" i="2"/>
  <c r="I9" i="2"/>
  <c r="I10" i="2"/>
  <c r="I11" i="2"/>
  <c r="I12" i="2"/>
  <c r="I3" i="2"/>
  <c r="G4" i="2"/>
  <c r="K4" i="2" s="1" a="1"/>
  <c r="K4" i="2" s="1"/>
  <c r="G5" i="2"/>
  <c r="K5" i="2" s="1" a="1"/>
  <c r="K5" i="2" s="1"/>
  <c r="G6" i="2"/>
  <c r="K6" i="2" s="1" a="1"/>
  <c r="K6" i="2" s="1"/>
  <c r="G7" i="2"/>
  <c r="K7" i="2" s="1" a="1"/>
  <c r="K7" i="2" s="1"/>
  <c r="G8" i="2"/>
  <c r="K8" i="2" s="1" a="1"/>
  <c r="K8" i="2" s="1"/>
  <c r="G9" i="2"/>
  <c r="K9" i="2" s="1" a="1"/>
  <c r="K9" i="2" s="1"/>
  <c r="G10" i="2"/>
  <c r="K10" i="2" s="1" a="1"/>
  <c r="K10" i="2" s="1"/>
  <c r="G11" i="2"/>
  <c r="K11" i="2" s="1" a="1"/>
  <c r="K11" i="2" s="1"/>
  <c r="G12" i="2"/>
  <c r="K12" i="2" s="1" a="1"/>
  <c r="K12" i="2" s="1"/>
  <c r="G3" i="2"/>
  <c r="K3" i="2" s="1" a="1"/>
  <c r="K3" i="2" s="1"/>
  <c r="C3" i="2"/>
  <c r="E3" i="2" s="1" a="1"/>
  <c r="E3" i="2" s="1"/>
  <c r="D5" i="2"/>
  <c r="D6" i="2"/>
  <c r="D7" i="2"/>
  <c r="D8" i="2"/>
  <c r="D9" i="2"/>
  <c r="D10" i="2"/>
  <c r="D11" i="2"/>
  <c r="D12" i="2"/>
  <c r="D3" i="2"/>
  <c r="C4" i="2"/>
  <c r="E4" i="2" s="1" a="1"/>
  <c r="E4" i="2" s="1"/>
  <c r="C6" i="2"/>
  <c r="E6" i="2" s="1" a="1"/>
  <c r="E6" i="2" s="1"/>
  <c r="C7" i="2"/>
  <c r="E7" i="2" s="1" a="1"/>
  <c r="E7" i="2" s="1"/>
  <c r="C8" i="2"/>
  <c r="E8" i="2" s="1" a="1"/>
  <c r="E8" i="2" s="1"/>
  <c r="C9" i="2"/>
  <c r="E9" i="2" s="1" a="1"/>
  <c r="E9" i="2" s="1"/>
  <c r="C10" i="2"/>
  <c r="E10" i="2" s="1" a="1"/>
  <c r="E10" i="2" s="1"/>
  <c r="C11" i="2"/>
  <c r="E11" i="2" s="1" a="1"/>
  <c r="E11" i="2" s="1"/>
  <c r="C12" i="2"/>
  <c r="E12" i="2" s="1" a="1"/>
  <c r="E12" i="2" s="1"/>
  <c r="B4" i="2"/>
  <c r="B5" i="2" s="1"/>
  <c r="B6" i="2" s="1"/>
  <c r="B7" i="2" s="1"/>
  <c r="B8" i="2" s="1"/>
  <c r="B9" i="2" s="1"/>
  <c r="B10" i="2" s="1"/>
  <c r="B11" i="2" s="1"/>
  <c r="B12" i="2" s="1"/>
  <c r="H3" i="2" l="1" a="1"/>
  <c r="H3" i="2" s="1"/>
  <c r="P3" i="2" s="1" a="1"/>
  <c r="P3" i="2" s="1"/>
  <c r="H5" i="2" a="1"/>
  <c r="H5" i="2" s="1"/>
  <c r="H11" i="2" a="1"/>
  <c r="H11" i="2" s="1"/>
  <c r="R11" i="2" s="1" a="1"/>
  <c r="R11" i="2" s="1"/>
  <c r="Q11" i="2" s="1"/>
  <c r="N9" i="2"/>
  <c r="M3" i="2" a="1"/>
  <c r="M3" i="2" s="1"/>
  <c r="H12" i="2" a="1"/>
  <c r="H12" i="2" s="1"/>
  <c r="H9" i="2" a="1"/>
  <c r="H9" i="2" s="1"/>
  <c r="R9" i="2" s="1" a="1"/>
  <c r="R9" i="2" s="1"/>
  <c r="Q9" i="2" s="1"/>
  <c r="H8" i="2" a="1"/>
  <c r="H8" i="2" s="1"/>
  <c r="R8" i="2" s="1" a="1"/>
  <c r="R8" i="2" s="1"/>
  <c r="Q8" i="2" s="1"/>
  <c r="H6" i="2" a="1"/>
  <c r="H6" i="2" s="1"/>
  <c r="R6" i="2" s="1" a="1"/>
  <c r="R6" i="2" s="1"/>
  <c r="Q6" i="2" s="1"/>
  <c r="H7" i="2" a="1"/>
  <c r="H7" i="2" s="1"/>
  <c r="R7" i="2" s="1" a="1"/>
  <c r="R7" i="2" s="1"/>
  <c r="Q7" i="2" s="1"/>
  <c r="H10" i="2" a="1"/>
  <c r="H10" i="2" s="1"/>
  <c r="R10" i="2" s="1" a="1"/>
  <c r="R10" i="2" s="1"/>
  <c r="Q10" i="2" s="1"/>
  <c r="H4" i="2" a="1"/>
  <c r="H4" i="2" s="1"/>
  <c r="R4" i="2" s="1" a="1"/>
  <c r="R4" i="2" s="1"/>
  <c r="Q4" i="2" s="1"/>
  <c r="N3" i="2"/>
  <c r="M9" i="2" a="1"/>
  <c r="M9" i="2" s="1"/>
  <c r="M8" i="2" a="1"/>
  <c r="M8" i="2" s="1"/>
  <c r="M7" i="2" a="1"/>
  <c r="M7" i="2" s="1"/>
  <c r="M12" i="2" a="1"/>
  <c r="M12" i="2" s="1"/>
  <c r="M6" i="2" a="1"/>
  <c r="M6" i="2" s="1"/>
  <c r="M11" i="2" a="1"/>
  <c r="M11" i="2" s="1"/>
  <c r="M5" i="2" a="1"/>
  <c r="M5" i="2" s="1"/>
  <c r="M10" i="2" a="1"/>
  <c r="M10" i="2" s="1"/>
  <c r="M4" i="2" a="1"/>
  <c r="M4" i="2" s="1"/>
  <c r="N12" i="2"/>
  <c r="N11" i="2"/>
  <c r="N10" i="2"/>
  <c r="N8" i="2"/>
  <c r="N7" i="2"/>
  <c r="N6" i="2"/>
  <c r="N5" i="2"/>
  <c r="N4" i="2"/>
  <c r="L3" i="2" l="1" a="1"/>
  <c r="L3" i="2" s="1"/>
  <c r="O3" i="2"/>
  <c r="R5" i="2" a="1"/>
  <c r="R5" i="2" s="1"/>
  <c r="Q5" i="2" s="1"/>
  <c r="P12" i="2" a="1"/>
  <c r="P12" i="2" s="1"/>
  <c r="O12" i="2" s="1"/>
  <c r="R12" i="2" a="1"/>
  <c r="R12" i="2" s="1"/>
  <c r="Q12" i="2" s="1"/>
  <c r="R3" i="2" a="1"/>
  <c r="R3" i="2" s="1"/>
  <c r="Q3" i="2" s="1"/>
  <c r="P10" i="2" a="1"/>
  <c r="P10" i="2" s="1"/>
  <c r="O10" i="2" s="1"/>
  <c r="S10" i="2" s="1"/>
  <c r="T10" i="2" s="1"/>
  <c r="P11" i="2" a="1"/>
  <c r="P11" i="2" s="1"/>
  <c r="O11" i="2" s="1"/>
  <c r="S11" i="2" s="1"/>
  <c r="T11" i="2" s="1"/>
  <c r="L7" i="2" a="1"/>
  <c r="L7" i="2" s="1"/>
  <c r="L6" i="2" a="1"/>
  <c r="L6" i="2" s="1"/>
  <c r="P8" i="2" a="1"/>
  <c r="P8" i="2" s="1"/>
  <c r="O8" i="2" s="1"/>
  <c r="S8" i="2" s="1"/>
  <c r="T8" i="2" s="1"/>
  <c r="P9" i="2" a="1"/>
  <c r="P9" i="2" s="1"/>
  <c r="O9" i="2" s="1"/>
  <c r="S9" i="2" s="1"/>
  <c r="T9" i="2" s="1"/>
  <c r="L12" i="2" a="1"/>
  <c r="L12" i="2" s="1"/>
  <c r="P4" i="2" a="1"/>
  <c r="P4" i="2" s="1"/>
  <c r="O4" i="2" s="1"/>
  <c r="S4" i="2" s="1"/>
  <c r="T4" i="2" s="1"/>
  <c r="L8" i="2" a="1"/>
  <c r="L8" i="2" s="1"/>
  <c r="L10" i="2" a="1"/>
  <c r="L10" i="2" s="1"/>
  <c r="L9" i="2" a="1"/>
  <c r="L9" i="2" s="1"/>
  <c r="L4" i="2" a="1"/>
  <c r="L4" i="2" s="1"/>
  <c r="P6" i="2" a="1"/>
  <c r="P6" i="2" s="1"/>
  <c r="O6" i="2" s="1"/>
  <c r="S6" i="2" s="1"/>
  <c r="T6" i="2" s="1"/>
  <c r="L5" i="2" a="1"/>
  <c r="L5" i="2" s="1"/>
  <c r="L11" i="2" a="1"/>
  <c r="L11" i="2" s="1"/>
  <c r="P5" i="2" a="1"/>
  <c r="P5" i="2" s="1"/>
  <c r="O5" i="2" s="1"/>
  <c r="P7" i="2" a="1"/>
  <c r="P7" i="2" s="1"/>
  <c r="O7" i="2" s="1"/>
  <c r="S7" i="2" s="1"/>
  <c r="T7" i="2" s="1"/>
  <c r="S3" i="2" l="1"/>
  <c r="T3" i="2" s="1"/>
  <c r="S12" i="2"/>
  <c r="T12" i="2" s="1"/>
  <c r="S5" i="2"/>
  <c r="T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<sst xmlns="http://schemas.openxmlformats.org/spreadsheetml/2006/main" count="53" uniqueCount="47">
  <si>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Kilometraje</t>
  </si>
  <si>
    <t>Punto A</t>
  </si>
  <si>
    <t>Punto B</t>
  </si>
  <si>
    <t>Punto C</t>
  </si>
  <si>
    <t>Puento D</t>
  </si>
  <si>
    <t>Punto E</t>
  </si>
  <si>
    <t xml:space="preserve">km recorrido </t>
  </si>
  <si>
    <t>Puntos de referencia en cada provincia:</t>
  </si>
  <si>
    <t>Glorario</t>
  </si>
  <si>
    <t>Rendimiento por hectarea</t>
  </si>
  <si>
    <t>Producto</t>
  </si>
  <si>
    <t>Precio sin iba</t>
  </si>
  <si>
    <t xml:space="preserve">tipos de productos </t>
  </si>
  <si>
    <t xml:space="preserve">perecederos </t>
  </si>
  <si>
    <t>no</t>
  </si>
  <si>
    <t>&lt;100k</t>
  </si>
  <si>
    <t>gestion logistica</t>
  </si>
  <si>
    <t>&gt;100km</t>
  </si>
  <si>
    <t>doble logistica</t>
  </si>
  <si>
    <t>PUNTO DE REFERENCIA</t>
  </si>
  <si>
    <t xml:space="preserve">Tipo de logistica en funcion de la distancia </t>
  </si>
  <si>
    <t>Distancia pequeña logistica</t>
  </si>
  <si>
    <t>Longebidad</t>
  </si>
  <si>
    <t xml:space="preserve">Nombre del producto </t>
  </si>
  <si>
    <t>Numero de trayectos gran logistica</t>
  </si>
  <si>
    <t>Corporativa-Capital</t>
  </si>
  <si>
    <t>N cliente</t>
  </si>
  <si>
    <t>Coste perecedero o no</t>
  </si>
  <si>
    <t>Caso de &lt;100km</t>
  </si>
  <si>
    <t xml:space="preserve">Cuando aparece un 0 es porque es perecedero </t>
  </si>
  <si>
    <t>Km*1,5</t>
  </si>
  <si>
    <t>Precio  producto por kilo</t>
  </si>
  <si>
    <t>Random</t>
  </si>
  <si>
    <t>Peso del Producto Toneladas</t>
  </si>
  <si>
    <t>aceite</t>
  </si>
  <si>
    <t>No pereceredo</t>
  </si>
  <si>
    <t xml:space="preserve">Coste final de distribucion </t>
  </si>
  <si>
    <t>-</t>
  </si>
  <si>
    <t>coste por kilo</t>
  </si>
  <si>
    <t>Ejercicio modelo</t>
  </si>
  <si>
    <t>Capital-destino</t>
  </si>
  <si>
    <t>Nº de hectarea</t>
  </si>
  <si>
    <t>(Precio*0,5*trayectos*1000+0,05€/km*viajes)*Ntoneladas</t>
  </si>
  <si>
    <t>Pequeña logistica</t>
  </si>
  <si>
    <t>Precio del trayecto</t>
  </si>
  <si>
    <t>Gran logistica</t>
  </si>
  <si>
    <t xml:space="preserve">Trayectos Coperativa-capital&gt;100 km y producto No perecedero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</si>
</sst>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6" borderId="0" xfId="0" applyFill="1"/>
    <xf numFmtId="0" fontId="0" fillId="0" borderId="2" xfId="0" applyBorder="1"/>
    <xf numFmtId="0" fontId="0" fillId="3" borderId="1" xfId="0" applyFill="1" applyBorder="1"/>
    <xf numFmtId="0" fontId="0" fillId="5" borderId="1" xfId="0" applyFill="1" applyBorder="1"/>
    <xf numFmtId="164" fontId="0" fillId="4" borderId="1" xfId="0" applyNumberFormat="1" applyFill="1" applyBorder="1"/>
    <xf numFmtId="1" fontId="0" fillId="5" borderId="1" xfId="0" applyNumberForma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2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555172</xdr:colOff>
      <xdr:row>2</xdr:row>
      <xdr:rowOff>152400</xdr:rowOff>
    </xdr:from>
    <xdr:to>
      <xdr:col>14</xdr:col>
      <xdr:colOff>870858</xdr:colOff>
      <xdr:row>15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AFDFB55-268F-A833-DC20-4FC06EB536E8}"/>
            </a:ext>
          </a:extLst>
        </xdr:cNvPr>
        <xdr:cNvCxnSpPr/>
      </xdr:nvCxnSpPr>
      <xdr:spPr>
        <a:xfrm>
          <a:off x="20541343" y="522514"/>
          <a:ext cx="315686" cy="2329543"/>
        </a:xfrm>
        <a:prstGeom prst="straightConnector1">
          <a:avLst/>
        </a:prstGeom>
        <a:ln w="12700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10.6640625" customWidth="1"/>
  </cols>
  <sheetData>
    <row r="1" spans="1:6" x14ac:dyDescent="0.3">
      <c r="A1" t="s">
        <v>0</v>
      </c>
      <c r="B1" t="s">
        <v>7</v>
      </c>
      <c r="F1" t="s">
        <v>8</v>
      </c>
    </row>
    <row r="2" spans="1:6" x14ac:dyDescent="0.3">
      <c r="A2" t="s">
        <v>1</v>
      </c>
      <c r="B2">
        <v>30</v>
      </c>
    </row>
    <row r="3" spans="1:6" x14ac:dyDescent="0.3">
      <c r="A3" t="s">
        <v>2</v>
      </c>
      <c r="B3">
        <v>50</v>
      </c>
    </row>
    <row r="4" spans="1:6" x14ac:dyDescent="0.3">
      <c r="A4" t="s">
        <v>3</v>
      </c>
      <c r="B4">
        <v>100</v>
      </c>
    </row>
    <row r="5" spans="1:6" x14ac:dyDescent="0.3">
      <c r="A5" t="s">
        <v>4</v>
      </c>
      <c r="B5">
        <v>15</v>
      </c>
    </row>
    <row r="6" spans="1:6" x14ac:dyDescent="0.3">
      <c r="A6" t="s">
        <v>5</v>
      </c>
    </row>
    <row r="7" spans="1:6" x14ac:dyDescent="0.3">
      <c r="A7">
        <v>1.5</v>
      </c>
      <c r="B7" t="s">
        <v>6</v>
      </c>
    </row>
    <row r="9" spans="1:6" x14ac:dyDescent="0.3">
      <c r="A9" t="s">
        <v>9</v>
      </c>
      <c r="D9" t="s">
        <v>10</v>
      </c>
      <c r="E9" t="s">
        <v>11</v>
      </c>
    </row>
    <row r="16" spans="1:6" x14ac:dyDescent="0.3">
      <c r="A16" t="s">
        <v>12</v>
      </c>
    </row>
    <row r="17" spans="1:4" x14ac:dyDescent="0.3">
      <c r="A17" t="s">
        <v>13</v>
      </c>
      <c r="B17" t="s">
        <v>14</v>
      </c>
    </row>
    <row r="18" spans="1:4" x14ac:dyDescent="0.3">
      <c r="C18" t="s">
        <v>15</v>
      </c>
      <c r="D18" t="s">
        <v>16</v>
      </c>
    </row>
    <row r="19" spans="1:4" x14ac:dyDescent="0.3">
      <c r="C19" t="s">
        <v>17</v>
      </c>
      <c r="D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1C29-F360-4F70-AB29-0DDAC0D8827A}">
  <dimension ref="A1:T185"/>
  <sheetViews>
    <sheetView tabSelected="1" zoomScale="70" zoomScaleNormal="70" workbookViewId="0">
      <selection activeCell="H4" sqref="H4"/>
    </sheetView>
  </sheetViews>
  <sheetFormatPr baseColWidth="10" defaultRowHeight="14.4" x14ac:dyDescent="0.3"/>
  <cols>
    <col min="1" max="1" width="20.77734375" customWidth="1"/>
    <col min="3" max="4" width="16.77734375" customWidth="1"/>
    <col min="5" max="5" width="21.21875" customWidth="1"/>
    <col min="6" max="6" width="25.77734375" customWidth="1"/>
    <col min="7" max="7" width="18.77734375" customWidth="1"/>
    <col min="8" max="12" width="22.44140625" customWidth="1"/>
    <col min="13" max="13" width="26.77734375" customWidth="1"/>
    <col min="14" max="14" width="24.109375" customWidth="1"/>
    <col min="15" max="15" width="24.6640625" customWidth="1"/>
    <col min="16" max="16" width="30.33203125" style="1" customWidth="1"/>
    <col min="17" max="17" width="17.44140625" style="1" customWidth="1"/>
    <col min="18" max="18" width="23.77734375" style="4" customWidth="1"/>
    <col min="19" max="19" width="23.44140625" customWidth="1"/>
    <col min="20" max="20" width="22.109375" customWidth="1"/>
    <col min="21" max="21" width="19.6640625" customWidth="1"/>
    <col min="22" max="22" width="23" customWidth="1"/>
  </cols>
  <sheetData>
    <row r="1" spans="1:20" x14ac:dyDescent="0.3">
      <c r="O1" s="18" t="s">
        <v>45</v>
      </c>
      <c r="P1" s="18"/>
      <c r="Q1" s="18" t="s">
        <v>43</v>
      </c>
      <c r="R1" s="18"/>
    </row>
    <row r="2" spans="1:20" x14ac:dyDescent="0.3">
      <c r="B2" s="6" t="s">
        <v>26</v>
      </c>
      <c r="C2" s="6" t="s">
        <v>25</v>
      </c>
      <c r="D2" s="6" t="s">
        <v>40</v>
      </c>
      <c r="E2" s="3" t="s">
        <v>19</v>
      </c>
      <c r="F2" s="3" t="s">
        <v>33</v>
      </c>
      <c r="G2" s="7" t="s">
        <v>23</v>
      </c>
      <c r="H2" s="7" t="s">
        <v>22</v>
      </c>
      <c r="I2" s="7" t="s">
        <v>41</v>
      </c>
      <c r="J2" s="7" t="s">
        <v>9</v>
      </c>
      <c r="K2" s="7" t="s">
        <v>31</v>
      </c>
      <c r="L2" s="3" t="s">
        <v>27</v>
      </c>
      <c r="M2" s="3" t="s">
        <v>20</v>
      </c>
      <c r="N2" s="3" t="s">
        <v>30</v>
      </c>
      <c r="O2" s="3" t="s">
        <v>44</v>
      </c>
      <c r="P2" s="3" t="s">
        <v>24</v>
      </c>
      <c r="Q2" s="3" t="s">
        <v>44</v>
      </c>
      <c r="R2" s="3" t="s">
        <v>21</v>
      </c>
      <c r="S2" s="12" t="s">
        <v>36</v>
      </c>
      <c r="T2" s="12" t="s">
        <v>38</v>
      </c>
    </row>
    <row r="3" spans="1:20" x14ac:dyDescent="0.3">
      <c r="A3" s="16" t="s">
        <v>32</v>
      </c>
      <c r="B3" s="6">
        <v>1</v>
      </c>
      <c r="C3" s="6">
        <f ca="1">RANDBETWEEN(0,180)</f>
        <v>177</v>
      </c>
      <c r="D3" s="6">
        <f ca="1">RANDBETWEEN(0,100)</f>
        <v>99</v>
      </c>
      <c r="E3" s="3" t="str" cm="1">
        <f t="array" aca="1" ref="E3" ca="1">_xlfn.IFS(C3&lt;=30,"punto A",AND(C3&lt;=50)=AND(C3&gt;30)=TRUE,"Punto B",AND(C3&lt;=100)=AND(C3&gt;50)=TRUE,"Punto C",AND(C3&lt;=150)=AND(C3&gt;100)=TRUE,"Punto D",C3&gt;150,"Punto E")</f>
        <v>Punto E</v>
      </c>
      <c r="F3" s="8">
        <f ca="1">RANDBETWEEN(10,100)/10</f>
        <v>2.1</v>
      </c>
      <c r="G3" s="9">
        <f ca="1">RANDBETWEEN(1,10)</f>
        <v>3</v>
      </c>
      <c r="H3" s="7" t="str" cm="1">
        <f t="array" aca="1" ref="H3" ca="1">_xlfn.IFS(G3&lt;=5,"Perecedero",G3&gt;5,"No pereceredo")</f>
        <v>Perecedero</v>
      </c>
      <c r="I3" s="7">
        <f ca="1">RANDBETWEEN(0,10)</f>
        <v>8</v>
      </c>
      <c r="J3" s="7">
        <f ca="1">RANDBETWEEN(0,100)/100</f>
        <v>0.95</v>
      </c>
      <c r="K3" s="7" cm="1">
        <f t="array" aca="1" ref="K3" ca="1">_xlfn.IFS(1=G3,1.99,G3=2,2.5,G3=3,0.9,4=G3,4.99,G3=5,2.99,G3=6,0.5,G3=7,0.9,8=G3,3,G3=9,1.09,G3=10,0.9)</f>
        <v>0.9</v>
      </c>
      <c r="L3" s="3" cm="1">
        <f t="array" aca="1" ref="L3" ca="1">_xlfn.IFS(H3="Perecedero",0.15,H3="No pereceredo",0.1)</f>
        <v>0.15</v>
      </c>
      <c r="M3" s="3" t="str" cm="1">
        <f t="array" aca="1" ref="M3" ca="1">_xlfn.IFS(C3&gt;100,"GyP Logistica",C3&lt;100,"Logistica Propia")</f>
        <v>GyP Logistica</v>
      </c>
      <c r="N3" s="3">
        <f t="shared" ref="N3:N12" ca="1" si="0">C3*1.5</f>
        <v>265.5</v>
      </c>
      <c r="O3" s="3">
        <f t="shared" ref="O3:O12" ca="1" si="1">(0.5*P3*K3*1000+0.05*P3*50)*F3</f>
        <v>0</v>
      </c>
      <c r="P3" s="3" cm="1">
        <f t="array" aca="1" ref="P3" ca="1">_xlfn.IFS("No pereceredo"=H3,TRUNC(C3/50),"Perecedero"=H3,0)</f>
        <v>0</v>
      </c>
      <c r="Q3" s="3">
        <f t="shared" ref="Q3:Q12" ca="1" si="2">R3*0.01*F3*1000</f>
        <v>0</v>
      </c>
      <c r="R3" s="3" cm="1">
        <f t="array" aca="1" ref="R3" ca="1">_xlfn.IFS("No pereceredo"=H3,C3-50*TRUNC(C3/50),"Perecedero"=H3,0)</f>
        <v>0</v>
      </c>
      <c r="S3" s="13">
        <f ca="1">Q3+O3</f>
        <v>0</v>
      </c>
      <c r="T3" s="13">
        <f t="shared" ref="T3:T12" ca="1" si="3">S3/(F3*1000)</f>
        <v>0</v>
      </c>
    </row>
    <row r="4" spans="1:20" x14ac:dyDescent="0.3">
      <c r="A4" s="16"/>
      <c r="B4" s="6">
        <f>B3+1</f>
        <v>2</v>
      </c>
      <c r="C4" s="6">
        <f t="shared" ref="C4:C12" ca="1" si="4">RANDBETWEEN(0,180)</f>
        <v>9</v>
      </c>
      <c r="D4" s="6">
        <f ca="1">RANDBETWEEN(0,100)</f>
        <v>100</v>
      </c>
      <c r="E4" s="3" t="str" cm="1">
        <f t="array" aca="1" ref="E4" ca="1">_xlfn.IFS(C4&lt;=30,"punto A",AND(C4&lt;=50)=AND(C4&gt;30)=TRUE,"Punto B",AND(C4&lt;=100)=AND(C4&gt;50)=TRUE,"Punto C",AND(C4&lt;=150)=AND(C4&gt;100)=TRUE,"Punto D",C4&gt;150,"Punto E")</f>
        <v>punto A</v>
      </c>
      <c r="F4" s="8">
        <f t="shared" ref="F4:F12" ca="1" si="5">RANDBETWEEN(10,100)/10</f>
        <v>4.9000000000000004</v>
      </c>
      <c r="G4" s="9">
        <f t="shared" ref="G4:G12" ca="1" si="6">RANDBETWEEN(1,10)</f>
        <v>7</v>
      </c>
      <c r="H4" s="7" t="str" cm="1">
        <f t="array" aca="1" ref="H4" ca="1">_xlfn.IFS(G4&lt;=5,"Perecedero",G4&gt;5,"No pereceredo")</f>
        <v>No pereceredo</v>
      </c>
      <c r="I4" s="7">
        <f t="shared" ref="I4:I12" ca="1" si="7">RANDBETWEEN(0,10)</f>
        <v>9</v>
      </c>
      <c r="J4" s="7">
        <f t="shared" ref="J4:J12" ca="1" si="8">RANDBETWEEN(0,100)/100</f>
        <v>0.82</v>
      </c>
      <c r="K4" s="7" cm="1">
        <f t="array" aca="1" ref="K4" ca="1">_xlfn.IFS(1=G4,1.99,G4=2,2.5,G4=3,0.9,4=G4,4.99,G4=5,2.99,G4=6,0.5,G4=7,0.9,8=G4,3,G4=9,1.09,G4=10,0.9)</f>
        <v>0.9</v>
      </c>
      <c r="L4" s="3" cm="1">
        <f t="array" aca="1" ref="L4" ca="1">_xlfn.IFS(H4="Perecedero",0.15,H4="No pereceredo",0.1)</f>
        <v>0.1</v>
      </c>
      <c r="M4" s="3" t="str" cm="1">
        <f t="array" aca="1" ref="M4" ca="1">_xlfn.IFS(C4&gt;100,"GyP Logistica",C4&lt;100,"Logistica Propia")</f>
        <v>Logistica Propia</v>
      </c>
      <c r="N4" s="3">
        <f t="shared" ca="1" si="0"/>
        <v>13.5</v>
      </c>
      <c r="O4" s="3">
        <f t="shared" ca="1" si="1"/>
        <v>0</v>
      </c>
      <c r="P4" s="3" cm="1">
        <f t="array" aca="1" ref="P4" ca="1">_xlfn.IFS("No pereceredo"=H4,TRUNC(C4/50),"Perecedero"=H4,0)</f>
        <v>0</v>
      </c>
      <c r="Q4" s="3">
        <f t="shared" ca="1" si="2"/>
        <v>441</v>
      </c>
      <c r="R4" s="3" cm="1">
        <f t="array" aca="1" ref="R4" ca="1">_xlfn.IFS("No pereceredo"=H4,C4-50*TRUNC(C4/50),"Perecedero"=H4,0)</f>
        <v>9</v>
      </c>
      <c r="S4" s="13">
        <f t="shared" ref="S4:S12" ca="1" si="9">Q4+O4</f>
        <v>441</v>
      </c>
      <c r="T4" s="13">
        <f ca="1">S4/(F4*1000)</f>
        <v>0.09</v>
      </c>
    </row>
    <row r="5" spans="1:20" x14ac:dyDescent="0.3">
      <c r="A5" s="16"/>
      <c r="B5" s="6">
        <f t="shared" ref="B5:B12" si="10">B4+1</f>
        <v>3</v>
      </c>
      <c r="C5" s="6">
        <f ca="1">RANDBETWEEN(0,180)</f>
        <v>28</v>
      </c>
      <c r="D5" s="6">
        <f t="shared" ref="D5:D12" ca="1" si="11">RANDBETWEEN(0,100)</f>
        <v>55</v>
      </c>
      <c r="E5" s="3" t="str" cm="1">
        <f t="array" aca="1" ref="E5" ca="1">_xlfn.IFS(C5&lt;=30,"punto A",AND(C5&lt;=50)=AND(C5&gt;30)=TRUE,"Punto B",AND(C5&lt;=100)=AND(C5&gt;50)=TRUE,"Punto C",AND(C5&lt;=150)=AND(C5&gt;100)=TRUE,"Punto D",C5&gt;150,"Punto E")</f>
        <v>punto A</v>
      </c>
      <c r="F5" s="8">
        <f t="shared" ca="1" si="5"/>
        <v>3.2</v>
      </c>
      <c r="G5" s="9">
        <f t="shared" ca="1" si="6"/>
        <v>4</v>
      </c>
      <c r="H5" s="7" t="str" cm="1">
        <f t="array" aca="1" ref="H5" ca="1">_xlfn.IFS(G5&lt;=5,"Perecedero",G5&gt;5,"No pereceredo")</f>
        <v>Perecedero</v>
      </c>
      <c r="I5" s="7">
        <f t="shared" ca="1" si="7"/>
        <v>4</v>
      </c>
      <c r="J5" s="7">
        <f t="shared" ca="1" si="8"/>
        <v>0.83</v>
      </c>
      <c r="K5" s="7" cm="1">
        <f t="array" aca="1" ref="K5" ca="1">_xlfn.IFS(1=G5,1.99,G5=2,2.5,G5=3,0.9,4=G5,4.99,G5=5,2.99,G5=6,0.5,G5=7,0.9,8=G5,3,G5=9,1.09,G5=10,0.9)</f>
        <v>4.99</v>
      </c>
      <c r="L5" s="3" cm="1">
        <f t="array" aca="1" ref="L5" ca="1">_xlfn.IFS(H5="Perecedero",0.15,H5="No pereceredo",0.1)</f>
        <v>0.15</v>
      </c>
      <c r="M5" s="3" t="str" cm="1">
        <f t="array" aca="1" ref="M5" ca="1">_xlfn.IFS(C5&gt;100,"GyP Logistica",C5&lt;100,"Logistica Propia")</f>
        <v>Logistica Propia</v>
      </c>
      <c r="N5" s="3">
        <f t="shared" ca="1" si="0"/>
        <v>42</v>
      </c>
      <c r="O5" s="3">
        <f t="shared" ca="1" si="1"/>
        <v>0</v>
      </c>
      <c r="P5" s="3" cm="1">
        <f t="array" aca="1" ref="P5" ca="1">_xlfn.IFS("No pereceredo"=H5,TRUNC(C5/50),"Perecedero"=H5,0)</f>
        <v>0</v>
      </c>
      <c r="Q5" s="3">
        <f t="shared" ca="1" si="2"/>
        <v>0</v>
      </c>
      <c r="R5" s="3" cm="1">
        <f t="array" aca="1" ref="R5" ca="1">_xlfn.IFS("No pereceredo"=H5,C5-50*TRUNC(C5/50),"Perecedero"=H5,0)</f>
        <v>0</v>
      </c>
      <c r="S5" s="13">
        <f t="shared" ca="1" si="9"/>
        <v>0</v>
      </c>
      <c r="T5" s="13">
        <f t="shared" ca="1" si="3"/>
        <v>0</v>
      </c>
    </row>
    <row r="6" spans="1:20" x14ac:dyDescent="0.3">
      <c r="A6" s="16"/>
      <c r="B6" s="6">
        <f t="shared" si="10"/>
        <v>4</v>
      </c>
      <c r="C6" s="6">
        <f t="shared" ca="1" si="4"/>
        <v>73</v>
      </c>
      <c r="D6" s="6">
        <f t="shared" ca="1" si="11"/>
        <v>96</v>
      </c>
      <c r="E6" s="3" t="str" cm="1">
        <f t="array" aca="1" ref="E6" ca="1">_xlfn.IFS(C6&lt;=30,"punto A",AND(C6&lt;=50)=AND(C6&gt;30)=TRUE,"Punto B",AND(C6&lt;=100)=AND(C6&gt;50)=TRUE,"Punto C",AND(C6&lt;=150)=AND(C6&gt;100)=TRUE,"Punto D",C6&gt;150,"Punto E")</f>
        <v>Punto C</v>
      </c>
      <c r="F6" s="8">
        <f t="shared" ca="1" si="5"/>
        <v>2</v>
      </c>
      <c r="G6" s="9">
        <f t="shared" ca="1" si="6"/>
        <v>2</v>
      </c>
      <c r="H6" s="7" t="str" cm="1">
        <f t="array" aca="1" ref="H6" ca="1">_xlfn.IFS(G6&lt;=5,"Perecedero",G6&gt;5,"No pereceredo")</f>
        <v>Perecedero</v>
      </c>
      <c r="I6" s="7">
        <f t="shared" ca="1" si="7"/>
        <v>0</v>
      </c>
      <c r="J6" s="7">
        <f t="shared" ca="1" si="8"/>
        <v>0.59</v>
      </c>
      <c r="K6" s="7" cm="1">
        <f t="array" aca="1" ref="K6" ca="1">_xlfn.IFS(1=G6,1.99,G6=2,2.5,G6=3,0.9,4=G6,4.99,G6=5,2.99,G6=6,0.5,G6=7,0.9,8=G6,3,G6=9,1.09,G6=10,0.9)</f>
        <v>2.5</v>
      </c>
      <c r="L6" s="3" cm="1">
        <f t="array" aca="1" ref="L6" ca="1">_xlfn.IFS(H6="Perecedero",0.15,H6="No pereceredo",0.1)</f>
        <v>0.15</v>
      </c>
      <c r="M6" s="3" t="str" cm="1">
        <f t="array" aca="1" ref="M6" ca="1">_xlfn.IFS(C6&gt;100,"GyP Logistica",C6&lt;100,"Logistica Propia")</f>
        <v>Logistica Propia</v>
      </c>
      <c r="N6" s="3">
        <f t="shared" ca="1" si="0"/>
        <v>109.5</v>
      </c>
      <c r="O6" s="3">
        <f t="shared" ca="1" si="1"/>
        <v>0</v>
      </c>
      <c r="P6" s="3" cm="1">
        <f t="array" aca="1" ref="P6" ca="1">_xlfn.IFS("No pereceredo"=H6,TRUNC(C6/50),"Perecedero"=H6,0)</f>
        <v>0</v>
      </c>
      <c r="Q6" s="3">
        <f t="shared" ca="1" si="2"/>
        <v>0</v>
      </c>
      <c r="R6" s="3" cm="1">
        <f t="array" aca="1" ref="R6" ca="1">_xlfn.IFS("No pereceredo"=H6,C6-50*TRUNC(C6/50),"Perecedero"=H6,0)</f>
        <v>0</v>
      </c>
      <c r="S6" s="13">
        <f t="shared" ca="1" si="9"/>
        <v>0</v>
      </c>
      <c r="T6" s="13">
        <f t="shared" ca="1" si="3"/>
        <v>0</v>
      </c>
    </row>
    <row r="7" spans="1:20" x14ac:dyDescent="0.3">
      <c r="A7" s="16"/>
      <c r="B7" s="6">
        <f t="shared" si="10"/>
        <v>5</v>
      </c>
      <c r="C7" s="6">
        <f t="shared" ca="1" si="4"/>
        <v>149</v>
      </c>
      <c r="D7" s="6">
        <f t="shared" ca="1" si="11"/>
        <v>75</v>
      </c>
      <c r="E7" s="3" t="str" cm="1">
        <f t="array" aca="1" ref="E7" ca="1">_xlfn.IFS(C7&lt;=30,"punto A",AND(C7&lt;=50)=AND(C7&gt;30)=TRUE,"Punto B",AND(C7&lt;=100)=AND(C7&gt;50)=TRUE,"Punto C",AND(C7&lt;=150)=AND(C7&gt;100)=TRUE,"Punto D",C7&gt;150,"Punto E")</f>
        <v>Punto D</v>
      </c>
      <c r="F7" s="8">
        <f t="shared" ca="1" si="5"/>
        <v>3.5</v>
      </c>
      <c r="G7" s="9">
        <f t="shared" ca="1" si="6"/>
        <v>1</v>
      </c>
      <c r="H7" s="7" t="str" cm="1">
        <f t="array" aca="1" ref="H7" ca="1">_xlfn.IFS(G7&lt;=5,"Perecedero",G7&gt;5,"No pereceredo")</f>
        <v>Perecedero</v>
      </c>
      <c r="I7" s="7">
        <f t="shared" ca="1" si="7"/>
        <v>5</v>
      </c>
      <c r="J7" s="7">
        <f t="shared" ca="1" si="8"/>
        <v>0.27</v>
      </c>
      <c r="K7" s="7" cm="1">
        <f t="array" aca="1" ref="K7" ca="1">_xlfn.IFS(1=G7,1.99,G7=2,2.5,G7=3,0.9,4=G7,4.99,G7=5,2.99,G7=6,0.5,G7=7,0.9,8=G7,3,G7=9,1.09,G7=10,0.9)</f>
        <v>1.99</v>
      </c>
      <c r="L7" s="3" cm="1">
        <f t="array" aca="1" ref="L7" ca="1">_xlfn.IFS(H7="Perecedero",0.15,H7="No pereceredo",0.1)</f>
        <v>0.15</v>
      </c>
      <c r="M7" s="3" t="str" cm="1">
        <f t="array" aca="1" ref="M7" ca="1">_xlfn.IFS(C7&gt;100,"GyP Logistica",C7&lt;100,"Logistica Propia")</f>
        <v>GyP Logistica</v>
      </c>
      <c r="N7" s="3">
        <f t="shared" ca="1" si="0"/>
        <v>223.5</v>
      </c>
      <c r="O7" s="3">
        <f t="shared" ca="1" si="1"/>
        <v>0</v>
      </c>
      <c r="P7" s="3" cm="1">
        <f t="array" aca="1" ref="P7" ca="1">_xlfn.IFS("No pereceredo"=H7,TRUNC(C7/50),"Perecedero"=H7,0)</f>
        <v>0</v>
      </c>
      <c r="Q7" s="3">
        <f t="shared" ca="1" si="2"/>
        <v>0</v>
      </c>
      <c r="R7" s="3" cm="1">
        <f t="array" aca="1" ref="R7" ca="1">_xlfn.IFS("No pereceredo"=H7,C7-50*TRUNC(C7/50),"Perecedero"=H7,0)</f>
        <v>0</v>
      </c>
      <c r="S7" s="13">
        <f t="shared" ca="1" si="9"/>
        <v>0</v>
      </c>
      <c r="T7" s="13">
        <f t="shared" ca="1" si="3"/>
        <v>0</v>
      </c>
    </row>
    <row r="8" spans="1:20" x14ac:dyDescent="0.3">
      <c r="A8" s="16"/>
      <c r="B8" s="6">
        <f t="shared" si="10"/>
        <v>6</v>
      </c>
      <c r="C8" s="6">
        <f t="shared" ca="1" si="4"/>
        <v>168</v>
      </c>
      <c r="D8" s="6">
        <f t="shared" ca="1" si="11"/>
        <v>29</v>
      </c>
      <c r="E8" s="3" t="str" cm="1">
        <f t="array" aca="1" ref="E8" ca="1">_xlfn.IFS(C8&lt;=30,"punto A",AND(C8&lt;=50)=AND(C8&gt;30)=TRUE,"Punto B",AND(C8&lt;=100)=AND(C8&gt;50)=TRUE,"Punto C",AND(C8&lt;=150)=AND(C8&gt;100)=TRUE,"Punto D",C8&gt;150,"Punto E")</f>
        <v>Punto E</v>
      </c>
      <c r="F8" s="8">
        <f ca="1">RANDBETWEEN(10,100)/10</f>
        <v>2.7</v>
      </c>
      <c r="G8" s="9">
        <f t="shared" ca="1" si="6"/>
        <v>2</v>
      </c>
      <c r="H8" s="7" t="str" cm="1">
        <f t="array" aca="1" ref="H8" ca="1">_xlfn.IFS(G8&lt;=5,"Perecedero",G8&gt;5,"No pereceredo")</f>
        <v>Perecedero</v>
      </c>
      <c r="I8" s="7">
        <f t="shared" ca="1" si="7"/>
        <v>7</v>
      </c>
      <c r="J8" s="7">
        <f t="shared" ca="1" si="8"/>
        <v>0.13</v>
      </c>
      <c r="K8" s="7" cm="1">
        <f t="array" aca="1" ref="K8" ca="1">_xlfn.IFS(1=G8,1.99,G8=2,2.5,G8=3,0.9,4=G8,4.99,G8=5,2.99,G8=6,0.5,G8=7,0.9,8=G8,3,G8=9,1.09,G8=10,0.9)</f>
        <v>2.5</v>
      </c>
      <c r="L8" s="3" cm="1">
        <f t="array" aca="1" ref="L8" ca="1">_xlfn.IFS(H8="Perecedero",0.15,H8="No pereceredo",0.1)</f>
        <v>0.15</v>
      </c>
      <c r="M8" s="3" t="str" cm="1">
        <f t="array" aca="1" ref="M8" ca="1">_xlfn.IFS(C8&gt;100,"GyP Logistica",C8&lt;100,"Logistica Propia")</f>
        <v>GyP Logistica</v>
      </c>
      <c r="N8" s="3">
        <f t="shared" ca="1" si="0"/>
        <v>252</v>
      </c>
      <c r="O8" s="3">
        <f t="shared" ca="1" si="1"/>
        <v>0</v>
      </c>
      <c r="P8" s="3" cm="1">
        <f t="array" aca="1" ref="P8" ca="1">_xlfn.IFS("No pereceredo"=H8,TRUNC(C8/50),"Perecedero"=H8,0)</f>
        <v>0</v>
      </c>
      <c r="Q8" s="3">
        <f t="shared" ca="1" si="2"/>
        <v>0</v>
      </c>
      <c r="R8" s="3" cm="1">
        <f t="array" aca="1" ref="R8" ca="1">_xlfn.IFS("No pereceredo"=H8,C8-50*TRUNC(C8/50),"Perecedero"=H8,0)</f>
        <v>0</v>
      </c>
      <c r="S8" s="13">
        <f t="shared" ca="1" si="9"/>
        <v>0</v>
      </c>
      <c r="T8" s="13">
        <f t="shared" ca="1" si="3"/>
        <v>0</v>
      </c>
    </row>
    <row r="9" spans="1:20" x14ac:dyDescent="0.3">
      <c r="A9" s="16"/>
      <c r="B9" s="6">
        <f t="shared" si="10"/>
        <v>7</v>
      </c>
      <c r="C9" s="6">
        <f t="shared" ca="1" si="4"/>
        <v>83</v>
      </c>
      <c r="D9" s="6">
        <f t="shared" ca="1" si="11"/>
        <v>95</v>
      </c>
      <c r="E9" s="3" t="str" cm="1">
        <f t="array" aca="1" ref="E9" ca="1">_xlfn.IFS(C9&lt;=30,"punto A",AND(C9&lt;=50)=AND(C9&gt;30)=TRUE,"Punto B",AND(C9&lt;=100)=AND(C9&gt;50)=TRUE,"Punto C",AND(C9&lt;=150)=AND(C9&gt;100)=TRUE,"Punto D",C9&gt;150,"Punto E")</f>
        <v>Punto C</v>
      </c>
      <c r="F9" s="8">
        <f t="shared" ca="1" si="5"/>
        <v>3</v>
      </c>
      <c r="G9" s="9">
        <f t="shared" ca="1" si="6"/>
        <v>10</v>
      </c>
      <c r="H9" s="7" t="str" cm="1">
        <f t="array" aca="1" ref="H9" ca="1">_xlfn.IFS(G9&lt;=5,"Perecedero",G9&gt;5,"No pereceredo")</f>
        <v>No pereceredo</v>
      </c>
      <c r="I9" s="7">
        <f t="shared" ca="1" si="7"/>
        <v>0</v>
      </c>
      <c r="J9" s="7">
        <f t="shared" ca="1" si="8"/>
        <v>1</v>
      </c>
      <c r="K9" s="7" cm="1">
        <f t="array" aca="1" ref="K9" ca="1">_xlfn.IFS(1=G9,1.99,G9=2,2.5,G9=3,0.9,4=G9,4.99,G9=5,2.99,G9=6,0.5,G9=7,0.9,8=G9,3,G9=9,1.09,G9=10,0.9)</f>
        <v>0.9</v>
      </c>
      <c r="L9" s="3" cm="1">
        <f t="array" aca="1" ref="L9" ca="1">_xlfn.IFS(H9="Perecedero",0.15,H9="No pereceredo",0.1)</f>
        <v>0.1</v>
      </c>
      <c r="M9" s="3" t="str" cm="1">
        <f t="array" aca="1" ref="M9" ca="1">_xlfn.IFS(C9&gt;100,"GyP Logistica",C9&lt;100,"Logistica Propia")</f>
        <v>Logistica Propia</v>
      </c>
      <c r="N9" s="3">
        <f t="shared" ca="1" si="0"/>
        <v>124.5</v>
      </c>
      <c r="O9" s="3">
        <f t="shared" ca="1" si="1"/>
        <v>1357.5</v>
      </c>
      <c r="P9" s="3" cm="1">
        <f t="array" aca="1" ref="P9" ca="1">_xlfn.IFS("No pereceredo"=H9,TRUNC(C9/50),"Perecedero"=H9,0)</f>
        <v>1</v>
      </c>
      <c r="Q9" s="3">
        <f t="shared" ca="1" si="2"/>
        <v>990</v>
      </c>
      <c r="R9" s="3" cm="1">
        <f t="array" aca="1" ref="R9" ca="1">_xlfn.IFS("No pereceredo"=H9,C9-50*TRUNC(C9/50),"Perecedero"=H9,0)</f>
        <v>33</v>
      </c>
      <c r="S9" s="13">
        <f t="shared" ca="1" si="9"/>
        <v>2347.5</v>
      </c>
      <c r="T9" s="13">
        <f t="shared" ca="1" si="3"/>
        <v>0.78249999999999997</v>
      </c>
    </row>
    <row r="10" spans="1:20" x14ac:dyDescent="0.3">
      <c r="A10" s="16"/>
      <c r="B10" s="6">
        <f t="shared" si="10"/>
        <v>8</v>
      </c>
      <c r="C10" s="6">
        <f t="shared" ca="1" si="4"/>
        <v>106</v>
      </c>
      <c r="D10" s="6">
        <f t="shared" ca="1" si="11"/>
        <v>27</v>
      </c>
      <c r="E10" s="3" t="str" cm="1">
        <f t="array" aca="1" ref="E10" ca="1">_xlfn.IFS(C10&lt;=30,"punto A",AND(C10&lt;=50)=AND(C10&gt;30)=TRUE,"Punto B",AND(C10&lt;=100)=AND(C10&gt;50)=TRUE,"Punto C",AND(C10&lt;=150)=AND(C10&gt;100)=TRUE,"Punto D",C10&gt;150,"Punto E")</f>
        <v>Punto D</v>
      </c>
      <c r="F10" s="8">
        <f t="shared" ca="1" si="5"/>
        <v>5.2</v>
      </c>
      <c r="G10" s="9">
        <f t="shared" ca="1" si="6"/>
        <v>2</v>
      </c>
      <c r="H10" s="7" t="str" cm="1">
        <f t="array" aca="1" ref="H10" ca="1">_xlfn.IFS(G10&lt;=5,"Perecedero",G10&gt;5,"No pereceredo")</f>
        <v>Perecedero</v>
      </c>
      <c r="I10" s="7">
        <f t="shared" ca="1" si="7"/>
        <v>5</v>
      </c>
      <c r="J10" s="7">
        <f t="shared" ca="1" si="8"/>
        <v>0.76</v>
      </c>
      <c r="K10" s="7" cm="1">
        <f t="array" aca="1" ref="K10" ca="1">_xlfn.IFS(1=G10,1.99,G10=2,2.5,G10=3,0.9,4=G10,4.99,G10=5,2.99,G10=6,0.5,G10=7,0.9,8=G10,3,G10=9,1.09,G10=10,0.9)</f>
        <v>2.5</v>
      </c>
      <c r="L10" s="3" cm="1">
        <f t="array" aca="1" ref="L10" ca="1">_xlfn.IFS(H10="Perecedero",0.15,H10="No pereceredo",0.1)</f>
        <v>0.15</v>
      </c>
      <c r="M10" s="3" t="str" cm="1">
        <f t="array" aca="1" ref="M10" ca="1">_xlfn.IFS(C10&gt;100,"GyP Logistica",C10&lt;100,"Logistica Propia")</f>
        <v>GyP Logistica</v>
      </c>
      <c r="N10" s="3">
        <f t="shared" ca="1" si="0"/>
        <v>159</v>
      </c>
      <c r="O10" s="3">
        <f t="shared" ca="1" si="1"/>
        <v>0</v>
      </c>
      <c r="P10" s="3" cm="1">
        <f t="array" aca="1" ref="P10" ca="1">_xlfn.IFS("No pereceredo"=H10,TRUNC(C10/50),"Perecedero"=H10,0)</f>
        <v>0</v>
      </c>
      <c r="Q10" s="3">
        <f t="shared" ca="1" si="2"/>
        <v>0</v>
      </c>
      <c r="R10" s="3" cm="1">
        <f t="array" aca="1" ref="R10" ca="1">_xlfn.IFS("No pereceredo"=H10,C10-50*TRUNC(C10/50),"Perecedero"=H10,0)</f>
        <v>0</v>
      </c>
      <c r="S10" s="13">
        <f t="shared" ca="1" si="9"/>
        <v>0</v>
      </c>
      <c r="T10" s="13">
        <f t="shared" ca="1" si="3"/>
        <v>0</v>
      </c>
    </row>
    <row r="11" spans="1:20" x14ac:dyDescent="0.3">
      <c r="A11" s="16"/>
      <c r="B11" s="6">
        <f t="shared" si="10"/>
        <v>9</v>
      </c>
      <c r="C11" s="6">
        <f t="shared" ca="1" si="4"/>
        <v>138</v>
      </c>
      <c r="D11" s="6">
        <f t="shared" ca="1" si="11"/>
        <v>49</v>
      </c>
      <c r="E11" s="3" t="str" cm="1">
        <f t="array" aca="1" ref="E11" ca="1">_xlfn.IFS(C11&lt;=30,"punto A",AND(C11&lt;=50)=AND(C11&gt;30)=TRUE,"Punto B",AND(C11&lt;=100)=AND(C11&gt;50)=TRUE,"Punto C",AND(C11&lt;=150)=AND(C11&gt;100)=TRUE,"Punto D",C11&gt;150,"Punto E")</f>
        <v>Punto D</v>
      </c>
      <c r="F11" s="8">
        <f t="shared" ca="1" si="5"/>
        <v>9.3000000000000007</v>
      </c>
      <c r="G11" s="9">
        <f t="shared" ca="1" si="6"/>
        <v>8</v>
      </c>
      <c r="H11" s="7" t="str" cm="1">
        <f t="array" aca="1" ref="H11" ca="1">_xlfn.IFS(G11&lt;=5,"Perecedero",G11&gt;5,"No pereceredo")</f>
        <v>No pereceredo</v>
      </c>
      <c r="I11" s="7">
        <f t="shared" ca="1" si="7"/>
        <v>4</v>
      </c>
      <c r="J11" s="7">
        <f t="shared" ca="1" si="8"/>
        <v>0.77</v>
      </c>
      <c r="K11" s="7" cm="1">
        <f t="array" aca="1" ref="K11" ca="1">_xlfn.IFS(1=G11,1.99,G11=2,2.5,G11=3,0.9,4=G11,4.99,G11=5,2.99,G11=6,0.5,G11=7,0.9,8=G11,3,G11=9,1.09,G11=10,0.9)</f>
        <v>3</v>
      </c>
      <c r="L11" s="3" cm="1">
        <f t="array" aca="1" ref="L11" ca="1">_xlfn.IFS(H11="Perecedero",0.15,H11="No pereceredo",0.1)</f>
        <v>0.1</v>
      </c>
      <c r="M11" s="3" t="str" cm="1">
        <f t="array" aca="1" ref="M11" ca="1">_xlfn.IFS(C11&gt;100,"GyP Logistica",C11&lt;100,"Logistica Propia")</f>
        <v>GyP Logistica</v>
      </c>
      <c r="N11" s="3">
        <f t="shared" ca="1" si="0"/>
        <v>207</v>
      </c>
      <c r="O11" s="3">
        <f t="shared" ca="1" si="1"/>
        <v>27946.500000000004</v>
      </c>
      <c r="P11" s="3" cm="1">
        <f t="array" aca="1" ref="P11" ca="1">_xlfn.IFS("No pereceredo"=H11,TRUNC(C11/50),"Perecedero"=H11,0)</f>
        <v>2</v>
      </c>
      <c r="Q11" s="3">
        <f t="shared" ca="1" si="2"/>
        <v>3534.0000000000005</v>
      </c>
      <c r="R11" s="3" cm="1">
        <f t="array" aca="1" ref="R11" ca="1">_xlfn.IFS("No pereceredo"=H11,C11-50*TRUNC(C11/50),"Perecedero"=H11,0)</f>
        <v>38</v>
      </c>
      <c r="S11" s="13">
        <f t="shared" ca="1" si="9"/>
        <v>31480.500000000004</v>
      </c>
      <c r="T11" s="13">
        <f t="shared" ca="1" si="3"/>
        <v>3.3850000000000002</v>
      </c>
    </row>
    <row r="12" spans="1:20" x14ac:dyDescent="0.3">
      <c r="A12" s="16"/>
      <c r="B12" s="6">
        <f t="shared" si="10"/>
        <v>10</v>
      </c>
      <c r="C12" s="6">
        <f t="shared" ca="1" si="4"/>
        <v>146</v>
      </c>
      <c r="D12" s="6">
        <f t="shared" ca="1" si="11"/>
        <v>50</v>
      </c>
      <c r="E12" s="3" t="str" cm="1">
        <f t="array" aca="1" ref="E12" ca="1">_xlfn.IFS(C12&lt;=30,"punto A",AND(C12&lt;=50)=AND(C12&gt;30)=TRUE,"Punto B",AND(C12&lt;=100)=AND(C12&gt;50)=TRUE,"Punto C",AND(C12&lt;=150)=AND(C12&gt;100)=TRUE,"Punto D",C12&gt;150,"Punto E")</f>
        <v>Punto D</v>
      </c>
      <c r="F12" s="8">
        <f t="shared" ca="1" si="5"/>
        <v>6.8</v>
      </c>
      <c r="G12" s="9">
        <f t="shared" ca="1" si="6"/>
        <v>8</v>
      </c>
      <c r="H12" s="7" t="str" cm="1">
        <f t="array" aca="1" ref="H12" ca="1">_xlfn.IFS(G12&lt;=5,"Perecedero",G12&gt;5,"No pereceredo")</f>
        <v>No pereceredo</v>
      </c>
      <c r="I12" s="7">
        <f t="shared" ca="1" si="7"/>
        <v>8</v>
      </c>
      <c r="J12" s="7">
        <f t="shared" ca="1" si="8"/>
        <v>0.06</v>
      </c>
      <c r="K12" s="7" cm="1">
        <f t="array" aca="1" ref="K12" ca="1">_xlfn.IFS(1=G12,1.99,G12=2,2.5,G12=3,0.9,4=G12,4.99,G12=5,2.99,G12=6,0.5,G12=7,0.9,8=G12,3,G12=9,1.09,G12=10,0.9)</f>
        <v>3</v>
      </c>
      <c r="L12" s="3" cm="1">
        <f t="array" aca="1" ref="L12" ca="1">_xlfn.IFS(H12="Perecedero",0.15,H12="No pereceredo",0.1)</f>
        <v>0.1</v>
      </c>
      <c r="M12" s="3" t="str" cm="1">
        <f t="array" aca="1" ref="M12" ca="1">_xlfn.IFS(C12&gt;100,"GyP Logistica",C12&lt;100,"Logistica Propia")</f>
        <v>GyP Logistica</v>
      </c>
      <c r="N12" s="3">
        <f t="shared" ca="1" si="0"/>
        <v>219</v>
      </c>
      <c r="O12" s="3">
        <f t="shared" ca="1" si="1"/>
        <v>20434</v>
      </c>
      <c r="P12" s="3" cm="1">
        <f t="array" aca="1" ref="P12" ca="1">_xlfn.IFS("No pereceredo"=H12,TRUNC(C12/50),"Perecedero"=H12,0)</f>
        <v>2</v>
      </c>
      <c r="Q12" s="3">
        <f t="shared" ca="1" si="2"/>
        <v>3128</v>
      </c>
      <c r="R12" s="3" cm="1">
        <f t="array" aca="1" ref="R12" ca="1">_xlfn.IFS("No pereceredo"=H12,C12-50*TRUNC(C12/50),"Perecedero"=H12,0)</f>
        <v>46</v>
      </c>
      <c r="S12" s="13">
        <f t="shared" ca="1" si="9"/>
        <v>23562</v>
      </c>
      <c r="T12" s="13">
        <f t="shared" ca="1" si="3"/>
        <v>3.4649999999999999</v>
      </c>
    </row>
    <row r="13" spans="1:20" x14ac:dyDescent="0.3">
      <c r="A13" s="5" t="s">
        <v>39</v>
      </c>
      <c r="B13" s="14" t="s">
        <v>37</v>
      </c>
      <c r="C13" s="2">
        <v>180</v>
      </c>
      <c r="D13" s="2">
        <v>0</v>
      </c>
      <c r="E13" s="3" t="str" cm="1">
        <f t="array" ref="E13">_xlfn.IFS(C13&lt;=30,"punto A",AND(C13&lt;=50)=AND(C13&gt;30)=TRUE,"Punto B",AND(C13&lt;=100)=AND(C13&gt;50)=TRUE,"Punto C",AND(C13&lt;=150)=AND(C13&gt;100)=TRUE,"Punto D",C13&gt;150,"Punto E")</f>
        <v>Punto E</v>
      </c>
      <c r="F13" s="11">
        <v>2</v>
      </c>
      <c r="G13" s="10" t="s">
        <v>34</v>
      </c>
      <c r="H13" s="2" t="s">
        <v>35</v>
      </c>
      <c r="I13" s="14" t="s">
        <v>37</v>
      </c>
      <c r="J13" s="14" t="s">
        <v>37</v>
      </c>
      <c r="K13" s="2">
        <v>0.5</v>
      </c>
      <c r="L13" s="15" t="s">
        <v>37</v>
      </c>
      <c r="M13" s="3" t="str" cm="1">
        <f t="array" ref="M13">_xlfn.IFS(C13&gt;100,"GyP Logistica",C13&lt;100,"Logistica Propia")</f>
        <v>GyP Logistica</v>
      </c>
      <c r="N13" s="3" t="s">
        <v>37</v>
      </c>
      <c r="O13" s="3">
        <f>(0.5*P13*K13*1000+0.05*P13*50)*F13</f>
        <v>1515</v>
      </c>
      <c r="P13" s="3" cm="1">
        <f t="array" ref="P13">_xlfn.IFS("No pereceredo"=H13,TRUNC(C13/50),"Perecedero"=H13,0)</f>
        <v>3</v>
      </c>
      <c r="Q13" s="3">
        <f>R13*0.01*F13*1000</f>
        <v>600</v>
      </c>
      <c r="R13" s="3" cm="1">
        <f t="array" ref="R13">_xlfn.IFS("No pereceredo"=H13,C13-50*TRUNC(C13/50),"Perecedero"=H13,0)</f>
        <v>30</v>
      </c>
      <c r="S13" s="13">
        <f>Q13+O13</f>
        <v>2115</v>
      </c>
      <c r="T13" s="13">
        <f>S13/(F13*1000)</f>
        <v>1.0575000000000001</v>
      </c>
    </row>
    <row r="14" spans="1:20" ht="33.6" x14ac:dyDescent="0.65">
      <c r="N14" s="23" t="s">
        <v>28</v>
      </c>
      <c r="O14" s="21" t="s">
        <v>46</v>
      </c>
      <c r="P14" s="22"/>
      <c r="Q14" s="22"/>
      <c r="R14" s="22"/>
      <c r="S14" s="22"/>
      <c r="T14" s="22"/>
    </row>
    <row r="15" spans="1:20" x14ac:dyDescent="0.3">
      <c r="N15" s="1"/>
      <c r="O15" s="17" t="s">
        <v>29</v>
      </c>
      <c r="P15" s="17"/>
      <c r="Q15" s="17"/>
      <c r="R15" s="17"/>
    </row>
    <row r="16" spans="1:20" x14ac:dyDescent="0.3">
      <c r="P16" s="4"/>
      <c r="Q16" s="4"/>
    </row>
    <row r="17" spans="15:17" x14ac:dyDescent="0.3">
      <c r="O17" s="19" t="s">
        <v>42</v>
      </c>
      <c r="P17" s="20"/>
      <c r="Q17" s="4"/>
    </row>
    <row r="18" spans="15:17" x14ac:dyDescent="0.3">
      <c r="P18" s="4"/>
      <c r="Q18" s="4"/>
    </row>
    <row r="19" spans="15:17" x14ac:dyDescent="0.3">
      <c r="P19" s="4"/>
      <c r="Q19" s="4"/>
    </row>
    <row r="20" spans="15:17" x14ac:dyDescent="0.3">
      <c r="P20" s="4"/>
      <c r="Q20" s="4"/>
    </row>
    <row r="21" spans="15:17" x14ac:dyDescent="0.3">
      <c r="P21" s="4"/>
      <c r="Q21" s="4"/>
    </row>
    <row r="22" spans="15:17" x14ac:dyDescent="0.3">
      <c r="P22" s="4"/>
      <c r="Q22" s="4"/>
    </row>
    <row r="23" spans="15:17" x14ac:dyDescent="0.3">
      <c r="P23" s="4"/>
      <c r="Q23" s="4"/>
    </row>
    <row r="24" spans="15:17" x14ac:dyDescent="0.3">
      <c r="P24" s="4"/>
      <c r="Q24" s="4"/>
    </row>
    <row r="25" spans="15:17" x14ac:dyDescent="0.3">
      <c r="P25" s="4"/>
      <c r="Q25" s="4"/>
    </row>
    <row r="26" spans="15:17" x14ac:dyDescent="0.3">
      <c r="P26" s="4"/>
      <c r="Q26" s="4"/>
    </row>
    <row r="27" spans="15:17" x14ac:dyDescent="0.3">
      <c r="P27" s="4"/>
      <c r="Q27" s="4"/>
    </row>
    <row r="28" spans="15:17" x14ac:dyDescent="0.3">
      <c r="P28" s="4"/>
      <c r="Q28" s="4"/>
    </row>
    <row r="29" spans="15:17" x14ac:dyDescent="0.3">
      <c r="P29" s="4"/>
      <c r="Q29" s="4"/>
    </row>
    <row r="30" spans="15:17" x14ac:dyDescent="0.3">
      <c r="P30" s="4"/>
      <c r="Q30" s="4"/>
    </row>
    <row r="31" spans="15:17" x14ac:dyDescent="0.3">
      <c r="P31" s="4"/>
      <c r="Q31" s="4"/>
    </row>
    <row r="32" spans="15:17" x14ac:dyDescent="0.3">
      <c r="P32" s="4"/>
      <c r="Q32" s="4"/>
    </row>
    <row r="33" spans="16:17" x14ac:dyDescent="0.3">
      <c r="P33" s="4"/>
      <c r="Q33" s="4"/>
    </row>
    <row r="34" spans="16:17" x14ac:dyDescent="0.3">
      <c r="P34" s="4"/>
      <c r="Q34" s="4"/>
    </row>
    <row r="35" spans="16:17" x14ac:dyDescent="0.3">
      <c r="P35" s="4"/>
      <c r="Q35" s="4"/>
    </row>
    <row r="36" spans="16:17" x14ac:dyDescent="0.3">
      <c r="P36" s="4"/>
      <c r="Q36" s="4"/>
    </row>
    <row r="37" spans="16:17" x14ac:dyDescent="0.3">
      <c r="P37" s="4"/>
      <c r="Q37" s="4"/>
    </row>
    <row r="38" spans="16:17" x14ac:dyDescent="0.3">
      <c r="P38" s="4"/>
      <c r="Q38" s="4"/>
    </row>
    <row r="39" spans="16:17" x14ac:dyDescent="0.3">
      <c r="P39" s="4"/>
      <c r="Q39" s="4"/>
    </row>
    <row r="40" spans="16:17" x14ac:dyDescent="0.3">
      <c r="P40" s="4"/>
      <c r="Q40" s="4"/>
    </row>
    <row r="41" spans="16:17" x14ac:dyDescent="0.3">
      <c r="P41" s="4"/>
      <c r="Q41" s="4"/>
    </row>
    <row r="42" spans="16:17" x14ac:dyDescent="0.3">
      <c r="P42" s="4"/>
      <c r="Q42" s="4"/>
    </row>
    <row r="43" spans="16:17" x14ac:dyDescent="0.3">
      <c r="P43" s="4"/>
      <c r="Q43" s="4"/>
    </row>
    <row r="44" spans="16:17" x14ac:dyDescent="0.3">
      <c r="P44" s="4"/>
      <c r="Q44" s="4"/>
    </row>
    <row r="45" spans="16:17" x14ac:dyDescent="0.3">
      <c r="P45" s="4"/>
      <c r="Q45" s="4"/>
    </row>
    <row r="46" spans="16:17" x14ac:dyDescent="0.3">
      <c r="P46" s="4"/>
      <c r="Q46" s="4"/>
    </row>
    <row r="47" spans="16:17" x14ac:dyDescent="0.3">
      <c r="P47" s="4"/>
      <c r="Q47" s="4"/>
    </row>
    <row r="48" spans="16:17" x14ac:dyDescent="0.3">
      <c r="P48" s="4"/>
      <c r="Q48" s="4"/>
    </row>
    <row r="49" spans="16:17" x14ac:dyDescent="0.3">
      <c r="P49" s="4"/>
      <c r="Q49" s="4"/>
    </row>
    <row r="50" spans="16:17" x14ac:dyDescent="0.3">
      <c r="P50" s="4"/>
      <c r="Q50" s="4"/>
    </row>
    <row r="51" spans="16:17" x14ac:dyDescent="0.3">
      <c r="P51" s="4"/>
      <c r="Q51" s="4"/>
    </row>
    <row r="52" spans="16:17" x14ac:dyDescent="0.3">
      <c r="P52" s="4"/>
      <c r="Q52" s="4"/>
    </row>
    <row r="53" spans="16:17" x14ac:dyDescent="0.3">
      <c r="P53" s="4"/>
      <c r="Q53" s="4"/>
    </row>
    <row r="54" spans="16:17" x14ac:dyDescent="0.3">
      <c r="P54" s="4"/>
      <c r="Q54" s="4"/>
    </row>
    <row r="55" spans="16:17" x14ac:dyDescent="0.3">
      <c r="P55" s="4"/>
      <c r="Q55" s="4"/>
    </row>
    <row r="56" spans="16:17" x14ac:dyDescent="0.3">
      <c r="P56" s="4"/>
      <c r="Q56" s="4"/>
    </row>
    <row r="57" spans="16:17" x14ac:dyDescent="0.3">
      <c r="P57" s="4"/>
      <c r="Q57" s="4"/>
    </row>
    <row r="58" spans="16:17" x14ac:dyDescent="0.3">
      <c r="P58" s="4"/>
      <c r="Q58" s="4"/>
    </row>
    <row r="59" spans="16:17" x14ac:dyDescent="0.3">
      <c r="P59" s="4"/>
      <c r="Q59" s="4"/>
    </row>
    <row r="60" spans="16:17" x14ac:dyDescent="0.3">
      <c r="P60" s="4"/>
      <c r="Q60" s="4"/>
    </row>
    <row r="61" spans="16:17" x14ac:dyDescent="0.3">
      <c r="P61" s="4"/>
      <c r="Q61" s="4"/>
    </row>
    <row r="62" spans="16:17" x14ac:dyDescent="0.3">
      <c r="P62" s="4"/>
      <c r="Q62" s="4"/>
    </row>
    <row r="63" spans="16:17" x14ac:dyDescent="0.3">
      <c r="P63" s="4"/>
      <c r="Q63" s="4"/>
    </row>
    <row r="64" spans="16:17" x14ac:dyDescent="0.3">
      <c r="P64" s="4"/>
      <c r="Q64" s="4"/>
    </row>
    <row r="65" spans="16:17" x14ac:dyDescent="0.3">
      <c r="P65" s="4"/>
      <c r="Q65" s="4"/>
    </row>
    <row r="66" spans="16:17" x14ac:dyDescent="0.3">
      <c r="P66" s="4"/>
      <c r="Q66" s="4"/>
    </row>
    <row r="67" spans="16:17" x14ac:dyDescent="0.3">
      <c r="P67" s="4"/>
      <c r="Q67" s="4"/>
    </row>
    <row r="68" spans="16:17" x14ac:dyDescent="0.3">
      <c r="P68" s="4"/>
      <c r="Q68" s="4"/>
    </row>
    <row r="69" spans="16:17" x14ac:dyDescent="0.3">
      <c r="P69" s="4"/>
      <c r="Q69" s="4"/>
    </row>
    <row r="70" spans="16:17" x14ac:dyDescent="0.3">
      <c r="P70" s="4"/>
      <c r="Q70" s="4"/>
    </row>
    <row r="71" spans="16:17" x14ac:dyDescent="0.3">
      <c r="P71" s="4"/>
      <c r="Q71" s="4"/>
    </row>
    <row r="72" spans="16:17" x14ac:dyDescent="0.3">
      <c r="P72" s="4"/>
      <c r="Q72" s="4"/>
    </row>
    <row r="73" spans="16:17" x14ac:dyDescent="0.3">
      <c r="P73" s="4"/>
      <c r="Q73" s="4"/>
    </row>
    <row r="74" spans="16:17" x14ac:dyDescent="0.3">
      <c r="P74" s="4"/>
      <c r="Q74" s="4"/>
    </row>
    <row r="75" spans="16:17" x14ac:dyDescent="0.3">
      <c r="P75" s="4"/>
      <c r="Q75" s="4"/>
    </row>
    <row r="76" spans="16:17" x14ac:dyDescent="0.3">
      <c r="P76" s="4"/>
      <c r="Q76" s="4"/>
    </row>
    <row r="77" spans="16:17" x14ac:dyDescent="0.3">
      <c r="P77" s="4"/>
      <c r="Q77" s="4"/>
    </row>
    <row r="78" spans="16:17" x14ac:dyDescent="0.3">
      <c r="P78" s="4"/>
      <c r="Q78" s="4"/>
    </row>
    <row r="79" spans="16:17" x14ac:dyDescent="0.3">
      <c r="P79" s="4"/>
      <c r="Q79" s="4"/>
    </row>
    <row r="80" spans="16:17" x14ac:dyDescent="0.3">
      <c r="P80" s="4"/>
      <c r="Q80" s="4"/>
    </row>
    <row r="81" spans="16:17" x14ac:dyDescent="0.3">
      <c r="P81" s="4"/>
      <c r="Q81" s="4"/>
    </row>
    <row r="82" spans="16:17" x14ac:dyDescent="0.3">
      <c r="P82" s="4"/>
      <c r="Q82" s="4"/>
    </row>
    <row r="83" spans="16:17" x14ac:dyDescent="0.3">
      <c r="P83" s="4"/>
      <c r="Q83" s="4"/>
    </row>
    <row r="84" spans="16:17" x14ac:dyDescent="0.3">
      <c r="P84" s="4"/>
      <c r="Q84" s="4"/>
    </row>
    <row r="85" spans="16:17" x14ac:dyDescent="0.3">
      <c r="P85" s="4"/>
      <c r="Q85" s="4"/>
    </row>
    <row r="86" spans="16:17" x14ac:dyDescent="0.3">
      <c r="P86" s="4"/>
      <c r="Q86" s="4"/>
    </row>
    <row r="87" spans="16:17" x14ac:dyDescent="0.3">
      <c r="P87" s="4"/>
      <c r="Q87" s="4"/>
    </row>
    <row r="88" spans="16:17" x14ac:dyDescent="0.3">
      <c r="P88" s="4"/>
      <c r="Q88" s="4"/>
    </row>
    <row r="89" spans="16:17" x14ac:dyDescent="0.3">
      <c r="P89" s="4"/>
      <c r="Q89" s="4"/>
    </row>
    <row r="90" spans="16:17" x14ac:dyDescent="0.3">
      <c r="P90" s="4"/>
      <c r="Q90" s="4"/>
    </row>
    <row r="91" spans="16:17" x14ac:dyDescent="0.3">
      <c r="P91" s="4"/>
      <c r="Q91" s="4"/>
    </row>
    <row r="92" spans="16:17" x14ac:dyDescent="0.3">
      <c r="P92" s="4"/>
      <c r="Q92" s="4"/>
    </row>
    <row r="93" spans="16:17" x14ac:dyDescent="0.3">
      <c r="P93" s="4"/>
      <c r="Q93" s="4"/>
    </row>
    <row r="94" spans="16:17" x14ac:dyDescent="0.3">
      <c r="P94" s="4"/>
      <c r="Q94" s="4"/>
    </row>
    <row r="95" spans="16:17" x14ac:dyDescent="0.3">
      <c r="P95" s="4"/>
      <c r="Q95" s="4"/>
    </row>
    <row r="96" spans="16:17" x14ac:dyDescent="0.3">
      <c r="P96" s="4"/>
      <c r="Q96" s="4"/>
    </row>
    <row r="97" spans="16:17" x14ac:dyDescent="0.3">
      <c r="P97" s="4"/>
      <c r="Q97" s="4"/>
    </row>
    <row r="98" spans="16:17" x14ac:dyDescent="0.3">
      <c r="P98" s="4"/>
      <c r="Q98" s="4"/>
    </row>
    <row r="99" spans="16:17" x14ac:dyDescent="0.3">
      <c r="P99" s="4"/>
      <c r="Q99" s="4"/>
    </row>
    <row r="100" spans="16:17" x14ac:dyDescent="0.3">
      <c r="P100" s="4"/>
      <c r="Q100" s="4"/>
    </row>
    <row r="101" spans="16:17" x14ac:dyDescent="0.3">
      <c r="P101" s="4"/>
      <c r="Q101" s="4"/>
    </row>
    <row r="102" spans="16:17" x14ac:dyDescent="0.3">
      <c r="P102" s="4"/>
      <c r="Q102" s="4"/>
    </row>
    <row r="103" spans="16:17" x14ac:dyDescent="0.3">
      <c r="P103" s="4"/>
      <c r="Q103" s="4"/>
    </row>
    <row r="104" spans="16:17" x14ac:dyDescent="0.3">
      <c r="P104" s="4"/>
      <c r="Q104" s="4"/>
    </row>
    <row r="105" spans="16:17" x14ac:dyDescent="0.3">
      <c r="P105" s="4"/>
      <c r="Q105" s="4"/>
    </row>
    <row r="106" spans="16:17" x14ac:dyDescent="0.3">
      <c r="P106" s="4"/>
      <c r="Q106" s="4"/>
    </row>
    <row r="107" spans="16:17" x14ac:dyDescent="0.3">
      <c r="P107" s="4"/>
      <c r="Q107" s="4"/>
    </row>
    <row r="108" spans="16:17" x14ac:dyDescent="0.3">
      <c r="P108" s="4"/>
      <c r="Q108" s="4"/>
    </row>
    <row r="109" spans="16:17" x14ac:dyDescent="0.3">
      <c r="P109" s="4"/>
      <c r="Q109" s="4"/>
    </row>
    <row r="110" spans="16:17" x14ac:dyDescent="0.3">
      <c r="P110" s="4"/>
      <c r="Q110" s="4"/>
    </row>
    <row r="111" spans="16:17" x14ac:dyDescent="0.3">
      <c r="P111" s="4"/>
      <c r="Q111" s="4"/>
    </row>
    <row r="112" spans="16:17" x14ac:dyDescent="0.3">
      <c r="P112" s="4"/>
      <c r="Q112" s="4"/>
    </row>
    <row r="113" spans="16:17" x14ac:dyDescent="0.3">
      <c r="P113" s="4"/>
      <c r="Q113" s="4"/>
    </row>
    <row r="114" spans="16:17" x14ac:dyDescent="0.3">
      <c r="P114" s="4"/>
      <c r="Q114" s="4"/>
    </row>
    <row r="115" spans="16:17" x14ac:dyDescent="0.3">
      <c r="P115" s="4"/>
      <c r="Q115" s="4"/>
    </row>
    <row r="116" spans="16:17" x14ac:dyDescent="0.3">
      <c r="P116" s="4"/>
      <c r="Q116" s="4"/>
    </row>
    <row r="117" spans="16:17" x14ac:dyDescent="0.3">
      <c r="P117" s="4"/>
      <c r="Q117" s="4"/>
    </row>
    <row r="118" spans="16:17" x14ac:dyDescent="0.3">
      <c r="P118" s="4"/>
      <c r="Q118" s="4"/>
    </row>
    <row r="119" spans="16:17" x14ac:dyDescent="0.3">
      <c r="P119" s="4"/>
      <c r="Q119" s="4"/>
    </row>
    <row r="120" spans="16:17" x14ac:dyDescent="0.3">
      <c r="P120" s="4"/>
      <c r="Q120" s="4"/>
    </row>
    <row r="121" spans="16:17" x14ac:dyDescent="0.3">
      <c r="P121" s="4"/>
      <c r="Q121" s="4"/>
    </row>
    <row r="122" spans="16:17" x14ac:dyDescent="0.3">
      <c r="P122" s="4"/>
      <c r="Q122" s="4"/>
    </row>
    <row r="123" spans="16:17" x14ac:dyDescent="0.3">
      <c r="P123" s="4"/>
      <c r="Q123" s="4"/>
    </row>
    <row r="124" spans="16:17" x14ac:dyDescent="0.3">
      <c r="P124" s="4"/>
      <c r="Q124" s="4"/>
    </row>
    <row r="125" spans="16:17" x14ac:dyDescent="0.3">
      <c r="P125" s="4"/>
      <c r="Q125" s="4"/>
    </row>
    <row r="126" spans="16:17" x14ac:dyDescent="0.3">
      <c r="P126" s="4"/>
      <c r="Q126" s="4"/>
    </row>
    <row r="127" spans="16:17" x14ac:dyDescent="0.3">
      <c r="P127" s="4"/>
      <c r="Q127" s="4"/>
    </row>
    <row r="128" spans="16:17" x14ac:dyDescent="0.3">
      <c r="P128" s="4"/>
      <c r="Q128" s="4"/>
    </row>
    <row r="129" spans="16:17" x14ac:dyDescent="0.3">
      <c r="P129" s="4"/>
      <c r="Q129" s="4"/>
    </row>
    <row r="130" spans="16:17" x14ac:dyDescent="0.3">
      <c r="P130" s="4"/>
      <c r="Q130" s="4"/>
    </row>
    <row r="131" spans="16:17" x14ac:dyDescent="0.3">
      <c r="P131" s="4"/>
      <c r="Q131" s="4"/>
    </row>
    <row r="132" spans="16:17" x14ac:dyDescent="0.3">
      <c r="P132" s="4"/>
      <c r="Q132" s="4"/>
    </row>
    <row r="133" spans="16:17" x14ac:dyDescent="0.3">
      <c r="P133" s="4"/>
      <c r="Q133" s="4"/>
    </row>
    <row r="134" spans="16:17" x14ac:dyDescent="0.3">
      <c r="P134" s="4"/>
      <c r="Q134" s="4"/>
    </row>
    <row r="135" spans="16:17" x14ac:dyDescent="0.3">
      <c r="P135" s="4"/>
      <c r="Q135" s="4"/>
    </row>
    <row r="136" spans="16:17" x14ac:dyDescent="0.3">
      <c r="P136" s="4"/>
      <c r="Q136" s="4"/>
    </row>
    <row r="137" spans="16:17" x14ac:dyDescent="0.3">
      <c r="P137" s="4"/>
      <c r="Q137" s="4"/>
    </row>
    <row r="138" spans="16:17" x14ac:dyDescent="0.3">
      <c r="P138" s="4"/>
      <c r="Q138" s="4"/>
    </row>
    <row r="139" spans="16:17" x14ac:dyDescent="0.3">
      <c r="P139" s="4"/>
      <c r="Q139" s="4"/>
    </row>
    <row r="140" spans="16:17" x14ac:dyDescent="0.3">
      <c r="P140" s="4"/>
      <c r="Q140" s="4"/>
    </row>
    <row r="141" spans="16:17" x14ac:dyDescent="0.3">
      <c r="P141" s="4"/>
      <c r="Q141" s="4"/>
    </row>
    <row r="142" spans="16:17" x14ac:dyDescent="0.3">
      <c r="P142" s="4"/>
      <c r="Q142" s="4"/>
    </row>
    <row r="143" spans="16:17" x14ac:dyDescent="0.3">
      <c r="P143" s="4"/>
      <c r="Q143" s="4"/>
    </row>
    <row r="144" spans="16:17" x14ac:dyDescent="0.3">
      <c r="P144" s="4"/>
      <c r="Q144" s="4"/>
    </row>
    <row r="145" spans="16:17" x14ac:dyDescent="0.3">
      <c r="P145" s="4"/>
      <c r="Q145" s="4"/>
    </row>
    <row r="146" spans="16:17" x14ac:dyDescent="0.3">
      <c r="P146" s="4"/>
      <c r="Q146" s="4"/>
    </row>
    <row r="147" spans="16:17" x14ac:dyDescent="0.3">
      <c r="P147" s="4"/>
      <c r="Q147" s="4"/>
    </row>
    <row r="148" spans="16:17" x14ac:dyDescent="0.3">
      <c r="P148" s="4"/>
      <c r="Q148" s="4"/>
    </row>
    <row r="149" spans="16:17" x14ac:dyDescent="0.3">
      <c r="P149" s="4"/>
      <c r="Q149" s="4"/>
    </row>
    <row r="150" spans="16:17" x14ac:dyDescent="0.3">
      <c r="P150" s="4"/>
      <c r="Q150" s="4"/>
    </row>
    <row r="151" spans="16:17" x14ac:dyDescent="0.3">
      <c r="P151" s="4"/>
      <c r="Q151" s="4"/>
    </row>
    <row r="152" spans="16:17" x14ac:dyDescent="0.3">
      <c r="P152" s="4"/>
      <c r="Q152" s="4"/>
    </row>
    <row r="153" spans="16:17" x14ac:dyDescent="0.3">
      <c r="P153" s="4"/>
      <c r="Q153" s="4"/>
    </row>
    <row r="154" spans="16:17" x14ac:dyDescent="0.3">
      <c r="P154" s="4"/>
      <c r="Q154" s="4"/>
    </row>
    <row r="155" spans="16:17" x14ac:dyDescent="0.3">
      <c r="P155" s="4"/>
      <c r="Q155" s="4"/>
    </row>
    <row r="156" spans="16:17" x14ac:dyDescent="0.3">
      <c r="P156" s="4"/>
      <c r="Q156" s="4"/>
    </row>
    <row r="157" spans="16:17" x14ac:dyDescent="0.3">
      <c r="P157" s="4"/>
      <c r="Q157" s="4"/>
    </row>
    <row r="158" spans="16:17" x14ac:dyDescent="0.3">
      <c r="P158" s="4"/>
      <c r="Q158" s="4"/>
    </row>
    <row r="159" spans="16:17" x14ac:dyDescent="0.3">
      <c r="P159" s="4"/>
      <c r="Q159" s="4"/>
    </row>
    <row r="160" spans="16:17" x14ac:dyDescent="0.3">
      <c r="P160" s="4"/>
      <c r="Q160" s="4"/>
    </row>
    <row r="161" spans="16:17" x14ac:dyDescent="0.3">
      <c r="P161" s="4"/>
      <c r="Q161" s="4"/>
    </row>
    <row r="162" spans="16:17" x14ac:dyDescent="0.3">
      <c r="P162" s="4"/>
      <c r="Q162" s="4"/>
    </row>
    <row r="163" spans="16:17" x14ac:dyDescent="0.3">
      <c r="P163" s="4"/>
      <c r="Q163" s="4"/>
    </row>
    <row r="164" spans="16:17" x14ac:dyDescent="0.3">
      <c r="P164" s="4"/>
      <c r="Q164" s="4"/>
    </row>
    <row r="165" spans="16:17" x14ac:dyDescent="0.3">
      <c r="P165" s="4"/>
      <c r="Q165" s="4"/>
    </row>
    <row r="166" spans="16:17" x14ac:dyDescent="0.3">
      <c r="P166" s="4"/>
      <c r="Q166" s="4"/>
    </row>
    <row r="167" spans="16:17" x14ac:dyDescent="0.3">
      <c r="P167" s="4"/>
      <c r="Q167" s="4"/>
    </row>
    <row r="168" spans="16:17" x14ac:dyDescent="0.3">
      <c r="P168" s="4"/>
      <c r="Q168" s="4"/>
    </row>
    <row r="169" spans="16:17" x14ac:dyDescent="0.3">
      <c r="P169" s="4"/>
      <c r="Q169" s="4"/>
    </row>
    <row r="170" spans="16:17" x14ac:dyDescent="0.3">
      <c r="P170" s="4"/>
      <c r="Q170" s="4"/>
    </row>
    <row r="171" spans="16:17" x14ac:dyDescent="0.3">
      <c r="P171" s="4"/>
      <c r="Q171" s="4"/>
    </row>
    <row r="172" spans="16:17" x14ac:dyDescent="0.3">
      <c r="P172" s="4"/>
      <c r="Q172" s="4"/>
    </row>
    <row r="173" spans="16:17" x14ac:dyDescent="0.3">
      <c r="P173" s="4"/>
      <c r="Q173" s="4"/>
    </row>
    <row r="174" spans="16:17" x14ac:dyDescent="0.3">
      <c r="P174" s="4"/>
      <c r="Q174" s="4"/>
    </row>
    <row r="175" spans="16:17" x14ac:dyDescent="0.3">
      <c r="P175" s="4"/>
      <c r="Q175" s="4"/>
    </row>
    <row r="176" spans="16:17" x14ac:dyDescent="0.3">
      <c r="P176" s="4"/>
      <c r="Q176" s="4"/>
    </row>
    <row r="177" spans="16:17" x14ac:dyDescent="0.3">
      <c r="P177" s="4"/>
      <c r="Q177" s="4"/>
    </row>
    <row r="178" spans="16:17" x14ac:dyDescent="0.3">
      <c r="P178" s="4"/>
      <c r="Q178" s="4"/>
    </row>
    <row r="179" spans="16:17" x14ac:dyDescent="0.3">
      <c r="P179" s="4"/>
      <c r="Q179" s="4"/>
    </row>
    <row r="180" spans="16:17" x14ac:dyDescent="0.3">
      <c r="P180" s="4"/>
      <c r="Q180" s="4"/>
    </row>
    <row r="181" spans="16:17" x14ac:dyDescent="0.3">
      <c r="P181" s="4"/>
      <c r="Q181" s="4"/>
    </row>
    <row r="182" spans="16:17" x14ac:dyDescent="0.3">
      <c r="P182" s="4"/>
      <c r="Q182" s="4"/>
    </row>
    <row r="183" spans="16:17" x14ac:dyDescent="0.3">
      <c r="P183" s="4"/>
      <c r="Q183" s="4"/>
    </row>
    <row r="184" spans="16:17" x14ac:dyDescent="0.3">
      <c r="P184" s="4"/>
      <c r="Q184" s="4"/>
    </row>
    <row r="185" spans="16:17" x14ac:dyDescent="0.3">
      <c r="P185" s="4"/>
      <c r="Q185" s="4"/>
    </row>
  </sheetData>
  <mergeCells count="6">
    <mergeCell ref="O17:P17"/>
    <mergeCell ref="O14:T14"/>
    <mergeCell ref="O15:R15"/>
    <mergeCell ref="A3:A12"/>
    <mergeCell ref="Q1:R1"/>
    <mergeCell ref="O1:P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Tabelle1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Fuster</dc:creator>
  <cp:lastModifiedBy>Sergio Sánchez</cp:lastModifiedBy>
  <dcterms:created xsi:type="dcterms:W3CDTF">2015-06-05T18:19:34Z</dcterms:created>
  <dcterms:modified xsi:type="dcterms:W3CDTF">2023-05-18T07:41:23Z</dcterms:modified>
</cp:coreProperties>
</file>